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R:\Abt4\Ref49\Referatsablage\Rundschreiben\Rundschreiben LRegB\2025\2025-05 RegK\EHB Gas\"/>
    </mc:Choice>
  </mc:AlternateContent>
  <xr:revisionPtr revIDLastSave="0" documentId="13_ncr:1_{A69F4EAA-C2AA-4A2E-A584-36D41CECEE77}" xr6:coauthVersionLast="47" xr6:coauthVersionMax="47" xr10:uidLastSave="{00000000-0000-0000-0000-000000000000}"/>
  <bookViews>
    <workbookView xWindow="-120" yWindow="-120" windowWidth="38640" windowHeight="21120" tabRatio="851" activeTab="2" xr2:uid="{00000000-000D-0000-FFFF-FFFF00000000}"/>
  </bookViews>
  <sheets>
    <sheet name="Changelog" sheetId="41" r:id="rId1"/>
    <sheet name="Ausfüllhilfe" sheetId="37" r:id="rId2"/>
    <sheet name="Allgemeines" sheetId="31" r:id="rId3"/>
    <sheet name="Zusammenfassung + Annuität" sheetId="39" r:id="rId4"/>
    <sheet name="Verzinsung" sheetId="40" r:id="rId5"/>
    <sheet name="Umsatzerlöse laut G&amp;V (Gas)" sheetId="43" r:id="rId6"/>
    <sheet name="Vorgelagerte Netzkosten" sheetId="28" r:id="rId7"/>
    <sheet name="Volatile Kostenanteile" sheetId="42" r:id="rId8"/>
    <sheet name="Messstellenbetrieb_Messung" sheetId="44" r:id="rId9"/>
    <sheet name="KKAuf" sheetId="60" r:id="rId10"/>
    <sheet name="SAV" sheetId="55" r:id="rId11"/>
    <sheet name="BKZ_NAKB" sheetId="56" r:id="rId12"/>
    <sheet name="WAV" sheetId="57" r:id="rId13"/>
    <sheet name="Sonstiges" sheetId="26" r:id="rId14"/>
    <sheet name="Listen" sheetId="58" state="hidden" r:id="rId15"/>
    <sheet name="Zinsen KKAuf" sheetId="59" state="hidden" r:id="rId16"/>
  </sheets>
  <definedNames>
    <definedName name="______r"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__r"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r"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xlnm._FilterDatabase" localSheetId="9" hidden="1">KKAuf!$A$24:$P$65</definedName>
    <definedName name="_Key1" localSheetId="1" hidden="1">#REF!</definedName>
    <definedName name="_Key1" localSheetId="9" hidden="1">#REF!</definedName>
    <definedName name="_Key1" localSheetId="5" hidden="1">#REF!</definedName>
    <definedName name="_Key1" localSheetId="7" hidden="1">#REF!</definedName>
    <definedName name="_Key1" hidden="1">#REF!</definedName>
    <definedName name="_Key2" localSheetId="1" hidden="1">#REF!</definedName>
    <definedName name="_Key2" localSheetId="9" hidden="1">#REF!</definedName>
    <definedName name="_Key2" localSheetId="5" hidden="1">#REF!</definedName>
    <definedName name="_Key2" localSheetId="7" hidden="1">#REF!</definedName>
    <definedName name="_Key2" hidden="1">#REF!</definedName>
    <definedName name="_Order1" hidden="1">255</definedName>
    <definedName name="_Order2" hidden="1">255</definedName>
    <definedName name="_r"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Sort" localSheetId="1" hidden="1">#REF!</definedName>
    <definedName name="_Sort" localSheetId="9" hidden="1">#REF!</definedName>
    <definedName name="_Sort" localSheetId="5" hidden="1">#REF!</definedName>
    <definedName name="_Sort" localSheetId="7" hidden="1">#REF!</definedName>
    <definedName name="_Sort" hidden="1">#REF!</definedName>
    <definedName name="Abschreibungsmethode">linear,degressiv</definedName>
    <definedName name="Anlagengruppen" localSheetId="9">#REF!</definedName>
    <definedName name="Anlagengruppen" localSheetId="8">#REF!</definedName>
    <definedName name="Anlagengruppen" localSheetId="7">#REF!</definedName>
    <definedName name="Anlagengruppen">#REF!</definedName>
    <definedName name="Antragsjahre" localSheetId="9">#REF!</definedName>
    <definedName name="Antragsjahre" localSheetId="14">Listen!$D$2:$D$6</definedName>
    <definedName name="Antragsjahre">#REF!</definedName>
    <definedName name="ccc" hidden="1">{#N/A,#N/A,TRUE,"Hauptabschlußübersicht";#N/A,#N/A,TRUE,"Bilanz -Einzel-";#N/A,#N/A,TRUE,"Bilanz";#N/A,#N/A,TRUE,"GUV -Einzel-";#N/A,#N/A,TRUE,"GUV"}</definedName>
    <definedName name="Differenzbetrag" hidden="1">{#N/A,#N/A,TRUE,"Hauptabschlußübersicht";#N/A,#N/A,TRUE,"Bilanz -Einzel-";#N/A,#N/A,TRUE,"Bilanz";#N/A,#N/A,TRUE,"GUV -Einzel-";#N/A,#N/A,TRUE,"GUV"}</definedName>
    <definedName name="_xlnm.Print_Area" localSheetId="8">Messstellenbetrieb_Messung!$A$1:$E$17</definedName>
    <definedName name="_xlnm.Print_Area" localSheetId="13">Sonstiges!$A$1:$F$16</definedName>
    <definedName name="_xlnm.Print_Area" localSheetId="4">Verzinsung!$A$1:$A$26</definedName>
    <definedName name="_xlnm.Print_Area" localSheetId="6">'Vorgelagerte Netzkosten'!$A$1:$F$101</definedName>
    <definedName name="_xlnm.Print_Titles" localSheetId="6">'Vorgelagerte Netzkosten'!$1:$2</definedName>
    <definedName name="e" hidden="1">{#N/A,#N/A,TRUE,"Hauptabschlußübersicht";#N/A,#N/A,TRUE,"Bilanz -Einzel-";#N/A,#N/A,TRUE,"Bilanz";#N/A,#N/A,TRUE,"GUV -Einzel-";#N/A,#N/A,TRUE,"GUV"}</definedName>
    <definedName name="Entgeltarten" localSheetId="8">#REF!</definedName>
    <definedName name="Entgeltarten">#REF!</definedName>
    <definedName name="f"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ff" hidden="1">#REF!</definedName>
    <definedName name="ffff" hidden="1">#REF!</definedName>
    <definedName name="fffff" hidden="1">#REF!</definedName>
    <definedName name="g" hidden="1">{#N/A,#N/A,TRUE,"Hauptabschlußübersicht";#N/A,#N/A,TRUE,"Bilanz -Einzel-";#N/A,#N/A,TRUE,"Bilanz";#N/A,#N/A,TRUE,"GUV -Einzel-";#N/A,#N/A,TRUE,"GUV"}</definedName>
    <definedName name="Gebühren" hidden="1">#REF!</definedName>
    <definedName name="GuV_Positionen">#REF!</definedName>
    <definedName name="h"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i"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Investitionsjahre" localSheetId="8">#REF!</definedName>
    <definedName name="Investitionsjahre" localSheetId="7">#REF!</definedName>
    <definedName name="Investitionsjahre">#REF!</definedName>
    <definedName name="j" hidden="1">{#N/A,#N/A,TRUE,"Hauptabschlußübersicht";#N/A,#N/A,TRUE,"Bilanz -Einzel-";#N/A,#N/A,TRUE,"Bilanz";#N/A,#N/A,TRUE,"GUV -Einzel-";#N/A,#N/A,TRUE,"GUV"}</definedName>
    <definedName name="k"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k_Afa"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kalk_Afa" hidden="1">{#N/A,#N/A,TRUE,"Hauptabschlußübersicht";#N/A,#N/A,TRUE,"Bilanz -Einzel-";#N/A,#N/A,TRUE,"Bilanz";#N/A,#N/A,TRUE,"GUV -Einzel-";#N/A,#N/A,TRUE,"GUV"}</definedName>
    <definedName name="Kategorie">#REF!</definedName>
    <definedName name="Kategorie_2">#REF!</definedName>
    <definedName name="Liste_Personalrückstellungen">#REF!</definedName>
    <definedName name="Liste_sonstige_Rückstellungen">#REF!</definedName>
    <definedName name="Liste_Steuerrückstellungen">#REF!</definedName>
    <definedName name="Liste_Tabellenblätter">#REF!</definedName>
    <definedName name="Liste_Ziffer_Bilanz">#REF!</definedName>
    <definedName name="Liste_Ziffer_GuV">#REF!</definedName>
    <definedName name="lkh"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löhjlhj" hidden="1">{#N/A,#N/A,TRUE,"Hauptabschlußübersicht";#N/A,#N/A,TRUE,"Bilanz -Einzel-";#N/A,#N/A,TRUE,"Bilanz";#N/A,#N/A,TRUE,"GUV -Einzel-";#N/A,#N/A,TRUE,"GUV"}</definedName>
    <definedName name="mist"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NetzIds" localSheetId="9">OFFSET(#REF!,0,0,COUNTA(#REF!),1)</definedName>
    <definedName name="NetzIds" localSheetId="8">OFFSET(#REF!,0,0,COUNTA(#REF!),1)</definedName>
    <definedName name="NetzIds">OFFSET(#REF!,0,0,COUNTA(#REF!),1)</definedName>
    <definedName name="Selbst_geschaffene_gewerbliche_Schutzrechte_und_ähnliche_Rechte_und_Werte" localSheetId="14">Listen!$I$2:$I$8</definedName>
    <definedName name="Selbst_geschaffene_gewerbliche_Schutzrechte_und_ähnliche_Rechte_und_Werte">#REF!</definedName>
    <definedName name="Strom">#REF!</definedName>
    <definedName name="t" hidden="1">{#N/A,#N/A,TRUE,"Hauptabschlußübersicht";#N/A,#N/A,TRUE,"Bilanz -Einzel-";#N/A,#N/A,TRUE,"Bilanz";#N/A,#N/A,TRUE,"GUV -Einzel-";#N/A,#N/A,TRUE,"GUV"}</definedName>
    <definedName name="test1"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uiui" hidden="1">{#N/A,#N/A,TRUE,"Hauptabschlußübersicht";#N/A,#N/A,TRUE,"Bilanz -Einzel-";#N/A,#N/A,TRUE,"Bilanz";#N/A,#N/A,TRUE,"GUV -Einzel-";#N/A,#N/A,TRUE,"GUV"}</definedName>
    <definedName name="üouz"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AV_Positionen" localSheetId="9">#REF!</definedName>
    <definedName name="WAV_Positionen" localSheetId="8">#REF!</definedName>
    <definedName name="WAV_Positionen" localSheetId="5">#REF!</definedName>
    <definedName name="WAV_Positionen" localSheetId="7">#REF!</definedName>
    <definedName name="WAV_Positionen">#REF!</definedName>
    <definedName name="wrn.Jahrabschl._1996._.EWS2." hidden="1">{#N/A,#N/A,TRUE,"Hauptabschlußübersicht";#N/A,#N/A,TRUE,"Bilanz -Einzel-";#N/A,#N/A,TRUE,"Bilanz";#N/A,#N/A,TRUE,"GUV -Einzel-";#N/A,#N/A,TRUE,"GUV"}</definedName>
    <definedName name="wrn.Jahresabschluß."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_.1996._.EWS." hidden="1">{#N/A,#N/A,TRUE,"Hauptabschlußübersicht";#N/A,#N/A,TRUE,"Bilanz -Einzel-";#N/A,#N/A,TRUE,"Bilanz";#N/A,#N/A,TRUE,"GUV -Einzel-";#N/A,#N/A,TRUE,"GUV"}</definedName>
    <definedName name="wrn.Jahresabschluß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xxx"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Z_1C86D249_38D6_494B_9A9C_7DB890D2E43B_.wvu.PrintArea" localSheetId="7" hidden="1">'Volatile Kostenanteile'!$A$1:$M$2</definedName>
    <definedName name="Z_21DD1AAC_BC09_4161_82EE_F7E1955272A0_.wvu.PrintArea" localSheetId="7" hidden="1">'Volatile Kostenanteile'!$A$1:$M$2</definedName>
    <definedName name="Zeitreihe_1">#REF!</definedName>
    <definedName name="Zeitreihe_2">#REF!</definedName>
    <definedName name="Zinstabelle">#REF!</definedName>
    <definedName name="zu"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00" i="57" l="1"/>
  <c r="N200" i="57"/>
  <c r="H200" i="57"/>
  <c r="N6" i="57"/>
  <c r="N7" i="57"/>
  <c r="N8" i="57"/>
  <c r="N9" i="57"/>
  <c r="N10" i="57"/>
  <c r="N11" i="57"/>
  <c r="N12" i="57"/>
  <c r="N13" i="57"/>
  <c r="N14" i="57"/>
  <c r="N15" i="57"/>
  <c r="N16" i="57"/>
  <c r="N17" i="57"/>
  <c r="N18" i="57"/>
  <c r="N19" i="57"/>
  <c r="N20" i="57"/>
  <c r="N21" i="57"/>
  <c r="N22" i="57"/>
  <c r="N23" i="57"/>
  <c r="N24" i="57"/>
  <c r="N25" i="57"/>
  <c r="N26" i="57"/>
  <c r="N27" i="57"/>
  <c r="N28" i="57"/>
  <c r="N29" i="57"/>
  <c r="N30" i="57"/>
  <c r="N31" i="57"/>
  <c r="N32" i="57"/>
  <c r="N33" i="57"/>
  <c r="N34" i="57"/>
  <c r="N35" i="57"/>
  <c r="N36" i="57"/>
  <c r="N37" i="57"/>
  <c r="N38" i="57"/>
  <c r="N39" i="57"/>
  <c r="N40" i="57"/>
  <c r="N41" i="57"/>
  <c r="N42" i="57"/>
  <c r="N43" i="57"/>
  <c r="N44" i="57"/>
  <c r="N45" i="57"/>
  <c r="N46" i="57"/>
  <c r="N47" i="57"/>
  <c r="N48" i="57"/>
  <c r="N49" i="57"/>
  <c r="N50" i="57"/>
  <c r="N51" i="57"/>
  <c r="N52" i="57"/>
  <c r="N53" i="57"/>
  <c r="N54" i="57"/>
  <c r="N55" i="57"/>
  <c r="N56" i="57"/>
  <c r="N57" i="57"/>
  <c r="N58" i="57"/>
  <c r="N59" i="57"/>
  <c r="N60" i="57"/>
  <c r="N61" i="57"/>
  <c r="N62" i="57"/>
  <c r="N63" i="57"/>
  <c r="N64" i="57"/>
  <c r="N65" i="57"/>
  <c r="N66" i="57"/>
  <c r="N67" i="57"/>
  <c r="N68" i="57"/>
  <c r="N69" i="57"/>
  <c r="N70" i="57"/>
  <c r="N71" i="57"/>
  <c r="N72" i="57"/>
  <c r="N73" i="57"/>
  <c r="N74" i="57"/>
  <c r="N75" i="57"/>
  <c r="N76" i="57"/>
  <c r="N77" i="57"/>
  <c r="N78" i="57"/>
  <c r="N79" i="57"/>
  <c r="N80" i="57"/>
  <c r="N81" i="57"/>
  <c r="N82" i="57"/>
  <c r="N83" i="57"/>
  <c r="N84" i="57"/>
  <c r="N85" i="57"/>
  <c r="N86" i="57"/>
  <c r="N87" i="57"/>
  <c r="N88" i="57"/>
  <c r="N89" i="57"/>
  <c r="N90" i="57"/>
  <c r="N91" i="57"/>
  <c r="N92" i="57"/>
  <c r="N93" i="57"/>
  <c r="N94" i="57"/>
  <c r="N95" i="57"/>
  <c r="N96" i="57"/>
  <c r="N97" i="57"/>
  <c r="N98" i="57"/>
  <c r="N99" i="57"/>
  <c r="N100" i="57"/>
  <c r="N101" i="57"/>
  <c r="N102" i="57"/>
  <c r="N103" i="57"/>
  <c r="N104" i="57"/>
  <c r="N105" i="57"/>
  <c r="N106" i="57"/>
  <c r="N107" i="57"/>
  <c r="N108" i="57"/>
  <c r="N109" i="57"/>
  <c r="N110" i="57"/>
  <c r="N111" i="57"/>
  <c r="N112" i="57"/>
  <c r="N113" i="57"/>
  <c r="N114" i="57"/>
  <c r="N115" i="57"/>
  <c r="N116" i="57"/>
  <c r="N117" i="57"/>
  <c r="N118" i="57"/>
  <c r="N119" i="57"/>
  <c r="N120" i="57"/>
  <c r="N121" i="57"/>
  <c r="N122" i="57"/>
  <c r="N123" i="57"/>
  <c r="N124" i="57"/>
  <c r="N125" i="57"/>
  <c r="N126" i="57"/>
  <c r="N127" i="57"/>
  <c r="N128" i="57"/>
  <c r="N129" i="57"/>
  <c r="N130" i="57"/>
  <c r="N131" i="57"/>
  <c r="N132" i="57"/>
  <c r="N133" i="57"/>
  <c r="N134" i="57"/>
  <c r="N135" i="57"/>
  <c r="N136" i="57"/>
  <c r="N137" i="57"/>
  <c r="N138" i="57"/>
  <c r="N139" i="57"/>
  <c r="N140" i="57"/>
  <c r="N141" i="57"/>
  <c r="N142" i="57"/>
  <c r="N143" i="57"/>
  <c r="N144" i="57"/>
  <c r="N145" i="57"/>
  <c r="N146" i="57"/>
  <c r="N147" i="57"/>
  <c r="N148" i="57"/>
  <c r="N149" i="57"/>
  <c r="N150" i="57"/>
  <c r="N151" i="57"/>
  <c r="N152" i="57"/>
  <c r="N153" i="57"/>
  <c r="N154" i="57"/>
  <c r="N155" i="57"/>
  <c r="N156" i="57"/>
  <c r="N157" i="57"/>
  <c r="N158" i="57"/>
  <c r="N159" i="57"/>
  <c r="N160" i="57"/>
  <c r="N161" i="57"/>
  <c r="N162" i="57"/>
  <c r="N163" i="57"/>
  <c r="N164" i="57"/>
  <c r="N165" i="57"/>
  <c r="N166" i="57"/>
  <c r="N167" i="57"/>
  <c r="N168" i="57"/>
  <c r="N169" i="57"/>
  <c r="N170" i="57"/>
  <c r="N171" i="57"/>
  <c r="N172" i="57"/>
  <c r="N173" i="57"/>
  <c r="N174" i="57"/>
  <c r="N175" i="57"/>
  <c r="N176" i="57"/>
  <c r="N177" i="57"/>
  <c r="N178" i="57"/>
  <c r="N179" i="57"/>
  <c r="N180" i="57"/>
  <c r="N181" i="57"/>
  <c r="N182" i="57"/>
  <c r="N183" i="57"/>
  <c r="N184" i="57"/>
  <c r="N185" i="57"/>
  <c r="N186" i="57"/>
  <c r="N187" i="57"/>
  <c r="N188" i="57"/>
  <c r="N189" i="57"/>
  <c r="N190" i="57"/>
  <c r="N191" i="57"/>
  <c r="N192" i="57"/>
  <c r="N193" i="57"/>
  <c r="N194" i="57"/>
  <c r="N195" i="57"/>
  <c r="N196" i="57"/>
  <c r="N197" i="57"/>
  <c r="N198" i="57"/>
  <c r="N199" i="57"/>
  <c r="H6" i="57"/>
  <c r="H7" i="57"/>
  <c r="H8" i="57"/>
  <c r="H9" i="57"/>
  <c r="H10" i="57"/>
  <c r="H11" i="57"/>
  <c r="H12" i="57"/>
  <c r="H13" i="57"/>
  <c r="H14" i="57"/>
  <c r="H15" i="57"/>
  <c r="H16" i="57"/>
  <c r="H17" i="57"/>
  <c r="H18" i="57"/>
  <c r="H19" i="57"/>
  <c r="H20" i="57"/>
  <c r="H21" i="57"/>
  <c r="H22" i="57"/>
  <c r="H23" i="57"/>
  <c r="H24" i="57"/>
  <c r="H25" i="57"/>
  <c r="H26" i="57"/>
  <c r="H27" i="57"/>
  <c r="H28" i="57"/>
  <c r="H29" i="57"/>
  <c r="H30" i="57"/>
  <c r="H31" i="57"/>
  <c r="H32" i="57"/>
  <c r="H33" i="57"/>
  <c r="H34" i="57"/>
  <c r="H35" i="57"/>
  <c r="H36" i="57"/>
  <c r="H37" i="57"/>
  <c r="H38" i="57"/>
  <c r="H39" i="57"/>
  <c r="H40" i="57"/>
  <c r="H41" i="57"/>
  <c r="H42" i="57"/>
  <c r="H43" i="57"/>
  <c r="H44" i="57"/>
  <c r="H45" i="57"/>
  <c r="H46" i="57"/>
  <c r="H47" i="57"/>
  <c r="H48" i="57"/>
  <c r="H49" i="57"/>
  <c r="H50" i="57"/>
  <c r="H51" i="57"/>
  <c r="H52" i="57"/>
  <c r="H53" i="57"/>
  <c r="H54" i="57"/>
  <c r="H55" i="57"/>
  <c r="H56" i="57"/>
  <c r="H57" i="57"/>
  <c r="H58" i="57"/>
  <c r="H59" i="57"/>
  <c r="H60" i="57"/>
  <c r="H61" i="57"/>
  <c r="H62" i="57"/>
  <c r="H63" i="57"/>
  <c r="H64" i="57"/>
  <c r="H65" i="57"/>
  <c r="H66" i="57"/>
  <c r="H67" i="57"/>
  <c r="H68" i="57"/>
  <c r="H69" i="57"/>
  <c r="H70" i="57"/>
  <c r="H71" i="57"/>
  <c r="H72" i="57"/>
  <c r="H73" i="57"/>
  <c r="H74" i="57"/>
  <c r="H75" i="57"/>
  <c r="H76" i="57"/>
  <c r="H77" i="57"/>
  <c r="H78" i="57"/>
  <c r="H79" i="57"/>
  <c r="H80" i="57"/>
  <c r="H81" i="57"/>
  <c r="H82" i="57"/>
  <c r="H83" i="57"/>
  <c r="H84" i="57"/>
  <c r="H85" i="57"/>
  <c r="H86" i="57"/>
  <c r="H87" i="57"/>
  <c r="H88" i="57"/>
  <c r="H89" i="57"/>
  <c r="H90" i="57"/>
  <c r="H91" i="57"/>
  <c r="H92" i="57"/>
  <c r="H93" i="57"/>
  <c r="H94" i="57"/>
  <c r="H95" i="57"/>
  <c r="H96" i="57"/>
  <c r="H97" i="57"/>
  <c r="H98" i="57"/>
  <c r="H99" i="57"/>
  <c r="H100" i="57"/>
  <c r="H101" i="57"/>
  <c r="H102" i="57"/>
  <c r="H103" i="57"/>
  <c r="H104" i="57"/>
  <c r="H105" i="57"/>
  <c r="H106" i="57"/>
  <c r="H107" i="57"/>
  <c r="H108" i="57"/>
  <c r="H109" i="57"/>
  <c r="H110" i="57"/>
  <c r="H111" i="57"/>
  <c r="H112" i="57"/>
  <c r="H113" i="57"/>
  <c r="H114" i="57"/>
  <c r="H115" i="57"/>
  <c r="H116" i="57"/>
  <c r="H117" i="57"/>
  <c r="H118" i="57"/>
  <c r="H119" i="57"/>
  <c r="H120" i="57"/>
  <c r="H121" i="57"/>
  <c r="H122" i="57"/>
  <c r="H123" i="57"/>
  <c r="H124" i="57"/>
  <c r="H125" i="57"/>
  <c r="H126" i="57"/>
  <c r="H127" i="57"/>
  <c r="H128" i="57"/>
  <c r="H129" i="57"/>
  <c r="H130" i="57"/>
  <c r="H131" i="57"/>
  <c r="H132" i="57"/>
  <c r="H133" i="57"/>
  <c r="H134" i="57"/>
  <c r="H135" i="57"/>
  <c r="H136" i="57"/>
  <c r="H137" i="57"/>
  <c r="H138" i="57"/>
  <c r="H139" i="57"/>
  <c r="H140" i="57"/>
  <c r="H141" i="57"/>
  <c r="H142" i="57"/>
  <c r="H143" i="57"/>
  <c r="H144" i="57"/>
  <c r="H145" i="57"/>
  <c r="H146" i="57"/>
  <c r="H147" i="57"/>
  <c r="H148" i="57"/>
  <c r="H149" i="57"/>
  <c r="H150" i="57"/>
  <c r="H151" i="57"/>
  <c r="H152" i="57"/>
  <c r="H153" i="57"/>
  <c r="H154" i="57"/>
  <c r="H155" i="57"/>
  <c r="H156" i="57"/>
  <c r="H157" i="57"/>
  <c r="H158" i="57"/>
  <c r="H159" i="57"/>
  <c r="H160" i="57"/>
  <c r="H161" i="57"/>
  <c r="H162" i="57"/>
  <c r="H163" i="57"/>
  <c r="H164" i="57"/>
  <c r="H165" i="57"/>
  <c r="H166" i="57"/>
  <c r="H167" i="57"/>
  <c r="H168" i="57"/>
  <c r="H169" i="57"/>
  <c r="H170" i="57"/>
  <c r="H171" i="57"/>
  <c r="H172" i="57"/>
  <c r="H173" i="57"/>
  <c r="H174" i="57"/>
  <c r="H175" i="57"/>
  <c r="H176" i="57"/>
  <c r="H177" i="57"/>
  <c r="H178" i="57"/>
  <c r="H179" i="57"/>
  <c r="H180" i="57"/>
  <c r="H181" i="57"/>
  <c r="H182" i="57"/>
  <c r="H183" i="57"/>
  <c r="H184" i="57"/>
  <c r="H185" i="57"/>
  <c r="H186" i="57"/>
  <c r="H187" i="57"/>
  <c r="H188" i="57"/>
  <c r="H189" i="57"/>
  <c r="H190" i="57"/>
  <c r="H191" i="57"/>
  <c r="H192" i="57"/>
  <c r="H193" i="57"/>
  <c r="H194" i="57"/>
  <c r="H195" i="57"/>
  <c r="H196" i="57"/>
  <c r="H197" i="57"/>
  <c r="H198" i="57"/>
  <c r="H199" i="57"/>
  <c r="N5" i="57"/>
  <c r="H5" i="57"/>
  <c r="C26" i="56" l="1"/>
  <c r="B26" i="56"/>
  <c r="E16" i="56" l="1"/>
  <c r="E15" i="56"/>
  <c r="E14" i="56"/>
  <c r="E13" i="56"/>
  <c r="E12" i="56"/>
  <c r="E11" i="56"/>
  <c r="E10" i="56"/>
  <c r="E9" i="56"/>
  <c r="E8" i="56"/>
  <c r="E7" i="56"/>
  <c r="E6" i="56"/>
  <c r="D17" i="56"/>
  <c r="D16" i="56"/>
  <c r="D15" i="56"/>
  <c r="D14" i="56"/>
  <c r="D13" i="56"/>
  <c r="D12" i="56"/>
  <c r="D11" i="56"/>
  <c r="D10" i="56"/>
  <c r="D9" i="56"/>
  <c r="D8" i="56"/>
  <c r="D7" i="56"/>
  <c r="D6" i="56"/>
  <c r="J35" i="56"/>
  <c r="K35" i="56"/>
  <c r="J36" i="56"/>
  <c r="K36" i="56"/>
  <c r="J37" i="56"/>
  <c r="K37" i="56"/>
  <c r="J38" i="56"/>
  <c r="K38" i="56"/>
  <c r="J39" i="56"/>
  <c r="K39" i="56"/>
  <c r="J40" i="56"/>
  <c r="K40" i="56"/>
  <c r="J41" i="56"/>
  <c r="K41" i="56"/>
  <c r="J42" i="56"/>
  <c r="K42" i="56"/>
  <c r="J43" i="56"/>
  <c r="K43" i="56"/>
  <c r="J44" i="56"/>
  <c r="K44" i="56"/>
  <c r="J45" i="56"/>
  <c r="K45" i="56"/>
  <c r="J46" i="56"/>
  <c r="K46" i="56"/>
  <c r="J47" i="56"/>
  <c r="K47" i="56"/>
  <c r="J48" i="56"/>
  <c r="K48" i="56"/>
  <c r="J49" i="56"/>
  <c r="K49" i="56"/>
  <c r="J50" i="56"/>
  <c r="K50" i="56"/>
  <c r="J51" i="56"/>
  <c r="K51" i="56"/>
  <c r="J52" i="56"/>
  <c r="K52" i="56"/>
  <c r="J53" i="56"/>
  <c r="K53" i="56"/>
  <c r="J54" i="56"/>
  <c r="K54" i="56"/>
  <c r="J55" i="56"/>
  <c r="K55" i="56"/>
  <c r="J56" i="56"/>
  <c r="K56" i="56"/>
  <c r="J57" i="56"/>
  <c r="K57" i="56"/>
  <c r="J58" i="56"/>
  <c r="K58" i="56"/>
  <c r="J59" i="56"/>
  <c r="K59" i="56"/>
  <c r="J60" i="56"/>
  <c r="K60" i="56"/>
  <c r="J61" i="56"/>
  <c r="K61" i="56"/>
  <c r="J62" i="56"/>
  <c r="K62" i="56"/>
  <c r="J63" i="56"/>
  <c r="K63" i="56"/>
  <c r="J64" i="56"/>
  <c r="K64" i="56"/>
  <c r="J65" i="56"/>
  <c r="K65" i="56"/>
  <c r="J66" i="56"/>
  <c r="K66" i="56"/>
  <c r="J67" i="56"/>
  <c r="K67" i="56"/>
  <c r="J68" i="56"/>
  <c r="K68" i="56"/>
  <c r="J69" i="56"/>
  <c r="K69" i="56"/>
  <c r="J70" i="56"/>
  <c r="K70" i="56"/>
  <c r="J71" i="56"/>
  <c r="K71" i="56"/>
  <c r="J72" i="56"/>
  <c r="K72" i="56"/>
  <c r="J73" i="56"/>
  <c r="K73" i="56"/>
  <c r="J74" i="56"/>
  <c r="K74" i="56"/>
  <c r="J75" i="56"/>
  <c r="K75" i="56"/>
  <c r="J76" i="56"/>
  <c r="K76" i="56"/>
  <c r="J77" i="56"/>
  <c r="K77" i="56"/>
  <c r="J78" i="56"/>
  <c r="K78" i="56"/>
  <c r="J79" i="56"/>
  <c r="K79" i="56"/>
  <c r="J80" i="56"/>
  <c r="K80" i="56"/>
  <c r="J81" i="56"/>
  <c r="K81" i="56"/>
  <c r="J82" i="56"/>
  <c r="K82" i="56"/>
  <c r="J83" i="56"/>
  <c r="K83" i="56"/>
  <c r="J84" i="56"/>
  <c r="K84" i="56"/>
  <c r="J85" i="56"/>
  <c r="K85" i="56"/>
  <c r="J86" i="56"/>
  <c r="K86" i="56"/>
  <c r="J87" i="56"/>
  <c r="K87" i="56"/>
  <c r="J88" i="56"/>
  <c r="K88" i="56"/>
  <c r="J89" i="56"/>
  <c r="K89" i="56"/>
  <c r="J90" i="56"/>
  <c r="K90" i="56"/>
  <c r="J91" i="56"/>
  <c r="K91" i="56"/>
  <c r="J92" i="56"/>
  <c r="K92" i="56"/>
  <c r="J93" i="56"/>
  <c r="K93" i="56"/>
  <c r="J94" i="56"/>
  <c r="K94" i="56"/>
  <c r="J95" i="56"/>
  <c r="K95" i="56"/>
  <c r="J96" i="56"/>
  <c r="K96" i="56"/>
  <c r="J97" i="56"/>
  <c r="K97" i="56"/>
  <c r="J98" i="56"/>
  <c r="K98" i="56"/>
  <c r="J99" i="56"/>
  <c r="K99" i="56"/>
  <c r="J100" i="56"/>
  <c r="K100" i="56"/>
  <c r="J101" i="56"/>
  <c r="K101" i="56"/>
  <c r="J102" i="56"/>
  <c r="K102" i="56"/>
  <c r="J103" i="56"/>
  <c r="K103" i="56"/>
  <c r="J104" i="56"/>
  <c r="K104" i="56"/>
  <c r="J105" i="56"/>
  <c r="K105" i="56"/>
  <c r="J106" i="56"/>
  <c r="K106" i="56"/>
  <c r="J107" i="56"/>
  <c r="K107" i="56"/>
  <c r="J108" i="56"/>
  <c r="K108" i="56"/>
  <c r="J109" i="56"/>
  <c r="K109" i="56"/>
  <c r="J110" i="56"/>
  <c r="K110" i="56"/>
  <c r="J111" i="56"/>
  <c r="K111" i="56"/>
  <c r="J112" i="56"/>
  <c r="K112" i="56"/>
  <c r="J113" i="56"/>
  <c r="K113" i="56"/>
  <c r="J114" i="56"/>
  <c r="K114" i="56"/>
  <c r="J115" i="56"/>
  <c r="K115" i="56"/>
  <c r="J116" i="56"/>
  <c r="K116" i="56"/>
  <c r="J117" i="56"/>
  <c r="K117" i="56"/>
  <c r="J118" i="56"/>
  <c r="K118" i="56"/>
  <c r="J119" i="56"/>
  <c r="K119" i="56"/>
  <c r="J120" i="56"/>
  <c r="K120" i="56"/>
  <c r="J121" i="56"/>
  <c r="K121" i="56"/>
  <c r="J122" i="56"/>
  <c r="K122" i="56"/>
  <c r="J123" i="56"/>
  <c r="K123" i="56"/>
  <c r="J124" i="56"/>
  <c r="K124" i="56"/>
  <c r="J125" i="56"/>
  <c r="K125" i="56"/>
  <c r="J126" i="56"/>
  <c r="K126" i="56"/>
  <c r="J127" i="56"/>
  <c r="K127" i="56"/>
  <c r="J128" i="56"/>
  <c r="K128" i="56"/>
  <c r="J129" i="56"/>
  <c r="K129" i="56"/>
  <c r="J130" i="56"/>
  <c r="K130" i="56"/>
  <c r="J131" i="56"/>
  <c r="K131" i="56"/>
  <c r="J132" i="56"/>
  <c r="K132" i="56"/>
  <c r="J133" i="56"/>
  <c r="K133" i="56"/>
  <c r="J134" i="56"/>
  <c r="K134" i="56"/>
  <c r="J135" i="56"/>
  <c r="K135" i="56"/>
  <c r="J136" i="56"/>
  <c r="K136" i="56"/>
  <c r="J137" i="56"/>
  <c r="K137" i="56"/>
  <c r="J138" i="56"/>
  <c r="K138" i="56"/>
  <c r="J139" i="56"/>
  <c r="K139" i="56"/>
  <c r="J140" i="56"/>
  <c r="K140" i="56"/>
  <c r="J141" i="56"/>
  <c r="K141" i="56"/>
  <c r="J142" i="56"/>
  <c r="K142" i="56"/>
  <c r="J143" i="56"/>
  <c r="K143" i="56"/>
  <c r="J144" i="56"/>
  <c r="K144" i="56"/>
  <c r="J145" i="56"/>
  <c r="K145" i="56"/>
  <c r="J146" i="56"/>
  <c r="K146" i="56"/>
  <c r="J147" i="56"/>
  <c r="K147" i="56"/>
  <c r="J148" i="56"/>
  <c r="K148" i="56"/>
  <c r="J149" i="56"/>
  <c r="K149" i="56"/>
  <c r="J150" i="56"/>
  <c r="K150" i="56"/>
  <c r="J151" i="56"/>
  <c r="K151" i="56"/>
  <c r="J152" i="56"/>
  <c r="K152" i="56"/>
  <c r="J153" i="56"/>
  <c r="K153" i="56"/>
  <c r="J154" i="56"/>
  <c r="K154" i="56"/>
  <c r="J155" i="56"/>
  <c r="K155" i="56"/>
  <c r="J156" i="56"/>
  <c r="K156" i="56"/>
  <c r="J157" i="56"/>
  <c r="K157" i="56"/>
  <c r="J158" i="56"/>
  <c r="K158" i="56"/>
  <c r="J159" i="56"/>
  <c r="K159" i="56"/>
  <c r="J160" i="56"/>
  <c r="K160" i="56"/>
  <c r="J161" i="56"/>
  <c r="K161" i="56"/>
  <c r="J162" i="56"/>
  <c r="K162" i="56"/>
  <c r="J163" i="56"/>
  <c r="K163" i="56"/>
  <c r="J164" i="56"/>
  <c r="K164" i="56"/>
  <c r="J165" i="56"/>
  <c r="K165" i="56"/>
  <c r="J166" i="56"/>
  <c r="K166" i="56"/>
  <c r="J167" i="56"/>
  <c r="K167" i="56"/>
  <c r="J168" i="56"/>
  <c r="K168" i="56"/>
  <c r="J169" i="56"/>
  <c r="K169" i="56"/>
  <c r="J170" i="56"/>
  <c r="K170" i="56"/>
  <c r="J171" i="56"/>
  <c r="K171" i="56"/>
  <c r="J172" i="56"/>
  <c r="K172" i="56"/>
  <c r="J173" i="56"/>
  <c r="K173" i="56"/>
  <c r="J174" i="56"/>
  <c r="K174" i="56"/>
  <c r="J175" i="56"/>
  <c r="K175" i="56"/>
  <c r="J176" i="56"/>
  <c r="K176" i="56"/>
  <c r="J177" i="56"/>
  <c r="K177" i="56"/>
  <c r="J178" i="56"/>
  <c r="K178" i="56"/>
  <c r="J179" i="56"/>
  <c r="K179" i="56"/>
  <c r="J180" i="56"/>
  <c r="K180" i="56"/>
  <c r="J181" i="56"/>
  <c r="K181" i="56"/>
  <c r="J182" i="56"/>
  <c r="K182" i="56"/>
  <c r="J183" i="56"/>
  <c r="K183" i="56"/>
  <c r="J184" i="56"/>
  <c r="K184" i="56"/>
  <c r="J185" i="56"/>
  <c r="K185" i="56"/>
  <c r="J186" i="56"/>
  <c r="K186" i="56"/>
  <c r="J187" i="56"/>
  <c r="K187" i="56"/>
  <c r="J188" i="56"/>
  <c r="K188" i="56"/>
  <c r="J189" i="56"/>
  <c r="K189" i="56"/>
  <c r="J190" i="56"/>
  <c r="K190" i="56"/>
  <c r="J191" i="56"/>
  <c r="K191" i="56"/>
  <c r="J192" i="56"/>
  <c r="K192" i="56"/>
  <c r="J193" i="56"/>
  <c r="K193" i="56"/>
  <c r="J194" i="56"/>
  <c r="K194" i="56"/>
  <c r="J195" i="56"/>
  <c r="K195" i="56"/>
  <c r="J196" i="56"/>
  <c r="K196" i="56"/>
  <c r="J197" i="56"/>
  <c r="K197" i="56"/>
  <c r="J198" i="56"/>
  <c r="K198" i="56"/>
  <c r="J199" i="56"/>
  <c r="K199" i="56"/>
  <c r="J200" i="56"/>
  <c r="K200" i="56"/>
  <c r="J201" i="56"/>
  <c r="K201" i="56"/>
  <c r="J202" i="56"/>
  <c r="K202" i="56"/>
  <c r="J203" i="56"/>
  <c r="K203" i="56"/>
  <c r="J204" i="56"/>
  <c r="K204" i="56"/>
  <c r="J205" i="56"/>
  <c r="K205" i="56"/>
  <c r="J206" i="56"/>
  <c r="K206" i="56"/>
  <c r="J207" i="56"/>
  <c r="K207" i="56"/>
  <c r="J208" i="56"/>
  <c r="K208" i="56"/>
  <c r="J209" i="56"/>
  <c r="K209" i="56"/>
  <c r="J210" i="56"/>
  <c r="K210" i="56"/>
  <c r="J211" i="56"/>
  <c r="K211" i="56"/>
  <c r="J212" i="56"/>
  <c r="K212" i="56"/>
  <c r="J213" i="56"/>
  <c r="K213" i="56"/>
  <c r="J214" i="56"/>
  <c r="K214" i="56"/>
  <c r="J215" i="56"/>
  <c r="K215" i="56"/>
  <c r="J216" i="56"/>
  <c r="K216" i="56"/>
  <c r="J217" i="56"/>
  <c r="K217" i="56"/>
  <c r="J218" i="56"/>
  <c r="K218" i="56"/>
  <c r="J219" i="56"/>
  <c r="K219" i="56"/>
  <c r="J220" i="56"/>
  <c r="K220" i="56"/>
  <c r="J221" i="56"/>
  <c r="K221" i="56"/>
  <c r="J222" i="56"/>
  <c r="K222" i="56"/>
  <c r="J223" i="56"/>
  <c r="K223" i="56"/>
  <c r="J224" i="56"/>
  <c r="K224" i="56"/>
  <c r="J225" i="56"/>
  <c r="K225" i="56"/>
  <c r="J226" i="56"/>
  <c r="K226" i="56"/>
  <c r="J227" i="56"/>
  <c r="K227" i="56"/>
  <c r="J228" i="56"/>
  <c r="K228" i="56"/>
  <c r="J229" i="56"/>
  <c r="K229" i="56"/>
  <c r="J230" i="56"/>
  <c r="K230" i="56"/>
  <c r="J231" i="56"/>
  <c r="K231" i="56"/>
  <c r="J232" i="56"/>
  <c r="K232" i="56"/>
  <c r="J233" i="56"/>
  <c r="K233" i="56"/>
  <c r="J234" i="56"/>
  <c r="K234" i="56"/>
  <c r="J235" i="56"/>
  <c r="K235" i="56"/>
  <c r="J236" i="56"/>
  <c r="K236" i="56"/>
  <c r="J237" i="56"/>
  <c r="K237" i="56"/>
  <c r="J238" i="56"/>
  <c r="K238" i="56"/>
  <c r="J239" i="56"/>
  <c r="K239" i="56"/>
  <c r="J240" i="56"/>
  <c r="K240" i="56"/>
  <c r="J241" i="56"/>
  <c r="K241" i="56"/>
  <c r="J242" i="56"/>
  <c r="K242" i="56"/>
  <c r="J243" i="56"/>
  <c r="K243" i="56"/>
  <c r="J244" i="56"/>
  <c r="K244" i="56"/>
  <c r="J245" i="56"/>
  <c r="K245" i="56"/>
  <c r="J246" i="56"/>
  <c r="K246" i="56"/>
  <c r="J247" i="56"/>
  <c r="K247" i="56"/>
  <c r="J248" i="56"/>
  <c r="K248" i="56"/>
  <c r="J249" i="56"/>
  <c r="K249" i="56"/>
  <c r="J250" i="56"/>
  <c r="K250" i="56"/>
  <c r="J251" i="56"/>
  <c r="K251" i="56"/>
  <c r="J252" i="56"/>
  <c r="K252" i="56"/>
  <c r="J253" i="56"/>
  <c r="K253" i="56"/>
  <c r="J254" i="56"/>
  <c r="K254" i="56"/>
  <c r="J255" i="56"/>
  <c r="K255" i="56"/>
  <c r="J256" i="56"/>
  <c r="K256" i="56"/>
  <c r="J257" i="56"/>
  <c r="K257" i="56"/>
  <c r="J258" i="56"/>
  <c r="K258" i="56"/>
  <c r="J259" i="56"/>
  <c r="K259" i="56"/>
  <c r="J260" i="56"/>
  <c r="K260" i="56"/>
  <c r="J261" i="56"/>
  <c r="K261" i="56"/>
  <c r="J262" i="56"/>
  <c r="K262" i="56"/>
  <c r="J263" i="56"/>
  <c r="K263" i="56"/>
  <c r="J264" i="56"/>
  <c r="K264" i="56"/>
  <c r="J265" i="56"/>
  <c r="K265" i="56"/>
  <c r="J266" i="56"/>
  <c r="K266" i="56"/>
  <c r="J267" i="56"/>
  <c r="K267" i="56"/>
  <c r="J268" i="56"/>
  <c r="K268" i="56"/>
  <c r="J269" i="56"/>
  <c r="K269" i="56"/>
  <c r="J270" i="56"/>
  <c r="K270" i="56"/>
  <c r="J271" i="56"/>
  <c r="K271" i="56"/>
  <c r="J272" i="56"/>
  <c r="K272" i="56"/>
  <c r="J273" i="56"/>
  <c r="K273" i="56"/>
  <c r="J274" i="56"/>
  <c r="K274" i="56"/>
  <c r="J275" i="56"/>
  <c r="K275" i="56"/>
  <c r="J276" i="56"/>
  <c r="K276" i="56"/>
  <c r="J277" i="56"/>
  <c r="K277" i="56"/>
  <c r="J278" i="56"/>
  <c r="K278" i="56"/>
  <c r="J279" i="56"/>
  <c r="K279" i="56"/>
  <c r="J280" i="56"/>
  <c r="K280" i="56"/>
  <c r="J281" i="56"/>
  <c r="K281" i="56"/>
  <c r="J282" i="56"/>
  <c r="K282" i="56"/>
  <c r="J283" i="56"/>
  <c r="K283" i="56"/>
  <c r="J284" i="56"/>
  <c r="K284" i="56"/>
  <c r="J285" i="56"/>
  <c r="K285" i="56"/>
  <c r="J286" i="56"/>
  <c r="K286" i="56"/>
  <c r="J287" i="56"/>
  <c r="K287" i="56"/>
  <c r="J288" i="56"/>
  <c r="K288" i="56"/>
  <c r="J289" i="56"/>
  <c r="K289" i="56"/>
  <c r="J290" i="56"/>
  <c r="K290" i="56"/>
  <c r="J291" i="56"/>
  <c r="K291" i="56"/>
  <c r="J292" i="56"/>
  <c r="K292" i="56"/>
  <c r="J293" i="56"/>
  <c r="K293" i="56"/>
  <c r="J294" i="56"/>
  <c r="K294" i="56"/>
  <c r="J295" i="56"/>
  <c r="K295" i="56"/>
  <c r="J296" i="56"/>
  <c r="K296" i="56"/>
  <c r="J297" i="56"/>
  <c r="K297" i="56"/>
  <c r="J298" i="56"/>
  <c r="K298" i="56"/>
  <c r="J299" i="56"/>
  <c r="K299" i="56"/>
  <c r="J300" i="56"/>
  <c r="K300" i="56"/>
  <c r="J301" i="56"/>
  <c r="K301" i="56"/>
  <c r="J302" i="56"/>
  <c r="K302" i="56"/>
  <c r="J303" i="56"/>
  <c r="K303" i="56"/>
  <c r="J304" i="56"/>
  <c r="K304" i="56"/>
  <c r="J305" i="56"/>
  <c r="K305" i="56"/>
  <c r="J306" i="56"/>
  <c r="K306" i="56"/>
  <c r="J307" i="56"/>
  <c r="K307" i="56"/>
  <c r="J308" i="56"/>
  <c r="K308" i="56"/>
  <c r="J309" i="56"/>
  <c r="K309" i="56"/>
  <c r="J310" i="56"/>
  <c r="K310" i="56"/>
  <c r="J311" i="56"/>
  <c r="K311" i="56"/>
  <c r="J312" i="56"/>
  <c r="K312" i="56"/>
  <c r="J313" i="56"/>
  <c r="K313" i="56"/>
  <c r="J314" i="56"/>
  <c r="K314" i="56"/>
  <c r="J315" i="56"/>
  <c r="K315" i="56"/>
  <c r="J316" i="56"/>
  <c r="K316" i="56"/>
  <c r="J317" i="56"/>
  <c r="K317" i="56"/>
  <c r="J318" i="56"/>
  <c r="K318" i="56"/>
  <c r="J319" i="56"/>
  <c r="K319" i="56"/>
  <c r="J320" i="56"/>
  <c r="K320" i="56"/>
  <c r="J321" i="56"/>
  <c r="K321" i="56"/>
  <c r="J322" i="56"/>
  <c r="K322" i="56"/>
  <c r="J323" i="56"/>
  <c r="K323" i="56"/>
  <c r="J324" i="56"/>
  <c r="K324" i="56"/>
  <c r="J325" i="56"/>
  <c r="K325" i="56"/>
  <c r="J326" i="56"/>
  <c r="K326" i="56"/>
  <c r="J327" i="56"/>
  <c r="K327" i="56"/>
  <c r="J328" i="56"/>
  <c r="K328" i="56"/>
  <c r="J329" i="56"/>
  <c r="K329" i="56"/>
  <c r="J330" i="56"/>
  <c r="K330" i="56"/>
  <c r="J331" i="56"/>
  <c r="K331" i="56"/>
  <c r="J332" i="56"/>
  <c r="K332" i="56"/>
  <c r="J333" i="56"/>
  <c r="K333" i="56"/>
  <c r="J334" i="56"/>
  <c r="K334" i="56"/>
  <c r="J335" i="56"/>
  <c r="K335" i="56"/>
  <c r="J336" i="56"/>
  <c r="K336" i="56"/>
  <c r="J337" i="56"/>
  <c r="K337" i="56"/>
  <c r="J338" i="56"/>
  <c r="K338" i="56"/>
  <c r="J339" i="56"/>
  <c r="K339" i="56"/>
  <c r="J340" i="56"/>
  <c r="K340" i="56"/>
  <c r="J341" i="56"/>
  <c r="K341" i="56"/>
  <c r="J342" i="56"/>
  <c r="K342" i="56"/>
  <c r="J343" i="56"/>
  <c r="K343" i="56"/>
  <c r="J344" i="56"/>
  <c r="K344" i="56"/>
  <c r="J345" i="56"/>
  <c r="K345" i="56"/>
  <c r="J346" i="56"/>
  <c r="K346" i="56"/>
  <c r="J347" i="56"/>
  <c r="K347" i="56"/>
  <c r="J348" i="56"/>
  <c r="K348" i="56"/>
  <c r="J349" i="56"/>
  <c r="K349" i="56"/>
  <c r="J350" i="56"/>
  <c r="K350" i="56"/>
  <c r="J351" i="56"/>
  <c r="K351" i="56"/>
  <c r="J352" i="56"/>
  <c r="K352" i="56"/>
  <c r="J353" i="56"/>
  <c r="K353" i="56"/>
  <c r="J354" i="56"/>
  <c r="K354" i="56"/>
  <c r="J355" i="56"/>
  <c r="K355" i="56"/>
  <c r="J356" i="56"/>
  <c r="K356" i="56"/>
  <c r="J357" i="56"/>
  <c r="K357" i="56"/>
  <c r="J358" i="56"/>
  <c r="K358" i="56"/>
  <c r="J359" i="56"/>
  <c r="K359" i="56"/>
  <c r="J360" i="56"/>
  <c r="K360" i="56"/>
  <c r="J361" i="56"/>
  <c r="K361" i="56"/>
  <c r="J362" i="56"/>
  <c r="K362" i="56"/>
  <c r="J363" i="56"/>
  <c r="K363" i="56"/>
  <c r="J364" i="56"/>
  <c r="K364" i="56"/>
  <c r="J365" i="56"/>
  <c r="K365" i="56"/>
  <c r="J366" i="56"/>
  <c r="K366" i="56"/>
  <c r="J367" i="56"/>
  <c r="K367" i="56"/>
  <c r="J368" i="56"/>
  <c r="K368" i="56"/>
  <c r="J369" i="56"/>
  <c r="K369" i="56"/>
  <c r="J370" i="56"/>
  <c r="K370" i="56"/>
  <c r="J371" i="56"/>
  <c r="K371" i="56"/>
  <c r="J372" i="56"/>
  <c r="K372" i="56"/>
  <c r="J373" i="56"/>
  <c r="K373" i="56"/>
  <c r="J374" i="56"/>
  <c r="K374" i="56"/>
  <c r="J375" i="56"/>
  <c r="K375" i="56"/>
  <c r="J376" i="56"/>
  <c r="K376" i="56"/>
  <c r="J377" i="56"/>
  <c r="K377" i="56"/>
  <c r="J378" i="56"/>
  <c r="K378" i="56"/>
  <c r="J379" i="56"/>
  <c r="K379" i="56"/>
  <c r="J380" i="56"/>
  <c r="K380" i="56"/>
  <c r="J381" i="56"/>
  <c r="K381" i="56"/>
  <c r="J382" i="56"/>
  <c r="K382" i="56"/>
  <c r="J383" i="56"/>
  <c r="K383" i="56"/>
  <c r="J384" i="56"/>
  <c r="K384" i="56"/>
  <c r="J385" i="56"/>
  <c r="K385" i="56"/>
  <c r="J386" i="56"/>
  <c r="K386" i="56"/>
  <c r="J387" i="56"/>
  <c r="K387" i="56"/>
  <c r="J388" i="56"/>
  <c r="K388" i="56"/>
  <c r="J389" i="56"/>
  <c r="K389" i="56"/>
  <c r="J390" i="56"/>
  <c r="K390" i="56"/>
  <c r="J391" i="56"/>
  <c r="K391" i="56"/>
  <c r="J392" i="56"/>
  <c r="K392" i="56"/>
  <c r="J393" i="56"/>
  <c r="K393" i="56"/>
  <c r="J394" i="56"/>
  <c r="K394" i="56"/>
  <c r="J395" i="56"/>
  <c r="K395" i="56"/>
  <c r="J396" i="56"/>
  <c r="K396" i="56"/>
  <c r="J397" i="56"/>
  <c r="K397" i="56"/>
  <c r="J398" i="56"/>
  <c r="K398" i="56"/>
  <c r="J399" i="56"/>
  <c r="K399" i="56"/>
  <c r="J400" i="56"/>
  <c r="K400" i="56"/>
  <c r="J401" i="56"/>
  <c r="K401" i="56"/>
  <c r="J402" i="56"/>
  <c r="K402" i="56"/>
  <c r="J403" i="56"/>
  <c r="K403" i="56"/>
  <c r="J404" i="56"/>
  <c r="K404" i="56"/>
  <c r="J405" i="56"/>
  <c r="K405" i="56"/>
  <c r="J406" i="56"/>
  <c r="K406" i="56"/>
  <c r="J407" i="56"/>
  <c r="K407" i="56"/>
  <c r="J408" i="56"/>
  <c r="K408" i="56"/>
  <c r="J409" i="56"/>
  <c r="K409" i="56"/>
  <c r="J410" i="56"/>
  <c r="K410" i="56"/>
  <c r="J411" i="56"/>
  <c r="K411" i="56"/>
  <c r="J412" i="56"/>
  <c r="K412" i="56"/>
  <c r="J413" i="56"/>
  <c r="K413" i="56"/>
  <c r="J414" i="56"/>
  <c r="K414" i="56"/>
  <c r="J415" i="56"/>
  <c r="K415" i="56"/>
  <c r="J416" i="56"/>
  <c r="K416" i="56"/>
  <c r="J417" i="56"/>
  <c r="K417" i="56"/>
  <c r="J418" i="56"/>
  <c r="K418" i="56"/>
  <c r="J419" i="56"/>
  <c r="K419" i="56"/>
  <c r="J420" i="56"/>
  <c r="K420" i="56"/>
  <c r="J421" i="56"/>
  <c r="K421" i="56"/>
  <c r="J422" i="56"/>
  <c r="K422" i="56"/>
  <c r="J423" i="56"/>
  <c r="K423" i="56"/>
  <c r="J424" i="56"/>
  <c r="K424" i="56"/>
  <c r="J425" i="56"/>
  <c r="K425" i="56"/>
  <c r="J426" i="56"/>
  <c r="K426" i="56"/>
  <c r="J427" i="56"/>
  <c r="K427" i="56"/>
  <c r="J428" i="56"/>
  <c r="K428" i="56"/>
  <c r="J429" i="56"/>
  <c r="K429" i="56"/>
  <c r="J430" i="56"/>
  <c r="K430" i="56"/>
  <c r="J431" i="56"/>
  <c r="K431" i="56"/>
  <c r="J432" i="56"/>
  <c r="K432" i="56"/>
  <c r="J433" i="56"/>
  <c r="K433" i="56"/>
  <c r="J434" i="56"/>
  <c r="K434" i="56"/>
  <c r="J435" i="56"/>
  <c r="K435" i="56"/>
  <c r="J436" i="56"/>
  <c r="K436" i="56"/>
  <c r="J437" i="56"/>
  <c r="K437" i="56"/>
  <c r="J438" i="56"/>
  <c r="K438" i="56"/>
  <c r="J439" i="56"/>
  <c r="K439" i="56"/>
  <c r="J440" i="56"/>
  <c r="K440" i="56"/>
  <c r="J441" i="56"/>
  <c r="K441" i="56"/>
  <c r="J442" i="56"/>
  <c r="K442" i="56"/>
  <c r="J443" i="56"/>
  <c r="K443" i="56"/>
  <c r="J444" i="56"/>
  <c r="K444" i="56"/>
  <c r="J445" i="56"/>
  <c r="K445" i="56"/>
  <c r="J446" i="56"/>
  <c r="K446" i="56"/>
  <c r="J447" i="56"/>
  <c r="K447" i="56"/>
  <c r="J448" i="56"/>
  <c r="K448" i="56"/>
  <c r="J449" i="56"/>
  <c r="K449" i="56"/>
  <c r="J450" i="56"/>
  <c r="K450" i="56"/>
  <c r="J451" i="56"/>
  <c r="K451" i="56"/>
  <c r="J452" i="56"/>
  <c r="K452" i="56"/>
  <c r="J453" i="56"/>
  <c r="K453" i="56"/>
  <c r="J454" i="56"/>
  <c r="K454" i="56"/>
  <c r="J455" i="56"/>
  <c r="K455" i="56"/>
  <c r="J456" i="56"/>
  <c r="K456" i="56"/>
  <c r="J457" i="56"/>
  <c r="K457" i="56"/>
  <c r="J458" i="56"/>
  <c r="K458" i="56"/>
  <c r="J459" i="56"/>
  <c r="K459" i="56"/>
  <c r="J460" i="56"/>
  <c r="K460" i="56"/>
  <c r="J461" i="56"/>
  <c r="K461" i="56"/>
  <c r="J462" i="56"/>
  <c r="K462" i="56"/>
  <c r="J463" i="56"/>
  <c r="K463" i="56"/>
  <c r="J464" i="56"/>
  <c r="K464" i="56"/>
  <c r="J465" i="56"/>
  <c r="K465" i="56"/>
  <c r="J466" i="56"/>
  <c r="K466" i="56"/>
  <c r="J467" i="56"/>
  <c r="K467" i="56"/>
  <c r="J468" i="56"/>
  <c r="K468" i="56"/>
  <c r="J469" i="56"/>
  <c r="K469" i="56"/>
  <c r="J470" i="56"/>
  <c r="K470" i="56"/>
  <c r="J471" i="56"/>
  <c r="K471" i="56"/>
  <c r="J472" i="56"/>
  <c r="K472" i="56"/>
  <c r="J473" i="56"/>
  <c r="K473" i="56"/>
  <c r="J474" i="56"/>
  <c r="K474" i="56"/>
  <c r="J475" i="56"/>
  <c r="K475" i="56"/>
  <c r="J476" i="56"/>
  <c r="K476" i="56"/>
  <c r="J477" i="56"/>
  <c r="K477" i="56"/>
  <c r="J478" i="56"/>
  <c r="K478" i="56"/>
  <c r="J479" i="56"/>
  <c r="K479" i="56"/>
  <c r="J480" i="56"/>
  <c r="K480" i="56"/>
  <c r="J481" i="56"/>
  <c r="K481" i="56"/>
  <c r="J482" i="56"/>
  <c r="K482" i="56"/>
  <c r="J483" i="56"/>
  <c r="K483" i="56"/>
  <c r="J484" i="56"/>
  <c r="K484" i="56"/>
  <c r="J485" i="56"/>
  <c r="K485" i="56"/>
  <c r="J486" i="56"/>
  <c r="K486" i="56"/>
  <c r="J487" i="56"/>
  <c r="K487" i="56"/>
  <c r="J488" i="56"/>
  <c r="K488" i="56"/>
  <c r="J489" i="56"/>
  <c r="K489" i="56"/>
  <c r="J490" i="56"/>
  <c r="K490" i="56"/>
  <c r="J491" i="56"/>
  <c r="K491" i="56"/>
  <c r="J492" i="56"/>
  <c r="K492" i="56"/>
  <c r="J493" i="56"/>
  <c r="K493" i="56"/>
  <c r="J494" i="56"/>
  <c r="K494" i="56"/>
  <c r="J495" i="56"/>
  <c r="K495" i="56"/>
  <c r="J496" i="56"/>
  <c r="K496" i="56"/>
  <c r="J497" i="56"/>
  <c r="K497" i="56"/>
  <c r="J498" i="56"/>
  <c r="K498" i="56"/>
  <c r="J499" i="56"/>
  <c r="K499" i="56"/>
  <c r="J500" i="56"/>
  <c r="K500" i="56"/>
  <c r="J501" i="56"/>
  <c r="K501" i="56"/>
  <c r="J502" i="56"/>
  <c r="K502" i="56"/>
  <c r="J503" i="56"/>
  <c r="K503" i="56"/>
  <c r="J504" i="56"/>
  <c r="K504" i="56"/>
  <c r="J505" i="56"/>
  <c r="K505" i="56"/>
  <c r="J506" i="56"/>
  <c r="K506" i="56"/>
  <c r="J507" i="56"/>
  <c r="K507" i="56"/>
  <c r="J508" i="56"/>
  <c r="K508" i="56"/>
  <c r="J509" i="56"/>
  <c r="K509" i="56"/>
  <c r="J510" i="56"/>
  <c r="K510" i="56"/>
  <c r="J511" i="56"/>
  <c r="K511" i="56"/>
  <c r="J512" i="56"/>
  <c r="K512" i="56"/>
  <c r="J513" i="56"/>
  <c r="K513" i="56"/>
  <c r="J514" i="56"/>
  <c r="K514" i="56"/>
  <c r="J515" i="56"/>
  <c r="K515" i="56"/>
  <c r="J516" i="56"/>
  <c r="K516" i="56"/>
  <c r="J517" i="56"/>
  <c r="K517" i="56"/>
  <c r="J518" i="56"/>
  <c r="K518" i="56"/>
  <c r="J519" i="56"/>
  <c r="K519" i="56"/>
  <c r="J520" i="56"/>
  <c r="K520" i="56"/>
  <c r="J521" i="56"/>
  <c r="K521" i="56"/>
  <c r="J522" i="56"/>
  <c r="K522" i="56"/>
  <c r="J523" i="56"/>
  <c r="K523" i="56"/>
  <c r="J524" i="56"/>
  <c r="K524" i="56"/>
  <c r="J525" i="56"/>
  <c r="K525" i="56"/>
  <c r="J526" i="56"/>
  <c r="K526" i="56"/>
  <c r="J527" i="56"/>
  <c r="K527" i="56"/>
  <c r="J528" i="56"/>
  <c r="K528" i="56"/>
  <c r="J529" i="56"/>
  <c r="K529" i="56"/>
  <c r="J530" i="56"/>
  <c r="K530" i="56"/>
  <c r="J531" i="56"/>
  <c r="K531" i="56"/>
  <c r="J532" i="56"/>
  <c r="K532" i="56"/>
  <c r="J533" i="56"/>
  <c r="K533" i="56"/>
  <c r="J534" i="56"/>
  <c r="K534" i="56"/>
  <c r="J535" i="56"/>
  <c r="K535" i="56"/>
  <c r="J536" i="56"/>
  <c r="K536" i="56"/>
  <c r="J537" i="56"/>
  <c r="K537" i="56"/>
  <c r="J538" i="56"/>
  <c r="K538" i="56"/>
  <c r="J539" i="56"/>
  <c r="K539" i="56"/>
  <c r="J540" i="56"/>
  <c r="K540" i="56"/>
  <c r="J541" i="56"/>
  <c r="K541" i="56"/>
  <c r="J542" i="56"/>
  <c r="K542" i="56"/>
  <c r="J543" i="56"/>
  <c r="K543" i="56"/>
  <c r="J544" i="56"/>
  <c r="K544" i="56"/>
  <c r="J545" i="56"/>
  <c r="K545" i="56"/>
  <c r="J546" i="56"/>
  <c r="K546" i="56"/>
  <c r="J547" i="56"/>
  <c r="K547" i="56"/>
  <c r="J548" i="56"/>
  <c r="K548" i="56"/>
  <c r="J549" i="56"/>
  <c r="K549" i="56"/>
  <c r="J550" i="56"/>
  <c r="K550" i="56"/>
  <c r="J551" i="56"/>
  <c r="K551" i="56"/>
  <c r="J552" i="56"/>
  <c r="K552" i="56"/>
  <c r="J553" i="56"/>
  <c r="K553" i="56"/>
  <c r="J554" i="56"/>
  <c r="K554" i="56"/>
  <c r="J555" i="56"/>
  <c r="K555" i="56"/>
  <c r="J556" i="56"/>
  <c r="K556" i="56"/>
  <c r="J557" i="56"/>
  <c r="K557" i="56"/>
  <c r="J558" i="56"/>
  <c r="K558" i="56"/>
  <c r="J559" i="56"/>
  <c r="K559" i="56"/>
  <c r="J560" i="56"/>
  <c r="K560" i="56"/>
  <c r="J561" i="56"/>
  <c r="K561" i="56"/>
  <c r="J562" i="56"/>
  <c r="K562" i="56"/>
  <c r="J563" i="56"/>
  <c r="K563" i="56"/>
  <c r="J564" i="56"/>
  <c r="K564" i="56"/>
  <c r="J565" i="56"/>
  <c r="K565" i="56"/>
  <c r="J566" i="56"/>
  <c r="K566" i="56"/>
  <c r="J567" i="56"/>
  <c r="K567" i="56"/>
  <c r="J568" i="56"/>
  <c r="K568" i="56"/>
  <c r="J569" i="56"/>
  <c r="K569" i="56"/>
  <c r="J570" i="56"/>
  <c r="K570" i="56"/>
  <c r="J571" i="56"/>
  <c r="K571" i="56"/>
  <c r="J572" i="56"/>
  <c r="K572" i="56"/>
  <c r="J573" i="56"/>
  <c r="K573" i="56"/>
  <c r="J574" i="56"/>
  <c r="K574" i="56"/>
  <c r="J575" i="56"/>
  <c r="K575" i="56"/>
  <c r="J576" i="56"/>
  <c r="K576" i="56"/>
  <c r="J577" i="56"/>
  <c r="K577" i="56"/>
  <c r="J578" i="56"/>
  <c r="K578" i="56"/>
  <c r="J579" i="56"/>
  <c r="K579" i="56"/>
  <c r="J580" i="56"/>
  <c r="K580" i="56"/>
  <c r="J581" i="56"/>
  <c r="K581" i="56"/>
  <c r="J582" i="56"/>
  <c r="K582" i="56"/>
  <c r="J583" i="56"/>
  <c r="K583" i="56"/>
  <c r="J584" i="56"/>
  <c r="K584" i="56"/>
  <c r="J585" i="56"/>
  <c r="K585" i="56"/>
  <c r="J586" i="56"/>
  <c r="K586" i="56"/>
  <c r="J587" i="56"/>
  <c r="K587" i="56"/>
  <c r="J588" i="56"/>
  <c r="K588" i="56"/>
  <c r="J589" i="56"/>
  <c r="K589" i="56"/>
  <c r="J590" i="56"/>
  <c r="K590" i="56"/>
  <c r="J591" i="56"/>
  <c r="K591" i="56"/>
  <c r="J592" i="56"/>
  <c r="K592" i="56"/>
  <c r="J593" i="56"/>
  <c r="K593" i="56"/>
  <c r="J594" i="56"/>
  <c r="K594" i="56"/>
  <c r="J595" i="56"/>
  <c r="K595" i="56"/>
  <c r="J596" i="56"/>
  <c r="K596" i="56"/>
  <c r="J597" i="56"/>
  <c r="K597" i="56"/>
  <c r="J598" i="56"/>
  <c r="K598" i="56"/>
  <c r="J599" i="56"/>
  <c r="K599" i="56"/>
  <c r="J600" i="56"/>
  <c r="K600" i="56"/>
  <c r="K34" i="56"/>
  <c r="J34" i="56"/>
  <c r="B64" i="60" l="1"/>
  <c r="A64" i="60"/>
  <c r="B63" i="60"/>
  <c r="A63" i="60"/>
  <c r="B62" i="60"/>
  <c r="A62" i="60"/>
  <c r="B61" i="60"/>
  <c r="B20" i="60" s="1"/>
  <c r="A61" i="60"/>
  <c r="B60" i="60"/>
  <c r="A60" i="60"/>
  <c r="B59" i="60"/>
  <c r="A59" i="60"/>
  <c r="B58" i="60"/>
  <c r="A58" i="60"/>
  <c r="B57" i="60"/>
  <c r="B19" i="60" s="1"/>
  <c r="A57" i="60"/>
  <c r="B56" i="60"/>
  <c r="A56" i="60"/>
  <c r="B55" i="60"/>
  <c r="A55" i="60"/>
  <c r="B54" i="60"/>
  <c r="A54" i="60"/>
  <c r="B53" i="60"/>
  <c r="B18" i="60" s="1"/>
  <c r="A53" i="60"/>
  <c r="B52" i="60"/>
  <c r="A52" i="60"/>
  <c r="B51" i="60"/>
  <c r="A51" i="60"/>
  <c r="B50" i="60"/>
  <c r="A50" i="60"/>
  <c r="B49" i="60"/>
  <c r="A49" i="60"/>
  <c r="B48" i="60"/>
  <c r="A48" i="60"/>
  <c r="B47" i="60"/>
  <c r="A47" i="60"/>
  <c r="B46" i="60"/>
  <c r="A46" i="60"/>
  <c r="B45" i="60"/>
  <c r="B16" i="60" s="1"/>
  <c r="A45" i="60"/>
  <c r="B44" i="60"/>
  <c r="A44" i="60"/>
  <c r="B43" i="60"/>
  <c r="A43" i="60"/>
  <c r="B42" i="60"/>
  <c r="A42" i="60"/>
  <c r="B41" i="60"/>
  <c r="B15" i="60" s="1"/>
  <c r="A41" i="60"/>
  <c r="B40" i="60"/>
  <c r="A40" i="60"/>
  <c r="B39" i="60"/>
  <c r="A39" i="60"/>
  <c r="B38" i="60"/>
  <c r="A38" i="60"/>
  <c r="B37" i="60"/>
  <c r="B14" i="60" s="1"/>
  <c r="A37" i="60"/>
  <c r="B36" i="60"/>
  <c r="A36" i="60"/>
  <c r="B35" i="60"/>
  <c r="A35" i="60"/>
  <c r="B34" i="60"/>
  <c r="A34" i="60"/>
  <c r="B33" i="60"/>
  <c r="B13" i="60" s="1"/>
  <c r="A33" i="60"/>
  <c r="B32" i="60"/>
  <c r="A32" i="60"/>
  <c r="B31" i="60"/>
  <c r="A31" i="60"/>
  <c r="B30" i="60"/>
  <c r="A30" i="60"/>
  <c r="B29" i="60"/>
  <c r="B12" i="60" s="1"/>
  <c r="A29" i="60"/>
  <c r="B28" i="60"/>
  <c r="A28" i="60"/>
  <c r="B27" i="60"/>
  <c r="A27" i="60"/>
  <c r="B26" i="60"/>
  <c r="A26" i="60"/>
  <c r="B25" i="60"/>
  <c r="B11" i="60" s="1"/>
  <c r="A25" i="60"/>
  <c r="B17" i="60"/>
  <c r="A11" i="60" l="1"/>
  <c r="H25" i="60"/>
  <c r="I25" i="60"/>
  <c r="G25" i="60"/>
  <c r="F25" i="60"/>
  <c r="J25" i="60"/>
  <c r="K25" i="60"/>
  <c r="L25" i="60"/>
  <c r="E25" i="60"/>
  <c r="F26" i="60"/>
  <c r="J26" i="60"/>
  <c r="L26" i="60"/>
  <c r="E26" i="60"/>
  <c r="K26" i="60"/>
  <c r="H26" i="60"/>
  <c r="I26" i="60"/>
  <c r="G26" i="60"/>
  <c r="F28" i="60"/>
  <c r="J28" i="60"/>
  <c r="L28" i="60"/>
  <c r="E28" i="60"/>
  <c r="K28" i="60"/>
  <c r="I28" i="60"/>
  <c r="H28" i="60"/>
  <c r="G28" i="60"/>
  <c r="J27" i="60"/>
  <c r="I27" i="60"/>
  <c r="F27" i="60"/>
  <c r="E27" i="60"/>
  <c r="L27" i="60"/>
  <c r="K27" i="60"/>
  <c r="G27" i="60"/>
  <c r="H27" i="60"/>
  <c r="H48" i="60"/>
  <c r="I48" i="60"/>
  <c r="G48" i="60"/>
  <c r="F48" i="60"/>
  <c r="J48" i="60"/>
  <c r="L48" i="60"/>
  <c r="E48" i="60"/>
  <c r="K48" i="60"/>
  <c r="H60" i="60"/>
  <c r="I60" i="60"/>
  <c r="G60" i="60"/>
  <c r="F60" i="60"/>
  <c r="J60" i="60"/>
  <c r="L60" i="60"/>
  <c r="E60" i="60"/>
  <c r="K60" i="60"/>
  <c r="L31" i="60"/>
  <c r="E31" i="60"/>
  <c r="K31" i="60"/>
  <c r="H31" i="60"/>
  <c r="I31" i="60"/>
  <c r="G31" i="60"/>
  <c r="F31" i="60"/>
  <c r="J31" i="60"/>
  <c r="H61" i="60"/>
  <c r="I61" i="60"/>
  <c r="G61" i="60"/>
  <c r="F61" i="60"/>
  <c r="J61" i="60"/>
  <c r="L61" i="60"/>
  <c r="E61" i="60"/>
  <c r="K61" i="60"/>
  <c r="H62" i="60"/>
  <c r="G62" i="60"/>
  <c r="F62" i="60"/>
  <c r="J62" i="60"/>
  <c r="I62" i="60"/>
  <c r="L62" i="60"/>
  <c r="E62" i="60"/>
  <c r="K62" i="60"/>
  <c r="F51" i="60"/>
  <c r="J51" i="60"/>
  <c r="L51" i="60"/>
  <c r="E51" i="60"/>
  <c r="K51" i="60"/>
  <c r="H51" i="60"/>
  <c r="I51" i="60"/>
  <c r="G51" i="60"/>
  <c r="F54" i="60"/>
  <c r="L54" i="60"/>
  <c r="E54" i="60"/>
  <c r="J54" i="60"/>
  <c r="K54" i="60"/>
  <c r="H54" i="60"/>
  <c r="I54" i="60"/>
  <c r="G54" i="60"/>
  <c r="F63" i="60"/>
  <c r="J63" i="60"/>
  <c r="L63" i="60"/>
  <c r="E63" i="60"/>
  <c r="K63" i="60"/>
  <c r="H63" i="60"/>
  <c r="I63" i="60"/>
  <c r="G63" i="60"/>
  <c r="J42" i="60"/>
  <c r="F42" i="60"/>
  <c r="L42" i="60"/>
  <c r="E42" i="60"/>
  <c r="K42" i="60"/>
  <c r="H42" i="60"/>
  <c r="I42" i="60"/>
  <c r="G42" i="60"/>
  <c r="H49" i="60"/>
  <c r="I49" i="60"/>
  <c r="G49" i="60"/>
  <c r="F49" i="60"/>
  <c r="J49" i="60"/>
  <c r="L49" i="60"/>
  <c r="E49" i="60"/>
  <c r="K49" i="60"/>
  <c r="G50" i="60"/>
  <c r="F50" i="60"/>
  <c r="J50" i="60"/>
  <c r="L50" i="60"/>
  <c r="E50" i="60"/>
  <c r="K50" i="60"/>
  <c r="H50" i="60"/>
  <c r="I50" i="60"/>
  <c r="L33" i="60"/>
  <c r="E33" i="60"/>
  <c r="K33" i="60"/>
  <c r="H33" i="60"/>
  <c r="I33" i="60"/>
  <c r="G33" i="60"/>
  <c r="F33" i="60"/>
  <c r="J33" i="60"/>
  <c r="K34" i="60"/>
  <c r="H34" i="60"/>
  <c r="I34" i="60"/>
  <c r="G34" i="60"/>
  <c r="E34" i="60"/>
  <c r="F34" i="60"/>
  <c r="J34" i="60"/>
  <c r="L34" i="60"/>
  <c r="K58" i="60"/>
  <c r="H58" i="60"/>
  <c r="I58" i="60"/>
  <c r="G58" i="60"/>
  <c r="E58" i="60"/>
  <c r="L58" i="60"/>
  <c r="F58" i="60"/>
  <c r="J58" i="60"/>
  <c r="L30" i="60"/>
  <c r="E30" i="60"/>
  <c r="K30" i="60"/>
  <c r="H30" i="60"/>
  <c r="I30" i="60"/>
  <c r="G30" i="60"/>
  <c r="F30" i="60"/>
  <c r="J30" i="60"/>
  <c r="L43" i="60"/>
  <c r="E43" i="60"/>
  <c r="K43" i="60"/>
  <c r="H43" i="60"/>
  <c r="I43" i="60"/>
  <c r="G43" i="60"/>
  <c r="F43" i="60"/>
  <c r="J43" i="60"/>
  <c r="L32" i="60"/>
  <c r="E32" i="60"/>
  <c r="K32" i="60"/>
  <c r="H32" i="60"/>
  <c r="I32" i="60"/>
  <c r="G32" i="60"/>
  <c r="F32" i="60"/>
  <c r="J32" i="60"/>
  <c r="L56" i="60"/>
  <c r="E56" i="60"/>
  <c r="K56" i="60"/>
  <c r="H56" i="60"/>
  <c r="I56" i="60"/>
  <c r="G56" i="60"/>
  <c r="F56" i="60"/>
  <c r="J56" i="60"/>
  <c r="L45" i="60"/>
  <c r="E45" i="60"/>
  <c r="K45" i="60"/>
  <c r="H45" i="60"/>
  <c r="I45" i="60"/>
  <c r="G45" i="60"/>
  <c r="F45" i="60"/>
  <c r="J45" i="60"/>
  <c r="L57" i="60"/>
  <c r="E57" i="60"/>
  <c r="K57" i="60"/>
  <c r="H57" i="60"/>
  <c r="I57" i="60"/>
  <c r="G57" i="60"/>
  <c r="F57" i="60"/>
  <c r="J57" i="60"/>
  <c r="F40" i="60"/>
  <c r="J40" i="60"/>
  <c r="L40" i="60"/>
  <c r="E40" i="60"/>
  <c r="K40" i="60"/>
  <c r="H40" i="60"/>
  <c r="I40" i="60"/>
  <c r="G40" i="60"/>
  <c r="K46" i="60"/>
  <c r="H46" i="60"/>
  <c r="I46" i="60"/>
  <c r="G46" i="60"/>
  <c r="L46" i="60"/>
  <c r="E46" i="60"/>
  <c r="F46" i="60"/>
  <c r="J46" i="60"/>
  <c r="F52" i="60"/>
  <c r="J52" i="60"/>
  <c r="L52" i="60"/>
  <c r="E52" i="60"/>
  <c r="K52" i="60"/>
  <c r="H52" i="60"/>
  <c r="I52" i="60"/>
  <c r="G52" i="60"/>
  <c r="F64" i="60"/>
  <c r="J64" i="60"/>
  <c r="L64" i="60"/>
  <c r="E64" i="60"/>
  <c r="K64" i="60"/>
  <c r="H64" i="60"/>
  <c r="I64" i="60"/>
  <c r="G64" i="60"/>
  <c r="H36" i="60"/>
  <c r="I36" i="60"/>
  <c r="G36" i="60"/>
  <c r="F36" i="60"/>
  <c r="J36" i="60"/>
  <c r="L36" i="60"/>
  <c r="E36" i="60"/>
  <c r="K36" i="60"/>
  <c r="A14" i="60"/>
  <c r="H37" i="60"/>
  <c r="I37" i="60"/>
  <c r="G37" i="60"/>
  <c r="F37" i="60"/>
  <c r="J37" i="60"/>
  <c r="L37" i="60"/>
  <c r="E37" i="60"/>
  <c r="K37" i="60"/>
  <c r="L55" i="60"/>
  <c r="E55" i="60"/>
  <c r="K55" i="60"/>
  <c r="H55" i="60"/>
  <c r="I55" i="60"/>
  <c r="G55" i="60"/>
  <c r="F55" i="60"/>
  <c r="J55" i="60"/>
  <c r="I38" i="60"/>
  <c r="F38" i="60"/>
  <c r="J38" i="60"/>
  <c r="G38" i="60"/>
  <c r="H38" i="60"/>
  <c r="L38" i="60"/>
  <c r="E38" i="60"/>
  <c r="K38" i="60"/>
  <c r="L44" i="60"/>
  <c r="E44" i="60"/>
  <c r="K44" i="60"/>
  <c r="H44" i="60"/>
  <c r="I44" i="60"/>
  <c r="G44" i="60"/>
  <c r="F44" i="60"/>
  <c r="J44" i="60"/>
  <c r="F39" i="60"/>
  <c r="J39" i="60"/>
  <c r="L39" i="60"/>
  <c r="E39" i="60"/>
  <c r="K39" i="60"/>
  <c r="H39" i="60"/>
  <c r="I39" i="60"/>
  <c r="G39" i="60"/>
  <c r="A12" i="60"/>
  <c r="F29" i="60"/>
  <c r="J29" i="60"/>
  <c r="L29" i="60"/>
  <c r="E29" i="60"/>
  <c r="K29" i="60"/>
  <c r="H29" i="60"/>
  <c r="I29" i="60"/>
  <c r="G29" i="60"/>
  <c r="H35" i="60"/>
  <c r="I35" i="60"/>
  <c r="G35" i="60"/>
  <c r="F35" i="60"/>
  <c r="J35" i="60"/>
  <c r="L35" i="60"/>
  <c r="E35" i="60"/>
  <c r="K35" i="60"/>
  <c r="F41" i="60"/>
  <c r="J41" i="60"/>
  <c r="L41" i="60"/>
  <c r="E41" i="60"/>
  <c r="K41" i="60"/>
  <c r="H41" i="60"/>
  <c r="I41" i="60"/>
  <c r="G41" i="60"/>
  <c r="H47" i="60"/>
  <c r="I47" i="60"/>
  <c r="G47" i="60"/>
  <c r="K47" i="60"/>
  <c r="F47" i="60"/>
  <c r="J47" i="60"/>
  <c r="L47" i="60"/>
  <c r="E47" i="60"/>
  <c r="F53" i="60"/>
  <c r="J53" i="60"/>
  <c r="L53" i="60"/>
  <c r="E53" i="60"/>
  <c r="K53" i="60"/>
  <c r="H53" i="60"/>
  <c r="I53" i="60"/>
  <c r="G53" i="60"/>
  <c r="H59" i="60"/>
  <c r="I59" i="60"/>
  <c r="G59" i="60"/>
  <c r="K59" i="60"/>
  <c r="F59" i="60"/>
  <c r="J59" i="60"/>
  <c r="L59" i="60"/>
  <c r="E59" i="60"/>
  <c r="A20" i="60"/>
  <c r="A16" i="60"/>
  <c r="A17" i="60"/>
  <c r="A15" i="60"/>
  <c r="A18" i="60"/>
  <c r="A13" i="60"/>
  <c r="D51" i="60"/>
  <c r="A19" i="60"/>
  <c r="M25" i="60" l="1"/>
  <c r="N25" i="60" s="1"/>
  <c r="D36" i="60"/>
  <c r="D30" i="60"/>
  <c r="D45" i="60"/>
  <c r="D32" i="60"/>
  <c r="D63" i="60"/>
  <c r="D57" i="60"/>
  <c r="D41" i="60"/>
  <c r="D38" i="60"/>
  <c r="D25" i="60"/>
  <c r="D50" i="60"/>
  <c r="M30" i="60"/>
  <c r="O30" i="60" s="1"/>
  <c r="D59" i="60"/>
  <c r="D26" i="60"/>
  <c r="D53" i="60"/>
  <c r="M45" i="60"/>
  <c r="O45" i="60" s="1"/>
  <c r="M53" i="60"/>
  <c r="O53" i="60" s="1"/>
  <c r="D54" i="60"/>
  <c r="D49" i="60"/>
  <c r="M55" i="60"/>
  <c r="M63" i="60"/>
  <c r="D34" i="60"/>
  <c r="M26" i="60"/>
  <c r="O26" i="60" s="1"/>
  <c r="D61" i="60"/>
  <c r="D52" i="60"/>
  <c r="J16" i="60"/>
  <c r="M36" i="60"/>
  <c r="O36" i="60" s="1"/>
  <c r="M59" i="60"/>
  <c r="O59" i="60" s="1"/>
  <c r="D33" i="60"/>
  <c r="M62" i="60"/>
  <c r="O62" i="60" s="1"/>
  <c r="M51" i="60"/>
  <c r="D31" i="60"/>
  <c r="M29" i="60"/>
  <c r="O29" i="60" s="1"/>
  <c r="M40" i="60"/>
  <c r="O40" i="60" s="1"/>
  <c r="D42" i="60"/>
  <c r="D58" i="60"/>
  <c r="M49" i="60"/>
  <c r="O49" i="60" s="1"/>
  <c r="M44" i="60"/>
  <c r="O44" i="60" s="1"/>
  <c r="M34" i="60"/>
  <c r="O34" i="60" s="1"/>
  <c r="M43" i="60"/>
  <c r="M41" i="60"/>
  <c r="O41" i="60" s="1"/>
  <c r="D55" i="60"/>
  <c r="D40" i="60"/>
  <c r="E14" i="60"/>
  <c r="J20" i="60"/>
  <c r="D35" i="60"/>
  <c r="M47" i="60"/>
  <c r="O47" i="60" s="1"/>
  <c r="M37" i="60"/>
  <c r="O37" i="60" s="1"/>
  <c r="E13" i="60"/>
  <c r="M32" i="60"/>
  <c r="O32" i="60" s="1"/>
  <c r="G12" i="60"/>
  <c r="M33" i="60"/>
  <c r="O33" i="60" s="1"/>
  <c r="F17" i="60"/>
  <c r="D44" i="60"/>
  <c r="H12" i="60"/>
  <c r="M57" i="60"/>
  <c r="O57" i="60" s="1"/>
  <c r="F20" i="60"/>
  <c r="I16" i="60"/>
  <c r="D43" i="60"/>
  <c r="K13" i="60"/>
  <c r="D47" i="60"/>
  <c r="M46" i="60"/>
  <c r="O46" i="60" s="1"/>
  <c r="M61" i="60"/>
  <c r="O61" i="60" s="1"/>
  <c r="M38" i="60"/>
  <c r="L15" i="60"/>
  <c r="K15" i="60"/>
  <c r="I15" i="60"/>
  <c r="F15" i="60"/>
  <c r="J15" i="60"/>
  <c r="H15" i="60"/>
  <c r="G15" i="60"/>
  <c r="E15" i="60"/>
  <c r="L16" i="60"/>
  <c r="F18" i="60"/>
  <c r="E20" i="60"/>
  <c r="J14" i="60"/>
  <c r="M54" i="60"/>
  <c r="O54" i="60" s="1"/>
  <c r="G16" i="60"/>
  <c r="G18" i="60"/>
  <c r="M28" i="60"/>
  <c r="O28" i="60" s="1"/>
  <c r="L11" i="60"/>
  <c r="K11" i="60"/>
  <c r="J11" i="60"/>
  <c r="I11" i="60"/>
  <c r="H11" i="60"/>
  <c r="G11" i="60"/>
  <c r="E11" i="60"/>
  <c r="F11" i="60"/>
  <c r="G14" i="60"/>
  <c r="E12" i="60"/>
  <c r="D28" i="60"/>
  <c r="M60" i="60"/>
  <c r="O60" i="60" s="1"/>
  <c r="K12" i="60"/>
  <c r="D27" i="60"/>
  <c r="D62" i="60"/>
  <c r="L18" i="60"/>
  <c r="L17" i="60"/>
  <c r="F16" i="60"/>
  <c r="F12" i="60"/>
  <c r="L12" i="60"/>
  <c r="G20" i="60"/>
  <c r="H14" i="60"/>
  <c r="I18" i="60"/>
  <c r="O25" i="60"/>
  <c r="M58" i="60"/>
  <c r="O58" i="60" s="1"/>
  <c r="D64" i="60"/>
  <c r="D60" i="60"/>
  <c r="M56" i="60"/>
  <c r="O56" i="60" s="1"/>
  <c r="J13" i="60"/>
  <c r="J12" i="60"/>
  <c r="G17" i="60"/>
  <c r="K18" i="60"/>
  <c r="K17" i="60"/>
  <c r="F14" i="60"/>
  <c r="G13" i="60"/>
  <c r="L19" i="60"/>
  <c r="F19" i="60"/>
  <c r="E19" i="60"/>
  <c r="H19" i="60"/>
  <c r="K19" i="60"/>
  <c r="J19" i="60"/>
  <c r="I19" i="60"/>
  <c r="G19" i="60"/>
  <c r="D39" i="60"/>
  <c r="H17" i="60"/>
  <c r="D29" i="60"/>
  <c r="K20" i="60"/>
  <c r="K14" i="60"/>
  <c r="H13" i="60"/>
  <c r="D46" i="60"/>
  <c r="L14" i="60"/>
  <c r="M48" i="60"/>
  <c r="O48" i="60" s="1"/>
  <c r="I17" i="60"/>
  <c r="I20" i="60"/>
  <c r="I13" i="60"/>
  <c r="M64" i="60"/>
  <c r="O64" i="60" s="1"/>
  <c r="F13" i="60"/>
  <c r="H16" i="60"/>
  <c r="H20" i="60"/>
  <c r="H18" i="60"/>
  <c r="I14" i="60"/>
  <c r="K16" i="60"/>
  <c r="E17" i="60"/>
  <c r="E16" i="60"/>
  <c r="M27" i="60"/>
  <c r="O27" i="60" s="1"/>
  <c r="M52" i="60"/>
  <c r="O52" i="60" s="1"/>
  <c r="L13" i="60"/>
  <c r="L20" i="60"/>
  <c r="D37" i="60"/>
  <c r="N53" i="60"/>
  <c r="M42" i="60"/>
  <c r="O42" i="60" s="1"/>
  <c r="M31" i="60"/>
  <c r="O31" i="60" s="1"/>
  <c r="M39" i="60"/>
  <c r="O39" i="60" s="1"/>
  <c r="E18" i="60"/>
  <c r="J18" i="60"/>
  <c r="J17" i="60"/>
  <c r="I12" i="60"/>
  <c r="M35" i="60"/>
  <c r="O35" i="60" s="1"/>
  <c r="M50" i="60"/>
  <c r="O50" i="60" s="1"/>
  <c r="D48" i="60"/>
  <c r="D56" i="60"/>
  <c r="N30" i="60" l="1"/>
  <c r="P30" i="60" s="1"/>
  <c r="N34" i="60"/>
  <c r="N45" i="60"/>
  <c r="N33" i="60"/>
  <c r="P33" i="60" s="1"/>
  <c r="N44" i="60"/>
  <c r="P44" i="60" s="1"/>
  <c r="N59" i="60"/>
  <c r="P59" i="60" s="1"/>
  <c r="N62" i="60"/>
  <c r="N46" i="60"/>
  <c r="P46" i="60" s="1"/>
  <c r="N63" i="60"/>
  <c r="O63" i="60"/>
  <c r="N55" i="60"/>
  <c r="O55" i="60"/>
  <c r="N51" i="60"/>
  <c r="O51" i="60"/>
  <c r="N38" i="60"/>
  <c r="O38" i="60"/>
  <c r="N43" i="60"/>
  <c r="O43" i="60"/>
  <c r="N29" i="60"/>
  <c r="P29" i="60" s="1"/>
  <c r="N40" i="60"/>
  <c r="P40" i="60" s="1"/>
  <c r="N26" i="60"/>
  <c r="P26" i="60" s="1"/>
  <c r="N61" i="60"/>
  <c r="P61" i="60" s="1"/>
  <c r="N36" i="60"/>
  <c r="P36" i="60" s="1"/>
  <c r="N57" i="60"/>
  <c r="P57" i="60" s="1"/>
  <c r="N49" i="60"/>
  <c r="P49" i="60" s="1"/>
  <c r="N41" i="60"/>
  <c r="P41" i="60" s="1"/>
  <c r="D11" i="60"/>
  <c r="D12" i="60"/>
  <c r="L10" i="60"/>
  <c r="M15" i="60"/>
  <c r="M19" i="60"/>
  <c r="N32" i="60"/>
  <c r="N47" i="60"/>
  <c r="P47" i="60" s="1"/>
  <c r="P45" i="60"/>
  <c r="P62" i="60"/>
  <c r="N37" i="60"/>
  <c r="P37" i="60" s="1"/>
  <c r="P53" i="60"/>
  <c r="N35" i="60"/>
  <c r="M11" i="60"/>
  <c r="N48" i="60"/>
  <c r="F10" i="60"/>
  <c r="N28" i="60"/>
  <c r="N58" i="60"/>
  <c r="E10" i="60"/>
  <c r="G10" i="60"/>
  <c r="D15" i="60"/>
  <c r="N54" i="60"/>
  <c r="N39" i="60"/>
  <c r="N52" i="60"/>
  <c r="H10" i="60"/>
  <c r="N27" i="60"/>
  <c r="N50" i="60"/>
  <c r="N56" i="60"/>
  <c r="I10" i="60"/>
  <c r="P34" i="60"/>
  <c r="N31" i="60"/>
  <c r="M20" i="60"/>
  <c r="M18" i="60"/>
  <c r="M16" i="60"/>
  <c r="M13" i="60"/>
  <c r="M12" i="60"/>
  <c r="M14" i="60"/>
  <c r="M17" i="60"/>
  <c r="J10" i="60"/>
  <c r="N42" i="60"/>
  <c r="D16" i="60"/>
  <c r="D17" i="60"/>
  <c r="D20" i="60"/>
  <c r="D13" i="60"/>
  <c r="D18" i="60"/>
  <c r="D14" i="60"/>
  <c r="N64" i="60"/>
  <c r="D19" i="60"/>
  <c r="N60" i="60"/>
  <c r="K10" i="60"/>
  <c r="P63" i="60" l="1"/>
  <c r="P38" i="60"/>
  <c r="P43" i="60"/>
  <c r="P51" i="60"/>
  <c r="P55" i="60"/>
  <c r="P39" i="60"/>
  <c r="P27" i="60"/>
  <c r="P25" i="60"/>
  <c r="P64" i="60"/>
  <c r="P50" i="60"/>
  <c r="P32" i="60"/>
  <c r="P60" i="60"/>
  <c r="P56" i="60"/>
  <c r="P42" i="60"/>
  <c r="D10" i="60"/>
  <c r="P28" i="60"/>
  <c r="P48" i="60"/>
  <c r="P52" i="60"/>
  <c r="P54" i="60"/>
  <c r="P35" i="60"/>
  <c r="P58" i="60"/>
  <c r="N20" i="60"/>
  <c r="N16" i="60"/>
  <c r="N12" i="60"/>
  <c r="N17" i="60"/>
  <c r="N18" i="60"/>
  <c r="N13" i="60"/>
  <c r="N14" i="60"/>
  <c r="N15" i="60"/>
  <c r="N11" i="60"/>
  <c r="N19" i="60"/>
  <c r="O20" i="60"/>
  <c r="O14" i="60"/>
  <c r="O17" i="60"/>
  <c r="O13" i="60"/>
  <c r="O16" i="60"/>
  <c r="O18" i="60"/>
  <c r="O12" i="60"/>
  <c r="O15" i="60"/>
  <c r="O19" i="60"/>
  <c r="O11" i="60"/>
  <c r="M10" i="60"/>
  <c r="P31" i="60"/>
  <c r="P12" i="60" l="1"/>
  <c r="P13" i="60"/>
  <c r="P17" i="60"/>
  <c r="P16" i="60"/>
  <c r="P14" i="60"/>
  <c r="P18" i="60"/>
  <c r="P20" i="60"/>
  <c r="P11" i="60"/>
  <c r="P15" i="60"/>
  <c r="O10" i="60"/>
  <c r="P19" i="60"/>
  <c r="N10" i="60"/>
  <c r="P10" i="60" l="1"/>
  <c r="C4" i="60" s="1"/>
  <c r="C6" i="60" s="1"/>
  <c r="E8" i="39" s="1"/>
  <c r="I35" i="56" l="1"/>
  <c r="I36" i="56"/>
  <c r="I37" i="56"/>
  <c r="I38" i="56"/>
  <c r="I39" i="56"/>
  <c r="I40" i="56"/>
  <c r="I41" i="56"/>
  <c r="I42" i="56"/>
  <c r="I43" i="56"/>
  <c r="I44" i="56"/>
  <c r="I45" i="56"/>
  <c r="I46" i="56"/>
  <c r="I47" i="56"/>
  <c r="I48" i="56"/>
  <c r="I49" i="56"/>
  <c r="I50" i="56"/>
  <c r="I51" i="56"/>
  <c r="I52" i="56"/>
  <c r="I53" i="56"/>
  <c r="I54" i="56"/>
  <c r="I55" i="56"/>
  <c r="I56" i="56"/>
  <c r="I57" i="56"/>
  <c r="I58" i="56"/>
  <c r="I59" i="56"/>
  <c r="I60" i="56"/>
  <c r="I61" i="56"/>
  <c r="I62" i="56"/>
  <c r="I63" i="56"/>
  <c r="I64" i="56"/>
  <c r="I65" i="56"/>
  <c r="I66" i="56"/>
  <c r="I67" i="56"/>
  <c r="I68" i="56"/>
  <c r="I69" i="56"/>
  <c r="I70" i="56"/>
  <c r="I71" i="56"/>
  <c r="I72" i="56"/>
  <c r="I73" i="56"/>
  <c r="I74" i="56"/>
  <c r="I75" i="56"/>
  <c r="I76" i="56"/>
  <c r="I77" i="56"/>
  <c r="I78" i="56"/>
  <c r="I79" i="56"/>
  <c r="I80" i="56"/>
  <c r="I81" i="56"/>
  <c r="I82" i="56"/>
  <c r="I83" i="56"/>
  <c r="I84" i="56"/>
  <c r="I85" i="56"/>
  <c r="I86" i="56"/>
  <c r="I87" i="56"/>
  <c r="I88" i="56"/>
  <c r="I89" i="56"/>
  <c r="I90" i="56"/>
  <c r="I91" i="56"/>
  <c r="I92" i="56"/>
  <c r="I93" i="56"/>
  <c r="I94" i="56"/>
  <c r="I95" i="56"/>
  <c r="I96" i="56"/>
  <c r="I97" i="56"/>
  <c r="I98" i="56"/>
  <c r="I99" i="56"/>
  <c r="I100" i="56"/>
  <c r="I101" i="56"/>
  <c r="I102" i="56"/>
  <c r="I103" i="56"/>
  <c r="I104" i="56"/>
  <c r="I105" i="56"/>
  <c r="I106" i="56"/>
  <c r="I107" i="56"/>
  <c r="I108" i="56"/>
  <c r="I109" i="56"/>
  <c r="I110" i="56"/>
  <c r="I111" i="56"/>
  <c r="I112" i="56"/>
  <c r="I113" i="56"/>
  <c r="I114" i="56"/>
  <c r="I115" i="56"/>
  <c r="I116" i="56"/>
  <c r="I117" i="56"/>
  <c r="I118" i="56"/>
  <c r="I119" i="56"/>
  <c r="I120" i="56"/>
  <c r="I121" i="56"/>
  <c r="I122" i="56"/>
  <c r="I123" i="56"/>
  <c r="I124" i="56"/>
  <c r="I125" i="56"/>
  <c r="I126" i="56"/>
  <c r="I127" i="56"/>
  <c r="I128" i="56"/>
  <c r="I129" i="56"/>
  <c r="I130" i="56"/>
  <c r="I131" i="56"/>
  <c r="I132" i="56"/>
  <c r="I133" i="56"/>
  <c r="I134" i="56"/>
  <c r="I135" i="56"/>
  <c r="I136" i="56"/>
  <c r="I137" i="56"/>
  <c r="I138" i="56"/>
  <c r="I139" i="56"/>
  <c r="I140" i="56"/>
  <c r="I141" i="56"/>
  <c r="I142" i="56"/>
  <c r="I143" i="56"/>
  <c r="I144" i="56"/>
  <c r="I145" i="56"/>
  <c r="I146" i="56"/>
  <c r="I147" i="56"/>
  <c r="I148" i="56"/>
  <c r="I149" i="56"/>
  <c r="I150" i="56"/>
  <c r="I151" i="56"/>
  <c r="I152" i="56"/>
  <c r="I153" i="56"/>
  <c r="I154" i="56"/>
  <c r="I155" i="56"/>
  <c r="I156" i="56"/>
  <c r="I157" i="56"/>
  <c r="I158" i="56"/>
  <c r="I159" i="56"/>
  <c r="I160" i="56"/>
  <c r="I161" i="56"/>
  <c r="I162" i="56"/>
  <c r="I163" i="56"/>
  <c r="I164" i="56"/>
  <c r="I165" i="56"/>
  <c r="I166" i="56"/>
  <c r="I167" i="56"/>
  <c r="I168" i="56"/>
  <c r="I169" i="56"/>
  <c r="I170" i="56"/>
  <c r="I171" i="56"/>
  <c r="I172" i="56"/>
  <c r="I173" i="56"/>
  <c r="I174" i="56"/>
  <c r="I175" i="56"/>
  <c r="I176" i="56"/>
  <c r="I177" i="56"/>
  <c r="I178" i="56"/>
  <c r="I179" i="56"/>
  <c r="I180" i="56"/>
  <c r="I181" i="56"/>
  <c r="I182" i="56"/>
  <c r="I183" i="56"/>
  <c r="I184" i="56"/>
  <c r="I185" i="56"/>
  <c r="I186" i="56"/>
  <c r="I187" i="56"/>
  <c r="I188" i="56"/>
  <c r="I189" i="56"/>
  <c r="I190" i="56"/>
  <c r="I191" i="56"/>
  <c r="I192" i="56"/>
  <c r="I193" i="56"/>
  <c r="I194" i="56"/>
  <c r="I195" i="56"/>
  <c r="I196" i="56"/>
  <c r="I197" i="56"/>
  <c r="I198" i="56"/>
  <c r="I199" i="56"/>
  <c r="I200" i="56"/>
  <c r="I201" i="56"/>
  <c r="I202" i="56"/>
  <c r="I203" i="56"/>
  <c r="I204" i="56"/>
  <c r="I205" i="56"/>
  <c r="I206" i="56"/>
  <c r="I207" i="56"/>
  <c r="I208" i="56"/>
  <c r="I209" i="56"/>
  <c r="I210" i="56"/>
  <c r="I211" i="56"/>
  <c r="I212" i="56"/>
  <c r="I213" i="56"/>
  <c r="I214" i="56"/>
  <c r="I215" i="56"/>
  <c r="I216" i="56"/>
  <c r="I217" i="56"/>
  <c r="I218" i="56"/>
  <c r="I219" i="56"/>
  <c r="I220" i="56"/>
  <c r="I221" i="56"/>
  <c r="I222" i="56"/>
  <c r="I223" i="56"/>
  <c r="I224" i="56"/>
  <c r="I225" i="56"/>
  <c r="I226" i="56"/>
  <c r="I227" i="56"/>
  <c r="I228" i="56"/>
  <c r="I229" i="56"/>
  <c r="I230" i="56"/>
  <c r="I231" i="56"/>
  <c r="I232" i="56"/>
  <c r="I233" i="56"/>
  <c r="I234" i="56"/>
  <c r="I235" i="56"/>
  <c r="I236" i="56"/>
  <c r="I237" i="56"/>
  <c r="I238" i="56"/>
  <c r="I239" i="56"/>
  <c r="I240" i="56"/>
  <c r="I241" i="56"/>
  <c r="I242" i="56"/>
  <c r="I243" i="56"/>
  <c r="I244" i="56"/>
  <c r="I245" i="56"/>
  <c r="I246" i="56"/>
  <c r="I247" i="56"/>
  <c r="I248" i="56"/>
  <c r="I249" i="56"/>
  <c r="I250" i="56"/>
  <c r="I251" i="56"/>
  <c r="I252" i="56"/>
  <c r="I253" i="56"/>
  <c r="I254" i="56"/>
  <c r="I255" i="56"/>
  <c r="I256" i="56"/>
  <c r="I257" i="56"/>
  <c r="I258" i="56"/>
  <c r="I259" i="56"/>
  <c r="I260" i="56"/>
  <c r="I261" i="56"/>
  <c r="I262" i="56"/>
  <c r="I263" i="56"/>
  <c r="I264" i="56"/>
  <c r="I265" i="56"/>
  <c r="I266" i="56"/>
  <c r="I267" i="56"/>
  <c r="I268" i="56"/>
  <c r="I269" i="56"/>
  <c r="I270" i="56"/>
  <c r="I271" i="56"/>
  <c r="I272" i="56"/>
  <c r="I273" i="56"/>
  <c r="I274" i="56"/>
  <c r="I275" i="56"/>
  <c r="I276" i="56"/>
  <c r="I277" i="56"/>
  <c r="I278" i="56"/>
  <c r="I279" i="56"/>
  <c r="I280" i="56"/>
  <c r="I281" i="56"/>
  <c r="I282" i="56"/>
  <c r="I283" i="56"/>
  <c r="I284" i="56"/>
  <c r="I285" i="56"/>
  <c r="I286" i="56"/>
  <c r="I287" i="56"/>
  <c r="I288" i="56"/>
  <c r="I289" i="56"/>
  <c r="I290" i="56"/>
  <c r="I291" i="56"/>
  <c r="I292" i="56"/>
  <c r="I293" i="56"/>
  <c r="I294" i="56"/>
  <c r="I295" i="56"/>
  <c r="I296" i="56"/>
  <c r="I297" i="56"/>
  <c r="I298" i="56"/>
  <c r="I299" i="56"/>
  <c r="I300" i="56"/>
  <c r="I301" i="56"/>
  <c r="I302" i="56"/>
  <c r="I303" i="56"/>
  <c r="I304" i="56"/>
  <c r="I305" i="56"/>
  <c r="I306" i="56"/>
  <c r="I307" i="56"/>
  <c r="I308" i="56"/>
  <c r="I309" i="56"/>
  <c r="I310" i="56"/>
  <c r="I311" i="56"/>
  <c r="I312" i="56"/>
  <c r="I313" i="56"/>
  <c r="I314" i="56"/>
  <c r="I315" i="56"/>
  <c r="I316" i="56"/>
  <c r="I317" i="56"/>
  <c r="I318" i="56"/>
  <c r="I319" i="56"/>
  <c r="I320" i="56"/>
  <c r="I321" i="56"/>
  <c r="I322" i="56"/>
  <c r="I323" i="56"/>
  <c r="I324" i="56"/>
  <c r="I325" i="56"/>
  <c r="I326" i="56"/>
  <c r="I327" i="56"/>
  <c r="I328" i="56"/>
  <c r="I329" i="56"/>
  <c r="I330" i="56"/>
  <c r="I331" i="56"/>
  <c r="I332" i="56"/>
  <c r="I333" i="56"/>
  <c r="I334" i="56"/>
  <c r="I335" i="56"/>
  <c r="I336" i="56"/>
  <c r="I337" i="56"/>
  <c r="I338" i="56"/>
  <c r="I339" i="56"/>
  <c r="I340" i="56"/>
  <c r="I341" i="56"/>
  <c r="I342" i="56"/>
  <c r="I343" i="56"/>
  <c r="I344" i="56"/>
  <c r="I345" i="56"/>
  <c r="I346" i="56"/>
  <c r="I347" i="56"/>
  <c r="I348" i="56"/>
  <c r="I349" i="56"/>
  <c r="I350" i="56"/>
  <c r="I351" i="56"/>
  <c r="I352" i="56"/>
  <c r="I353" i="56"/>
  <c r="I354" i="56"/>
  <c r="I355" i="56"/>
  <c r="I356" i="56"/>
  <c r="I357" i="56"/>
  <c r="I358" i="56"/>
  <c r="I359" i="56"/>
  <c r="I360" i="56"/>
  <c r="I361" i="56"/>
  <c r="I362" i="56"/>
  <c r="I363" i="56"/>
  <c r="I364" i="56"/>
  <c r="I365" i="56"/>
  <c r="I366" i="56"/>
  <c r="I367" i="56"/>
  <c r="I368" i="56"/>
  <c r="I369" i="56"/>
  <c r="I370" i="56"/>
  <c r="I371" i="56"/>
  <c r="I372" i="56"/>
  <c r="I373" i="56"/>
  <c r="I374" i="56"/>
  <c r="I375" i="56"/>
  <c r="I376" i="56"/>
  <c r="I377" i="56"/>
  <c r="I378" i="56"/>
  <c r="I379" i="56"/>
  <c r="I380" i="56"/>
  <c r="I381" i="56"/>
  <c r="I382" i="56"/>
  <c r="I383" i="56"/>
  <c r="I384" i="56"/>
  <c r="I385" i="56"/>
  <c r="I386" i="56"/>
  <c r="I387" i="56"/>
  <c r="I388" i="56"/>
  <c r="I389" i="56"/>
  <c r="I390" i="56"/>
  <c r="I391" i="56"/>
  <c r="I392" i="56"/>
  <c r="I393" i="56"/>
  <c r="I394" i="56"/>
  <c r="I395" i="56"/>
  <c r="I396" i="56"/>
  <c r="I397" i="56"/>
  <c r="I398" i="56"/>
  <c r="I399" i="56"/>
  <c r="I400" i="56"/>
  <c r="I401" i="56"/>
  <c r="I402" i="56"/>
  <c r="I403" i="56"/>
  <c r="I404" i="56"/>
  <c r="I405" i="56"/>
  <c r="I406" i="56"/>
  <c r="I407" i="56"/>
  <c r="I408" i="56"/>
  <c r="I409" i="56"/>
  <c r="I410" i="56"/>
  <c r="I411" i="56"/>
  <c r="I412" i="56"/>
  <c r="I413" i="56"/>
  <c r="I414" i="56"/>
  <c r="I415" i="56"/>
  <c r="I416" i="56"/>
  <c r="I417" i="56"/>
  <c r="I418" i="56"/>
  <c r="I419" i="56"/>
  <c r="I420" i="56"/>
  <c r="I421" i="56"/>
  <c r="I422" i="56"/>
  <c r="I423" i="56"/>
  <c r="I424" i="56"/>
  <c r="I425" i="56"/>
  <c r="I426" i="56"/>
  <c r="I427" i="56"/>
  <c r="I428" i="56"/>
  <c r="I429" i="56"/>
  <c r="I430" i="56"/>
  <c r="I431" i="56"/>
  <c r="I432" i="56"/>
  <c r="I433" i="56"/>
  <c r="I434" i="56"/>
  <c r="I435" i="56"/>
  <c r="I436" i="56"/>
  <c r="I437" i="56"/>
  <c r="I438" i="56"/>
  <c r="I439" i="56"/>
  <c r="I440" i="56"/>
  <c r="I441" i="56"/>
  <c r="I442" i="56"/>
  <c r="I443" i="56"/>
  <c r="I444" i="56"/>
  <c r="I445" i="56"/>
  <c r="I446" i="56"/>
  <c r="I447" i="56"/>
  <c r="I448" i="56"/>
  <c r="I449" i="56"/>
  <c r="I450" i="56"/>
  <c r="I451" i="56"/>
  <c r="I452" i="56"/>
  <c r="I453" i="56"/>
  <c r="I454" i="56"/>
  <c r="I455" i="56"/>
  <c r="I456" i="56"/>
  <c r="I457" i="56"/>
  <c r="I458" i="56"/>
  <c r="I459" i="56"/>
  <c r="I460" i="56"/>
  <c r="I461" i="56"/>
  <c r="I462" i="56"/>
  <c r="I463" i="56"/>
  <c r="I464" i="56"/>
  <c r="I465" i="56"/>
  <c r="I466" i="56"/>
  <c r="I467" i="56"/>
  <c r="I468" i="56"/>
  <c r="I469" i="56"/>
  <c r="I470" i="56"/>
  <c r="I471" i="56"/>
  <c r="I472" i="56"/>
  <c r="I473" i="56"/>
  <c r="I474" i="56"/>
  <c r="I475" i="56"/>
  <c r="I476" i="56"/>
  <c r="I477" i="56"/>
  <c r="I478" i="56"/>
  <c r="I479" i="56"/>
  <c r="I480" i="56"/>
  <c r="I481" i="56"/>
  <c r="I482" i="56"/>
  <c r="I483" i="56"/>
  <c r="I484" i="56"/>
  <c r="I485" i="56"/>
  <c r="I486" i="56"/>
  <c r="I487" i="56"/>
  <c r="I488" i="56"/>
  <c r="I489" i="56"/>
  <c r="I490" i="56"/>
  <c r="I491" i="56"/>
  <c r="I492" i="56"/>
  <c r="I493" i="56"/>
  <c r="I494" i="56"/>
  <c r="I495" i="56"/>
  <c r="I496" i="56"/>
  <c r="I497" i="56"/>
  <c r="I498" i="56"/>
  <c r="I499" i="56"/>
  <c r="I500" i="56"/>
  <c r="I501" i="56"/>
  <c r="I502" i="56"/>
  <c r="I503" i="56"/>
  <c r="I504" i="56"/>
  <c r="I505" i="56"/>
  <c r="I506" i="56"/>
  <c r="I507" i="56"/>
  <c r="I508" i="56"/>
  <c r="I509" i="56"/>
  <c r="I510" i="56"/>
  <c r="I511" i="56"/>
  <c r="I512" i="56"/>
  <c r="I513" i="56"/>
  <c r="I514" i="56"/>
  <c r="I515" i="56"/>
  <c r="I516" i="56"/>
  <c r="I517" i="56"/>
  <c r="I518" i="56"/>
  <c r="I519" i="56"/>
  <c r="I520" i="56"/>
  <c r="I521" i="56"/>
  <c r="I522" i="56"/>
  <c r="I523" i="56"/>
  <c r="I524" i="56"/>
  <c r="I525" i="56"/>
  <c r="I526" i="56"/>
  <c r="I527" i="56"/>
  <c r="I528" i="56"/>
  <c r="I529" i="56"/>
  <c r="I530" i="56"/>
  <c r="I531" i="56"/>
  <c r="I532" i="56"/>
  <c r="I533" i="56"/>
  <c r="I534" i="56"/>
  <c r="I535" i="56"/>
  <c r="I536" i="56"/>
  <c r="I537" i="56"/>
  <c r="I538" i="56"/>
  <c r="I539" i="56"/>
  <c r="I540" i="56"/>
  <c r="I541" i="56"/>
  <c r="I542" i="56"/>
  <c r="I543" i="56"/>
  <c r="I544" i="56"/>
  <c r="I545" i="56"/>
  <c r="I546" i="56"/>
  <c r="I547" i="56"/>
  <c r="I548" i="56"/>
  <c r="I549" i="56"/>
  <c r="I550" i="56"/>
  <c r="I551" i="56"/>
  <c r="I552" i="56"/>
  <c r="I553" i="56"/>
  <c r="I554" i="56"/>
  <c r="I555" i="56"/>
  <c r="I556" i="56"/>
  <c r="I557" i="56"/>
  <c r="I558" i="56"/>
  <c r="I559" i="56"/>
  <c r="I560" i="56"/>
  <c r="I561" i="56"/>
  <c r="I562" i="56"/>
  <c r="I563" i="56"/>
  <c r="I564" i="56"/>
  <c r="I565" i="56"/>
  <c r="I566" i="56"/>
  <c r="I567" i="56"/>
  <c r="I568" i="56"/>
  <c r="I569" i="56"/>
  <c r="I570" i="56"/>
  <c r="I571" i="56"/>
  <c r="I572" i="56"/>
  <c r="I573" i="56"/>
  <c r="I574" i="56"/>
  <c r="I575" i="56"/>
  <c r="I576" i="56"/>
  <c r="I577" i="56"/>
  <c r="I578" i="56"/>
  <c r="I579" i="56"/>
  <c r="I580" i="56"/>
  <c r="I581" i="56"/>
  <c r="I582" i="56"/>
  <c r="I583" i="56"/>
  <c r="I584" i="56"/>
  <c r="I585" i="56"/>
  <c r="I586" i="56"/>
  <c r="I587" i="56"/>
  <c r="I588" i="56"/>
  <c r="I589" i="56"/>
  <c r="I590" i="56"/>
  <c r="I591" i="56"/>
  <c r="I592" i="56"/>
  <c r="I593" i="56"/>
  <c r="I594" i="56"/>
  <c r="I595" i="56"/>
  <c r="I596" i="56"/>
  <c r="I597" i="56"/>
  <c r="I598" i="56"/>
  <c r="I599" i="56"/>
  <c r="I600" i="56"/>
  <c r="I34" i="56"/>
  <c r="L35" i="56"/>
  <c r="L36" i="56"/>
  <c r="L37" i="56"/>
  <c r="L38" i="56"/>
  <c r="L39" i="56"/>
  <c r="L40" i="56"/>
  <c r="L41" i="56"/>
  <c r="L42" i="56"/>
  <c r="L43" i="56"/>
  <c r="L44" i="56"/>
  <c r="L45" i="56"/>
  <c r="L46" i="56"/>
  <c r="L47" i="56"/>
  <c r="L48" i="56"/>
  <c r="L49" i="56"/>
  <c r="L50" i="56"/>
  <c r="L51" i="56"/>
  <c r="L52" i="56"/>
  <c r="L53" i="56"/>
  <c r="L54" i="56"/>
  <c r="L55" i="56"/>
  <c r="L56" i="56"/>
  <c r="L57" i="56"/>
  <c r="L58" i="56"/>
  <c r="L59" i="56"/>
  <c r="L60" i="56"/>
  <c r="L61" i="56"/>
  <c r="L62" i="56"/>
  <c r="L63" i="56"/>
  <c r="L64" i="56"/>
  <c r="L65" i="56"/>
  <c r="L66" i="56"/>
  <c r="L67" i="56"/>
  <c r="L68" i="56"/>
  <c r="L69" i="56"/>
  <c r="L70" i="56"/>
  <c r="L71" i="56"/>
  <c r="L72" i="56"/>
  <c r="L73" i="56"/>
  <c r="L74" i="56"/>
  <c r="L75" i="56"/>
  <c r="L76" i="56"/>
  <c r="L77" i="56"/>
  <c r="L78" i="56"/>
  <c r="L79" i="56"/>
  <c r="L80" i="56"/>
  <c r="L81" i="56"/>
  <c r="L82" i="56"/>
  <c r="L83" i="56"/>
  <c r="L84" i="56"/>
  <c r="L85" i="56"/>
  <c r="L86" i="56"/>
  <c r="L87" i="56"/>
  <c r="L88" i="56"/>
  <c r="L89" i="56"/>
  <c r="L90" i="56"/>
  <c r="L91" i="56"/>
  <c r="L92" i="56"/>
  <c r="L93" i="56"/>
  <c r="L94" i="56"/>
  <c r="L95" i="56"/>
  <c r="L96" i="56"/>
  <c r="L97" i="56"/>
  <c r="L98" i="56"/>
  <c r="L99" i="56"/>
  <c r="L100" i="56"/>
  <c r="L101" i="56"/>
  <c r="L102" i="56"/>
  <c r="L103" i="56"/>
  <c r="L104" i="56"/>
  <c r="L105" i="56"/>
  <c r="L106" i="56"/>
  <c r="L107" i="56"/>
  <c r="L108" i="56"/>
  <c r="L109" i="56"/>
  <c r="L110" i="56"/>
  <c r="L111" i="56"/>
  <c r="L112" i="56"/>
  <c r="L113" i="56"/>
  <c r="L114" i="56"/>
  <c r="L115" i="56"/>
  <c r="L116" i="56"/>
  <c r="L117" i="56"/>
  <c r="L118" i="56"/>
  <c r="L119" i="56"/>
  <c r="L120" i="56"/>
  <c r="L121" i="56"/>
  <c r="L122" i="56"/>
  <c r="L123" i="56"/>
  <c r="L124" i="56"/>
  <c r="L125" i="56"/>
  <c r="L126" i="56"/>
  <c r="L127" i="56"/>
  <c r="L128" i="56"/>
  <c r="L129" i="56"/>
  <c r="L130" i="56"/>
  <c r="L131" i="56"/>
  <c r="L132" i="56"/>
  <c r="L133" i="56"/>
  <c r="L134" i="56"/>
  <c r="L135" i="56"/>
  <c r="L136" i="56"/>
  <c r="L137" i="56"/>
  <c r="L138" i="56"/>
  <c r="L139" i="56"/>
  <c r="L140" i="56"/>
  <c r="L141" i="56"/>
  <c r="L142" i="56"/>
  <c r="L143" i="56"/>
  <c r="L144" i="56"/>
  <c r="L145" i="56"/>
  <c r="L146" i="56"/>
  <c r="L147" i="56"/>
  <c r="L148" i="56"/>
  <c r="L149" i="56"/>
  <c r="L150" i="56"/>
  <c r="L151" i="56"/>
  <c r="L152" i="56"/>
  <c r="L153" i="56"/>
  <c r="L154" i="56"/>
  <c r="L155" i="56"/>
  <c r="L156" i="56"/>
  <c r="L157" i="56"/>
  <c r="L158" i="56"/>
  <c r="L159" i="56"/>
  <c r="L160" i="56"/>
  <c r="L161" i="56"/>
  <c r="L162" i="56"/>
  <c r="L163" i="56"/>
  <c r="L164" i="56"/>
  <c r="L165" i="56"/>
  <c r="L166" i="56"/>
  <c r="L167" i="56"/>
  <c r="L168" i="56"/>
  <c r="L169" i="56"/>
  <c r="L170" i="56"/>
  <c r="L171" i="56"/>
  <c r="L172" i="56"/>
  <c r="L173" i="56"/>
  <c r="L174" i="56"/>
  <c r="L175" i="56"/>
  <c r="L176" i="56"/>
  <c r="L177" i="56"/>
  <c r="L178" i="56"/>
  <c r="L179" i="56"/>
  <c r="L180" i="56"/>
  <c r="L181" i="56"/>
  <c r="L182" i="56"/>
  <c r="L183" i="56"/>
  <c r="L184" i="56"/>
  <c r="L185" i="56"/>
  <c r="L186" i="56"/>
  <c r="L187" i="56"/>
  <c r="L188" i="56"/>
  <c r="L189" i="56"/>
  <c r="L190" i="56"/>
  <c r="L191" i="56"/>
  <c r="L192" i="56"/>
  <c r="L193" i="56"/>
  <c r="L194" i="56"/>
  <c r="L195" i="56"/>
  <c r="L196" i="56"/>
  <c r="L197" i="56"/>
  <c r="L198" i="56"/>
  <c r="L199" i="56"/>
  <c r="L200" i="56"/>
  <c r="L201" i="56"/>
  <c r="L202" i="56"/>
  <c r="L203" i="56"/>
  <c r="L204" i="56"/>
  <c r="L205" i="56"/>
  <c r="L206" i="56"/>
  <c r="L207" i="56"/>
  <c r="L208" i="56"/>
  <c r="L209" i="56"/>
  <c r="L210" i="56"/>
  <c r="L211" i="56"/>
  <c r="L212" i="56"/>
  <c r="L213" i="56"/>
  <c r="L214" i="56"/>
  <c r="L215" i="56"/>
  <c r="L216" i="56"/>
  <c r="L217" i="56"/>
  <c r="L218" i="56"/>
  <c r="L219" i="56"/>
  <c r="L220" i="56"/>
  <c r="L221" i="56"/>
  <c r="L222" i="56"/>
  <c r="L223" i="56"/>
  <c r="L224" i="56"/>
  <c r="L225" i="56"/>
  <c r="L226" i="56"/>
  <c r="L227" i="56"/>
  <c r="L228" i="56"/>
  <c r="L229" i="56"/>
  <c r="L230" i="56"/>
  <c r="L231" i="56"/>
  <c r="L232" i="56"/>
  <c r="L233" i="56"/>
  <c r="L234" i="56"/>
  <c r="L235" i="56"/>
  <c r="L236" i="56"/>
  <c r="L237" i="56"/>
  <c r="L238" i="56"/>
  <c r="L239" i="56"/>
  <c r="L240" i="56"/>
  <c r="L241" i="56"/>
  <c r="L242" i="56"/>
  <c r="L243" i="56"/>
  <c r="L244" i="56"/>
  <c r="L245" i="56"/>
  <c r="L246" i="56"/>
  <c r="L247" i="56"/>
  <c r="L248" i="56"/>
  <c r="L249" i="56"/>
  <c r="L250" i="56"/>
  <c r="L251" i="56"/>
  <c r="L252" i="56"/>
  <c r="L253" i="56"/>
  <c r="L254" i="56"/>
  <c r="L255" i="56"/>
  <c r="L256" i="56"/>
  <c r="L257" i="56"/>
  <c r="L258" i="56"/>
  <c r="L259" i="56"/>
  <c r="L260" i="56"/>
  <c r="L261" i="56"/>
  <c r="L262" i="56"/>
  <c r="L263" i="56"/>
  <c r="L264" i="56"/>
  <c r="L265" i="56"/>
  <c r="L266" i="56"/>
  <c r="L267" i="56"/>
  <c r="L268" i="56"/>
  <c r="L269" i="56"/>
  <c r="L270" i="56"/>
  <c r="L271" i="56"/>
  <c r="L272" i="56"/>
  <c r="L273" i="56"/>
  <c r="L274" i="56"/>
  <c r="L275" i="56"/>
  <c r="L276" i="56"/>
  <c r="L277" i="56"/>
  <c r="L278" i="56"/>
  <c r="L279" i="56"/>
  <c r="L280" i="56"/>
  <c r="L281" i="56"/>
  <c r="L282" i="56"/>
  <c r="L283" i="56"/>
  <c r="L284" i="56"/>
  <c r="L285" i="56"/>
  <c r="L286" i="56"/>
  <c r="L287" i="56"/>
  <c r="L288" i="56"/>
  <c r="L289" i="56"/>
  <c r="L290" i="56"/>
  <c r="L291" i="56"/>
  <c r="L292" i="56"/>
  <c r="L293" i="56"/>
  <c r="L294" i="56"/>
  <c r="L295" i="56"/>
  <c r="L296" i="56"/>
  <c r="L297" i="56"/>
  <c r="L298" i="56"/>
  <c r="L299" i="56"/>
  <c r="L300" i="56"/>
  <c r="L301" i="56"/>
  <c r="L302" i="56"/>
  <c r="L303" i="56"/>
  <c r="L304" i="56"/>
  <c r="L305" i="56"/>
  <c r="L306" i="56"/>
  <c r="L307" i="56"/>
  <c r="L308" i="56"/>
  <c r="L309" i="56"/>
  <c r="L310" i="56"/>
  <c r="L311" i="56"/>
  <c r="L312" i="56"/>
  <c r="L313" i="56"/>
  <c r="L314" i="56"/>
  <c r="L315" i="56"/>
  <c r="L316" i="56"/>
  <c r="L317" i="56"/>
  <c r="L318" i="56"/>
  <c r="L319" i="56"/>
  <c r="L320" i="56"/>
  <c r="L321" i="56"/>
  <c r="L322" i="56"/>
  <c r="L323" i="56"/>
  <c r="L324" i="56"/>
  <c r="L325" i="56"/>
  <c r="L326" i="56"/>
  <c r="L327" i="56"/>
  <c r="L328" i="56"/>
  <c r="L329" i="56"/>
  <c r="L330" i="56"/>
  <c r="L331" i="56"/>
  <c r="L332" i="56"/>
  <c r="L333" i="56"/>
  <c r="L334" i="56"/>
  <c r="L335" i="56"/>
  <c r="L336" i="56"/>
  <c r="L337" i="56"/>
  <c r="L338" i="56"/>
  <c r="L339" i="56"/>
  <c r="L340" i="56"/>
  <c r="L341" i="56"/>
  <c r="L342" i="56"/>
  <c r="L343" i="56"/>
  <c r="L344" i="56"/>
  <c r="L345" i="56"/>
  <c r="L346" i="56"/>
  <c r="L347" i="56"/>
  <c r="L348" i="56"/>
  <c r="L349" i="56"/>
  <c r="L350" i="56"/>
  <c r="L351" i="56"/>
  <c r="L352" i="56"/>
  <c r="L353" i="56"/>
  <c r="L354" i="56"/>
  <c r="L355" i="56"/>
  <c r="L356" i="56"/>
  <c r="L357" i="56"/>
  <c r="L358" i="56"/>
  <c r="L359" i="56"/>
  <c r="L360" i="56"/>
  <c r="L361" i="56"/>
  <c r="L362" i="56"/>
  <c r="L363" i="56"/>
  <c r="L364" i="56"/>
  <c r="L365" i="56"/>
  <c r="L366" i="56"/>
  <c r="L367" i="56"/>
  <c r="L368" i="56"/>
  <c r="L369" i="56"/>
  <c r="L370" i="56"/>
  <c r="L371" i="56"/>
  <c r="L372" i="56"/>
  <c r="L373" i="56"/>
  <c r="L374" i="56"/>
  <c r="L375" i="56"/>
  <c r="L376" i="56"/>
  <c r="L377" i="56"/>
  <c r="L378" i="56"/>
  <c r="L379" i="56"/>
  <c r="L380" i="56"/>
  <c r="L381" i="56"/>
  <c r="L382" i="56"/>
  <c r="L383" i="56"/>
  <c r="L384" i="56"/>
  <c r="L385" i="56"/>
  <c r="L386" i="56"/>
  <c r="L387" i="56"/>
  <c r="L388" i="56"/>
  <c r="L389" i="56"/>
  <c r="L390" i="56"/>
  <c r="L391" i="56"/>
  <c r="L392" i="56"/>
  <c r="L393" i="56"/>
  <c r="L394" i="56"/>
  <c r="L395" i="56"/>
  <c r="L396" i="56"/>
  <c r="L397" i="56"/>
  <c r="L398" i="56"/>
  <c r="L399" i="56"/>
  <c r="L400" i="56"/>
  <c r="L401" i="56"/>
  <c r="L402" i="56"/>
  <c r="L403" i="56"/>
  <c r="L404" i="56"/>
  <c r="L405" i="56"/>
  <c r="L406" i="56"/>
  <c r="L407" i="56"/>
  <c r="L408" i="56"/>
  <c r="L409" i="56"/>
  <c r="L410" i="56"/>
  <c r="L411" i="56"/>
  <c r="L412" i="56"/>
  <c r="L413" i="56"/>
  <c r="L414" i="56"/>
  <c r="L415" i="56"/>
  <c r="L416" i="56"/>
  <c r="L417" i="56"/>
  <c r="L418" i="56"/>
  <c r="L419" i="56"/>
  <c r="L420" i="56"/>
  <c r="L421" i="56"/>
  <c r="L422" i="56"/>
  <c r="L423" i="56"/>
  <c r="L424" i="56"/>
  <c r="L425" i="56"/>
  <c r="L426" i="56"/>
  <c r="L427" i="56"/>
  <c r="L428" i="56"/>
  <c r="L429" i="56"/>
  <c r="L430" i="56"/>
  <c r="L431" i="56"/>
  <c r="L432" i="56"/>
  <c r="L433" i="56"/>
  <c r="L434" i="56"/>
  <c r="L435" i="56"/>
  <c r="L436" i="56"/>
  <c r="L437" i="56"/>
  <c r="L438" i="56"/>
  <c r="L439" i="56"/>
  <c r="L440" i="56"/>
  <c r="L441" i="56"/>
  <c r="L442" i="56"/>
  <c r="L443" i="56"/>
  <c r="L444" i="56"/>
  <c r="L445" i="56"/>
  <c r="L446" i="56"/>
  <c r="L447" i="56"/>
  <c r="L448" i="56"/>
  <c r="L449" i="56"/>
  <c r="L450" i="56"/>
  <c r="L451" i="56"/>
  <c r="L452" i="56"/>
  <c r="L453" i="56"/>
  <c r="L454" i="56"/>
  <c r="L455" i="56"/>
  <c r="L456" i="56"/>
  <c r="L457" i="56"/>
  <c r="L458" i="56"/>
  <c r="L459" i="56"/>
  <c r="L460" i="56"/>
  <c r="L461" i="56"/>
  <c r="L462" i="56"/>
  <c r="L463" i="56"/>
  <c r="L464" i="56"/>
  <c r="L465" i="56"/>
  <c r="L466" i="56"/>
  <c r="L467" i="56"/>
  <c r="L468" i="56"/>
  <c r="L469" i="56"/>
  <c r="L470" i="56"/>
  <c r="L471" i="56"/>
  <c r="L472" i="56"/>
  <c r="L473" i="56"/>
  <c r="L474" i="56"/>
  <c r="L475" i="56"/>
  <c r="L476" i="56"/>
  <c r="L477" i="56"/>
  <c r="L478" i="56"/>
  <c r="L479" i="56"/>
  <c r="L480" i="56"/>
  <c r="L481" i="56"/>
  <c r="L482" i="56"/>
  <c r="L483" i="56"/>
  <c r="L484" i="56"/>
  <c r="L485" i="56"/>
  <c r="L486" i="56"/>
  <c r="L487" i="56"/>
  <c r="L488" i="56"/>
  <c r="L489" i="56"/>
  <c r="L490" i="56"/>
  <c r="L491" i="56"/>
  <c r="L492" i="56"/>
  <c r="L493" i="56"/>
  <c r="L494" i="56"/>
  <c r="L495" i="56"/>
  <c r="L496" i="56"/>
  <c r="L497" i="56"/>
  <c r="L498" i="56"/>
  <c r="L499" i="56"/>
  <c r="L500" i="56"/>
  <c r="L501" i="56"/>
  <c r="L502" i="56"/>
  <c r="L503" i="56"/>
  <c r="L504" i="56"/>
  <c r="L505" i="56"/>
  <c r="L506" i="56"/>
  <c r="L507" i="56"/>
  <c r="L508" i="56"/>
  <c r="L509" i="56"/>
  <c r="L510" i="56"/>
  <c r="L511" i="56"/>
  <c r="L512" i="56"/>
  <c r="L513" i="56"/>
  <c r="L514" i="56"/>
  <c r="L515" i="56"/>
  <c r="L516" i="56"/>
  <c r="L517" i="56"/>
  <c r="L518" i="56"/>
  <c r="L519" i="56"/>
  <c r="L520" i="56"/>
  <c r="L521" i="56"/>
  <c r="L522" i="56"/>
  <c r="L523" i="56"/>
  <c r="L524" i="56"/>
  <c r="L525" i="56"/>
  <c r="L526" i="56"/>
  <c r="L527" i="56"/>
  <c r="L528" i="56"/>
  <c r="L529" i="56"/>
  <c r="L530" i="56"/>
  <c r="L531" i="56"/>
  <c r="L532" i="56"/>
  <c r="L533" i="56"/>
  <c r="L534" i="56"/>
  <c r="L535" i="56"/>
  <c r="L536" i="56"/>
  <c r="L537" i="56"/>
  <c r="L538" i="56"/>
  <c r="L539" i="56"/>
  <c r="L540" i="56"/>
  <c r="L541" i="56"/>
  <c r="L542" i="56"/>
  <c r="L543" i="56"/>
  <c r="L544" i="56"/>
  <c r="L545" i="56"/>
  <c r="L546" i="56"/>
  <c r="L547" i="56"/>
  <c r="L548" i="56"/>
  <c r="L549" i="56"/>
  <c r="L550" i="56"/>
  <c r="L551" i="56"/>
  <c r="L552" i="56"/>
  <c r="L553" i="56"/>
  <c r="L554" i="56"/>
  <c r="L555" i="56"/>
  <c r="L556" i="56"/>
  <c r="L557" i="56"/>
  <c r="L558" i="56"/>
  <c r="L559" i="56"/>
  <c r="L560" i="56"/>
  <c r="L561" i="56"/>
  <c r="L562" i="56"/>
  <c r="L563" i="56"/>
  <c r="L564" i="56"/>
  <c r="L565" i="56"/>
  <c r="L566" i="56"/>
  <c r="L567" i="56"/>
  <c r="L568" i="56"/>
  <c r="L569" i="56"/>
  <c r="L570" i="56"/>
  <c r="L571" i="56"/>
  <c r="L572" i="56"/>
  <c r="L573" i="56"/>
  <c r="L574" i="56"/>
  <c r="L575" i="56"/>
  <c r="L576" i="56"/>
  <c r="L577" i="56"/>
  <c r="L578" i="56"/>
  <c r="L579" i="56"/>
  <c r="L580" i="56"/>
  <c r="L581" i="56"/>
  <c r="L582" i="56"/>
  <c r="L583" i="56"/>
  <c r="L584" i="56"/>
  <c r="L585" i="56"/>
  <c r="L586" i="56"/>
  <c r="L587" i="56"/>
  <c r="L588" i="56"/>
  <c r="L589" i="56"/>
  <c r="L590" i="56"/>
  <c r="L591" i="56"/>
  <c r="L592" i="56"/>
  <c r="L593" i="56"/>
  <c r="L594" i="56"/>
  <c r="L595" i="56"/>
  <c r="L596" i="56"/>
  <c r="L597" i="56"/>
  <c r="L598" i="56"/>
  <c r="L599" i="56"/>
  <c r="L600" i="56"/>
  <c r="L34" i="56"/>
  <c r="O34" i="56"/>
  <c r="N34" i="56"/>
  <c r="M34" i="56"/>
  <c r="D33" i="56"/>
  <c r="E33" i="56"/>
  <c r="F33" i="56"/>
  <c r="G33" i="56"/>
  <c r="H33" i="56"/>
  <c r="C33" i="56"/>
  <c r="L33" i="56" l="1"/>
  <c r="W5" i="55" l="1"/>
  <c r="G6" i="55"/>
  <c r="Q6" i="55" s="1"/>
  <c r="G7" i="55"/>
  <c r="Q7" i="55" s="1"/>
  <c r="G8" i="55"/>
  <c r="Q8" i="55" s="1"/>
  <c r="G9" i="55"/>
  <c r="Q9" i="55" s="1"/>
  <c r="G10" i="55"/>
  <c r="Q10" i="55" s="1"/>
  <c r="G11" i="55"/>
  <c r="Q11" i="55" s="1"/>
  <c r="G12" i="55"/>
  <c r="Q12" i="55" s="1"/>
  <c r="G13" i="55"/>
  <c r="Q13" i="55" s="1"/>
  <c r="G14" i="55"/>
  <c r="Q14" i="55" s="1"/>
  <c r="G15" i="55"/>
  <c r="Q15" i="55" s="1"/>
  <c r="G16" i="55"/>
  <c r="Q16" i="55" s="1"/>
  <c r="G17" i="55"/>
  <c r="Q17" i="55" s="1"/>
  <c r="G18" i="55"/>
  <c r="Q18" i="55" s="1"/>
  <c r="G19" i="55"/>
  <c r="Q19" i="55" s="1"/>
  <c r="G20" i="55"/>
  <c r="Q20" i="55" s="1"/>
  <c r="G21" i="55"/>
  <c r="Q21" i="55" s="1"/>
  <c r="G22" i="55"/>
  <c r="Q22" i="55" s="1"/>
  <c r="G23" i="55"/>
  <c r="Q23" i="55" s="1"/>
  <c r="G24" i="55"/>
  <c r="Q24" i="55" s="1"/>
  <c r="G25" i="55"/>
  <c r="Q25" i="55" s="1"/>
  <c r="G26" i="55"/>
  <c r="Q26" i="55" s="1"/>
  <c r="G27" i="55"/>
  <c r="Q27" i="55" s="1"/>
  <c r="G28" i="55"/>
  <c r="Q28" i="55" s="1"/>
  <c r="G29" i="55"/>
  <c r="Q29" i="55" s="1"/>
  <c r="G30" i="55"/>
  <c r="Q30" i="55" s="1"/>
  <c r="G31" i="55"/>
  <c r="Q31" i="55" s="1"/>
  <c r="G32" i="55"/>
  <c r="Q32" i="55" s="1"/>
  <c r="G33" i="55"/>
  <c r="Q33" i="55" s="1"/>
  <c r="G34" i="55"/>
  <c r="Q34" i="55" s="1"/>
  <c r="G35" i="55"/>
  <c r="Q35" i="55" s="1"/>
  <c r="G36" i="55"/>
  <c r="Q36" i="55" s="1"/>
  <c r="G37" i="55"/>
  <c r="Q37" i="55" s="1"/>
  <c r="G38" i="55"/>
  <c r="Q38" i="55" s="1"/>
  <c r="G39" i="55"/>
  <c r="Q39" i="55" s="1"/>
  <c r="G40" i="55"/>
  <c r="Q40" i="55" s="1"/>
  <c r="G41" i="55"/>
  <c r="Q41" i="55" s="1"/>
  <c r="G42" i="55"/>
  <c r="Q42" i="55" s="1"/>
  <c r="G43" i="55"/>
  <c r="Q43" i="55" s="1"/>
  <c r="G44" i="55"/>
  <c r="Q44" i="55" s="1"/>
  <c r="G45" i="55"/>
  <c r="Q45" i="55" s="1"/>
  <c r="G46" i="55"/>
  <c r="Q46" i="55" s="1"/>
  <c r="G47" i="55"/>
  <c r="Q47" i="55" s="1"/>
  <c r="G48" i="55"/>
  <c r="Q48" i="55" s="1"/>
  <c r="G49" i="55"/>
  <c r="Q49" i="55" s="1"/>
  <c r="G50" i="55"/>
  <c r="Q50" i="55" s="1"/>
  <c r="G51" i="55"/>
  <c r="Q51" i="55" s="1"/>
  <c r="G52" i="55"/>
  <c r="Q52" i="55" s="1"/>
  <c r="G53" i="55"/>
  <c r="Q53" i="55" s="1"/>
  <c r="G54" i="55"/>
  <c r="Q54" i="55" s="1"/>
  <c r="G55" i="55"/>
  <c r="Q55" i="55" s="1"/>
  <c r="G56" i="55"/>
  <c r="Q56" i="55" s="1"/>
  <c r="G57" i="55"/>
  <c r="Q57" i="55" s="1"/>
  <c r="G58" i="55"/>
  <c r="Q58" i="55" s="1"/>
  <c r="G59" i="55"/>
  <c r="Q59" i="55" s="1"/>
  <c r="G60" i="55"/>
  <c r="Q60" i="55" s="1"/>
  <c r="G61" i="55"/>
  <c r="Q61" i="55" s="1"/>
  <c r="G62" i="55"/>
  <c r="Q62" i="55" s="1"/>
  <c r="G63" i="55"/>
  <c r="Q63" i="55" s="1"/>
  <c r="G64" i="55"/>
  <c r="Q64" i="55" s="1"/>
  <c r="G65" i="55"/>
  <c r="Q65" i="55" s="1"/>
  <c r="G66" i="55"/>
  <c r="Q66" i="55" s="1"/>
  <c r="G67" i="55"/>
  <c r="Q67" i="55" s="1"/>
  <c r="G68" i="55"/>
  <c r="Q68" i="55" s="1"/>
  <c r="G69" i="55"/>
  <c r="Q69" i="55" s="1"/>
  <c r="G70" i="55"/>
  <c r="Q70" i="55" s="1"/>
  <c r="G71" i="55"/>
  <c r="Q71" i="55" s="1"/>
  <c r="G72" i="55"/>
  <c r="Q72" i="55" s="1"/>
  <c r="G73" i="55"/>
  <c r="Q73" i="55" s="1"/>
  <c r="G74" i="55"/>
  <c r="Q74" i="55" s="1"/>
  <c r="G75" i="55"/>
  <c r="Q75" i="55" s="1"/>
  <c r="G76" i="55"/>
  <c r="Q76" i="55" s="1"/>
  <c r="G77" i="55"/>
  <c r="Q77" i="55" s="1"/>
  <c r="G78" i="55"/>
  <c r="Q78" i="55" s="1"/>
  <c r="G79" i="55"/>
  <c r="Q79" i="55" s="1"/>
  <c r="G80" i="55"/>
  <c r="Q80" i="55" s="1"/>
  <c r="G81" i="55"/>
  <c r="Q81" i="55" s="1"/>
  <c r="G82" i="55"/>
  <c r="Q82" i="55" s="1"/>
  <c r="G83" i="55"/>
  <c r="Q83" i="55" s="1"/>
  <c r="G84" i="55"/>
  <c r="Q84" i="55" s="1"/>
  <c r="G85" i="55"/>
  <c r="Q85" i="55" s="1"/>
  <c r="G86" i="55"/>
  <c r="Q86" i="55" s="1"/>
  <c r="G87" i="55"/>
  <c r="Q87" i="55" s="1"/>
  <c r="G88" i="55"/>
  <c r="Q88" i="55" s="1"/>
  <c r="G89" i="55"/>
  <c r="Q89" i="55" s="1"/>
  <c r="G90" i="55"/>
  <c r="Q90" i="55" s="1"/>
  <c r="G91" i="55"/>
  <c r="Q91" i="55" s="1"/>
  <c r="G92" i="55"/>
  <c r="Q92" i="55" s="1"/>
  <c r="G93" i="55"/>
  <c r="Q93" i="55" s="1"/>
  <c r="G94" i="55"/>
  <c r="Q94" i="55" s="1"/>
  <c r="G95" i="55"/>
  <c r="Q95" i="55" s="1"/>
  <c r="G96" i="55"/>
  <c r="Q96" i="55" s="1"/>
  <c r="G97" i="55"/>
  <c r="Q97" i="55" s="1"/>
  <c r="G98" i="55"/>
  <c r="Q98" i="55" s="1"/>
  <c r="G99" i="55"/>
  <c r="Q99" i="55" s="1"/>
  <c r="G100" i="55"/>
  <c r="Q100" i="55" s="1"/>
  <c r="G101" i="55"/>
  <c r="Q101" i="55" s="1"/>
  <c r="G102" i="55"/>
  <c r="Q102" i="55" s="1"/>
  <c r="G103" i="55"/>
  <c r="Q103" i="55" s="1"/>
  <c r="G104" i="55"/>
  <c r="Q104" i="55" s="1"/>
  <c r="G105" i="55"/>
  <c r="Q105" i="55" s="1"/>
  <c r="G106" i="55"/>
  <c r="Q106" i="55" s="1"/>
  <c r="G107" i="55"/>
  <c r="Q107" i="55" s="1"/>
  <c r="G108" i="55"/>
  <c r="Q108" i="55" s="1"/>
  <c r="G109" i="55"/>
  <c r="Q109" i="55" s="1"/>
  <c r="G110" i="55"/>
  <c r="Q110" i="55" s="1"/>
  <c r="G111" i="55"/>
  <c r="Q111" i="55" s="1"/>
  <c r="G112" i="55"/>
  <c r="Q112" i="55" s="1"/>
  <c r="G113" i="55"/>
  <c r="Q113" i="55" s="1"/>
  <c r="G114" i="55"/>
  <c r="Q114" i="55" s="1"/>
  <c r="G115" i="55"/>
  <c r="Q115" i="55" s="1"/>
  <c r="G116" i="55"/>
  <c r="Q116" i="55" s="1"/>
  <c r="G117" i="55"/>
  <c r="Q117" i="55" s="1"/>
  <c r="G118" i="55"/>
  <c r="Q118" i="55" s="1"/>
  <c r="G119" i="55"/>
  <c r="Q119" i="55" s="1"/>
  <c r="G120" i="55"/>
  <c r="Q120" i="55" s="1"/>
  <c r="G121" i="55"/>
  <c r="Q121" i="55" s="1"/>
  <c r="G122" i="55"/>
  <c r="Q122" i="55" s="1"/>
  <c r="G123" i="55"/>
  <c r="Q123" i="55" s="1"/>
  <c r="G124" i="55"/>
  <c r="Q124" i="55" s="1"/>
  <c r="G125" i="55"/>
  <c r="Q125" i="55" s="1"/>
  <c r="G126" i="55"/>
  <c r="Q126" i="55" s="1"/>
  <c r="G127" i="55"/>
  <c r="Q127" i="55" s="1"/>
  <c r="G128" i="55"/>
  <c r="Q128" i="55" s="1"/>
  <c r="G129" i="55"/>
  <c r="Q129" i="55" s="1"/>
  <c r="G130" i="55"/>
  <c r="Q130" i="55" s="1"/>
  <c r="G131" i="55"/>
  <c r="Q131" i="55" s="1"/>
  <c r="G132" i="55"/>
  <c r="Q132" i="55" s="1"/>
  <c r="G133" i="55"/>
  <c r="Q133" i="55" s="1"/>
  <c r="G134" i="55"/>
  <c r="Q134" i="55" s="1"/>
  <c r="G135" i="55"/>
  <c r="Q135" i="55" s="1"/>
  <c r="G136" i="55"/>
  <c r="Q136" i="55" s="1"/>
  <c r="G137" i="55"/>
  <c r="Q137" i="55" s="1"/>
  <c r="G138" i="55"/>
  <c r="Q138" i="55" s="1"/>
  <c r="G139" i="55"/>
  <c r="Q139" i="55" s="1"/>
  <c r="G140" i="55"/>
  <c r="Q140" i="55" s="1"/>
  <c r="G141" i="55"/>
  <c r="Q141" i="55" s="1"/>
  <c r="G142" i="55"/>
  <c r="Q142" i="55" s="1"/>
  <c r="G143" i="55"/>
  <c r="Q143" i="55" s="1"/>
  <c r="G144" i="55"/>
  <c r="Q144" i="55" s="1"/>
  <c r="G145" i="55"/>
  <c r="Q145" i="55" s="1"/>
  <c r="G146" i="55"/>
  <c r="Q146" i="55" s="1"/>
  <c r="G147" i="55"/>
  <c r="Q147" i="55" s="1"/>
  <c r="G148" i="55"/>
  <c r="Q148" i="55" s="1"/>
  <c r="G149" i="55"/>
  <c r="Q149" i="55" s="1"/>
  <c r="G150" i="55"/>
  <c r="Q150" i="55" s="1"/>
  <c r="G151" i="55"/>
  <c r="Q151" i="55" s="1"/>
  <c r="G152" i="55"/>
  <c r="Q152" i="55" s="1"/>
  <c r="G153" i="55"/>
  <c r="Q153" i="55" s="1"/>
  <c r="G154" i="55"/>
  <c r="Q154" i="55" s="1"/>
  <c r="G155" i="55"/>
  <c r="Q155" i="55" s="1"/>
  <c r="G156" i="55"/>
  <c r="Q156" i="55" s="1"/>
  <c r="G157" i="55"/>
  <c r="Q157" i="55" s="1"/>
  <c r="G158" i="55"/>
  <c r="Q158" i="55" s="1"/>
  <c r="G159" i="55"/>
  <c r="Q159" i="55" s="1"/>
  <c r="G160" i="55"/>
  <c r="Q160" i="55" s="1"/>
  <c r="G161" i="55"/>
  <c r="Q161" i="55" s="1"/>
  <c r="G162" i="55"/>
  <c r="Q162" i="55" s="1"/>
  <c r="G163" i="55"/>
  <c r="Q163" i="55" s="1"/>
  <c r="G164" i="55"/>
  <c r="Q164" i="55" s="1"/>
  <c r="G165" i="55"/>
  <c r="Q165" i="55" s="1"/>
  <c r="G166" i="55"/>
  <c r="Q166" i="55" s="1"/>
  <c r="G167" i="55"/>
  <c r="Q167" i="55" s="1"/>
  <c r="G168" i="55"/>
  <c r="Q168" i="55" s="1"/>
  <c r="G169" i="55"/>
  <c r="Q169" i="55" s="1"/>
  <c r="G170" i="55"/>
  <c r="Q170" i="55" s="1"/>
  <c r="G171" i="55"/>
  <c r="Q171" i="55" s="1"/>
  <c r="G172" i="55"/>
  <c r="Q172" i="55" s="1"/>
  <c r="G173" i="55"/>
  <c r="Q173" i="55" s="1"/>
  <c r="G174" i="55"/>
  <c r="Q174" i="55" s="1"/>
  <c r="G175" i="55"/>
  <c r="Q175" i="55" s="1"/>
  <c r="G176" i="55"/>
  <c r="Q176" i="55" s="1"/>
  <c r="G177" i="55"/>
  <c r="Q177" i="55" s="1"/>
  <c r="G178" i="55"/>
  <c r="Q178" i="55" s="1"/>
  <c r="G179" i="55"/>
  <c r="Q179" i="55" s="1"/>
  <c r="G180" i="55"/>
  <c r="Q180" i="55" s="1"/>
  <c r="G181" i="55"/>
  <c r="Q181" i="55" s="1"/>
  <c r="G182" i="55"/>
  <c r="Q182" i="55" s="1"/>
  <c r="G183" i="55"/>
  <c r="Q183" i="55" s="1"/>
  <c r="G184" i="55"/>
  <c r="Q184" i="55" s="1"/>
  <c r="G185" i="55"/>
  <c r="Q185" i="55" s="1"/>
  <c r="G186" i="55"/>
  <c r="Q186" i="55" s="1"/>
  <c r="G187" i="55"/>
  <c r="Q187" i="55" s="1"/>
  <c r="G188" i="55"/>
  <c r="Q188" i="55" s="1"/>
  <c r="G189" i="55"/>
  <c r="Q189" i="55" s="1"/>
  <c r="G190" i="55"/>
  <c r="Q190" i="55" s="1"/>
  <c r="G191" i="55"/>
  <c r="Q191" i="55" s="1"/>
  <c r="G192" i="55"/>
  <c r="Q192" i="55" s="1"/>
  <c r="G193" i="55"/>
  <c r="Q193" i="55" s="1"/>
  <c r="G194" i="55"/>
  <c r="Q194" i="55" s="1"/>
  <c r="G195" i="55"/>
  <c r="Q195" i="55" s="1"/>
  <c r="G196" i="55"/>
  <c r="Q196" i="55" s="1"/>
  <c r="G197" i="55"/>
  <c r="Q197" i="55" s="1"/>
  <c r="G198" i="55"/>
  <c r="Q198" i="55" s="1"/>
  <c r="G199" i="55"/>
  <c r="Q199" i="55" s="1"/>
  <c r="G200" i="55"/>
  <c r="Q200" i="55" s="1"/>
  <c r="G201" i="55"/>
  <c r="Q201" i="55" s="1"/>
  <c r="G202" i="55"/>
  <c r="Q202" i="55" s="1"/>
  <c r="G203" i="55"/>
  <c r="Q203" i="55" s="1"/>
  <c r="G204" i="55"/>
  <c r="Q204" i="55" s="1"/>
  <c r="G205" i="55"/>
  <c r="Q205" i="55" s="1"/>
  <c r="G206" i="55"/>
  <c r="Q206" i="55" s="1"/>
  <c r="G207" i="55"/>
  <c r="Q207" i="55" s="1"/>
  <c r="G208" i="55"/>
  <c r="Q208" i="55" s="1"/>
  <c r="G209" i="55"/>
  <c r="Q209" i="55" s="1"/>
  <c r="G210" i="55"/>
  <c r="Q210" i="55" s="1"/>
  <c r="G211" i="55"/>
  <c r="Q211" i="55" s="1"/>
  <c r="G212" i="55"/>
  <c r="Q212" i="55" s="1"/>
  <c r="G213" i="55"/>
  <c r="Q213" i="55" s="1"/>
  <c r="G214" i="55"/>
  <c r="Q214" i="55" s="1"/>
  <c r="G215" i="55"/>
  <c r="Q215" i="55" s="1"/>
  <c r="G216" i="55"/>
  <c r="Q216" i="55" s="1"/>
  <c r="G217" i="55"/>
  <c r="Q217" i="55" s="1"/>
  <c r="G218" i="55"/>
  <c r="Q218" i="55" s="1"/>
  <c r="G219" i="55"/>
  <c r="Q219" i="55" s="1"/>
  <c r="G220" i="55"/>
  <c r="Q220" i="55" s="1"/>
  <c r="G221" i="55"/>
  <c r="Q221" i="55" s="1"/>
  <c r="G222" i="55"/>
  <c r="Q222" i="55" s="1"/>
  <c r="G223" i="55"/>
  <c r="Q223" i="55" s="1"/>
  <c r="G224" i="55"/>
  <c r="Q224" i="55" s="1"/>
  <c r="G225" i="55"/>
  <c r="Q225" i="55" s="1"/>
  <c r="G226" i="55"/>
  <c r="Q226" i="55" s="1"/>
  <c r="G227" i="55"/>
  <c r="Q227" i="55" s="1"/>
  <c r="G228" i="55"/>
  <c r="Q228" i="55" s="1"/>
  <c r="G229" i="55"/>
  <c r="Q229" i="55" s="1"/>
  <c r="G230" i="55"/>
  <c r="Q230" i="55" s="1"/>
  <c r="G231" i="55"/>
  <c r="Q231" i="55" s="1"/>
  <c r="G232" i="55"/>
  <c r="Q232" i="55" s="1"/>
  <c r="G233" i="55"/>
  <c r="Q233" i="55" s="1"/>
  <c r="G234" i="55"/>
  <c r="Q234" i="55" s="1"/>
  <c r="G235" i="55"/>
  <c r="Q235" i="55" s="1"/>
  <c r="G236" i="55"/>
  <c r="Q236" i="55" s="1"/>
  <c r="G237" i="55"/>
  <c r="Q237" i="55" s="1"/>
  <c r="G238" i="55"/>
  <c r="Q238" i="55" s="1"/>
  <c r="G239" i="55"/>
  <c r="Q239" i="55" s="1"/>
  <c r="G240" i="55"/>
  <c r="Q240" i="55" s="1"/>
  <c r="G241" i="55"/>
  <c r="Q241" i="55" s="1"/>
  <c r="G242" i="55"/>
  <c r="Q242" i="55" s="1"/>
  <c r="G243" i="55"/>
  <c r="Q243" i="55" s="1"/>
  <c r="G244" i="55"/>
  <c r="Q244" i="55" s="1"/>
  <c r="G245" i="55"/>
  <c r="Q245" i="55" s="1"/>
  <c r="G246" i="55"/>
  <c r="Q246" i="55" s="1"/>
  <c r="G247" i="55"/>
  <c r="Q247" i="55" s="1"/>
  <c r="G248" i="55"/>
  <c r="Q248" i="55" s="1"/>
  <c r="G249" i="55"/>
  <c r="Q249" i="55" s="1"/>
  <c r="G250" i="55"/>
  <c r="Q250" i="55" s="1"/>
  <c r="G251" i="55"/>
  <c r="Q251" i="55" s="1"/>
  <c r="G252" i="55"/>
  <c r="Q252" i="55" s="1"/>
  <c r="G253" i="55"/>
  <c r="Q253" i="55" s="1"/>
  <c r="G254" i="55"/>
  <c r="Q254" i="55" s="1"/>
  <c r="G255" i="55"/>
  <c r="Q255" i="55" s="1"/>
  <c r="G256" i="55"/>
  <c r="Q256" i="55" s="1"/>
  <c r="G257" i="55"/>
  <c r="Q257" i="55" s="1"/>
  <c r="G258" i="55"/>
  <c r="Q258" i="55" s="1"/>
  <c r="G259" i="55"/>
  <c r="Q259" i="55" s="1"/>
  <c r="G260" i="55"/>
  <c r="Q260" i="55" s="1"/>
  <c r="G261" i="55"/>
  <c r="Q261" i="55" s="1"/>
  <c r="G262" i="55"/>
  <c r="Q262" i="55" s="1"/>
  <c r="G263" i="55"/>
  <c r="Q263" i="55" s="1"/>
  <c r="G264" i="55"/>
  <c r="Q264" i="55" s="1"/>
  <c r="G265" i="55"/>
  <c r="Q265" i="55" s="1"/>
  <c r="G266" i="55"/>
  <c r="Q266" i="55" s="1"/>
  <c r="G267" i="55"/>
  <c r="Q267" i="55" s="1"/>
  <c r="G268" i="55"/>
  <c r="Q268" i="55" s="1"/>
  <c r="G269" i="55"/>
  <c r="Q269" i="55" s="1"/>
  <c r="G270" i="55"/>
  <c r="Q270" i="55" s="1"/>
  <c r="G271" i="55"/>
  <c r="Q271" i="55" s="1"/>
  <c r="G272" i="55"/>
  <c r="Q272" i="55" s="1"/>
  <c r="G273" i="55"/>
  <c r="Q273" i="55" s="1"/>
  <c r="G274" i="55"/>
  <c r="Q274" i="55" s="1"/>
  <c r="G275" i="55"/>
  <c r="Q275" i="55" s="1"/>
  <c r="G276" i="55"/>
  <c r="Q276" i="55" s="1"/>
  <c r="G277" i="55"/>
  <c r="Q277" i="55" s="1"/>
  <c r="G278" i="55"/>
  <c r="Q278" i="55" s="1"/>
  <c r="G279" i="55"/>
  <c r="Q279" i="55" s="1"/>
  <c r="G280" i="55"/>
  <c r="Q280" i="55" s="1"/>
  <c r="G281" i="55"/>
  <c r="Q281" i="55" s="1"/>
  <c r="G282" i="55"/>
  <c r="Q282" i="55" s="1"/>
  <c r="G283" i="55"/>
  <c r="Q283" i="55" s="1"/>
  <c r="G284" i="55"/>
  <c r="Q284" i="55" s="1"/>
  <c r="G285" i="55"/>
  <c r="Q285" i="55" s="1"/>
  <c r="G286" i="55"/>
  <c r="Q286" i="55" s="1"/>
  <c r="G287" i="55"/>
  <c r="Q287" i="55" s="1"/>
  <c r="G288" i="55"/>
  <c r="Q288" i="55" s="1"/>
  <c r="G289" i="55"/>
  <c r="Q289" i="55" s="1"/>
  <c r="G290" i="55"/>
  <c r="Q290" i="55" s="1"/>
  <c r="G291" i="55"/>
  <c r="Q291" i="55" s="1"/>
  <c r="G292" i="55"/>
  <c r="Q292" i="55" s="1"/>
  <c r="G293" i="55"/>
  <c r="Q293" i="55" s="1"/>
  <c r="G294" i="55"/>
  <c r="Q294" i="55" s="1"/>
  <c r="G295" i="55"/>
  <c r="Q295" i="55" s="1"/>
  <c r="G296" i="55"/>
  <c r="Q296" i="55" s="1"/>
  <c r="G297" i="55"/>
  <c r="Q297" i="55" s="1"/>
  <c r="G298" i="55"/>
  <c r="Q298" i="55" s="1"/>
  <c r="G299" i="55"/>
  <c r="Q299" i="55" s="1"/>
  <c r="G300" i="55"/>
  <c r="Q300" i="55" s="1"/>
  <c r="G301" i="55"/>
  <c r="Q301" i="55" s="1"/>
  <c r="G302" i="55"/>
  <c r="Q302" i="55" s="1"/>
  <c r="G303" i="55"/>
  <c r="Q303" i="55" s="1"/>
  <c r="G304" i="55"/>
  <c r="Q304" i="55" s="1"/>
  <c r="G305" i="55"/>
  <c r="Q305" i="55" s="1"/>
  <c r="G306" i="55"/>
  <c r="Q306" i="55" s="1"/>
  <c r="G307" i="55"/>
  <c r="Q307" i="55" s="1"/>
  <c r="G308" i="55"/>
  <c r="Q308" i="55" s="1"/>
  <c r="G309" i="55"/>
  <c r="Q309" i="55" s="1"/>
  <c r="G310" i="55"/>
  <c r="Q310" i="55" s="1"/>
  <c r="G311" i="55"/>
  <c r="Q311" i="55" s="1"/>
  <c r="G312" i="55"/>
  <c r="Q312" i="55" s="1"/>
  <c r="G313" i="55"/>
  <c r="Q313" i="55" s="1"/>
  <c r="G314" i="55"/>
  <c r="Q314" i="55" s="1"/>
  <c r="G315" i="55"/>
  <c r="Q315" i="55" s="1"/>
  <c r="G316" i="55"/>
  <c r="Q316" i="55" s="1"/>
  <c r="G317" i="55"/>
  <c r="Q317" i="55" s="1"/>
  <c r="G318" i="55"/>
  <c r="Q318" i="55" s="1"/>
  <c r="G319" i="55"/>
  <c r="Q319" i="55" s="1"/>
  <c r="G320" i="55"/>
  <c r="Q320" i="55" s="1"/>
  <c r="G321" i="55"/>
  <c r="Q321" i="55" s="1"/>
  <c r="G322" i="55"/>
  <c r="Q322" i="55" s="1"/>
  <c r="G323" i="55"/>
  <c r="Q323" i="55" s="1"/>
  <c r="G324" i="55"/>
  <c r="Q324" i="55" s="1"/>
  <c r="G325" i="55"/>
  <c r="Q325" i="55" s="1"/>
  <c r="G326" i="55"/>
  <c r="Q326" i="55" s="1"/>
  <c r="G327" i="55"/>
  <c r="Q327" i="55" s="1"/>
  <c r="G328" i="55"/>
  <c r="Q328" i="55" s="1"/>
  <c r="G329" i="55"/>
  <c r="Q329" i="55" s="1"/>
  <c r="G330" i="55"/>
  <c r="Q330" i="55" s="1"/>
  <c r="G331" i="55"/>
  <c r="Q331" i="55" s="1"/>
  <c r="G332" i="55"/>
  <c r="Q332" i="55" s="1"/>
  <c r="G333" i="55"/>
  <c r="Q333" i="55" s="1"/>
  <c r="G334" i="55"/>
  <c r="Q334" i="55" s="1"/>
  <c r="G335" i="55"/>
  <c r="Q335" i="55" s="1"/>
  <c r="G336" i="55"/>
  <c r="Q336" i="55" s="1"/>
  <c r="G337" i="55"/>
  <c r="Q337" i="55" s="1"/>
  <c r="G338" i="55"/>
  <c r="Q338" i="55" s="1"/>
  <c r="G339" i="55"/>
  <c r="Q339" i="55" s="1"/>
  <c r="G340" i="55"/>
  <c r="Q340" i="55" s="1"/>
  <c r="G341" i="55"/>
  <c r="Q341" i="55" s="1"/>
  <c r="G342" i="55"/>
  <c r="Q342" i="55" s="1"/>
  <c r="G343" i="55"/>
  <c r="Q343" i="55" s="1"/>
  <c r="G344" i="55"/>
  <c r="Q344" i="55" s="1"/>
  <c r="G345" i="55"/>
  <c r="Q345" i="55" s="1"/>
  <c r="G346" i="55"/>
  <c r="Q346" i="55" s="1"/>
  <c r="G347" i="55"/>
  <c r="Q347" i="55" s="1"/>
  <c r="G348" i="55"/>
  <c r="Q348" i="55" s="1"/>
  <c r="G349" i="55"/>
  <c r="Q349" i="55" s="1"/>
  <c r="G350" i="55"/>
  <c r="Q350" i="55" s="1"/>
  <c r="G351" i="55"/>
  <c r="Q351" i="55" s="1"/>
  <c r="G352" i="55"/>
  <c r="Q352" i="55" s="1"/>
  <c r="G353" i="55"/>
  <c r="Q353" i="55" s="1"/>
  <c r="G354" i="55"/>
  <c r="Q354" i="55" s="1"/>
  <c r="G355" i="55"/>
  <c r="Q355" i="55" s="1"/>
  <c r="G356" i="55"/>
  <c r="Q356" i="55" s="1"/>
  <c r="G357" i="55"/>
  <c r="Q357" i="55" s="1"/>
  <c r="G358" i="55"/>
  <c r="Q358" i="55" s="1"/>
  <c r="G359" i="55"/>
  <c r="Q359" i="55" s="1"/>
  <c r="G360" i="55"/>
  <c r="Q360" i="55" s="1"/>
  <c r="G361" i="55"/>
  <c r="Q361" i="55" s="1"/>
  <c r="G362" i="55"/>
  <c r="Q362" i="55" s="1"/>
  <c r="G363" i="55"/>
  <c r="Q363" i="55" s="1"/>
  <c r="G364" i="55"/>
  <c r="Q364" i="55" s="1"/>
  <c r="G365" i="55"/>
  <c r="Q365" i="55" s="1"/>
  <c r="G366" i="55"/>
  <c r="Q366" i="55" s="1"/>
  <c r="G367" i="55"/>
  <c r="Q367" i="55" s="1"/>
  <c r="G368" i="55"/>
  <c r="Q368" i="55" s="1"/>
  <c r="G369" i="55"/>
  <c r="Q369" i="55" s="1"/>
  <c r="G370" i="55"/>
  <c r="Q370" i="55" s="1"/>
  <c r="G371" i="55"/>
  <c r="Q371" i="55" s="1"/>
  <c r="G372" i="55"/>
  <c r="Q372" i="55" s="1"/>
  <c r="G373" i="55"/>
  <c r="Q373" i="55" s="1"/>
  <c r="G374" i="55"/>
  <c r="Q374" i="55" s="1"/>
  <c r="G375" i="55"/>
  <c r="Q375" i="55" s="1"/>
  <c r="G376" i="55"/>
  <c r="Q376" i="55" s="1"/>
  <c r="G377" i="55"/>
  <c r="Q377" i="55" s="1"/>
  <c r="G378" i="55"/>
  <c r="Q378" i="55" s="1"/>
  <c r="G379" i="55"/>
  <c r="Q379" i="55" s="1"/>
  <c r="G380" i="55"/>
  <c r="Q380" i="55" s="1"/>
  <c r="G381" i="55"/>
  <c r="Q381" i="55" s="1"/>
  <c r="G382" i="55"/>
  <c r="Q382" i="55" s="1"/>
  <c r="G383" i="55"/>
  <c r="Q383" i="55" s="1"/>
  <c r="G384" i="55"/>
  <c r="Q384" i="55" s="1"/>
  <c r="G385" i="55"/>
  <c r="Q385" i="55" s="1"/>
  <c r="G386" i="55"/>
  <c r="Q386" i="55" s="1"/>
  <c r="G387" i="55"/>
  <c r="Q387" i="55" s="1"/>
  <c r="G388" i="55"/>
  <c r="Q388" i="55" s="1"/>
  <c r="G389" i="55"/>
  <c r="Q389" i="55" s="1"/>
  <c r="G390" i="55"/>
  <c r="Q390" i="55" s="1"/>
  <c r="G391" i="55"/>
  <c r="Q391" i="55" s="1"/>
  <c r="G392" i="55"/>
  <c r="Q392" i="55" s="1"/>
  <c r="G393" i="55"/>
  <c r="Q393" i="55" s="1"/>
  <c r="G394" i="55"/>
  <c r="Q394" i="55" s="1"/>
  <c r="G395" i="55"/>
  <c r="Q395" i="55" s="1"/>
  <c r="G396" i="55"/>
  <c r="Q396" i="55" s="1"/>
  <c r="G397" i="55"/>
  <c r="Q397" i="55" s="1"/>
  <c r="G398" i="55"/>
  <c r="Q398" i="55" s="1"/>
  <c r="G399" i="55"/>
  <c r="Q399" i="55" s="1"/>
  <c r="G400" i="55"/>
  <c r="Q400" i="55" s="1"/>
  <c r="G401" i="55"/>
  <c r="Q401" i="55" s="1"/>
  <c r="G402" i="55"/>
  <c r="Q402" i="55" s="1"/>
  <c r="G403" i="55"/>
  <c r="Q403" i="55" s="1"/>
  <c r="G404" i="55"/>
  <c r="Q404" i="55" s="1"/>
  <c r="G405" i="55"/>
  <c r="Q405" i="55" s="1"/>
  <c r="G406" i="55"/>
  <c r="Q406" i="55" s="1"/>
  <c r="G407" i="55"/>
  <c r="Q407" i="55" s="1"/>
  <c r="G408" i="55"/>
  <c r="Q408" i="55" s="1"/>
  <c r="G409" i="55"/>
  <c r="Q409" i="55" s="1"/>
  <c r="G410" i="55"/>
  <c r="Q410" i="55" s="1"/>
  <c r="G411" i="55"/>
  <c r="Q411" i="55" s="1"/>
  <c r="G412" i="55"/>
  <c r="Q412" i="55" s="1"/>
  <c r="G413" i="55"/>
  <c r="Q413" i="55" s="1"/>
  <c r="G414" i="55"/>
  <c r="Q414" i="55" s="1"/>
  <c r="G415" i="55"/>
  <c r="Q415" i="55" s="1"/>
  <c r="G416" i="55"/>
  <c r="Q416" i="55" s="1"/>
  <c r="G417" i="55"/>
  <c r="Q417" i="55" s="1"/>
  <c r="G418" i="55"/>
  <c r="Q418" i="55" s="1"/>
  <c r="G419" i="55"/>
  <c r="Q419" i="55" s="1"/>
  <c r="G420" i="55"/>
  <c r="Q420" i="55" s="1"/>
  <c r="G421" i="55"/>
  <c r="Q421" i="55" s="1"/>
  <c r="G422" i="55"/>
  <c r="Q422" i="55" s="1"/>
  <c r="G423" i="55"/>
  <c r="Q423" i="55" s="1"/>
  <c r="G424" i="55"/>
  <c r="Q424" i="55" s="1"/>
  <c r="G425" i="55"/>
  <c r="Q425" i="55" s="1"/>
  <c r="G426" i="55"/>
  <c r="Q426" i="55" s="1"/>
  <c r="G427" i="55"/>
  <c r="Q427" i="55" s="1"/>
  <c r="G428" i="55"/>
  <c r="Q428" i="55" s="1"/>
  <c r="G429" i="55"/>
  <c r="Q429" i="55" s="1"/>
  <c r="G430" i="55"/>
  <c r="Q430" i="55" s="1"/>
  <c r="G431" i="55"/>
  <c r="Q431" i="55" s="1"/>
  <c r="G432" i="55"/>
  <c r="Q432" i="55" s="1"/>
  <c r="G433" i="55"/>
  <c r="Q433" i="55" s="1"/>
  <c r="G434" i="55"/>
  <c r="Q434" i="55" s="1"/>
  <c r="G435" i="55"/>
  <c r="Q435" i="55" s="1"/>
  <c r="G436" i="55"/>
  <c r="Q436" i="55" s="1"/>
  <c r="G437" i="55"/>
  <c r="Q437" i="55" s="1"/>
  <c r="G438" i="55"/>
  <c r="Q438" i="55" s="1"/>
  <c r="G439" i="55"/>
  <c r="Q439" i="55" s="1"/>
  <c r="G440" i="55"/>
  <c r="Q440" i="55" s="1"/>
  <c r="G441" i="55"/>
  <c r="Q441" i="55" s="1"/>
  <c r="G442" i="55"/>
  <c r="Q442" i="55" s="1"/>
  <c r="G443" i="55"/>
  <c r="Q443" i="55" s="1"/>
  <c r="G444" i="55"/>
  <c r="Q444" i="55" s="1"/>
  <c r="G445" i="55"/>
  <c r="Q445" i="55" s="1"/>
  <c r="G446" i="55"/>
  <c r="Q446" i="55" s="1"/>
  <c r="G447" i="55"/>
  <c r="Q447" i="55" s="1"/>
  <c r="G448" i="55"/>
  <c r="Q448" i="55" s="1"/>
  <c r="G449" i="55"/>
  <c r="Q449" i="55" s="1"/>
  <c r="G450" i="55"/>
  <c r="Q450" i="55" s="1"/>
  <c r="G451" i="55"/>
  <c r="Q451" i="55" s="1"/>
  <c r="G452" i="55"/>
  <c r="Q452" i="55" s="1"/>
  <c r="G453" i="55"/>
  <c r="Q453" i="55" s="1"/>
  <c r="G454" i="55"/>
  <c r="Q454" i="55" s="1"/>
  <c r="G455" i="55"/>
  <c r="Q455" i="55" s="1"/>
  <c r="G456" i="55"/>
  <c r="Q456" i="55" s="1"/>
  <c r="G457" i="55"/>
  <c r="Q457" i="55" s="1"/>
  <c r="G458" i="55"/>
  <c r="Q458" i="55" s="1"/>
  <c r="G459" i="55"/>
  <c r="Q459" i="55" s="1"/>
  <c r="G460" i="55"/>
  <c r="Q460" i="55" s="1"/>
  <c r="G461" i="55"/>
  <c r="Q461" i="55" s="1"/>
  <c r="G462" i="55"/>
  <c r="Q462" i="55" s="1"/>
  <c r="G463" i="55"/>
  <c r="Q463" i="55" s="1"/>
  <c r="G464" i="55"/>
  <c r="Q464" i="55" s="1"/>
  <c r="G465" i="55"/>
  <c r="Q465" i="55" s="1"/>
  <c r="G466" i="55"/>
  <c r="Q466" i="55" s="1"/>
  <c r="G467" i="55"/>
  <c r="Q467" i="55" s="1"/>
  <c r="G468" i="55"/>
  <c r="Q468" i="55" s="1"/>
  <c r="G469" i="55"/>
  <c r="Q469" i="55" s="1"/>
  <c r="G470" i="55"/>
  <c r="Q470" i="55" s="1"/>
  <c r="G471" i="55"/>
  <c r="Q471" i="55" s="1"/>
  <c r="G472" i="55"/>
  <c r="Q472" i="55" s="1"/>
  <c r="G473" i="55"/>
  <c r="Q473" i="55" s="1"/>
  <c r="G474" i="55"/>
  <c r="Q474" i="55" s="1"/>
  <c r="G475" i="55"/>
  <c r="Q475" i="55" s="1"/>
  <c r="G476" i="55"/>
  <c r="Q476" i="55" s="1"/>
  <c r="G477" i="55"/>
  <c r="Q477" i="55" s="1"/>
  <c r="G478" i="55"/>
  <c r="Q478" i="55" s="1"/>
  <c r="G479" i="55"/>
  <c r="Q479" i="55" s="1"/>
  <c r="G480" i="55"/>
  <c r="Q480" i="55" s="1"/>
  <c r="G481" i="55"/>
  <c r="Q481" i="55" s="1"/>
  <c r="G482" i="55"/>
  <c r="Q482" i="55" s="1"/>
  <c r="G483" i="55"/>
  <c r="Q483" i="55" s="1"/>
  <c r="G484" i="55"/>
  <c r="Q484" i="55" s="1"/>
  <c r="G485" i="55"/>
  <c r="Q485" i="55" s="1"/>
  <c r="G486" i="55"/>
  <c r="Q486" i="55" s="1"/>
  <c r="G487" i="55"/>
  <c r="Q487" i="55" s="1"/>
  <c r="G488" i="55"/>
  <c r="Q488" i="55" s="1"/>
  <c r="G489" i="55"/>
  <c r="Q489" i="55" s="1"/>
  <c r="G490" i="55"/>
  <c r="Q490" i="55" s="1"/>
  <c r="G491" i="55"/>
  <c r="Q491" i="55" s="1"/>
  <c r="G492" i="55"/>
  <c r="Q492" i="55" s="1"/>
  <c r="G493" i="55"/>
  <c r="Q493" i="55" s="1"/>
  <c r="G494" i="55"/>
  <c r="Q494" i="55" s="1"/>
  <c r="G495" i="55"/>
  <c r="Q495" i="55" s="1"/>
  <c r="G496" i="55"/>
  <c r="Q496" i="55" s="1"/>
  <c r="G497" i="55"/>
  <c r="Q497" i="55" s="1"/>
  <c r="G498" i="55"/>
  <c r="Q498" i="55" s="1"/>
  <c r="G499" i="55"/>
  <c r="Q499" i="55" s="1"/>
  <c r="G500" i="55"/>
  <c r="Q500" i="55" s="1"/>
  <c r="G501" i="55"/>
  <c r="Q501" i="55" s="1"/>
  <c r="G502" i="55"/>
  <c r="Q502" i="55" s="1"/>
  <c r="G503" i="55"/>
  <c r="Q503" i="55" s="1"/>
  <c r="G504" i="55"/>
  <c r="Q504" i="55" s="1"/>
  <c r="G505" i="55"/>
  <c r="Q505" i="55" s="1"/>
  <c r="G506" i="55"/>
  <c r="Q506" i="55" s="1"/>
  <c r="G507" i="55"/>
  <c r="Q507" i="55" s="1"/>
  <c r="G508" i="55"/>
  <c r="Q508" i="55" s="1"/>
  <c r="G509" i="55"/>
  <c r="Q509" i="55" s="1"/>
  <c r="G510" i="55"/>
  <c r="Q510" i="55" s="1"/>
  <c r="G511" i="55"/>
  <c r="Q511" i="55" s="1"/>
  <c r="G512" i="55"/>
  <c r="Q512" i="55" s="1"/>
  <c r="G513" i="55"/>
  <c r="Q513" i="55" s="1"/>
  <c r="G514" i="55"/>
  <c r="Q514" i="55" s="1"/>
  <c r="G515" i="55"/>
  <c r="Q515" i="55" s="1"/>
  <c r="G516" i="55"/>
  <c r="Q516" i="55" s="1"/>
  <c r="G517" i="55"/>
  <c r="Q517" i="55" s="1"/>
  <c r="G518" i="55"/>
  <c r="Q518" i="55" s="1"/>
  <c r="G519" i="55"/>
  <c r="Q519" i="55" s="1"/>
  <c r="G520" i="55"/>
  <c r="Q520" i="55" s="1"/>
  <c r="G521" i="55"/>
  <c r="Q521" i="55" s="1"/>
  <c r="G522" i="55"/>
  <c r="Q522" i="55" s="1"/>
  <c r="G523" i="55"/>
  <c r="Q523" i="55" s="1"/>
  <c r="G524" i="55"/>
  <c r="Q524" i="55" s="1"/>
  <c r="G525" i="55"/>
  <c r="Q525" i="55" s="1"/>
  <c r="G526" i="55"/>
  <c r="Q526" i="55" s="1"/>
  <c r="G527" i="55"/>
  <c r="Q527" i="55" s="1"/>
  <c r="G528" i="55"/>
  <c r="Q528" i="55" s="1"/>
  <c r="G529" i="55"/>
  <c r="Q529" i="55" s="1"/>
  <c r="G530" i="55"/>
  <c r="Q530" i="55" s="1"/>
  <c r="G531" i="55"/>
  <c r="Q531" i="55" s="1"/>
  <c r="G532" i="55"/>
  <c r="Q532" i="55" s="1"/>
  <c r="G533" i="55"/>
  <c r="Q533" i="55" s="1"/>
  <c r="G534" i="55"/>
  <c r="Q534" i="55" s="1"/>
  <c r="G535" i="55"/>
  <c r="Q535" i="55" s="1"/>
  <c r="G536" i="55"/>
  <c r="Q536" i="55" s="1"/>
  <c r="G537" i="55"/>
  <c r="Q537" i="55" s="1"/>
  <c r="G538" i="55"/>
  <c r="Q538" i="55" s="1"/>
  <c r="G539" i="55"/>
  <c r="Q539" i="55" s="1"/>
  <c r="G540" i="55"/>
  <c r="Q540" i="55" s="1"/>
  <c r="G541" i="55"/>
  <c r="Q541" i="55" s="1"/>
  <c r="G542" i="55"/>
  <c r="Q542" i="55" s="1"/>
  <c r="G543" i="55"/>
  <c r="Q543" i="55" s="1"/>
  <c r="G544" i="55"/>
  <c r="Q544" i="55" s="1"/>
  <c r="G545" i="55"/>
  <c r="Q545" i="55" s="1"/>
  <c r="G546" i="55"/>
  <c r="Q546" i="55" s="1"/>
  <c r="G547" i="55"/>
  <c r="Q547" i="55" s="1"/>
  <c r="G548" i="55"/>
  <c r="Q548" i="55" s="1"/>
  <c r="G549" i="55"/>
  <c r="Q549" i="55" s="1"/>
  <c r="G550" i="55"/>
  <c r="Q550" i="55" s="1"/>
  <c r="G551" i="55"/>
  <c r="Q551" i="55" s="1"/>
  <c r="G552" i="55"/>
  <c r="Q552" i="55" s="1"/>
  <c r="G553" i="55"/>
  <c r="Q553" i="55" s="1"/>
  <c r="G554" i="55"/>
  <c r="Q554" i="55" s="1"/>
  <c r="G555" i="55"/>
  <c r="Q555" i="55" s="1"/>
  <c r="G556" i="55"/>
  <c r="Q556" i="55" s="1"/>
  <c r="G557" i="55"/>
  <c r="Q557" i="55" s="1"/>
  <c r="G558" i="55"/>
  <c r="Q558" i="55" s="1"/>
  <c r="G559" i="55"/>
  <c r="Q559" i="55" s="1"/>
  <c r="G560" i="55"/>
  <c r="Q560" i="55" s="1"/>
  <c r="G561" i="55"/>
  <c r="Q561" i="55" s="1"/>
  <c r="G562" i="55"/>
  <c r="Q562" i="55" s="1"/>
  <c r="G563" i="55"/>
  <c r="Q563" i="55" s="1"/>
  <c r="G564" i="55"/>
  <c r="Q564" i="55" s="1"/>
  <c r="G565" i="55"/>
  <c r="Q565" i="55" s="1"/>
  <c r="G566" i="55"/>
  <c r="Q566" i="55" s="1"/>
  <c r="G567" i="55"/>
  <c r="Q567" i="55" s="1"/>
  <c r="G568" i="55"/>
  <c r="Q568" i="55" s="1"/>
  <c r="G569" i="55"/>
  <c r="Q569" i="55" s="1"/>
  <c r="G570" i="55"/>
  <c r="Q570" i="55" s="1"/>
  <c r="G571" i="55"/>
  <c r="Q571" i="55" s="1"/>
  <c r="G572" i="55"/>
  <c r="Q572" i="55" s="1"/>
  <c r="G573" i="55"/>
  <c r="Q573" i="55" s="1"/>
  <c r="G574" i="55"/>
  <c r="Q574" i="55" s="1"/>
  <c r="G575" i="55"/>
  <c r="Q575" i="55" s="1"/>
  <c r="G576" i="55"/>
  <c r="Q576" i="55" s="1"/>
  <c r="G577" i="55"/>
  <c r="Q577" i="55" s="1"/>
  <c r="G578" i="55"/>
  <c r="Q578" i="55" s="1"/>
  <c r="G579" i="55"/>
  <c r="Q579" i="55" s="1"/>
  <c r="G580" i="55"/>
  <c r="Q580" i="55" s="1"/>
  <c r="G581" i="55"/>
  <c r="Q581" i="55" s="1"/>
  <c r="G582" i="55"/>
  <c r="Q582" i="55" s="1"/>
  <c r="G583" i="55"/>
  <c r="Q583" i="55" s="1"/>
  <c r="G584" i="55"/>
  <c r="Q584" i="55" s="1"/>
  <c r="G585" i="55"/>
  <c r="Q585" i="55" s="1"/>
  <c r="G586" i="55"/>
  <c r="Q586" i="55" s="1"/>
  <c r="G587" i="55"/>
  <c r="Q587" i="55" s="1"/>
  <c r="G588" i="55"/>
  <c r="Q588" i="55" s="1"/>
  <c r="G589" i="55"/>
  <c r="Q589" i="55" s="1"/>
  <c r="G590" i="55"/>
  <c r="Q590" i="55" s="1"/>
  <c r="G591" i="55"/>
  <c r="Q591" i="55" s="1"/>
  <c r="G592" i="55"/>
  <c r="Q592" i="55" s="1"/>
  <c r="G593" i="55"/>
  <c r="Q593" i="55" s="1"/>
  <c r="G594" i="55"/>
  <c r="Q594" i="55" s="1"/>
  <c r="G595" i="55"/>
  <c r="Q595" i="55" s="1"/>
  <c r="G596" i="55"/>
  <c r="Q596" i="55" s="1"/>
  <c r="G597" i="55"/>
  <c r="Q597" i="55" s="1"/>
  <c r="G598" i="55"/>
  <c r="Q598" i="55" s="1"/>
  <c r="G599" i="55"/>
  <c r="Q599" i="55" s="1"/>
  <c r="G600" i="55"/>
  <c r="Q600" i="55" s="1"/>
  <c r="G601" i="55"/>
  <c r="Q601" i="55" s="1"/>
  <c r="G602" i="55"/>
  <c r="Q602" i="55" s="1"/>
  <c r="G603" i="55"/>
  <c r="Q603" i="55" s="1"/>
  <c r="G604" i="55"/>
  <c r="Q604" i="55" s="1"/>
  <c r="G605" i="55"/>
  <c r="Q605" i="55" s="1"/>
  <c r="G606" i="55"/>
  <c r="Q606" i="55" s="1"/>
  <c r="G607" i="55"/>
  <c r="Q607" i="55" s="1"/>
  <c r="G608" i="55"/>
  <c r="Q608" i="55" s="1"/>
  <c r="G609" i="55"/>
  <c r="Q609" i="55" s="1"/>
  <c r="G610" i="55"/>
  <c r="Q610" i="55" s="1"/>
  <c r="G611" i="55"/>
  <c r="Q611" i="55" s="1"/>
  <c r="G612" i="55"/>
  <c r="Q612" i="55" s="1"/>
  <c r="G613" i="55"/>
  <c r="Q613" i="55" s="1"/>
  <c r="G614" i="55"/>
  <c r="Q614" i="55" s="1"/>
  <c r="G615" i="55"/>
  <c r="Q615" i="55" s="1"/>
  <c r="G616" i="55"/>
  <c r="Q616" i="55" s="1"/>
  <c r="G617" i="55"/>
  <c r="Q617" i="55" s="1"/>
  <c r="G618" i="55"/>
  <c r="Q618" i="55" s="1"/>
  <c r="G619" i="55"/>
  <c r="Q619" i="55" s="1"/>
  <c r="G620" i="55"/>
  <c r="Q620" i="55" s="1"/>
  <c r="G621" i="55"/>
  <c r="Q621" i="55" s="1"/>
  <c r="G622" i="55"/>
  <c r="Q622" i="55" s="1"/>
  <c r="G623" i="55"/>
  <c r="Q623" i="55" s="1"/>
  <c r="G624" i="55"/>
  <c r="Q624" i="55" s="1"/>
  <c r="G625" i="55"/>
  <c r="Q625" i="55" s="1"/>
  <c r="G626" i="55"/>
  <c r="Q626" i="55" s="1"/>
  <c r="G627" i="55"/>
  <c r="Q627" i="55" s="1"/>
  <c r="G628" i="55"/>
  <c r="Q628" i="55" s="1"/>
  <c r="G629" i="55"/>
  <c r="Q629" i="55" s="1"/>
  <c r="G630" i="55"/>
  <c r="Q630" i="55" s="1"/>
  <c r="G631" i="55"/>
  <c r="Q631" i="55" s="1"/>
  <c r="G632" i="55"/>
  <c r="Q632" i="55" s="1"/>
  <c r="G633" i="55"/>
  <c r="Q633" i="55" s="1"/>
  <c r="G634" i="55"/>
  <c r="Q634" i="55" s="1"/>
  <c r="G635" i="55"/>
  <c r="Q635" i="55" s="1"/>
  <c r="G636" i="55"/>
  <c r="Q636" i="55" s="1"/>
  <c r="G637" i="55"/>
  <c r="Q637" i="55" s="1"/>
  <c r="G638" i="55"/>
  <c r="Q638" i="55" s="1"/>
  <c r="G639" i="55"/>
  <c r="Q639" i="55" s="1"/>
  <c r="G640" i="55"/>
  <c r="Q640" i="55" s="1"/>
  <c r="G641" i="55"/>
  <c r="Q641" i="55" s="1"/>
  <c r="G642" i="55"/>
  <c r="Q642" i="55" s="1"/>
  <c r="G643" i="55"/>
  <c r="Q643" i="55" s="1"/>
  <c r="G644" i="55"/>
  <c r="Q644" i="55" s="1"/>
  <c r="G645" i="55"/>
  <c r="Q645" i="55" s="1"/>
  <c r="G646" i="55"/>
  <c r="Q646" i="55" s="1"/>
  <c r="G647" i="55"/>
  <c r="Q647" i="55" s="1"/>
  <c r="G648" i="55"/>
  <c r="Q648" i="55" s="1"/>
  <c r="G649" i="55"/>
  <c r="Q649" i="55" s="1"/>
  <c r="G650" i="55"/>
  <c r="Q650" i="55" s="1"/>
  <c r="G651" i="55"/>
  <c r="Q651" i="55" s="1"/>
  <c r="G652" i="55"/>
  <c r="Q652" i="55" s="1"/>
  <c r="G653" i="55"/>
  <c r="Q653" i="55" s="1"/>
  <c r="G654" i="55"/>
  <c r="Q654" i="55" s="1"/>
  <c r="G655" i="55"/>
  <c r="Q655" i="55" s="1"/>
  <c r="G656" i="55"/>
  <c r="Q656" i="55" s="1"/>
  <c r="G657" i="55"/>
  <c r="Q657" i="55" s="1"/>
  <c r="G658" i="55"/>
  <c r="Q658" i="55" s="1"/>
  <c r="G659" i="55"/>
  <c r="Q659" i="55" s="1"/>
  <c r="G660" i="55"/>
  <c r="Q660" i="55" s="1"/>
  <c r="G661" i="55"/>
  <c r="Q661" i="55" s="1"/>
  <c r="G662" i="55"/>
  <c r="Q662" i="55" s="1"/>
  <c r="G663" i="55"/>
  <c r="Q663" i="55" s="1"/>
  <c r="G664" i="55"/>
  <c r="Q664" i="55" s="1"/>
  <c r="G665" i="55"/>
  <c r="Q665" i="55" s="1"/>
  <c r="G666" i="55"/>
  <c r="Q666" i="55" s="1"/>
  <c r="G667" i="55"/>
  <c r="Q667" i="55" s="1"/>
  <c r="G668" i="55"/>
  <c r="Q668" i="55" s="1"/>
  <c r="G669" i="55"/>
  <c r="Q669" i="55" s="1"/>
  <c r="G670" i="55"/>
  <c r="Q670" i="55" s="1"/>
  <c r="G671" i="55"/>
  <c r="Q671" i="55" s="1"/>
  <c r="G672" i="55"/>
  <c r="Q672" i="55" s="1"/>
  <c r="G673" i="55"/>
  <c r="Q673" i="55" s="1"/>
  <c r="G674" i="55"/>
  <c r="Q674" i="55" s="1"/>
  <c r="G675" i="55"/>
  <c r="Q675" i="55" s="1"/>
  <c r="G676" i="55"/>
  <c r="Q676" i="55" s="1"/>
  <c r="G677" i="55"/>
  <c r="Q677" i="55" s="1"/>
  <c r="G678" i="55"/>
  <c r="Q678" i="55" s="1"/>
  <c r="G679" i="55"/>
  <c r="Q679" i="55" s="1"/>
  <c r="G680" i="55"/>
  <c r="Q680" i="55" s="1"/>
  <c r="G681" i="55"/>
  <c r="Q681" i="55" s="1"/>
  <c r="G682" i="55"/>
  <c r="Q682" i="55" s="1"/>
  <c r="G683" i="55"/>
  <c r="Q683" i="55" s="1"/>
  <c r="G684" i="55"/>
  <c r="Q684" i="55" s="1"/>
  <c r="G685" i="55"/>
  <c r="Q685" i="55" s="1"/>
  <c r="G686" i="55"/>
  <c r="Q686" i="55" s="1"/>
  <c r="G687" i="55"/>
  <c r="Q687" i="55" s="1"/>
  <c r="G688" i="55"/>
  <c r="Q688" i="55" s="1"/>
  <c r="G689" i="55"/>
  <c r="Q689" i="55" s="1"/>
  <c r="G690" i="55"/>
  <c r="Q690" i="55" s="1"/>
  <c r="G691" i="55"/>
  <c r="Q691" i="55" s="1"/>
  <c r="G692" i="55"/>
  <c r="Q692" i="55" s="1"/>
  <c r="G693" i="55"/>
  <c r="Q693" i="55" s="1"/>
  <c r="G694" i="55"/>
  <c r="Q694" i="55" s="1"/>
  <c r="G695" i="55"/>
  <c r="Q695" i="55" s="1"/>
  <c r="G696" i="55"/>
  <c r="Q696" i="55" s="1"/>
  <c r="G697" i="55"/>
  <c r="Q697" i="55" s="1"/>
  <c r="G698" i="55"/>
  <c r="Q698" i="55" s="1"/>
  <c r="G699" i="55"/>
  <c r="Q699" i="55" s="1"/>
  <c r="G700" i="55"/>
  <c r="Q700" i="55" s="1"/>
  <c r="G701" i="55"/>
  <c r="Q701" i="55" s="1"/>
  <c r="G702" i="55"/>
  <c r="Q702" i="55" s="1"/>
  <c r="G703" i="55"/>
  <c r="Q703" i="55" s="1"/>
  <c r="G704" i="55"/>
  <c r="Q704" i="55" s="1"/>
  <c r="G705" i="55"/>
  <c r="Q705" i="55" s="1"/>
  <c r="G706" i="55"/>
  <c r="Q706" i="55" s="1"/>
  <c r="G707" i="55"/>
  <c r="Q707" i="55" s="1"/>
  <c r="G708" i="55"/>
  <c r="Q708" i="55" s="1"/>
  <c r="G709" i="55"/>
  <c r="Q709" i="55" s="1"/>
  <c r="G710" i="55"/>
  <c r="Q710" i="55" s="1"/>
  <c r="G711" i="55"/>
  <c r="Q711" i="55" s="1"/>
  <c r="G712" i="55"/>
  <c r="Q712" i="55" s="1"/>
  <c r="G713" i="55"/>
  <c r="Q713" i="55" s="1"/>
  <c r="G714" i="55"/>
  <c r="Q714" i="55" s="1"/>
  <c r="G715" i="55"/>
  <c r="Q715" i="55" s="1"/>
  <c r="G716" i="55"/>
  <c r="Q716" i="55" s="1"/>
  <c r="G717" i="55"/>
  <c r="Q717" i="55" s="1"/>
  <c r="G718" i="55"/>
  <c r="Q718" i="55" s="1"/>
  <c r="G719" i="55"/>
  <c r="Q719" i="55" s="1"/>
  <c r="G720" i="55"/>
  <c r="Q720" i="55" s="1"/>
  <c r="G721" i="55"/>
  <c r="Q721" i="55" s="1"/>
  <c r="G722" i="55"/>
  <c r="Q722" i="55" s="1"/>
  <c r="G723" i="55"/>
  <c r="Q723" i="55" s="1"/>
  <c r="G724" i="55"/>
  <c r="Q724" i="55" s="1"/>
  <c r="G725" i="55"/>
  <c r="Q725" i="55" s="1"/>
  <c r="G726" i="55"/>
  <c r="Q726" i="55" s="1"/>
  <c r="G727" i="55"/>
  <c r="Q727" i="55" s="1"/>
  <c r="G728" i="55"/>
  <c r="Q728" i="55" s="1"/>
  <c r="G729" i="55"/>
  <c r="Q729" i="55" s="1"/>
  <c r="G730" i="55"/>
  <c r="Q730" i="55" s="1"/>
  <c r="G731" i="55"/>
  <c r="Q731" i="55" s="1"/>
  <c r="G732" i="55"/>
  <c r="Q732" i="55" s="1"/>
  <c r="G733" i="55"/>
  <c r="Q733" i="55" s="1"/>
  <c r="G734" i="55"/>
  <c r="Q734" i="55" s="1"/>
  <c r="G735" i="55"/>
  <c r="Q735" i="55" s="1"/>
  <c r="G736" i="55"/>
  <c r="Q736" i="55" s="1"/>
  <c r="G737" i="55"/>
  <c r="Q737" i="55" s="1"/>
  <c r="G738" i="55"/>
  <c r="Q738" i="55" s="1"/>
  <c r="G739" i="55"/>
  <c r="Q739" i="55" s="1"/>
  <c r="G740" i="55"/>
  <c r="Q740" i="55" s="1"/>
  <c r="G741" i="55"/>
  <c r="Q741" i="55" s="1"/>
  <c r="G742" i="55"/>
  <c r="Q742" i="55" s="1"/>
  <c r="G743" i="55"/>
  <c r="Q743" i="55" s="1"/>
  <c r="G744" i="55"/>
  <c r="Q744" i="55" s="1"/>
  <c r="G745" i="55"/>
  <c r="Q745" i="55" s="1"/>
  <c r="G746" i="55"/>
  <c r="Q746" i="55" s="1"/>
  <c r="G747" i="55"/>
  <c r="Q747" i="55" s="1"/>
  <c r="G748" i="55"/>
  <c r="Q748" i="55" s="1"/>
  <c r="G749" i="55"/>
  <c r="Q749" i="55" s="1"/>
  <c r="G750" i="55"/>
  <c r="Q750" i="55" s="1"/>
  <c r="G751" i="55"/>
  <c r="Q751" i="55" s="1"/>
  <c r="G752" i="55"/>
  <c r="Q752" i="55" s="1"/>
  <c r="G753" i="55"/>
  <c r="Q753" i="55" s="1"/>
  <c r="G754" i="55"/>
  <c r="Q754" i="55" s="1"/>
  <c r="G755" i="55"/>
  <c r="Q755" i="55" s="1"/>
  <c r="G756" i="55"/>
  <c r="Q756" i="55" s="1"/>
  <c r="G757" i="55"/>
  <c r="Q757" i="55" s="1"/>
  <c r="G758" i="55"/>
  <c r="Q758" i="55" s="1"/>
  <c r="G759" i="55"/>
  <c r="Q759" i="55" s="1"/>
  <c r="G760" i="55"/>
  <c r="Q760" i="55" s="1"/>
  <c r="G761" i="55"/>
  <c r="Q761" i="55" s="1"/>
  <c r="G762" i="55"/>
  <c r="Q762" i="55" s="1"/>
  <c r="G763" i="55"/>
  <c r="Q763" i="55" s="1"/>
  <c r="G764" i="55"/>
  <c r="Q764" i="55" s="1"/>
  <c r="G765" i="55"/>
  <c r="Q765" i="55" s="1"/>
  <c r="G766" i="55"/>
  <c r="Q766" i="55" s="1"/>
  <c r="G767" i="55"/>
  <c r="Q767" i="55" s="1"/>
  <c r="G768" i="55"/>
  <c r="Q768" i="55" s="1"/>
  <c r="G769" i="55"/>
  <c r="Q769" i="55" s="1"/>
  <c r="G770" i="55"/>
  <c r="Q770" i="55" s="1"/>
  <c r="G771" i="55"/>
  <c r="Q771" i="55" s="1"/>
  <c r="G772" i="55"/>
  <c r="Q772" i="55" s="1"/>
  <c r="G773" i="55"/>
  <c r="Q773" i="55" s="1"/>
  <c r="G774" i="55"/>
  <c r="Q774" i="55" s="1"/>
  <c r="G775" i="55"/>
  <c r="Q775" i="55" s="1"/>
  <c r="G776" i="55"/>
  <c r="Q776" i="55" s="1"/>
  <c r="G777" i="55"/>
  <c r="Q777" i="55" s="1"/>
  <c r="G778" i="55"/>
  <c r="Q778" i="55" s="1"/>
  <c r="G779" i="55"/>
  <c r="Q779" i="55" s="1"/>
  <c r="G780" i="55"/>
  <c r="Q780" i="55" s="1"/>
  <c r="G781" i="55"/>
  <c r="Q781" i="55" s="1"/>
  <c r="G782" i="55"/>
  <c r="Q782" i="55" s="1"/>
  <c r="G783" i="55"/>
  <c r="Q783" i="55" s="1"/>
  <c r="G784" i="55"/>
  <c r="Q784" i="55" s="1"/>
  <c r="G785" i="55"/>
  <c r="Q785" i="55" s="1"/>
  <c r="G786" i="55"/>
  <c r="Q786" i="55" s="1"/>
  <c r="G787" i="55"/>
  <c r="Q787" i="55" s="1"/>
  <c r="G788" i="55"/>
  <c r="Q788" i="55" s="1"/>
  <c r="G789" i="55"/>
  <c r="Q789" i="55" s="1"/>
  <c r="G790" i="55"/>
  <c r="Q790" i="55" s="1"/>
  <c r="G791" i="55"/>
  <c r="Q791" i="55" s="1"/>
  <c r="G792" i="55"/>
  <c r="Q792" i="55" s="1"/>
  <c r="G793" i="55"/>
  <c r="Q793" i="55" s="1"/>
  <c r="G794" i="55"/>
  <c r="Q794" i="55" s="1"/>
  <c r="G795" i="55"/>
  <c r="Q795" i="55" s="1"/>
  <c r="G796" i="55"/>
  <c r="Q796" i="55" s="1"/>
  <c r="G797" i="55"/>
  <c r="Q797" i="55" s="1"/>
  <c r="G798" i="55"/>
  <c r="Q798" i="55" s="1"/>
  <c r="G799" i="55"/>
  <c r="Q799" i="55" s="1"/>
  <c r="G800" i="55"/>
  <c r="Q800" i="55" s="1"/>
  <c r="G801" i="55"/>
  <c r="Q801" i="55" s="1"/>
  <c r="G802" i="55"/>
  <c r="Q802" i="55" s="1"/>
  <c r="G803" i="55"/>
  <c r="Q803" i="55" s="1"/>
  <c r="G804" i="55"/>
  <c r="Q804" i="55" s="1"/>
  <c r="G805" i="55"/>
  <c r="Q805" i="55" s="1"/>
  <c r="G806" i="55"/>
  <c r="Q806" i="55" s="1"/>
  <c r="G807" i="55"/>
  <c r="Q807" i="55" s="1"/>
  <c r="G808" i="55"/>
  <c r="Q808" i="55" s="1"/>
  <c r="G809" i="55"/>
  <c r="Q809" i="55" s="1"/>
  <c r="G810" i="55"/>
  <c r="Q810" i="55" s="1"/>
  <c r="G811" i="55"/>
  <c r="Q811" i="55" s="1"/>
  <c r="G812" i="55"/>
  <c r="Q812" i="55" s="1"/>
  <c r="G813" i="55"/>
  <c r="Q813" i="55" s="1"/>
  <c r="G814" i="55"/>
  <c r="Q814" i="55" s="1"/>
  <c r="G815" i="55"/>
  <c r="Q815" i="55" s="1"/>
  <c r="G816" i="55"/>
  <c r="Q816" i="55" s="1"/>
  <c r="G817" i="55"/>
  <c r="Q817" i="55" s="1"/>
  <c r="G818" i="55"/>
  <c r="Q818" i="55" s="1"/>
  <c r="G819" i="55"/>
  <c r="Q819" i="55" s="1"/>
  <c r="G820" i="55"/>
  <c r="Q820" i="55" s="1"/>
  <c r="G821" i="55"/>
  <c r="Q821" i="55" s="1"/>
  <c r="G822" i="55"/>
  <c r="Q822" i="55" s="1"/>
  <c r="G823" i="55"/>
  <c r="Q823" i="55" s="1"/>
  <c r="G824" i="55"/>
  <c r="Q824" i="55" s="1"/>
  <c r="G825" i="55"/>
  <c r="Q825" i="55" s="1"/>
  <c r="G826" i="55"/>
  <c r="Q826" i="55" s="1"/>
  <c r="G827" i="55"/>
  <c r="Q827" i="55" s="1"/>
  <c r="G828" i="55"/>
  <c r="Q828" i="55" s="1"/>
  <c r="G829" i="55"/>
  <c r="Q829" i="55" s="1"/>
  <c r="G830" i="55"/>
  <c r="Q830" i="55" s="1"/>
  <c r="G831" i="55"/>
  <c r="Q831" i="55" s="1"/>
  <c r="G832" i="55"/>
  <c r="Q832" i="55" s="1"/>
  <c r="G833" i="55"/>
  <c r="Q833" i="55" s="1"/>
  <c r="G834" i="55"/>
  <c r="Q834" i="55" s="1"/>
  <c r="G835" i="55"/>
  <c r="Q835" i="55" s="1"/>
  <c r="G836" i="55"/>
  <c r="Q836" i="55" s="1"/>
  <c r="G837" i="55"/>
  <c r="Q837" i="55" s="1"/>
  <c r="G838" i="55"/>
  <c r="Q838" i="55" s="1"/>
  <c r="G839" i="55"/>
  <c r="Q839" i="55" s="1"/>
  <c r="G840" i="55"/>
  <c r="Q840" i="55" s="1"/>
  <c r="G841" i="55"/>
  <c r="Q841" i="55" s="1"/>
  <c r="G842" i="55"/>
  <c r="Q842" i="55" s="1"/>
  <c r="G843" i="55"/>
  <c r="Q843" i="55" s="1"/>
  <c r="G844" i="55"/>
  <c r="Q844" i="55" s="1"/>
  <c r="G845" i="55"/>
  <c r="Q845" i="55" s="1"/>
  <c r="G846" i="55"/>
  <c r="Q846" i="55" s="1"/>
  <c r="G847" i="55"/>
  <c r="Q847" i="55" s="1"/>
  <c r="G848" i="55"/>
  <c r="Q848" i="55" s="1"/>
  <c r="G849" i="55"/>
  <c r="Q849" i="55" s="1"/>
  <c r="G850" i="55"/>
  <c r="Q850" i="55" s="1"/>
  <c r="G851" i="55"/>
  <c r="Q851" i="55" s="1"/>
  <c r="G852" i="55"/>
  <c r="Q852" i="55" s="1"/>
  <c r="G853" i="55"/>
  <c r="Q853" i="55" s="1"/>
  <c r="G854" i="55"/>
  <c r="Q854" i="55" s="1"/>
  <c r="G855" i="55"/>
  <c r="Q855" i="55" s="1"/>
  <c r="G856" i="55"/>
  <c r="Q856" i="55" s="1"/>
  <c r="G857" i="55"/>
  <c r="Q857" i="55" s="1"/>
  <c r="G858" i="55"/>
  <c r="Q858" i="55" s="1"/>
  <c r="G859" i="55"/>
  <c r="Q859" i="55" s="1"/>
  <c r="G860" i="55"/>
  <c r="Q860" i="55" s="1"/>
  <c r="G861" i="55"/>
  <c r="Q861" i="55" s="1"/>
  <c r="G862" i="55"/>
  <c r="Q862" i="55" s="1"/>
  <c r="G863" i="55"/>
  <c r="Q863" i="55" s="1"/>
  <c r="G864" i="55"/>
  <c r="Q864" i="55" s="1"/>
  <c r="G865" i="55"/>
  <c r="Q865" i="55" s="1"/>
  <c r="G866" i="55"/>
  <c r="Q866" i="55" s="1"/>
  <c r="G867" i="55"/>
  <c r="Q867" i="55" s="1"/>
  <c r="G868" i="55"/>
  <c r="Q868" i="55" s="1"/>
  <c r="G869" i="55"/>
  <c r="Q869" i="55" s="1"/>
  <c r="G870" i="55"/>
  <c r="Q870" i="55" s="1"/>
  <c r="G871" i="55"/>
  <c r="Q871" i="55" s="1"/>
  <c r="G872" i="55"/>
  <c r="Q872" i="55" s="1"/>
  <c r="G873" i="55"/>
  <c r="Q873" i="55" s="1"/>
  <c r="G874" i="55"/>
  <c r="Q874" i="55" s="1"/>
  <c r="G875" i="55"/>
  <c r="Q875" i="55" s="1"/>
  <c r="G876" i="55"/>
  <c r="Q876" i="55" s="1"/>
  <c r="G877" i="55"/>
  <c r="Q877" i="55" s="1"/>
  <c r="G878" i="55"/>
  <c r="Q878" i="55" s="1"/>
  <c r="G879" i="55"/>
  <c r="Q879" i="55" s="1"/>
  <c r="G880" i="55"/>
  <c r="Q880" i="55" s="1"/>
  <c r="G881" i="55"/>
  <c r="Q881" i="55" s="1"/>
  <c r="G882" i="55"/>
  <c r="Q882" i="55" s="1"/>
  <c r="G883" i="55"/>
  <c r="Q883" i="55" s="1"/>
  <c r="G884" i="55"/>
  <c r="Q884" i="55" s="1"/>
  <c r="G885" i="55"/>
  <c r="Q885" i="55" s="1"/>
  <c r="G886" i="55"/>
  <c r="Q886" i="55" s="1"/>
  <c r="G887" i="55"/>
  <c r="Q887" i="55" s="1"/>
  <c r="G888" i="55"/>
  <c r="Q888" i="55" s="1"/>
  <c r="G889" i="55"/>
  <c r="Q889" i="55" s="1"/>
  <c r="G890" i="55"/>
  <c r="Q890" i="55" s="1"/>
  <c r="G891" i="55"/>
  <c r="Q891" i="55" s="1"/>
  <c r="G892" i="55"/>
  <c r="Q892" i="55" s="1"/>
  <c r="G893" i="55"/>
  <c r="Q893" i="55" s="1"/>
  <c r="G894" i="55"/>
  <c r="Q894" i="55" s="1"/>
  <c r="G895" i="55"/>
  <c r="Q895" i="55" s="1"/>
  <c r="G896" i="55"/>
  <c r="Q896" i="55" s="1"/>
  <c r="G897" i="55"/>
  <c r="Q897" i="55" s="1"/>
  <c r="G898" i="55"/>
  <c r="Q898" i="55" s="1"/>
  <c r="G899" i="55"/>
  <c r="Q899" i="55" s="1"/>
  <c r="G900" i="55"/>
  <c r="Q900" i="55" s="1"/>
  <c r="G901" i="55"/>
  <c r="Q901" i="55" s="1"/>
  <c r="G902" i="55"/>
  <c r="Q902" i="55" s="1"/>
  <c r="G903" i="55"/>
  <c r="Q903" i="55" s="1"/>
  <c r="G904" i="55"/>
  <c r="Q904" i="55" s="1"/>
  <c r="G905" i="55"/>
  <c r="Q905" i="55" s="1"/>
  <c r="G906" i="55"/>
  <c r="Q906" i="55" s="1"/>
  <c r="G907" i="55"/>
  <c r="Q907" i="55" s="1"/>
  <c r="G908" i="55"/>
  <c r="Q908" i="55" s="1"/>
  <c r="G909" i="55"/>
  <c r="Q909" i="55" s="1"/>
  <c r="G910" i="55"/>
  <c r="Q910" i="55" s="1"/>
  <c r="G911" i="55"/>
  <c r="Q911" i="55" s="1"/>
  <c r="G912" i="55"/>
  <c r="Q912" i="55" s="1"/>
  <c r="G913" i="55"/>
  <c r="Q913" i="55" s="1"/>
  <c r="G914" i="55"/>
  <c r="Q914" i="55" s="1"/>
  <c r="G915" i="55"/>
  <c r="Q915" i="55" s="1"/>
  <c r="G916" i="55"/>
  <c r="Q916" i="55" s="1"/>
  <c r="G917" i="55"/>
  <c r="Q917" i="55" s="1"/>
  <c r="G918" i="55"/>
  <c r="Q918" i="55" s="1"/>
  <c r="G919" i="55"/>
  <c r="Q919" i="55" s="1"/>
  <c r="G920" i="55"/>
  <c r="Q920" i="55" s="1"/>
  <c r="G921" i="55"/>
  <c r="Q921" i="55" s="1"/>
  <c r="G922" i="55"/>
  <c r="Q922" i="55" s="1"/>
  <c r="G923" i="55"/>
  <c r="Q923" i="55" s="1"/>
  <c r="G924" i="55"/>
  <c r="Q924" i="55" s="1"/>
  <c r="G925" i="55"/>
  <c r="Q925" i="55" s="1"/>
  <c r="G926" i="55"/>
  <c r="Q926" i="55" s="1"/>
  <c r="G927" i="55"/>
  <c r="Q927" i="55" s="1"/>
  <c r="G928" i="55"/>
  <c r="Q928" i="55" s="1"/>
  <c r="G929" i="55"/>
  <c r="Q929" i="55" s="1"/>
  <c r="G930" i="55"/>
  <c r="Q930" i="55" s="1"/>
  <c r="G931" i="55"/>
  <c r="Q931" i="55" s="1"/>
  <c r="G932" i="55"/>
  <c r="Q932" i="55" s="1"/>
  <c r="G933" i="55"/>
  <c r="Q933" i="55" s="1"/>
  <c r="G934" i="55"/>
  <c r="Q934" i="55" s="1"/>
  <c r="G935" i="55"/>
  <c r="Q935" i="55" s="1"/>
  <c r="G936" i="55"/>
  <c r="Q936" i="55" s="1"/>
  <c r="G937" i="55"/>
  <c r="Q937" i="55" s="1"/>
  <c r="G938" i="55"/>
  <c r="Q938" i="55" s="1"/>
  <c r="G939" i="55"/>
  <c r="Q939" i="55" s="1"/>
  <c r="G940" i="55"/>
  <c r="Q940" i="55" s="1"/>
  <c r="G941" i="55"/>
  <c r="Q941" i="55" s="1"/>
  <c r="G942" i="55"/>
  <c r="Q942" i="55" s="1"/>
  <c r="G943" i="55"/>
  <c r="Q943" i="55" s="1"/>
  <c r="G944" i="55"/>
  <c r="Q944" i="55" s="1"/>
  <c r="G945" i="55"/>
  <c r="Q945" i="55" s="1"/>
  <c r="G946" i="55"/>
  <c r="Q946" i="55" s="1"/>
  <c r="G947" i="55"/>
  <c r="Q947" i="55" s="1"/>
  <c r="G948" i="55"/>
  <c r="Q948" i="55" s="1"/>
  <c r="G949" i="55"/>
  <c r="Q949" i="55" s="1"/>
  <c r="G950" i="55"/>
  <c r="Q950" i="55" s="1"/>
  <c r="G951" i="55"/>
  <c r="Q951" i="55" s="1"/>
  <c r="G952" i="55"/>
  <c r="Q952" i="55" s="1"/>
  <c r="G953" i="55"/>
  <c r="Q953" i="55" s="1"/>
  <c r="G954" i="55"/>
  <c r="Q954" i="55" s="1"/>
  <c r="G955" i="55"/>
  <c r="Q955" i="55" s="1"/>
  <c r="G956" i="55"/>
  <c r="Q956" i="55" s="1"/>
  <c r="G957" i="55"/>
  <c r="Q957" i="55" s="1"/>
  <c r="G958" i="55"/>
  <c r="Q958" i="55" s="1"/>
  <c r="G959" i="55"/>
  <c r="Q959" i="55" s="1"/>
  <c r="G960" i="55"/>
  <c r="Q960" i="55" s="1"/>
  <c r="G961" i="55"/>
  <c r="Q961" i="55" s="1"/>
  <c r="G962" i="55"/>
  <c r="Q962" i="55" s="1"/>
  <c r="G963" i="55"/>
  <c r="Q963" i="55" s="1"/>
  <c r="G964" i="55"/>
  <c r="Q964" i="55" s="1"/>
  <c r="G965" i="55"/>
  <c r="Q965" i="55" s="1"/>
  <c r="G966" i="55"/>
  <c r="Q966" i="55" s="1"/>
  <c r="G967" i="55"/>
  <c r="Q967" i="55" s="1"/>
  <c r="G968" i="55"/>
  <c r="Q968" i="55" s="1"/>
  <c r="G969" i="55"/>
  <c r="Q969" i="55" s="1"/>
  <c r="G970" i="55"/>
  <c r="Q970" i="55" s="1"/>
  <c r="G971" i="55"/>
  <c r="Q971" i="55" s="1"/>
  <c r="G972" i="55"/>
  <c r="Q972" i="55" s="1"/>
  <c r="G973" i="55"/>
  <c r="Q973" i="55" s="1"/>
  <c r="G974" i="55"/>
  <c r="Q974" i="55" s="1"/>
  <c r="G975" i="55"/>
  <c r="Q975" i="55" s="1"/>
  <c r="G976" i="55"/>
  <c r="Q976" i="55" s="1"/>
  <c r="G977" i="55"/>
  <c r="Q977" i="55" s="1"/>
  <c r="G978" i="55"/>
  <c r="Q978" i="55" s="1"/>
  <c r="G979" i="55"/>
  <c r="Q979" i="55" s="1"/>
  <c r="G980" i="55"/>
  <c r="Q980" i="55" s="1"/>
  <c r="G981" i="55"/>
  <c r="Q981" i="55" s="1"/>
  <c r="G982" i="55"/>
  <c r="Q982" i="55" s="1"/>
  <c r="G983" i="55"/>
  <c r="Q983" i="55" s="1"/>
  <c r="G984" i="55"/>
  <c r="Q984" i="55" s="1"/>
  <c r="G985" i="55"/>
  <c r="Q985" i="55" s="1"/>
  <c r="G986" i="55"/>
  <c r="Q986" i="55" s="1"/>
  <c r="G987" i="55"/>
  <c r="Q987" i="55" s="1"/>
  <c r="G988" i="55"/>
  <c r="Q988" i="55" s="1"/>
  <c r="G989" i="55"/>
  <c r="Q989" i="55" s="1"/>
  <c r="G990" i="55"/>
  <c r="Q990" i="55" s="1"/>
  <c r="G991" i="55"/>
  <c r="Q991" i="55" s="1"/>
  <c r="G992" i="55"/>
  <c r="Q992" i="55" s="1"/>
  <c r="G993" i="55"/>
  <c r="Q993" i="55" s="1"/>
  <c r="G994" i="55"/>
  <c r="Q994" i="55" s="1"/>
  <c r="G995" i="55"/>
  <c r="Q995" i="55" s="1"/>
  <c r="G996" i="55"/>
  <c r="Q996" i="55" s="1"/>
  <c r="G997" i="55"/>
  <c r="Q997" i="55" s="1"/>
  <c r="G998" i="55"/>
  <c r="Q998" i="55" s="1"/>
  <c r="G999" i="55"/>
  <c r="Q999" i="55" s="1"/>
  <c r="G1000" i="55"/>
  <c r="Q1000" i="55" s="1"/>
  <c r="G1001" i="55"/>
  <c r="Q1001" i="55" s="1"/>
  <c r="G1002" i="55"/>
  <c r="Q1002" i="55" s="1"/>
  <c r="G1003" i="55"/>
  <c r="Q1003" i="55" s="1"/>
  <c r="G1004" i="55"/>
  <c r="Q1004" i="55" s="1"/>
  <c r="G1005" i="55"/>
  <c r="Q1005" i="55" s="1"/>
  <c r="G1006" i="55"/>
  <c r="Q1006" i="55" s="1"/>
  <c r="G1007" i="55"/>
  <c r="Q1007" i="55" s="1"/>
  <c r="G1008" i="55"/>
  <c r="Q1008" i="55" s="1"/>
  <c r="G1009" i="55"/>
  <c r="Q1009" i="55" s="1"/>
  <c r="G1010" i="55"/>
  <c r="Q1010" i="55" s="1"/>
  <c r="G1011" i="55"/>
  <c r="Q1011" i="55" s="1"/>
  <c r="G1012" i="55"/>
  <c r="Q1012" i="55" s="1"/>
  <c r="G1013" i="55"/>
  <c r="Q1013" i="55" s="1"/>
  <c r="G1014" i="55"/>
  <c r="Q1014" i="55" s="1"/>
  <c r="G1015" i="55"/>
  <c r="Q1015" i="55" s="1"/>
  <c r="G1016" i="55"/>
  <c r="Q1016" i="55" s="1"/>
  <c r="G1017" i="55"/>
  <c r="Q1017" i="55" s="1"/>
  <c r="G1018" i="55"/>
  <c r="Q1018" i="55" s="1"/>
  <c r="G1019" i="55"/>
  <c r="Q1019" i="55" s="1"/>
  <c r="G1020" i="55"/>
  <c r="Q1020" i="55" s="1"/>
  <c r="G1021" i="55"/>
  <c r="Q1021" i="55" s="1"/>
  <c r="G1022" i="55"/>
  <c r="Q1022" i="55" s="1"/>
  <c r="G1023" i="55"/>
  <c r="Q1023" i="55" s="1"/>
  <c r="G1024" i="55"/>
  <c r="Q1024" i="55" s="1"/>
  <c r="G1025" i="55"/>
  <c r="Q1025" i="55" s="1"/>
  <c r="G1026" i="55"/>
  <c r="Q1026" i="55" s="1"/>
  <c r="G1027" i="55"/>
  <c r="Q1027" i="55" s="1"/>
  <c r="G1028" i="55"/>
  <c r="Q1028" i="55" s="1"/>
  <c r="G1029" i="55"/>
  <c r="Q1029" i="55" s="1"/>
  <c r="G1030" i="55"/>
  <c r="Q1030" i="55" s="1"/>
  <c r="G1031" i="55"/>
  <c r="Q1031" i="55" s="1"/>
  <c r="G1032" i="55"/>
  <c r="Q1032" i="55" s="1"/>
  <c r="G1033" i="55"/>
  <c r="Q1033" i="55" s="1"/>
  <c r="G1034" i="55"/>
  <c r="Q1034" i="55" s="1"/>
  <c r="G1035" i="55"/>
  <c r="Q1035" i="55" s="1"/>
  <c r="G1036" i="55"/>
  <c r="Q1036" i="55" s="1"/>
  <c r="G1037" i="55"/>
  <c r="Q1037" i="55" s="1"/>
  <c r="G1038" i="55"/>
  <c r="Q1038" i="55" s="1"/>
  <c r="G1039" i="55"/>
  <c r="Q1039" i="55" s="1"/>
  <c r="G1040" i="55"/>
  <c r="Q1040" i="55" s="1"/>
  <c r="G1041" i="55"/>
  <c r="Q1041" i="55" s="1"/>
  <c r="G1042" i="55"/>
  <c r="Q1042" i="55" s="1"/>
  <c r="G1043" i="55"/>
  <c r="Q1043" i="55" s="1"/>
  <c r="G1044" i="55"/>
  <c r="Q1044" i="55" s="1"/>
  <c r="G1045" i="55"/>
  <c r="Q1045" i="55" s="1"/>
  <c r="G1046" i="55"/>
  <c r="Q1046" i="55" s="1"/>
  <c r="G1047" i="55"/>
  <c r="Q1047" i="55" s="1"/>
  <c r="G1048" i="55"/>
  <c r="Q1048" i="55" s="1"/>
  <c r="G1049" i="55"/>
  <c r="Q1049" i="55" s="1"/>
  <c r="G1050" i="55"/>
  <c r="Q1050" i="55" s="1"/>
  <c r="G1051" i="55"/>
  <c r="Q1051" i="55" s="1"/>
  <c r="G1052" i="55"/>
  <c r="Q1052" i="55" s="1"/>
  <c r="G1053" i="55"/>
  <c r="Q1053" i="55" s="1"/>
  <c r="G1054" i="55"/>
  <c r="Q1054" i="55" s="1"/>
  <c r="G1055" i="55"/>
  <c r="Q1055" i="55" s="1"/>
  <c r="G1056" i="55"/>
  <c r="Q1056" i="55" s="1"/>
  <c r="G1057" i="55"/>
  <c r="Q1057" i="55" s="1"/>
  <c r="G1058" i="55"/>
  <c r="Q1058" i="55" s="1"/>
  <c r="G1059" i="55"/>
  <c r="Q1059" i="55" s="1"/>
  <c r="G1060" i="55"/>
  <c r="Q1060" i="55" s="1"/>
  <c r="G1061" i="55"/>
  <c r="Q1061" i="55" s="1"/>
  <c r="G1062" i="55"/>
  <c r="Q1062" i="55" s="1"/>
  <c r="G1063" i="55"/>
  <c r="Q1063" i="55" s="1"/>
  <c r="G1064" i="55"/>
  <c r="Q1064" i="55" s="1"/>
  <c r="G1065" i="55"/>
  <c r="Q1065" i="55" s="1"/>
  <c r="G1066" i="55"/>
  <c r="Q1066" i="55" s="1"/>
  <c r="G1067" i="55"/>
  <c r="Q1067" i="55" s="1"/>
  <c r="G1068" i="55"/>
  <c r="Q1068" i="55" s="1"/>
  <c r="G1069" i="55"/>
  <c r="Q1069" i="55" s="1"/>
  <c r="G1070" i="55"/>
  <c r="Q1070" i="55" s="1"/>
  <c r="G1071" i="55"/>
  <c r="Q1071" i="55" s="1"/>
  <c r="G1072" i="55"/>
  <c r="Q1072" i="55" s="1"/>
  <c r="G1073" i="55"/>
  <c r="Q1073" i="55" s="1"/>
  <c r="G1074" i="55"/>
  <c r="Q1074" i="55" s="1"/>
  <c r="G1075" i="55"/>
  <c r="Q1075" i="55" s="1"/>
  <c r="G1076" i="55"/>
  <c r="Q1076" i="55" s="1"/>
  <c r="G1077" i="55"/>
  <c r="Q1077" i="55" s="1"/>
  <c r="G1078" i="55"/>
  <c r="Q1078" i="55" s="1"/>
  <c r="G1079" i="55"/>
  <c r="Q1079" i="55" s="1"/>
  <c r="G1080" i="55"/>
  <c r="Q1080" i="55" s="1"/>
  <c r="G1081" i="55"/>
  <c r="Q1081" i="55" s="1"/>
  <c r="G1082" i="55"/>
  <c r="Q1082" i="55" s="1"/>
  <c r="G1083" i="55"/>
  <c r="Q1083" i="55" s="1"/>
  <c r="G1084" i="55"/>
  <c r="Q1084" i="55" s="1"/>
  <c r="G1085" i="55"/>
  <c r="Q1085" i="55" s="1"/>
  <c r="G1086" i="55"/>
  <c r="Q1086" i="55" s="1"/>
  <c r="G1087" i="55"/>
  <c r="Q1087" i="55" s="1"/>
  <c r="G1088" i="55"/>
  <c r="Q1088" i="55" s="1"/>
  <c r="G1089" i="55"/>
  <c r="Q1089" i="55" s="1"/>
  <c r="G1090" i="55"/>
  <c r="Q1090" i="55" s="1"/>
  <c r="G1091" i="55"/>
  <c r="Q1091" i="55" s="1"/>
  <c r="G1092" i="55"/>
  <c r="Q1092" i="55" s="1"/>
  <c r="G1093" i="55"/>
  <c r="Q1093" i="55" s="1"/>
  <c r="G1094" i="55"/>
  <c r="Q1094" i="55" s="1"/>
  <c r="G1095" i="55"/>
  <c r="Q1095" i="55" s="1"/>
  <c r="G1096" i="55"/>
  <c r="Q1096" i="55" s="1"/>
  <c r="G1097" i="55"/>
  <c r="Q1097" i="55" s="1"/>
  <c r="G1098" i="55"/>
  <c r="Q1098" i="55" s="1"/>
  <c r="G1099" i="55"/>
  <c r="Q1099" i="55" s="1"/>
  <c r="G1100" i="55"/>
  <c r="Q1100" i="55" s="1"/>
  <c r="G1101" i="55"/>
  <c r="Q1101" i="55" s="1"/>
  <c r="G1102" i="55"/>
  <c r="Q1102" i="55" s="1"/>
  <c r="G1103" i="55"/>
  <c r="Q1103" i="55" s="1"/>
  <c r="G1104" i="55"/>
  <c r="Q1104" i="55" s="1"/>
  <c r="G1105" i="55"/>
  <c r="Q1105" i="55" s="1"/>
  <c r="G1106" i="55"/>
  <c r="Q1106" i="55" s="1"/>
  <c r="G1107" i="55"/>
  <c r="Q1107" i="55" s="1"/>
  <c r="G1108" i="55"/>
  <c r="Q1108" i="55" s="1"/>
  <c r="G1109" i="55"/>
  <c r="Q1109" i="55" s="1"/>
  <c r="G1110" i="55"/>
  <c r="Q1110" i="55" s="1"/>
  <c r="G1111" i="55"/>
  <c r="Q1111" i="55" s="1"/>
  <c r="G1112" i="55"/>
  <c r="Q1112" i="55" s="1"/>
  <c r="G1113" i="55"/>
  <c r="Q1113" i="55" s="1"/>
  <c r="G1114" i="55"/>
  <c r="Q1114" i="55" s="1"/>
  <c r="G1115" i="55"/>
  <c r="Q1115" i="55" s="1"/>
  <c r="G1116" i="55"/>
  <c r="Q1116" i="55" s="1"/>
  <c r="G1117" i="55"/>
  <c r="Q1117" i="55" s="1"/>
  <c r="G1118" i="55"/>
  <c r="Q1118" i="55" s="1"/>
  <c r="G1119" i="55"/>
  <c r="Q1119" i="55" s="1"/>
  <c r="G1120" i="55"/>
  <c r="Q1120" i="55" s="1"/>
  <c r="G1121" i="55"/>
  <c r="Q1121" i="55" s="1"/>
  <c r="G1122" i="55"/>
  <c r="Q1122" i="55" s="1"/>
  <c r="G1123" i="55"/>
  <c r="Q1123" i="55" s="1"/>
  <c r="G1124" i="55"/>
  <c r="Q1124" i="55" s="1"/>
  <c r="G1125" i="55"/>
  <c r="Q1125" i="55" s="1"/>
  <c r="G1126" i="55"/>
  <c r="Q1126" i="55" s="1"/>
  <c r="G1127" i="55"/>
  <c r="Q1127" i="55" s="1"/>
  <c r="G1128" i="55"/>
  <c r="Q1128" i="55" s="1"/>
  <c r="G1129" i="55"/>
  <c r="Q1129" i="55" s="1"/>
  <c r="G1130" i="55"/>
  <c r="Q1130" i="55" s="1"/>
  <c r="G1131" i="55"/>
  <c r="Q1131" i="55" s="1"/>
  <c r="G1132" i="55"/>
  <c r="Q1132" i="55" s="1"/>
  <c r="G1133" i="55"/>
  <c r="Q1133" i="55" s="1"/>
  <c r="G1134" i="55"/>
  <c r="Q1134" i="55" s="1"/>
  <c r="G1135" i="55"/>
  <c r="Q1135" i="55" s="1"/>
  <c r="G1136" i="55"/>
  <c r="Q1136" i="55" s="1"/>
  <c r="G1137" i="55"/>
  <c r="Q1137" i="55" s="1"/>
  <c r="G1138" i="55"/>
  <c r="Q1138" i="55" s="1"/>
  <c r="G1139" i="55"/>
  <c r="Q1139" i="55" s="1"/>
  <c r="G1140" i="55"/>
  <c r="Q1140" i="55" s="1"/>
  <c r="G1141" i="55"/>
  <c r="Q1141" i="55" s="1"/>
  <c r="G1142" i="55"/>
  <c r="Q1142" i="55" s="1"/>
  <c r="G1143" i="55"/>
  <c r="Q1143" i="55" s="1"/>
  <c r="G1144" i="55"/>
  <c r="Q1144" i="55" s="1"/>
  <c r="G1145" i="55"/>
  <c r="Q1145" i="55" s="1"/>
  <c r="G1146" i="55"/>
  <c r="Q1146" i="55" s="1"/>
  <c r="G1147" i="55"/>
  <c r="Q1147" i="55" s="1"/>
  <c r="G1148" i="55"/>
  <c r="Q1148" i="55" s="1"/>
  <c r="G1149" i="55"/>
  <c r="Q1149" i="55" s="1"/>
  <c r="G1150" i="55"/>
  <c r="Q1150" i="55" s="1"/>
  <c r="G1151" i="55"/>
  <c r="Q1151" i="55" s="1"/>
  <c r="G1152" i="55"/>
  <c r="Q1152" i="55" s="1"/>
  <c r="G1153" i="55"/>
  <c r="Q1153" i="55" s="1"/>
  <c r="G1154" i="55"/>
  <c r="Q1154" i="55" s="1"/>
  <c r="G1155" i="55"/>
  <c r="Q1155" i="55" s="1"/>
  <c r="G1156" i="55"/>
  <c r="Q1156" i="55" s="1"/>
  <c r="G1157" i="55"/>
  <c r="Q1157" i="55" s="1"/>
  <c r="G1158" i="55"/>
  <c r="Q1158" i="55" s="1"/>
  <c r="G1159" i="55"/>
  <c r="Q1159" i="55" s="1"/>
  <c r="G1160" i="55"/>
  <c r="Q1160" i="55" s="1"/>
  <c r="G1161" i="55"/>
  <c r="Q1161" i="55" s="1"/>
  <c r="G1162" i="55"/>
  <c r="Q1162" i="55" s="1"/>
  <c r="G1163" i="55"/>
  <c r="Q1163" i="55" s="1"/>
  <c r="G1164" i="55"/>
  <c r="Q1164" i="55" s="1"/>
  <c r="G1165" i="55"/>
  <c r="Q1165" i="55" s="1"/>
  <c r="G1166" i="55"/>
  <c r="Q1166" i="55" s="1"/>
  <c r="G1167" i="55"/>
  <c r="Q1167" i="55" s="1"/>
  <c r="G1168" i="55"/>
  <c r="Q1168" i="55" s="1"/>
  <c r="G1169" i="55"/>
  <c r="Q1169" i="55" s="1"/>
  <c r="G1170" i="55"/>
  <c r="Q1170" i="55" s="1"/>
  <c r="G1171" i="55"/>
  <c r="Q1171" i="55" s="1"/>
  <c r="G1172" i="55"/>
  <c r="Q1172" i="55" s="1"/>
  <c r="G1173" i="55"/>
  <c r="Q1173" i="55" s="1"/>
  <c r="G1174" i="55"/>
  <c r="Q1174" i="55" s="1"/>
  <c r="G1175" i="55"/>
  <c r="Q1175" i="55" s="1"/>
  <c r="G1176" i="55"/>
  <c r="Q1176" i="55" s="1"/>
  <c r="G1177" i="55"/>
  <c r="Q1177" i="55" s="1"/>
  <c r="G1178" i="55"/>
  <c r="Q1178" i="55" s="1"/>
  <c r="G1179" i="55"/>
  <c r="Q1179" i="55" s="1"/>
  <c r="G1180" i="55"/>
  <c r="Q1180" i="55" s="1"/>
  <c r="G1181" i="55"/>
  <c r="Q1181" i="55" s="1"/>
  <c r="G1182" i="55"/>
  <c r="Q1182" i="55" s="1"/>
  <c r="G1183" i="55"/>
  <c r="Q1183" i="55" s="1"/>
  <c r="G1184" i="55"/>
  <c r="Q1184" i="55" s="1"/>
  <c r="G1185" i="55"/>
  <c r="Q1185" i="55" s="1"/>
  <c r="G1186" i="55"/>
  <c r="Q1186" i="55" s="1"/>
  <c r="G1187" i="55"/>
  <c r="Q1187" i="55" s="1"/>
  <c r="G1188" i="55"/>
  <c r="Q1188" i="55" s="1"/>
  <c r="G1189" i="55"/>
  <c r="Q1189" i="55" s="1"/>
  <c r="G1190" i="55"/>
  <c r="Q1190" i="55" s="1"/>
  <c r="G1191" i="55"/>
  <c r="Q1191" i="55" s="1"/>
  <c r="G1192" i="55"/>
  <c r="Q1192" i="55" s="1"/>
  <c r="G1193" i="55"/>
  <c r="Q1193" i="55" s="1"/>
  <c r="G1194" i="55"/>
  <c r="Q1194" i="55" s="1"/>
  <c r="G1195" i="55"/>
  <c r="Q1195" i="55" s="1"/>
  <c r="G1196" i="55"/>
  <c r="Q1196" i="55" s="1"/>
  <c r="G1197" i="55"/>
  <c r="Q1197" i="55" s="1"/>
  <c r="G1198" i="55"/>
  <c r="Q1198" i="55" s="1"/>
  <c r="G1199" i="55"/>
  <c r="Q1199" i="55" s="1"/>
  <c r="G1200" i="55"/>
  <c r="Q1200" i="55" s="1"/>
  <c r="G1201" i="55"/>
  <c r="Q1201" i="55" s="1"/>
  <c r="G1202" i="55"/>
  <c r="Q1202" i="55" s="1"/>
  <c r="G1203" i="55"/>
  <c r="Q1203" i="55" s="1"/>
  <c r="G1204" i="55"/>
  <c r="Q1204" i="55" s="1"/>
  <c r="G1205" i="55"/>
  <c r="Q1205" i="55" s="1"/>
  <c r="G1206" i="55"/>
  <c r="Q1206" i="55" s="1"/>
  <c r="G1207" i="55"/>
  <c r="Q1207" i="55" s="1"/>
  <c r="G1208" i="55"/>
  <c r="Q1208" i="55" s="1"/>
  <c r="G1209" i="55"/>
  <c r="Q1209" i="55" s="1"/>
  <c r="G1210" i="55"/>
  <c r="Q1210" i="55" s="1"/>
  <c r="G1211" i="55"/>
  <c r="Q1211" i="55" s="1"/>
  <c r="G1212" i="55"/>
  <c r="Q1212" i="55" s="1"/>
  <c r="G1213" i="55"/>
  <c r="Q1213" i="55" s="1"/>
  <c r="G1214" i="55"/>
  <c r="Q1214" i="55" s="1"/>
  <c r="G1215" i="55"/>
  <c r="Q1215" i="55" s="1"/>
  <c r="G1216" i="55"/>
  <c r="Q1216" i="55" s="1"/>
  <c r="G1217" i="55"/>
  <c r="Q1217" i="55" s="1"/>
  <c r="G1218" i="55"/>
  <c r="Q1218" i="55" s="1"/>
  <c r="G1219" i="55"/>
  <c r="Q1219" i="55" s="1"/>
  <c r="G1220" i="55"/>
  <c r="Q1220" i="55" s="1"/>
  <c r="G1221" i="55"/>
  <c r="Q1221" i="55" s="1"/>
  <c r="G1222" i="55"/>
  <c r="Q1222" i="55" s="1"/>
  <c r="G1223" i="55"/>
  <c r="Q1223" i="55" s="1"/>
  <c r="G1224" i="55"/>
  <c r="Q1224" i="55" s="1"/>
  <c r="G1225" i="55"/>
  <c r="Q1225" i="55" s="1"/>
  <c r="G1226" i="55"/>
  <c r="Q1226" i="55" s="1"/>
  <c r="G1227" i="55"/>
  <c r="Q1227" i="55" s="1"/>
  <c r="G1228" i="55"/>
  <c r="Q1228" i="55" s="1"/>
  <c r="G1229" i="55"/>
  <c r="Q1229" i="55" s="1"/>
  <c r="G1230" i="55"/>
  <c r="Q1230" i="55" s="1"/>
  <c r="G1231" i="55"/>
  <c r="Q1231" i="55" s="1"/>
  <c r="G1232" i="55"/>
  <c r="Q1232" i="55" s="1"/>
  <c r="G1233" i="55"/>
  <c r="Q1233" i="55" s="1"/>
  <c r="G1234" i="55"/>
  <c r="Q1234" i="55" s="1"/>
  <c r="G1235" i="55"/>
  <c r="Q1235" i="55" s="1"/>
  <c r="G1236" i="55"/>
  <c r="Q1236" i="55" s="1"/>
  <c r="G1237" i="55"/>
  <c r="Q1237" i="55" s="1"/>
  <c r="G1238" i="55"/>
  <c r="Q1238" i="55" s="1"/>
  <c r="G1239" i="55"/>
  <c r="Q1239" i="55" s="1"/>
  <c r="G1240" i="55"/>
  <c r="Q1240" i="55" s="1"/>
  <c r="G1241" i="55"/>
  <c r="Q1241" i="55" s="1"/>
  <c r="G1242" i="55"/>
  <c r="Q1242" i="55" s="1"/>
  <c r="G1243" i="55"/>
  <c r="Q1243" i="55" s="1"/>
  <c r="G1244" i="55"/>
  <c r="Q1244" i="55" s="1"/>
  <c r="G1245" i="55"/>
  <c r="Q1245" i="55" s="1"/>
  <c r="G1246" i="55"/>
  <c r="Q1246" i="55" s="1"/>
  <c r="G1247" i="55"/>
  <c r="Q1247" i="55" s="1"/>
  <c r="G1248" i="55"/>
  <c r="Q1248" i="55" s="1"/>
  <c r="G1249" i="55"/>
  <c r="Q1249" i="55" s="1"/>
  <c r="G1250" i="55"/>
  <c r="Q1250" i="55" s="1"/>
  <c r="G1251" i="55"/>
  <c r="Q1251" i="55" s="1"/>
  <c r="G1252" i="55"/>
  <c r="Q1252" i="55" s="1"/>
  <c r="G1253" i="55"/>
  <c r="Q1253" i="55" s="1"/>
  <c r="G1254" i="55"/>
  <c r="Q1254" i="55" s="1"/>
  <c r="G1255" i="55"/>
  <c r="Q1255" i="55" s="1"/>
  <c r="G1256" i="55"/>
  <c r="Q1256" i="55" s="1"/>
  <c r="G1257" i="55"/>
  <c r="Q1257" i="55" s="1"/>
  <c r="G1258" i="55"/>
  <c r="Q1258" i="55" s="1"/>
  <c r="G1259" i="55"/>
  <c r="Q1259" i="55" s="1"/>
  <c r="G1260" i="55"/>
  <c r="Q1260" i="55" s="1"/>
  <c r="G1261" i="55"/>
  <c r="Q1261" i="55" s="1"/>
  <c r="G1262" i="55"/>
  <c r="Q1262" i="55" s="1"/>
  <c r="G1263" i="55"/>
  <c r="Q1263" i="55" s="1"/>
  <c r="G1264" i="55"/>
  <c r="Q1264" i="55" s="1"/>
  <c r="G1265" i="55"/>
  <c r="Q1265" i="55" s="1"/>
  <c r="G1266" i="55"/>
  <c r="Q1266" i="55" s="1"/>
  <c r="G1267" i="55"/>
  <c r="Q1267" i="55" s="1"/>
  <c r="G1268" i="55"/>
  <c r="Q1268" i="55" s="1"/>
  <c r="G1269" i="55"/>
  <c r="Q1269" i="55" s="1"/>
  <c r="G1270" i="55"/>
  <c r="Q1270" i="55" s="1"/>
  <c r="G1271" i="55"/>
  <c r="Q1271" i="55" s="1"/>
  <c r="G1272" i="55"/>
  <c r="Q1272" i="55" s="1"/>
  <c r="G1273" i="55"/>
  <c r="Q1273" i="55" s="1"/>
  <c r="G1274" i="55"/>
  <c r="Q1274" i="55" s="1"/>
  <c r="G1275" i="55"/>
  <c r="Q1275" i="55" s="1"/>
  <c r="G1276" i="55"/>
  <c r="Q1276" i="55" s="1"/>
  <c r="G1277" i="55"/>
  <c r="Q1277" i="55" s="1"/>
  <c r="G1278" i="55"/>
  <c r="Q1278" i="55" s="1"/>
  <c r="G1279" i="55"/>
  <c r="Q1279" i="55" s="1"/>
  <c r="G1280" i="55"/>
  <c r="Q1280" i="55" s="1"/>
  <c r="G1281" i="55"/>
  <c r="Q1281" i="55" s="1"/>
  <c r="G1282" i="55"/>
  <c r="Q1282" i="55" s="1"/>
  <c r="G1283" i="55"/>
  <c r="Q1283" i="55" s="1"/>
  <c r="G1284" i="55"/>
  <c r="Q1284" i="55" s="1"/>
  <c r="G1285" i="55"/>
  <c r="Q1285" i="55" s="1"/>
  <c r="G1286" i="55"/>
  <c r="Q1286" i="55" s="1"/>
  <c r="G1287" i="55"/>
  <c r="Q1287" i="55" s="1"/>
  <c r="G1288" i="55"/>
  <c r="Q1288" i="55" s="1"/>
  <c r="G1289" i="55"/>
  <c r="Q1289" i="55" s="1"/>
  <c r="G1290" i="55"/>
  <c r="Q1290" i="55" s="1"/>
  <c r="G1291" i="55"/>
  <c r="Q1291" i="55" s="1"/>
  <c r="G1292" i="55"/>
  <c r="Q1292" i="55" s="1"/>
  <c r="G1293" i="55"/>
  <c r="Q1293" i="55" s="1"/>
  <c r="G1294" i="55"/>
  <c r="Q1294" i="55" s="1"/>
  <c r="G1295" i="55"/>
  <c r="Q1295" i="55" s="1"/>
  <c r="G1296" i="55"/>
  <c r="Q1296" i="55" s="1"/>
  <c r="G1297" i="55"/>
  <c r="Q1297" i="55" s="1"/>
  <c r="G1298" i="55"/>
  <c r="Q1298" i="55" s="1"/>
  <c r="G1299" i="55"/>
  <c r="Q1299" i="55" s="1"/>
  <c r="G1300" i="55"/>
  <c r="Q1300" i="55" s="1"/>
  <c r="G1301" i="55"/>
  <c r="Q1301" i="55" s="1"/>
  <c r="G1302" i="55"/>
  <c r="Q1302" i="55" s="1"/>
  <c r="G1303" i="55"/>
  <c r="Q1303" i="55" s="1"/>
  <c r="G1304" i="55"/>
  <c r="Q1304" i="55" s="1"/>
  <c r="G1305" i="55"/>
  <c r="Q1305" i="55" s="1"/>
  <c r="G1306" i="55"/>
  <c r="Q1306" i="55" s="1"/>
  <c r="G1307" i="55"/>
  <c r="Q1307" i="55" s="1"/>
  <c r="G1308" i="55"/>
  <c r="Q1308" i="55" s="1"/>
  <c r="G1309" i="55"/>
  <c r="Q1309" i="55" s="1"/>
  <c r="G1310" i="55"/>
  <c r="Q1310" i="55" s="1"/>
  <c r="G1311" i="55"/>
  <c r="Q1311" i="55" s="1"/>
  <c r="G1312" i="55"/>
  <c r="Q1312" i="55" s="1"/>
  <c r="G1313" i="55"/>
  <c r="Q1313" i="55" s="1"/>
  <c r="G1314" i="55"/>
  <c r="Q1314" i="55" s="1"/>
  <c r="G1315" i="55"/>
  <c r="Q1315" i="55" s="1"/>
  <c r="G1316" i="55"/>
  <c r="Q1316" i="55" s="1"/>
  <c r="G1317" i="55"/>
  <c r="Q1317" i="55" s="1"/>
  <c r="G1318" i="55"/>
  <c r="Q1318" i="55" s="1"/>
  <c r="G1319" i="55"/>
  <c r="Q1319" i="55" s="1"/>
  <c r="G1320" i="55"/>
  <c r="Q1320" i="55" s="1"/>
  <c r="G1321" i="55"/>
  <c r="Q1321" i="55" s="1"/>
  <c r="G1322" i="55"/>
  <c r="Q1322" i="55" s="1"/>
  <c r="G1323" i="55"/>
  <c r="Q1323" i="55" s="1"/>
  <c r="G1324" i="55"/>
  <c r="Q1324" i="55" s="1"/>
  <c r="G1325" i="55"/>
  <c r="Q1325" i="55" s="1"/>
  <c r="G1326" i="55"/>
  <c r="Q1326" i="55" s="1"/>
  <c r="G1327" i="55"/>
  <c r="Q1327" i="55" s="1"/>
  <c r="G1328" i="55"/>
  <c r="Q1328" i="55" s="1"/>
  <c r="G1329" i="55"/>
  <c r="Q1329" i="55" s="1"/>
  <c r="G1330" i="55"/>
  <c r="Q1330" i="55" s="1"/>
  <c r="G1331" i="55"/>
  <c r="Q1331" i="55" s="1"/>
  <c r="G1332" i="55"/>
  <c r="Q1332" i="55" s="1"/>
  <c r="G1333" i="55"/>
  <c r="Q1333" i="55" s="1"/>
  <c r="G1334" i="55"/>
  <c r="Q1334" i="55" s="1"/>
  <c r="G1335" i="55"/>
  <c r="Q1335" i="55" s="1"/>
  <c r="G1336" i="55"/>
  <c r="Q1336" i="55" s="1"/>
  <c r="G1337" i="55"/>
  <c r="Q1337" i="55" s="1"/>
  <c r="G1338" i="55"/>
  <c r="Q1338" i="55" s="1"/>
  <c r="G1339" i="55"/>
  <c r="Q1339" i="55" s="1"/>
  <c r="G1340" i="55"/>
  <c r="Q1340" i="55" s="1"/>
  <c r="G1341" i="55"/>
  <c r="Q1341" i="55" s="1"/>
  <c r="G1342" i="55"/>
  <c r="Q1342" i="55" s="1"/>
  <c r="G1343" i="55"/>
  <c r="Q1343" i="55" s="1"/>
  <c r="G1344" i="55"/>
  <c r="Q1344" i="55" s="1"/>
  <c r="G1345" i="55"/>
  <c r="Q1345" i="55" s="1"/>
  <c r="G1346" i="55"/>
  <c r="Q1346" i="55" s="1"/>
  <c r="G1347" i="55"/>
  <c r="Q1347" i="55" s="1"/>
  <c r="G1348" i="55"/>
  <c r="Q1348" i="55" s="1"/>
  <c r="G1349" i="55"/>
  <c r="Q1349" i="55" s="1"/>
  <c r="G1350" i="55"/>
  <c r="Q1350" i="55" s="1"/>
  <c r="G1351" i="55"/>
  <c r="Q1351" i="55" s="1"/>
  <c r="G1352" i="55"/>
  <c r="Q1352" i="55" s="1"/>
  <c r="G1353" i="55"/>
  <c r="Q1353" i="55" s="1"/>
  <c r="G1354" i="55"/>
  <c r="Q1354" i="55" s="1"/>
  <c r="G1355" i="55"/>
  <c r="Q1355" i="55" s="1"/>
  <c r="G1356" i="55"/>
  <c r="Q1356" i="55" s="1"/>
  <c r="G1357" i="55"/>
  <c r="Q1357" i="55" s="1"/>
  <c r="G1358" i="55"/>
  <c r="Q1358" i="55" s="1"/>
  <c r="G1359" i="55"/>
  <c r="Q1359" i="55" s="1"/>
  <c r="G1360" i="55"/>
  <c r="Q1360" i="55" s="1"/>
  <c r="G1361" i="55"/>
  <c r="Q1361" i="55" s="1"/>
  <c r="G1362" i="55"/>
  <c r="Q1362" i="55" s="1"/>
  <c r="G1363" i="55"/>
  <c r="Q1363" i="55" s="1"/>
  <c r="G1364" i="55"/>
  <c r="Q1364" i="55" s="1"/>
  <c r="G1365" i="55"/>
  <c r="Q1365" i="55" s="1"/>
  <c r="G1366" i="55"/>
  <c r="Q1366" i="55" s="1"/>
  <c r="G1367" i="55"/>
  <c r="Q1367" i="55" s="1"/>
  <c r="G1368" i="55"/>
  <c r="Q1368" i="55" s="1"/>
  <c r="G1369" i="55"/>
  <c r="Q1369" i="55" s="1"/>
  <c r="G1370" i="55"/>
  <c r="Q1370" i="55" s="1"/>
  <c r="G1371" i="55"/>
  <c r="Q1371" i="55" s="1"/>
  <c r="G1372" i="55"/>
  <c r="Q1372" i="55" s="1"/>
  <c r="G1373" i="55"/>
  <c r="Q1373" i="55" s="1"/>
  <c r="G1374" i="55"/>
  <c r="Q1374" i="55" s="1"/>
  <c r="G1375" i="55"/>
  <c r="Q1375" i="55" s="1"/>
  <c r="G1376" i="55"/>
  <c r="Q1376" i="55" s="1"/>
  <c r="G1377" i="55"/>
  <c r="Q1377" i="55" s="1"/>
  <c r="G1378" i="55"/>
  <c r="Q1378" i="55" s="1"/>
  <c r="G1379" i="55"/>
  <c r="Q1379" i="55" s="1"/>
  <c r="G1380" i="55"/>
  <c r="Q1380" i="55" s="1"/>
  <c r="G1381" i="55"/>
  <c r="Q1381" i="55" s="1"/>
  <c r="G1382" i="55"/>
  <c r="Q1382" i="55" s="1"/>
  <c r="G1383" i="55"/>
  <c r="Q1383" i="55" s="1"/>
  <c r="G1384" i="55"/>
  <c r="Q1384" i="55" s="1"/>
  <c r="G1385" i="55"/>
  <c r="Q1385" i="55" s="1"/>
  <c r="G1386" i="55"/>
  <c r="Q1386" i="55" s="1"/>
  <c r="G1387" i="55"/>
  <c r="Q1387" i="55" s="1"/>
  <c r="G1388" i="55"/>
  <c r="Q1388" i="55" s="1"/>
  <c r="G1389" i="55"/>
  <c r="Q1389" i="55" s="1"/>
  <c r="G1390" i="55"/>
  <c r="Q1390" i="55" s="1"/>
  <c r="G1391" i="55"/>
  <c r="Q1391" i="55" s="1"/>
  <c r="G1392" i="55"/>
  <c r="Q1392" i="55" s="1"/>
  <c r="G1393" i="55"/>
  <c r="Q1393" i="55" s="1"/>
  <c r="G1394" i="55"/>
  <c r="Q1394" i="55" s="1"/>
  <c r="G1395" i="55"/>
  <c r="Q1395" i="55" s="1"/>
  <c r="G1396" i="55"/>
  <c r="Q1396" i="55" s="1"/>
  <c r="G1397" i="55"/>
  <c r="Q1397" i="55" s="1"/>
  <c r="G1398" i="55"/>
  <c r="Q1398" i="55" s="1"/>
  <c r="G1399" i="55"/>
  <c r="Q1399" i="55" s="1"/>
  <c r="G1400" i="55"/>
  <c r="Q1400" i="55" s="1"/>
  <c r="G1401" i="55"/>
  <c r="Q1401" i="55" s="1"/>
  <c r="G1402" i="55"/>
  <c r="Q1402" i="55" s="1"/>
  <c r="G1403" i="55"/>
  <c r="Q1403" i="55" s="1"/>
  <c r="G1404" i="55"/>
  <c r="Q1404" i="55" s="1"/>
  <c r="G1405" i="55"/>
  <c r="Q1405" i="55" s="1"/>
  <c r="G1406" i="55"/>
  <c r="Q1406" i="55" s="1"/>
  <c r="G1407" i="55"/>
  <c r="Q1407" i="55" s="1"/>
  <c r="G1408" i="55"/>
  <c r="Q1408" i="55" s="1"/>
  <c r="G1409" i="55"/>
  <c r="Q1409" i="55" s="1"/>
  <c r="G1410" i="55"/>
  <c r="Q1410" i="55" s="1"/>
  <c r="G1411" i="55"/>
  <c r="Q1411" i="55" s="1"/>
  <c r="G1412" i="55"/>
  <c r="Q1412" i="55" s="1"/>
  <c r="G1413" i="55"/>
  <c r="Q1413" i="55" s="1"/>
  <c r="G1414" i="55"/>
  <c r="Q1414" i="55" s="1"/>
  <c r="G1415" i="55"/>
  <c r="Q1415" i="55" s="1"/>
  <c r="G1416" i="55"/>
  <c r="Q1416" i="55" s="1"/>
  <c r="G1417" i="55"/>
  <c r="Q1417" i="55" s="1"/>
  <c r="G1418" i="55"/>
  <c r="Q1418" i="55" s="1"/>
  <c r="G1419" i="55"/>
  <c r="Q1419" i="55" s="1"/>
  <c r="G1420" i="55"/>
  <c r="Q1420" i="55" s="1"/>
  <c r="G1421" i="55"/>
  <c r="Q1421" i="55" s="1"/>
  <c r="G1422" i="55"/>
  <c r="Q1422" i="55" s="1"/>
  <c r="G1423" i="55"/>
  <c r="Q1423" i="55" s="1"/>
  <c r="G1424" i="55"/>
  <c r="Q1424" i="55" s="1"/>
  <c r="G1425" i="55"/>
  <c r="Q1425" i="55" s="1"/>
  <c r="G1426" i="55"/>
  <c r="Q1426" i="55" s="1"/>
  <c r="G1427" i="55"/>
  <c r="Q1427" i="55" s="1"/>
  <c r="G1428" i="55"/>
  <c r="Q1428" i="55" s="1"/>
  <c r="G1429" i="55"/>
  <c r="Q1429" i="55" s="1"/>
  <c r="G1430" i="55"/>
  <c r="Q1430" i="55" s="1"/>
  <c r="G1431" i="55"/>
  <c r="Q1431" i="55" s="1"/>
  <c r="G1432" i="55"/>
  <c r="Q1432" i="55" s="1"/>
  <c r="G1433" i="55"/>
  <c r="Q1433" i="55" s="1"/>
  <c r="G1434" i="55"/>
  <c r="Q1434" i="55" s="1"/>
  <c r="G1435" i="55"/>
  <c r="Q1435" i="55" s="1"/>
  <c r="G1436" i="55"/>
  <c r="Q1436" i="55" s="1"/>
  <c r="G1437" i="55"/>
  <c r="Q1437" i="55" s="1"/>
  <c r="G1438" i="55"/>
  <c r="Q1438" i="55" s="1"/>
  <c r="G1439" i="55"/>
  <c r="Q1439" i="55" s="1"/>
  <c r="G1440" i="55"/>
  <c r="Q1440" i="55" s="1"/>
  <c r="G1441" i="55"/>
  <c r="Q1441" i="55" s="1"/>
  <c r="G1442" i="55"/>
  <c r="Q1442" i="55" s="1"/>
  <c r="G1443" i="55"/>
  <c r="Q1443" i="55" s="1"/>
  <c r="G1444" i="55"/>
  <c r="Q1444" i="55" s="1"/>
  <c r="G1445" i="55"/>
  <c r="Q1445" i="55" s="1"/>
  <c r="G1446" i="55"/>
  <c r="Q1446" i="55" s="1"/>
  <c r="G1447" i="55"/>
  <c r="Q1447" i="55" s="1"/>
  <c r="G1448" i="55"/>
  <c r="Q1448" i="55" s="1"/>
  <c r="G1449" i="55"/>
  <c r="Q1449" i="55" s="1"/>
  <c r="G1450" i="55"/>
  <c r="Q1450" i="55" s="1"/>
  <c r="G1451" i="55"/>
  <c r="Q1451" i="55" s="1"/>
  <c r="G1452" i="55"/>
  <c r="Q1452" i="55" s="1"/>
  <c r="G1453" i="55"/>
  <c r="Q1453" i="55" s="1"/>
  <c r="G1454" i="55"/>
  <c r="Q1454" i="55" s="1"/>
  <c r="G1455" i="55"/>
  <c r="Q1455" i="55" s="1"/>
  <c r="G1456" i="55"/>
  <c r="Q1456" i="55" s="1"/>
  <c r="G1457" i="55"/>
  <c r="Q1457" i="55" s="1"/>
  <c r="G1458" i="55"/>
  <c r="Q1458" i="55" s="1"/>
  <c r="G1459" i="55"/>
  <c r="Q1459" i="55" s="1"/>
  <c r="G1460" i="55"/>
  <c r="Q1460" i="55" s="1"/>
  <c r="G1461" i="55"/>
  <c r="Q1461" i="55" s="1"/>
  <c r="G1462" i="55"/>
  <c r="Q1462" i="55" s="1"/>
  <c r="G1463" i="55"/>
  <c r="Q1463" i="55" s="1"/>
  <c r="G1464" i="55"/>
  <c r="Q1464" i="55" s="1"/>
  <c r="G1465" i="55"/>
  <c r="Q1465" i="55" s="1"/>
  <c r="G1466" i="55"/>
  <c r="Q1466" i="55" s="1"/>
  <c r="G1467" i="55"/>
  <c r="Q1467" i="55" s="1"/>
  <c r="G1468" i="55"/>
  <c r="Q1468" i="55" s="1"/>
  <c r="G1469" i="55"/>
  <c r="Q1469" i="55" s="1"/>
  <c r="G1470" i="55"/>
  <c r="Q1470" i="55" s="1"/>
  <c r="G1471" i="55"/>
  <c r="Q1471" i="55" s="1"/>
  <c r="G1472" i="55"/>
  <c r="Q1472" i="55" s="1"/>
  <c r="G1473" i="55"/>
  <c r="Q1473" i="55" s="1"/>
  <c r="G1474" i="55"/>
  <c r="Q1474" i="55" s="1"/>
  <c r="G1475" i="55"/>
  <c r="Q1475" i="55" s="1"/>
  <c r="G1476" i="55"/>
  <c r="Q1476" i="55" s="1"/>
  <c r="G1477" i="55"/>
  <c r="Q1477" i="55" s="1"/>
  <c r="G1478" i="55"/>
  <c r="Q1478" i="55" s="1"/>
  <c r="G1479" i="55"/>
  <c r="Q1479" i="55" s="1"/>
  <c r="G1480" i="55"/>
  <c r="Q1480" i="55" s="1"/>
  <c r="G1481" i="55"/>
  <c r="Q1481" i="55" s="1"/>
  <c r="G1482" i="55"/>
  <c r="Q1482" i="55" s="1"/>
  <c r="G1483" i="55"/>
  <c r="Q1483" i="55" s="1"/>
  <c r="G1484" i="55"/>
  <c r="Q1484" i="55" s="1"/>
  <c r="G1485" i="55"/>
  <c r="Q1485" i="55" s="1"/>
  <c r="G1486" i="55"/>
  <c r="Q1486" i="55" s="1"/>
  <c r="G1487" i="55"/>
  <c r="Q1487" i="55" s="1"/>
  <c r="G1488" i="55"/>
  <c r="Q1488" i="55" s="1"/>
  <c r="G1489" i="55"/>
  <c r="Q1489" i="55" s="1"/>
  <c r="G1490" i="55"/>
  <c r="Q1490" i="55" s="1"/>
  <c r="G1491" i="55"/>
  <c r="Q1491" i="55" s="1"/>
  <c r="G1492" i="55"/>
  <c r="Q1492" i="55" s="1"/>
  <c r="G1493" i="55"/>
  <c r="Q1493" i="55" s="1"/>
  <c r="G1494" i="55"/>
  <c r="Q1494" i="55" s="1"/>
  <c r="G1495" i="55"/>
  <c r="Q1495" i="55" s="1"/>
  <c r="G1496" i="55"/>
  <c r="Q1496" i="55" s="1"/>
  <c r="G1497" i="55"/>
  <c r="Q1497" i="55" s="1"/>
  <c r="G1498" i="55"/>
  <c r="Q1498" i="55" s="1"/>
  <c r="G1499" i="55"/>
  <c r="Q1499" i="55" s="1"/>
  <c r="G1500" i="55"/>
  <c r="Q1500" i="55" s="1"/>
  <c r="G1501" i="55"/>
  <c r="Q1501" i="55" s="1"/>
  <c r="G1502" i="55"/>
  <c r="Q1502" i="55" s="1"/>
  <c r="G1503" i="55"/>
  <c r="Q1503" i="55" s="1"/>
  <c r="G1504" i="55"/>
  <c r="Q1504" i="55" s="1"/>
  <c r="G1505" i="55"/>
  <c r="Q1505" i="55" s="1"/>
  <c r="G1506" i="55"/>
  <c r="Q1506" i="55" s="1"/>
  <c r="G1507" i="55"/>
  <c r="Q1507" i="55" s="1"/>
  <c r="G1508" i="55"/>
  <c r="Q1508" i="55" s="1"/>
  <c r="G1509" i="55"/>
  <c r="Q1509" i="55" s="1"/>
  <c r="G1510" i="55"/>
  <c r="Q1510" i="55" s="1"/>
  <c r="G1511" i="55"/>
  <c r="Q1511" i="55" s="1"/>
  <c r="G1512" i="55"/>
  <c r="Q1512" i="55" s="1"/>
  <c r="G1513" i="55"/>
  <c r="Q1513" i="55" s="1"/>
  <c r="G1514" i="55"/>
  <c r="Q1514" i="55" s="1"/>
  <c r="G1515" i="55"/>
  <c r="Q1515" i="55" s="1"/>
  <c r="G1516" i="55"/>
  <c r="Q1516" i="55" s="1"/>
  <c r="G1517" i="55"/>
  <c r="Q1517" i="55" s="1"/>
  <c r="G1518" i="55"/>
  <c r="Q1518" i="55" s="1"/>
  <c r="G1519" i="55"/>
  <c r="Q1519" i="55" s="1"/>
  <c r="G1520" i="55"/>
  <c r="Q1520" i="55" s="1"/>
  <c r="G1521" i="55"/>
  <c r="Q1521" i="55" s="1"/>
  <c r="G1522" i="55"/>
  <c r="Q1522" i="55" s="1"/>
  <c r="G1523" i="55"/>
  <c r="Q1523" i="55" s="1"/>
  <c r="G1524" i="55"/>
  <c r="Q1524" i="55" s="1"/>
  <c r="G1525" i="55"/>
  <c r="Q1525" i="55" s="1"/>
  <c r="G1526" i="55"/>
  <c r="Q1526" i="55" s="1"/>
  <c r="G1527" i="55"/>
  <c r="Q1527" i="55" s="1"/>
  <c r="G1528" i="55"/>
  <c r="Q1528" i="55" s="1"/>
  <c r="G1529" i="55"/>
  <c r="Q1529" i="55" s="1"/>
  <c r="G1530" i="55"/>
  <c r="Q1530" i="55" s="1"/>
  <c r="G1531" i="55"/>
  <c r="Q1531" i="55" s="1"/>
  <c r="G1532" i="55"/>
  <c r="Q1532" i="55" s="1"/>
  <c r="G1533" i="55"/>
  <c r="Q1533" i="55" s="1"/>
  <c r="G1534" i="55"/>
  <c r="Q1534" i="55" s="1"/>
  <c r="G1535" i="55"/>
  <c r="Q1535" i="55" s="1"/>
  <c r="G1536" i="55"/>
  <c r="Q1536" i="55" s="1"/>
  <c r="G1537" i="55"/>
  <c r="Q1537" i="55" s="1"/>
  <c r="G1538" i="55"/>
  <c r="Q1538" i="55" s="1"/>
  <c r="G1539" i="55"/>
  <c r="Q1539" i="55" s="1"/>
  <c r="G1540" i="55"/>
  <c r="Q1540" i="55" s="1"/>
  <c r="G1541" i="55"/>
  <c r="Q1541" i="55" s="1"/>
  <c r="G1542" i="55"/>
  <c r="Q1542" i="55" s="1"/>
  <c r="G1543" i="55"/>
  <c r="Q1543" i="55" s="1"/>
  <c r="G1544" i="55"/>
  <c r="Q1544" i="55" s="1"/>
  <c r="G1545" i="55"/>
  <c r="Q1545" i="55" s="1"/>
  <c r="G1546" i="55"/>
  <c r="Q1546" i="55" s="1"/>
  <c r="G1547" i="55"/>
  <c r="Q1547" i="55" s="1"/>
  <c r="G1548" i="55"/>
  <c r="Q1548" i="55" s="1"/>
  <c r="G1549" i="55"/>
  <c r="Q1549" i="55" s="1"/>
  <c r="G1550" i="55"/>
  <c r="Q1550" i="55" s="1"/>
  <c r="G1551" i="55"/>
  <c r="Q1551" i="55" s="1"/>
  <c r="G1552" i="55"/>
  <c r="Q1552" i="55" s="1"/>
  <c r="G1553" i="55"/>
  <c r="Q1553" i="55" s="1"/>
  <c r="G1554" i="55"/>
  <c r="Q1554" i="55" s="1"/>
  <c r="G1555" i="55"/>
  <c r="Q1555" i="55" s="1"/>
  <c r="G1556" i="55"/>
  <c r="Q1556" i="55" s="1"/>
  <c r="G1557" i="55"/>
  <c r="Q1557" i="55" s="1"/>
  <c r="G1558" i="55"/>
  <c r="Q1558" i="55" s="1"/>
  <c r="G1559" i="55"/>
  <c r="Q1559" i="55" s="1"/>
  <c r="G1560" i="55"/>
  <c r="Q1560" i="55" s="1"/>
  <c r="G1561" i="55"/>
  <c r="Q1561" i="55" s="1"/>
  <c r="G1562" i="55"/>
  <c r="Q1562" i="55" s="1"/>
  <c r="G1563" i="55"/>
  <c r="Q1563" i="55" s="1"/>
  <c r="G1564" i="55"/>
  <c r="Q1564" i="55" s="1"/>
  <c r="G1565" i="55"/>
  <c r="Q1565" i="55" s="1"/>
  <c r="G1566" i="55"/>
  <c r="Q1566" i="55" s="1"/>
  <c r="G1567" i="55"/>
  <c r="Q1567" i="55" s="1"/>
  <c r="G1568" i="55"/>
  <c r="Q1568" i="55" s="1"/>
  <c r="G1569" i="55"/>
  <c r="Q1569" i="55" s="1"/>
  <c r="G1570" i="55"/>
  <c r="Q1570" i="55" s="1"/>
  <c r="G1571" i="55"/>
  <c r="Q1571" i="55" s="1"/>
  <c r="G1572" i="55"/>
  <c r="Q1572" i="55" s="1"/>
  <c r="G1573" i="55"/>
  <c r="Q1573" i="55" s="1"/>
  <c r="G1574" i="55"/>
  <c r="Q1574" i="55" s="1"/>
  <c r="G1575" i="55"/>
  <c r="Q1575" i="55" s="1"/>
  <c r="G1576" i="55"/>
  <c r="Q1576" i="55" s="1"/>
  <c r="G1577" i="55"/>
  <c r="Q1577" i="55" s="1"/>
  <c r="G1578" i="55"/>
  <c r="Q1578" i="55" s="1"/>
  <c r="G1579" i="55"/>
  <c r="Q1579" i="55" s="1"/>
  <c r="G1580" i="55"/>
  <c r="Q1580" i="55" s="1"/>
  <c r="G1581" i="55"/>
  <c r="Q1581" i="55" s="1"/>
  <c r="G1582" i="55"/>
  <c r="Q1582" i="55" s="1"/>
  <c r="G1583" i="55"/>
  <c r="Q1583" i="55" s="1"/>
  <c r="G1584" i="55"/>
  <c r="Q1584" i="55" s="1"/>
  <c r="G1585" i="55"/>
  <c r="Q1585" i="55" s="1"/>
  <c r="G1586" i="55"/>
  <c r="Q1586" i="55" s="1"/>
  <c r="G1587" i="55"/>
  <c r="Q1587" i="55" s="1"/>
  <c r="G1588" i="55"/>
  <c r="Q1588" i="55" s="1"/>
  <c r="G1589" i="55"/>
  <c r="Q1589" i="55" s="1"/>
  <c r="G1590" i="55"/>
  <c r="Q1590" i="55" s="1"/>
  <c r="G1591" i="55"/>
  <c r="Q1591" i="55" s="1"/>
  <c r="G1592" i="55"/>
  <c r="Q1592" i="55" s="1"/>
  <c r="G1593" i="55"/>
  <c r="Q1593" i="55" s="1"/>
  <c r="G1594" i="55"/>
  <c r="Q1594" i="55" s="1"/>
  <c r="G1595" i="55"/>
  <c r="Q1595" i="55" s="1"/>
  <c r="G1596" i="55"/>
  <c r="Q1596" i="55" s="1"/>
  <c r="G1597" i="55"/>
  <c r="Q1597" i="55" s="1"/>
  <c r="G1598" i="55"/>
  <c r="Q1598" i="55" s="1"/>
  <c r="G1599" i="55"/>
  <c r="Q1599" i="55" s="1"/>
  <c r="G1600" i="55"/>
  <c r="Q1600" i="55" s="1"/>
  <c r="G1601" i="55"/>
  <c r="Q1601" i="55" s="1"/>
  <c r="G1602" i="55"/>
  <c r="Q1602" i="55" s="1"/>
  <c r="G1603" i="55"/>
  <c r="Q1603" i="55" s="1"/>
  <c r="G1604" i="55"/>
  <c r="Q1604" i="55" s="1"/>
  <c r="G1605" i="55"/>
  <c r="Q1605" i="55" s="1"/>
  <c r="G1606" i="55"/>
  <c r="Q1606" i="55" s="1"/>
  <c r="G1607" i="55"/>
  <c r="Q1607" i="55" s="1"/>
  <c r="G1608" i="55"/>
  <c r="Q1608" i="55" s="1"/>
  <c r="G1609" i="55"/>
  <c r="Q1609" i="55" s="1"/>
  <c r="G1610" i="55"/>
  <c r="Q1610" i="55" s="1"/>
  <c r="G1611" i="55"/>
  <c r="Q1611" i="55" s="1"/>
  <c r="G1612" i="55"/>
  <c r="Q1612" i="55" s="1"/>
  <c r="G1613" i="55"/>
  <c r="Q1613" i="55" s="1"/>
  <c r="G1614" i="55"/>
  <c r="Q1614" i="55" s="1"/>
  <c r="G1615" i="55"/>
  <c r="Q1615" i="55" s="1"/>
  <c r="G1616" i="55"/>
  <c r="Q1616" i="55" s="1"/>
  <c r="G1617" i="55"/>
  <c r="Q1617" i="55" s="1"/>
  <c r="G1618" i="55"/>
  <c r="Q1618" i="55" s="1"/>
  <c r="G1619" i="55"/>
  <c r="Q1619" i="55" s="1"/>
  <c r="G1620" i="55"/>
  <c r="Q1620" i="55" s="1"/>
  <c r="G1621" i="55"/>
  <c r="Q1621" i="55" s="1"/>
  <c r="G1622" i="55"/>
  <c r="Q1622" i="55" s="1"/>
  <c r="G1623" i="55"/>
  <c r="Q1623" i="55" s="1"/>
  <c r="G1624" i="55"/>
  <c r="Q1624" i="55" s="1"/>
  <c r="G1625" i="55"/>
  <c r="Q1625" i="55" s="1"/>
  <c r="G1626" i="55"/>
  <c r="Q1626" i="55" s="1"/>
  <c r="G1627" i="55"/>
  <c r="Q1627" i="55" s="1"/>
  <c r="G1628" i="55"/>
  <c r="Q1628" i="55" s="1"/>
  <c r="G1629" i="55"/>
  <c r="Q1629" i="55" s="1"/>
  <c r="G1630" i="55"/>
  <c r="Q1630" i="55" s="1"/>
  <c r="G1631" i="55"/>
  <c r="Q1631" i="55" s="1"/>
  <c r="G1632" i="55"/>
  <c r="Q1632" i="55" s="1"/>
  <c r="G1633" i="55"/>
  <c r="Q1633" i="55" s="1"/>
  <c r="G1634" i="55"/>
  <c r="Q1634" i="55" s="1"/>
  <c r="G1635" i="55"/>
  <c r="Q1635" i="55" s="1"/>
  <c r="G1636" i="55"/>
  <c r="Q1636" i="55" s="1"/>
  <c r="G1637" i="55"/>
  <c r="Q1637" i="55" s="1"/>
  <c r="G1638" i="55"/>
  <c r="Q1638" i="55" s="1"/>
  <c r="G1639" i="55"/>
  <c r="Q1639" i="55" s="1"/>
  <c r="G1640" i="55"/>
  <c r="Q1640" i="55" s="1"/>
  <c r="G1641" i="55"/>
  <c r="Q1641" i="55" s="1"/>
  <c r="G1642" i="55"/>
  <c r="Q1642" i="55" s="1"/>
  <c r="G1643" i="55"/>
  <c r="Q1643" i="55" s="1"/>
  <c r="G1644" i="55"/>
  <c r="Q1644" i="55" s="1"/>
  <c r="G1645" i="55"/>
  <c r="Q1645" i="55" s="1"/>
  <c r="G1646" i="55"/>
  <c r="Q1646" i="55" s="1"/>
  <c r="G1647" i="55"/>
  <c r="Q1647" i="55" s="1"/>
  <c r="G1648" i="55"/>
  <c r="Q1648" i="55" s="1"/>
  <c r="G1649" i="55"/>
  <c r="Q1649" i="55" s="1"/>
  <c r="G1650" i="55"/>
  <c r="Q1650" i="55" s="1"/>
  <c r="G1651" i="55"/>
  <c r="Q1651" i="55" s="1"/>
  <c r="G1652" i="55"/>
  <c r="Q1652" i="55" s="1"/>
  <c r="G1653" i="55"/>
  <c r="Q1653" i="55" s="1"/>
  <c r="G1654" i="55"/>
  <c r="Q1654" i="55" s="1"/>
  <c r="G1655" i="55"/>
  <c r="Q1655" i="55" s="1"/>
  <c r="G1656" i="55"/>
  <c r="Q1656" i="55" s="1"/>
  <c r="G1657" i="55"/>
  <c r="Q1657" i="55" s="1"/>
  <c r="G1658" i="55"/>
  <c r="Q1658" i="55" s="1"/>
  <c r="G1659" i="55"/>
  <c r="Q1659" i="55" s="1"/>
  <c r="G1660" i="55"/>
  <c r="Q1660" i="55" s="1"/>
  <c r="G1661" i="55"/>
  <c r="Q1661" i="55" s="1"/>
  <c r="G1662" i="55"/>
  <c r="Q1662" i="55" s="1"/>
  <c r="G1663" i="55"/>
  <c r="Q1663" i="55" s="1"/>
  <c r="G1664" i="55"/>
  <c r="Q1664" i="55" s="1"/>
  <c r="G1665" i="55"/>
  <c r="Q1665" i="55" s="1"/>
  <c r="G1666" i="55"/>
  <c r="Q1666" i="55" s="1"/>
  <c r="G1667" i="55"/>
  <c r="Q1667" i="55" s="1"/>
  <c r="G1668" i="55"/>
  <c r="Q1668" i="55" s="1"/>
  <c r="G1669" i="55"/>
  <c r="Q1669" i="55" s="1"/>
  <c r="G1670" i="55"/>
  <c r="Q1670" i="55" s="1"/>
  <c r="G1671" i="55"/>
  <c r="Q1671" i="55" s="1"/>
  <c r="G1672" i="55"/>
  <c r="Q1672" i="55" s="1"/>
  <c r="G1673" i="55"/>
  <c r="Q1673" i="55" s="1"/>
  <c r="G1674" i="55"/>
  <c r="Q1674" i="55" s="1"/>
  <c r="G1675" i="55"/>
  <c r="Q1675" i="55" s="1"/>
  <c r="G1676" i="55"/>
  <c r="Q1676" i="55" s="1"/>
  <c r="G1677" i="55"/>
  <c r="Q1677" i="55" s="1"/>
  <c r="G1678" i="55"/>
  <c r="Q1678" i="55" s="1"/>
  <c r="G1679" i="55"/>
  <c r="Q1679" i="55" s="1"/>
  <c r="G1680" i="55"/>
  <c r="Q1680" i="55" s="1"/>
  <c r="G1681" i="55"/>
  <c r="Q1681" i="55" s="1"/>
  <c r="G1682" i="55"/>
  <c r="Q1682" i="55" s="1"/>
  <c r="G1683" i="55"/>
  <c r="Q1683" i="55" s="1"/>
  <c r="G1684" i="55"/>
  <c r="Q1684" i="55" s="1"/>
  <c r="G1685" i="55"/>
  <c r="Q1685" i="55" s="1"/>
  <c r="G1686" i="55"/>
  <c r="Q1686" i="55" s="1"/>
  <c r="G1687" i="55"/>
  <c r="Q1687" i="55" s="1"/>
  <c r="G1688" i="55"/>
  <c r="Q1688" i="55" s="1"/>
  <c r="G1689" i="55"/>
  <c r="Q1689" i="55" s="1"/>
  <c r="G1690" i="55"/>
  <c r="Q1690" i="55" s="1"/>
  <c r="G1691" i="55"/>
  <c r="Q1691" i="55" s="1"/>
  <c r="G1692" i="55"/>
  <c r="Q1692" i="55" s="1"/>
  <c r="G1693" i="55"/>
  <c r="Q1693" i="55" s="1"/>
  <c r="G1694" i="55"/>
  <c r="Q1694" i="55" s="1"/>
  <c r="G1695" i="55"/>
  <c r="Q1695" i="55" s="1"/>
  <c r="G1696" i="55"/>
  <c r="Q1696" i="55" s="1"/>
  <c r="G1697" i="55"/>
  <c r="Q1697" i="55" s="1"/>
  <c r="G1698" i="55"/>
  <c r="Q1698" i="55" s="1"/>
  <c r="G1699" i="55"/>
  <c r="Q1699" i="55" s="1"/>
  <c r="G1700" i="55"/>
  <c r="Q1700" i="55" s="1"/>
  <c r="G1701" i="55"/>
  <c r="Q1701" i="55" s="1"/>
  <c r="G1702" i="55"/>
  <c r="Q1702" i="55" s="1"/>
  <c r="G1703" i="55"/>
  <c r="Q1703" i="55" s="1"/>
  <c r="G1704" i="55"/>
  <c r="Q1704" i="55" s="1"/>
  <c r="G1705" i="55"/>
  <c r="Q1705" i="55" s="1"/>
  <c r="G1706" i="55"/>
  <c r="Q1706" i="55" s="1"/>
  <c r="G1707" i="55"/>
  <c r="Q1707" i="55" s="1"/>
  <c r="G1708" i="55"/>
  <c r="Q1708" i="55" s="1"/>
  <c r="G1709" i="55"/>
  <c r="Q1709" i="55" s="1"/>
  <c r="G1710" i="55"/>
  <c r="Q1710" i="55" s="1"/>
  <c r="G1711" i="55"/>
  <c r="Q1711" i="55" s="1"/>
  <c r="G1712" i="55"/>
  <c r="Q1712" i="55" s="1"/>
  <c r="G1713" i="55"/>
  <c r="Q1713" i="55" s="1"/>
  <c r="G1714" i="55"/>
  <c r="Q1714" i="55" s="1"/>
  <c r="G1715" i="55"/>
  <c r="Q1715" i="55" s="1"/>
  <c r="G1716" i="55"/>
  <c r="Q1716" i="55" s="1"/>
  <c r="G1717" i="55"/>
  <c r="Q1717" i="55" s="1"/>
  <c r="G1718" i="55"/>
  <c r="Q1718" i="55" s="1"/>
  <c r="G1719" i="55"/>
  <c r="Q1719" i="55" s="1"/>
  <c r="G1720" i="55"/>
  <c r="Q1720" i="55" s="1"/>
  <c r="G1721" i="55"/>
  <c r="Q1721" i="55" s="1"/>
  <c r="G1722" i="55"/>
  <c r="Q1722" i="55" s="1"/>
  <c r="G1723" i="55"/>
  <c r="Q1723" i="55" s="1"/>
  <c r="G1724" i="55"/>
  <c r="Q1724" i="55" s="1"/>
  <c r="G1725" i="55"/>
  <c r="Q1725" i="55" s="1"/>
  <c r="G1726" i="55"/>
  <c r="Q1726" i="55" s="1"/>
  <c r="G1727" i="55"/>
  <c r="Q1727" i="55" s="1"/>
  <c r="G1728" i="55"/>
  <c r="Q1728" i="55" s="1"/>
  <c r="G1729" i="55"/>
  <c r="Q1729" i="55" s="1"/>
  <c r="G1730" i="55"/>
  <c r="Q1730" i="55" s="1"/>
  <c r="G1731" i="55"/>
  <c r="Q1731" i="55" s="1"/>
  <c r="G1732" i="55"/>
  <c r="Q1732" i="55" s="1"/>
  <c r="G1733" i="55"/>
  <c r="Q1733" i="55" s="1"/>
  <c r="G1734" i="55"/>
  <c r="Q1734" i="55" s="1"/>
  <c r="G1735" i="55"/>
  <c r="Q1735" i="55" s="1"/>
  <c r="G1736" i="55"/>
  <c r="Q1736" i="55" s="1"/>
  <c r="G1737" i="55"/>
  <c r="Q1737" i="55" s="1"/>
  <c r="G1738" i="55"/>
  <c r="Q1738" i="55" s="1"/>
  <c r="G1739" i="55"/>
  <c r="Q1739" i="55" s="1"/>
  <c r="G1740" i="55"/>
  <c r="Q1740" i="55" s="1"/>
  <c r="G1741" i="55"/>
  <c r="Q1741" i="55" s="1"/>
  <c r="G1742" i="55"/>
  <c r="Q1742" i="55" s="1"/>
  <c r="G1743" i="55"/>
  <c r="Q1743" i="55" s="1"/>
  <c r="G1744" i="55"/>
  <c r="Q1744" i="55" s="1"/>
  <c r="G1745" i="55"/>
  <c r="Q1745" i="55" s="1"/>
  <c r="G1746" i="55"/>
  <c r="Q1746" i="55" s="1"/>
  <c r="G1747" i="55"/>
  <c r="Q1747" i="55" s="1"/>
  <c r="G1748" i="55"/>
  <c r="Q1748" i="55" s="1"/>
  <c r="G1749" i="55"/>
  <c r="Q1749" i="55" s="1"/>
  <c r="G1750" i="55"/>
  <c r="Q1750" i="55" s="1"/>
  <c r="G1751" i="55"/>
  <c r="Q1751" i="55" s="1"/>
  <c r="G1752" i="55"/>
  <c r="Q1752" i="55" s="1"/>
  <c r="G1753" i="55"/>
  <c r="Q1753" i="55" s="1"/>
  <c r="G1754" i="55"/>
  <c r="Q1754" i="55" s="1"/>
  <c r="G1755" i="55"/>
  <c r="Q1755" i="55" s="1"/>
  <c r="G1756" i="55"/>
  <c r="Q1756" i="55" s="1"/>
  <c r="G1757" i="55"/>
  <c r="Q1757" i="55" s="1"/>
  <c r="G1758" i="55"/>
  <c r="Q1758" i="55" s="1"/>
  <c r="G1759" i="55"/>
  <c r="Q1759" i="55" s="1"/>
  <c r="G1760" i="55"/>
  <c r="Q1760" i="55" s="1"/>
  <c r="G1761" i="55"/>
  <c r="Q1761" i="55" s="1"/>
  <c r="G1762" i="55"/>
  <c r="Q1762" i="55" s="1"/>
  <c r="G1763" i="55"/>
  <c r="Q1763" i="55" s="1"/>
  <c r="G1764" i="55"/>
  <c r="Q1764" i="55" s="1"/>
  <c r="G1765" i="55"/>
  <c r="Q1765" i="55" s="1"/>
  <c r="G1766" i="55"/>
  <c r="Q1766" i="55" s="1"/>
  <c r="G1767" i="55"/>
  <c r="Q1767" i="55" s="1"/>
  <c r="G1768" i="55"/>
  <c r="Q1768" i="55" s="1"/>
  <c r="G1769" i="55"/>
  <c r="Q1769" i="55" s="1"/>
  <c r="G1770" i="55"/>
  <c r="Q1770" i="55" s="1"/>
  <c r="G1771" i="55"/>
  <c r="Q1771" i="55" s="1"/>
  <c r="G1772" i="55"/>
  <c r="Q1772" i="55" s="1"/>
  <c r="G1773" i="55"/>
  <c r="Q1773" i="55" s="1"/>
  <c r="G1774" i="55"/>
  <c r="Q1774" i="55" s="1"/>
  <c r="G1775" i="55"/>
  <c r="Q1775" i="55" s="1"/>
  <c r="G1776" i="55"/>
  <c r="Q1776" i="55" s="1"/>
  <c r="G1777" i="55"/>
  <c r="Q1777" i="55" s="1"/>
  <c r="G1778" i="55"/>
  <c r="Q1778" i="55" s="1"/>
  <c r="G1779" i="55"/>
  <c r="Q1779" i="55" s="1"/>
  <c r="G1780" i="55"/>
  <c r="Q1780" i="55" s="1"/>
  <c r="G1781" i="55"/>
  <c r="Q1781" i="55" s="1"/>
  <c r="G1782" i="55"/>
  <c r="Q1782" i="55" s="1"/>
  <c r="G1783" i="55"/>
  <c r="Q1783" i="55" s="1"/>
  <c r="G1784" i="55"/>
  <c r="Q1784" i="55" s="1"/>
  <c r="G1785" i="55"/>
  <c r="Q1785" i="55" s="1"/>
  <c r="G1786" i="55"/>
  <c r="Q1786" i="55" s="1"/>
  <c r="G1787" i="55"/>
  <c r="Q1787" i="55" s="1"/>
  <c r="G1788" i="55"/>
  <c r="Q1788" i="55" s="1"/>
  <c r="G1789" i="55"/>
  <c r="Q1789" i="55" s="1"/>
  <c r="G1790" i="55"/>
  <c r="Q1790" i="55" s="1"/>
  <c r="G1791" i="55"/>
  <c r="Q1791" i="55" s="1"/>
  <c r="G1792" i="55"/>
  <c r="Q1792" i="55" s="1"/>
  <c r="G1793" i="55"/>
  <c r="Q1793" i="55" s="1"/>
  <c r="G1794" i="55"/>
  <c r="Q1794" i="55" s="1"/>
  <c r="G1795" i="55"/>
  <c r="Q1795" i="55" s="1"/>
  <c r="G1796" i="55"/>
  <c r="Q1796" i="55" s="1"/>
  <c r="G1797" i="55"/>
  <c r="Q1797" i="55" s="1"/>
  <c r="G1798" i="55"/>
  <c r="Q1798" i="55" s="1"/>
  <c r="G1799" i="55"/>
  <c r="Q1799" i="55" s="1"/>
  <c r="G1800" i="55"/>
  <c r="Q1800" i="55" s="1"/>
  <c r="G1801" i="55"/>
  <c r="Q1801" i="55" s="1"/>
  <c r="G1802" i="55"/>
  <c r="Q1802" i="55" s="1"/>
  <c r="G1803" i="55"/>
  <c r="Q1803" i="55" s="1"/>
  <c r="G1804" i="55"/>
  <c r="Q1804" i="55" s="1"/>
  <c r="G1805" i="55"/>
  <c r="Q1805" i="55" s="1"/>
  <c r="G1806" i="55"/>
  <c r="Q1806" i="55" s="1"/>
  <c r="G1807" i="55"/>
  <c r="Q1807" i="55" s="1"/>
  <c r="G1808" i="55"/>
  <c r="Q1808" i="55" s="1"/>
  <c r="G1809" i="55"/>
  <c r="Q1809" i="55" s="1"/>
  <c r="G1810" i="55"/>
  <c r="Q1810" i="55" s="1"/>
  <c r="G1811" i="55"/>
  <c r="Q1811" i="55" s="1"/>
  <c r="G1812" i="55"/>
  <c r="Q1812" i="55" s="1"/>
  <c r="G1813" i="55"/>
  <c r="Q1813" i="55" s="1"/>
  <c r="G1814" i="55"/>
  <c r="Q1814" i="55" s="1"/>
  <c r="G1815" i="55"/>
  <c r="Q1815" i="55" s="1"/>
  <c r="G1816" i="55"/>
  <c r="Q1816" i="55" s="1"/>
  <c r="G1817" i="55"/>
  <c r="Q1817" i="55" s="1"/>
  <c r="G1818" i="55"/>
  <c r="Q1818" i="55" s="1"/>
  <c r="G1819" i="55"/>
  <c r="Q1819" i="55" s="1"/>
  <c r="G1820" i="55"/>
  <c r="Q1820" i="55" s="1"/>
  <c r="G1821" i="55"/>
  <c r="Q1821" i="55" s="1"/>
  <c r="G1822" i="55"/>
  <c r="Q1822" i="55" s="1"/>
  <c r="G1823" i="55"/>
  <c r="Q1823" i="55" s="1"/>
  <c r="G1824" i="55"/>
  <c r="Q1824" i="55" s="1"/>
  <c r="G1825" i="55"/>
  <c r="Q1825" i="55" s="1"/>
  <c r="G1826" i="55"/>
  <c r="Q1826" i="55" s="1"/>
  <c r="G1827" i="55"/>
  <c r="Q1827" i="55" s="1"/>
  <c r="G1828" i="55"/>
  <c r="Q1828" i="55" s="1"/>
  <c r="G1829" i="55"/>
  <c r="Q1829" i="55" s="1"/>
  <c r="G1830" i="55"/>
  <c r="Q1830" i="55" s="1"/>
  <c r="G1831" i="55"/>
  <c r="Q1831" i="55" s="1"/>
  <c r="G1832" i="55"/>
  <c r="Q1832" i="55" s="1"/>
  <c r="G1833" i="55"/>
  <c r="Q1833" i="55" s="1"/>
  <c r="G1834" i="55"/>
  <c r="Q1834" i="55" s="1"/>
  <c r="G1835" i="55"/>
  <c r="Q1835" i="55" s="1"/>
  <c r="G1836" i="55"/>
  <c r="Q1836" i="55" s="1"/>
  <c r="G1837" i="55"/>
  <c r="Q1837" i="55" s="1"/>
  <c r="G1838" i="55"/>
  <c r="Q1838" i="55" s="1"/>
  <c r="G1839" i="55"/>
  <c r="Q1839" i="55" s="1"/>
  <c r="G1840" i="55"/>
  <c r="Q1840" i="55" s="1"/>
  <c r="G1841" i="55"/>
  <c r="Q1841" i="55" s="1"/>
  <c r="G1842" i="55"/>
  <c r="Q1842" i="55" s="1"/>
  <c r="G1843" i="55"/>
  <c r="Q1843" i="55" s="1"/>
  <c r="G1844" i="55"/>
  <c r="Q1844" i="55" s="1"/>
  <c r="G1845" i="55"/>
  <c r="Q1845" i="55" s="1"/>
  <c r="G1846" i="55"/>
  <c r="Q1846" i="55" s="1"/>
  <c r="G1847" i="55"/>
  <c r="Q1847" i="55" s="1"/>
  <c r="G1848" i="55"/>
  <c r="Q1848" i="55" s="1"/>
  <c r="G1849" i="55"/>
  <c r="Q1849" i="55" s="1"/>
  <c r="G1850" i="55"/>
  <c r="Q1850" i="55" s="1"/>
  <c r="G1851" i="55"/>
  <c r="Q1851" i="55" s="1"/>
  <c r="G1852" i="55"/>
  <c r="Q1852" i="55" s="1"/>
  <c r="G1853" i="55"/>
  <c r="Q1853" i="55" s="1"/>
  <c r="G1854" i="55"/>
  <c r="Q1854" i="55" s="1"/>
  <c r="G1855" i="55"/>
  <c r="Q1855" i="55" s="1"/>
  <c r="G1856" i="55"/>
  <c r="Q1856" i="55" s="1"/>
  <c r="G1857" i="55"/>
  <c r="Q1857" i="55" s="1"/>
  <c r="G1858" i="55"/>
  <c r="Q1858" i="55" s="1"/>
  <c r="G1859" i="55"/>
  <c r="Q1859" i="55" s="1"/>
  <c r="G1860" i="55"/>
  <c r="Q1860" i="55" s="1"/>
  <c r="G1861" i="55"/>
  <c r="Q1861" i="55" s="1"/>
  <c r="G1862" i="55"/>
  <c r="Q1862" i="55" s="1"/>
  <c r="G1863" i="55"/>
  <c r="Q1863" i="55" s="1"/>
  <c r="G1864" i="55"/>
  <c r="Q1864" i="55" s="1"/>
  <c r="G1865" i="55"/>
  <c r="Q1865" i="55" s="1"/>
  <c r="G1866" i="55"/>
  <c r="Q1866" i="55" s="1"/>
  <c r="G1867" i="55"/>
  <c r="Q1867" i="55" s="1"/>
  <c r="G1868" i="55"/>
  <c r="Q1868" i="55" s="1"/>
  <c r="G1869" i="55"/>
  <c r="Q1869" i="55" s="1"/>
  <c r="G1870" i="55"/>
  <c r="Q1870" i="55" s="1"/>
  <c r="G1871" i="55"/>
  <c r="Q1871" i="55" s="1"/>
  <c r="G1872" i="55"/>
  <c r="Q1872" i="55" s="1"/>
  <c r="G1873" i="55"/>
  <c r="Q1873" i="55" s="1"/>
  <c r="G1874" i="55"/>
  <c r="Q1874" i="55" s="1"/>
  <c r="G1875" i="55"/>
  <c r="Q1875" i="55" s="1"/>
  <c r="G1876" i="55"/>
  <c r="Q1876" i="55" s="1"/>
  <c r="G1877" i="55"/>
  <c r="Q1877" i="55" s="1"/>
  <c r="G1878" i="55"/>
  <c r="Q1878" i="55" s="1"/>
  <c r="G1879" i="55"/>
  <c r="Q1879" i="55" s="1"/>
  <c r="G1880" i="55"/>
  <c r="Q1880" i="55" s="1"/>
  <c r="G1881" i="55"/>
  <c r="Q1881" i="55" s="1"/>
  <c r="G1882" i="55"/>
  <c r="Q1882" i="55" s="1"/>
  <c r="G1883" i="55"/>
  <c r="Q1883" i="55" s="1"/>
  <c r="G1884" i="55"/>
  <c r="Q1884" i="55" s="1"/>
  <c r="G1885" i="55"/>
  <c r="Q1885" i="55" s="1"/>
  <c r="G1886" i="55"/>
  <c r="Q1886" i="55" s="1"/>
  <c r="G1887" i="55"/>
  <c r="Q1887" i="55" s="1"/>
  <c r="G1888" i="55"/>
  <c r="Q1888" i="55" s="1"/>
  <c r="G1889" i="55"/>
  <c r="Q1889" i="55" s="1"/>
  <c r="G1890" i="55"/>
  <c r="Q1890" i="55" s="1"/>
  <c r="G1891" i="55"/>
  <c r="Q1891" i="55" s="1"/>
  <c r="G1892" i="55"/>
  <c r="Q1892" i="55" s="1"/>
  <c r="G1893" i="55"/>
  <c r="Q1893" i="55" s="1"/>
  <c r="G1894" i="55"/>
  <c r="Q1894" i="55" s="1"/>
  <c r="G1895" i="55"/>
  <c r="Q1895" i="55" s="1"/>
  <c r="G1896" i="55"/>
  <c r="Q1896" i="55" s="1"/>
  <c r="G1897" i="55"/>
  <c r="Q1897" i="55" s="1"/>
  <c r="G1898" i="55"/>
  <c r="Q1898" i="55" s="1"/>
  <c r="G1899" i="55"/>
  <c r="Q1899" i="55" s="1"/>
  <c r="G1900" i="55"/>
  <c r="Q1900" i="55" s="1"/>
  <c r="G1901" i="55"/>
  <c r="Q1901" i="55" s="1"/>
  <c r="G1902" i="55"/>
  <c r="Q1902" i="55" s="1"/>
  <c r="G1903" i="55"/>
  <c r="Q1903" i="55" s="1"/>
  <c r="G1904" i="55"/>
  <c r="Q1904" i="55" s="1"/>
  <c r="G1905" i="55"/>
  <c r="Q1905" i="55" s="1"/>
  <c r="G1906" i="55"/>
  <c r="Q1906" i="55" s="1"/>
  <c r="G1907" i="55"/>
  <c r="Q1907" i="55" s="1"/>
  <c r="G1908" i="55"/>
  <c r="Q1908" i="55" s="1"/>
  <c r="G1909" i="55"/>
  <c r="Q1909" i="55" s="1"/>
  <c r="G1910" i="55"/>
  <c r="Q1910" i="55" s="1"/>
  <c r="G1911" i="55"/>
  <c r="Q1911" i="55" s="1"/>
  <c r="G1912" i="55"/>
  <c r="Q1912" i="55" s="1"/>
  <c r="G1913" i="55"/>
  <c r="Q1913" i="55" s="1"/>
  <c r="G1914" i="55"/>
  <c r="Q1914" i="55" s="1"/>
  <c r="G1915" i="55"/>
  <c r="Q1915" i="55" s="1"/>
  <c r="G1916" i="55"/>
  <c r="Q1916" i="55" s="1"/>
  <c r="G1917" i="55"/>
  <c r="Q1917" i="55" s="1"/>
  <c r="G1918" i="55"/>
  <c r="Q1918" i="55" s="1"/>
  <c r="G1919" i="55"/>
  <c r="Q1919" i="55" s="1"/>
  <c r="G1920" i="55"/>
  <c r="Q1920" i="55" s="1"/>
  <c r="G1921" i="55"/>
  <c r="Q1921" i="55" s="1"/>
  <c r="G1922" i="55"/>
  <c r="Q1922" i="55" s="1"/>
  <c r="G1923" i="55"/>
  <c r="Q1923" i="55" s="1"/>
  <c r="G1924" i="55"/>
  <c r="Q1924" i="55" s="1"/>
  <c r="G1925" i="55"/>
  <c r="Q1925" i="55" s="1"/>
  <c r="G1926" i="55"/>
  <c r="Q1926" i="55" s="1"/>
  <c r="G1927" i="55"/>
  <c r="Q1927" i="55" s="1"/>
  <c r="G1928" i="55"/>
  <c r="Q1928" i="55" s="1"/>
  <c r="G1929" i="55"/>
  <c r="Q1929" i="55" s="1"/>
  <c r="G1930" i="55"/>
  <c r="Q1930" i="55" s="1"/>
  <c r="G1931" i="55"/>
  <c r="Q1931" i="55" s="1"/>
  <c r="G1932" i="55"/>
  <c r="Q1932" i="55" s="1"/>
  <c r="G1933" i="55"/>
  <c r="Q1933" i="55" s="1"/>
  <c r="G1934" i="55"/>
  <c r="Q1934" i="55" s="1"/>
  <c r="G1935" i="55"/>
  <c r="Q1935" i="55" s="1"/>
  <c r="G1936" i="55"/>
  <c r="Q1936" i="55" s="1"/>
  <c r="G1937" i="55"/>
  <c r="Q1937" i="55" s="1"/>
  <c r="G1938" i="55"/>
  <c r="Q1938" i="55" s="1"/>
  <c r="G1939" i="55"/>
  <c r="Q1939" i="55" s="1"/>
  <c r="G1940" i="55"/>
  <c r="Q1940" i="55" s="1"/>
  <c r="G1941" i="55"/>
  <c r="Q1941" i="55" s="1"/>
  <c r="G1942" i="55"/>
  <c r="Q1942" i="55" s="1"/>
  <c r="G1943" i="55"/>
  <c r="Q1943" i="55" s="1"/>
  <c r="G1944" i="55"/>
  <c r="Q1944" i="55" s="1"/>
  <c r="G1945" i="55"/>
  <c r="Q1945" i="55" s="1"/>
  <c r="G1946" i="55"/>
  <c r="Q1946" i="55" s="1"/>
  <c r="G1947" i="55"/>
  <c r="Q1947" i="55" s="1"/>
  <c r="G1948" i="55"/>
  <c r="Q1948" i="55" s="1"/>
  <c r="G1949" i="55"/>
  <c r="Q1949" i="55" s="1"/>
  <c r="G1950" i="55"/>
  <c r="Q1950" i="55" s="1"/>
  <c r="G1951" i="55"/>
  <c r="Q1951" i="55" s="1"/>
  <c r="G1952" i="55"/>
  <c r="Q1952" i="55" s="1"/>
  <c r="G1953" i="55"/>
  <c r="Q1953" i="55" s="1"/>
  <c r="G1954" i="55"/>
  <c r="Q1954" i="55" s="1"/>
  <c r="G1955" i="55"/>
  <c r="Q1955" i="55" s="1"/>
  <c r="G1956" i="55"/>
  <c r="Q1956" i="55" s="1"/>
  <c r="G1957" i="55"/>
  <c r="Q1957" i="55" s="1"/>
  <c r="G1958" i="55"/>
  <c r="Q1958" i="55" s="1"/>
  <c r="G1959" i="55"/>
  <c r="Q1959" i="55" s="1"/>
  <c r="G1960" i="55"/>
  <c r="Q1960" i="55" s="1"/>
  <c r="G1961" i="55"/>
  <c r="Q1961" i="55" s="1"/>
  <c r="G1962" i="55"/>
  <c r="Q1962" i="55" s="1"/>
  <c r="G1963" i="55"/>
  <c r="Q1963" i="55" s="1"/>
  <c r="G1964" i="55"/>
  <c r="Q1964" i="55" s="1"/>
  <c r="G1965" i="55"/>
  <c r="Q1965" i="55" s="1"/>
  <c r="G1966" i="55"/>
  <c r="Q1966" i="55" s="1"/>
  <c r="G1967" i="55"/>
  <c r="Q1967" i="55" s="1"/>
  <c r="G1968" i="55"/>
  <c r="Q1968" i="55" s="1"/>
  <c r="G1969" i="55"/>
  <c r="Q1969" i="55" s="1"/>
  <c r="G1970" i="55"/>
  <c r="Q1970" i="55" s="1"/>
  <c r="G1971" i="55"/>
  <c r="Q1971" i="55" s="1"/>
  <c r="G1972" i="55"/>
  <c r="Q1972" i="55" s="1"/>
  <c r="G1973" i="55"/>
  <c r="Q1973" i="55" s="1"/>
  <c r="G1974" i="55"/>
  <c r="Q1974" i="55" s="1"/>
  <c r="G1975" i="55"/>
  <c r="Q1975" i="55" s="1"/>
  <c r="G1976" i="55"/>
  <c r="Q1976" i="55" s="1"/>
  <c r="G1977" i="55"/>
  <c r="Q1977" i="55" s="1"/>
  <c r="G1978" i="55"/>
  <c r="Q1978" i="55" s="1"/>
  <c r="G1979" i="55"/>
  <c r="Q1979" i="55" s="1"/>
  <c r="G1980" i="55"/>
  <c r="Q1980" i="55" s="1"/>
  <c r="G1981" i="55"/>
  <c r="Q1981" i="55" s="1"/>
  <c r="G1982" i="55"/>
  <c r="Q1982" i="55" s="1"/>
  <c r="G1983" i="55"/>
  <c r="Q1983" i="55" s="1"/>
  <c r="G1984" i="55"/>
  <c r="Q1984" i="55" s="1"/>
  <c r="G1985" i="55"/>
  <c r="Q1985" i="55" s="1"/>
  <c r="G1986" i="55"/>
  <c r="Q1986" i="55" s="1"/>
  <c r="G1987" i="55"/>
  <c r="Q1987" i="55" s="1"/>
  <c r="G1988" i="55"/>
  <c r="Q1988" i="55" s="1"/>
  <c r="G1989" i="55"/>
  <c r="Q1989" i="55" s="1"/>
  <c r="G1990" i="55"/>
  <c r="Q1990" i="55" s="1"/>
  <c r="G1991" i="55"/>
  <c r="Q1991" i="55" s="1"/>
  <c r="G1992" i="55"/>
  <c r="Q1992" i="55" s="1"/>
  <c r="G1993" i="55"/>
  <c r="Q1993" i="55" s="1"/>
  <c r="G1994" i="55"/>
  <c r="Q1994" i="55" s="1"/>
  <c r="G1995" i="55"/>
  <c r="Q1995" i="55" s="1"/>
  <c r="G1996" i="55"/>
  <c r="Q1996" i="55" s="1"/>
  <c r="G1997" i="55"/>
  <c r="Q1997" i="55" s="1"/>
  <c r="G1998" i="55"/>
  <c r="Q1998" i="55" s="1"/>
  <c r="G1999" i="55"/>
  <c r="Q1999" i="55" s="1"/>
  <c r="G2000" i="55"/>
  <c r="Q2000" i="55" s="1"/>
  <c r="G5" i="55"/>
  <c r="Q5" i="55" s="1"/>
  <c r="V5" i="55" s="1"/>
  <c r="AI5" i="55" s="1"/>
  <c r="E23" i="56" l="1"/>
  <c r="E24" i="56"/>
  <c r="E25" i="56"/>
  <c r="E22" i="56"/>
  <c r="B23" i="56"/>
  <c r="D23" i="56" s="1"/>
  <c r="B22" i="56"/>
  <c r="D22" i="56" s="1"/>
  <c r="B25" i="56"/>
  <c r="D25" i="56" s="1"/>
  <c r="B24" i="56"/>
  <c r="D24" i="56" s="1"/>
  <c r="E21" i="56"/>
  <c r="D21" i="56"/>
  <c r="E20" i="56"/>
  <c r="D20" i="56"/>
  <c r="E19" i="56"/>
  <c r="D19" i="56"/>
  <c r="E18" i="56"/>
  <c r="D18" i="56"/>
  <c r="E17" i="56"/>
  <c r="A1" i="56"/>
  <c r="Q4" i="55"/>
  <c r="V15" i="55"/>
  <c r="V27" i="55"/>
  <c r="V39" i="55"/>
  <c r="V51" i="55"/>
  <c r="V63" i="55"/>
  <c r="V75" i="55"/>
  <c r="V87" i="55"/>
  <c r="V99" i="55"/>
  <c r="V111" i="55"/>
  <c r="V123" i="55"/>
  <c r="V135" i="55"/>
  <c r="V147" i="55"/>
  <c r="V159" i="55"/>
  <c r="V171" i="55"/>
  <c r="V183" i="55"/>
  <c r="V195" i="55"/>
  <c r="V207" i="55"/>
  <c r="V219" i="55"/>
  <c r="V231" i="55"/>
  <c r="V243" i="55"/>
  <c r="V255" i="55"/>
  <c r="V267" i="55"/>
  <c r="V279" i="55"/>
  <c r="V291" i="55"/>
  <c r="AI291" i="55" s="1"/>
  <c r="V303" i="55"/>
  <c r="AI303" i="55" s="1"/>
  <c r="V315" i="55"/>
  <c r="AI315" i="55" s="1"/>
  <c r="V327" i="55"/>
  <c r="V339" i="55"/>
  <c r="V351" i="55"/>
  <c r="V363" i="55"/>
  <c r="V375" i="55"/>
  <c r="AI375" i="55" s="1"/>
  <c r="V387" i="55"/>
  <c r="V399" i="55"/>
  <c r="V411" i="55"/>
  <c r="V423" i="55"/>
  <c r="AI423" i="55" s="1"/>
  <c r="V435" i="55"/>
  <c r="AI435" i="55" s="1"/>
  <c r="V447" i="55"/>
  <c r="V459" i="55"/>
  <c r="V471" i="55"/>
  <c r="V483" i="55"/>
  <c r="V495" i="55"/>
  <c r="V507" i="55"/>
  <c r="AI507" i="55" s="1"/>
  <c r="V519" i="55"/>
  <c r="AI519" i="55" s="1"/>
  <c r="V531" i="55"/>
  <c r="V543" i="55"/>
  <c r="V555" i="55"/>
  <c r="AI555" i="55" s="1"/>
  <c r="V567" i="55"/>
  <c r="AI567" i="55" s="1"/>
  <c r="V579" i="55"/>
  <c r="V591" i="55"/>
  <c r="V603" i="55"/>
  <c r="AI603" i="55" s="1"/>
  <c r="V615" i="55"/>
  <c r="V627" i="55"/>
  <c r="V639" i="55"/>
  <c r="AI639" i="55" s="1"/>
  <c r="V651" i="55"/>
  <c r="AI651" i="55" s="1"/>
  <c r="V663" i="55"/>
  <c r="V675" i="55"/>
  <c r="V687" i="55"/>
  <c r="V699" i="55"/>
  <c r="AI699" i="55" s="1"/>
  <c r="V711" i="55"/>
  <c r="V723" i="55"/>
  <c r="V735" i="55"/>
  <c r="V747" i="55"/>
  <c r="V759" i="55"/>
  <c r="V771" i="55"/>
  <c r="V783" i="55"/>
  <c r="V795" i="55"/>
  <c r="V807" i="55"/>
  <c r="V819" i="55"/>
  <c r="V831" i="55"/>
  <c r="V843" i="55"/>
  <c r="V855" i="55"/>
  <c r="V867" i="55"/>
  <c r="V879" i="55"/>
  <c r="V891" i="55"/>
  <c r="V903" i="55"/>
  <c r="V915" i="55"/>
  <c r="V927" i="55"/>
  <c r="V939" i="55"/>
  <c r="V951" i="55"/>
  <c r="V963" i="55"/>
  <c r="AI963" i="55" s="1"/>
  <c r="V975" i="55"/>
  <c r="V987" i="55"/>
  <c r="V999" i="55"/>
  <c r="V1011" i="55"/>
  <c r="AI1011" i="55" s="1"/>
  <c r="V1023" i="55"/>
  <c r="AI1023" i="55" s="1"/>
  <c r="V1035" i="55"/>
  <c r="AI1035" i="55" s="1"/>
  <c r="V1047" i="55"/>
  <c r="AI1047" i="55" s="1"/>
  <c r="V1059" i="55"/>
  <c r="AI1059" i="55" s="1"/>
  <c r="V1071" i="55"/>
  <c r="V1083" i="55"/>
  <c r="V1095" i="55"/>
  <c r="V1107" i="55"/>
  <c r="V1119" i="55"/>
  <c r="V1131" i="55"/>
  <c r="V1143" i="55"/>
  <c r="V1155" i="55"/>
  <c r="V1167" i="55"/>
  <c r="V1179" i="55"/>
  <c r="V1191" i="55"/>
  <c r="V1203" i="55"/>
  <c r="V1215" i="55"/>
  <c r="V1227" i="55"/>
  <c r="V1239" i="55"/>
  <c r="V1251" i="55"/>
  <c r="V1263" i="55"/>
  <c r="V1275" i="55"/>
  <c r="V1287" i="55"/>
  <c r="V1299" i="55"/>
  <c r="V1311" i="55"/>
  <c r="V1323" i="55"/>
  <c r="AI1323" i="55" s="1"/>
  <c r="V1335" i="55"/>
  <c r="V1347" i="55"/>
  <c r="V1359" i="55"/>
  <c r="V1371" i="55"/>
  <c r="AI1371" i="55" s="1"/>
  <c r="V1383" i="55"/>
  <c r="V1395" i="55"/>
  <c r="V1407" i="55"/>
  <c r="V1419" i="55"/>
  <c r="V1431" i="55"/>
  <c r="AI1431" i="55" s="1"/>
  <c r="V1443" i="55"/>
  <c r="V1455" i="55"/>
  <c r="V1467" i="55"/>
  <c r="V1479" i="55"/>
  <c r="AI1479" i="55" s="1"/>
  <c r="V1491" i="55"/>
  <c r="AI1491" i="55" s="1"/>
  <c r="V1503" i="55"/>
  <c r="V1515" i="55"/>
  <c r="V1527" i="55"/>
  <c r="V1539" i="55"/>
  <c r="V1551" i="55"/>
  <c r="V1563" i="55"/>
  <c r="V1575" i="55"/>
  <c r="AI1575" i="55" s="1"/>
  <c r="V1587" i="55"/>
  <c r="AI1587" i="55" s="1"/>
  <c r="V1599" i="55"/>
  <c r="AI1599" i="55" s="1"/>
  <c r="V1611" i="55"/>
  <c r="AI1611" i="55" s="1"/>
  <c r="V1623" i="55"/>
  <c r="AI1623" i="55" s="1"/>
  <c r="V1635" i="55"/>
  <c r="AI1635" i="55" s="1"/>
  <c r="V1647" i="55"/>
  <c r="AI1647" i="55" s="1"/>
  <c r="V1659" i="55"/>
  <c r="AI1659" i="55" s="1"/>
  <c r="V1671" i="55"/>
  <c r="V1683" i="55"/>
  <c r="V1695" i="55"/>
  <c r="V1707" i="55"/>
  <c r="V1719" i="55"/>
  <c r="V1731" i="55"/>
  <c r="V1743" i="55"/>
  <c r="V1755" i="55"/>
  <c r="V1767" i="55"/>
  <c r="V1779" i="55"/>
  <c r="V1791" i="55"/>
  <c r="V1803" i="55"/>
  <c r="V1815" i="55"/>
  <c r="V1827" i="55"/>
  <c r="V1839" i="55"/>
  <c r="V1851" i="55"/>
  <c r="V1863" i="55"/>
  <c r="V1875" i="55"/>
  <c r="V1887" i="55"/>
  <c r="V1899" i="55"/>
  <c r="AI1899" i="55" s="1"/>
  <c r="V1911" i="55"/>
  <c r="V1923" i="55"/>
  <c r="AI1923" i="55" s="1"/>
  <c r="V1935" i="55"/>
  <c r="AI1935" i="55" s="1"/>
  <c r="V1947" i="55"/>
  <c r="AI1947" i="55" s="1"/>
  <c r="V1959" i="55"/>
  <c r="V1971" i="55"/>
  <c r="V1983" i="55"/>
  <c r="V1995" i="55"/>
  <c r="S6" i="57"/>
  <c r="S7" i="57"/>
  <c r="S8" i="57"/>
  <c r="S9" i="57"/>
  <c r="S10" i="57"/>
  <c r="S11" i="57"/>
  <c r="S12" i="57"/>
  <c r="S13" i="57"/>
  <c r="S14" i="57"/>
  <c r="S15" i="57"/>
  <c r="S16" i="57"/>
  <c r="S17" i="57"/>
  <c r="S18" i="57"/>
  <c r="S19" i="57"/>
  <c r="S20" i="57"/>
  <c r="S21" i="57"/>
  <c r="S22" i="57"/>
  <c r="S23" i="57"/>
  <c r="S24" i="57"/>
  <c r="S25" i="57"/>
  <c r="S26" i="57"/>
  <c r="S27" i="57"/>
  <c r="S28" i="57"/>
  <c r="S29" i="57"/>
  <c r="S30" i="57"/>
  <c r="S31" i="57"/>
  <c r="S32" i="57"/>
  <c r="S33" i="57"/>
  <c r="S34" i="57"/>
  <c r="S35" i="57"/>
  <c r="S36" i="57"/>
  <c r="S37" i="57"/>
  <c r="S38" i="57"/>
  <c r="S39" i="57"/>
  <c r="S40" i="57"/>
  <c r="S41" i="57"/>
  <c r="S42" i="57"/>
  <c r="S43" i="57"/>
  <c r="S44" i="57"/>
  <c r="S45" i="57"/>
  <c r="S46" i="57"/>
  <c r="S47" i="57"/>
  <c r="S48" i="57"/>
  <c r="S49" i="57"/>
  <c r="S50" i="57"/>
  <c r="S51" i="57"/>
  <c r="S52" i="57"/>
  <c r="S53" i="57"/>
  <c r="S54" i="57"/>
  <c r="S55" i="57"/>
  <c r="S56" i="57"/>
  <c r="S57" i="57"/>
  <c r="S58" i="57"/>
  <c r="S59" i="57"/>
  <c r="S60" i="57"/>
  <c r="S61" i="57"/>
  <c r="S62" i="57"/>
  <c r="S63" i="57"/>
  <c r="S64" i="57"/>
  <c r="S65" i="57"/>
  <c r="S66" i="57"/>
  <c r="S67" i="57"/>
  <c r="S68" i="57"/>
  <c r="S69" i="57"/>
  <c r="S70" i="57"/>
  <c r="S71" i="57"/>
  <c r="S72" i="57"/>
  <c r="S73" i="57"/>
  <c r="S74" i="57"/>
  <c r="S75" i="57"/>
  <c r="S76" i="57"/>
  <c r="S77" i="57"/>
  <c r="S78" i="57"/>
  <c r="S79" i="57"/>
  <c r="S80" i="57"/>
  <c r="S81" i="57"/>
  <c r="S82" i="57"/>
  <c r="S83" i="57"/>
  <c r="S84" i="57"/>
  <c r="S85" i="57"/>
  <c r="S86" i="57"/>
  <c r="S87" i="57"/>
  <c r="S88" i="57"/>
  <c r="S89" i="57"/>
  <c r="S90" i="57"/>
  <c r="S91" i="57"/>
  <c r="S92" i="57"/>
  <c r="S93" i="57"/>
  <c r="S94" i="57"/>
  <c r="S95" i="57"/>
  <c r="S96" i="57"/>
  <c r="S97" i="57"/>
  <c r="S98" i="57"/>
  <c r="S99" i="57"/>
  <c r="S100" i="57"/>
  <c r="S101" i="57"/>
  <c r="S102" i="57"/>
  <c r="S103" i="57"/>
  <c r="S104" i="57"/>
  <c r="S105" i="57"/>
  <c r="S106" i="57"/>
  <c r="S107" i="57"/>
  <c r="S108" i="57"/>
  <c r="S109" i="57"/>
  <c r="S110" i="57"/>
  <c r="S111" i="57"/>
  <c r="S112" i="57"/>
  <c r="S113" i="57"/>
  <c r="S114" i="57"/>
  <c r="S115" i="57"/>
  <c r="S116" i="57"/>
  <c r="S117" i="57"/>
  <c r="S118" i="57"/>
  <c r="S119" i="57"/>
  <c r="S120" i="57"/>
  <c r="S121" i="57"/>
  <c r="S122" i="57"/>
  <c r="S123" i="57"/>
  <c r="S124" i="57"/>
  <c r="S125" i="57"/>
  <c r="S126" i="57"/>
  <c r="S127" i="57"/>
  <c r="S128" i="57"/>
  <c r="S129" i="57"/>
  <c r="S130" i="57"/>
  <c r="S131" i="57"/>
  <c r="S132" i="57"/>
  <c r="S133" i="57"/>
  <c r="S134" i="57"/>
  <c r="S135" i="57"/>
  <c r="S136" i="57"/>
  <c r="S137" i="57"/>
  <c r="S138" i="57"/>
  <c r="S139" i="57"/>
  <c r="S140" i="57"/>
  <c r="S141" i="57"/>
  <c r="S142" i="57"/>
  <c r="S143" i="57"/>
  <c r="S144" i="57"/>
  <c r="S145" i="57"/>
  <c r="S146" i="57"/>
  <c r="S147" i="57"/>
  <c r="S148" i="57"/>
  <c r="S149" i="57"/>
  <c r="S150" i="57"/>
  <c r="S151" i="57"/>
  <c r="S152" i="57"/>
  <c r="S153" i="57"/>
  <c r="S154" i="57"/>
  <c r="S155" i="57"/>
  <c r="S156" i="57"/>
  <c r="S157" i="57"/>
  <c r="S158" i="57"/>
  <c r="S159" i="57"/>
  <c r="S160" i="57"/>
  <c r="S161" i="57"/>
  <c r="S162" i="57"/>
  <c r="S163" i="57"/>
  <c r="S164" i="57"/>
  <c r="S165" i="57"/>
  <c r="S166" i="57"/>
  <c r="S167" i="57"/>
  <c r="S168" i="57"/>
  <c r="S169" i="57"/>
  <c r="S170" i="57"/>
  <c r="S171" i="57"/>
  <c r="S172" i="57"/>
  <c r="S173" i="57"/>
  <c r="S174" i="57"/>
  <c r="S175" i="57"/>
  <c r="S176" i="57"/>
  <c r="S177" i="57"/>
  <c r="S178" i="57"/>
  <c r="S179" i="57"/>
  <c r="S180" i="57"/>
  <c r="S181" i="57"/>
  <c r="S182" i="57"/>
  <c r="S183" i="57"/>
  <c r="S184" i="57"/>
  <c r="S185" i="57"/>
  <c r="S186" i="57"/>
  <c r="S187" i="57"/>
  <c r="S188" i="57"/>
  <c r="S189" i="57"/>
  <c r="S190" i="57"/>
  <c r="S191" i="57"/>
  <c r="S192" i="57"/>
  <c r="S193" i="57"/>
  <c r="S194" i="57"/>
  <c r="S195" i="57"/>
  <c r="S196" i="57"/>
  <c r="S197" i="57"/>
  <c r="S198" i="57"/>
  <c r="S199" i="57"/>
  <c r="S5" i="57"/>
  <c r="W4" i="57"/>
  <c r="V4" i="57"/>
  <c r="U4" i="57"/>
  <c r="S4" i="57"/>
  <c r="N4" i="57"/>
  <c r="K32" i="56"/>
  <c r="J32" i="56"/>
  <c r="I32" i="56"/>
  <c r="AH4" i="55"/>
  <c r="AG4" i="55"/>
  <c r="AF4" i="55"/>
  <c r="V4" i="55"/>
  <c r="H21" i="58"/>
  <c r="H20" i="58"/>
  <c r="H19" i="58"/>
  <c r="H18" i="58"/>
  <c r="H17" i="58"/>
  <c r="H16" i="58"/>
  <c r="H15" i="58"/>
  <c r="AC200" i="57"/>
  <c r="AC199" i="57"/>
  <c r="AC198" i="57"/>
  <c r="AC197" i="57"/>
  <c r="AC196" i="57"/>
  <c r="AC195" i="57"/>
  <c r="AC194" i="57"/>
  <c r="AC193" i="57"/>
  <c r="AC192" i="57"/>
  <c r="AC191" i="57"/>
  <c r="AC190" i="57"/>
  <c r="AC189" i="57"/>
  <c r="AC188" i="57"/>
  <c r="AC187" i="57"/>
  <c r="AC186" i="57"/>
  <c r="AC185" i="57"/>
  <c r="AC184" i="57"/>
  <c r="AC183" i="57"/>
  <c r="AC182" i="57"/>
  <c r="AC181" i="57"/>
  <c r="AC180" i="57"/>
  <c r="AC179" i="57"/>
  <c r="AC178" i="57"/>
  <c r="AC177" i="57"/>
  <c r="AC176" i="57"/>
  <c r="AC175" i="57"/>
  <c r="AC174" i="57"/>
  <c r="AC173" i="57"/>
  <c r="AC172" i="57"/>
  <c r="AC171" i="57"/>
  <c r="AC170" i="57"/>
  <c r="AC169" i="57"/>
  <c r="AC168" i="57"/>
  <c r="AC167" i="57"/>
  <c r="AC166" i="57"/>
  <c r="AC165" i="57"/>
  <c r="AC164" i="57"/>
  <c r="AC163" i="57"/>
  <c r="AC162" i="57"/>
  <c r="AC161" i="57"/>
  <c r="AC160" i="57"/>
  <c r="AC159" i="57"/>
  <c r="AC158" i="57"/>
  <c r="AC157" i="57"/>
  <c r="AC156" i="57"/>
  <c r="AC155" i="57"/>
  <c r="AC154" i="57"/>
  <c r="AC153" i="57"/>
  <c r="AC152" i="57"/>
  <c r="AC151" i="57"/>
  <c r="AC150" i="57"/>
  <c r="AC149" i="57"/>
  <c r="AC148" i="57"/>
  <c r="AC147" i="57"/>
  <c r="AC146" i="57"/>
  <c r="AC145" i="57"/>
  <c r="AC144" i="57"/>
  <c r="AC143" i="57"/>
  <c r="AC142" i="57"/>
  <c r="AC141" i="57"/>
  <c r="AC140" i="57"/>
  <c r="AC139" i="57"/>
  <c r="AC138" i="57"/>
  <c r="AC137" i="57"/>
  <c r="AC136" i="57"/>
  <c r="AC135" i="57"/>
  <c r="AC134" i="57"/>
  <c r="AC133" i="57"/>
  <c r="AC132" i="57"/>
  <c r="AC131" i="57"/>
  <c r="AC130" i="57"/>
  <c r="AC129" i="57"/>
  <c r="AC128" i="57"/>
  <c r="AC127" i="57"/>
  <c r="AC126" i="57"/>
  <c r="AC125" i="57"/>
  <c r="AC124" i="57"/>
  <c r="AC123" i="57"/>
  <c r="AC122" i="57"/>
  <c r="AC121" i="57"/>
  <c r="AC120" i="57"/>
  <c r="AC119" i="57"/>
  <c r="AC118" i="57"/>
  <c r="AC117" i="57"/>
  <c r="AC116" i="57"/>
  <c r="AC115" i="57"/>
  <c r="AC114" i="57"/>
  <c r="AC113" i="57"/>
  <c r="AC112" i="57"/>
  <c r="AC111" i="57"/>
  <c r="AC110" i="57"/>
  <c r="AC109" i="57"/>
  <c r="AC108" i="57"/>
  <c r="AC107" i="57"/>
  <c r="AC106" i="57"/>
  <c r="AC105" i="57"/>
  <c r="AC104" i="57"/>
  <c r="AC103" i="57"/>
  <c r="AC102" i="57"/>
  <c r="AC101" i="57"/>
  <c r="AC100" i="57"/>
  <c r="AC99" i="57"/>
  <c r="AC98" i="57"/>
  <c r="AC97" i="57"/>
  <c r="AC96" i="57"/>
  <c r="AC95" i="57"/>
  <c r="AC94" i="57"/>
  <c r="AC93" i="57"/>
  <c r="AC92" i="57"/>
  <c r="AC91" i="57"/>
  <c r="AC90" i="57"/>
  <c r="AC89" i="57"/>
  <c r="AC88" i="57"/>
  <c r="AC87" i="57"/>
  <c r="AC86" i="57"/>
  <c r="AC85" i="57"/>
  <c r="AC84" i="57"/>
  <c r="AC83" i="57"/>
  <c r="AC82" i="57"/>
  <c r="AC81" i="57"/>
  <c r="AC80" i="57"/>
  <c r="AC79" i="57"/>
  <c r="AC78" i="57"/>
  <c r="AC77" i="57"/>
  <c r="AC76" i="57"/>
  <c r="AC75" i="57"/>
  <c r="AC74" i="57"/>
  <c r="AC73" i="57"/>
  <c r="AC72" i="57"/>
  <c r="AC71" i="57"/>
  <c r="AC70" i="57"/>
  <c r="AC69" i="57"/>
  <c r="AC68" i="57"/>
  <c r="AC67" i="57"/>
  <c r="AC66" i="57"/>
  <c r="AC65" i="57"/>
  <c r="AC64" i="57"/>
  <c r="AC63" i="57"/>
  <c r="AC62" i="57"/>
  <c r="AC61" i="57"/>
  <c r="AC60" i="57"/>
  <c r="AC59" i="57"/>
  <c r="AC58" i="57"/>
  <c r="AC57" i="57"/>
  <c r="AC56" i="57"/>
  <c r="AC55" i="57"/>
  <c r="AC54" i="57"/>
  <c r="AC53" i="57"/>
  <c r="AC52" i="57"/>
  <c r="AC51" i="57"/>
  <c r="AC50" i="57"/>
  <c r="AC49" i="57"/>
  <c r="AC48" i="57"/>
  <c r="AC47" i="57"/>
  <c r="AC46" i="57"/>
  <c r="AC45" i="57"/>
  <c r="AC44" i="57"/>
  <c r="AC43" i="57"/>
  <c r="AC42" i="57"/>
  <c r="AC41" i="57"/>
  <c r="AC40" i="57"/>
  <c r="AC39" i="57"/>
  <c r="AC38" i="57"/>
  <c r="AC37" i="57"/>
  <c r="AC36" i="57"/>
  <c r="AC35" i="57"/>
  <c r="AC34" i="57"/>
  <c r="AC33" i="57"/>
  <c r="AC32" i="57"/>
  <c r="AC31" i="57"/>
  <c r="AC30" i="57"/>
  <c r="AC29" i="57"/>
  <c r="AC28" i="57"/>
  <c r="AC27" i="57"/>
  <c r="AC26" i="57"/>
  <c r="AC25" i="57"/>
  <c r="AC24" i="57"/>
  <c r="AC23" i="57"/>
  <c r="AC22" i="57"/>
  <c r="AC21" i="57"/>
  <c r="AC20" i="57"/>
  <c r="AC19" i="57"/>
  <c r="AC18" i="57"/>
  <c r="AC17" i="57"/>
  <c r="AC16" i="57"/>
  <c r="AC15" i="57"/>
  <c r="AC14" i="57"/>
  <c r="AC13" i="57"/>
  <c r="AC12" i="57"/>
  <c r="AC11" i="57"/>
  <c r="AC10" i="57"/>
  <c r="AC9" i="57"/>
  <c r="AC8" i="57"/>
  <c r="AC7" i="57"/>
  <c r="AC6" i="57"/>
  <c r="AC5" i="57"/>
  <c r="S600" i="56"/>
  <c r="R600" i="56"/>
  <c r="Q600" i="56"/>
  <c r="P600" i="56"/>
  <c r="O600" i="56"/>
  <c r="N600" i="56"/>
  <c r="M600" i="56"/>
  <c r="S599" i="56"/>
  <c r="R599" i="56"/>
  <c r="Q599" i="56"/>
  <c r="P599" i="56"/>
  <c r="O599" i="56"/>
  <c r="N599" i="56"/>
  <c r="M599" i="56"/>
  <c r="S598" i="56"/>
  <c r="R598" i="56"/>
  <c r="Q598" i="56"/>
  <c r="P598" i="56"/>
  <c r="O598" i="56"/>
  <c r="N598" i="56"/>
  <c r="M598" i="56"/>
  <c r="S597" i="56"/>
  <c r="R597" i="56"/>
  <c r="Q597" i="56"/>
  <c r="P597" i="56"/>
  <c r="O597" i="56"/>
  <c r="N597" i="56"/>
  <c r="M597" i="56"/>
  <c r="S596" i="56"/>
  <c r="R596" i="56"/>
  <c r="Q596" i="56"/>
  <c r="P596" i="56"/>
  <c r="O596" i="56"/>
  <c r="N596" i="56"/>
  <c r="M596" i="56"/>
  <c r="S595" i="56"/>
  <c r="R595" i="56"/>
  <c r="Q595" i="56"/>
  <c r="P595" i="56"/>
  <c r="O595" i="56"/>
  <c r="N595" i="56"/>
  <c r="M595" i="56"/>
  <c r="S594" i="56"/>
  <c r="R594" i="56"/>
  <c r="Q594" i="56"/>
  <c r="P594" i="56"/>
  <c r="O594" i="56"/>
  <c r="N594" i="56"/>
  <c r="M594" i="56"/>
  <c r="S593" i="56"/>
  <c r="R593" i="56"/>
  <c r="Q593" i="56"/>
  <c r="P593" i="56"/>
  <c r="O593" i="56"/>
  <c r="N593" i="56"/>
  <c r="M593" i="56"/>
  <c r="S592" i="56"/>
  <c r="R592" i="56"/>
  <c r="Q592" i="56"/>
  <c r="P592" i="56"/>
  <c r="O592" i="56"/>
  <c r="N592" i="56"/>
  <c r="M592" i="56"/>
  <c r="S591" i="56"/>
  <c r="R591" i="56"/>
  <c r="Q591" i="56"/>
  <c r="P591" i="56"/>
  <c r="O591" i="56"/>
  <c r="N591" i="56"/>
  <c r="M591" i="56"/>
  <c r="S590" i="56"/>
  <c r="R590" i="56"/>
  <c r="Q590" i="56"/>
  <c r="P590" i="56"/>
  <c r="O590" i="56"/>
  <c r="N590" i="56"/>
  <c r="M590" i="56"/>
  <c r="S589" i="56"/>
  <c r="R589" i="56"/>
  <c r="Q589" i="56"/>
  <c r="P589" i="56"/>
  <c r="O589" i="56"/>
  <c r="N589" i="56"/>
  <c r="M589" i="56"/>
  <c r="S588" i="56"/>
  <c r="R588" i="56"/>
  <c r="Q588" i="56"/>
  <c r="P588" i="56"/>
  <c r="O588" i="56"/>
  <c r="N588" i="56"/>
  <c r="M588" i="56"/>
  <c r="S587" i="56"/>
  <c r="R587" i="56"/>
  <c r="Q587" i="56"/>
  <c r="P587" i="56"/>
  <c r="O587" i="56"/>
  <c r="N587" i="56"/>
  <c r="M587" i="56"/>
  <c r="S586" i="56"/>
  <c r="R586" i="56"/>
  <c r="Q586" i="56"/>
  <c r="P586" i="56"/>
  <c r="O586" i="56"/>
  <c r="N586" i="56"/>
  <c r="M586" i="56"/>
  <c r="S585" i="56"/>
  <c r="R585" i="56"/>
  <c r="Q585" i="56"/>
  <c r="P585" i="56"/>
  <c r="O585" i="56"/>
  <c r="N585" i="56"/>
  <c r="M585" i="56"/>
  <c r="S584" i="56"/>
  <c r="R584" i="56"/>
  <c r="Q584" i="56"/>
  <c r="P584" i="56"/>
  <c r="O584" i="56"/>
  <c r="N584" i="56"/>
  <c r="M584" i="56"/>
  <c r="S583" i="56"/>
  <c r="R583" i="56"/>
  <c r="Q583" i="56"/>
  <c r="P583" i="56"/>
  <c r="O583" i="56"/>
  <c r="N583" i="56"/>
  <c r="M583" i="56"/>
  <c r="S582" i="56"/>
  <c r="R582" i="56"/>
  <c r="Q582" i="56"/>
  <c r="P582" i="56"/>
  <c r="O582" i="56"/>
  <c r="N582" i="56"/>
  <c r="M582" i="56"/>
  <c r="S581" i="56"/>
  <c r="R581" i="56"/>
  <c r="Q581" i="56"/>
  <c r="P581" i="56"/>
  <c r="O581" i="56"/>
  <c r="N581" i="56"/>
  <c r="M581" i="56"/>
  <c r="S580" i="56"/>
  <c r="R580" i="56"/>
  <c r="Q580" i="56"/>
  <c r="P580" i="56"/>
  <c r="O580" i="56"/>
  <c r="N580" i="56"/>
  <c r="M580" i="56"/>
  <c r="S579" i="56"/>
  <c r="R579" i="56"/>
  <c r="Q579" i="56"/>
  <c r="P579" i="56"/>
  <c r="O579" i="56"/>
  <c r="N579" i="56"/>
  <c r="M579" i="56"/>
  <c r="S578" i="56"/>
  <c r="R578" i="56"/>
  <c r="Q578" i="56"/>
  <c r="P578" i="56"/>
  <c r="O578" i="56"/>
  <c r="N578" i="56"/>
  <c r="M578" i="56"/>
  <c r="S577" i="56"/>
  <c r="R577" i="56"/>
  <c r="Q577" i="56"/>
  <c r="P577" i="56"/>
  <c r="O577" i="56"/>
  <c r="N577" i="56"/>
  <c r="M577" i="56"/>
  <c r="S576" i="56"/>
  <c r="R576" i="56"/>
  <c r="Q576" i="56"/>
  <c r="P576" i="56"/>
  <c r="O576" i="56"/>
  <c r="N576" i="56"/>
  <c r="M576" i="56"/>
  <c r="S575" i="56"/>
  <c r="R575" i="56"/>
  <c r="Q575" i="56"/>
  <c r="P575" i="56"/>
  <c r="O575" i="56"/>
  <c r="N575" i="56"/>
  <c r="M575" i="56"/>
  <c r="S574" i="56"/>
  <c r="R574" i="56"/>
  <c r="Q574" i="56"/>
  <c r="P574" i="56"/>
  <c r="O574" i="56"/>
  <c r="N574" i="56"/>
  <c r="M574" i="56"/>
  <c r="S573" i="56"/>
  <c r="R573" i="56"/>
  <c r="Q573" i="56"/>
  <c r="P573" i="56"/>
  <c r="O573" i="56"/>
  <c r="N573" i="56"/>
  <c r="M573" i="56"/>
  <c r="S572" i="56"/>
  <c r="R572" i="56"/>
  <c r="Q572" i="56"/>
  <c r="P572" i="56"/>
  <c r="O572" i="56"/>
  <c r="N572" i="56"/>
  <c r="M572" i="56"/>
  <c r="S571" i="56"/>
  <c r="R571" i="56"/>
  <c r="Q571" i="56"/>
  <c r="P571" i="56"/>
  <c r="O571" i="56"/>
  <c r="N571" i="56"/>
  <c r="M571" i="56"/>
  <c r="S570" i="56"/>
  <c r="R570" i="56"/>
  <c r="Q570" i="56"/>
  <c r="P570" i="56"/>
  <c r="O570" i="56"/>
  <c r="N570" i="56"/>
  <c r="M570" i="56"/>
  <c r="S569" i="56"/>
  <c r="R569" i="56"/>
  <c r="Q569" i="56"/>
  <c r="P569" i="56"/>
  <c r="O569" i="56"/>
  <c r="N569" i="56"/>
  <c r="M569" i="56"/>
  <c r="S568" i="56"/>
  <c r="R568" i="56"/>
  <c r="Q568" i="56"/>
  <c r="P568" i="56"/>
  <c r="O568" i="56"/>
  <c r="N568" i="56"/>
  <c r="M568" i="56"/>
  <c r="S567" i="56"/>
  <c r="R567" i="56"/>
  <c r="Q567" i="56"/>
  <c r="P567" i="56"/>
  <c r="O567" i="56"/>
  <c r="N567" i="56"/>
  <c r="M567" i="56"/>
  <c r="S566" i="56"/>
  <c r="R566" i="56"/>
  <c r="Q566" i="56"/>
  <c r="P566" i="56"/>
  <c r="O566" i="56"/>
  <c r="N566" i="56"/>
  <c r="M566" i="56"/>
  <c r="S565" i="56"/>
  <c r="R565" i="56"/>
  <c r="Q565" i="56"/>
  <c r="P565" i="56"/>
  <c r="O565" i="56"/>
  <c r="N565" i="56"/>
  <c r="M565" i="56"/>
  <c r="S564" i="56"/>
  <c r="R564" i="56"/>
  <c r="Q564" i="56"/>
  <c r="P564" i="56"/>
  <c r="O564" i="56"/>
  <c r="N564" i="56"/>
  <c r="M564" i="56"/>
  <c r="S563" i="56"/>
  <c r="R563" i="56"/>
  <c r="Q563" i="56"/>
  <c r="P563" i="56"/>
  <c r="O563" i="56"/>
  <c r="N563" i="56"/>
  <c r="M563" i="56"/>
  <c r="S562" i="56"/>
  <c r="R562" i="56"/>
  <c r="Q562" i="56"/>
  <c r="P562" i="56"/>
  <c r="O562" i="56"/>
  <c r="N562" i="56"/>
  <c r="M562" i="56"/>
  <c r="S561" i="56"/>
  <c r="R561" i="56"/>
  <c r="Q561" i="56"/>
  <c r="P561" i="56"/>
  <c r="O561" i="56"/>
  <c r="N561" i="56"/>
  <c r="M561" i="56"/>
  <c r="S560" i="56"/>
  <c r="R560" i="56"/>
  <c r="Q560" i="56"/>
  <c r="P560" i="56"/>
  <c r="O560" i="56"/>
  <c r="N560" i="56"/>
  <c r="M560" i="56"/>
  <c r="S559" i="56"/>
  <c r="R559" i="56"/>
  <c r="Q559" i="56"/>
  <c r="P559" i="56"/>
  <c r="O559" i="56"/>
  <c r="N559" i="56"/>
  <c r="M559" i="56"/>
  <c r="S558" i="56"/>
  <c r="R558" i="56"/>
  <c r="Q558" i="56"/>
  <c r="P558" i="56"/>
  <c r="O558" i="56"/>
  <c r="N558" i="56"/>
  <c r="M558" i="56"/>
  <c r="S557" i="56"/>
  <c r="R557" i="56"/>
  <c r="Q557" i="56"/>
  <c r="P557" i="56"/>
  <c r="O557" i="56"/>
  <c r="N557" i="56"/>
  <c r="M557" i="56"/>
  <c r="S556" i="56"/>
  <c r="R556" i="56"/>
  <c r="Q556" i="56"/>
  <c r="P556" i="56"/>
  <c r="O556" i="56"/>
  <c r="N556" i="56"/>
  <c r="M556" i="56"/>
  <c r="S555" i="56"/>
  <c r="R555" i="56"/>
  <c r="Q555" i="56"/>
  <c r="P555" i="56"/>
  <c r="O555" i="56"/>
  <c r="N555" i="56"/>
  <c r="M555" i="56"/>
  <c r="S554" i="56"/>
  <c r="R554" i="56"/>
  <c r="Q554" i="56"/>
  <c r="P554" i="56"/>
  <c r="O554" i="56"/>
  <c r="N554" i="56"/>
  <c r="M554" i="56"/>
  <c r="S553" i="56"/>
  <c r="R553" i="56"/>
  <c r="Q553" i="56"/>
  <c r="P553" i="56"/>
  <c r="O553" i="56"/>
  <c r="N553" i="56"/>
  <c r="M553" i="56"/>
  <c r="S552" i="56"/>
  <c r="R552" i="56"/>
  <c r="Q552" i="56"/>
  <c r="P552" i="56"/>
  <c r="O552" i="56"/>
  <c r="N552" i="56"/>
  <c r="M552" i="56"/>
  <c r="S551" i="56"/>
  <c r="R551" i="56"/>
  <c r="Q551" i="56"/>
  <c r="P551" i="56"/>
  <c r="O551" i="56"/>
  <c r="N551" i="56"/>
  <c r="M551" i="56"/>
  <c r="S550" i="56"/>
  <c r="R550" i="56"/>
  <c r="Q550" i="56"/>
  <c r="P550" i="56"/>
  <c r="O550" i="56"/>
  <c r="N550" i="56"/>
  <c r="M550" i="56"/>
  <c r="S549" i="56"/>
  <c r="R549" i="56"/>
  <c r="Q549" i="56"/>
  <c r="P549" i="56"/>
  <c r="O549" i="56"/>
  <c r="N549" i="56"/>
  <c r="M549" i="56"/>
  <c r="S548" i="56"/>
  <c r="R548" i="56"/>
  <c r="Q548" i="56"/>
  <c r="P548" i="56"/>
  <c r="O548" i="56"/>
  <c r="N548" i="56"/>
  <c r="M548" i="56"/>
  <c r="S547" i="56"/>
  <c r="R547" i="56"/>
  <c r="Q547" i="56"/>
  <c r="P547" i="56"/>
  <c r="O547" i="56"/>
  <c r="N547" i="56"/>
  <c r="M547" i="56"/>
  <c r="S546" i="56"/>
  <c r="R546" i="56"/>
  <c r="Q546" i="56"/>
  <c r="P546" i="56"/>
  <c r="O546" i="56"/>
  <c r="N546" i="56"/>
  <c r="M546" i="56"/>
  <c r="S545" i="56"/>
  <c r="R545" i="56"/>
  <c r="Q545" i="56"/>
  <c r="P545" i="56"/>
  <c r="O545" i="56"/>
  <c r="N545" i="56"/>
  <c r="M545" i="56"/>
  <c r="S544" i="56"/>
  <c r="R544" i="56"/>
  <c r="Q544" i="56"/>
  <c r="P544" i="56"/>
  <c r="O544" i="56"/>
  <c r="N544" i="56"/>
  <c r="M544" i="56"/>
  <c r="S543" i="56"/>
  <c r="R543" i="56"/>
  <c r="Q543" i="56"/>
  <c r="P543" i="56"/>
  <c r="O543" i="56"/>
  <c r="N543" i="56"/>
  <c r="M543" i="56"/>
  <c r="S542" i="56"/>
  <c r="R542" i="56"/>
  <c r="Q542" i="56"/>
  <c r="P542" i="56"/>
  <c r="O542" i="56"/>
  <c r="N542" i="56"/>
  <c r="M542" i="56"/>
  <c r="S541" i="56"/>
  <c r="R541" i="56"/>
  <c r="Q541" i="56"/>
  <c r="P541" i="56"/>
  <c r="O541" i="56"/>
  <c r="N541" i="56"/>
  <c r="M541" i="56"/>
  <c r="S540" i="56"/>
  <c r="R540" i="56"/>
  <c r="Q540" i="56"/>
  <c r="P540" i="56"/>
  <c r="O540" i="56"/>
  <c r="N540" i="56"/>
  <c r="M540" i="56"/>
  <c r="S539" i="56"/>
  <c r="R539" i="56"/>
  <c r="Q539" i="56"/>
  <c r="P539" i="56"/>
  <c r="O539" i="56"/>
  <c r="N539" i="56"/>
  <c r="M539" i="56"/>
  <c r="S538" i="56"/>
  <c r="R538" i="56"/>
  <c r="Q538" i="56"/>
  <c r="P538" i="56"/>
  <c r="O538" i="56"/>
  <c r="N538" i="56"/>
  <c r="M538" i="56"/>
  <c r="S537" i="56"/>
  <c r="R537" i="56"/>
  <c r="Q537" i="56"/>
  <c r="P537" i="56"/>
  <c r="O537" i="56"/>
  <c r="N537" i="56"/>
  <c r="M537" i="56"/>
  <c r="S536" i="56"/>
  <c r="R536" i="56"/>
  <c r="Q536" i="56"/>
  <c r="P536" i="56"/>
  <c r="O536" i="56"/>
  <c r="N536" i="56"/>
  <c r="M536" i="56"/>
  <c r="S535" i="56"/>
  <c r="R535" i="56"/>
  <c r="Q535" i="56"/>
  <c r="P535" i="56"/>
  <c r="O535" i="56"/>
  <c r="N535" i="56"/>
  <c r="M535" i="56"/>
  <c r="S534" i="56"/>
  <c r="R534" i="56"/>
  <c r="Q534" i="56"/>
  <c r="P534" i="56"/>
  <c r="O534" i="56"/>
  <c r="N534" i="56"/>
  <c r="M534" i="56"/>
  <c r="S533" i="56"/>
  <c r="R533" i="56"/>
  <c r="Q533" i="56"/>
  <c r="P533" i="56"/>
  <c r="O533" i="56"/>
  <c r="N533" i="56"/>
  <c r="M533" i="56"/>
  <c r="S532" i="56"/>
  <c r="R532" i="56"/>
  <c r="Q532" i="56"/>
  <c r="P532" i="56"/>
  <c r="O532" i="56"/>
  <c r="N532" i="56"/>
  <c r="M532" i="56"/>
  <c r="S531" i="56"/>
  <c r="R531" i="56"/>
  <c r="Q531" i="56"/>
  <c r="P531" i="56"/>
  <c r="O531" i="56"/>
  <c r="N531" i="56"/>
  <c r="M531" i="56"/>
  <c r="S530" i="56"/>
  <c r="R530" i="56"/>
  <c r="Q530" i="56"/>
  <c r="P530" i="56"/>
  <c r="O530" i="56"/>
  <c r="N530" i="56"/>
  <c r="M530" i="56"/>
  <c r="S529" i="56"/>
  <c r="R529" i="56"/>
  <c r="Q529" i="56"/>
  <c r="P529" i="56"/>
  <c r="O529" i="56"/>
  <c r="N529" i="56"/>
  <c r="M529" i="56"/>
  <c r="S528" i="56"/>
  <c r="R528" i="56"/>
  <c r="Q528" i="56"/>
  <c r="P528" i="56"/>
  <c r="O528" i="56"/>
  <c r="N528" i="56"/>
  <c r="M528" i="56"/>
  <c r="S527" i="56"/>
  <c r="R527" i="56"/>
  <c r="Q527" i="56"/>
  <c r="P527" i="56"/>
  <c r="O527" i="56"/>
  <c r="N527" i="56"/>
  <c r="M527" i="56"/>
  <c r="S526" i="56"/>
  <c r="R526" i="56"/>
  <c r="Q526" i="56"/>
  <c r="P526" i="56"/>
  <c r="O526" i="56"/>
  <c r="N526" i="56"/>
  <c r="M526" i="56"/>
  <c r="S525" i="56"/>
  <c r="R525" i="56"/>
  <c r="Q525" i="56"/>
  <c r="P525" i="56"/>
  <c r="O525" i="56"/>
  <c r="N525" i="56"/>
  <c r="M525" i="56"/>
  <c r="S524" i="56"/>
  <c r="R524" i="56"/>
  <c r="Q524" i="56"/>
  <c r="P524" i="56"/>
  <c r="O524" i="56"/>
  <c r="N524" i="56"/>
  <c r="M524" i="56"/>
  <c r="S523" i="56"/>
  <c r="R523" i="56"/>
  <c r="Q523" i="56"/>
  <c r="P523" i="56"/>
  <c r="O523" i="56"/>
  <c r="N523" i="56"/>
  <c r="M523" i="56"/>
  <c r="S522" i="56"/>
  <c r="R522" i="56"/>
  <c r="Q522" i="56"/>
  <c r="P522" i="56"/>
  <c r="O522" i="56"/>
  <c r="N522" i="56"/>
  <c r="M522" i="56"/>
  <c r="S521" i="56"/>
  <c r="R521" i="56"/>
  <c r="Q521" i="56"/>
  <c r="P521" i="56"/>
  <c r="O521" i="56"/>
  <c r="N521" i="56"/>
  <c r="M521" i="56"/>
  <c r="S520" i="56"/>
  <c r="R520" i="56"/>
  <c r="Q520" i="56"/>
  <c r="P520" i="56"/>
  <c r="O520" i="56"/>
  <c r="N520" i="56"/>
  <c r="M520" i="56"/>
  <c r="S519" i="56"/>
  <c r="R519" i="56"/>
  <c r="Q519" i="56"/>
  <c r="P519" i="56"/>
  <c r="O519" i="56"/>
  <c r="N519" i="56"/>
  <c r="M519" i="56"/>
  <c r="S518" i="56"/>
  <c r="R518" i="56"/>
  <c r="Q518" i="56"/>
  <c r="P518" i="56"/>
  <c r="O518" i="56"/>
  <c r="N518" i="56"/>
  <c r="M518" i="56"/>
  <c r="S517" i="56"/>
  <c r="R517" i="56"/>
  <c r="Q517" i="56"/>
  <c r="P517" i="56"/>
  <c r="O517" i="56"/>
  <c r="N517" i="56"/>
  <c r="M517" i="56"/>
  <c r="S516" i="56"/>
  <c r="R516" i="56"/>
  <c r="Q516" i="56"/>
  <c r="P516" i="56"/>
  <c r="O516" i="56"/>
  <c r="N516" i="56"/>
  <c r="M516" i="56"/>
  <c r="S515" i="56"/>
  <c r="R515" i="56"/>
  <c r="Q515" i="56"/>
  <c r="P515" i="56"/>
  <c r="O515" i="56"/>
  <c r="N515" i="56"/>
  <c r="M515" i="56"/>
  <c r="S514" i="56"/>
  <c r="R514" i="56"/>
  <c r="Q514" i="56"/>
  <c r="P514" i="56"/>
  <c r="O514" i="56"/>
  <c r="N514" i="56"/>
  <c r="M514" i="56"/>
  <c r="S513" i="56"/>
  <c r="R513" i="56"/>
  <c r="Q513" i="56"/>
  <c r="P513" i="56"/>
  <c r="O513" i="56"/>
  <c r="N513" i="56"/>
  <c r="M513" i="56"/>
  <c r="S512" i="56"/>
  <c r="R512" i="56"/>
  <c r="Q512" i="56"/>
  <c r="P512" i="56"/>
  <c r="O512" i="56"/>
  <c r="N512" i="56"/>
  <c r="M512" i="56"/>
  <c r="S511" i="56"/>
  <c r="R511" i="56"/>
  <c r="Q511" i="56"/>
  <c r="P511" i="56"/>
  <c r="O511" i="56"/>
  <c r="N511" i="56"/>
  <c r="M511" i="56"/>
  <c r="S510" i="56"/>
  <c r="R510" i="56"/>
  <c r="Q510" i="56"/>
  <c r="P510" i="56"/>
  <c r="O510" i="56"/>
  <c r="N510" i="56"/>
  <c r="M510" i="56"/>
  <c r="S509" i="56"/>
  <c r="R509" i="56"/>
  <c r="Q509" i="56"/>
  <c r="P509" i="56"/>
  <c r="O509" i="56"/>
  <c r="N509" i="56"/>
  <c r="M509" i="56"/>
  <c r="S508" i="56"/>
  <c r="R508" i="56"/>
  <c r="Q508" i="56"/>
  <c r="P508" i="56"/>
  <c r="O508" i="56"/>
  <c r="N508" i="56"/>
  <c r="M508" i="56"/>
  <c r="S507" i="56"/>
  <c r="R507" i="56"/>
  <c r="Q507" i="56"/>
  <c r="P507" i="56"/>
  <c r="O507" i="56"/>
  <c r="N507" i="56"/>
  <c r="M507" i="56"/>
  <c r="S506" i="56"/>
  <c r="R506" i="56"/>
  <c r="Q506" i="56"/>
  <c r="P506" i="56"/>
  <c r="O506" i="56"/>
  <c r="N506" i="56"/>
  <c r="M506" i="56"/>
  <c r="S505" i="56"/>
  <c r="R505" i="56"/>
  <c r="Q505" i="56"/>
  <c r="P505" i="56"/>
  <c r="O505" i="56"/>
  <c r="N505" i="56"/>
  <c r="M505" i="56"/>
  <c r="S504" i="56"/>
  <c r="R504" i="56"/>
  <c r="Q504" i="56"/>
  <c r="P504" i="56"/>
  <c r="O504" i="56"/>
  <c r="N504" i="56"/>
  <c r="M504" i="56"/>
  <c r="S503" i="56"/>
  <c r="R503" i="56"/>
  <c r="Q503" i="56"/>
  <c r="P503" i="56"/>
  <c r="O503" i="56"/>
  <c r="N503" i="56"/>
  <c r="M503" i="56"/>
  <c r="S502" i="56"/>
  <c r="R502" i="56"/>
  <c r="Q502" i="56"/>
  <c r="P502" i="56"/>
  <c r="O502" i="56"/>
  <c r="N502" i="56"/>
  <c r="M502" i="56"/>
  <c r="S501" i="56"/>
  <c r="R501" i="56"/>
  <c r="Q501" i="56"/>
  <c r="P501" i="56"/>
  <c r="O501" i="56"/>
  <c r="N501" i="56"/>
  <c r="M501" i="56"/>
  <c r="S500" i="56"/>
  <c r="R500" i="56"/>
  <c r="Q500" i="56"/>
  <c r="P500" i="56"/>
  <c r="O500" i="56"/>
  <c r="N500" i="56"/>
  <c r="M500" i="56"/>
  <c r="S499" i="56"/>
  <c r="R499" i="56"/>
  <c r="Q499" i="56"/>
  <c r="P499" i="56"/>
  <c r="O499" i="56"/>
  <c r="N499" i="56"/>
  <c r="M499" i="56"/>
  <c r="S498" i="56"/>
  <c r="R498" i="56"/>
  <c r="Q498" i="56"/>
  <c r="P498" i="56"/>
  <c r="O498" i="56"/>
  <c r="N498" i="56"/>
  <c r="M498" i="56"/>
  <c r="S497" i="56"/>
  <c r="R497" i="56"/>
  <c r="Q497" i="56"/>
  <c r="P497" i="56"/>
  <c r="O497" i="56"/>
  <c r="N497" i="56"/>
  <c r="M497" i="56"/>
  <c r="S496" i="56"/>
  <c r="R496" i="56"/>
  <c r="Q496" i="56"/>
  <c r="P496" i="56"/>
  <c r="O496" i="56"/>
  <c r="N496" i="56"/>
  <c r="M496" i="56"/>
  <c r="S495" i="56"/>
  <c r="R495" i="56"/>
  <c r="Q495" i="56"/>
  <c r="P495" i="56"/>
  <c r="O495" i="56"/>
  <c r="N495" i="56"/>
  <c r="M495" i="56"/>
  <c r="S494" i="56"/>
  <c r="R494" i="56"/>
  <c r="Q494" i="56"/>
  <c r="P494" i="56"/>
  <c r="O494" i="56"/>
  <c r="N494" i="56"/>
  <c r="M494" i="56"/>
  <c r="S493" i="56"/>
  <c r="R493" i="56"/>
  <c r="Q493" i="56"/>
  <c r="P493" i="56"/>
  <c r="O493" i="56"/>
  <c r="N493" i="56"/>
  <c r="M493" i="56"/>
  <c r="S492" i="56"/>
  <c r="R492" i="56"/>
  <c r="Q492" i="56"/>
  <c r="P492" i="56"/>
  <c r="O492" i="56"/>
  <c r="N492" i="56"/>
  <c r="M492" i="56"/>
  <c r="S491" i="56"/>
  <c r="R491" i="56"/>
  <c r="Q491" i="56"/>
  <c r="P491" i="56"/>
  <c r="O491" i="56"/>
  <c r="N491" i="56"/>
  <c r="M491" i="56"/>
  <c r="S490" i="56"/>
  <c r="R490" i="56"/>
  <c r="Q490" i="56"/>
  <c r="P490" i="56"/>
  <c r="O490" i="56"/>
  <c r="N490" i="56"/>
  <c r="M490" i="56"/>
  <c r="S489" i="56"/>
  <c r="R489" i="56"/>
  <c r="Q489" i="56"/>
  <c r="P489" i="56"/>
  <c r="O489" i="56"/>
  <c r="N489" i="56"/>
  <c r="M489" i="56"/>
  <c r="S488" i="56"/>
  <c r="R488" i="56"/>
  <c r="Q488" i="56"/>
  <c r="P488" i="56"/>
  <c r="O488" i="56"/>
  <c r="N488" i="56"/>
  <c r="M488" i="56"/>
  <c r="S487" i="56"/>
  <c r="R487" i="56"/>
  <c r="Q487" i="56"/>
  <c r="P487" i="56"/>
  <c r="O487" i="56"/>
  <c r="N487" i="56"/>
  <c r="M487" i="56"/>
  <c r="S486" i="56"/>
  <c r="R486" i="56"/>
  <c r="Q486" i="56"/>
  <c r="P486" i="56"/>
  <c r="O486" i="56"/>
  <c r="N486" i="56"/>
  <c r="M486" i="56"/>
  <c r="S485" i="56"/>
  <c r="R485" i="56"/>
  <c r="Q485" i="56"/>
  <c r="P485" i="56"/>
  <c r="O485" i="56"/>
  <c r="N485" i="56"/>
  <c r="M485" i="56"/>
  <c r="S484" i="56"/>
  <c r="R484" i="56"/>
  <c r="Q484" i="56"/>
  <c r="P484" i="56"/>
  <c r="O484" i="56"/>
  <c r="N484" i="56"/>
  <c r="M484" i="56"/>
  <c r="S483" i="56"/>
  <c r="R483" i="56"/>
  <c r="Q483" i="56"/>
  <c r="P483" i="56"/>
  <c r="O483" i="56"/>
  <c r="N483" i="56"/>
  <c r="M483" i="56"/>
  <c r="S482" i="56"/>
  <c r="R482" i="56"/>
  <c r="Q482" i="56"/>
  <c r="P482" i="56"/>
  <c r="O482" i="56"/>
  <c r="N482" i="56"/>
  <c r="M482" i="56"/>
  <c r="S481" i="56"/>
  <c r="R481" i="56"/>
  <c r="Q481" i="56"/>
  <c r="P481" i="56"/>
  <c r="O481" i="56"/>
  <c r="N481" i="56"/>
  <c r="M481" i="56"/>
  <c r="S480" i="56"/>
  <c r="R480" i="56"/>
  <c r="Q480" i="56"/>
  <c r="P480" i="56"/>
  <c r="O480" i="56"/>
  <c r="N480" i="56"/>
  <c r="M480" i="56"/>
  <c r="S479" i="56"/>
  <c r="R479" i="56"/>
  <c r="Q479" i="56"/>
  <c r="P479" i="56"/>
  <c r="O479" i="56"/>
  <c r="N479" i="56"/>
  <c r="M479" i="56"/>
  <c r="S478" i="56"/>
  <c r="R478" i="56"/>
  <c r="Q478" i="56"/>
  <c r="P478" i="56"/>
  <c r="O478" i="56"/>
  <c r="N478" i="56"/>
  <c r="M478" i="56"/>
  <c r="S477" i="56"/>
  <c r="R477" i="56"/>
  <c r="Q477" i="56"/>
  <c r="P477" i="56"/>
  <c r="O477" i="56"/>
  <c r="N477" i="56"/>
  <c r="M477" i="56"/>
  <c r="S476" i="56"/>
  <c r="R476" i="56"/>
  <c r="Q476" i="56"/>
  <c r="P476" i="56"/>
  <c r="O476" i="56"/>
  <c r="N476" i="56"/>
  <c r="M476" i="56"/>
  <c r="S475" i="56"/>
  <c r="R475" i="56"/>
  <c r="Q475" i="56"/>
  <c r="P475" i="56"/>
  <c r="O475" i="56"/>
  <c r="N475" i="56"/>
  <c r="M475" i="56"/>
  <c r="S474" i="56"/>
  <c r="R474" i="56"/>
  <c r="Q474" i="56"/>
  <c r="P474" i="56"/>
  <c r="O474" i="56"/>
  <c r="N474" i="56"/>
  <c r="M474" i="56"/>
  <c r="S473" i="56"/>
  <c r="R473" i="56"/>
  <c r="Q473" i="56"/>
  <c r="P473" i="56"/>
  <c r="O473" i="56"/>
  <c r="N473" i="56"/>
  <c r="M473" i="56"/>
  <c r="S472" i="56"/>
  <c r="R472" i="56"/>
  <c r="Q472" i="56"/>
  <c r="P472" i="56"/>
  <c r="O472" i="56"/>
  <c r="N472" i="56"/>
  <c r="M472" i="56"/>
  <c r="S471" i="56"/>
  <c r="R471" i="56"/>
  <c r="Q471" i="56"/>
  <c r="P471" i="56"/>
  <c r="O471" i="56"/>
  <c r="N471" i="56"/>
  <c r="M471" i="56"/>
  <c r="S470" i="56"/>
  <c r="R470" i="56"/>
  <c r="Q470" i="56"/>
  <c r="P470" i="56"/>
  <c r="O470" i="56"/>
  <c r="N470" i="56"/>
  <c r="M470" i="56"/>
  <c r="S469" i="56"/>
  <c r="R469" i="56"/>
  <c r="Q469" i="56"/>
  <c r="P469" i="56"/>
  <c r="O469" i="56"/>
  <c r="N469" i="56"/>
  <c r="M469" i="56"/>
  <c r="S468" i="56"/>
  <c r="R468" i="56"/>
  <c r="Q468" i="56"/>
  <c r="P468" i="56"/>
  <c r="O468" i="56"/>
  <c r="N468" i="56"/>
  <c r="M468" i="56"/>
  <c r="S467" i="56"/>
  <c r="R467" i="56"/>
  <c r="Q467" i="56"/>
  <c r="P467" i="56"/>
  <c r="O467" i="56"/>
  <c r="N467" i="56"/>
  <c r="M467" i="56"/>
  <c r="S466" i="56"/>
  <c r="R466" i="56"/>
  <c r="Q466" i="56"/>
  <c r="P466" i="56"/>
  <c r="O466" i="56"/>
  <c r="N466" i="56"/>
  <c r="M466" i="56"/>
  <c r="S465" i="56"/>
  <c r="R465" i="56"/>
  <c r="Q465" i="56"/>
  <c r="P465" i="56"/>
  <c r="O465" i="56"/>
  <c r="N465" i="56"/>
  <c r="M465" i="56"/>
  <c r="S464" i="56"/>
  <c r="R464" i="56"/>
  <c r="Q464" i="56"/>
  <c r="P464" i="56"/>
  <c r="O464" i="56"/>
  <c r="N464" i="56"/>
  <c r="M464" i="56"/>
  <c r="S463" i="56"/>
  <c r="R463" i="56"/>
  <c r="Q463" i="56"/>
  <c r="P463" i="56"/>
  <c r="O463" i="56"/>
  <c r="N463" i="56"/>
  <c r="M463" i="56"/>
  <c r="S462" i="56"/>
  <c r="R462" i="56"/>
  <c r="Q462" i="56"/>
  <c r="P462" i="56"/>
  <c r="O462" i="56"/>
  <c r="N462" i="56"/>
  <c r="M462" i="56"/>
  <c r="S461" i="56"/>
  <c r="R461" i="56"/>
  <c r="Q461" i="56"/>
  <c r="P461" i="56"/>
  <c r="O461" i="56"/>
  <c r="N461" i="56"/>
  <c r="M461" i="56"/>
  <c r="S460" i="56"/>
  <c r="R460" i="56"/>
  <c r="Q460" i="56"/>
  <c r="P460" i="56"/>
  <c r="O460" i="56"/>
  <c r="N460" i="56"/>
  <c r="M460" i="56"/>
  <c r="S459" i="56"/>
  <c r="R459" i="56"/>
  <c r="Q459" i="56"/>
  <c r="P459" i="56"/>
  <c r="O459" i="56"/>
  <c r="N459" i="56"/>
  <c r="M459" i="56"/>
  <c r="S458" i="56"/>
  <c r="R458" i="56"/>
  <c r="Q458" i="56"/>
  <c r="P458" i="56"/>
  <c r="O458" i="56"/>
  <c r="N458" i="56"/>
  <c r="M458" i="56"/>
  <c r="S457" i="56"/>
  <c r="R457" i="56"/>
  <c r="Q457" i="56"/>
  <c r="P457" i="56"/>
  <c r="O457" i="56"/>
  <c r="N457" i="56"/>
  <c r="M457" i="56"/>
  <c r="S456" i="56"/>
  <c r="R456" i="56"/>
  <c r="Q456" i="56"/>
  <c r="P456" i="56"/>
  <c r="O456" i="56"/>
  <c r="N456" i="56"/>
  <c r="M456" i="56"/>
  <c r="S455" i="56"/>
  <c r="R455" i="56"/>
  <c r="Q455" i="56"/>
  <c r="P455" i="56"/>
  <c r="O455" i="56"/>
  <c r="N455" i="56"/>
  <c r="M455" i="56"/>
  <c r="S454" i="56"/>
  <c r="R454" i="56"/>
  <c r="Q454" i="56"/>
  <c r="P454" i="56"/>
  <c r="O454" i="56"/>
  <c r="N454" i="56"/>
  <c r="M454" i="56"/>
  <c r="S453" i="56"/>
  <c r="R453" i="56"/>
  <c r="Q453" i="56"/>
  <c r="P453" i="56"/>
  <c r="O453" i="56"/>
  <c r="N453" i="56"/>
  <c r="M453" i="56"/>
  <c r="S452" i="56"/>
  <c r="R452" i="56"/>
  <c r="Q452" i="56"/>
  <c r="P452" i="56"/>
  <c r="O452" i="56"/>
  <c r="N452" i="56"/>
  <c r="M452" i="56"/>
  <c r="S451" i="56"/>
  <c r="R451" i="56"/>
  <c r="Q451" i="56"/>
  <c r="P451" i="56"/>
  <c r="O451" i="56"/>
  <c r="N451" i="56"/>
  <c r="M451" i="56"/>
  <c r="S450" i="56"/>
  <c r="R450" i="56"/>
  <c r="Q450" i="56"/>
  <c r="P450" i="56"/>
  <c r="O450" i="56"/>
  <c r="N450" i="56"/>
  <c r="M450" i="56"/>
  <c r="S449" i="56"/>
  <c r="R449" i="56"/>
  <c r="Q449" i="56"/>
  <c r="P449" i="56"/>
  <c r="O449" i="56"/>
  <c r="N449" i="56"/>
  <c r="M449" i="56"/>
  <c r="S448" i="56"/>
  <c r="R448" i="56"/>
  <c r="Q448" i="56"/>
  <c r="P448" i="56"/>
  <c r="O448" i="56"/>
  <c r="N448" i="56"/>
  <c r="M448" i="56"/>
  <c r="S447" i="56"/>
  <c r="R447" i="56"/>
  <c r="Q447" i="56"/>
  <c r="P447" i="56"/>
  <c r="O447" i="56"/>
  <c r="N447" i="56"/>
  <c r="M447" i="56"/>
  <c r="S446" i="56"/>
  <c r="R446" i="56"/>
  <c r="Q446" i="56"/>
  <c r="P446" i="56"/>
  <c r="O446" i="56"/>
  <c r="N446" i="56"/>
  <c r="M446" i="56"/>
  <c r="S445" i="56"/>
  <c r="R445" i="56"/>
  <c r="Q445" i="56"/>
  <c r="P445" i="56"/>
  <c r="O445" i="56"/>
  <c r="N445" i="56"/>
  <c r="M445" i="56"/>
  <c r="S444" i="56"/>
  <c r="R444" i="56"/>
  <c r="Q444" i="56"/>
  <c r="P444" i="56"/>
  <c r="O444" i="56"/>
  <c r="N444" i="56"/>
  <c r="M444" i="56"/>
  <c r="S443" i="56"/>
  <c r="R443" i="56"/>
  <c r="Q443" i="56"/>
  <c r="P443" i="56"/>
  <c r="O443" i="56"/>
  <c r="N443" i="56"/>
  <c r="M443" i="56"/>
  <c r="S442" i="56"/>
  <c r="R442" i="56"/>
  <c r="Q442" i="56"/>
  <c r="P442" i="56"/>
  <c r="O442" i="56"/>
  <c r="N442" i="56"/>
  <c r="M442" i="56"/>
  <c r="S441" i="56"/>
  <c r="R441" i="56"/>
  <c r="Q441" i="56"/>
  <c r="P441" i="56"/>
  <c r="O441" i="56"/>
  <c r="N441" i="56"/>
  <c r="M441" i="56"/>
  <c r="S440" i="56"/>
  <c r="R440" i="56"/>
  <c r="Q440" i="56"/>
  <c r="P440" i="56"/>
  <c r="O440" i="56"/>
  <c r="N440" i="56"/>
  <c r="M440" i="56"/>
  <c r="S439" i="56"/>
  <c r="R439" i="56"/>
  <c r="Q439" i="56"/>
  <c r="P439" i="56"/>
  <c r="O439" i="56"/>
  <c r="N439" i="56"/>
  <c r="M439" i="56"/>
  <c r="S438" i="56"/>
  <c r="R438" i="56"/>
  <c r="Q438" i="56"/>
  <c r="P438" i="56"/>
  <c r="O438" i="56"/>
  <c r="N438" i="56"/>
  <c r="M438" i="56"/>
  <c r="S437" i="56"/>
  <c r="R437" i="56"/>
  <c r="Q437" i="56"/>
  <c r="P437" i="56"/>
  <c r="O437" i="56"/>
  <c r="N437" i="56"/>
  <c r="M437" i="56"/>
  <c r="S436" i="56"/>
  <c r="R436" i="56"/>
  <c r="Q436" i="56"/>
  <c r="P436" i="56"/>
  <c r="O436" i="56"/>
  <c r="N436" i="56"/>
  <c r="M436" i="56"/>
  <c r="S435" i="56"/>
  <c r="R435" i="56"/>
  <c r="Q435" i="56"/>
  <c r="P435" i="56"/>
  <c r="O435" i="56"/>
  <c r="N435" i="56"/>
  <c r="M435" i="56"/>
  <c r="S434" i="56"/>
  <c r="R434" i="56"/>
  <c r="Q434" i="56"/>
  <c r="P434" i="56"/>
  <c r="O434" i="56"/>
  <c r="N434" i="56"/>
  <c r="M434" i="56"/>
  <c r="S433" i="56"/>
  <c r="R433" i="56"/>
  <c r="Q433" i="56"/>
  <c r="P433" i="56"/>
  <c r="O433" i="56"/>
  <c r="N433" i="56"/>
  <c r="M433" i="56"/>
  <c r="S432" i="56"/>
  <c r="R432" i="56"/>
  <c r="Q432" i="56"/>
  <c r="P432" i="56"/>
  <c r="O432" i="56"/>
  <c r="N432" i="56"/>
  <c r="M432" i="56"/>
  <c r="S431" i="56"/>
  <c r="R431" i="56"/>
  <c r="Q431" i="56"/>
  <c r="P431" i="56"/>
  <c r="O431" i="56"/>
  <c r="N431" i="56"/>
  <c r="M431" i="56"/>
  <c r="S430" i="56"/>
  <c r="R430" i="56"/>
  <c r="Q430" i="56"/>
  <c r="P430" i="56"/>
  <c r="O430" i="56"/>
  <c r="N430" i="56"/>
  <c r="M430" i="56"/>
  <c r="S429" i="56"/>
  <c r="R429" i="56"/>
  <c r="Q429" i="56"/>
  <c r="P429" i="56"/>
  <c r="O429" i="56"/>
  <c r="N429" i="56"/>
  <c r="M429" i="56"/>
  <c r="S428" i="56"/>
  <c r="R428" i="56"/>
  <c r="Q428" i="56"/>
  <c r="P428" i="56"/>
  <c r="O428" i="56"/>
  <c r="N428" i="56"/>
  <c r="M428" i="56"/>
  <c r="S427" i="56"/>
  <c r="R427" i="56"/>
  <c r="Q427" i="56"/>
  <c r="P427" i="56"/>
  <c r="O427" i="56"/>
  <c r="N427" i="56"/>
  <c r="M427" i="56"/>
  <c r="S426" i="56"/>
  <c r="R426" i="56"/>
  <c r="Q426" i="56"/>
  <c r="P426" i="56"/>
  <c r="O426" i="56"/>
  <c r="N426" i="56"/>
  <c r="M426" i="56"/>
  <c r="S425" i="56"/>
  <c r="R425" i="56"/>
  <c r="Q425" i="56"/>
  <c r="P425" i="56"/>
  <c r="O425" i="56"/>
  <c r="N425" i="56"/>
  <c r="M425" i="56"/>
  <c r="S424" i="56"/>
  <c r="R424" i="56"/>
  <c r="Q424" i="56"/>
  <c r="P424" i="56"/>
  <c r="O424" i="56"/>
  <c r="N424" i="56"/>
  <c r="M424" i="56"/>
  <c r="S423" i="56"/>
  <c r="R423" i="56"/>
  <c r="Q423" i="56"/>
  <c r="P423" i="56"/>
  <c r="O423" i="56"/>
  <c r="N423" i="56"/>
  <c r="M423" i="56"/>
  <c r="S422" i="56"/>
  <c r="R422" i="56"/>
  <c r="Q422" i="56"/>
  <c r="P422" i="56"/>
  <c r="O422" i="56"/>
  <c r="N422" i="56"/>
  <c r="M422" i="56"/>
  <c r="S421" i="56"/>
  <c r="R421" i="56"/>
  <c r="Q421" i="56"/>
  <c r="P421" i="56"/>
  <c r="O421" i="56"/>
  <c r="N421" i="56"/>
  <c r="M421" i="56"/>
  <c r="S420" i="56"/>
  <c r="R420" i="56"/>
  <c r="Q420" i="56"/>
  <c r="P420" i="56"/>
  <c r="O420" i="56"/>
  <c r="N420" i="56"/>
  <c r="M420" i="56"/>
  <c r="S419" i="56"/>
  <c r="R419" i="56"/>
  <c r="Q419" i="56"/>
  <c r="P419" i="56"/>
  <c r="O419" i="56"/>
  <c r="N419" i="56"/>
  <c r="M419" i="56"/>
  <c r="S418" i="56"/>
  <c r="R418" i="56"/>
  <c r="Q418" i="56"/>
  <c r="P418" i="56"/>
  <c r="O418" i="56"/>
  <c r="N418" i="56"/>
  <c r="M418" i="56"/>
  <c r="S417" i="56"/>
  <c r="R417" i="56"/>
  <c r="Q417" i="56"/>
  <c r="P417" i="56"/>
  <c r="O417" i="56"/>
  <c r="N417" i="56"/>
  <c r="M417" i="56"/>
  <c r="S416" i="56"/>
  <c r="R416" i="56"/>
  <c r="Q416" i="56"/>
  <c r="P416" i="56"/>
  <c r="O416" i="56"/>
  <c r="N416" i="56"/>
  <c r="M416" i="56"/>
  <c r="S415" i="56"/>
  <c r="R415" i="56"/>
  <c r="Q415" i="56"/>
  <c r="P415" i="56"/>
  <c r="O415" i="56"/>
  <c r="N415" i="56"/>
  <c r="M415" i="56"/>
  <c r="S414" i="56"/>
  <c r="R414" i="56"/>
  <c r="Q414" i="56"/>
  <c r="P414" i="56"/>
  <c r="O414" i="56"/>
  <c r="N414" i="56"/>
  <c r="M414" i="56"/>
  <c r="S413" i="56"/>
  <c r="R413" i="56"/>
  <c r="Q413" i="56"/>
  <c r="P413" i="56"/>
  <c r="O413" i="56"/>
  <c r="N413" i="56"/>
  <c r="M413" i="56"/>
  <c r="S412" i="56"/>
  <c r="R412" i="56"/>
  <c r="Q412" i="56"/>
  <c r="P412" i="56"/>
  <c r="O412" i="56"/>
  <c r="N412" i="56"/>
  <c r="M412" i="56"/>
  <c r="S411" i="56"/>
  <c r="R411" i="56"/>
  <c r="Q411" i="56"/>
  <c r="P411" i="56"/>
  <c r="O411" i="56"/>
  <c r="N411" i="56"/>
  <c r="M411" i="56"/>
  <c r="S410" i="56"/>
  <c r="R410" i="56"/>
  <c r="Q410" i="56"/>
  <c r="P410" i="56"/>
  <c r="O410" i="56"/>
  <c r="N410" i="56"/>
  <c r="M410" i="56"/>
  <c r="S409" i="56"/>
  <c r="R409" i="56"/>
  <c r="Q409" i="56"/>
  <c r="P409" i="56"/>
  <c r="O409" i="56"/>
  <c r="N409" i="56"/>
  <c r="M409" i="56"/>
  <c r="S408" i="56"/>
  <c r="R408" i="56"/>
  <c r="Q408" i="56"/>
  <c r="P408" i="56"/>
  <c r="O408" i="56"/>
  <c r="N408" i="56"/>
  <c r="M408" i="56"/>
  <c r="S407" i="56"/>
  <c r="R407" i="56"/>
  <c r="Q407" i="56"/>
  <c r="P407" i="56"/>
  <c r="O407" i="56"/>
  <c r="N407" i="56"/>
  <c r="M407" i="56"/>
  <c r="S406" i="56"/>
  <c r="R406" i="56"/>
  <c r="Q406" i="56"/>
  <c r="P406" i="56"/>
  <c r="O406" i="56"/>
  <c r="N406" i="56"/>
  <c r="M406" i="56"/>
  <c r="S405" i="56"/>
  <c r="R405" i="56"/>
  <c r="Q405" i="56"/>
  <c r="P405" i="56"/>
  <c r="O405" i="56"/>
  <c r="N405" i="56"/>
  <c r="M405" i="56"/>
  <c r="S404" i="56"/>
  <c r="R404" i="56"/>
  <c r="Q404" i="56"/>
  <c r="P404" i="56"/>
  <c r="O404" i="56"/>
  <c r="N404" i="56"/>
  <c r="M404" i="56"/>
  <c r="S403" i="56"/>
  <c r="R403" i="56"/>
  <c r="Q403" i="56"/>
  <c r="P403" i="56"/>
  <c r="O403" i="56"/>
  <c r="N403" i="56"/>
  <c r="M403" i="56"/>
  <c r="S402" i="56"/>
  <c r="R402" i="56"/>
  <c r="Q402" i="56"/>
  <c r="P402" i="56"/>
  <c r="O402" i="56"/>
  <c r="N402" i="56"/>
  <c r="M402" i="56"/>
  <c r="S401" i="56"/>
  <c r="R401" i="56"/>
  <c r="Q401" i="56"/>
  <c r="P401" i="56"/>
  <c r="O401" i="56"/>
  <c r="N401" i="56"/>
  <c r="M401" i="56"/>
  <c r="S400" i="56"/>
  <c r="R400" i="56"/>
  <c r="Q400" i="56"/>
  <c r="P400" i="56"/>
  <c r="O400" i="56"/>
  <c r="N400" i="56"/>
  <c r="M400" i="56"/>
  <c r="S399" i="56"/>
  <c r="R399" i="56"/>
  <c r="Q399" i="56"/>
  <c r="P399" i="56"/>
  <c r="O399" i="56"/>
  <c r="N399" i="56"/>
  <c r="M399" i="56"/>
  <c r="S398" i="56"/>
  <c r="R398" i="56"/>
  <c r="Q398" i="56"/>
  <c r="P398" i="56"/>
  <c r="O398" i="56"/>
  <c r="N398" i="56"/>
  <c r="M398" i="56"/>
  <c r="S397" i="56"/>
  <c r="R397" i="56"/>
  <c r="Q397" i="56"/>
  <c r="P397" i="56"/>
  <c r="O397" i="56"/>
  <c r="N397" i="56"/>
  <c r="M397" i="56"/>
  <c r="S396" i="56"/>
  <c r="R396" i="56"/>
  <c r="Q396" i="56"/>
  <c r="P396" i="56"/>
  <c r="O396" i="56"/>
  <c r="N396" i="56"/>
  <c r="M396" i="56"/>
  <c r="S395" i="56"/>
  <c r="R395" i="56"/>
  <c r="Q395" i="56"/>
  <c r="P395" i="56"/>
  <c r="O395" i="56"/>
  <c r="N395" i="56"/>
  <c r="M395" i="56"/>
  <c r="S394" i="56"/>
  <c r="R394" i="56"/>
  <c r="Q394" i="56"/>
  <c r="P394" i="56"/>
  <c r="O394" i="56"/>
  <c r="N394" i="56"/>
  <c r="M394" i="56"/>
  <c r="S393" i="56"/>
  <c r="R393" i="56"/>
  <c r="Q393" i="56"/>
  <c r="P393" i="56"/>
  <c r="O393" i="56"/>
  <c r="N393" i="56"/>
  <c r="M393" i="56"/>
  <c r="S392" i="56"/>
  <c r="R392" i="56"/>
  <c r="Q392" i="56"/>
  <c r="P392" i="56"/>
  <c r="O392" i="56"/>
  <c r="N392" i="56"/>
  <c r="M392" i="56"/>
  <c r="S391" i="56"/>
  <c r="R391" i="56"/>
  <c r="Q391" i="56"/>
  <c r="P391" i="56"/>
  <c r="O391" i="56"/>
  <c r="N391" i="56"/>
  <c r="M391" i="56"/>
  <c r="S390" i="56"/>
  <c r="R390" i="56"/>
  <c r="Q390" i="56"/>
  <c r="P390" i="56"/>
  <c r="O390" i="56"/>
  <c r="N390" i="56"/>
  <c r="M390" i="56"/>
  <c r="S389" i="56"/>
  <c r="R389" i="56"/>
  <c r="Q389" i="56"/>
  <c r="P389" i="56"/>
  <c r="O389" i="56"/>
  <c r="N389" i="56"/>
  <c r="M389" i="56"/>
  <c r="S388" i="56"/>
  <c r="R388" i="56"/>
  <c r="Q388" i="56"/>
  <c r="P388" i="56"/>
  <c r="O388" i="56"/>
  <c r="N388" i="56"/>
  <c r="M388" i="56"/>
  <c r="S387" i="56"/>
  <c r="R387" i="56"/>
  <c r="Q387" i="56"/>
  <c r="P387" i="56"/>
  <c r="O387" i="56"/>
  <c r="N387" i="56"/>
  <c r="M387" i="56"/>
  <c r="S386" i="56"/>
  <c r="R386" i="56"/>
  <c r="Q386" i="56"/>
  <c r="P386" i="56"/>
  <c r="O386" i="56"/>
  <c r="N386" i="56"/>
  <c r="M386" i="56"/>
  <c r="S385" i="56"/>
  <c r="R385" i="56"/>
  <c r="Q385" i="56"/>
  <c r="P385" i="56"/>
  <c r="O385" i="56"/>
  <c r="N385" i="56"/>
  <c r="M385" i="56"/>
  <c r="S384" i="56"/>
  <c r="R384" i="56"/>
  <c r="Q384" i="56"/>
  <c r="P384" i="56"/>
  <c r="O384" i="56"/>
  <c r="N384" i="56"/>
  <c r="M384" i="56"/>
  <c r="S383" i="56"/>
  <c r="R383" i="56"/>
  <c r="Q383" i="56"/>
  <c r="P383" i="56"/>
  <c r="O383" i="56"/>
  <c r="N383" i="56"/>
  <c r="M383" i="56"/>
  <c r="S382" i="56"/>
  <c r="R382" i="56"/>
  <c r="Q382" i="56"/>
  <c r="P382" i="56"/>
  <c r="O382" i="56"/>
  <c r="N382" i="56"/>
  <c r="M382" i="56"/>
  <c r="S381" i="56"/>
  <c r="R381" i="56"/>
  <c r="Q381" i="56"/>
  <c r="P381" i="56"/>
  <c r="O381" i="56"/>
  <c r="N381" i="56"/>
  <c r="M381" i="56"/>
  <c r="S380" i="56"/>
  <c r="R380" i="56"/>
  <c r="Q380" i="56"/>
  <c r="P380" i="56"/>
  <c r="O380" i="56"/>
  <c r="N380" i="56"/>
  <c r="M380" i="56"/>
  <c r="S379" i="56"/>
  <c r="R379" i="56"/>
  <c r="Q379" i="56"/>
  <c r="P379" i="56"/>
  <c r="O379" i="56"/>
  <c r="N379" i="56"/>
  <c r="M379" i="56"/>
  <c r="S378" i="56"/>
  <c r="R378" i="56"/>
  <c r="Q378" i="56"/>
  <c r="P378" i="56"/>
  <c r="O378" i="56"/>
  <c r="N378" i="56"/>
  <c r="M378" i="56"/>
  <c r="S377" i="56"/>
  <c r="R377" i="56"/>
  <c r="Q377" i="56"/>
  <c r="P377" i="56"/>
  <c r="O377" i="56"/>
  <c r="N377" i="56"/>
  <c r="M377" i="56"/>
  <c r="S376" i="56"/>
  <c r="R376" i="56"/>
  <c r="Q376" i="56"/>
  <c r="P376" i="56"/>
  <c r="O376" i="56"/>
  <c r="N376" i="56"/>
  <c r="M376" i="56"/>
  <c r="S375" i="56"/>
  <c r="R375" i="56"/>
  <c r="Q375" i="56"/>
  <c r="P375" i="56"/>
  <c r="O375" i="56"/>
  <c r="N375" i="56"/>
  <c r="M375" i="56"/>
  <c r="S374" i="56"/>
  <c r="R374" i="56"/>
  <c r="Q374" i="56"/>
  <c r="P374" i="56"/>
  <c r="O374" i="56"/>
  <c r="N374" i="56"/>
  <c r="M374" i="56"/>
  <c r="S373" i="56"/>
  <c r="R373" i="56"/>
  <c r="Q373" i="56"/>
  <c r="P373" i="56"/>
  <c r="O373" i="56"/>
  <c r="N373" i="56"/>
  <c r="M373" i="56"/>
  <c r="S372" i="56"/>
  <c r="R372" i="56"/>
  <c r="Q372" i="56"/>
  <c r="P372" i="56"/>
  <c r="O372" i="56"/>
  <c r="N372" i="56"/>
  <c r="M372" i="56"/>
  <c r="S371" i="56"/>
  <c r="R371" i="56"/>
  <c r="Q371" i="56"/>
  <c r="P371" i="56"/>
  <c r="O371" i="56"/>
  <c r="N371" i="56"/>
  <c r="M371" i="56"/>
  <c r="S370" i="56"/>
  <c r="R370" i="56"/>
  <c r="Q370" i="56"/>
  <c r="P370" i="56"/>
  <c r="O370" i="56"/>
  <c r="N370" i="56"/>
  <c r="M370" i="56"/>
  <c r="S369" i="56"/>
  <c r="R369" i="56"/>
  <c r="Q369" i="56"/>
  <c r="P369" i="56"/>
  <c r="O369" i="56"/>
  <c r="N369" i="56"/>
  <c r="M369" i="56"/>
  <c r="S368" i="56"/>
  <c r="R368" i="56"/>
  <c r="Q368" i="56"/>
  <c r="P368" i="56"/>
  <c r="O368" i="56"/>
  <c r="N368" i="56"/>
  <c r="M368" i="56"/>
  <c r="S367" i="56"/>
  <c r="R367" i="56"/>
  <c r="Q367" i="56"/>
  <c r="P367" i="56"/>
  <c r="O367" i="56"/>
  <c r="N367" i="56"/>
  <c r="M367" i="56"/>
  <c r="S366" i="56"/>
  <c r="R366" i="56"/>
  <c r="Q366" i="56"/>
  <c r="P366" i="56"/>
  <c r="O366" i="56"/>
  <c r="N366" i="56"/>
  <c r="M366" i="56"/>
  <c r="S365" i="56"/>
  <c r="R365" i="56"/>
  <c r="Q365" i="56"/>
  <c r="P365" i="56"/>
  <c r="O365" i="56"/>
  <c r="N365" i="56"/>
  <c r="M365" i="56"/>
  <c r="S364" i="56"/>
  <c r="R364" i="56"/>
  <c r="Q364" i="56"/>
  <c r="P364" i="56"/>
  <c r="O364" i="56"/>
  <c r="N364" i="56"/>
  <c r="M364" i="56"/>
  <c r="S363" i="56"/>
  <c r="R363" i="56"/>
  <c r="Q363" i="56"/>
  <c r="P363" i="56"/>
  <c r="O363" i="56"/>
  <c r="N363" i="56"/>
  <c r="M363" i="56"/>
  <c r="S362" i="56"/>
  <c r="R362" i="56"/>
  <c r="Q362" i="56"/>
  <c r="P362" i="56"/>
  <c r="O362" i="56"/>
  <c r="N362" i="56"/>
  <c r="M362" i="56"/>
  <c r="S361" i="56"/>
  <c r="R361" i="56"/>
  <c r="Q361" i="56"/>
  <c r="P361" i="56"/>
  <c r="O361" i="56"/>
  <c r="N361" i="56"/>
  <c r="M361" i="56"/>
  <c r="S360" i="56"/>
  <c r="R360" i="56"/>
  <c r="Q360" i="56"/>
  <c r="P360" i="56"/>
  <c r="O360" i="56"/>
  <c r="N360" i="56"/>
  <c r="M360" i="56"/>
  <c r="S359" i="56"/>
  <c r="R359" i="56"/>
  <c r="Q359" i="56"/>
  <c r="P359" i="56"/>
  <c r="O359" i="56"/>
  <c r="N359" i="56"/>
  <c r="M359" i="56"/>
  <c r="S358" i="56"/>
  <c r="R358" i="56"/>
  <c r="Q358" i="56"/>
  <c r="P358" i="56"/>
  <c r="O358" i="56"/>
  <c r="N358" i="56"/>
  <c r="M358" i="56"/>
  <c r="S357" i="56"/>
  <c r="R357" i="56"/>
  <c r="Q357" i="56"/>
  <c r="P357" i="56"/>
  <c r="O357" i="56"/>
  <c r="N357" i="56"/>
  <c r="M357" i="56"/>
  <c r="S356" i="56"/>
  <c r="R356" i="56"/>
  <c r="Q356" i="56"/>
  <c r="P356" i="56"/>
  <c r="O356" i="56"/>
  <c r="N356" i="56"/>
  <c r="M356" i="56"/>
  <c r="S355" i="56"/>
  <c r="R355" i="56"/>
  <c r="Q355" i="56"/>
  <c r="P355" i="56"/>
  <c r="O355" i="56"/>
  <c r="N355" i="56"/>
  <c r="M355" i="56"/>
  <c r="S354" i="56"/>
  <c r="R354" i="56"/>
  <c r="Q354" i="56"/>
  <c r="P354" i="56"/>
  <c r="O354" i="56"/>
  <c r="N354" i="56"/>
  <c r="M354" i="56"/>
  <c r="S353" i="56"/>
  <c r="R353" i="56"/>
  <c r="Q353" i="56"/>
  <c r="P353" i="56"/>
  <c r="O353" i="56"/>
  <c r="N353" i="56"/>
  <c r="M353" i="56"/>
  <c r="S352" i="56"/>
  <c r="R352" i="56"/>
  <c r="Q352" i="56"/>
  <c r="P352" i="56"/>
  <c r="O352" i="56"/>
  <c r="N352" i="56"/>
  <c r="M352" i="56"/>
  <c r="S351" i="56"/>
  <c r="R351" i="56"/>
  <c r="Q351" i="56"/>
  <c r="P351" i="56"/>
  <c r="O351" i="56"/>
  <c r="N351" i="56"/>
  <c r="M351" i="56"/>
  <c r="S350" i="56"/>
  <c r="R350" i="56"/>
  <c r="Q350" i="56"/>
  <c r="P350" i="56"/>
  <c r="O350" i="56"/>
  <c r="N350" i="56"/>
  <c r="M350" i="56"/>
  <c r="S349" i="56"/>
  <c r="R349" i="56"/>
  <c r="Q349" i="56"/>
  <c r="P349" i="56"/>
  <c r="O349" i="56"/>
  <c r="N349" i="56"/>
  <c r="M349" i="56"/>
  <c r="S348" i="56"/>
  <c r="R348" i="56"/>
  <c r="Q348" i="56"/>
  <c r="P348" i="56"/>
  <c r="O348" i="56"/>
  <c r="N348" i="56"/>
  <c r="M348" i="56"/>
  <c r="S347" i="56"/>
  <c r="R347" i="56"/>
  <c r="Q347" i="56"/>
  <c r="P347" i="56"/>
  <c r="O347" i="56"/>
  <c r="N347" i="56"/>
  <c r="M347" i="56"/>
  <c r="S346" i="56"/>
  <c r="R346" i="56"/>
  <c r="Q346" i="56"/>
  <c r="P346" i="56"/>
  <c r="O346" i="56"/>
  <c r="N346" i="56"/>
  <c r="M346" i="56"/>
  <c r="S345" i="56"/>
  <c r="R345" i="56"/>
  <c r="Q345" i="56"/>
  <c r="P345" i="56"/>
  <c r="O345" i="56"/>
  <c r="N345" i="56"/>
  <c r="M345" i="56"/>
  <c r="S344" i="56"/>
  <c r="R344" i="56"/>
  <c r="Q344" i="56"/>
  <c r="P344" i="56"/>
  <c r="O344" i="56"/>
  <c r="N344" i="56"/>
  <c r="M344" i="56"/>
  <c r="S343" i="56"/>
  <c r="R343" i="56"/>
  <c r="Q343" i="56"/>
  <c r="P343" i="56"/>
  <c r="O343" i="56"/>
  <c r="N343" i="56"/>
  <c r="M343" i="56"/>
  <c r="S342" i="56"/>
  <c r="R342" i="56"/>
  <c r="Q342" i="56"/>
  <c r="P342" i="56"/>
  <c r="O342" i="56"/>
  <c r="N342" i="56"/>
  <c r="M342" i="56"/>
  <c r="S341" i="56"/>
  <c r="R341" i="56"/>
  <c r="Q341" i="56"/>
  <c r="P341" i="56"/>
  <c r="O341" i="56"/>
  <c r="N341" i="56"/>
  <c r="M341" i="56"/>
  <c r="S340" i="56"/>
  <c r="R340" i="56"/>
  <c r="Q340" i="56"/>
  <c r="P340" i="56"/>
  <c r="O340" i="56"/>
  <c r="N340" i="56"/>
  <c r="M340" i="56"/>
  <c r="S339" i="56"/>
  <c r="R339" i="56"/>
  <c r="Q339" i="56"/>
  <c r="P339" i="56"/>
  <c r="O339" i="56"/>
  <c r="N339" i="56"/>
  <c r="M339" i="56"/>
  <c r="S338" i="56"/>
  <c r="R338" i="56"/>
  <c r="Q338" i="56"/>
  <c r="P338" i="56"/>
  <c r="O338" i="56"/>
  <c r="N338" i="56"/>
  <c r="M338" i="56"/>
  <c r="S337" i="56"/>
  <c r="R337" i="56"/>
  <c r="Q337" i="56"/>
  <c r="P337" i="56"/>
  <c r="O337" i="56"/>
  <c r="N337" i="56"/>
  <c r="M337" i="56"/>
  <c r="S336" i="56"/>
  <c r="R336" i="56"/>
  <c r="Q336" i="56"/>
  <c r="P336" i="56"/>
  <c r="O336" i="56"/>
  <c r="N336" i="56"/>
  <c r="M336" i="56"/>
  <c r="S335" i="56"/>
  <c r="R335" i="56"/>
  <c r="Q335" i="56"/>
  <c r="P335" i="56"/>
  <c r="O335" i="56"/>
  <c r="N335" i="56"/>
  <c r="M335" i="56"/>
  <c r="S334" i="56"/>
  <c r="R334" i="56"/>
  <c r="Q334" i="56"/>
  <c r="P334" i="56"/>
  <c r="O334" i="56"/>
  <c r="N334" i="56"/>
  <c r="M334" i="56"/>
  <c r="S333" i="56"/>
  <c r="R333" i="56"/>
  <c r="Q333" i="56"/>
  <c r="P333" i="56"/>
  <c r="O333" i="56"/>
  <c r="N333" i="56"/>
  <c r="M333" i="56"/>
  <c r="S332" i="56"/>
  <c r="R332" i="56"/>
  <c r="Q332" i="56"/>
  <c r="P332" i="56"/>
  <c r="O332" i="56"/>
  <c r="N332" i="56"/>
  <c r="M332" i="56"/>
  <c r="S331" i="56"/>
  <c r="R331" i="56"/>
  <c r="Q331" i="56"/>
  <c r="P331" i="56"/>
  <c r="O331" i="56"/>
  <c r="N331" i="56"/>
  <c r="M331" i="56"/>
  <c r="S330" i="56"/>
  <c r="R330" i="56"/>
  <c r="Q330" i="56"/>
  <c r="P330" i="56"/>
  <c r="O330" i="56"/>
  <c r="N330" i="56"/>
  <c r="M330" i="56"/>
  <c r="S329" i="56"/>
  <c r="R329" i="56"/>
  <c r="Q329" i="56"/>
  <c r="P329" i="56"/>
  <c r="O329" i="56"/>
  <c r="N329" i="56"/>
  <c r="M329" i="56"/>
  <c r="S328" i="56"/>
  <c r="R328" i="56"/>
  <c r="Q328" i="56"/>
  <c r="P328" i="56"/>
  <c r="O328" i="56"/>
  <c r="N328" i="56"/>
  <c r="M328" i="56"/>
  <c r="S327" i="56"/>
  <c r="R327" i="56"/>
  <c r="Q327" i="56"/>
  <c r="P327" i="56"/>
  <c r="O327" i="56"/>
  <c r="N327" i="56"/>
  <c r="M327" i="56"/>
  <c r="S326" i="56"/>
  <c r="R326" i="56"/>
  <c r="Q326" i="56"/>
  <c r="P326" i="56"/>
  <c r="O326" i="56"/>
  <c r="N326" i="56"/>
  <c r="M326" i="56"/>
  <c r="S325" i="56"/>
  <c r="R325" i="56"/>
  <c r="Q325" i="56"/>
  <c r="P325" i="56"/>
  <c r="O325" i="56"/>
  <c r="N325" i="56"/>
  <c r="M325" i="56"/>
  <c r="S324" i="56"/>
  <c r="R324" i="56"/>
  <c r="Q324" i="56"/>
  <c r="P324" i="56"/>
  <c r="O324" i="56"/>
  <c r="N324" i="56"/>
  <c r="M324" i="56"/>
  <c r="S323" i="56"/>
  <c r="R323" i="56"/>
  <c r="Q323" i="56"/>
  <c r="P323" i="56"/>
  <c r="O323" i="56"/>
  <c r="N323" i="56"/>
  <c r="M323" i="56"/>
  <c r="S322" i="56"/>
  <c r="R322" i="56"/>
  <c r="Q322" i="56"/>
  <c r="P322" i="56"/>
  <c r="O322" i="56"/>
  <c r="N322" i="56"/>
  <c r="M322" i="56"/>
  <c r="S321" i="56"/>
  <c r="R321" i="56"/>
  <c r="Q321" i="56"/>
  <c r="P321" i="56"/>
  <c r="O321" i="56"/>
  <c r="N321" i="56"/>
  <c r="M321" i="56"/>
  <c r="S320" i="56"/>
  <c r="R320" i="56"/>
  <c r="Q320" i="56"/>
  <c r="P320" i="56"/>
  <c r="O320" i="56"/>
  <c r="N320" i="56"/>
  <c r="M320" i="56"/>
  <c r="S319" i="56"/>
  <c r="R319" i="56"/>
  <c r="Q319" i="56"/>
  <c r="P319" i="56"/>
  <c r="O319" i="56"/>
  <c r="N319" i="56"/>
  <c r="M319" i="56"/>
  <c r="S318" i="56"/>
  <c r="R318" i="56"/>
  <c r="Q318" i="56"/>
  <c r="P318" i="56"/>
  <c r="O318" i="56"/>
  <c r="N318" i="56"/>
  <c r="M318" i="56"/>
  <c r="S317" i="56"/>
  <c r="R317" i="56"/>
  <c r="Q317" i="56"/>
  <c r="P317" i="56"/>
  <c r="O317" i="56"/>
  <c r="N317" i="56"/>
  <c r="M317" i="56"/>
  <c r="S316" i="56"/>
  <c r="R316" i="56"/>
  <c r="Q316" i="56"/>
  <c r="P316" i="56"/>
  <c r="O316" i="56"/>
  <c r="N316" i="56"/>
  <c r="M316" i="56"/>
  <c r="S315" i="56"/>
  <c r="R315" i="56"/>
  <c r="Q315" i="56"/>
  <c r="P315" i="56"/>
  <c r="O315" i="56"/>
  <c r="N315" i="56"/>
  <c r="M315" i="56"/>
  <c r="S314" i="56"/>
  <c r="R314" i="56"/>
  <c r="Q314" i="56"/>
  <c r="P314" i="56"/>
  <c r="O314" i="56"/>
  <c r="N314" i="56"/>
  <c r="M314" i="56"/>
  <c r="S313" i="56"/>
  <c r="R313" i="56"/>
  <c r="Q313" i="56"/>
  <c r="P313" i="56"/>
  <c r="O313" i="56"/>
  <c r="N313" i="56"/>
  <c r="M313" i="56"/>
  <c r="S312" i="56"/>
  <c r="R312" i="56"/>
  <c r="Q312" i="56"/>
  <c r="P312" i="56"/>
  <c r="O312" i="56"/>
  <c r="N312" i="56"/>
  <c r="M312" i="56"/>
  <c r="S311" i="56"/>
  <c r="R311" i="56"/>
  <c r="Q311" i="56"/>
  <c r="P311" i="56"/>
  <c r="O311" i="56"/>
  <c r="N311" i="56"/>
  <c r="M311" i="56"/>
  <c r="S310" i="56"/>
  <c r="R310" i="56"/>
  <c r="Q310" i="56"/>
  <c r="P310" i="56"/>
  <c r="O310" i="56"/>
  <c r="N310" i="56"/>
  <c r="M310" i="56"/>
  <c r="S309" i="56"/>
  <c r="R309" i="56"/>
  <c r="Q309" i="56"/>
  <c r="P309" i="56"/>
  <c r="O309" i="56"/>
  <c r="N309" i="56"/>
  <c r="M309" i="56"/>
  <c r="S308" i="56"/>
  <c r="R308" i="56"/>
  <c r="Q308" i="56"/>
  <c r="P308" i="56"/>
  <c r="O308" i="56"/>
  <c r="N308" i="56"/>
  <c r="M308" i="56"/>
  <c r="S307" i="56"/>
  <c r="R307" i="56"/>
  <c r="Q307" i="56"/>
  <c r="P307" i="56"/>
  <c r="O307" i="56"/>
  <c r="N307" i="56"/>
  <c r="M307" i="56"/>
  <c r="S306" i="56"/>
  <c r="R306" i="56"/>
  <c r="Q306" i="56"/>
  <c r="P306" i="56"/>
  <c r="O306" i="56"/>
  <c r="N306" i="56"/>
  <c r="M306" i="56"/>
  <c r="S305" i="56"/>
  <c r="R305" i="56"/>
  <c r="Q305" i="56"/>
  <c r="P305" i="56"/>
  <c r="O305" i="56"/>
  <c r="N305" i="56"/>
  <c r="M305" i="56"/>
  <c r="S304" i="56"/>
  <c r="R304" i="56"/>
  <c r="Q304" i="56"/>
  <c r="P304" i="56"/>
  <c r="O304" i="56"/>
  <c r="N304" i="56"/>
  <c r="M304" i="56"/>
  <c r="S303" i="56"/>
  <c r="R303" i="56"/>
  <c r="Q303" i="56"/>
  <c r="P303" i="56"/>
  <c r="O303" i="56"/>
  <c r="N303" i="56"/>
  <c r="M303" i="56"/>
  <c r="S302" i="56"/>
  <c r="R302" i="56"/>
  <c r="Q302" i="56"/>
  <c r="P302" i="56"/>
  <c r="O302" i="56"/>
  <c r="N302" i="56"/>
  <c r="M302" i="56"/>
  <c r="S301" i="56"/>
  <c r="R301" i="56"/>
  <c r="Q301" i="56"/>
  <c r="P301" i="56"/>
  <c r="O301" i="56"/>
  <c r="N301" i="56"/>
  <c r="M301" i="56"/>
  <c r="S300" i="56"/>
  <c r="R300" i="56"/>
  <c r="Q300" i="56"/>
  <c r="P300" i="56"/>
  <c r="O300" i="56"/>
  <c r="N300" i="56"/>
  <c r="M300" i="56"/>
  <c r="S299" i="56"/>
  <c r="R299" i="56"/>
  <c r="Q299" i="56"/>
  <c r="P299" i="56"/>
  <c r="O299" i="56"/>
  <c r="N299" i="56"/>
  <c r="M299" i="56"/>
  <c r="S298" i="56"/>
  <c r="R298" i="56"/>
  <c r="Q298" i="56"/>
  <c r="P298" i="56"/>
  <c r="O298" i="56"/>
  <c r="N298" i="56"/>
  <c r="M298" i="56"/>
  <c r="S297" i="56"/>
  <c r="R297" i="56"/>
  <c r="Q297" i="56"/>
  <c r="P297" i="56"/>
  <c r="O297" i="56"/>
  <c r="N297" i="56"/>
  <c r="M297" i="56"/>
  <c r="S296" i="56"/>
  <c r="R296" i="56"/>
  <c r="Q296" i="56"/>
  <c r="P296" i="56"/>
  <c r="O296" i="56"/>
  <c r="N296" i="56"/>
  <c r="M296" i="56"/>
  <c r="S295" i="56"/>
  <c r="R295" i="56"/>
  <c r="Q295" i="56"/>
  <c r="P295" i="56"/>
  <c r="O295" i="56"/>
  <c r="N295" i="56"/>
  <c r="M295" i="56"/>
  <c r="S294" i="56"/>
  <c r="R294" i="56"/>
  <c r="Q294" i="56"/>
  <c r="P294" i="56"/>
  <c r="O294" i="56"/>
  <c r="N294" i="56"/>
  <c r="M294" i="56"/>
  <c r="S293" i="56"/>
  <c r="R293" i="56"/>
  <c r="Q293" i="56"/>
  <c r="P293" i="56"/>
  <c r="O293" i="56"/>
  <c r="N293" i="56"/>
  <c r="M293" i="56"/>
  <c r="S292" i="56"/>
  <c r="R292" i="56"/>
  <c r="Q292" i="56"/>
  <c r="P292" i="56"/>
  <c r="O292" i="56"/>
  <c r="N292" i="56"/>
  <c r="M292" i="56"/>
  <c r="S291" i="56"/>
  <c r="R291" i="56"/>
  <c r="Q291" i="56"/>
  <c r="P291" i="56"/>
  <c r="O291" i="56"/>
  <c r="N291" i="56"/>
  <c r="M291" i="56"/>
  <c r="S290" i="56"/>
  <c r="R290" i="56"/>
  <c r="Q290" i="56"/>
  <c r="P290" i="56"/>
  <c r="O290" i="56"/>
  <c r="N290" i="56"/>
  <c r="M290" i="56"/>
  <c r="S289" i="56"/>
  <c r="R289" i="56"/>
  <c r="Q289" i="56"/>
  <c r="P289" i="56"/>
  <c r="O289" i="56"/>
  <c r="N289" i="56"/>
  <c r="M289" i="56"/>
  <c r="S288" i="56"/>
  <c r="R288" i="56"/>
  <c r="Q288" i="56"/>
  <c r="P288" i="56"/>
  <c r="O288" i="56"/>
  <c r="N288" i="56"/>
  <c r="M288" i="56"/>
  <c r="S287" i="56"/>
  <c r="R287" i="56"/>
  <c r="Q287" i="56"/>
  <c r="P287" i="56"/>
  <c r="O287" i="56"/>
  <c r="N287" i="56"/>
  <c r="M287" i="56"/>
  <c r="S286" i="56"/>
  <c r="R286" i="56"/>
  <c r="Q286" i="56"/>
  <c r="P286" i="56"/>
  <c r="O286" i="56"/>
  <c r="N286" i="56"/>
  <c r="M286" i="56"/>
  <c r="S285" i="56"/>
  <c r="R285" i="56"/>
  <c r="Q285" i="56"/>
  <c r="P285" i="56"/>
  <c r="O285" i="56"/>
  <c r="N285" i="56"/>
  <c r="M285" i="56"/>
  <c r="S284" i="56"/>
  <c r="R284" i="56"/>
  <c r="Q284" i="56"/>
  <c r="P284" i="56"/>
  <c r="O284" i="56"/>
  <c r="N284" i="56"/>
  <c r="M284" i="56"/>
  <c r="S283" i="56"/>
  <c r="R283" i="56"/>
  <c r="Q283" i="56"/>
  <c r="P283" i="56"/>
  <c r="O283" i="56"/>
  <c r="N283" i="56"/>
  <c r="M283" i="56"/>
  <c r="S282" i="56"/>
  <c r="R282" i="56"/>
  <c r="Q282" i="56"/>
  <c r="P282" i="56"/>
  <c r="O282" i="56"/>
  <c r="N282" i="56"/>
  <c r="M282" i="56"/>
  <c r="S281" i="56"/>
  <c r="R281" i="56"/>
  <c r="Q281" i="56"/>
  <c r="P281" i="56"/>
  <c r="O281" i="56"/>
  <c r="N281" i="56"/>
  <c r="M281" i="56"/>
  <c r="S280" i="56"/>
  <c r="R280" i="56"/>
  <c r="Q280" i="56"/>
  <c r="P280" i="56"/>
  <c r="O280" i="56"/>
  <c r="N280" i="56"/>
  <c r="M280" i="56"/>
  <c r="S279" i="56"/>
  <c r="R279" i="56"/>
  <c r="Q279" i="56"/>
  <c r="P279" i="56"/>
  <c r="O279" i="56"/>
  <c r="N279" i="56"/>
  <c r="M279" i="56"/>
  <c r="S278" i="56"/>
  <c r="R278" i="56"/>
  <c r="Q278" i="56"/>
  <c r="P278" i="56"/>
  <c r="O278" i="56"/>
  <c r="N278" i="56"/>
  <c r="M278" i="56"/>
  <c r="S277" i="56"/>
  <c r="R277" i="56"/>
  <c r="Q277" i="56"/>
  <c r="P277" i="56"/>
  <c r="O277" i="56"/>
  <c r="N277" i="56"/>
  <c r="M277" i="56"/>
  <c r="S276" i="56"/>
  <c r="R276" i="56"/>
  <c r="Q276" i="56"/>
  <c r="P276" i="56"/>
  <c r="O276" i="56"/>
  <c r="N276" i="56"/>
  <c r="M276" i="56"/>
  <c r="S275" i="56"/>
  <c r="R275" i="56"/>
  <c r="Q275" i="56"/>
  <c r="P275" i="56"/>
  <c r="O275" i="56"/>
  <c r="N275" i="56"/>
  <c r="M275" i="56"/>
  <c r="S274" i="56"/>
  <c r="R274" i="56"/>
  <c r="Q274" i="56"/>
  <c r="P274" i="56"/>
  <c r="O274" i="56"/>
  <c r="N274" i="56"/>
  <c r="M274" i="56"/>
  <c r="S273" i="56"/>
  <c r="R273" i="56"/>
  <c r="Q273" i="56"/>
  <c r="P273" i="56"/>
  <c r="O273" i="56"/>
  <c r="N273" i="56"/>
  <c r="M273" i="56"/>
  <c r="S272" i="56"/>
  <c r="R272" i="56"/>
  <c r="Q272" i="56"/>
  <c r="P272" i="56"/>
  <c r="O272" i="56"/>
  <c r="N272" i="56"/>
  <c r="M272" i="56"/>
  <c r="S271" i="56"/>
  <c r="R271" i="56"/>
  <c r="Q271" i="56"/>
  <c r="P271" i="56"/>
  <c r="O271" i="56"/>
  <c r="N271" i="56"/>
  <c r="M271" i="56"/>
  <c r="S270" i="56"/>
  <c r="R270" i="56"/>
  <c r="Q270" i="56"/>
  <c r="P270" i="56"/>
  <c r="O270" i="56"/>
  <c r="N270" i="56"/>
  <c r="M270" i="56"/>
  <c r="S269" i="56"/>
  <c r="R269" i="56"/>
  <c r="Q269" i="56"/>
  <c r="P269" i="56"/>
  <c r="O269" i="56"/>
  <c r="N269" i="56"/>
  <c r="M269" i="56"/>
  <c r="S268" i="56"/>
  <c r="R268" i="56"/>
  <c r="Q268" i="56"/>
  <c r="P268" i="56"/>
  <c r="O268" i="56"/>
  <c r="N268" i="56"/>
  <c r="M268" i="56"/>
  <c r="S267" i="56"/>
  <c r="R267" i="56"/>
  <c r="Q267" i="56"/>
  <c r="P267" i="56"/>
  <c r="O267" i="56"/>
  <c r="N267" i="56"/>
  <c r="M267" i="56"/>
  <c r="S266" i="56"/>
  <c r="R266" i="56"/>
  <c r="Q266" i="56"/>
  <c r="P266" i="56"/>
  <c r="O266" i="56"/>
  <c r="N266" i="56"/>
  <c r="M266" i="56"/>
  <c r="S265" i="56"/>
  <c r="R265" i="56"/>
  <c r="Q265" i="56"/>
  <c r="P265" i="56"/>
  <c r="O265" i="56"/>
  <c r="N265" i="56"/>
  <c r="M265" i="56"/>
  <c r="S264" i="56"/>
  <c r="R264" i="56"/>
  <c r="Q264" i="56"/>
  <c r="P264" i="56"/>
  <c r="O264" i="56"/>
  <c r="N264" i="56"/>
  <c r="M264" i="56"/>
  <c r="S263" i="56"/>
  <c r="R263" i="56"/>
  <c r="Q263" i="56"/>
  <c r="P263" i="56"/>
  <c r="O263" i="56"/>
  <c r="N263" i="56"/>
  <c r="M263" i="56"/>
  <c r="S262" i="56"/>
  <c r="R262" i="56"/>
  <c r="Q262" i="56"/>
  <c r="P262" i="56"/>
  <c r="O262" i="56"/>
  <c r="N262" i="56"/>
  <c r="M262" i="56"/>
  <c r="S261" i="56"/>
  <c r="R261" i="56"/>
  <c r="Q261" i="56"/>
  <c r="P261" i="56"/>
  <c r="O261" i="56"/>
  <c r="N261" i="56"/>
  <c r="M261" i="56"/>
  <c r="S260" i="56"/>
  <c r="R260" i="56"/>
  <c r="Q260" i="56"/>
  <c r="P260" i="56"/>
  <c r="O260" i="56"/>
  <c r="N260" i="56"/>
  <c r="M260" i="56"/>
  <c r="S259" i="56"/>
  <c r="R259" i="56"/>
  <c r="Q259" i="56"/>
  <c r="P259" i="56"/>
  <c r="O259" i="56"/>
  <c r="N259" i="56"/>
  <c r="M259" i="56"/>
  <c r="S258" i="56"/>
  <c r="R258" i="56"/>
  <c r="Q258" i="56"/>
  <c r="P258" i="56"/>
  <c r="O258" i="56"/>
  <c r="N258" i="56"/>
  <c r="M258" i="56"/>
  <c r="S257" i="56"/>
  <c r="R257" i="56"/>
  <c r="Q257" i="56"/>
  <c r="P257" i="56"/>
  <c r="O257" i="56"/>
  <c r="N257" i="56"/>
  <c r="M257" i="56"/>
  <c r="S256" i="56"/>
  <c r="R256" i="56"/>
  <c r="Q256" i="56"/>
  <c r="P256" i="56"/>
  <c r="O256" i="56"/>
  <c r="N256" i="56"/>
  <c r="M256" i="56"/>
  <c r="S255" i="56"/>
  <c r="R255" i="56"/>
  <c r="Q255" i="56"/>
  <c r="P255" i="56"/>
  <c r="O255" i="56"/>
  <c r="N255" i="56"/>
  <c r="M255" i="56"/>
  <c r="S254" i="56"/>
  <c r="R254" i="56"/>
  <c r="Q254" i="56"/>
  <c r="P254" i="56"/>
  <c r="O254" i="56"/>
  <c r="N254" i="56"/>
  <c r="M254" i="56"/>
  <c r="S253" i="56"/>
  <c r="R253" i="56"/>
  <c r="Q253" i="56"/>
  <c r="P253" i="56"/>
  <c r="O253" i="56"/>
  <c r="N253" i="56"/>
  <c r="M253" i="56"/>
  <c r="S252" i="56"/>
  <c r="R252" i="56"/>
  <c r="Q252" i="56"/>
  <c r="P252" i="56"/>
  <c r="O252" i="56"/>
  <c r="N252" i="56"/>
  <c r="M252" i="56"/>
  <c r="S251" i="56"/>
  <c r="R251" i="56"/>
  <c r="Q251" i="56"/>
  <c r="P251" i="56"/>
  <c r="O251" i="56"/>
  <c r="N251" i="56"/>
  <c r="M251" i="56"/>
  <c r="S250" i="56"/>
  <c r="R250" i="56"/>
  <c r="Q250" i="56"/>
  <c r="P250" i="56"/>
  <c r="O250" i="56"/>
  <c r="N250" i="56"/>
  <c r="M250" i="56"/>
  <c r="S249" i="56"/>
  <c r="R249" i="56"/>
  <c r="Q249" i="56"/>
  <c r="P249" i="56"/>
  <c r="O249" i="56"/>
  <c r="N249" i="56"/>
  <c r="M249" i="56"/>
  <c r="S248" i="56"/>
  <c r="R248" i="56"/>
  <c r="Q248" i="56"/>
  <c r="P248" i="56"/>
  <c r="O248" i="56"/>
  <c r="N248" i="56"/>
  <c r="M248" i="56"/>
  <c r="S247" i="56"/>
  <c r="R247" i="56"/>
  <c r="Q247" i="56"/>
  <c r="P247" i="56"/>
  <c r="O247" i="56"/>
  <c r="N247" i="56"/>
  <c r="M247" i="56"/>
  <c r="S246" i="56"/>
  <c r="R246" i="56"/>
  <c r="Q246" i="56"/>
  <c r="P246" i="56"/>
  <c r="O246" i="56"/>
  <c r="N246" i="56"/>
  <c r="M246" i="56"/>
  <c r="S245" i="56"/>
  <c r="R245" i="56"/>
  <c r="Q245" i="56"/>
  <c r="P245" i="56"/>
  <c r="O245" i="56"/>
  <c r="N245" i="56"/>
  <c r="M245" i="56"/>
  <c r="S244" i="56"/>
  <c r="R244" i="56"/>
  <c r="Q244" i="56"/>
  <c r="P244" i="56"/>
  <c r="O244" i="56"/>
  <c r="N244" i="56"/>
  <c r="M244" i="56"/>
  <c r="S243" i="56"/>
  <c r="R243" i="56"/>
  <c r="Q243" i="56"/>
  <c r="P243" i="56"/>
  <c r="O243" i="56"/>
  <c r="N243" i="56"/>
  <c r="M243" i="56"/>
  <c r="S242" i="56"/>
  <c r="R242" i="56"/>
  <c r="Q242" i="56"/>
  <c r="P242" i="56"/>
  <c r="O242" i="56"/>
  <c r="N242" i="56"/>
  <c r="M242" i="56"/>
  <c r="S241" i="56"/>
  <c r="R241" i="56"/>
  <c r="Q241" i="56"/>
  <c r="P241" i="56"/>
  <c r="O241" i="56"/>
  <c r="N241" i="56"/>
  <c r="M241" i="56"/>
  <c r="S240" i="56"/>
  <c r="R240" i="56"/>
  <c r="Q240" i="56"/>
  <c r="P240" i="56"/>
  <c r="O240" i="56"/>
  <c r="N240" i="56"/>
  <c r="M240" i="56"/>
  <c r="S239" i="56"/>
  <c r="R239" i="56"/>
  <c r="Q239" i="56"/>
  <c r="P239" i="56"/>
  <c r="O239" i="56"/>
  <c r="N239" i="56"/>
  <c r="M239" i="56"/>
  <c r="S238" i="56"/>
  <c r="R238" i="56"/>
  <c r="Q238" i="56"/>
  <c r="P238" i="56"/>
  <c r="O238" i="56"/>
  <c r="N238" i="56"/>
  <c r="M238" i="56"/>
  <c r="S237" i="56"/>
  <c r="R237" i="56"/>
  <c r="Q237" i="56"/>
  <c r="P237" i="56"/>
  <c r="O237" i="56"/>
  <c r="N237" i="56"/>
  <c r="M237" i="56"/>
  <c r="S236" i="56"/>
  <c r="R236" i="56"/>
  <c r="Q236" i="56"/>
  <c r="P236" i="56"/>
  <c r="O236" i="56"/>
  <c r="N236" i="56"/>
  <c r="M236" i="56"/>
  <c r="S235" i="56"/>
  <c r="R235" i="56"/>
  <c r="Q235" i="56"/>
  <c r="P235" i="56"/>
  <c r="O235" i="56"/>
  <c r="N235" i="56"/>
  <c r="M235" i="56"/>
  <c r="S234" i="56"/>
  <c r="R234" i="56"/>
  <c r="Q234" i="56"/>
  <c r="P234" i="56"/>
  <c r="O234" i="56"/>
  <c r="N234" i="56"/>
  <c r="M234" i="56"/>
  <c r="S233" i="56"/>
  <c r="R233" i="56"/>
  <c r="Q233" i="56"/>
  <c r="P233" i="56"/>
  <c r="O233" i="56"/>
  <c r="N233" i="56"/>
  <c r="M233" i="56"/>
  <c r="S232" i="56"/>
  <c r="R232" i="56"/>
  <c r="Q232" i="56"/>
  <c r="P232" i="56"/>
  <c r="O232" i="56"/>
  <c r="N232" i="56"/>
  <c r="M232" i="56"/>
  <c r="S231" i="56"/>
  <c r="R231" i="56"/>
  <c r="Q231" i="56"/>
  <c r="P231" i="56"/>
  <c r="O231" i="56"/>
  <c r="N231" i="56"/>
  <c r="M231" i="56"/>
  <c r="S230" i="56"/>
  <c r="R230" i="56"/>
  <c r="Q230" i="56"/>
  <c r="P230" i="56"/>
  <c r="O230" i="56"/>
  <c r="N230" i="56"/>
  <c r="M230" i="56"/>
  <c r="S229" i="56"/>
  <c r="R229" i="56"/>
  <c r="Q229" i="56"/>
  <c r="P229" i="56"/>
  <c r="O229" i="56"/>
  <c r="N229" i="56"/>
  <c r="M229" i="56"/>
  <c r="S228" i="56"/>
  <c r="R228" i="56"/>
  <c r="Q228" i="56"/>
  <c r="P228" i="56"/>
  <c r="O228" i="56"/>
  <c r="N228" i="56"/>
  <c r="M228" i="56"/>
  <c r="S227" i="56"/>
  <c r="R227" i="56"/>
  <c r="Q227" i="56"/>
  <c r="P227" i="56"/>
  <c r="O227" i="56"/>
  <c r="N227" i="56"/>
  <c r="M227" i="56"/>
  <c r="S226" i="56"/>
  <c r="R226" i="56"/>
  <c r="Q226" i="56"/>
  <c r="P226" i="56"/>
  <c r="O226" i="56"/>
  <c r="N226" i="56"/>
  <c r="M226" i="56"/>
  <c r="S225" i="56"/>
  <c r="R225" i="56"/>
  <c r="Q225" i="56"/>
  <c r="P225" i="56"/>
  <c r="O225" i="56"/>
  <c r="N225" i="56"/>
  <c r="M225" i="56"/>
  <c r="S224" i="56"/>
  <c r="R224" i="56"/>
  <c r="Q224" i="56"/>
  <c r="P224" i="56"/>
  <c r="O224" i="56"/>
  <c r="N224" i="56"/>
  <c r="M224" i="56"/>
  <c r="S223" i="56"/>
  <c r="R223" i="56"/>
  <c r="Q223" i="56"/>
  <c r="P223" i="56"/>
  <c r="O223" i="56"/>
  <c r="N223" i="56"/>
  <c r="M223" i="56"/>
  <c r="S222" i="56"/>
  <c r="R222" i="56"/>
  <c r="Q222" i="56"/>
  <c r="P222" i="56"/>
  <c r="O222" i="56"/>
  <c r="N222" i="56"/>
  <c r="M222" i="56"/>
  <c r="S221" i="56"/>
  <c r="R221" i="56"/>
  <c r="Q221" i="56"/>
  <c r="P221" i="56"/>
  <c r="O221" i="56"/>
  <c r="N221" i="56"/>
  <c r="M221" i="56"/>
  <c r="S220" i="56"/>
  <c r="R220" i="56"/>
  <c r="Q220" i="56"/>
  <c r="P220" i="56"/>
  <c r="O220" i="56"/>
  <c r="N220" i="56"/>
  <c r="M220" i="56"/>
  <c r="S219" i="56"/>
  <c r="R219" i="56"/>
  <c r="Q219" i="56"/>
  <c r="P219" i="56"/>
  <c r="O219" i="56"/>
  <c r="N219" i="56"/>
  <c r="M219" i="56"/>
  <c r="S218" i="56"/>
  <c r="R218" i="56"/>
  <c r="Q218" i="56"/>
  <c r="P218" i="56"/>
  <c r="O218" i="56"/>
  <c r="N218" i="56"/>
  <c r="M218" i="56"/>
  <c r="S217" i="56"/>
  <c r="R217" i="56"/>
  <c r="Q217" i="56"/>
  <c r="P217" i="56"/>
  <c r="O217" i="56"/>
  <c r="N217" i="56"/>
  <c r="M217" i="56"/>
  <c r="S216" i="56"/>
  <c r="R216" i="56"/>
  <c r="Q216" i="56"/>
  <c r="P216" i="56"/>
  <c r="O216" i="56"/>
  <c r="N216" i="56"/>
  <c r="M216" i="56"/>
  <c r="S215" i="56"/>
  <c r="R215" i="56"/>
  <c r="Q215" i="56"/>
  <c r="P215" i="56"/>
  <c r="O215" i="56"/>
  <c r="N215" i="56"/>
  <c r="M215" i="56"/>
  <c r="S214" i="56"/>
  <c r="R214" i="56"/>
  <c r="Q214" i="56"/>
  <c r="P214" i="56"/>
  <c r="O214" i="56"/>
  <c r="N214" i="56"/>
  <c r="M214" i="56"/>
  <c r="S213" i="56"/>
  <c r="R213" i="56"/>
  <c r="Q213" i="56"/>
  <c r="P213" i="56"/>
  <c r="O213" i="56"/>
  <c r="N213" i="56"/>
  <c r="M213" i="56"/>
  <c r="S212" i="56"/>
  <c r="R212" i="56"/>
  <c r="Q212" i="56"/>
  <c r="P212" i="56"/>
  <c r="O212" i="56"/>
  <c r="N212" i="56"/>
  <c r="M212" i="56"/>
  <c r="S211" i="56"/>
  <c r="R211" i="56"/>
  <c r="Q211" i="56"/>
  <c r="P211" i="56"/>
  <c r="O211" i="56"/>
  <c r="N211" i="56"/>
  <c r="M211" i="56"/>
  <c r="S210" i="56"/>
  <c r="R210" i="56"/>
  <c r="Q210" i="56"/>
  <c r="P210" i="56"/>
  <c r="O210" i="56"/>
  <c r="N210" i="56"/>
  <c r="M210" i="56"/>
  <c r="S209" i="56"/>
  <c r="R209" i="56"/>
  <c r="Q209" i="56"/>
  <c r="P209" i="56"/>
  <c r="O209" i="56"/>
  <c r="N209" i="56"/>
  <c r="M209" i="56"/>
  <c r="S208" i="56"/>
  <c r="R208" i="56"/>
  <c r="Q208" i="56"/>
  <c r="P208" i="56"/>
  <c r="O208" i="56"/>
  <c r="N208" i="56"/>
  <c r="M208" i="56"/>
  <c r="S207" i="56"/>
  <c r="R207" i="56"/>
  <c r="Q207" i="56"/>
  <c r="P207" i="56"/>
  <c r="O207" i="56"/>
  <c r="N207" i="56"/>
  <c r="M207" i="56"/>
  <c r="S206" i="56"/>
  <c r="R206" i="56"/>
  <c r="Q206" i="56"/>
  <c r="P206" i="56"/>
  <c r="O206" i="56"/>
  <c r="N206" i="56"/>
  <c r="M206" i="56"/>
  <c r="S205" i="56"/>
  <c r="R205" i="56"/>
  <c r="Q205" i="56"/>
  <c r="P205" i="56"/>
  <c r="O205" i="56"/>
  <c r="N205" i="56"/>
  <c r="M205" i="56"/>
  <c r="S204" i="56"/>
  <c r="R204" i="56"/>
  <c r="Q204" i="56"/>
  <c r="P204" i="56"/>
  <c r="O204" i="56"/>
  <c r="N204" i="56"/>
  <c r="M204" i="56"/>
  <c r="S203" i="56"/>
  <c r="R203" i="56"/>
  <c r="Q203" i="56"/>
  <c r="P203" i="56"/>
  <c r="O203" i="56"/>
  <c r="N203" i="56"/>
  <c r="M203" i="56"/>
  <c r="S202" i="56"/>
  <c r="R202" i="56"/>
  <c r="Q202" i="56"/>
  <c r="P202" i="56"/>
  <c r="O202" i="56"/>
  <c r="N202" i="56"/>
  <c r="M202" i="56"/>
  <c r="S201" i="56"/>
  <c r="R201" i="56"/>
  <c r="Q201" i="56"/>
  <c r="P201" i="56"/>
  <c r="O201" i="56"/>
  <c r="N201" i="56"/>
  <c r="M201" i="56"/>
  <c r="S200" i="56"/>
  <c r="R200" i="56"/>
  <c r="Q200" i="56"/>
  <c r="P200" i="56"/>
  <c r="O200" i="56"/>
  <c r="N200" i="56"/>
  <c r="M200" i="56"/>
  <c r="S199" i="56"/>
  <c r="R199" i="56"/>
  <c r="Q199" i="56"/>
  <c r="P199" i="56"/>
  <c r="O199" i="56"/>
  <c r="N199" i="56"/>
  <c r="M199" i="56"/>
  <c r="S198" i="56"/>
  <c r="R198" i="56"/>
  <c r="Q198" i="56"/>
  <c r="P198" i="56"/>
  <c r="O198" i="56"/>
  <c r="N198" i="56"/>
  <c r="M198" i="56"/>
  <c r="S197" i="56"/>
  <c r="R197" i="56"/>
  <c r="Q197" i="56"/>
  <c r="P197" i="56"/>
  <c r="O197" i="56"/>
  <c r="N197" i="56"/>
  <c r="M197" i="56"/>
  <c r="S196" i="56"/>
  <c r="R196" i="56"/>
  <c r="Q196" i="56"/>
  <c r="P196" i="56"/>
  <c r="O196" i="56"/>
  <c r="N196" i="56"/>
  <c r="M196" i="56"/>
  <c r="S195" i="56"/>
  <c r="R195" i="56"/>
  <c r="Q195" i="56"/>
  <c r="P195" i="56"/>
  <c r="O195" i="56"/>
  <c r="N195" i="56"/>
  <c r="M195" i="56"/>
  <c r="S194" i="56"/>
  <c r="R194" i="56"/>
  <c r="Q194" i="56"/>
  <c r="P194" i="56"/>
  <c r="O194" i="56"/>
  <c r="N194" i="56"/>
  <c r="M194" i="56"/>
  <c r="S193" i="56"/>
  <c r="R193" i="56"/>
  <c r="Q193" i="56"/>
  <c r="P193" i="56"/>
  <c r="O193" i="56"/>
  <c r="N193" i="56"/>
  <c r="M193" i="56"/>
  <c r="S192" i="56"/>
  <c r="R192" i="56"/>
  <c r="Q192" i="56"/>
  <c r="P192" i="56"/>
  <c r="O192" i="56"/>
  <c r="N192" i="56"/>
  <c r="M192" i="56"/>
  <c r="S191" i="56"/>
  <c r="R191" i="56"/>
  <c r="Q191" i="56"/>
  <c r="P191" i="56"/>
  <c r="O191" i="56"/>
  <c r="N191" i="56"/>
  <c r="M191" i="56"/>
  <c r="S190" i="56"/>
  <c r="R190" i="56"/>
  <c r="Q190" i="56"/>
  <c r="P190" i="56"/>
  <c r="O190" i="56"/>
  <c r="N190" i="56"/>
  <c r="M190" i="56"/>
  <c r="S189" i="56"/>
  <c r="R189" i="56"/>
  <c r="Q189" i="56"/>
  <c r="P189" i="56"/>
  <c r="O189" i="56"/>
  <c r="N189" i="56"/>
  <c r="M189" i="56"/>
  <c r="S188" i="56"/>
  <c r="R188" i="56"/>
  <c r="Q188" i="56"/>
  <c r="P188" i="56"/>
  <c r="O188" i="56"/>
  <c r="N188" i="56"/>
  <c r="M188" i="56"/>
  <c r="S187" i="56"/>
  <c r="R187" i="56"/>
  <c r="Q187" i="56"/>
  <c r="P187" i="56"/>
  <c r="O187" i="56"/>
  <c r="N187" i="56"/>
  <c r="M187" i="56"/>
  <c r="S186" i="56"/>
  <c r="R186" i="56"/>
  <c r="Q186" i="56"/>
  <c r="P186" i="56"/>
  <c r="O186" i="56"/>
  <c r="N186" i="56"/>
  <c r="M186" i="56"/>
  <c r="S185" i="56"/>
  <c r="R185" i="56"/>
  <c r="Q185" i="56"/>
  <c r="P185" i="56"/>
  <c r="O185" i="56"/>
  <c r="N185" i="56"/>
  <c r="M185" i="56"/>
  <c r="S184" i="56"/>
  <c r="R184" i="56"/>
  <c r="Q184" i="56"/>
  <c r="P184" i="56"/>
  <c r="O184" i="56"/>
  <c r="N184" i="56"/>
  <c r="M184" i="56"/>
  <c r="S183" i="56"/>
  <c r="R183" i="56"/>
  <c r="Q183" i="56"/>
  <c r="P183" i="56"/>
  <c r="O183" i="56"/>
  <c r="N183" i="56"/>
  <c r="M183" i="56"/>
  <c r="S182" i="56"/>
  <c r="R182" i="56"/>
  <c r="Q182" i="56"/>
  <c r="P182" i="56"/>
  <c r="O182" i="56"/>
  <c r="N182" i="56"/>
  <c r="M182" i="56"/>
  <c r="S181" i="56"/>
  <c r="R181" i="56"/>
  <c r="Q181" i="56"/>
  <c r="P181" i="56"/>
  <c r="O181" i="56"/>
  <c r="N181" i="56"/>
  <c r="M181" i="56"/>
  <c r="S180" i="56"/>
  <c r="R180" i="56"/>
  <c r="Q180" i="56"/>
  <c r="P180" i="56"/>
  <c r="O180" i="56"/>
  <c r="N180" i="56"/>
  <c r="M180" i="56"/>
  <c r="S179" i="56"/>
  <c r="R179" i="56"/>
  <c r="Q179" i="56"/>
  <c r="P179" i="56"/>
  <c r="O179" i="56"/>
  <c r="N179" i="56"/>
  <c r="M179" i="56"/>
  <c r="S178" i="56"/>
  <c r="R178" i="56"/>
  <c r="Q178" i="56"/>
  <c r="P178" i="56"/>
  <c r="O178" i="56"/>
  <c r="N178" i="56"/>
  <c r="M178" i="56"/>
  <c r="S177" i="56"/>
  <c r="R177" i="56"/>
  <c r="Q177" i="56"/>
  <c r="P177" i="56"/>
  <c r="O177" i="56"/>
  <c r="N177" i="56"/>
  <c r="M177" i="56"/>
  <c r="S176" i="56"/>
  <c r="R176" i="56"/>
  <c r="Q176" i="56"/>
  <c r="P176" i="56"/>
  <c r="O176" i="56"/>
  <c r="N176" i="56"/>
  <c r="M176" i="56"/>
  <c r="S175" i="56"/>
  <c r="R175" i="56"/>
  <c r="Q175" i="56"/>
  <c r="P175" i="56"/>
  <c r="O175" i="56"/>
  <c r="N175" i="56"/>
  <c r="M175" i="56"/>
  <c r="S174" i="56"/>
  <c r="R174" i="56"/>
  <c r="Q174" i="56"/>
  <c r="P174" i="56"/>
  <c r="O174" i="56"/>
  <c r="N174" i="56"/>
  <c r="M174" i="56"/>
  <c r="S173" i="56"/>
  <c r="R173" i="56"/>
  <c r="Q173" i="56"/>
  <c r="P173" i="56"/>
  <c r="O173" i="56"/>
  <c r="N173" i="56"/>
  <c r="M173" i="56"/>
  <c r="S172" i="56"/>
  <c r="R172" i="56"/>
  <c r="Q172" i="56"/>
  <c r="P172" i="56"/>
  <c r="O172" i="56"/>
  <c r="N172" i="56"/>
  <c r="M172" i="56"/>
  <c r="S171" i="56"/>
  <c r="R171" i="56"/>
  <c r="Q171" i="56"/>
  <c r="P171" i="56"/>
  <c r="O171" i="56"/>
  <c r="N171" i="56"/>
  <c r="M171" i="56"/>
  <c r="S170" i="56"/>
  <c r="R170" i="56"/>
  <c r="Q170" i="56"/>
  <c r="P170" i="56"/>
  <c r="O170" i="56"/>
  <c r="N170" i="56"/>
  <c r="M170" i="56"/>
  <c r="S169" i="56"/>
  <c r="R169" i="56"/>
  <c r="Q169" i="56"/>
  <c r="P169" i="56"/>
  <c r="O169" i="56"/>
  <c r="N169" i="56"/>
  <c r="M169" i="56"/>
  <c r="S168" i="56"/>
  <c r="R168" i="56"/>
  <c r="Q168" i="56"/>
  <c r="P168" i="56"/>
  <c r="O168" i="56"/>
  <c r="N168" i="56"/>
  <c r="M168" i="56"/>
  <c r="S167" i="56"/>
  <c r="R167" i="56"/>
  <c r="Q167" i="56"/>
  <c r="P167" i="56"/>
  <c r="O167" i="56"/>
  <c r="N167" i="56"/>
  <c r="M167" i="56"/>
  <c r="S166" i="56"/>
  <c r="R166" i="56"/>
  <c r="Q166" i="56"/>
  <c r="P166" i="56"/>
  <c r="O166" i="56"/>
  <c r="N166" i="56"/>
  <c r="M166" i="56"/>
  <c r="S165" i="56"/>
  <c r="R165" i="56"/>
  <c r="Q165" i="56"/>
  <c r="P165" i="56"/>
  <c r="O165" i="56"/>
  <c r="N165" i="56"/>
  <c r="M165" i="56"/>
  <c r="S164" i="56"/>
  <c r="R164" i="56"/>
  <c r="Q164" i="56"/>
  <c r="P164" i="56"/>
  <c r="O164" i="56"/>
  <c r="N164" i="56"/>
  <c r="M164" i="56"/>
  <c r="S163" i="56"/>
  <c r="R163" i="56"/>
  <c r="Q163" i="56"/>
  <c r="P163" i="56"/>
  <c r="O163" i="56"/>
  <c r="N163" i="56"/>
  <c r="M163" i="56"/>
  <c r="S162" i="56"/>
  <c r="R162" i="56"/>
  <c r="Q162" i="56"/>
  <c r="P162" i="56"/>
  <c r="O162" i="56"/>
  <c r="N162" i="56"/>
  <c r="M162" i="56"/>
  <c r="S161" i="56"/>
  <c r="R161" i="56"/>
  <c r="Q161" i="56"/>
  <c r="P161" i="56"/>
  <c r="O161" i="56"/>
  <c r="N161" i="56"/>
  <c r="M161" i="56"/>
  <c r="S160" i="56"/>
  <c r="R160" i="56"/>
  <c r="Q160" i="56"/>
  <c r="P160" i="56"/>
  <c r="O160" i="56"/>
  <c r="N160" i="56"/>
  <c r="M160" i="56"/>
  <c r="S159" i="56"/>
  <c r="R159" i="56"/>
  <c r="Q159" i="56"/>
  <c r="P159" i="56"/>
  <c r="O159" i="56"/>
  <c r="N159" i="56"/>
  <c r="M159" i="56"/>
  <c r="S158" i="56"/>
  <c r="R158" i="56"/>
  <c r="Q158" i="56"/>
  <c r="P158" i="56"/>
  <c r="O158" i="56"/>
  <c r="N158" i="56"/>
  <c r="M158" i="56"/>
  <c r="S157" i="56"/>
  <c r="R157" i="56"/>
  <c r="Q157" i="56"/>
  <c r="P157" i="56"/>
  <c r="O157" i="56"/>
  <c r="N157" i="56"/>
  <c r="M157" i="56"/>
  <c r="S156" i="56"/>
  <c r="R156" i="56"/>
  <c r="Q156" i="56"/>
  <c r="P156" i="56"/>
  <c r="O156" i="56"/>
  <c r="N156" i="56"/>
  <c r="M156" i="56"/>
  <c r="S155" i="56"/>
  <c r="R155" i="56"/>
  <c r="Q155" i="56"/>
  <c r="P155" i="56"/>
  <c r="O155" i="56"/>
  <c r="N155" i="56"/>
  <c r="M155" i="56"/>
  <c r="S154" i="56"/>
  <c r="R154" i="56"/>
  <c r="Q154" i="56"/>
  <c r="P154" i="56"/>
  <c r="O154" i="56"/>
  <c r="N154" i="56"/>
  <c r="M154" i="56"/>
  <c r="S153" i="56"/>
  <c r="R153" i="56"/>
  <c r="Q153" i="56"/>
  <c r="P153" i="56"/>
  <c r="O153" i="56"/>
  <c r="N153" i="56"/>
  <c r="M153" i="56"/>
  <c r="S152" i="56"/>
  <c r="R152" i="56"/>
  <c r="Q152" i="56"/>
  <c r="P152" i="56"/>
  <c r="O152" i="56"/>
  <c r="N152" i="56"/>
  <c r="M152" i="56"/>
  <c r="S151" i="56"/>
  <c r="R151" i="56"/>
  <c r="Q151" i="56"/>
  <c r="P151" i="56"/>
  <c r="O151" i="56"/>
  <c r="N151" i="56"/>
  <c r="M151" i="56"/>
  <c r="S150" i="56"/>
  <c r="R150" i="56"/>
  <c r="Q150" i="56"/>
  <c r="P150" i="56"/>
  <c r="O150" i="56"/>
  <c r="N150" i="56"/>
  <c r="M150" i="56"/>
  <c r="S149" i="56"/>
  <c r="R149" i="56"/>
  <c r="Q149" i="56"/>
  <c r="P149" i="56"/>
  <c r="O149" i="56"/>
  <c r="N149" i="56"/>
  <c r="M149" i="56"/>
  <c r="S148" i="56"/>
  <c r="R148" i="56"/>
  <c r="Q148" i="56"/>
  <c r="P148" i="56"/>
  <c r="O148" i="56"/>
  <c r="N148" i="56"/>
  <c r="M148" i="56"/>
  <c r="S147" i="56"/>
  <c r="R147" i="56"/>
  <c r="Q147" i="56"/>
  <c r="P147" i="56"/>
  <c r="O147" i="56"/>
  <c r="N147" i="56"/>
  <c r="M147" i="56"/>
  <c r="S146" i="56"/>
  <c r="R146" i="56"/>
  <c r="Q146" i="56"/>
  <c r="P146" i="56"/>
  <c r="O146" i="56"/>
  <c r="N146" i="56"/>
  <c r="M146" i="56"/>
  <c r="S145" i="56"/>
  <c r="R145" i="56"/>
  <c r="Q145" i="56"/>
  <c r="P145" i="56"/>
  <c r="O145" i="56"/>
  <c r="N145" i="56"/>
  <c r="M145" i="56"/>
  <c r="S144" i="56"/>
  <c r="R144" i="56"/>
  <c r="Q144" i="56"/>
  <c r="P144" i="56"/>
  <c r="O144" i="56"/>
  <c r="N144" i="56"/>
  <c r="M144" i="56"/>
  <c r="S143" i="56"/>
  <c r="R143" i="56"/>
  <c r="Q143" i="56"/>
  <c r="P143" i="56"/>
  <c r="O143" i="56"/>
  <c r="N143" i="56"/>
  <c r="M143" i="56"/>
  <c r="S142" i="56"/>
  <c r="R142" i="56"/>
  <c r="Q142" i="56"/>
  <c r="P142" i="56"/>
  <c r="O142" i="56"/>
  <c r="N142" i="56"/>
  <c r="M142" i="56"/>
  <c r="S141" i="56"/>
  <c r="R141" i="56"/>
  <c r="Q141" i="56"/>
  <c r="P141" i="56"/>
  <c r="O141" i="56"/>
  <c r="N141" i="56"/>
  <c r="M141" i="56"/>
  <c r="S140" i="56"/>
  <c r="R140" i="56"/>
  <c r="Q140" i="56"/>
  <c r="P140" i="56"/>
  <c r="O140" i="56"/>
  <c r="N140" i="56"/>
  <c r="M140" i="56"/>
  <c r="S139" i="56"/>
  <c r="R139" i="56"/>
  <c r="Q139" i="56"/>
  <c r="P139" i="56"/>
  <c r="O139" i="56"/>
  <c r="N139" i="56"/>
  <c r="M139" i="56"/>
  <c r="S138" i="56"/>
  <c r="R138" i="56"/>
  <c r="Q138" i="56"/>
  <c r="P138" i="56"/>
  <c r="O138" i="56"/>
  <c r="N138" i="56"/>
  <c r="M138" i="56"/>
  <c r="S137" i="56"/>
  <c r="R137" i="56"/>
  <c r="Q137" i="56"/>
  <c r="P137" i="56"/>
  <c r="O137" i="56"/>
  <c r="N137" i="56"/>
  <c r="M137" i="56"/>
  <c r="S136" i="56"/>
  <c r="R136" i="56"/>
  <c r="Q136" i="56"/>
  <c r="P136" i="56"/>
  <c r="O136" i="56"/>
  <c r="N136" i="56"/>
  <c r="M136" i="56"/>
  <c r="S135" i="56"/>
  <c r="R135" i="56"/>
  <c r="Q135" i="56"/>
  <c r="P135" i="56"/>
  <c r="O135" i="56"/>
  <c r="N135" i="56"/>
  <c r="M135" i="56"/>
  <c r="S134" i="56"/>
  <c r="R134" i="56"/>
  <c r="Q134" i="56"/>
  <c r="P134" i="56"/>
  <c r="O134" i="56"/>
  <c r="N134" i="56"/>
  <c r="M134" i="56"/>
  <c r="S133" i="56"/>
  <c r="R133" i="56"/>
  <c r="Q133" i="56"/>
  <c r="P133" i="56"/>
  <c r="O133" i="56"/>
  <c r="N133" i="56"/>
  <c r="M133" i="56"/>
  <c r="S132" i="56"/>
  <c r="R132" i="56"/>
  <c r="Q132" i="56"/>
  <c r="P132" i="56"/>
  <c r="O132" i="56"/>
  <c r="N132" i="56"/>
  <c r="M132" i="56"/>
  <c r="S131" i="56"/>
  <c r="R131" i="56"/>
  <c r="Q131" i="56"/>
  <c r="P131" i="56"/>
  <c r="O131" i="56"/>
  <c r="N131" i="56"/>
  <c r="M131" i="56"/>
  <c r="S130" i="56"/>
  <c r="R130" i="56"/>
  <c r="Q130" i="56"/>
  <c r="P130" i="56"/>
  <c r="O130" i="56"/>
  <c r="N130" i="56"/>
  <c r="M130" i="56"/>
  <c r="S129" i="56"/>
  <c r="R129" i="56"/>
  <c r="Q129" i="56"/>
  <c r="P129" i="56"/>
  <c r="O129" i="56"/>
  <c r="N129" i="56"/>
  <c r="M129" i="56"/>
  <c r="S128" i="56"/>
  <c r="R128" i="56"/>
  <c r="Q128" i="56"/>
  <c r="P128" i="56"/>
  <c r="O128" i="56"/>
  <c r="N128" i="56"/>
  <c r="M128" i="56"/>
  <c r="S127" i="56"/>
  <c r="R127" i="56"/>
  <c r="Q127" i="56"/>
  <c r="P127" i="56"/>
  <c r="O127" i="56"/>
  <c r="N127" i="56"/>
  <c r="M127" i="56"/>
  <c r="S126" i="56"/>
  <c r="R126" i="56"/>
  <c r="Q126" i="56"/>
  <c r="P126" i="56"/>
  <c r="O126" i="56"/>
  <c r="N126" i="56"/>
  <c r="M126" i="56"/>
  <c r="S125" i="56"/>
  <c r="R125" i="56"/>
  <c r="Q125" i="56"/>
  <c r="P125" i="56"/>
  <c r="O125" i="56"/>
  <c r="N125" i="56"/>
  <c r="M125" i="56"/>
  <c r="S124" i="56"/>
  <c r="R124" i="56"/>
  <c r="Q124" i="56"/>
  <c r="P124" i="56"/>
  <c r="O124" i="56"/>
  <c r="N124" i="56"/>
  <c r="M124" i="56"/>
  <c r="S123" i="56"/>
  <c r="R123" i="56"/>
  <c r="Q123" i="56"/>
  <c r="P123" i="56"/>
  <c r="O123" i="56"/>
  <c r="N123" i="56"/>
  <c r="M123" i="56"/>
  <c r="S122" i="56"/>
  <c r="R122" i="56"/>
  <c r="Q122" i="56"/>
  <c r="P122" i="56"/>
  <c r="O122" i="56"/>
  <c r="N122" i="56"/>
  <c r="M122" i="56"/>
  <c r="S121" i="56"/>
  <c r="R121" i="56"/>
  <c r="Q121" i="56"/>
  <c r="P121" i="56"/>
  <c r="O121" i="56"/>
  <c r="N121" i="56"/>
  <c r="M121" i="56"/>
  <c r="S120" i="56"/>
  <c r="R120" i="56"/>
  <c r="Q120" i="56"/>
  <c r="P120" i="56"/>
  <c r="O120" i="56"/>
  <c r="N120" i="56"/>
  <c r="M120" i="56"/>
  <c r="S119" i="56"/>
  <c r="R119" i="56"/>
  <c r="Q119" i="56"/>
  <c r="P119" i="56"/>
  <c r="O119" i="56"/>
  <c r="N119" i="56"/>
  <c r="M119" i="56"/>
  <c r="S118" i="56"/>
  <c r="R118" i="56"/>
  <c r="Q118" i="56"/>
  <c r="P118" i="56"/>
  <c r="O118" i="56"/>
  <c r="N118" i="56"/>
  <c r="M118" i="56"/>
  <c r="S117" i="56"/>
  <c r="R117" i="56"/>
  <c r="Q117" i="56"/>
  <c r="P117" i="56"/>
  <c r="O117" i="56"/>
  <c r="N117" i="56"/>
  <c r="M117" i="56"/>
  <c r="S116" i="56"/>
  <c r="R116" i="56"/>
  <c r="Q116" i="56"/>
  <c r="P116" i="56"/>
  <c r="O116" i="56"/>
  <c r="N116" i="56"/>
  <c r="M116" i="56"/>
  <c r="S115" i="56"/>
  <c r="R115" i="56"/>
  <c r="Q115" i="56"/>
  <c r="P115" i="56"/>
  <c r="O115" i="56"/>
  <c r="N115" i="56"/>
  <c r="M115" i="56"/>
  <c r="S114" i="56"/>
  <c r="R114" i="56"/>
  <c r="Q114" i="56"/>
  <c r="P114" i="56"/>
  <c r="O114" i="56"/>
  <c r="N114" i="56"/>
  <c r="M114" i="56"/>
  <c r="S113" i="56"/>
  <c r="R113" i="56"/>
  <c r="Q113" i="56"/>
  <c r="P113" i="56"/>
  <c r="O113" i="56"/>
  <c r="N113" i="56"/>
  <c r="M113" i="56"/>
  <c r="S112" i="56"/>
  <c r="R112" i="56"/>
  <c r="Q112" i="56"/>
  <c r="P112" i="56"/>
  <c r="O112" i="56"/>
  <c r="N112" i="56"/>
  <c r="M112" i="56"/>
  <c r="S111" i="56"/>
  <c r="R111" i="56"/>
  <c r="Q111" i="56"/>
  <c r="P111" i="56"/>
  <c r="O111" i="56"/>
  <c r="N111" i="56"/>
  <c r="M111" i="56"/>
  <c r="S110" i="56"/>
  <c r="R110" i="56"/>
  <c r="Q110" i="56"/>
  <c r="P110" i="56"/>
  <c r="O110" i="56"/>
  <c r="N110" i="56"/>
  <c r="M110" i="56"/>
  <c r="S109" i="56"/>
  <c r="R109" i="56"/>
  <c r="Q109" i="56"/>
  <c r="P109" i="56"/>
  <c r="O109" i="56"/>
  <c r="N109" i="56"/>
  <c r="M109" i="56"/>
  <c r="S108" i="56"/>
  <c r="R108" i="56"/>
  <c r="Q108" i="56"/>
  <c r="P108" i="56"/>
  <c r="O108" i="56"/>
  <c r="N108" i="56"/>
  <c r="M108" i="56"/>
  <c r="S107" i="56"/>
  <c r="R107" i="56"/>
  <c r="Q107" i="56"/>
  <c r="P107" i="56"/>
  <c r="O107" i="56"/>
  <c r="N107" i="56"/>
  <c r="M107" i="56"/>
  <c r="S106" i="56"/>
  <c r="R106" i="56"/>
  <c r="Q106" i="56"/>
  <c r="P106" i="56"/>
  <c r="O106" i="56"/>
  <c r="N106" i="56"/>
  <c r="M106" i="56"/>
  <c r="S105" i="56"/>
  <c r="R105" i="56"/>
  <c r="Q105" i="56"/>
  <c r="P105" i="56"/>
  <c r="O105" i="56"/>
  <c r="N105" i="56"/>
  <c r="M105" i="56"/>
  <c r="S104" i="56"/>
  <c r="R104" i="56"/>
  <c r="Q104" i="56"/>
  <c r="P104" i="56"/>
  <c r="O104" i="56"/>
  <c r="N104" i="56"/>
  <c r="M104" i="56"/>
  <c r="S103" i="56"/>
  <c r="R103" i="56"/>
  <c r="Q103" i="56"/>
  <c r="P103" i="56"/>
  <c r="O103" i="56"/>
  <c r="N103" i="56"/>
  <c r="M103" i="56"/>
  <c r="S102" i="56"/>
  <c r="R102" i="56"/>
  <c r="Q102" i="56"/>
  <c r="P102" i="56"/>
  <c r="O102" i="56"/>
  <c r="N102" i="56"/>
  <c r="M102" i="56"/>
  <c r="S101" i="56"/>
  <c r="R101" i="56"/>
  <c r="Q101" i="56"/>
  <c r="P101" i="56"/>
  <c r="O101" i="56"/>
  <c r="N101" i="56"/>
  <c r="M101" i="56"/>
  <c r="S100" i="56"/>
  <c r="R100" i="56"/>
  <c r="Q100" i="56"/>
  <c r="P100" i="56"/>
  <c r="O100" i="56"/>
  <c r="N100" i="56"/>
  <c r="M100" i="56"/>
  <c r="S99" i="56"/>
  <c r="R99" i="56"/>
  <c r="Q99" i="56"/>
  <c r="P99" i="56"/>
  <c r="O99" i="56"/>
  <c r="N99" i="56"/>
  <c r="M99" i="56"/>
  <c r="S98" i="56"/>
  <c r="R98" i="56"/>
  <c r="Q98" i="56"/>
  <c r="P98" i="56"/>
  <c r="O98" i="56"/>
  <c r="N98" i="56"/>
  <c r="M98" i="56"/>
  <c r="S97" i="56"/>
  <c r="R97" i="56"/>
  <c r="Q97" i="56"/>
  <c r="P97" i="56"/>
  <c r="O97" i="56"/>
  <c r="N97" i="56"/>
  <c r="M97" i="56"/>
  <c r="S96" i="56"/>
  <c r="R96" i="56"/>
  <c r="Q96" i="56"/>
  <c r="P96" i="56"/>
  <c r="O96" i="56"/>
  <c r="N96" i="56"/>
  <c r="M96" i="56"/>
  <c r="S95" i="56"/>
  <c r="R95" i="56"/>
  <c r="Q95" i="56"/>
  <c r="P95" i="56"/>
  <c r="O95" i="56"/>
  <c r="N95" i="56"/>
  <c r="M95" i="56"/>
  <c r="S94" i="56"/>
  <c r="R94" i="56"/>
  <c r="Q94" i="56"/>
  <c r="P94" i="56"/>
  <c r="O94" i="56"/>
  <c r="N94" i="56"/>
  <c r="M94" i="56"/>
  <c r="S93" i="56"/>
  <c r="R93" i="56"/>
  <c r="Q93" i="56"/>
  <c r="P93" i="56"/>
  <c r="O93" i="56"/>
  <c r="N93" i="56"/>
  <c r="M93" i="56"/>
  <c r="S92" i="56"/>
  <c r="R92" i="56"/>
  <c r="Q92" i="56"/>
  <c r="P92" i="56"/>
  <c r="O92" i="56"/>
  <c r="N92" i="56"/>
  <c r="M92" i="56"/>
  <c r="S91" i="56"/>
  <c r="R91" i="56"/>
  <c r="Q91" i="56"/>
  <c r="P91" i="56"/>
  <c r="O91" i="56"/>
  <c r="N91" i="56"/>
  <c r="M91" i="56"/>
  <c r="S90" i="56"/>
  <c r="R90" i="56"/>
  <c r="Q90" i="56"/>
  <c r="P90" i="56"/>
  <c r="O90" i="56"/>
  <c r="N90" i="56"/>
  <c r="M90" i="56"/>
  <c r="S89" i="56"/>
  <c r="R89" i="56"/>
  <c r="Q89" i="56"/>
  <c r="P89" i="56"/>
  <c r="O89" i="56"/>
  <c r="N89" i="56"/>
  <c r="M89" i="56"/>
  <c r="S88" i="56"/>
  <c r="R88" i="56"/>
  <c r="Q88" i="56"/>
  <c r="P88" i="56"/>
  <c r="O88" i="56"/>
  <c r="N88" i="56"/>
  <c r="M88" i="56"/>
  <c r="S87" i="56"/>
  <c r="R87" i="56"/>
  <c r="Q87" i="56"/>
  <c r="P87" i="56"/>
  <c r="O87" i="56"/>
  <c r="N87" i="56"/>
  <c r="M87" i="56"/>
  <c r="S86" i="56"/>
  <c r="R86" i="56"/>
  <c r="Q86" i="56"/>
  <c r="P86" i="56"/>
  <c r="O86" i="56"/>
  <c r="N86" i="56"/>
  <c r="M86" i="56"/>
  <c r="S85" i="56"/>
  <c r="R85" i="56"/>
  <c r="Q85" i="56"/>
  <c r="P85" i="56"/>
  <c r="O85" i="56"/>
  <c r="N85" i="56"/>
  <c r="M85" i="56"/>
  <c r="S84" i="56"/>
  <c r="R84" i="56"/>
  <c r="Q84" i="56"/>
  <c r="P84" i="56"/>
  <c r="O84" i="56"/>
  <c r="N84" i="56"/>
  <c r="M84" i="56"/>
  <c r="S83" i="56"/>
  <c r="R83" i="56"/>
  <c r="Q83" i="56"/>
  <c r="P83" i="56"/>
  <c r="O83" i="56"/>
  <c r="N83" i="56"/>
  <c r="M83" i="56"/>
  <c r="S82" i="56"/>
  <c r="R82" i="56"/>
  <c r="Q82" i="56"/>
  <c r="P82" i="56"/>
  <c r="O82" i="56"/>
  <c r="N82" i="56"/>
  <c r="M82" i="56"/>
  <c r="S81" i="56"/>
  <c r="R81" i="56"/>
  <c r="Q81" i="56"/>
  <c r="P81" i="56"/>
  <c r="O81" i="56"/>
  <c r="N81" i="56"/>
  <c r="M81" i="56"/>
  <c r="S80" i="56"/>
  <c r="R80" i="56"/>
  <c r="Q80" i="56"/>
  <c r="P80" i="56"/>
  <c r="O80" i="56"/>
  <c r="N80" i="56"/>
  <c r="M80" i="56"/>
  <c r="S79" i="56"/>
  <c r="R79" i="56"/>
  <c r="Q79" i="56"/>
  <c r="P79" i="56"/>
  <c r="O79" i="56"/>
  <c r="N79" i="56"/>
  <c r="M79" i="56"/>
  <c r="S78" i="56"/>
  <c r="R78" i="56"/>
  <c r="Q78" i="56"/>
  <c r="P78" i="56"/>
  <c r="O78" i="56"/>
  <c r="N78" i="56"/>
  <c r="M78" i="56"/>
  <c r="S77" i="56"/>
  <c r="R77" i="56"/>
  <c r="Q77" i="56"/>
  <c r="P77" i="56"/>
  <c r="O77" i="56"/>
  <c r="N77" i="56"/>
  <c r="M77" i="56"/>
  <c r="S76" i="56"/>
  <c r="R76" i="56"/>
  <c r="Q76" i="56"/>
  <c r="P76" i="56"/>
  <c r="O76" i="56"/>
  <c r="N76" i="56"/>
  <c r="M76" i="56"/>
  <c r="S75" i="56"/>
  <c r="R75" i="56"/>
  <c r="Q75" i="56"/>
  <c r="P75" i="56"/>
  <c r="O75" i="56"/>
  <c r="N75" i="56"/>
  <c r="M75" i="56"/>
  <c r="S74" i="56"/>
  <c r="R74" i="56"/>
  <c r="Q74" i="56"/>
  <c r="P74" i="56"/>
  <c r="O74" i="56"/>
  <c r="N74" i="56"/>
  <c r="M74" i="56"/>
  <c r="S73" i="56"/>
  <c r="R73" i="56"/>
  <c r="Q73" i="56"/>
  <c r="P73" i="56"/>
  <c r="O73" i="56"/>
  <c r="N73" i="56"/>
  <c r="M73" i="56"/>
  <c r="S72" i="56"/>
  <c r="R72" i="56"/>
  <c r="Q72" i="56"/>
  <c r="P72" i="56"/>
  <c r="O72" i="56"/>
  <c r="N72" i="56"/>
  <c r="M72" i="56"/>
  <c r="S71" i="56"/>
  <c r="R71" i="56"/>
  <c r="Q71" i="56"/>
  <c r="P71" i="56"/>
  <c r="O71" i="56"/>
  <c r="N71" i="56"/>
  <c r="M71" i="56"/>
  <c r="S70" i="56"/>
  <c r="R70" i="56"/>
  <c r="Q70" i="56"/>
  <c r="P70" i="56"/>
  <c r="O70" i="56"/>
  <c r="N70" i="56"/>
  <c r="M70" i="56"/>
  <c r="S69" i="56"/>
  <c r="R69" i="56"/>
  <c r="Q69" i="56"/>
  <c r="P69" i="56"/>
  <c r="O69" i="56"/>
  <c r="N69" i="56"/>
  <c r="M69" i="56"/>
  <c r="S68" i="56"/>
  <c r="R68" i="56"/>
  <c r="Q68" i="56"/>
  <c r="P68" i="56"/>
  <c r="O68" i="56"/>
  <c r="N68" i="56"/>
  <c r="M68" i="56"/>
  <c r="S67" i="56"/>
  <c r="R67" i="56"/>
  <c r="Q67" i="56"/>
  <c r="P67" i="56"/>
  <c r="O67" i="56"/>
  <c r="N67" i="56"/>
  <c r="M67" i="56"/>
  <c r="S66" i="56"/>
  <c r="R66" i="56"/>
  <c r="Q66" i="56"/>
  <c r="P66" i="56"/>
  <c r="O66" i="56"/>
  <c r="N66" i="56"/>
  <c r="M66" i="56"/>
  <c r="S65" i="56"/>
  <c r="R65" i="56"/>
  <c r="Q65" i="56"/>
  <c r="P65" i="56"/>
  <c r="O65" i="56"/>
  <c r="N65" i="56"/>
  <c r="M65" i="56"/>
  <c r="S64" i="56"/>
  <c r="R64" i="56"/>
  <c r="Q64" i="56"/>
  <c r="P64" i="56"/>
  <c r="O64" i="56"/>
  <c r="N64" i="56"/>
  <c r="M64" i="56"/>
  <c r="S63" i="56"/>
  <c r="R63" i="56"/>
  <c r="Q63" i="56"/>
  <c r="P63" i="56"/>
  <c r="O63" i="56"/>
  <c r="N63" i="56"/>
  <c r="M63" i="56"/>
  <c r="S62" i="56"/>
  <c r="R62" i="56"/>
  <c r="Q62" i="56"/>
  <c r="P62" i="56"/>
  <c r="O62" i="56"/>
  <c r="N62" i="56"/>
  <c r="M62" i="56"/>
  <c r="S61" i="56"/>
  <c r="R61" i="56"/>
  <c r="Q61" i="56"/>
  <c r="P61" i="56"/>
  <c r="O61" i="56"/>
  <c r="N61" i="56"/>
  <c r="M61" i="56"/>
  <c r="S60" i="56"/>
  <c r="R60" i="56"/>
  <c r="Q60" i="56"/>
  <c r="P60" i="56"/>
  <c r="O60" i="56"/>
  <c r="N60" i="56"/>
  <c r="M60" i="56"/>
  <c r="S59" i="56"/>
  <c r="R59" i="56"/>
  <c r="Q59" i="56"/>
  <c r="P59" i="56"/>
  <c r="O59" i="56"/>
  <c r="N59" i="56"/>
  <c r="M59" i="56"/>
  <c r="S58" i="56"/>
  <c r="R58" i="56"/>
  <c r="Q58" i="56"/>
  <c r="P58" i="56"/>
  <c r="O58" i="56"/>
  <c r="N58" i="56"/>
  <c r="M58" i="56"/>
  <c r="S57" i="56"/>
  <c r="R57" i="56"/>
  <c r="Q57" i="56"/>
  <c r="P57" i="56"/>
  <c r="O57" i="56"/>
  <c r="N57" i="56"/>
  <c r="M57" i="56"/>
  <c r="S56" i="56"/>
  <c r="R56" i="56"/>
  <c r="Q56" i="56"/>
  <c r="P56" i="56"/>
  <c r="O56" i="56"/>
  <c r="N56" i="56"/>
  <c r="M56" i="56"/>
  <c r="S55" i="56"/>
  <c r="R55" i="56"/>
  <c r="Q55" i="56"/>
  <c r="P55" i="56"/>
  <c r="O55" i="56"/>
  <c r="N55" i="56"/>
  <c r="M55" i="56"/>
  <c r="S54" i="56"/>
  <c r="R54" i="56"/>
  <c r="Q54" i="56"/>
  <c r="P54" i="56"/>
  <c r="O54" i="56"/>
  <c r="N54" i="56"/>
  <c r="M54" i="56"/>
  <c r="S53" i="56"/>
  <c r="R53" i="56"/>
  <c r="Q53" i="56"/>
  <c r="P53" i="56"/>
  <c r="O53" i="56"/>
  <c r="N53" i="56"/>
  <c r="M53" i="56"/>
  <c r="S52" i="56"/>
  <c r="R52" i="56"/>
  <c r="Q52" i="56"/>
  <c r="P52" i="56"/>
  <c r="O52" i="56"/>
  <c r="N52" i="56"/>
  <c r="M52" i="56"/>
  <c r="S51" i="56"/>
  <c r="R51" i="56"/>
  <c r="Q51" i="56"/>
  <c r="P51" i="56"/>
  <c r="O51" i="56"/>
  <c r="N51" i="56"/>
  <c r="M51" i="56"/>
  <c r="S50" i="56"/>
  <c r="R50" i="56"/>
  <c r="Q50" i="56"/>
  <c r="P50" i="56"/>
  <c r="O50" i="56"/>
  <c r="N50" i="56"/>
  <c r="M50" i="56"/>
  <c r="S49" i="56"/>
  <c r="R49" i="56"/>
  <c r="Q49" i="56"/>
  <c r="P49" i="56"/>
  <c r="O49" i="56"/>
  <c r="N49" i="56"/>
  <c r="M49" i="56"/>
  <c r="S48" i="56"/>
  <c r="R48" i="56"/>
  <c r="Q48" i="56"/>
  <c r="P48" i="56"/>
  <c r="O48" i="56"/>
  <c r="N48" i="56"/>
  <c r="M48" i="56"/>
  <c r="S47" i="56"/>
  <c r="R47" i="56"/>
  <c r="Q47" i="56"/>
  <c r="P47" i="56"/>
  <c r="O47" i="56"/>
  <c r="N47" i="56"/>
  <c r="M47" i="56"/>
  <c r="S46" i="56"/>
  <c r="R46" i="56"/>
  <c r="Q46" i="56"/>
  <c r="P46" i="56"/>
  <c r="O46" i="56"/>
  <c r="N46" i="56"/>
  <c r="M46" i="56"/>
  <c r="S45" i="56"/>
  <c r="R45" i="56"/>
  <c r="Q45" i="56"/>
  <c r="P45" i="56"/>
  <c r="O45" i="56"/>
  <c r="N45" i="56"/>
  <c r="M45" i="56"/>
  <c r="S44" i="56"/>
  <c r="R44" i="56"/>
  <c r="Q44" i="56"/>
  <c r="P44" i="56"/>
  <c r="O44" i="56"/>
  <c r="N44" i="56"/>
  <c r="M44" i="56"/>
  <c r="S43" i="56"/>
  <c r="R43" i="56"/>
  <c r="Q43" i="56"/>
  <c r="P43" i="56"/>
  <c r="O43" i="56"/>
  <c r="N43" i="56"/>
  <c r="M43" i="56"/>
  <c r="S42" i="56"/>
  <c r="R42" i="56"/>
  <c r="Q42" i="56"/>
  <c r="P42" i="56"/>
  <c r="O42" i="56"/>
  <c r="N42" i="56"/>
  <c r="M42" i="56"/>
  <c r="S41" i="56"/>
  <c r="R41" i="56"/>
  <c r="Q41" i="56"/>
  <c r="P41" i="56"/>
  <c r="O41" i="56"/>
  <c r="N41" i="56"/>
  <c r="M41" i="56"/>
  <c r="S40" i="56"/>
  <c r="R40" i="56"/>
  <c r="Q40" i="56"/>
  <c r="P40" i="56"/>
  <c r="O40" i="56"/>
  <c r="N40" i="56"/>
  <c r="M40" i="56"/>
  <c r="S39" i="56"/>
  <c r="R39" i="56"/>
  <c r="Q39" i="56"/>
  <c r="P39" i="56"/>
  <c r="O39" i="56"/>
  <c r="N39" i="56"/>
  <c r="M39" i="56"/>
  <c r="S38" i="56"/>
  <c r="R38" i="56"/>
  <c r="Q38" i="56"/>
  <c r="P38" i="56"/>
  <c r="O38" i="56"/>
  <c r="N38" i="56"/>
  <c r="M38" i="56"/>
  <c r="S37" i="56"/>
  <c r="R37" i="56"/>
  <c r="Q37" i="56"/>
  <c r="P37" i="56"/>
  <c r="O37" i="56"/>
  <c r="N37" i="56"/>
  <c r="M37" i="56"/>
  <c r="S36" i="56"/>
  <c r="R36" i="56"/>
  <c r="Q36" i="56"/>
  <c r="P36" i="56"/>
  <c r="O36" i="56"/>
  <c r="N36" i="56"/>
  <c r="M36" i="56"/>
  <c r="S35" i="56"/>
  <c r="R35" i="56"/>
  <c r="Q35" i="56"/>
  <c r="P35" i="56"/>
  <c r="O35" i="56"/>
  <c r="N35" i="56"/>
  <c r="M35" i="56"/>
  <c r="S34" i="56"/>
  <c r="R34" i="56"/>
  <c r="Q34" i="56"/>
  <c r="P34" i="56"/>
  <c r="X2000" i="55"/>
  <c r="W2000" i="55"/>
  <c r="V2000" i="55"/>
  <c r="X1999" i="55"/>
  <c r="W1999" i="55"/>
  <c r="V1999" i="55"/>
  <c r="AI1999" i="55" s="1"/>
  <c r="X1998" i="55"/>
  <c r="W1998" i="55"/>
  <c r="AD1998" i="55" s="1"/>
  <c r="V1998" i="55"/>
  <c r="X1997" i="55"/>
  <c r="W1997" i="55"/>
  <c r="AA1997" i="55" s="1"/>
  <c r="V1997" i="55"/>
  <c r="X1996" i="55"/>
  <c r="W1996" i="55"/>
  <c r="AD1996" i="55" s="1"/>
  <c r="V1996" i="55"/>
  <c r="X1995" i="55"/>
  <c r="W1995" i="55"/>
  <c r="X1994" i="55"/>
  <c r="W1994" i="55"/>
  <c r="AD1994" i="55" s="1"/>
  <c r="V1994" i="55"/>
  <c r="X1993" i="55"/>
  <c r="W1993" i="55"/>
  <c r="AA1993" i="55" s="1"/>
  <c r="V1993" i="55"/>
  <c r="X1992" i="55"/>
  <c r="W1992" i="55"/>
  <c r="AD1992" i="55" s="1"/>
  <c r="V1992" i="55"/>
  <c r="X1991" i="55"/>
  <c r="W1991" i="55"/>
  <c r="V1991" i="55"/>
  <c r="X1990" i="55"/>
  <c r="W1990" i="55"/>
  <c r="AD1990" i="55" s="1"/>
  <c r="V1990" i="55"/>
  <c r="X1989" i="55"/>
  <c r="W1989" i="55"/>
  <c r="Z1989" i="55" s="1"/>
  <c r="V1989" i="55"/>
  <c r="X1988" i="55"/>
  <c r="W1988" i="55"/>
  <c r="AE1988" i="55" s="1"/>
  <c r="V1988" i="55"/>
  <c r="X1987" i="55"/>
  <c r="W1987" i="55"/>
  <c r="V1987" i="55"/>
  <c r="X1986" i="55"/>
  <c r="W1986" i="55"/>
  <c r="AD1986" i="55" s="1"/>
  <c r="V1986" i="55"/>
  <c r="X1985" i="55"/>
  <c r="W1985" i="55"/>
  <c r="Z1985" i="55" s="1"/>
  <c r="V1985" i="55"/>
  <c r="X1984" i="55"/>
  <c r="W1984" i="55"/>
  <c r="AE1984" i="55" s="1"/>
  <c r="V1984" i="55"/>
  <c r="X1983" i="55"/>
  <c r="W1983" i="55"/>
  <c r="X1982" i="55"/>
  <c r="W1982" i="55"/>
  <c r="AD1982" i="55" s="1"/>
  <c r="V1982" i="55"/>
  <c r="X1981" i="55"/>
  <c r="W1981" i="55"/>
  <c r="Z1981" i="55" s="1"/>
  <c r="V1981" i="55"/>
  <c r="X1980" i="55"/>
  <c r="W1980" i="55"/>
  <c r="AE1980" i="55" s="1"/>
  <c r="V1980" i="55"/>
  <c r="X1979" i="55"/>
  <c r="W1979" i="55"/>
  <c r="V1979" i="55"/>
  <c r="X1978" i="55"/>
  <c r="W1978" i="55"/>
  <c r="V1978" i="55"/>
  <c r="X1977" i="55"/>
  <c r="W1977" i="55"/>
  <c r="Z1977" i="55" s="1"/>
  <c r="V1977" i="55"/>
  <c r="X1976" i="55"/>
  <c r="W1976" i="55"/>
  <c r="AE1976" i="55" s="1"/>
  <c r="V1976" i="55"/>
  <c r="X1975" i="55"/>
  <c r="W1975" i="55"/>
  <c r="V1975" i="55"/>
  <c r="X1974" i="55"/>
  <c r="W1974" i="55"/>
  <c r="AD1974" i="55" s="1"/>
  <c r="V1974" i="55"/>
  <c r="X1973" i="55"/>
  <c r="W1973" i="55"/>
  <c r="V1973" i="55"/>
  <c r="X1972" i="55"/>
  <c r="W1972" i="55"/>
  <c r="AD1972" i="55" s="1"/>
  <c r="V1972" i="55"/>
  <c r="X1971" i="55"/>
  <c r="W1971" i="55"/>
  <c r="X1970" i="55"/>
  <c r="W1970" i="55"/>
  <c r="AD1970" i="55" s="1"/>
  <c r="V1970" i="55"/>
  <c r="X1969" i="55"/>
  <c r="W1969" i="55"/>
  <c r="Z1969" i="55" s="1"/>
  <c r="V1969" i="55"/>
  <c r="X1968" i="55"/>
  <c r="W1968" i="55"/>
  <c r="AE1968" i="55" s="1"/>
  <c r="V1968" i="55"/>
  <c r="X1967" i="55"/>
  <c r="W1967" i="55"/>
  <c r="V1967" i="55"/>
  <c r="X1966" i="55"/>
  <c r="W1966" i="55"/>
  <c r="AD1966" i="55" s="1"/>
  <c r="V1966" i="55"/>
  <c r="X1965" i="55"/>
  <c r="W1965" i="55"/>
  <c r="Z1965" i="55" s="1"/>
  <c r="V1965" i="55"/>
  <c r="X1964" i="55"/>
  <c r="W1964" i="55"/>
  <c r="Y1964" i="55" s="1"/>
  <c r="V1964" i="55"/>
  <c r="X1963" i="55"/>
  <c r="W1963" i="55"/>
  <c r="V1963" i="55"/>
  <c r="X1962" i="55"/>
  <c r="W1962" i="55"/>
  <c r="AD1962" i="55" s="1"/>
  <c r="V1962" i="55"/>
  <c r="X1961" i="55"/>
  <c r="W1961" i="55"/>
  <c r="V1961" i="55"/>
  <c r="X1960" i="55"/>
  <c r="W1960" i="55"/>
  <c r="Z1960" i="55" s="1"/>
  <c r="V1960" i="55"/>
  <c r="X1959" i="55"/>
  <c r="W1959" i="55"/>
  <c r="X1958" i="55"/>
  <c r="W1958" i="55"/>
  <c r="AD1958" i="55" s="1"/>
  <c r="V1958" i="55"/>
  <c r="X1957" i="55"/>
  <c r="W1957" i="55"/>
  <c r="Z1957" i="55" s="1"/>
  <c r="V1957" i="55"/>
  <c r="X1956" i="55"/>
  <c r="W1956" i="55"/>
  <c r="AB1956" i="55" s="1"/>
  <c r="V1956" i="55"/>
  <c r="X1955" i="55"/>
  <c r="W1955" i="55"/>
  <c r="AA1955" i="55" s="1"/>
  <c r="V1955" i="55"/>
  <c r="AI1955" i="55" s="1"/>
  <c r="X1954" i="55"/>
  <c r="W1954" i="55"/>
  <c r="V1954" i="55"/>
  <c r="X1953" i="55"/>
  <c r="W1953" i="55"/>
  <c r="Z1953" i="55" s="1"/>
  <c r="V1953" i="55"/>
  <c r="X1952" i="55"/>
  <c r="W1952" i="55"/>
  <c r="AE1952" i="55" s="1"/>
  <c r="V1952" i="55"/>
  <c r="X1951" i="55"/>
  <c r="W1951" i="55"/>
  <c r="V1951" i="55"/>
  <c r="X1950" i="55"/>
  <c r="W1950" i="55"/>
  <c r="AD1950" i="55" s="1"/>
  <c r="V1950" i="55"/>
  <c r="X1949" i="55"/>
  <c r="W1949" i="55"/>
  <c r="Z1949" i="55" s="1"/>
  <c r="V1949" i="55"/>
  <c r="X1948" i="55"/>
  <c r="W1948" i="55"/>
  <c r="AE1948" i="55" s="1"/>
  <c r="V1948" i="55"/>
  <c r="X1947" i="55"/>
  <c r="W1947" i="55"/>
  <c r="AA1947" i="55" s="1"/>
  <c r="X1946" i="55"/>
  <c r="W1946" i="55"/>
  <c r="AD1946" i="55" s="1"/>
  <c r="V1946" i="55"/>
  <c r="X1945" i="55"/>
  <c r="W1945" i="55"/>
  <c r="Z1945" i="55" s="1"/>
  <c r="V1945" i="55"/>
  <c r="X1944" i="55"/>
  <c r="W1944" i="55"/>
  <c r="AC1944" i="55" s="1"/>
  <c r="V1944" i="55"/>
  <c r="X1943" i="55"/>
  <c r="W1943" i="55"/>
  <c r="AA1943" i="55" s="1"/>
  <c r="V1943" i="55"/>
  <c r="X1942" i="55"/>
  <c r="W1942" i="55"/>
  <c r="AC1942" i="55" s="1"/>
  <c r="V1942" i="55"/>
  <c r="X1941" i="55"/>
  <c r="W1941" i="55"/>
  <c r="Z1941" i="55" s="1"/>
  <c r="V1941" i="55"/>
  <c r="X1940" i="55"/>
  <c r="W1940" i="55"/>
  <c r="V1940" i="55"/>
  <c r="X1939" i="55"/>
  <c r="W1939" i="55"/>
  <c r="V1939" i="55"/>
  <c r="X1938" i="55"/>
  <c r="W1938" i="55"/>
  <c r="AC1938" i="55" s="1"/>
  <c r="V1938" i="55"/>
  <c r="X1937" i="55"/>
  <c r="W1937" i="55"/>
  <c r="Z1937" i="55" s="1"/>
  <c r="V1937" i="55"/>
  <c r="X1936" i="55"/>
  <c r="W1936" i="55"/>
  <c r="AC1936" i="55" s="1"/>
  <c r="V1936" i="55"/>
  <c r="X1935" i="55"/>
  <c r="W1935" i="55"/>
  <c r="AA1935" i="55" s="1"/>
  <c r="X1934" i="55"/>
  <c r="W1934" i="55"/>
  <c r="AC1934" i="55" s="1"/>
  <c r="V1934" i="55"/>
  <c r="X1933" i="55"/>
  <c r="W1933" i="55"/>
  <c r="Z1933" i="55" s="1"/>
  <c r="V1933" i="55"/>
  <c r="X1932" i="55"/>
  <c r="W1932" i="55"/>
  <c r="AD1932" i="55" s="1"/>
  <c r="V1932" i="55"/>
  <c r="X1931" i="55"/>
  <c r="W1931" i="55"/>
  <c r="AA1931" i="55" s="1"/>
  <c r="V1931" i="55"/>
  <c r="X1930" i="55"/>
  <c r="W1930" i="55"/>
  <c r="AC1930" i="55" s="1"/>
  <c r="V1930" i="55"/>
  <c r="X1929" i="55"/>
  <c r="W1929" i="55"/>
  <c r="Z1929" i="55" s="1"/>
  <c r="V1929" i="55"/>
  <c r="X1928" i="55"/>
  <c r="W1928" i="55"/>
  <c r="AD1928" i="55" s="1"/>
  <c r="V1928" i="55"/>
  <c r="X1927" i="55"/>
  <c r="W1927" i="55"/>
  <c r="V1927" i="55"/>
  <c r="X1926" i="55"/>
  <c r="W1926" i="55"/>
  <c r="AC1926" i="55" s="1"/>
  <c r="V1926" i="55"/>
  <c r="X1925" i="55"/>
  <c r="W1925" i="55"/>
  <c r="V1925" i="55"/>
  <c r="X1924" i="55"/>
  <c r="W1924" i="55"/>
  <c r="AD1924" i="55" s="1"/>
  <c r="V1924" i="55"/>
  <c r="X1923" i="55"/>
  <c r="W1923" i="55"/>
  <c r="AA1923" i="55" s="1"/>
  <c r="X1922" i="55"/>
  <c r="W1922" i="55"/>
  <c r="AC1922" i="55" s="1"/>
  <c r="V1922" i="55"/>
  <c r="X1921" i="55"/>
  <c r="W1921" i="55"/>
  <c r="Z1921" i="55" s="1"/>
  <c r="V1921" i="55"/>
  <c r="X1920" i="55"/>
  <c r="W1920" i="55"/>
  <c r="AC1920" i="55" s="1"/>
  <c r="V1920" i="55"/>
  <c r="X1919" i="55"/>
  <c r="W1919" i="55"/>
  <c r="AA1919" i="55" s="1"/>
  <c r="V1919" i="55"/>
  <c r="X1918" i="55"/>
  <c r="W1918" i="55"/>
  <c r="AC1918" i="55" s="1"/>
  <c r="V1918" i="55"/>
  <c r="X1917" i="55"/>
  <c r="W1917" i="55"/>
  <c r="Z1917" i="55" s="1"/>
  <c r="V1917" i="55"/>
  <c r="X1916" i="55"/>
  <c r="W1916" i="55"/>
  <c r="AE1916" i="55" s="1"/>
  <c r="V1916" i="55"/>
  <c r="X1915" i="55"/>
  <c r="W1915" i="55"/>
  <c r="AA1915" i="55" s="1"/>
  <c r="V1915" i="55"/>
  <c r="X1914" i="55"/>
  <c r="W1914" i="55"/>
  <c r="AC1914" i="55" s="1"/>
  <c r="V1914" i="55"/>
  <c r="X1913" i="55"/>
  <c r="W1913" i="55"/>
  <c r="Z1913" i="55" s="1"/>
  <c r="V1913" i="55"/>
  <c r="X1912" i="55"/>
  <c r="W1912" i="55"/>
  <c r="AD1912" i="55" s="1"/>
  <c r="V1912" i="55"/>
  <c r="X1911" i="55"/>
  <c r="W1911" i="55"/>
  <c r="AA1911" i="55" s="1"/>
  <c r="X1910" i="55"/>
  <c r="W1910" i="55"/>
  <c r="AC1910" i="55" s="1"/>
  <c r="V1910" i="55"/>
  <c r="X1909" i="55"/>
  <c r="W1909" i="55"/>
  <c r="Z1909" i="55" s="1"/>
  <c r="V1909" i="55"/>
  <c r="X1908" i="55"/>
  <c r="W1908" i="55"/>
  <c r="AE1908" i="55" s="1"/>
  <c r="V1908" i="55"/>
  <c r="X1907" i="55"/>
  <c r="W1907" i="55"/>
  <c r="AB1907" i="55" s="1"/>
  <c r="V1907" i="55"/>
  <c r="X1906" i="55"/>
  <c r="W1906" i="55"/>
  <c r="AC1906" i="55" s="1"/>
  <c r="V1906" i="55"/>
  <c r="X1905" i="55"/>
  <c r="W1905" i="55"/>
  <c r="Z1905" i="55" s="1"/>
  <c r="V1905" i="55"/>
  <c r="X1904" i="55"/>
  <c r="W1904" i="55"/>
  <c r="AE1904" i="55" s="1"/>
  <c r="V1904" i="55"/>
  <c r="X1903" i="55"/>
  <c r="W1903" i="55"/>
  <c r="AA1903" i="55" s="1"/>
  <c r="V1903" i="55"/>
  <c r="X1902" i="55"/>
  <c r="W1902" i="55"/>
  <c r="AC1902" i="55" s="1"/>
  <c r="V1902" i="55"/>
  <c r="X1901" i="55"/>
  <c r="W1901" i="55"/>
  <c r="Z1901" i="55" s="1"/>
  <c r="V1901" i="55"/>
  <c r="X1900" i="55"/>
  <c r="W1900" i="55"/>
  <c r="V1900" i="55"/>
  <c r="X1899" i="55"/>
  <c r="W1899" i="55"/>
  <c r="X1898" i="55"/>
  <c r="W1898" i="55"/>
  <c r="AC1898" i="55" s="1"/>
  <c r="V1898" i="55"/>
  <c r="X1897" i="55"/>
  <c r="W1897" i="55"/>
  <c r="Z1897" i="55" s="1"/>
  <c r="V1897" i="55"/>
  <c r="X1896" i="55"/>
  <c r="W1896" i="55"/>
  <c r="AE1896" i="55" s="1"/>
  <c r="V1896" i="55"/>
  <c r="X1895" i="55"/>
  <c r="W1895" i="55"/>
  <c r="V1895" i="55"/>
  <c r="X1894" i="55"/>
  <c r="W1894" i="55"/>
  <c r="AC1894" i="55" s="1"/>
  <c r="V1894" i="55"/>
  <c r="X1893" i="55"/>
  <c r="W1893" i="55"/>
  <c r="Z1893" i="55" s="1"/>
  <c r="V1893" i="55"/>
  <c r="X1892" i="55"/>
  <c r="W1892" i="55"/>
  <c r="AE1892" i="55" s="1"/>
  <c r="V1892" i="55"/>
  <c r="X1891" i="55"/>
  <c r="W1891" i="55"/>
  <c r="Y1891" i="55" s="1"/>
  <c r="V1891" i="55"/>
  <c r="X1890" i="55"/>
  <c r="W1890" i="55"/>
  <c r="AC1890" i="55" s="1"/>
  <c r="V1890" i="55"/>
  <c r="X1889" i="55"/>
  <c r="W1889" i="55"/>
  <c r="Z1889" i="55" s="1"/>
  <c r="V1889" i="55"/>
  <c r="X1888" i="55"/>
  <c r="W1888" i="55"/>
  <c r="AD1888" i="55" s="1"/>
  <c r="V1888" i="55"/>
  <c r="X1887" i="55"/>
  <c r="W1887" i="55"/>
  <c r="X1886" i="55"/>
  <c r="W1886" i="55"/>
  <c r="AC1886" i="55" s="1"/>
  <c r="V1886" i="55"/>
  <c r="X1885" i="55"/>
  <c r="W1885" i="55"/>
  <c r="Z1885" i="55" s="1"/>
  <c r="V1885" i="55"/>
  <c r="X1884" i="55"/>
  <c r="W1884" i="55"/>
  <c r="AE1884" i="55" s="1"/>
  <c r="V1884" i="55"/>
  <c r="X1883" i="55"/>
  <c r="W1883" i="55"/>
  <c r="AB1883" i="55" s="1"/>
  <c r="V1883" i="55"/>
  <c r="X1882" i="55"/>
  <c r="W1882" i="55"/>
  <c r="AC1882" i="55" s="1"/>
  <c r="V1882" i="55"/>
  <c r="X1881" i="55"/>
  <c r="W1881" i="55"/>
  <c r="Z1881" i="55" s="1"/>
  <c r="V1881" i="55"/>
  <c r="X1880" i="55"/>
  <c r="W1880" i="55"/>
  <c r="AD1880" i="55" s="1"/>
  <c r="V1880" i="55"/>
  <c r="X1879" i="55"/>
  <c r="W1879" i="55"/>
  <c r="AB1879" i="55" s="1"/>
  <c r="V1879" i="55"/>
  <c r="X1878" i="55"/>
  <c r="W1878" i="55"/>
  <c r="AC1878" i="55" s="1"/>
  <c r="V1878" i="55"/>
  <c r="X1877" i="55"/>
  <c r="W1877" i="55"/>
  <c r="Z1877" i="55" s="1"/>
  <c r="V1877" i="55"/>
  <c r="X1876" i="55"/>
  <c r="W1876" i="55"/>
  <c r="Z1876" i="55" s="1"/>
  <c r="V1876" i="55"/>
  <c r="AI1876" i="55" s="1"/>
  <c r="X1875" i="55"/>
  <c r="W1875" i="55"/>
  <c r="AA1875" i="55" s="1"/>
  <c r="X1874" i="55"/>
  <c r="W1874" i="55"/>
  <c r="V1874" i="55"/>
  <c r="X1873" i="55"/>
  <c r="W1873" i="55"/>
  <c r="Z1873" i="55" s="1"/>
  <c r="V1873" i="55"/>
  <c r="X1872" i="55"/>
  <c r="W1872" i="55"/>
  <c r="AE1872" i="55" s="1"/>
  <c r="V1872" i="55"/>
  <c r="AI1872" i="55" s="1"/>
  <c r="X1871" i="55"/>
  <c r="W1871" i="55"/>
  <c r="AA1871" i="55" s="1"/>
  <c r="V1871" i="55"/>
  <c r="X1870" i="55"/>
  <c r="W1870" i="55"/>
  <c r="AE1870" i="55" s="1"/>
  <c r="V1870" i="55"/>
  <c r="X1869" i="55"/>
  <c r="W1869" i="55"/>
  <c r="Z1869" i="55" s="1"/>
  <c r="V1869" i="55"/>
  <c r="X1868" i="55"/>
  <c r="W1868" i="55"/>
  <c r="Z1868" i="55" s="1"/>
  <c r="V1868" i="55"/>
  <c r="AI1868" i="55" s="1"/>
  <c r="X1867" i="55"/>
  <c r="W1867" i="55"/>
  <c r="AA1867" i="55" s="1"/>
  <c r="V1867" i="55"/>
  <c r="X1866" i="55"/>
  <c r="W1866" i="55"/>
  <c r="V1866" i="55"/>
  <c r="X1865" i="55"/>
  <c r="W1865" i="55"/>
  <c r="Z1865" i="55" s="1"/>
  <c r="V1865" i="55"/>
  <c r="X1864" i="55"/>
  <c r="W1864" i="55"/>
  <c r="AE1864" i="55" s="1"/>
  <c r="V1864" i="55"/>
  <c r="AI1864" i="55" s="1"/>
  <c r="X1863" i="55"/>
  <c r="W1863" i="55"/>
  <c r="AC1863" i="55" s="1"/>
  <c r="X1862" i="55"/>
  <c r="W1862" i="55"/>
  <c r="AE1862" i="55" s="1"/>
  <c r="V1862" i="55"/>
  <c r="X1861" i="55"/>
  <c r="W1861" i="55"/>
  <c r="Z1861" i="55" s="1"/>
  <c r="V1861" i="55"/>
  <c r="X1860" i="55"/>
  <c r="W1860" i="55"/>
  <c r="AA1860" i="55" s="1"/>
  <c r="V1860" i="55"/>
  <c r="AI1860" i="55" s="1"/>
  <c r="X1859" i="55"/>
  <c r="W1859" i="55"/>
  <c r="AC1859" i="55" s="1"/>
  <c r="V1859" i="55"/>
  <c r="AM1859" i="55" s="1"/>
  <c r="X1858" i="55"/>
  <c r="W1858" i="55"/>
  <c r="AE1858" i="55" s="1"/>
  <c r="V1858" i="55"/>
  <c r="X1857" i="55"/>
  <c r="W1857" i="55"/>
  <c r="Z1857" i="55" s="1"/>
  <c r="V1857" i="55"/>
  <c r="X1856" i="55"/>
  <c r="W1856" i="55"/>
  <c r="AE1856" i="55" s="1"/>
  <c r="V1856" i="55"/>
  <c r="AI1856" i="55" s="1"/>
  <c r="X1855" i="55"/>
  <c r="W1855" i="55"/>
  <c r="V1855" i="55"/>
  <c r="X1854" i="55"/>
  <c r="W1854" i="55"/>
  <c r="AE1854" i="55" s="1"/>
  <c r="V1854" i="55"/>
  <c r="X1853" i="55"/>
  <c r="W1853" i="55"/>
  <c r="Z1853" i="55" s="1"/>
  <c r="V1853" i="55"/>
  <c r="X1852" i="55"/>
  <c r="W1852" i="55"/>
  <c r="AE1852" i="55" s="1"/>
  <c r="V1852" i="55"/>
  <c r="AI1852" i="55" s="1"/>
  <c r="X1851" i="55"/>
  <c r="W1851" i="55"/>
  <c r="AC1851" i="55" s="1"/>
  <c r="X1850" i="55"/>
  <c r="W1850" i="55"/>
  <c r="V1850" i="55"/>
  <c r="X1849" i="55"/>
  <c r="W1849" i="55"/>
  <c r="Z1849" i="55" s="1"/>
  <c r="V1849" i="55"/>
  <c r="X1848" i="55"/>
  <c r="W1848" i="55"/>
  <c r="AB1848" i="55" s="1"/>
  <c r="V1848" i="55"/>
  <c r="AI1848" i="55" s="1"/>
  <c r="X1847" i="55"/>
  <c r="W1847" i="55"/>
  <c r="AC1847" i="55" s="1"/>
  <c r="V1847" i="55"/>
  <c r="X1846" i="55"/>
  <c r="W1846" i="55"/>
  <c r="AE1846" i="55" s="1"/>
  <c r="V1846" i="55"/>
  <c r="X1845" i="55"/>
  <c r="W1845" i="55"/>
  <c r="Z1845" i="55" s="1"/>
  <c r="V1845" i="55"/>
  <c r="X1844" i="55"/>
  <c r="W1844" i="55"/>
  <c r="Y1844" i="55" s="1"/>
  <c r="V1844" i="55"/>
  <c r="AI1844" i="55" s="1"/>
  <c r="X1843" i="55"/>
  <c r="W1843" i="55"/>
  <c r="AC1843" i="55" s="1"/>
  <c r="V1843" i="55"/>
  <c r="X1842" i="55"/>
  <c r="W1842" i="55"/>
  <c r="AB1842" i="55" s="1"/>
  <c r="V1842" i="55"/>
  <c r="X1841" i="55"/>
  <c r="W1841" i="55"/>
  <c r="Z1841" i="55" s="1"/>
  <c r="V1841" i="55"/>
  <c r="X1840" i="55"/>
  <c r="W1840" i="55"/>
  <c r="AE1840" i="55" s="1"/>
  <c r="V1840" i="55"/>
  <c r="AI1840" i="55" s="1"/>
  <c r="X1839" i="55"/>
  <c r="W1839" i="55"/>
  <c r="AC1839" i="55" s="1"/>
  <c r="X1838" i="55"/>
  <c r="W1838" i="55"/>
  <c r="AE1838" i="55" s="1"/>
  <c r="V1838" i="55"/>
  <c r="X1837" i="55"/>
  <c r="W1837" i="55"/>
  <c r="Z1837" i="55" s="1"/>
  <c r="V1837" i="55"/>
  <c r="X1836" i="55"/>
  <c r="W1836" i="55"/>
  <c r="V1836" i="55"/>
  <c r="X1835" i="55"/>
  <c r="W1835" i="55"/>
  <c r="AC1835" i="55" s="1"/>
  <c r="V1835" i="55"/>
  <c r="X1834" i="55"/>
  <c r="W1834" i="55"/>
  <c r="AC1834" i="55" s="1"/>
  <c r="V1834" i="55"/>
  <c r="X1833" i="55"/>
  <c r="W1833" i="55"/>
  <c r="AA1833" i="55" s="1"/>
  <c r="V1833" i="55"/>
  <c r="X1832" i="55"/>
  <c r="W1832" i="55"/>
  <c r="AE1832" i="55" s="1"/>
  <c r="V1832" i="55"/>
  <c r="AI1832" i="55" s="1"/>
  <c r="X1831" i="55"/>
  <c r="W1831" i="55"/>
  <c r="AE1831" i="55" s="1"/>
  <c r="V1831" i="55"/>
  <c r="X1830" i="55"/>
  <c r="W1830" i="55"/>
  <c r="AC1830" i="55" s="1"/>
  <c r="V1830" i="55"/>
  <c r="X1829" i="55"/>
  <c r="W1829" i="55"/>
  <c r="AE1829" i="55" s="1"/>
  <c r="V1829" i="55"/>
  <c r="X1828" i="55"/>
  <c r="W1828" i="55"/>
  <c r="AE1828" i="55" s="1"/>
  <c r="V1828" i="55"/>
  <c r="AI1828" i="55" s="1"/>
  <c r="X1827" i="55"/>
  <c r="W1827" i="55"/>
  <c r="AE1827" i="55" s="1"/>
  <c r="X1826" i="55"/>
  <c r="W1826" i="55"/>
  <c r="AC1826" i="55" s="1"/>
  <c r="V1826" i="55"/>
  <c r="X1825" i="55"/>
  <c r="W1825" i="55"/>
  <c r="AE1825" i="55" s="1"/>
  <c r="V1825" i="55"/>
  <c r="X1824" i="55"/>
  <c r="W1824" i="55"/>
  <c r="AE1824" i="55" s="1"/>
  <c r="V1824" i="55"/>
  <c r="AI1824" i="55" s="1"/>
  <c r="X1823" i="55"/>
  <c r="W1823" i="55"/>
  <c r="AE1823" i="55" s="1"/>
  <c r="V1823" i="55"/>
  <c r="X1822" i="55"/>
  <c r="W1822" i="55"/>
  <c r="AC1822" i="55" s="1"/>
  <c r="V1822" i="55"/>
  <c r="X1821" i="55"/>
  <c r="W1821" i="55"/>
  <c r="AA1821" i="55" s="1"/>
  <c r="V1821" i="55"/>
  <c r="X1820" i="55"/>
  <c r="W1820" i="55"/>
  <c r="AE1820" i="55" s="1"/>
  <c r="V1820" i="55"/>
  <c r="AI1820" i="55" s="1"/>
  <c r="X1819" i="55"/>
  <c r="W1819" i="55"/>
  <c r="AE1819" i="55" s="1"/>
  <c r="V1819" i="55"/>
  <c r="X1818" i="55"/>
  <c r="W1818" i="55"/>
  <c r="AC1818" i="55" s="1"/>
  <c r="V1818" i="55"/>
  <c r="X1817" i="55"/>
  <c r="W1817" i="55"/>
  <c r="V1817" i="55"/>
  <c r="X1816" i="55"/>
  <c r="W1816" i="55"/>
  <c r="AE1816" i="55" s="1"/>
  <c r="V1816" i="55"/>
  <c r="AI1816" i="55" s="1"/>
  <c r="X1815" i="55"/>
  <c r="W1815" i="55"/>
  <c r="AE1815" i="55" s="1"/>
  <c r="X1814" i="55"/>
  <c r="W1814" i="55"/>
  <c r="AC1814" i="55" s="1"/>
  <c r="V1814" i="55"/>
  <c r="X1813" i="55"/>
  <c r="W1813" i="55"/>
  <c r="AE1813" i="55" s="1"/>
  <c r="V1813" i="55"/>
  <c r="X1812" i="55"/>
  <c r="W1812" i="55"/>
  <c r="AE1812" i="55" s="1"/>
  <c r="V1812" i="55"/>
  <c r="AI1812" i="55" s="1"/>
  <c r="X1811" i="55"/>
  <c r="W1811" i="55"/>
  <c r="AE1811" i="55" s="1"/>
  <c r="V1811" i="55"/>
  <c r="X1810" i="55"/>
  <c r="W1810" i="55"/>
  <c r="AC1810" i="55" s="1"/>
  <c r="V1810" i="55"/>
  <c r="X1809" i="55"/>
  <c r="W1809" i="55"/>
  <c r="AA1809" i="55" s="1"/>
  <c r="V1809" i="55"/>
  <c r="X1808" i="55"/>
  <c r="W1808" i="55"/>
  <c r="AE1808" i="55" s="1"/>
  <c r="V1808" i="55"/>
  <c r="AI1808" i="55" s="1"/>
  <c r="X1807" i="55"/>
  <c r="W1807" i="55"/>
  <c r="AE1807" i="55" s="1"/>
  <c r="V1807" i="55"/>
  <c r="X1806" i="55"/>
  <c r="W1806" i="55"/>
  <c r="AC1806" i="55" s="1"/>
  <c r="V1806" i="55"/>
  <c r="X1805" i="55"/>
  <c r="W1805" i="55"/>
  <c r="AE1805" i="55" s="1"/>
  <c r="V1805" i="55"/>
  <c r="X1804" i="55"/>
  <c r="W1804" i="55"/>
  <c r="AE1804" i="55" s="1"/>
  <c r="V1804" i="55"/>
  <c r="AI1804" i="55" s="1"/>
  <c r="X1803" i="55"/>
  <c r="W1803" i="55"/>
  <c r="AE1803" i="55" s="1"/>
  <c r="X1802" i="55"/>
  <c r="W1802" i="55"/>
  <c r="AC1802" i="55" s="1"/>
  <c r="V1802" i="55"/>
  <c r="X1801" i="55"/>
  <c r="W1801" i="55"/>
  <c r="AE1801" i="55" s="1"/>
  <c r="V1801" i="55"/>
  <c r="X1800" i="55"/>
  <c r="W1800" i="55"/>
  <c r="AE1800" i="55" s="1"/>
  <c r="V1800" i="55"/>
  <c r="AI1800" i="55" s="1"/>
  <c r="X1799" i="55"/>
  <c r="W1799" i="55"/>
  <c r="AE1799" i="55" s="1"/>
  <c r="V1799" i="55"/>
  <c r="X1798" i="55"/>
  <c r="W1798" i="55"/>
  <c r="AC1798" i="55" s="1"/>
  <c r="V1798" i="55"/>
  <c r="X1797" i="55"/>
  <c r="W1797" i="55"/>
  <c r="AA1797" i="55" s="1"/>
  <c r="V1797" i="55"/>
  <c r="X1796" i="55"/>
  <c r="W1796" i="55"/>
  <c r="AE1796" i="55" s="1"/>
  <c r="V1796" i="55"/>
  <c r="AI1796" i="55" s="1"/>
  <c r="X1795" i="55"/>
  <c r="W1795" i="55"/>
  <c r="AE1795" i="55" s="1"/>
  <c r="V1795" i="55"/>
  <c r="X1794" i="55"/>
  <c r="W1794" i="55"/>
  <c r="AC1794" i="55" s="1"/>
  <c r="V1794" i="55"/>
  <c r="X1793" i="55"/>
  <c r="W1793" i="55"/>
  <c r="AE1793" i="55" s="1"/>
  <c r="V1793" i="55"/>
  <c r="X1792" i="55"/>
  <c r="W1792" i="55"/>
  <c r="AE1792" i="55" s="1"/>
  <c r="V1792" i="55"/>
  <c r="AI1792" i="55" s="1"/>
  <c r="X1791" i="55"/>
  <c r="W1791" i="55"/>
  <c r="AE1791" i="55" s="1"/>
  <c r="X1790" i="55"/>
  <c r="W1790" i="55"/>
  <c r="AC1790" i="55" s="1"/>
  <c r="V1790" i="55"/>
  <c r="X1789" i="55"/>
  <c r="W1789" i="55"/>
  <c r="AE1789" i="55" s="1"/>
  <c r="V1789" i="55"/>
  <c r="X1788" i="55"/>
  <c r="W1788" i="55"/>
  <c r="AE1788" i="55" s="1"/>
  <c r="V1788" i="55"/>
  <c r="AI1788" i="55" s="1"/>
  <c r="X1787" i="55"/>
  <c r="W1787" i="55"/>
  <c r="AE1787" i="55" s="1"/>
  <c r="V1787" i="55"/>
  <c r="X1786" i="55"/>
  <c r="W1786" i="55"/>
  <c r="AC1786" i="55" s="1"/>
  <c r="V1786" i="55"/>
  <c r="X1785" i="55"/>
  <c r="W1785" i="55"/>
  <c r="V1785" i="55"/>
  <c r="X1784" i="55"/>
  <c r="W1784" i="55"/>
  <c r="AE1784" i="55" s="1"/>
  <c r="V1784" i="55"/>
  <c r="AI1784" i="55" s="1"/>
  <c r="X1783" i="55"/>
  <c r="W1783" i="55"/>
  <c r="AE1783" i="55" s="1"/>
  <c r="V1783" i="55"/>
  <c r="X1782" i="55"/>
  <c r="W1782" i="55"/>
  <c r="AC1782" i="55" s="1"/>
  <c r="V1782" i="55"/>
  <c r="X1781" i="55"/>
  <c r="W1781" i="55"/>
  <c r="AE1781" i="55" s="1"/>
  <c r="V1781" i="55"/>
  <c r="X1780" i="55"/>
  <c r="W1780" i="55"/>
  <c r="AE1780" i="55" s="1"/>
  <c r="V1780" i="55"/>
  <c r="AI1780" i="55" s="1"/>
  <c r="X1779" i="55"/>
  <c r="W1779" i="55"/>
  <c r="AE1779" i="55" s="1"/>
  <c r="X1778" i="55"/>
  <c r="W1778" i="55"/>
  <c r="AC1778" i="55" s="1"/>
  <c r="V1778" i="55"/>
  <c r="X1777" i="55"/>
  <c r="W1777" i="55"/>
  <c r="AE1777" i="55" s="1"/>
  <c r="V1777" i="55"/>
  <c r="X1776" i="55"/>
  <c r="W1776" i="55"/>
  <c r="AE1776" i="55" s="1"/>
  <c r="V1776" i="55"/>
  <c r="AI1776" i="55" s="1"/>
  <c r="X1775" i="55"/>
  <c r="W1775" i="55"/>
  <c r="AE1775" i="55" s="1"/>
  <c r="V1775" i="55"/>
  <c r="X1774" i="55"/>
  <c r="W1774" i="55"/>
  <c r="AC1774" i="55" s="1"/>
  <c r="V1774" i="55"/>
  <c r="X1773" i="55"/>
  <c r="W1773" i="55"/>
  <c r="Z1773" i="55" s="1"/>
  <c r="V1773" i="55"/>
  <c r="X1772" i="55"/>
  <c r="W1772" i="55"/>
  <c r="AE1772" i="55" s="1"/>
  <c r="V1772" i="55"/>
  <c r="AI1772" i="55" s="1"/>
  <c r="X1771" i="55"/>
  <c r="W1771" i="55"/>
  <c r="AE1771" i="55" s="1"/>
  <c r="V1771" i="55"/>
  <c r="X1770" i="55"/>
  <c r="W1770" i="55"/>
  <c r="AC1770" i="55" s="1"/>
  <c r="V1770" i="55"/>
  <c r="X1769" i="55"/>
  <c r="W1769" i="55"/>
  <c r="Z1769" i="55" s="1"/>
  <c r="V1769" i="55"/>
  <c r="X1768" i="55"/>
  <c r="W1768" i="55"/>
  <c r="AE1768" i="55" s="1"/>
  <c r="V1768" i="55"/>
  <c r="AI1768" i="55" s="1"/>
  <c r="X1767" i="55"/>
  <c r="W1767" i="55"/>
  <c r="AE1767" i="55" s="1"/>
  <c r="X1766" i="55"/>
  <c r="W1766" i="55"/>
  <c r="AC1766" i="55" s="1"/>
  <c r="V1766" i="55"/>
  <c r="X1765" i="55"/>
  <c r="W1765" i="55"/>
  <c r="Z1765" i="55" s="1"/>
  <c r="V1765" i="55"/>
  <c r="X1764" i="55"/>
  <c r="W1764" i="55"/>
  <c r="AD1764" i="55" s="1"/>
  <c r="V1764" i="55"/>
  <c r="AI1764" i="55" s="1"/>
  <c r="X1763" i="55"/>
  <c r="W1763" i="55"/>
  <c r="AE1763" i="55" s="1"/>
  <c r="V1763" i="55"/>
  <c r="X1762" i="55"/>
  <c r="W1762" i="55"/>
  <c r="AC1762" i="55" s="1"/>
  <c r="V1762" i="55"/>
  <c r="X1761" i="55"/>
  <c r="W1761" i="55"/>
  <c r="Z1761" i="55" s="1"/>
  <c r="V1761" i="55"/>
  <c r="X1760" i="55"/>
  <c r="W1760" i="55"/>
  <c r="AE1760" i="55" s="1"/>
  <c r="V1760" i="55"/>
  <c r="AI1760" i="55" s="1"/>
  <c r="X1759" i="55"/>
  <c r="W1759" i="55"/>
  <c r="AE1759" i="55" s="1"/>
  <c r="V1759" i="55"/>
  <c r="X1758" i="55"/>
  <c r="W1758" i="55"/>
  <c r="AC1758" i="55" s="1"/>
  <c r="V1758" i="55"/>
  <c r="X1757" i="55"/>
  <c r="W1757" i="55"/>
  <c r="Z1757" i="55" s="1"/>
  <c r="V1757" i="55"/>
  <c r="X1756" i="55"/>
  <c r="W1756" i="55"/>
  <c r="Y1756" i="55" s="1"/>
  <c r="V1756" i="55"/>
  <c r="X1755" i="55"/>
  <c r="W1755" i="55"/>
  <c r="AE1755" i="55" s="1"/>
  <c r="X1754" i="55"/>
  <c r="W1754" i="55"/>
  <c r="AC1754" i="55" s="1"/>
  <c r="V1754" i="55"/>
  <c r="X1753" i="55"/>
  <c r="W1753" i="55"/>
  <c r="Z1753" i="55" s="1"/>
  <c r="V1753" i="55"/>
  <c r="X1752" i="55"/>
  <c r="W1752" i="55"/>
  <c r="AC1752" i="55" s="1"/>
  <c r="V1752" i="55"/>
  <c r="X1751" i="55"/>
  <c r="W1751" i="55"/>
  <c r="AE1751" i="55" s="1"/>
  <c r="V1751" i="55"/>
  <c r="X1750" i="55"/>
  <c r="W1750" i="55"/>
  <c r="AC1750" i="55" s="1"/>
  <c r="V1750" i="55"/>
  <c r="X1749" i="55"/>
  <c r="W1749" i="55"/>
  <c r="Z1749" i="55" s="1"/>
  <c r="V1749" i="55"/>
  <c r="X1748" i="55"/>
  <c r="W1748" i="55"/>
  <c r="AE1748" i="55" s="1"/>
  <c r="V1748" i="55"/>
  <c r="X1747" i="55"/>
  <c r="W1747" i="55"/>
  <c r="AE1747" i="55" s="1"/>
  <c r="V1747" i="55"/>
  <c r="X1746" i="55"/>
  <c r="W1746" i="55"/>
  <c r="AC1746" i="55" s="1"/>
  <c r="V1746" i="55"/>
  <c r="X1745" i="55"/>
  <c r="W1745" i="55"/>
  <c r="Z1745" i="55" s="1"/>
  <c r="V1745" i="55"/>
  <c r="X1744" i="55"/>
  <c r="W1744" i="55"/>
  <c r="Y1744" i="55" s="1"/>
  <c r="V1744" i="55"/>
  <c r="X1743" i="55"/>
  <c r="W1743" i="55"/>
  <c r="AE1743" i="55" s="1"/>
  <c r="X1742" i="55"/>
  <c r="W1742" i="55"/>
  <c r="AC1742" i="55" s="1"/>
  <c r="V1742" i="55"/>
  <c r="X1741" i="55"/>
  <c r="W1741" i="55"/>
  <c r="Z1741" i="55" s="1"/>
  <c r="V1741" i="55"/>
  <c r="X1740" i="55"/>
  <c r="W1740" i="55"/>
  <c r="AC1740" i="55" s="1"/>
  <c r="V1740" i="55"/>
  <c r="AM1740" i="55" s="1"/>
  <c r="X1739" i="55"/>
  <c r="W1739" i="55"/>
  <c r="AE1739" i="55" s="1"/>
  <c r="V1739" i="55"/>
  <c r="X1738" i="55"/>
  <c r="W1738" i="55"/>
  <c r="AC1738" i="55" s="1"/>
  <c r="V1738" i="55"/>
  <c r="X1737" i="55"/>
  <c r="W1737" i="55"/>
  <c r="Z1737" i="55" s="1"/>
  <c r="V1737" i="55"/>
  <c r="X1736" i="55"/>
  <c r="W1736" i="55"/>
  <c r="AE1736" i="55" s="1"/>
  <c r="V1736" i="55"/>
  <c r="X1735" i="55"/>
  <c r="W1735" i="55"/>
  <c r="AE1735" i="55" s="1"/>
  <c r="V1735" i="55"/>
  <c r="X1734" i="55"/>
  <c r="W1734" i="55"/>
  <c r="AC1734" i="55" s="1"/>
  <c r="V1734" i="55"/>
  <c r="X1733" i="55"/>
  <c r="W1733" i="55"/>
  <c r="Z1733" i="55" s="1"/>
  <c r="V1733" i="55"/>
  <c r="X1732" i="55"/>
  <c r="W1732" i="55"/>
  <c r="Z1732" i="55" s="1"/>
  <c r="V1732" i="55"/>
  <c r="X1731" i="55"/>
  <c r="W1731" i="55"/>
  <c r="X1730" i="55"/>
  <c r="W1730" i="55"/>
  <c r="V1730" i="55"/>
  <c r="AI1730" i="55" s="1"/>
  <c r="X1729" i="55"/>
  <c r="W1729" i="55"/>
  <c r="Z1729" i="55" s="1"/>
  <c r="V1729" i="55"/>
  <c r="X1728" i="55"/>
  <c r="W1728" i="55"/>
  <c r="Z1728" i="55" s="1"/>
  <c r="V1728" i="55"/>
  <c r="X1727" i="55"/>
  <c r="W1727" i="55"/>
  <c r="AE1727" i="55" s="1"/>
  <c r="V1727" i="55"/>
  <c r="X1726" i="55"/>
  <c r="W1726" i="55"/>
  <c r="V1726" i="55"/>
  <c r="X1725" i="55"/>
  <c r="W1725" i="55"/>
  <c r="Z1725" i="55" s="1"/>
  <c r="V1725" i="55"/>
  <c r="X1724" i="55"/>
  <c r="W1724" i="55"/>
  <c r="AB1724" i="55" s="1"/>
  <c r="V1724" i="55"/>
  <c r="X1723" i="55"/>
  <c r="W1723" i="55"/>
  <c r="AC1723" i="55" s="1"/>
  <c r="V1723" i="55"/>
  <c r="X1722" i="55"/>
  <c r="W1722" i="55"/>
  <c r="V1722" i="55"/>
  <c r="X1721" i="55"/>
  <c r="W1721" i="55"/>
  <c r="Z1721" i="55" s="1"/>
  <c r="V1721" i="55"/>
  <c r="X1720" i="55"/>
  <c r="W1720" i="55"/>
  <c r="AC1720" i="55" s="1"/>
  <c r="V1720" i="55"/>
  <c r="X1719" i="55"/>
  <c r="W1719" i="55"/>
  <c r="AC1719" i="55" s="1"/>
  <c r="X1718" i="55"/>
  <c r="W1718" i="55"/>
  <c r="AD1718" i="55" s="1"/>
  <c r="V1718" i="55"/>
  <c r="AI1718" i="55" s="1"/>
  <c r="X1717" i="55"/>
  <c r="W1717" i="55"/>
  <c r="Z1717" i="55" s="1"/>
  <c r="V1717" i="55"/>
  <c r="X1716" i="55"/>
  <c r="W1716" i="55"/>
  <c r="AB1716" i="55" s="1"/>
  <c r="V1716" i="55"/>
  <c r="X1715" i="55"/>
  <c r="W1715" i="55"/>
  <c r="AC1715" i="55" s="1"/>
  <c r="V1715" i="55"/>
  <c r="X1714" i="55"/>
  <c r="W1714" i="55"/>
  <c r="AD1714" i="55" s="1"/>
  <c r="V1714" i="55"/>
  <c r="AI1714" i="55" s="1"/>
  <c r="X1713" i="55"/>
  <c r="W1713" i="55"/>
  <c r="Z1713" i="55" s="1"/>
  <c r="V1713" i="55"/>
  <c r="X1712" i="55"/>
  <c r="W1712" i="55"/>
  <c r="V1712" i="55"/>
  <c r="X1711" i="55"/>
  <c r="W1711" i="55"/>
  <c r="AC1711" i="55" s="1"/>
  <c r="V1711" i="55"/>
  <c r="X1710" i="55"/>
  <c r="W1710" i="55"/>
  <c r="AD1710" i="55" s="1"/>
  <c r="V1710" i="55"/>
  <c r="AI1710" i="55" s="1"/>
  <c r="X1709" i="55"/>
  <c r="W1709" i="55"/>
  <c r="V1709" i="55"/>
  <c r="X1708" i="55"/>
  <c r="W1708" i="55"/>
  <c r="V1708" i="55"/>
  <c r="X1707" i="55"/>
  <c r="W1707" i="55"/>
  <c r="AC1707" i="55" s="1"/>
  <c r="X1706" i="55"/>
  <c r="W1706" i="55"/>
  <c r="V1706" i="55"/>
  <c r="AI1706" i="55" s="1"/>
  <c r="X1705" i="55"/>
  <c r="W1705" i="55"/>
  <c r="Z1705" i="55" s="1"/>
  <c r="V1705" i="55"/>
  <c r="X1704" i="55"/>
  <c r="W1704" i="55"/>
  <c r="AE1704" i="55" s="1"/>
  <c r="V1704" i="55"/>
  <c r="X1703" i="55"/>
  <c r="W1703" i="55"/>
  <c r="AC1703" i="55" s="1"/>
  <c r="V1703" i="55"/>
  <c r="X1702" i="55"/>
  <c r="W1702" i="55"/>
  <c r="AD1702" i="55" s="1"/>
  <c r="V1702" i="55"/>
  <c r="X1701" i="55"/>
  <c r="W1701" i="55"/>
  <c r="Z1701" i="55" s="1"/>
  <c r="V1701" i="55"/>
  <c r="X1700" i="55"/>
  <c r="W1700" i="55"/>
  <c r="AE1700" i="55" s="1"/>
  <c r="V1700" i="55"/>
  <c r="X1699" i="55"/>
  <c r="W1699" i="55"/>
  <c r="AC1699" i="55" s="1"/>
  <c r="V1699" i="55"/>
  <c r="X1698" i="55"/>
  <c r="W1698" i="55"/>
  <c r="V1698" i="55"/>
  <c r="X1697" i="55"/>
  <c r="W1697" i="55"/>
  <c r="Z1697" i="55" s="1"/>
  <c r="V1697" i="55"/>
  <c r="X1696" i="55"/>
  <c r="W1696" i="55"/>
  <c r="Z1696" i="55" s="1"/>
  <c r="V1696" i="55"/>
  <c r="X1695" i="55"/>
  <c r="W1695" i="55"/>
  <c r="AC1695" i="55" s="1"/>
  <c r="X1694" i="55"/>
  <c r="W1694" i="55"/>
  <c r="V1694" i="55"/>
  <c r="X1693" i="55"/>
  <c r="W1693" i="55"/>
  <c r="Z1693" i="55" s="1"/>
  <c r="V1693" i="55"/>
  <c r="X1692" i="55"/>
  <c r="W1692" i="55"/>
  <c r="AE1692" i="55" s="1"/>
  <c r="V1692" i="55"/>
  <c r="X1691" i="55"/>
  <c r="W1691" i="55"/>
  <c r="Z1691" i="55" s="1"/>
  <c r="V1691" i="55"/>
  <c r="X1690" i="55"/>
  <c r="W1690" i="55"/>
  <c r="V1690" i="55"/>
  <c r="X1689" i="55"/>
  <c r="W1689" i="55"/>
  <c r="Z1689" i="55" s="1"/>
  <c r="V1689" i="55"/>
  <c r="X1688" i="55"/>
  <c r="W1688" i="55"/>
  <c r="Z1688" i="55" s="1"/>
  <c r="V1688" i="55"/>
  <c r="X1687" i="55"/>
  <c r="W1687" i="55"/>
  <c r="V1687" i="55"/>
  <c r="X1686" i="55"/>
  <c r="W1686" i="55"/>
  <c r="V1686" i="55"/>
  <c r="X1685" i="55"/>
  <c r="W1685" i="55"/>
  <c r="Z1685" i="55" s="1"/>
  <c r="V1685" i="55"/>
  <c r="X1684" i="55"/>
  <c r="W1684" i="55"/>
  <c r="AB1684" i="55" s="1"/>
  <c r="V1684" i="55"/>
  <c r="X1683" i="55"/>
  <c r="W1683" i="55"/>
  <c r="Z1683" i="55" s="1"/>
  <c r="X1682" i="55"/>
  <c r="W1682" i="55"/>
  <c r="AE1682" i="55" s="1"/>
  <c r="V1682" i="55"/>
  <c r="X1681" i="55"/>
  <c r="W1681" i="55"/>
  <c r="V1681" i="55"/>
  <c r="X1680" i="55"/>
  <c r="W1680" i="55"/>
  <c r="AC1680" i="55" s="1"/>
  <c r="V1680" i="55"/>
  <c r="X1679" i="55"/>
  <c r="W1679" i="55"/>
  <c r="AE1679" i="55" s="1"/>
  <c r="V1679" i="55"/>
  <c r="X1678" i="55"/>
  <c r="W1678" i="55"/>
  <c r="V1678" i="55"/>
  <c r="X1677" i="55"/>
  <c r="W1677" i="55"/>
  <c r="Z1677" i="55" s="1"/>
  <c r="V1677" i="55"/>
  <c r="X1676" i="55"/>
  <c r="W1676" i="55"/>
  <c r="Z1676" i="55" s="1"/>
  <c r="V1676" i="55"/>
  <c r="X1675" i="55"/>
  <c r="W1675" i="55"/>
  <c r="Z1675" i="55" s="1"/>
  <c r="V1675" i="55"/>
  <c r="X1674" i="55"/>
  <c r="W1674" i="55"/>
  <c r="AE1674" i="55" s="1"/>
  <c r="V1674" i="55"/>
  <c r="X1673" i="55"/>
  <c r="W1673" i="55"/>
  <c r="Z1673" i="55" s="1"/>
  <c r="V1673" i="55"/>
  <c r="X1672" i="55"/>
  <c r="W1672" i="55"/>
  <c r="AE1672" i="55" s="1"/>
  <c r="V1672" i="55"/>
  <c r="X1671" i="55"/>
  <c r="W1671" i="55"/>
  <c r="AB1671" i="55" s="1"/>
  <c r="X1670" i="55"/>
  <c r="W1670" i="55"/>
  <c r="AD1670" i="55" s="1"/>
  <c r="V1670" i="55"/>
  <c r="AI1670" i="55" s="1"/>
  <c r="X1669" i="55"/>
  <c r="W1669" i="55"/>
  <c r="Z1669" i="55" s="1"/>
  <c r="V1669" i="55"/>
  <c r="AI1669" i="55" s="1"/>
  <c r="X1668" i="55"/>
  <c r="W1668" i="55"/>
  <c r="V1668" i="55"/>
  <c r="AI1668" i="55" s="1"/>
  <c r="X1667" i="55"/>
  <c r="W1667" i="55"/>
  <c r="V1667" i="55"/>
  <c r="X1666" i="55"/>
  <c r="W1666" i="55"/>
  <c r="AD1666" i="55" s="1"/>
  <c r="V1666" i="55"/>
  <c r="X1665" i="55"/>
  <c r="W1665" i="55"/>
  <c r="AA1665" i="55" s="1"/>
  <c r="V1665" i="55"/>
  <c r="X1664" i="55"/>
  <c r="W1664" i="55"/>
  <c r="Z1664" i="55" s="1"/>
  <c r="V1664" i="55"/>
  <c r="X1663" i="55"/>
  <c r="W1663" i="55"/>
  <c r="V1663" i="55"/>
  <c r="AI1663" i="55" s="1"/>
  <c r="X1662" i="55"/>
  <c r="W1662" i="55"/>
  <c r="AD1662" i="55" s="1"/>
  <c r="V1662" i="55"/>
  <c r="X1661" i="55"/>
  <c r="W1661" i="55"/>
  <c r="AA1661" i="55" s="1"/>
  <c r="V1661" i="55"/>
  <c r="X1660" i="55"/>
  <c r="W1660" i="55"/>
  <c r="AB1660" i="55" s="1"/>
  <c r="V1660" i="55"/>
  <c r="X1659" i="55"/>
  <c r="W1659" i="55"/>
  <c r="X1658" i="55"/>
  <c r="W1658" i="55"/>
  <c r="AD1658" i="55" s="1"/>
  <c r="V1658" i="55"/>
  <c r="X1657" i="55"/>
  <c r="W1657" i="55"/>
  <c r="AA1657" i="55" s="1"/>
  <c r="V1657" i="55"/>
  <c r="X1656" i="55"/>
  <c r="W1656" i="55"/>
  <c r="AC1656" i="55" s="1"/>
  <c r="V1656" i="55"/>
  <c r="X1655" i="55"/>
  <c r="W1655" i="55"/>
  <c r="V1655" i="55"/>
  <c r="AI1655" i="55" s="1"/>
  <c r="X1654" i="55"/>
  <c r="W1654" i="55"/>
  <c r="AD1654" i="55" s="1"/>
  <c r="V1654" i="55"/>
  <c r="X1653" i="55"/>
  <c r="W1653" i="55"/>
  <c r="AA1653" i="55" s="1"/>
  <c r="V1653" i="55"/>
  <c r="X1652" i="55"/>
  <c r="W1652" i="55"/>
  <c r="AE1652" i="55" s="1"/>
  <c r="V1652" i="55"/>
  <c r="X1651" i="55"/>
  <c r="W1651" i="55"/>
  <c r="V1651" i="55"/>
  <c r="AI1651" i="55" s="1"/>
  <c r="X1650" i="55"/>
  <c r="W1650" i="55"/>
  <c r="AD1650" i="55" s="1"/>
  <c r="V1650" i="55"/>
  <c r="X1649" i="55"/>
  <c r="W1649" i="55"/>
  <c r="AA1649" i="55" s="1"/>
  <c r="V1649" i="55"/>
  <c r="X1648" i="55"/>
  <c r="W1648" i="55"/>
  <c r="AC1648" i="55" s="1"/>
  <c r="V1648" i="55"/>
  <c r="X1647" i="55"/>
  <c r="W1647" i="55"/>
  <c r="X1646" i="55"/>
  <c r="W1646" i="55"/>
  <c r="AD1646" i="55" s="1"/>
  <c r="V1646" i="55"/>
  <c r="X1645" i="55"/>
  <c r="W1645" i="55"/>
  <c r="AA1645" i="55" s="1"/>
  <c r="V1645" i="55"/>
  <c r="X1644" i="55"/>
  <c r="W1644" i="55"/>
  <c r="AC1644" i="55" s="1"/>
  <c r="V1644" i="55"/>
  <c r="X1643" i="55"/>
  <c r="W1643" i="55"/>
  <c r="V1643" i="55"/>
  <c r="AI1643" i="55" s="1"/>
  <c r="X1642" i="55"/>
  <c r="W1642" i="55"/>
  <c r="AD1642" i="55" s="1"/>
  <c r="V1642" i="55"/>
  <c r="X1641" i="55"/>
  <c r="W1641" i="55"/>
  <c r="AA1641" i="55" s="1"/>
  <c r="V1641" i="55"/>
  <c r="X1640" i="55"/>
  <c r="W1640" i="55"/>
  <c r="AA1640" i="55" s="1"/>
  <c r="V1640" i="55"/>
  <c r="X1639" i="55"/>
  <c r="W1639" i="55"/>
  <c r="V1639" i="55"/>
  <c r="AI1639" i="55" s="1"/>
  <c r="X1638" i="55"/>
  <c r="W1638" i="55"/>
  <c r="AC1638" i="55" s="1"/>
  <c r="V1638" i="55"/>
  <c r="X1637" i="55"/>
  <c r="W1637" i="55"/>
  <c r="Z1637" i="55" s="1"/>
  <c r="V1637" i="55"/>
  <c r="X1636" i="55"/>
  <c r="W1636" i="55"/>
  <c r="AD1636" i="55" s="1"/>
  <c r="V1636" i="55"/>
  <c r="X1635" i="55"/>
  <c r="W1635" i="55"/>
  <c r="Y1635" i="55" s="1"/>
  <c r="X1634" i="55"/>
  <c r="W1634" i="55"/>
  <c r="AC1634" i="55" s="1"/>
  <c r="V1634" i="55"/>
  <c r="X1633" i="55"/>
  <c r="W1633" i="55"/>
  <c r="Z1633" i="55" s="1"/>
  <c r="V1633" i="55"/>
  <c r="X1632" i="55"/>
  <c r="W1632" i="55"/>
  <c r="AC1632" i="55" s="1"/>
  <c r="V1632" i="55"/>
  <c r="X1631" i="55"/>
  <c r="W1631" i="55"/>
  <c r="Y1631" i="55" s="1"/>
  <c r="V1631" i="55"/>
  <c r="AI1631" i="55" s="1"/>
  <c r="X1630" i="55"/>
  <c r="W1630" i="55"/>
  <c r="AC1630" i="55" s="1"/>
  <c r="V1630" i="55"/>
  <c r="X1629" i="55"/>
  <c r="W1629" i="55"/>
  <c r="Z1629" i="55" s="1"/>
  <c r="V1629" i="55"/>
  <c r="X1628" i="55"/>
  <c r="W1628" i="55"/>
  <c r="AC1628" i="55" s="1"/>
  <c r="V1628" i="55"/>
  <c r="X1627" i="55"/>
  <c r="W1627" i="55"/>
  <c r="V1627" i="55"/>
  <c r="AI1627" i="55" s="1"/>
  <c r="X1626" i="55"/>
  <c r="W1626" i="55"/>
  <c r="AC1626" i="55" s="1"/>
  <c r="V1626" i="55"/>
  <c r="X1625" i="55"/>
  <c r="W1625" i="55"/>
  <c r="Z1625" i="55" s="1"/>
  <c r="V1625" i="55"/>
  <c r="X1624" i="55"/>
  <c r="W1624" i="55"/>
  <c r="AE1624" i="55" s="1"/>
  <c r="V1624" i="55"/>
  <c r="X1623" i="55"/>
  <c r="W1623" i="55"/>
  <c r="Y1623" i="55" s="1"/>
  <c r="X1622" i="55"/>
  <c r="W1622" i="55"/>
  <c r="AC1622" i="55" s="1"/>
  <c r="V1622" i="55"/>
  <c r="X1621" i="55"/>
  <c r="W1621" i="55"/>
  <c r="Z1621" i="55" s="1"/>
  <c r="V1621" i="55"/>
  <c r="X1620" i="55"/>
  <c r="W1620" i="55"/>
  <c r="Z1620" i="55" s="1"/>
  <c r="V1620" i="55"/>
  <c r="X1619" i="55"/>
  <c r="W1619" i="55"/>
  <c r="Y1619" i="55" s="1"/>
  <c r="V1619" i="55"/>
  <c r="AI1619" i="55" s="1"/>
  <c r="X1618" i="55"/>
  <c r="W1618" i="55"/>
  <c r="AC1618" i="55" s="1"/>
  <c r="V1618" i="55"/>
  <c r="X1617" i="55"/>
  <c r="W1617" i="55"/>
  <c r="Z1617" i="55" s="1"/>
  <c r="V1617" i="55"/>
  <c r="X1616" i="55"/>
  <c r="W1616" i="55"/>
  <c r="AE1616" i="55" s="1"/>
  <c r="V1616" i="55"/>
  <c r="X1615" i="55"/>
  <c r="W1615" i="55"/>
  <c r="V1615" i="55"/>
  <c r="AI1615" i="55" s="1"/>
  <c r="X1614" i="55"/>
  <c r="W1614" i="55"/>
  <c r="AC1614" i="55" s="1"/>
  <c r="V1614" i="55"/>
  <c r="X1613" i="55"/>
  <c r="W1613" i="55"/>
  <c r="Z1613" i="55" s="1"/>
  <c r="V1613" i="55"/>
  <c r="X1612" i="55"/>
  <c r="W1612" i="55"/>
  <c r="AC1612" i="55" s="1"/>
  <c r="V1612" i="55"/>
  <c r="X1611" i="55"/>
  <c r="W1611" i="55"/>
  <c r="Y1611" i="55" s="1"/>
  <c r="X1610" i="55"/>
  <c r="W1610" i="55"/>
  <c r="AC1610" i="55" s="1"/>
  <c r="V1610" i="55"/>
  <c r="X1609" i="55"/>
  <c r="W1609" i="55"/>
  <c r="Z1609" i="55" s="1"/>
  <c r="V1609" i="55"/>
  <c r="X1608" i="55"/>
  <c r="W1608" i="55"/>
  <c r="AB1608" i="55" s="1"/>
  <c r="V1608" i="55"/>
  <c r="X1607" i="55"/>
  <c r="W1607" i="55"/>
  <c r="Y1607" i="55" s="1"/>
  <c r="V1607" i="55"/>
  <c r="AI1607" i="55" s="1"/>
  <c r="X1606" i="55"/>
  <c r="W1606" i="55"/>
  <c r="AC1606" i="55" s="1"/>
  <c r="V1606" i="55"/>
  <c r="X1605" i="55"/>
  <c r="W1605" i="55"/>
  <c r="V1605" i="55"/>
  <c r="X1604" i="55"/>
  <c r="W1604" i="55"/>
  <c r="AE1604" i="55" s="1"/>
  <c r="V1604" i="55"/>
  <c r="X1603" i="55"/>
  <c r="W1603" i="55"/>
  <c r="Y1603" i="55" s="1"/>
  <c r="V1603" i="55"/>
  <c r="AI1603" i="55" s="1"/>
  <c r="X1602" i="55"/>
  <c r="W1602" i="55"/>
  <c r="AC1602" i="55" s="1"/>
  <c r="V1602" i="55"/>
  <c r="X1601" i="55"/>
  <c r="W1601" i="55"/>
  <c r="Z1601" i="55" s="1"/>
  <c r="V1601" i="55"/>
  <c r="X1600" i="55"/>
  <c r="W1600" i="55"/>
  <c r="Z1600" i="55" s="1"/>
  <c r="V1600" i="55"/>
  <c r="X1599" i="55"/>
  <c r="W1599" i="55"/>
  <c r="Y1599" i="55" s="1"/>
  <c r="X1598" i="55"/>
  <c r="W1598" i="55"/>
  <c r="AC1598" i="55" s="1"/>
  <c r="V1598" i="55"/>
  <c r="X1597" i="55"/>
  <c r="W1597" i="55"/>
  <c r="Z1597" i="55" s="1"/>
  <c r="V1597" i="55"/>
  <c r="X1596" i="55"/>
  <c r="W1596" i="55"/>
  <c r="AE1596" i="55" s="1"/>
  <c r="V1596" i="55"/>
  <c r="X1595" i="55"/>
  <c r="W1595" i="55"/>
  <c r="V1595" i="55"/>
  <c r="AI1595" i="55" s="1"/>
  <c r="X1594" i="55"/>
  <c r="W1594" i="55"/>
  <c r="AC1594" i="55" s="1"/>
  <c r="V1594" i="55"/>
  <c r="AM1594" i="55" s="1"/>
  <c r="X1593" i="55"/>
  <c r="W1593" i="55"/>
  <c r="Z1593" i="55" s="1"/>
  <c r="V1593" i="55"/>
  <c r="X1592" i="55"/>
  <c r="W1592" i="55"/>
  <c r="V1592" i="55"/>
  <c r="X1591" i="55"/>
  <c r="W1591" i="55"/>
  <c r="AD1591" i="55" s="1"/>
  <c r="V1591" i="55"/>
  <c r="AI1591" i="55" s="1"/>
  <c r="X1590" i="55"/>
  <c r="W1590" i="55"/>
  <c r="AC1590" i="55" s="1"/>
  <c r="V1590" i="55"/>
  <c r="X1589" i="55"/>
  <c r="W1589" i="55"/>
  <c r="Z1589" i="55" s="1"/>
  <c r="V1589" i="55"/>
  <c r="X1588" i="55"/>
  <c r="W1588" i="55"/>
  <c r="AD1588" i="55" s="1"/>
  <c r="V1588" i="55"/>
  <c r="X1587" i="55"/>
  <c r="W1587" i="55"/>
  <c r="X1586" i="55"/>
  <c r="W1586" i="55"/>
  <c r="AC1586" i="55" s="1"/>
  <c r="V1586" i="55"/>
  <c r="AM1586" i="55" s="1"/>
  <c r="X1585" i="55"/>
  <c r="W1585" i="55"/>
  <c r="Z1585" i="55" s="1"/>
  <c r="V1585" i="55"/>
  <c r="AJ1585" i="55" s="1"/>
  <c r="X1584" i="55"/>
  <c r="W1584" i="55"/>
  <c r="AD1584" i="55" s="1"/>
  <c r="V1584" i="55"/>
  <c r="X1583" i="55"/>
  <c r="W1583" i="55"/>
  <c r="AD1583" i="55" s="1"/>
  <c r="V1583" i="55"/>
  <c r="AI1583" i="55" s="1"/>
  <c r="X1582" i="55"/>
  <c r="W1582" i="55"/>
  <c r="V1582" i="55"/>
  <c r="X1581" i="55"/>
  <c r="W1581" i="55"/>
  <c r="Z1581" i="55" s="1"/>
  <c r="V1581" i="55"/>
  <c r="X1580" i="55"/>
  <c r="W1580" i="55"/>
  <c r="AA1580" i="55" s="1"/>
  <c r="V1580" i="55"/>
  <c r="X1579" i="55"/>
  <c r="W1579" i="55"/>
  <c r="AD1579" i="55" s="1"/>
  <c r="V1579" i="55"/>
  <c r="X1578" i="55"/>
  <c r="W1578" i="55"/>
  <c r="AC1578" i="55" s="1"/>
  <c r="V1578" i="55"/>
  <c r="AM1578" i="55" s="1"/>
  <c r="X1577" i="55"/>
  <c r="W1577" i="55"/>
  <c r="Z1577" i="55" s="1"/>
  <c r="V1577" i="55"/>
  <c r="X1576" i="55"/>
  <c r="W1576" i="55"/>
  <c r="AE1576" i="55" s="1"/>
  <c r="V1576" i="55"/>
  <c r="X1575" i="55"/>
  <c r="W1575" i="55"/>
  <c r="X1574" i="55"/>
  <c r="W1574" i="55"/>
  <c r="AC1574" i="55" s="1"/>
  <c r="V1574" i="55"/>
  <c r="X1573" i="55"/>
  <c r="W1573" i="55"/>
  <c r="Z1573" i="55" s="1"/>
  <c r="V1573" i="55"/>
  <c r="X1572" i="55"/>
  <c r="W1572" i="55"/>
  <c r="AA1572" i="55" s="1"/>
  <c r="V1572" i="55"/>
  <c r="X1571" i="55"/>
  <c r="W1571" i="55"/>
  <c r="V1571" i="55"/>
  <c r="AI1571" i="55" s="1"/>
  <c r="X1570" i="55"/>
  <c r="W1570" i="55"/>
  <c r="AC1570" i="55" s="1"/>
  <c r="V1570" i="55"/>
  <c r="X1569" i="55"/>
  <c r="W1569" i="55"/>
  <c r="Z1569" i="55" s="1"/>
  <c r="V1569" i="55"/>
  <c r="X1568" i="55"/>
  <c r="W1568" i="55"/>
  <c r="AE1568" i="55" s="1"/>
  <c r="V1568" i="55"/>
  <c r="X1567" i="55"/>
  <c r="W1567" i="55"/>
  <c r="V1567" i="55"/>
  <c r="AI1567" i="55" s="1"/>
  <c r="X1566" i="55"/>
  <c r="W1566" i="55"/>
  <c r="AC1566" i="55" s="1"/>
  <c r="V1566" i="55"/>
  <c r="X1565" i="55"/>
  <c r="W1565" i="55"/>
  <c r="Z1565" i="55" s="1"/>
  <c r="V1565" i="55"/>
  <c r="X1564" i="55"/>
  <c r="W1564" i="55"/>
  <c r="AE1564" i="55" s="1"/>
  <c r="V1564" i="55"/>
  <c r="X1563" i="55"/>
  <c r="W1563" i="55"/>
  <c r="AD1563" i="55" s="1"/>
  <c r="X1562" i="55"/>
  <c r="W1562" i="55"/>
  <c r="AC1562" i="55" s="1"/>
  <c r="V1562" i="55"/>
  <c r="X1561" i="55"/>
  <c r="W1561" i="55"/>
  <c r="Z1561" i="55" s="1"/>
  <c r="V1561" i="55"/>
  <c r="X1560" i="55"/>
  <c r="W1560" i="55"/>
  <c r="AE1560" i="55" s="1"/>
  <c r="V1560" i="55"/>
  <c r="X1559" i="55"/>
  <c r="W1559" i="55"/>
  <c r="AD1559" i="55" s="1"/>
  <c r="V1559" i="55"/>
  <c r="AI1559" i="55" s="1"/>
  <c r="X1558" i="55"/>
  <c r="W1558" i="55"/>
  <c r="AC1558" i="55" s="1"/>
  <c r="V1558" i="55"/>
  <c r="X1557" i="55"/>
  <c r="W1557" i="55"/>
  <c r="Z1557" i="55" s="1"/>
  <c r="V1557" i="55"/>
  <c r="X1556" i="55"/>
  <c r="W1556" i="55"/>
  <c r="Y1556" i="55" s="1"/>
  <c r="V1556" i="55"/>
  <c r="X1555" i="55"/>
  <c r="W1555" i="55"/>
  <c r="AD1555" i="55" s="1"/>
  <c r="V1555" i="55"/>
  <c r="X1554" i="55"/>
  <c r="W1554" i="55"/>
  <c r="AC1554" i="55" s="1"/>
  <c r="V1554" i="55"/>
  <c r="X1553" i="55"/>
  <c r="W1553" i="55"/>
  <c r="Z1553" i="55" s="1"/>
  <c r="V1553" i="55"/>
  <c r="X1552" i="55"/>
  <c r="W1552" i="55"/>
  <c r="V1552" i="55"/>
  <c r="X1551" i="55"/>
  <c r="W1551" i="55"/>
  <c r="X1550" i="55"/>
  <c r="W1550" i="55"/>
  <c r="AC1550" i="55" s="1"/>
  <c r="V1550" i="55"/>
  <c r="X1549" i="55"/>
  <c r="W1549" i="55"/>
  <c r="Z1549" i="55" s="1"/>
  <c r="V1549" i="55"/>
  <c r="X1548" i="55"/>
  <c r="W1548" i="55"/>
  <c r="AE1548" i="55" s="1"/>
  <c r="V1548" i="55"/>
  <c r="X1547" i="55"/>
  <c r="W1547" i="55"/>
  <c r="V1547" i="55"/>
  <c r="AI1547" i="55" s="1"/>
  <c r="X1546" i="55"/>
  <c r="W1546" i="55"/>
  <c r="AC1546" i="55" s="1"/>
  <c r="V1546" i="55"/>
  <c r="X1545" i="55"/>
  <c r="W1545" i="55"/>
  <c r="V1545" i="55"/>
  <c r="X1544" i="55"/>
  <c r="W1544" i="55"/>
  <c r="AA1544" i="55" s="1"/>
  <c r="V1544" i="55"/>
  <c r="X1543" i="55"/>
  <c r="W1543" i="55"/>
  <c r="AD1543" i="55" s="1"/>
  <c r="V1543" i="55"/>
  <c r="X1542" i="55"/>
  <c r="W1542" i="55"/>
  <c r="AC1542" i="55" s="1"/>
  <c r="V1542" i="55"/>
  <c r="X1541" i="55"/>
  <c r="W1541" i="55"/>
  <c r="Z1541" i="55" s="1"/>
  <c r="V1541" i="55"/>
  <c r="X1540" i="55"/>
  <c r="W1540" i="55"/>
  <c r="AD1540" i="55" s="1"/>
  <c r="V1540" i="55"/>
  <c r="X1539" i="55"/>
  <c r="W1539" i="55"/>
  <c r="Y1539" i="55" s="1"/>
  <c r="X1538" i="55"/>
  <c r="W1538" i="55"/>
  <c r="AC1538" i="55" s="1"/>
  <c r="V1538" i="55"/>
  <c r="X1537" i="55"/>
  <c r="W1537" i="55"/>
  <c r="Z1537" i="55" s="1"/>
  <c r="V1537" i="55"/>
  <c r="X1536" i="55"/>
  <c r="W1536" i="55"/>
  <c r="AE1536" i="55" s="1"/>
  <c r="V1536" i="55"/>
  <c r="X1535" i="55"/>
  <c r="W1535" i="55"/>
  <c r="V1535" i="55"/>
  <c r="X1534" i="55"/>
  <c r="W1534" i="55"/>
  <c r="AC1534" i="55" s="1"/>
  <c r="V1534" i="55"/>
  <c r="X1533" i="55"/>
  <c r="W1533" i="55"/>
  <c r="Z1533" i="55" s="1"/>
  <c r="V1533" i="55"/>
  <c r="X1532" i="55"/>
  <c r="W1532" i="55"/>
  <c r="AA1532" i="55" s="1"/>
  <c r="V1532" i="55"/>
  <c r="X1531" i="55"/>
  <c r="W1531" i="55"/>
  <c r="AD1531" i="55" s="1"/>
  <c r="V1531" i="55"/>
  <c r="X1530" i="55"/>
  <c r="W1530" i="55"/>
  <c r="AC1530" i="55" s="1"/>
  <c r="V1530" i="55"/>
  <c r="X1529" i="55"/>
  <c r="W1529" i="55"/>
  <c r="Z1529" i="55" s="1"/>
  <c r="V1529" i="55"/>
  <c r="X1528" i="55"/>
  <c r="W1528" i="55"/>
  <c r="AC1528" i="55" s="1"/>
  <c r="V1528" i="55"/>
  <c r="X1527" i="55"/>
  <c r="W1527" i="55"/>
  <c r="X1526" i="55"/>
  <c r="W1526" i="55"/>
  <c r="AC1526" i="55" s="1"/>
  <c r="V1526" i="55"/>
  <c r="X1525" i="55"/>
  <c r="W1525" i="55"/>
  <c r="Z1525" i="55" s="1"/>
  <c r="V1525" i="55"/>
  <c r="X1524" i="55"/>
  <c r="W1524" i="55"/>
  <c r="AC1524" i="55" s="1"/>
  <c r="V1524" i="55"/>
  <c r="X1523" i="55"/>
  <c r="W1523" i="55"/>
  <c r="AA1523" i="55" s="1"/>
  <c r="V1523" i="55"/>
  <c r="X1522" i="55"/>
  <c r="W1522" i="55"/>
  <c r="AC1522" i="55" s="1"/>
  <c r="V1522" i="55"/>
  <c r="X1521" i="55"/>
  <c r="W1521" i="55"/>
  <c r="Z1521" i="55" s="1"/>
  <c r="V1521" i="55"/>
  <c r="X1520" i="55"/>
  <c r="W1520" i="55"/>
  <c r="AC1520" i="55" s="1"/>
  <c r="V1520" i="55"/>
  <c r="X1519" i="55"/>
  <c r="W1519" i="55"/>
  <c r="AD1519" i="55" s="1"/>
  <c r="V1519" i="55"/>
  <c r="X1518" i="55"/>
  <c r="W1518" i="55"/>
  <c r="AC1518" i="55" s="1"/>
  <c r="V1518" i="55"/>
  <c r="X1517" i="55"/>
  <c r="W1517" i="55"/>
  <c r="Z1517" i="55" s="1"/>
  <c r="V1517" i="55"/>
  <c r="X1516" i="55"/>
  <c r="W1516" i="55"/>
  <c r="AC1516" i="55" s="1"/>
  <c r="V1516" i="55"/>
  <c r="X1515" i="55"/>
  <c r="W1515" i="55"/>
  <c r="X1514" i="55"/>
  <c r="W1514" i="55"/>
  <c r="AC1514" i="55" s="1"/>
  <c r="V1514" i="55"/>
  <c r="X1513" i="55"/>
  <c r="W1513" i="55"/>
  <c r="Z1513" i="55" s="1"/>
  <c r="V1513" i="55"/>
  <c r="X1512" i="55"/>
  <c r="W1512" i="55"/>
  <c r="AC1512" i="55" s="1"/>
  <c r="V1512" i="55"/>
  <c r="X1511" i="55"/>
  <c r="W1511" i="55"/>
  <c r="AA1511" i="55" s="1"/>
  <c r="V1511" i="55"/>
  <c r="X1510" i="55"/>
  <c r="W1510" i="55"/>
  <c r="AC1510" i="55" s="1"/>
  <c r="V1510" i="55"/>
  <c r="X1509" i="55"/>
  <c r="W1509" i="55"/>
  <c r="Z1509" i="55" s="1"/>
  <c r="V1509" i="55"/>
  <c r="X1508" i="55"/>
  <c r="W1508" i="55"/>
  <c r="AC1508" i="55" s="1"/>
  <c r="V1508" i="55"/>
  <c r="X1507" i="55"/>
  <c r="W1507" i="55"/>
  <c r="AD1507" i="55" s="1"/>
  <c r="V1507" i="55"/>
  <c r="X1506" i="55"/>
  <c r="W1506" i="55"/>
  <c r="AC1506" i="55" s="1"/>
  <c r="V1506" i="55"/>
  <c r="X1505" i="55"/>
  <c r="W1505" i="55"/>
  <c r="Z1505" i="55" s="1"/>
  <c r="V1505" i="55"/>
  <c r="X1504" i="55"/>
  <c r="W1504" i="55"/>
  <c r="AC1504" i="55" s="1"/>
  <c r="V1504" i="55"/>
  <c r="X1503" i="55"/>
  <c r="W1503" i="55"/>
  <c r="AD1503" i="55" s="1"/>
  <c r="X1502" i="55"/>
  <c r="W1502" i="55"/>
  <c r="AC1502" i="55" s="1"/>
  <c r="V1502" i="55"/>
  <c r="X1501" i="55"/>
  <c r="W1501" i="55"/>
  <c r="Z1501" i="55" s="1"/>
  <c r="V1501" i="55"/>
  <c r="X1500" i="55"/>
  <c r="W1500" i="55"/>
  <c r="AC1500" i="55" s="1"/>
  <c r="V1500" i="55"/>
  <c r="X1499" i="55"/>
  <c r="W1499" i="55"/>
  <c r="AD1499" i="55" s="1"/>
  <c r="V1499" i="55"/>
  <c r="X1498" i="55"/>
  <c r="W1498" i="55"/>
  <c r="AC1498" i="55" s="1"/>
  <c r="V1498" i="55"/>
  <c r="X1497" i="55"/>
  <c r="W1497" i="55"/>
  <c r="Z1497" i="55" s="1"/>
  <c r="V1497" i="55"/>
  <c r="X1496" i="55"/>
  <c r="W1496" i="55"/>
  <c r="Y1496" i="55" s="1"/>
  <c r="V1496" i="55"/>
  <c r="X1495" i="55"/>
  <c r="W1495" i="55"/>
  <c r="V1495" i="55"/>
  <c r="X1494" i="55"/>
  <c r="W1494" i="55"/>
  <c r="AE1494" i="55" s="1"/>
  <c r="V1494" i="55"/>
  <c r="X1493" i="55"/>
  <c r="W1493" i="55"/>
  <c r="AB1493" i="55" s="1"/>
  <c r="V1493" i="55"/>
  <c r="X1492" i="55"/>
  <c r="W1492" i="55"/>
  <c r="Y1492" i="55" s="1"/>
  <c r="V1492" i="55"/>
  <c r="X1491" i="55"/>
  <c r="W1491" i="55"/>
  <c r="X1490" i="55"/>
  <c r="W1490" i="55"/>
  <c r="AE1490" i="55" s="1"/>
  <c r="V1490" i="55"/>
  <c r="X1489" i="55"/>
  <c r="W1489" i="55"/>
  <c r="AB1489" i="55" s="1"/>
  <c r="V1489" i="55"/>
  <c r="AI1489" i="55" s="1"/>
  <c r="X1488" i="55"/>
  <c r="W1488" i="55"/>
  <c r="Y1488" i="55" s="1"/>
  <c r="V1488" i="55"/>
  <c r="X1487" i="55"/>
  <c r="W1487" i="55"/>
  <c r="V1487" i="55"/>
  <c r="AI1487" i="55" s="1"/>
  <c r="X1486" i="55"/>
  <c r="W1486" i="55"/>
  <c r="AE1486" i="55" s="1"/>
  <c r="V1486" i="55"/>
  <c r="X1485" i="55"/>
  <c r="W1485" i="55"/>
  <c r="AB1485" i="55" s="1"/>
  <c r="V1485" i="55"/>
  <c r="X1484" i="55"/>
  <c r="W1484" i="55"/>
  <c r="Y1484" i="55" s="1"/>
  <c r="V1484" i="55"/>
  <c r="X1483" i="55"/>
  <c r="W1483" i="55"/>
  <c r="V1483" i="55"/>
  <c r="X1482" i="55"/>
  <c r="W1482" i="55"/>
  <c r="AE1482" i="55" s="1"/>
  <c r="V1482" i="55"/>
  <c r="X1481" i="55"/>
  <c r="W1481" i="55"/>
  <c r="AB1481" i="55" s="1"/>
  <c r="V1481" i="55"/>
  <c r="X1480" i="55"/>
  <c r="W1480" i="55"/>
  <c r="Y1480" i="55" s="1"/>
  <c r="V1480" i="55"/>
  <c r="X1479" i="55"/>
  <c r="W1479" i="55"/>
  <c r="X1478" i="55"/>
  <c r="W1478" i="55"/>
  <c r="AE1478" i="55" s="1"/>
  <c r="V1478" i="55"/>
  <c r="X1477" i="55"/>
  <c r="W1477" i="55"/>
  <c r="AB1477" i="55" s="1"/>
  <c r="V1477" i="55"/>
  <c r="AI1477" i="55" s="1"/>
  <c r="X1476" i="55"/>
  <c r="W1476" i="55"/>
  <c r="Y1476" i="55" s="1"/>
  <c r="V1476" i="55"/>
  <c r="X1475" i="55"/>
  <c r="W1475" i="55"/>
  <c r="V1475" i="55"/>
  <c r="AI1475" i="55" s="1"/>
  <c r="X1474" i="55"/>
  <c r="W1474" i="55"/>
  <c r="AE1474" i="55" s="1"/>
  <c r="V1474" i="55"/>
  <c r="X1473" i="55"/>
  <c r="W1473" i="55"/>
  <c r="AB1473" i="55" s="1"/>
  <c r="V1473" i="55"/>
  <c r="X1472" i="55"/>
  <c r="W1472" i="55"/>
  <c r="Y1472" i="55" s="1"/>
  <c r="V1472" i="55"/>
  <c r="X1471" i="55"/>
  <c r="W1471" i="55"/>
  <c r="V1471" i="55"/>
  <c r="X1470" i="55"/>
  <c r="W1470" i="55"/>
  <c r="AE1470" i="55" s="1"/>
  <c r="V1470" i="55"/>
  <c r="X1469" i="55"/>
  <c r="W1469" i="55"/>
  <c r="AB1469" i="55" s="1"/>
  <c r="V1469" i="55"/>
  <c r="AI1469" i="55" s="1"/>
  <c r="X1468" i="55"/>
  <c r="W1468" i="55"/>
  <c r="Y1468" i="55" s="1"/>
  <c r="V1468" i="55"/>
  <c r="X1467" i="55"/>
  <c r="W1467" i="55"/>
  <c r="X1466" i="55"/>
  <c r="W1466" i="55"/>
  <c r="AE1466" i="55" s="1"/>
  <c r="V1466" i="55"/>
  <c r="X1465" i="55"/>
  <c r="W1465" i="55"/>
  <c r="AB1465" i="55" s="1"/>
  <c r="V1465" i="55"/>
  <c r="AI1465" i="55" s="1"/>
  <c r="X1464" i="55"/>
  <c r="W1464" i="55"/>
  <c r="Y1464" i="55" s="1"/>
  <c r="V1464" i="55"/>
  <c r="X1463" i="55"/>
  <c r="W1463" i="55"/>
  <c r="V1463" i="55"/>
  <c r="X1462" i="55"/>
  <c r="W1462" i="55"/>
  <c r="AE1462" i="55" s="1"/>
  <c r="V1462" i="55"/>
  <c r="X1461" i="55"/>
  <c r="W1461" i="55"/>
  <c r="AB1461" i="55" s="1"/>
  <c r="V1461" i="55"/>
  <c r="X1460" i="55"/>
  <c r="W1460" i="55"/>
  <c r="V1460" i="55"/>
  <c r="X1459" i="55"/>
  <c r="W1459" i="55"/>
  <c r="V1459" i="55"/>
  <c r="X1458" i="55"/>
  <c r="W1458" i="55"/>
  <c r="AE1458" i="55" s="1"/>
  <c r="V1458" i="55"/>
  <c r="X1457" i="55"/>
  <c r="W1457" i="55"/>
  <c r="AB1457" i="55" s="1"/>
  <c r="V1457" i="55"/>
  <c r="X1456" i="55"/>
  <c r="W1456" i="55"/>
  <c r="Y1456" i="55" s="1"/>
  <c r="V1456" i="55"/>
  <c r="X1455" i="55"/>
  <c r="W1455" i="55"/>
  <c r="X1454" i="55"/>
  <c r="W1454" i="55"/>
  <c r="AE1454" i="55" s="1"/>
  <c r="V1454" i="55"/>
  <c r="X1453" i="55"/>
  <c r="W1453" i="55"/>
  <c r="AB1453" i="55" s="1"/>
  <c r="V1453" i="55"/>
  <c r="X1452" i="55"/>
  <c r="W1452" i="55"/>
  <c r="Y1452" i="55" s="1"/>
  <c r="V1452" i="55"/>
  <c r="X1451" i="55"/>
  <c r="W1451" i="55"/>
  <c r="V1451" i="55"/>
  <c r="X1450" i="55"/>
  <c r="W1450" i="55"/>
  <c r="AE1450" i="55" s="1"/>
  <c r="V1450" i="55"/>
  <c r="X1449" i="55"/>
  <c r="W1449" i="55"/>
  <c r="AB1449" i="55" s="1"/>
  <c r="V1449" i="55"/>
  <c r="X1448" i="55"/>
  <c r="W1448" i="55"/>
  <c r="Y1448" i="55" s="1"/>
  <c r="V1448" i="55"/>
  <c r="X1447" i="55"/>
  <c r="W1447" i="55"/>
  <c r="V1447" i="55"/>
  <c r="X1446" i="55"/>
  <c r="W1446" i="55"/>
  <c r="AE1446" i="55" s="1"/>
  <c r="V1446" i="55"/>
  <c r="X1445" i="55"/>
  <c r="W1445" i="55"/>
  <c r="AB1445" i="55" s="1"/>
  <c r="V1445" i="55"/>
  <c r="X1444" i="55"/>
  <c r="W1444" i="55"/>
  <c r="Y1444" i="55" s="1"/>
  <c r="V1444" i="55"/>
  <c r="X1443" i="55"/>
  <c r="W1443" i="55"/>
  <c r="X1442" i="55"/>
  <c r="W1442" i="55"/>
  <c r="AE1442" i="55" s="1"/>
  <c r="V1442" i="55"/>
  <c r="X1441" i="55"/>
  <c r="W1441" i="55"/>
  <c r="AB1441" i="55" s="1"/>
  <c r="V1441" i="55"/>
  <c r="X1440" i="55"/>
  <c r="W1440" i="55"/>
  <c r="Y1440" i="55" s="1"/>
  <c r="V1440" i="55"/>
  <c r="X1439" i="55"/>
  <c r="W1439" i="55"/>
  <c r="V1439" i="55"/>
  <c r="X1438" i="55"/>
  <c r="W1438" i="55"/>
  <c r="AE1438" i="55" s="1"/>
  <c r="V1438" i="55"/>
  <c r="X1437" i="55"/>
  <c r="W1437" i="55"/>
  <c r="AB1437" i="55" s="1"/>
  <c r="V1437" i="55"/>
  <c r="X1436" i="55"/>
  <c r="W1436" i="55"/>
  <c r="Y1436" i="55" s="1"/>
  <c r="V1436" i="55"/>
  <c r="X1435" i="55"/>
  <c r="W1435" i="55"/>
  <c r="V1435" i="55"/>
  <c r="X1434" i="55"/>
  <c r="W1434" i="55"/>
  <c r="AE1434" i="55" s="1"/>
  <c r="V1434" i="55"/>
  <c r="X1433" i="55"/>
  <c r="W1433" i="55"/>
  <c r="AB1433" i="55" s="1"/>
  <c r="V1433" i="55"/>
  <c r="X1432" i="55"/>
  <c r="W1432" i="55"/>
  <c r="Y1432" i="55" s="1"/>
  <c r="V1432" i="55"/>
  <c r="X1431" i="55"/>
  <c r="W1431" i="55"/>
  <c r="X1430" i="55"/>
  <c r="W1430" i="55"/>
  <c r="AE1430" i="55" s="1"/>
  <c r="V1430" i="55"/>
  <c r="X1429" i="55"/>
  <c r="W1429" i="55"/>
  <c r="AB1429" i="55" s="1"/>
  <c r="V1429" i="55"/>
  <c r="X1428" i="55"/>
  <c r="W1428" i="55"/>
  <c r="Y1428" i="55" s="1"/>
  <c r="V1428" i="55"/>
  <c r="X1427" i="55"/>
  <c r="W1427" i="55"/>
  <c r="V1427" i="55"/>
  <c r="X1426" i="55"/>
  <c r="W1426" i="55"/>
  <c r="AE1426" i="55" s="1"/>
  <c r="V1426" i="55"/>
  <c r="X1425" i="55"/>
  <c r="W1425" i="55"/>
  <c r="AB1425" i="55" s="1"/>
  <c r="V1425" i="55"/>
  <c r="X1424" i="55"/>
  <c r="W1424" i="55"/>
  <c r="Y1424" i="55" s="1"/>
  <c r="V1424" i="55"/>
  <c r="X1423" i="55"/>
  <c r="W1423" i="55"/>
  <c r="V1423" i="55"/>
  <c r="X1422" i="55"/>
  <c r="W1422" i="55"/>
  <c r="AE1422" i="55" s="1"/>
  <c r="V1422" i="55"/>
  <c r="X1421" i="55"/>
  <c r="W1421" i="55"/>
  <c r="AB1421" i="55" s="1"/>
  <c r="V1421" i="55"/>
  <c r="X1420" i="55"/>
  <c r="W1420" i="55"/>
  <c r="Y1420" i="55" s="1"/>
  <c r="V1420" i="55"/>
  <c r="X1419" i="55"/>
  <c r="W1419" i="55"/>
  <c r="X1418" i="55"/>
  <c r="W1418" i="55"/>
  <c r="AE1418" i="55" s="1"/>
  <c r="V1418" i="55"/>
  <c r="X1417" i="55"/>
  <c r="W1417" i="55"/>
  <c r="AB1417" i="55" s="1"/>
  <c r="V1417" i="55"/>
  <c r="X1416" i="55"/>
  <c r="W1416" i="55"/>
  <c r="Y1416" i="55" s="1"/>
  <c r="V1416" i="55"/>
  <c r="X1415" i="55"/>
  <c r="W1415" i="55"/>
  <c r="V1415" i="55"/>
  <c r="X1414" i="55"/>
  <c r="W1414" i="55"/>
  <c r="AE1414" i="55" s="1"/>
  <c r="V1414" i="55"/>
  <c r="X1413" i="55"/>
  <c r="W1413" i="55"/>
  <c r="AB1413" i="55" s="1"/>
  <c r="V1413" i="55"/>
  <c r="X1412" i="55"/>
  <c r="W1412" i="55"/>
  <c r="Y1412" i="55" s="1"/>
  <c r="V1412" i="55"/>
  <c r="X1411" i="55"/>
  <c r="W1411" i="55"/>
  <c r="V1411" i="55"/>
  <c r="X1410" i="55"/>
  <c r="W1410" i="55"/>
  <c r="AE1410" i="55" s="1"/>
  <c r="V1410" i="55"/>
  <c r="X1409" i="55"/>
  <c r="W1409" i="55"/>
  <c r="AB1409" i="55" s="1"/>
  <c r="V1409" i="55"/>
  <c r="X1408" i="55"/>
  <c r="W1408" i="55"/>
  <c r="Y1408" i="55" s="1"/>
  <c r="V1408" i="55"/>
  <c r="X1407" i="55"/>
  <c r="W1407" i="55"/>
  <c r="X1406" i="55"/>
  <c r="W1406" i="55"/>
  <c r="AE1406" i="55" s="1"/>
  <c r="V1406" i="55"/>
  <c r="X1405" i="55"/>
  <c r="W1405" i="55"/>
  <c r="AB1405" i="55" s="1"/>
  <c r="V1405" i="55"/>
  <c r="X1404" i="55"/>
  <c r="W1404" i="55"/>
  <c r="Y1404" i="55" s="1"/>
  <c r="V1404" i="55"/>
  <c r="X1403" i="55"/>
  <c r="W1403" i="55"/>
  <c r="V1403" i="55"/>
  <c r="X1402" i="55"/>
  <c r="W1402" i="55"/>
  <c r="AE1402" i="55" s="1"/>
  <c r="V1402" i="55"/>
  <c r="X1401" i="55"/>
  <c r="W1401" i="55"/>
  <c r="AB1401" i="55" s="1"/>
  <c r="V1401" i="55"/>
  <c r="X1400" i="55"/>
  <c r="W1400" i="55"/>
  <c r="Y1400" i="55" s="1"/>
  <c r="V1400" i="55"/>
  <c r="X1399" i="55"/>
  <c r="W1399" i="55"/>
  <c r="V1399" i="55"/>
  <c r="X1398" i="55"/>
  <c r="W1398" i="55"/>
  <c r="AE1398" i="55" s="1"/>
  <c r="V1398" i="55"/>
  <c r="X1397" i="55"/>
  <c r="W1397" i="55"/>
  <c r="AB1397" i="55" s="1"/>
  <c r="V1397" i="55"/>
  <c r="X1396" i="55"/>
  <c r="W1396" i="55"/>
  <c r="Y1396" i="55" s="1"/>
  <c r="V1396" i="55"/>
  <c r="X1395" i="55"/>
  <c r="W1395" i="55"/>
  <c r="X1394" i="55"/>
  <c r="W1394" i="55"/>
  <c r="AE1394" i="55" s="1"/>
  <c r="V1394" i="55"/>
  <c r="X1393" i="55"/>
  <c r="W1393" i="55"/>
  <c r="AB1393" i="55" s="1"/>
  <c r="V1393" i="55"/>
  <c r="X1392" i="55"/>
  <c r="W1392" i="55"/>
  <c r="Y1392" i="55" s="1"/>
  <c r="V1392" i="55"/>
  <c r="X1391" i="55"/>
  <c r="W1391" i="55"/>
  <c r="V1391" i="55"/>
  <c r="X1390" i="55"/>
  <c r="W1390" i="55"/>
  <c r="AE1390" i="55" s="1"/>
  <c r="V1390" i="55"/>
  <c r="X1389" i="55"/>
  <c r="W1389" i="55"/>
  <c r="AB1389" i="55" s="1"/>
  <c r="V1389" i="55"/>
  <c r="X1388" i="55"/>
  <c r="W1388" i="55"/>
  <c r="Y1388" i="55" s="1"/>
  <c r="V1388" i="55"/>
  <c r="X1387" i="55"/>
  <c r="W1387" i="55"/>
  <c r="V1387" i="55"/>
  <c r="X1386" i="55"/>
  <c r="W1386" i="55"/>
  <c r="AE1386" i="55" s="1"/>
  <c r="V1386" i="55"/>
  <c r="X1385" i="55"/>
  <c r="W1385" i="55"/>
  <c r="AB1385" i="55" s="1"/>
  <c r="V1385" i="55"/>
  <c r="X1384" i="55"/>
  <c r="W1384" i="55"/>
  <c r="Y1384" i="55" s="1"/>
  <c r="V1384" i="55"/>
  <c r="X1383" i="55"/>
  <c r="W1383" i="55"/>
  <c r="X1382" i="55"/>
  <c r="W1382" i="55"/>
  <c r="AE1382" i="55" s="1"/>
  <c r="V1382" i="55"/>
  <c r="X1381" i="55"/>
  <c r="W1381" i="55"/>
  <c r="AB1381" i="55" s="1"/>
  <c r="V1381" i="55"/>
  <c r="X1380" i="55"/>
  <c r="W1380" i="55"/>
  <c r="Y1380" i="55" s="1"/>
  <c r="V1380" i="55"/>
  <c r="X1379" i="55"/>
  <c r="W1379" i="55"/>
  <c r="V1379" i="55"/>
  <c r="X1378" i="55"/>
  <c r="W1378" i="55"/>
  <c r="AE1378" i="55" s="1"/>
  <c r="V1378" i="55"/>
  <c r="X1377" i="55"/>
  <c r="W1377" i="55"/>
  <c r="AB1377" i="55" s="1"/>
  <c r="V1377" i="55"/>
  <c r="X1376" i="55"/>
  <c r="W1376" i="55"/>
  <c r="Y1376" i="55" s="1"/>
  <c r="V1376" i="55"/>
  <c r="X1375" i="55"/>
  <c r="W1375" i="55"/>
  <c r="V1375" i="55"/>
  <c r="X1374" i="55"/>
  <c r="W1374" i="55"/>
  <c r="AE1374" i="55" s="1"/>
  <c r="V1374" i="55"/>
  <c r="X1373" i="55"/>
  <c r="W1373" i="55"/>
  <c r="AB1373" i="55" s="1"/>
  <c r="V1373" i="55"/>
  <c r="X1372" i="55"/>
  <c r="W1372" i="55"/>
  <c r="Y1372" i="55" s="1"/>
  <c r="V1372" i="55"/>
  <c r="X1371" i="55"/>
  <c r="W1371" i="55"/>
  <c r="X1370" i="55"/>
  <c r="W1370" i="55"/>
  <c r="AE1370" i="55" s="1"/>
  <c r="V1370" i="55"/>
  <c r="X1369" i="55"/>
  <c r="W1369" i="55"/>
  <c r="AB1369" i="55" s="1"/>
  <c r="V1369" i="55"/>
  <c r="X1368" i="55"/>
  <c r="W1368" i="55"/>
  <c r="Y1368" i="55" s="1"/>
  <c r="V1368" i="55"/>
  <c r="X1367" i="55"/>
  <c r="W1367" i="55"/>
  <c r="V1367" i="55"/>
  <c r="X1366" i="55"/>
  <c r="W1366" i="55"/>
  <c r="AE1366" i="55" s="1"/>
  <c r="V1366" i="55"/>
  <c r="X1365" i="55"/>
  <c r="W1365" i="55"/>
  <c r="AB1365" i="55" s="1"/>
  <c r="V1365" i="55"/>
  <c r="X1364" i="55"/>
  <c r="W1364" i="55"/>
  <c r="Y1364" i="55" s="1"/>
  <c r="V1364" i="55"/>
  <c r="X1363" i="55"/>
  <c r="W1363" i="55"/>
  <c r="V1363" i="55"/>
  <c r="X1362" i="55"/>
  <c r="W1362" i="55"/>
  <c r="AE1362" i="55" s="1"/>
  <c r="V1362" i="55"/>
  <c r="X1361" i="55"/>
  <c r="W1361" i="55"/>
  <c r="AB1361" i="55" s="1"/>
  <c r="V1361" i="55"/>
  <c r="X1360" i="55"/>
  <c r="W1360" i="55"/>
  <c r="Y1360" i="55" s="1"/>
  <c r="V1360" i="55"/>
  <c r="X1359" i="55"/>
  <c r="W1359" i="55"/>
  <c r="X1358" i="55"/>
  <c r="W1358" i="55"/>
  <c r="AE1358" i="55" s="1"/>
  <c r="V1358" i="55"/>
  <c r="X1357" i="55"/>
  <c r="W1357" i="55"/>
  <c r="AB1357" i="55" s="1"/>
  <c r="V1357" i="55"/>
  <c r="X1356" i="55"/>
  <c r="W1356" i="55"/>
  <c r="Y1356" i="55" s="1"/>
  <c r="V1356" i="55"/>
  <c r="X1355" i="55"/>
  <c r="W1355" i="55"/>
  <c r="V1355" i="55"/>
  <c r="X1354" i="55"/>
  <c r="W1354" i="55"/>
  <c r="AE1354" i="55" s="1"/>
  <c r="V1354" i="55"/>
  <c r="X1353" i="55"/>
  <c r="W1353" i="55"/>
  <c r="AB1353" i="55" s="1"/>
  <c r="V1353" i="55"/>
  <c r="X1352" i="55"/>
  <c r="W1352" i="55"/>
  <c r="Y1352" i="55" s="1"/>
  <c r="V1352" i="55"/>
  <c r="X1351" i="55"/>
  <c r="W1351" i="55"/>
  <c r="V1351" i="55"/>
  <c r="X1350" i="55"/>
  <c r="W1350" i="55"/>
  <c r="AE1350" i="55" s="1"/>
  <c r="V1350" i="55"/>
  <c r="X1349" i="55"/>
  <c r="W1349" i="55"/>
  <c r="AB1349" i="55" s="1"/>
  <c r="V1349" i="55"/>
  <c r="X1348" i="55"/>
  <c r="W1348" i="55"/>
  <c r="Y1348" i="55" s="1"/>
  <c r="V1348" i="55"/>
  <c r="X1347" i="55"/>
  <c r="W1347" i="55"/>
  <c r="X1346" i="55"/>
  <c r="W1346" i="55"/>
  <c r="AE1346" i="55" s="1"/>
  <c r="V1346" i="55"/>
  <c r="X1345" i="55"/>
  <c r="W1345" i="55"/>
  <c r="AB1345" i="55" s="1"/>
  <c r="V1345" i="55"/>
  <c r="X1344" i="55"/>
  <c r="W1344" i="55"/>
  <c r="AE1344" i="55" s="1"/>
  <c r="V1344" i="55"/>
  <c r="X1343" i="55"/>
  <c r="W1343" i="55"/>
  <c r="AA1343" i="55" s="1"/>
  <c r="V1343" i="55"/>
  <c r="X1342" i="55"/>
  <c r="W1342" i="55"/>
  <c r="AE1342" i="55" s="1"/>
  <c r="V1342" i="55"/>
  <c r="X1341" i="55"/>
  <c r="W1341" i="55"/>
  <c r="AB1341" i="55" s="1"/>
  <c r="V1341" i="55"/>
  <c r="X1340" i="55"/>
  <c r="W1340" i="55"/>
  <c r="Z1340" i="55" s="1"/>
  <c r="V1340" i="55"/>
  <c r="X1339" i="55"/>
  <c r="W1339" i="55"/>
  <c r="V1339" i="55"/>
  <c r="X1338" i="55"/>
  <c r="W1338" i="55"/>
  <c r="AE1338" i="55" s="1"/>
  <c r="V1338" i="55"/>
  <c r="X1337" i="55"/>
  <c r="W1337" i="55"/>
  <c r="AB1337" i="55" s="1"/>
  <c r="V1337" i="55"/>
  <c r="X1336" i="55"/>
  <c r="W1336" i="55"/>
  <c r="AB1336" i="55" s="1"/>
  <c r="V1336" i="55"/>
  <c r="X1335" i="55"/>
  <c r="W1335" i="55"/>
  <c r="X1334" i="55"/>
  <c r="W1334" i="55"/>
  <c r="AE1334" i="55" s="1"/>
  <c r="V1334" i="55"/>
  <c r="X1333" i="55"/>
  <c r="W1333" i="55"/>
  <c r="AB1333" i="55" s="1"/>
  <c r="V1333" i="55"/>
  <c r="X1332" i="55"/>
  <c r="W1332" i="55"/>
  <c r="AD1332" i="55" s="1"/>
  <c r="V1332" i="55"/>
  <c r="X1331" i="55"/>
  <c r="W1331" i="55"/>
  <c r="AB1331" i="55" s="1"/>
  <c r="V1331" i="55"/>
  <c r="X1330" i="55"/>
  <c r="W1330" i="55"/>
  <c r="AE1330" i="55" s="1"/>
  <c r="V1330" i="55"/>
  <c r="X1329" i="55"/>
  <c r="W1329" i="55"/>
  <c r="AB1329" i="55" s="1"/>
  <c r="V1329" i="55"/>
  <c r="X1328" i="55"/>
  <c r="W1328" i="55"/>
  <c r="AE1328" i="55" s="1"/>
  <c r="V1328" i="55"/>
  <c r="X1327" i="55"/>
  <c r="W1327" i="55"/>
  <c r="AD1327" i="55" s="1"/>
  <c r="V1327" i="55"/>
  <c r="AI1327" i="55" s="1"/>
  <c r="X1326" i="55"/>
  <c r="W1326" i="55"/>
  <c r="AE1326" i="55" s="1"/>
  <c r="V1326" i="55"/>
  <c r="X1325" i="55"/>
  <c r="W1325" i="55"/>
  <c r="AB1325" i="55" s="1"/>
  <c r="V1325" i="55"/>
  <c r="X1324" i="55"/>
  <c r="W1324" i="55"/>
  <c r="AE1324" i="55" s="1"/>
  <c r="V1324" i="55"/>
  <c r="X1323" i="55"/>
  <c r="W1323" i="55"/>
  <c r="AB1323" i="55" s="1"/>
  <c r="X1322" i="55"/>
  <c r="W1322" i="55"/>
  <c r="AE1322" i="55" s="1"/>
  <c r="V1322" i="55"/>
  <c r="X1321" i="55"/>
  <c r="W1321" i="55"/>
  <c r="AB1321" i="55" s="1"/>
  <c r="V1321" i="55"/>
  <c r="X1320" i="55"/>
  <c r="W1320" i="55"/>
  <c r="Y1320" i="55" s="1"/>
  <c r="V1320" i="55"/>
  <c r="X1319" i="55"/>
  <c r="W1319" i="55"/>
  <c r="AB1319" i="55" s="1"/>
  <c r="V1319" i="55"/>
  <c r="AI1319" i="55" s="1"/>
  <c r="X1318" i="55"/>
  <c r="W1318" i="55"/>
  <c r="AC1318" i="55" s="1"/>
  <c r="V1318" i="55"/>
  <c r="X1317" i="55"/>
  <c r="W1317" i="55"/>
  <c r="AB1317" i="55" s="1"/>
  <c r="V1317" i="55"/>
  <c r="X1316" i="55"/>
  <c r="W1316" i="55"/>
  <c r="AC1316" i="55" s="1"/>
  <c r="V1316" i="55"/>
  <c r="X1315" i="55"/>
  <c r="W1315" i="55"/>
  <c r="V1315" i="55"/>
  <c r="X1314" i="55"/>
  <c r="W1314" i="55"/>
  <c r="AC1314" i="55" s="1"/>
  <c r="V1314" i="55"/>
  <c r="X1313" i="55"/>
  <c r="W1313" i="55"/>
  <c r="AB1313" i="55" s="1"/>
  <c r="V1313" i="55"/>
  <c r="X1312" i="55"/>
  <c r="W1312" i="55"/>
  <c r="AC1312" i="55" s="1"/>
  <c r="V1312" i="55"/>
  <c r="X1311" i="55"/>
  <c r="W1311" i="55"/>
  <c r="X1310" i="55"/>
  <c r="W1310" i="55"/>
  <c r="AC1310" i="55" s="1"/>
  <c r="V1310" i="55"/>
  <c r="X1309" i="55"/>
  <c r="W1309" i="55"/>
  <c r="AB1309" i="55" s="1"/>
  <c r="V1309" i="55"/>
  <c r="X1308" i="55"/>
  <c r="W1308" i="55"/>
  <c r="AC1308" i="55" s="1"/>
  <c r="V1308" i="55"/>
  <c r="X1307" i="55"/>
  <c r="W1307" i="55"/>
  <c r="AD1307" i="55" s="1"/>
  <c r="V1307" i="55"/>
  <c r="AI1307" i="55" s="1"/>
  <c r="X1306" i="55"/>
  <c r="W1306" i="55"/>
  <c r="AC1306" i="55" s="1"/>
  <c r="V1306" i="55"/>
  <c r="X1305" i="55"/>
  <c r="W1305" i="55"/>
  <c r="Z1305" i="55" s="1"/>
  <c r="V1305" i="55"/>
  <c r="X1304" i="55"/>
  <c r="W1304" i="55"/>
  <c r="AC1304" i="55" s="1"/>
  <c r="V1304" i="55"/>
  <c r="X1303" i="55"/>
  <c r="W1303" i="55"/>
  <c r="AD1303" i="55" s="1"/>
  <c r="V1303" i="55"/>
  <c r="AI1303" i="55" s="1"/>
  <c r="X1302" i="55"/>
  <c r="W1302" i="55"/>
  <c r="AC1302" i="55" s="1"/>
  <c r="V1302" i="55"/>
  <c r="X1301" i="55"/>
  <c r="W1301" i="55"/>
  <c r="Z1301" i="55" s="1"/>
  <c r="V1301" i="55"/>
  <c r="X1300" i="55"/>
  <c r="W1300" i="55"/>
  <c r="AC1300" i="55" s="1"/>
  <c r="V1300" i="55"/>
  <c r="X1299" i="55"/>
  <c r="W1299" i="55"/>
  <c r="AA1299" i="55" s="1"/>
  <c r="X1298" i="55"/>
  <c r="W1298" i="55"/>
  <c r="AC1298" i="55" s="1"/>
  <c r="V1298" i="55"/>
  <c r="X1297" i="55"/>
  <c r="W1297" i="55"/>
  <c r="Z1297" i="55" s="1"/>
  <c r="V1297" i="55"/>
  <c r="AJ1297" i="55" s="1"/>
  <c r="X1296" i="55"/>
  <c r="W1296" i="55"/>
  <c r="Y1296" i="55" s="1"/>
  <c r="V1296" i="55"/>
  <c r="X1295" i="55"/>
  <c r="W1295" i="55"/>
  <c r="AA1295" i="55" s="1"/>
  <c r="V1295" i="55"/>
  <c r="AI1295" i="55" s="1"/>
  <c r="X1294" i="55"/>
  <c r="W1294" i="55"/>
  <c r="AC1294" i="55" s="1"/>
  <c r="V1294" i="55"/>
  <c r="X1293" i="55"/>
  <c r="W1293" i="55"/>
  <c r="Z1293" i="55" s="1"/>
  <c r="V1293" i="55"/>
  <c r="AJ1293" i="55" s="1"/>
  <c r="X1292" i="55"/>
  <c r="W1292" i="55"/>
  <c r="AC1292" i="55" s="1"/>
  <c r="V1292" i="55"/>
  <c r="X1291" i="55"/>
  <c r="W1291" i="55"/>
  <c r="V1291" i="55"/>
  <c r="AI1291" i="55" s="1"/>
  <c r="X1290" i="55"/>
  <c r="W1290" i="55"/>
  <c r="AC1290" i="55" s="1"/>
  <c r="V1290" i="55"/>
  <c r="X1289" i="55"/>
  <c r="W1289" i="55"/>
  <c r="Z1289" i="55" s="1"/>
  <c r="V1289" i="55"/>
  <c r="X1288" i="55"/>
  <c r="W1288" i="55"/>
  <c r="AC1288" i="55" s="1"/>
  <c r="V1288" i="55"/>
  <c r="X1287" i="55"/>
  <c r="W1287" i="55"/>
  <c r="X1286" i="55"/>
  <c r="W1286" i="55"/>
  <c r="AC1286" i="55" s="1"/>
  <c r="V1286" i="55"/>
  <c r="X1285" i="55"/>
  <c r="W1285" i="55"/>
  <c r="Z1285" i="55" s="1"/>
  <c r="V1285" i="55"/>
  <c r="X1284" i="55"/>
  <c r="W1284" i="55"/>
  <c r="AC1284" i="55" s="1"/>
  <c r="V1284" i="55"/>
  <c r="X1283" i="55"/>
  <c r="W1283" i="55"/>
  <c r="AC1283" i="55" s="1"/>
  <c r="V1283" i="55"/>
  <c r="X1282" i="55"/>
  <c r="W1282" i="55"/>
  <c r="Z1282" i="55" s="1"/>
  <c r="V1282" i="55"/>
  <c r="X1281" i="55"/>
  <c r="W1281" i="55"/>
  <c r="AD1281" i="55" s="1"/>
  <c r="V1281" i="55"/>
  <c r="AI1281" i="55" s="1"/>
  <c r="X1280" i="55"/>
  <c r="W1280" i="55"/>
  <c r="AE1280" i="55" s="1"/>
  <c r="V1280" i="55"/>
  <c r="X1279" i="55"/>
  <c r="W1279" i="55"/>
  <c r="AC1279" i="55" s="1"/>
  <c r="V1279" i="55"/>
  <c r="X1278" i="55"/>
  <c r="W1278" i="55"/>
  <c r="Z1278" i="55" s="1"/>
  <c r="V1278" i="55"/>
  <c r="X1277" i="55"/>
  <c r="W1277" i="55"/>
  <c r="AD1277" i="55" s="1"/>
  <c r="V1277" i="55"/>
  <c r="AI1277" i="55" s="1"/>
  <c r="X1276" i="55"/>
  <c r="W1276" i="55"/>
  <c r="AE1276" i="55" s="1"/>
  <c r="V1276" i="55"/>
  <c r="X1275" i="55"/>
  <c r="W1275" i="55"/>
  <c r="AC1275" i="55" s="1"/>
  <c r="X1274" i="55"/>
  <c r="W1274" i="55"/>
  <c r="Z1274" i="55" s="1"/>
  <c r="V1274" i="55"/>
  <c r="X1273" i="55"/>
  <c r="W1273" i="55"/>
  <c r="AD1273" i="55" s="1"/>
  <c r="V1273" i="55"/>
  <c r="AI1273" i="55" s="1"/>
  <c r="X1272" i="55"/>
  <c r="W1272" i="55"/>
  <c r="AE1272" i="55" s="1"/>
  <c r="V1272" i="55"/>
  <c r="X1271" i="55"/>
  <c r="W1271" i="55"/>
  <c r="AC1271" i="55" s="1"/>
  <c r="V1271" i="55"/>
  <c r="X1270" i="55"/>
  <c r="W1270" i="55"/>
  <c r="Z1270" i="55" s="1"/>
  <c r="V1270" i="55"/>
  <c r="X1269" i="55"/>
  <c r="W1269" i="55"/>
  <c r="AE1269" i="55" s="1"/>
  <c r="V1269" i="55"/>
  <c r="AI1269" i="55" s="1"/>
  <c r="X1268" i="55"/>
  <c r="W1268" i="55"/>
  <c r="AD1268" i="55" s="1"/>
  <c r="V1268" i="55"/>
  <c r="X1267" i="55"/>
  <c r="W1267" i="55"/>
  <c r="AC1267" i="55" s="1"/>
  <c r="V1267" i="55"/>
  <c r="X1266" i="55"/>
  <c r="W1266" i="55"/>
  <c r="Z1266" i="55" s="1"/>
  <c r="V1266" i="55"/>
  <c r="X1265" i="55"/>
  <c r="W1265" i="55"/>
  <c r="AD1265" i="55" s="1"/>
  <c r="V1265" i="55"/>
  <c r="AI1265" i="55" s="1"/>
  <c r="X1264" i="55"/>
  <c r="W1264" i="55"/>
  <c r="AD1264" i="55" s="1"/>
  <c r="V1264" i="55"/>
  <c r="X1263" i="55"/>
  <c r="W1263" i="55"/>
  <c r="AC1263" i="55" s="1"/>
  <c r="X1262" i="55"/>
  <c r="W1262" i="55"/>
  <c r="Z1262" i="55" s="1"/>
  <c r="V1262" i="55"/>
  <c r="X1261" i="55"/>
  <c r="W1261" i="55"/>
  <c r="Z1261" i="55" s="1"/>
  <c r="V1261" i="55"/>
  <c r="AI1261" i="55" s="1"/>
  <c r="X1260" i="55"/>
  <c r="W1260" i="55"/>
  <c r="AD1260" i="55" s="1"/>
  <c r="V1260" i="55"/>
  <c r="X1259" i="55"/>
  <c r="W1259" i="55"/>
  <c r="AC1259" i="55" s="1"/>
  <c r="V1259" i="55"/>
  <c r="X1258" i="55"/>
  <c r="W1258" i="55"/>
  <c r="Z1258" i="55" s="1"/>
  <c r="V1258" i="55"/>
  <c r="X1257" i="55"/>
  <c r="W1257" i="55"/>
  <c r="AE1257" i="55" s="1"/>
  <c r="V1257" i="55"/>
  <c r="AI1257" i="55" s="1"/>
  <c r="X1256" i="55"/>
  <c r="W1256" i="55"/>
  <c r="AB1256" i="55" s="1"/>
  <c r="V1256" i="55"/>
  <c r="X1255" i="55"/>
  <c r="W1255" i="55"/>
  <c r="AC1255" i="55" s="1"/>
  <c r="V1255" i="55"/>
  <c r="X1254" i="55"/>
  <c r="W1254" i="55"/>
  <c r="Z1254" i="55" s="1"/>
  <c r="V1254" i="55"/>
  <c r="X1253" i="55"/>
  <c r="W1253" i="55"/>
  <c r="AE1253" i="55" s="1"/>
  <c r="V1253" i="55"/>
  <c r="X1252" i="55"/>
  <c r="W1252" i="55"/>
  <c r="AB1252" i="55" s="1"/>
  <c r="V1252" i="55"/>
  <c r="X1251" i="55"/>
  <c r="W1251" i="55"/>
  <c r="AC1251" i="55" s="1"/>
  <c r="X1250" i="55"/>
  <c r="W1250" i="55"/>
  <c r="Z1250" i="55" s="1"/>
  <c r="V1250" i="55"/>
  <c r="X1249" i="55"/>
  <c r="W1249" i="55"/>
  <c r="AC1249" i="55" s="1"/>
  <c r="V1249" i="55"/>
  <c r="X1248" i="55"/>
  <c r="W1248" i="55"/>
  <c r="V1248" i="55"/>
  <c r="X1247" i="55"/>
  <c r="W1247" i="55"/>
  <c r="AC1247" i="55" s="1"/>
  <c r="V1247" i="55"/>
  <c r="X1246" i="55"/>
  <c r="W1246" i="55"/>
  <c r="Z1246" i="55" s="1"/>
  <c r="V1246" i="55"/>
  <c r="X1245" i="55"/>
  <c r="W1245" i="55"/>
  <c r="AA1245" i="55" s="1"/>
  <c r="V1245" i="55"/>
  <c r="X1244" i="55"/>
  <c r="W1244" i="55"/>
  <c r="AB1244" i="55" s="1"/>
  <c r="V1244" i="55"/>
  <c r="X1243" i="55"/>
  <c r="W1243" i="55"/>
  <c r="AC1243" i="55" s="1"/>
  <c r="V1243" i="55"/>
  <c r="X1242" i="55"/>
  <c r="W1242" i="55"/>
  <c r="Z1242" i="55" s="1"/>
  <c r="V1242" i="55"/>
  <c r="X1241" i="55"/>
  <c r="W1241" i="55"/>
  <c r="Z1241" i="55" s="1"/>
  <c r="V1241" i="55"/>
  <c r="X1240" i="55"/>
  <c r="W1240" i="55"/>
  <c r="AB1240" i="55" s="1"/>
  <c r="V1240" i="55"/>
  <c r="X1239" i="55"/>
  <c r="W1239" i="55"/>
  <c r="AC1239" i="55" s="1"/>
  <c r="X1238" i="55"/>
  <c r="W1238" i="55"/>
  <c r="Z1238" i="55" s="1"/>
  <c r="V1238" i="55"/>
  <c r="X1237" i="55"/>
  <c r="W1237" i="55"/>
  <c r="V1237" i="55"/>
  <c r="X1236" i="55"/>
  <c r="W1236" i="55"/>
  <c r="AE1236" i="55" s="1"/>
  <c r="V1236" i="55"/>
  <c r="X1235" i="55"/>
  <c r="W1235" i="55"/>
  <c r="AC1235" i="55" s="1"/>
  <c r="V1235" i="55"/>
  <c r="X1234" i="55"/>
  <c r="W1234" i="55"/>
  <c r="Z1234" i="55" s="1"/>
  <c r="V1234" i="55"/>
  <c r="X1233" i="55"/>
  <c r="W1233" i="55"/>
  <c r="Z1233" i="55" s="1"/>
  <c r="V1233" i="55"/>
  <c r="X1232" i="55"/>
  <c r="W1232" i="55"/>
  <c r="Z1232" i="55" s="1"/>
  <c r="V1232" i="55"/>
  <c r="X1231" i="55"/>
  <c r="W1231" i="55"/>
  <c r="AC1231" i="55" s="1"/>
  <c r="V1231" i="55"/>
  <c r="X1230" i="55"/>
  <c r="W1230" i="55"/>
  <c r="Z1230" i="55" s="1"/>
  <c r="V1230" i="55"/>
  <c r="X1229" i="55"/>
  <c r="W1229" i="55"/>
  <c r="Z1229" i="55" s="1"/>
  <c r="V1229" i="55"/>
  <c r="X1228" i="55"/>
  <c r="W1228" i="55"/>
  <c r="Z1228" i="55" s="1"/>
  <c r="V1228" i="55"/>
  <c r="X1227" i="55"/>
  <c r="W1227" i="55"/>
  <c r="AC1227" i="55" s="1"/>
  <c r="X1226" i="55"/>
  <c r="W1226" i="55"/>
  <c r="Z1226" i="55" s="1"/>
  <c r="V1226" i="55"/>
  <c r="X1225" i="55"/>
  <c r="W1225" i="55"/>
  <c r="Z1225" i="55" s="1"/>
  <c r="V1225" i="55"/>
  <c r="X1224" i="55"/>
  <c r="W1224" i="55"/>
  <c r="Z1224" i="55" s="1"/>
  <c r="V1224" i="55"/>
  <c r="X1223" i="55"/>
  <c r="W1223" i="55"/>
  <c r="AC1223" i="55" s="1"/>
  <c r="V1223" i="55"/>
  <c r="X1222" i="55"/>
  <c r="W1222" i="55"/>
  <c r="Z1222" i="55" s="1"/>
  <c r="V1222" i="55"/>
  <c r="X1221" i="55"/>
  <c r="W1221" i="55"/>
  <c r="Z1221" i="55" s="1"/>
  <c r="V1221" i="55"/>
  <c r="X1220" i="55"/>
  <c r="W1220" i="55"/>
  <c r="Z1220" i="55" s="1"/>
  <c r="V1220" i="55"/>
  <c r="X1219" i="55"/>
  <c r="W1219" i="55"/>
  <c r="AC1219" i="55" s="1"/>
  <c r="V1219" i="55"/>
  <c r="X1218" i="55"/>
  <c r="W1218" i="55"/>
  <c r="Z1218" i="55" s="1"/>
  <c r="V1218" i="55"/>
  <c r="X1217" i="55"/>
  <c r="W1217" i="55"/>
  <c r="AC1217" i="55" s="1"/>
  <c r="V1217" i="55"/>
  <c r="X1216" i="55"/>
  <c r="W1216" i="55"/>
  <c r="Z1216" i="55" s="1"/>
  <c r="V1216" i="55"/>
  <c r="X1215" i="55"/>
  <c r="W1215" i="55"/>
  <c r="AC1215" i="55" s="1"/>
  <c r="X1214" i="55"/>
  <c r="W1214" i="55"/>
  <c r="Z1214" i="55" s="1"/>
  <c r="V1214" i="55"/>
  <c r="X1213" i="55"/>
  <c r="W1213" i="55"/>
  <c r="AC1213" i="55" s="1"/>
  <c r="V1213" i="55"/>
  <c r="X1212" i="55"/>
  <c r="W1212" i="55"/>
  <c r="Z1212" i="55" s="1"/>
  <c r="V1212" i="55"/>
  <c r="X1211" i="55"/>
  <c r="W1211" i="55"/>
  <c r="AC1211" i="55" s="1"/>
  <c r="V1211" i="55"/>
  <c r="X1210" i="55"/>
  <c r="W1210" i="55"/>
  <c r="Z1210" i="55" s="1"/>
  <c r="V1210" i="55"/>
  <c r="X1209" i="55"/>
  <c r="W1209" i="55"/>
  <c r="AC1209" i="55" s="1"/>
  <c r="V1209" i="55"/>
  <c r="X1208" i="55"/>
  <c r="W1208" i="55"/>
  <c r="V1208" i="55"/>
  <c r="X1207" i="55"/>
  <c r="W1207" i="55"/>
  <c r="AC1207" i="55" s="1"/>
  <c r="V1207" i="55"/>
  <c r="X1206" i="55"/>
  <c r="W1206" i="55"/>
  <c r="Z1206" i="55" s="1"/>
  <c r="V1206" i="55"/>
  <c r="X1205" i="55"/>
  <c r="W1205" i="55"/>
  <c r="AC1205" i="55" s="1"/>
  <c r="V1205" i="55"/>
  <c r="X1204" i="55"/>
  <c r="W1204" i="55"/>
  <c r="Z1204" i="55" s="1"/>
  <c r="V1204" i="55"/>
  <c r="X1203" i="55"/>
  <c r="W1203" i="55"/>
  <c r="AC1203" i="55" s="1"/>
  <c r="X1202" i="55"/>
  <c r="W1202" i="55"/>
  <c r="Z1202" i="55" s="1"/>
  <c r="V1202" i="55"/>
  <c r="X1201" i="55"/>
  <c r="W1201" i="55"/>
  <c r="AC1201" i="55" s="1"/>
  <c r="V1201" i="55"/>
  <c r="X1200" i="55"/>
  <c r="W1200" i="55"/>
  <c r="Z1200" i="55" s="1"/>
  <c r="V1200" i="55"/>
  <c r="X1199" i="55"/>
  <c r="W1199" i="55"/>
  <c r="AC1199" i="55" s="1"/>
  <c r="V1199" i="55"/>
  <c r="X1198" i="55"/>
  <c r="W1198" i="55"/>
  <c r="Z1198" i="55" s="1"/>
  <c r="V1198" i="55"/>
  <c r="X1197" i="55"/>
  <c r="W1197" i="55"/>
  <c r="AC1197" i="55" s="1"/>
  <c r="V1197" i="55"/>
  <c r="X1196" i="55"/>
  <c r="W1196" i="55"/>
  <c r="AC1196" i="55" s="1"/>
  <c r="V1196" i="55"/>
  <c r="X1195" i="55"/>
  <c r="W1195" i="55"/>
  <c r="AC1195" i="55" s="1"/>
  <c r="V1195" i="55"/>
  <c r="X1194" i="55"/>
  <c r="W1194" i="55"/>
  <c r="Z1194" i="55" s="1"/>
  <c r="V1194" i="55"/>
  <c r="X1193" i="55"/>
  <c r="W1193" i="55"/>
  <c r="AC1193" i="55" s="1"/>
  <c r="V1193" i="55"/>
  <c r="X1192" i="55"/>
  <c r="W1192" i="55"/>
  <c r="AC1192" i="55" s="1"/>
  <c r="V1192" i="55"/>
  <c r="X1191" i="55"/>
  <c r="W1191" i="55"/>
  <c r="AC1191" i="55" s="1"/>
  <c r="X1190" i="55"/>
  <c r="W1190" i="55"/>
  <c r="Z1190" i="55" s="1"/>
  <c r="V1190" i="55"/>
  <c r="X1189" i="55"/>
  <c r="W1189" i="55"/>
  <c r="AC1189" i="55" s="1"/>
  <c r="V1189" i="55"/>
  <c r="X1188" i="55"/>
  <c r="W1188" i="55"/>
  <c r="AC1188" i="55" s="1"/>
  <c r="V1188" i="55"/>
  <c r="X1187" i="55"/>
  <c r="W1187" i="55"/>
  <c r="AC1187" i="55" s="1"/>
  <c r="V1187" i="55"/>
  <c r="X1186" i="55"/>
  <c r="W1186" i="55"/>
  <c r="Z1186" i="55" s="1"/>
  <c r="V1186" i="55"/>
  <c r="X1185" i="55"/>
  <c r="W1185" i="55"/>
  <c r="AC1185" i="55" s="1"/>
  <c r="V1185" i="55"/>
  <c r="AM1185" i="55" s="1"/>
  <c r="X1184" i="55"/>
  <c r="W1184" i="55"/>
  <c r="AC1184" i="55" s="1"/>
  <c r="V1184" i="55"/>
  <c r="X1183" i="55"/>
  <c r="W1183" i="55"/>
  <c r="AC1183" i="55" s="1"/>
  <c r="V1183" i="55"/>
  <c r="X1182" i="55"/>
  <c r="W1182" i="55"/>
  <c r="Z1182" i="55" s="1"/>
  <c r="V1182" i="55"/>
  <c r="X1181" i="55"/>
  <c r="W1181" i="55"/>
  <c r="AC1181" i="55" s="1"/>
  <c r="V1181" i="55"/>
  <c r="X1180" i="55"/>
  <c r="W1180" i="55"/>
  <c r="AC1180" i="55" s="1"/>
  <c r="V1180" i="55"/>
  <c r="X1179" i="55"/>
  <c r="W1179" i="55"/>
  <c r="AC1179" i="55" s="1"/>
  <c r="X1178" i="55"/>
  <c r="W1178" i="55"/>
  <c r="Z1178" i="55" s="1"/>
  <c r="V1178" i="55"/>
  <c r="X1177" i="55"/>
  <c r="W1177" i="55"/>
  <c r="AC1177" i="55" s="1"/>
  <c r="V1177" i="55"/>
  <c r="X1176" i="55"/>
  <c r="W1176" i="55"/>
  <c r="AC1176" i="55" s="1"/>
  <c r="V1176" i="55"/>
  <c r="X1175" i="55"/>
  <c r="W1175" i="55"/>
  <c r="AC1175" i="55" s="1"/>
  <c r="V1175" i="55"/>
  <c r="X1174" i="55"/>
  <c r="W1174" i="55"/>
  <c r="Z1174" i="55" s="1"/>
  <c r="V1174" i="55"/>
  <c r="X1173" i="55"/>
  <c r="W1173" i="55"/>
  <c r="AC1173" i="55" s="1"/>
  <c r="V1173" i="55"/>
  <c r="X1172" i="55"/>
  <c r="W1172" i="55"/>
  <c r="AC1172" i="55" s="1"/>
  <c r="V1172" i="55"/>
  <c r="X1171" i="55"/>
  <c r="W1171" i="55"/>
  <c r="AC1171" i="55" s="1"/>
  <c r="V1171" i="55"/>
  <c r="X1170" i="55"/>
  <c r="W1170" i="55"/>
  <c r="Z1170" i="55" s="1"/>
  <c r="V1170" i="55"/>
  <c r="X1169" i="55"/>
  <c r="W1169" i="55"/>
  <c r="Z1169" i="55" s="1"/>
  <c r="V1169" i="55"/>
  <c r="X1168" i="55"/>
  <c r="W1168" i="55"/>
  <c r="AC1168" i="55" s="1"/>
  <c r="V1168" i="55"/>
  <c r="X1167" i="55"/>
  <c r="W1167" i="55"/>
  <c r="AC1167" i="55" s="1"/>
  <c r="X1166" i="55"/>
  <c r="W1166" i="55"/>
  <c r="Z1166" i="55" s="1"/>
  <c r="V1166" i="55"/>
  <c r="X1165" i="55"/>
  <c r="W1165" i="55"/>
  <c r="AC1165" i="55" s="1"/>
  <c r="V1165" i="55"/>
  <c r="X1164" i="55"/>
  <c r="W1164" i="55"/>
  <c r="AC1164" i="55" s="1"/>
  <c r="V1164" i="55"/>
  <c r="X1163" i="55"/>
  <c r="W1163" i="55"/>
  <c r="AC1163" i="55" s="1"/>
  <c r="V1163" i="55"/>
  <c r="X1162" i="55"/>
  <c r="W1162" i="55"/>
  <c r="Z1162" i="55" s="1"/>
  <c r="V1162" i="55"/>
  <c r="X1161" i="55"/>
  <c r="W1161" i="55"/>
  <c r="AC1161" i="55" s="1"/>
  <c r="V1161" i="55"/>
  <c r="X1160" i="55"/>
  <c r="W1160" i="55"/>
  <c r="AC1160" i="55" s="1"/>
  <c r="V1160" i="55"/>
  <c r="X1159" i="55"/>
  <c r="W1159" i="55"/>
  <c r="AC1159" i="55" s="1"/>
  <c r="V1159" i="55"/>
  <c r="X1158" i="55"/>
  <c r="W1158" i="55"/>
  <c r="Z1158" i="55" s="1"/>
  <c r="V1158" i="55"/>
  <c r="X1157" i="55"/>
  <c r="W1157" i="55"/>
  <c r="AC1157" i="55" s="1"/>
  <c r="V1157" i="55"/>
  <c r="X1156" i="55"/>
  <c r="W1156" i="55"/>
  <c r="AC1156" i="55" s="1"/>
  <c r="V1156" i="55"/>
  <c r="X1155" i="55"/>
  <c r="W1155" i="55"/>
  <c r="AC1155" i="55" s="1"/>
  <c r="X1154" i="55"/>
  <c r="W1154" i="55"/>
  <c r="AC1154" i="55" s="1"/>
  <c r="V1154" i="55"/>
  <c r="X1153" i="55"/>
  <c r="W1153" i="55"/>
  <c r="AE1153" i="55" s="1"/>
  <c r="V1153" i="55"/>
  <c r="X1152" i="55"/>
  <c r="W1152" i="55"/>
  <c r="AC1152" i="55" s="1"/>
  <c r="V1152" i="55"/>
  <c r="X1151" i="55"/>
  <c r="W1151" i="55"/>
  <c r="Z1151" i="55" s="1"/>
  <c r="V1151" i="55"/>
  <c r="X1150" i="55"/>
  <c r="W1150" i="55"/>
  <c r="AC1150" i="55" s="1"/>
  <c r="V1150" i="55"/>
  <c r="X1149" i="55"/>
  <c r="W1149" i="55"/>
  <c r="AE1149" i="55" s="1"/>
  <c r="V1149" i="55"/>
  <c r="X1148" i="55"/>
  <c r="W1148" i="55"/>
  <c r="AC1148" i="55" s="1"/>
  <c r="V1148" i="55"/>
  <c r="X1147" i="55"/>
  <c r="W1147" i="55"/>
  <c r="Z1147" i="55" s="1"/>
  <c r="V1147" i="55"/>
  <c r="X1146" i="55"/>
  <c r="W1146" i="55"/>
  <c r="AC1146" i="55" s="1"/>
  <c r="V1146" i="55"/>
  <c r="X1145" i="55"/>
  <c r="W1145" i="55"/>
  <c r="AE1145" i="55" s="1"/>
  <c r="V1145" i="55"/>
  <c r="X1144" i="55"/>
  <c r="W1144" i="55"/>
  <c r="AC1144" i="55" s="1"/>
  <c r="V1144" i="55"/>
  <c r="X1143" i="55"/>
  <c r="W1143" i="55"/>
  <c r="Z1143" i="55" s="1"/>
  <c r="X1142" i="55"/>
  <c r="W1142" i="55"/>
  <c r="AC1142" i="55" s="1"/>
  <c r="V1142" i="55"/>
  <c r="X1141" i="55"/>
  <c r="W1141" i="55"/>
  <c r="AE1141" i="55" s="1"/>
  <c r="V1141" i="55"/>
  <c r="X1140" i="55"/>
  <c r="W1140" i="55"/>
  <c r="AC1140" i="55" s="1"/>
  <c r="V1140" i="55"/>
  <c r="X1139" i="55"/>
  <c r="W1139" i="55"/>
  <c r="Z1139" i="55" s="1"/>
  <c r="V1139" i="55"/>
  <c r="X1138" i="55"/>
  <c r="W1138" i="55"/>
  <c r="AC1138" i="55" s="1"/>
  <c r="V1138" i="55"/>
  <c r="X1137" i="55"/>
  <c r="W1137" i="55"/>
  <c r="AE1137" i="55" s="1"/>
  <c r="V1137" i="55"/>
  <c r="X1136" i="55"/>
  <c r="W1136" i="55"/>
  <c r="AC1136" i="55" s="1"/>
  <c r="V1136" i="55"/>
  <c r="X1135" i="55"/>
  <c r="W1135" i="55"/>
  <c r="Z1135" i="55" s="1"/>
  <c r="V1135" i="55"/>
  <c r="X1134" i="55"/>
  <c r="W1134" i="55"/>
  <c r="AC1134" i="55" s="1"/>
  <c r="V1134" i="55"/>
  <c r="X1133" i="55"/>
  <c r="W1133" i="55"/>
  <c r="AE1133" i="55" s="1"/>
  <c r="V1133" i="55"/>
  <c r="X1132" i="55"/>
  <c r="W1132" i="55"/>
  <c r="AC1132" i="55" s="1"/>
  <c r="V1132" i="55"/>
  <c r="X1131" i="55"/>
  <c r="W1131" i="55"/>
  <c r="Z1131" i="55" s="1"/>
  <c r="X1130" i="55"/>
  <c r="W1130" i="55"/>
  <c r="AC1130" i="55" s="1"/>
  <c r="V1130" i="55"/>
  <c r="X1129" i="55"/>
  <c r="W1129" i="55"/>
  <c r="AE1129" i="55" s="1"/>
  <c r="V1129" i="55"/>
  <c r="X1128" i="55"/>
  <c r="W1128" i="55"/>
  <c r="AC1128" i="55" s="1"/>
  <c r="V1128" i="55"/>
  <c r="X1127" i="55"/>
  <c r="W1127" i="55"/>
  <c r="Z1127" i="55" s="1"/>
  <c r="V1127" i="55"/>
  <c r="X1126" i="55"/>
  <c r="W1126" i="55"/>
  <c r="AC1126" i="55" s="1"/>
  <c r="V1126" i="55"/>
  <c r="X1125" i="55"/>
  <c r="W1125" i="55"/>
  <c r="AE1125" i="55" s="1"/>
  <c r="V1125" i="55"/>
  <c r="X1124" i="55"/>
  <c r="W1124" i="55"/>
  <c r="AC1124" i="55" s="1"/>
  <c r="V1124" i="55"/>
  <c r="X1123" i="55"/>
  <c r="W1123" i="55"/>
  <c r="Z1123" i="55" s="1"/>
  <c r="V1123" i="55"/>
  <c r="X1122" i="55"/>
  <c r="W1122" i="55"/>
  <c r="AC1122" i="55" s="1"/>
  <c r="V1122" i="55"/>
  <c r="X1121" i="55"/>
  <c r="W1121" i="55"/>
  <c r="AE1121" i="55" s="1"/>
  <c r="V1121" i="55"/>
  <c r="X1120" i="55"/>
  <c r="W1120" i="55"/>
  <c r="AC1120" i="55" s="1"/>
  <c r="V1120" i="55"/>
  <c r="X1119" i="55"/>
  <c r="W1119" i="55"/>
  <c r="Z1119" i="55" s="1"/>
  <c r="X1118" i="55"/>
  <c r="W1118" i="55"/>
  <c r="AC1118" i="55" s="1"/>
  <c r="V1118" i="55"/>
  <c r="AM1118" i="55" s="1"/>
  <c r="X1117" i="55"/>
  <c r="W1117" i="55"/>
  <c r="AC1117" i="55" s="1"/>
  <c r="V1117" i="55"/>
  <c r="X1116" i="55"/>
  <c r="W1116" i="55"/>
  <c r="AC1116" i="55" s="1"/>
  <c r="V1116" i="55"/>
  <c r="X1115" i="55"/>
  <c r="W1115" i="55"/>
  <c r="Z1115" i="55" s="1"/>
  <c r="V1115" i="55"/>
  <c r="X1114" i="55"/>
  <c r="W1114" i="55"/>
  <c r="AC1114" i="55" s="1"/>
  <c r="V1114" i="55"/>
  <c r="X1113" i="55"/>
  <c r="W1113" i="55"/>
  <c r="AC1113" i="55" s="1"/>
  <c r="V1113" i="55"/>
  <c r="X1112" i="55"/>
  <c r="W1112" i="55"/>
  <c r="AC1112" i="55" s="1"/>
  <c r="V1112" i="55"/>
  <c r="X1111" i="55"/>
  <c r="W1111" i="55"/>
  <c r="Z1111" i="55" s="1"/>
  <c r="V1111" i="55"/>
  <c r="X1110" i="55"/>
  <c r="W1110" i="55"/>
  <c r="AC1110" i="55" s="1"/>
  <c r="V1110" i="55"/>
  <c r="X1109" i="55"/>
  <c r="W1109" i="55"/>
  <c r="AC1109" i="55" s="1"/>
  <c r="V1109" i="55"/>
  <c r="X1108" i="55"/>
  <c r="W1108" i="55"/>
  <c r="AC1108" i="55" s="1"/>
  <c r="V1108" i="55"/>
  <c r="X1107" i="55"/>
  <c r="W1107" i="55"/>
  <c r="Z1107" i="55" s="1"/>
  <c r="X1106" i="55"/>
  <c r="W1106" i="55"/>
  <c r="AC1106" i="55" s="1"/>
  <c r="V1106" i="55"/>
  <c r="X1105" i="55"/>
  <c r="W1105" i="55"/>
  <c r="AC1105" i="55" s="1"/>
  <c r="V1105" i="55"/>
  <c r="X1104" i="55"/>
  <c r="W1104" i="55"/>
  <c r="AC1104" i="55" s="1"/>
  <c r="V1104" i="55"/>
  <c r="X1103" i="55"/>
  <c r="W1103" i="55"/>
  <c r="Z1103" i="55" s="1"/>
  <c r="V1103" i="55"/>
  <c r="X1102" i="55"/>
  <c r="W1102" i="55"/>
  <c r="AC1102" i="55" s="1"/>
  <c r="V1102" i="55"/>
  <c r="X1101" i="55"/>
  <c r="W1101" i="55"/>
  <c r="AC1101" i="55" s="1"/>
  <c r="V1101" i="55"/>
  <c r="X1100" i="55"/>
  <c r="W1100" i="55"/>
  <c r="AC1100" i="55" s="1"/>
  <c r="V1100" i="55"/>
  <c r="X1099" i="55"/>
  <c r="W1099" i="55"/>
  <c r="Z1099" i="55" s="1"/>
  <c r="V1099" i="55"/>
  <c r="X1098" i="55"/>
  <c r="W1098" i="55"/>
  <c r="AC1098" i="55" s="1"/>
  <c r="V1098" i="55"/>
  <c r="X1097" i="55"/>
  <c r="W1097" i="55"/>
  <c r="AC1097" i="55" s="1"/>
  <c r="V1097" i="55"/>
  <c r="X1096" i="55"/>
  <c r="W1096" i="55"/>
  <c r="AC1096" i="55" s="1"/>
  <c r="V1096" i="55"/>
  <c r="X1095" i="55"/>
  <c r="W1095" i="55"/>
  <c r="Z1095" i="55" s="1"/>
  <c r="X1094" i="55"/>
  <c r="W1094" i="55"/>
  <c r="AC1094" i="55" s="1"/>
  <c r="V1094" i="55"/>
  <c r="X1093" i="55"/>
  <c r="W1093" i="55"/>
  <c r="AB1093" i="55" s="1"/>
  <c r="V1093" i="55"/>
  <c r="X1092" i="55"/>
  <c r="W1092" i="55"/>
  <c r="AC1092" i="55" s="1"/>
  <c r="V1092" i="55"/>
  <c r="X1091" i="55"/>
  <c r="W1091" i="55"/>
  <c r="Z1091" i="55" s="1"/>
  <c r="V1091" i="55"/>
  <c r="X1090" i="55"/>
  <c r="W1090" i="55"/>
  <c r="AC1090" i="55" s="1"/>
  <c r="V1090" i="55"/>
  <c r="X1089" i="55"/>
  <c r="W1089" i="55"/>
  <c r="Z1089" i="55" s="1"/>
  <c r="V1089" i="55"/>
  <c r="AI1089" i="55" s="1"/>
  <c r="X1088" i="55"/>
  <c r="W1088" i="55"/>
  <c r="AC1088" i="55" s="1"/>
  <c r="V1088" i="55"/>
  <c r="X1087" i="55"/>
  <c r="W1087" i="55"/>
  <c r="V1087" i="55"/>
  <c r="X1086" i="55"/>
  <c r="W1086" i="55"/>
  <c r="AC1086" i="55" s="1"/>
  <c r="V1086" i="55"/>
  <c r="X1085" i="55"/>
  <c r="W1085" i="55"/>
  <c r="Z1085" i="55" s="1"/>
  <c r="V1085" i="55"/>
  <c r="X1084" i="55"/>
  <c r="W1084" i="55"/>
  <c r="AE1084" i="55" s="1"/>
  <c r="V1084" i="55"/>
  <c r="X1083" i="55"/>
  <c r="W1083" i="55"/>
  <c r="X1082" i="55"/>
  <c r="W1082" i="55"/>
  <c r="AC1082" i="55" s="1"/>
  <c r="V1082" i="55"/>
  <c r="X1081" i="55"/>
  <c r="W1081" i="55"/>
  <c r="Z1081" i="55" s="1"/>
  <c r="V1081" i="55"/>
  <c r="X1080" i="55"/>
  <c r="W1080" i="55"/>
  <c r="AD1080" i="55" s="1"/>
  <c r="V1080" i="55"/>
  <c r="X1079" i="55"/>
  <c r="W1079" i="55"/>
  <c r="V1079" i="55"/>
  <c r="AI1079" i="55" s="1"/>
  <c r="X1078" i="55"/>
  <c r="W1078" i="55"/>
  <c r="AC1078" i="55" s="1"/>
  <c r="V1078" i="55"/>
  <c r="X1077" i="55"/>
  <c r="W1077" i="55"/>
  <c r="Z1077" i="55" s="1"/>
  <c r="V1077" i="55"/>
  <c r="X1076" i="55"/>
  <c r="W1076" i="55"/>
  <c r="AE1076" i="55" s="1"/>
  <c r="V1076" i="55"/>
  <c r="X1075" i="55"/>
  <c r="W1075" i="55"/>
  <c r="V1075" i="55"/>
  <c r="AI1075" i="55" s="1"/>
  <c r="X1074" i="55"/>
  <c r="W1074" i="55"/>
  <c r="AC1074" i="55" s="1"/>
  <c r="V1074" i="55"/>
  <c r="X1073" i="55"/>
  <c r="W1073" i="55"/>
  <c r="Z1073" i="55" s="1"/>
  <c r="V1073" i="55"/>
  <c r="X1072" i="55"/>
  <c r="W1072" i="55"/>
  <c r="Y1072" i="55" s="1"/>
  <c r="V1072" i="55"/>
  <c r="X1071" i="55"/>
  <c r="W1071" i="55"/>
  <c r="X1070" i="55"/>
  <c r="W1070" i="55"/>
  <c r="AC1070" i="55" s="1"/>
  <c r="V1070" i="55"/>
  <c r="X1069" i="55"/>
  <c r="W1069" i="55"/>
  <c r="Z1069" i="55" s="1"/>
  <c r="V1069" i="55"/>
  <c r="X1068" i="55"/>
  <c r="W1068" i="55"/>
  <c r="AB1068" i="55" s="1"/>
  <c r="V1068" i="55"/>
  <c r="X1067" i="55"/>
  <c r="W1067" i="55"/>
  <c r="V1067" i="55"/>
  <c r="AI1067" i="55" s="1"/>
  <c r="X1066" i="55"/>
  <c r="W1066" i="55"/>
  <c r="AC1066" i="55" s="1"/>
  <c r="V1066" i="55"/>
  <c r="X1065" i="55"/>
  <c r="W1065" i="55"/>
  <c r="Z1065" i="55" s="1"/>
  <c r="V1065" i="55"/>
  <c r="X1064" i="55"/>
  <c r="W1064" i="55"/>
  <c r="AE1064" i="55" s="1"/>
  <c r="V1064" i="55"/>
  <c r="X1063" i="55"/>
  <c r="W1063" i="55"/>
  <c r="V1063" i="55"/>
  <c r="AI1063" i="55" s="1"/>
  <c r="X1062" i="55"/>
  <c r="W1062" i="55"/>
  <c r="AC1062" i="55" s="1"/>
  <c r="V1062" i="55"/>
  <c r="X1061" i="55"/>
  <c r="W1061" i="55"/>
  <c r="Z1061" i="55" s="1"/>
  <c r="V1061" i="55"/>
  <c r="X1060" i="55"/>
  <c r="W1060" i="55"/>
  <c r="AE1060" i="55" s="1"/>
  <c r="V1060" i="55"/>
  <c r="X1059" i="55"/>
  <c r="W1059" i="55"/>
  <c r="X1058" i="55"/>
  <c r="W1058" i="55"/>
  <c r="AC1058" i="55" s="1"/>
  <c r="V1058" i="55"/>
  <c r="X1057" i="55"/>
  <c r="W1057" i="55"/>
  <c r="Z1057" i="55" s="1"/>
  <c r="V1057" i="55"/>
  <c r="X1056" i="55"/>
  <c r="W1056" i="55"/>
  <c r="AC1056" i="55" s="1"/>
  <c r="V1056" i="55"/>
  <c r="X1055" i="55"/>
  <c r="W1055" i="55"/>
  <c r="V1055" i="55"/>
  <c r="X1054" i="55"/>
  <c r="W1054" i="55"/>
  <c r="AC1054" i="55" s="1"/>
  <c r="V1054" i="55"/>
  <c r="X1053" i="55"/>
  <c r="W1053" i="55"/>
  <c r="Z1053" i="55" s="1"/>
  <c r="V1053" i="55"/>
  <c r="X1052" i="55"/>
  <c r="W1052" i="55"/>
  <c r="AE1052" i="55" s="1"/>
  <c r="V1052" i="55"/>
  <c r="X1051" i="55"/>
  <c r="W1051" i="55"/>
  <c r="V1051" i="55"/>
  <c r="AI1051" i="55" s="1"/>
  <c r="X1050" i="55"/>
  <c r="W1050" i="55"/>
  <c r="AC1050" i="55" s="1"/>
  <c r="V1050" i="55"/>
  <c r="X1049" i="55"/>
  <c r="W1049" i="55"/>
  <c r="Z1049" i="55" s="1"/>
  <c r="V1049" i="55"/>
  <c r="X1048" i="55"/>
  <c r="W1048" i="55"/>
  <c r="AC1048" i="55" s="1"/>
  <c r="V1048" i="55"/>
  <c r="X1047" i="55"/>
  <c r="W1047" i="55"/>
  <c r="X1046" i="55"/>
  <c r="W1046" i="55"/>
  <c r="AC1046" i="55" s="1"/>
  <c r="V1046" i="55"/>
  <c r="X1045" i="55"/>
  <c r="W1045" i="55"/>
  <c r="Z1045" i="55" s="1"/>
  <c r="V1045" i="55"/>
  <c r="X1044" i="55"/>
  <c r="W1044" i="55"/>
  <c r="AE1044" i="55" s="1"/>
  <c r="V1044" i="55"/>
  <c r="X1043" i="55"/>
  <c r="W1043" i="55"/>
  <c r="V1043" i="55"/>
  <c r="X1042" i="55"/>
  <c r="W1042" i="55"/>
  <c r="AC1042" i="55" s="1"/>
  <c r="V1042" i="55"/>
  <c r="X1041" i="55"/>
  <c r="W1041" i="55"/>
  <c r="Z1041" i="55" s="1"/>
  <c r="V1041" i="55"/>
  <c r="X1040" i="55"/>
  <c r="W1040" i="55"/>
  <c r="AA1040" i="55" s="1"/>
  <c r="V1040" i="55"/>
  <c r="X1039" i="55"/>
  <c r="W1039" i="55"/>
  <c r="V1039" i="55"/>
  <c r="AI1039" i="55" s="1"/>
  <c r="X1038" i="55"/>
  <c r="W1038" i="55"/>
  <c r="AC1038" i="55" s="1"/>
  <c r="V1038" i="55"/>
  <c r="X1037" i="55"/>
  <c r="W1037" i="55"/>
  <c r="Z1037" i="55" s="1"/>
  <c r="V1037" i="55"/>
  <c r="X1036" i="55"/>
  <c r="W1036" i="55"/>
  <c r="AE1036" i="55" s="1"/>
  <c r="V1036" i="55"/>
  <c r="X1035" i="55"/>
  <c r="W1035" i="55"/>
  <c r="X1034" i="55"/>
  <c r="W1034" i="55"/>
  <c r="AC1034" i="55" s="1"/>
  <c r="V1034" i="55"/>
  <c r="X1033" i="55"/>
  <c r="W1033" i="55"/>
  <c r="Z1033" i="55" s="1"/>
  <c r="V1033" i="55"/>
  <c r="X1032" i="55"/>
  <c r="W1032" i="55"/>
  <c r="AB1032" i="55" s="1"/>
  <c r="V1032" i="55"/>
  <c r="X1031" i="55"/>
  <c r="W1031" i="55"/>
  <c r="V1031" i="55"/>
  <c r="AI1031" i="55" s="1"/>
  <c r="X1030" i="55"/>
  <c r="W1030" i="55"/>
  <c r="AC1030" i="55" s="1"/>
  <c r="V1030" i="55"/>
  <c r="X1029" i="55"/>
  <c r="W1029" i="55"/>
  <c r="Z1029" i="55" s="1"/>
  <c r="V1029" i="55"/>
  <c r="X1028" i="55"/>
  <c r="W1028" i="55"/>
  <c r="AE1028" i="55" s="1"/>
  <c r="V1028" i="55"/>
  <c r="X1027" i="55"/>
  <c r="W1027" i="55"/>
  <c r="V1027" i="55"/>
  <c r="X1026" i="55"/>
  <c r="W1026" i="55"/>
  <c r="AC1026" i="55" s="1"/>
  <c r="V1026" i="55"/>
  <c r="X1025" i="55"/>
  <c r="W1025" i="55"/>
  <c r="Z1025" i="55" s="1"/>
  <c r="V1025" i="55"/>
  <c r="X1024" i="55"/>
  <c r="W1024" i="55"/>
  <c r="AD1024" i="55" s="1"/>
  <c r="V1024" i="55"/>
  <c r="X1023" i="55"/>
  <c r="W1023" i="55"/>
  <c r="X1022" i="55"/>
  <c r="W1022" i="55"/>
  <c r="AC1022" i="55" s="1"/>
  <c r="V1022" i="55"/>
  <c r="X1021" i="55"/>
  <c r="W1021" i="55"/>
  <c r="Z1021" i="55" s="1"/>
  <c r="V1021" i="55"/>
  <c r="X1020" i="55"/>
  <c r="W1020" i="55"/>
  <c r="Y1020" i="55" s="1"/>
  <c r="V1020" i="55"/>
  <c r="X1019" i="55"/>
  <c r="W1019" i="55"/>
  <c r="V1019" i="55"/>
  <c r="X1018" i="55"/>
  <c r="W1018" i="55"/>
  <c r="AC1018" i="55" s="1"/>
  <c r="V1018" i="55"/>
  <c r="X1017" i="55"/>
  <c r="W1017" i="55"/>
  <c r="Z1017" i="55" s="1"/>
  <c r="V1017" i="55"/>
  <c r="X1016" i="55"/>
  <c r="W1016" i="55"/>
  <c r="AE1016" i="55" s="1"/>
  <c r="V1016" i="55"/>
  <c r="X1015" i="55"/>
  <c r="W1015" i="55"/>
  <c r="AD1015" i="55" s="1"/>
  <c r="V1015" i="55"/>
  <c r="AI1015" i="55" s="1"/>
  <c r="X1014" i="55"/>
  <c r="W1014" i="55"/>
  <c r="AC1014" i="55" s="1"/>
  <c r="V1014" i="55"/>
  <c r="X1013" i="55"/>
  <c r="W1013" i="55"/>
  <c r="Z1013" i="55" s="1"/>
  <c r="V1013" i="55"/>
  <c r="X1012" i="55"/>
  <c r="W1012" i="55"/>
  <c r="AA1012" i="55" s="1"/>
  <c r="V1012" i="55"/>
  <c r="X1011" i="55"/>
  <c r="W1011" i="55"/>
  <c r="X1010" i="55"/>
  <c r="W1010" i="55"/>
  <c r="AC1010" i="55" s="1"/>
  <c r="V1010" i="55"/>
  <c r="AM1010" i="55" s="1"/>
  <c r="X1009" i="55"/>
  <c r="W1009" i="55"/>
  <c r="Z1009" i="55" s="1"/>
  <c r="V1009" i="55"/>
  <c r="X1008" i="55"/>
  <c r="W1008" i="55"/>
  <c r="AE1008" i="55" s="1"/>
  <c r="V1008" i="55"/>
  <c r="X1007" i="55"/>
  <c r="W1007" i="55"/>
  <c r="V1007" i="55"/>
  <c r="AI1007" i="55" s="1"/>
  <c r="X1006" i="55"/>
  <c r="W1006" i="55"/>
  <c r="AC1006" i="55" s="1"/>
  <c r="V1006" i="55"/>
  <c r="X1005" i="55"/>
  <c r="W1005" i="55"/>
  <c r="Z1005" i="55" s="1"/>
  <c r="V1005" i="55"/>
  <c r="X1004" i="55"/>
  <c r="W1004" i="55"/>
  <c r="Z1004" i="55" s="1"/>
  <c r="V1004" i="55"/>
  <c r="X1003" i="55"/>
  <c r="W1003" i="55"/>
  <c r="AD1003" i="55" s="1"/>
  <c r="V1003" i="55"/>
  <c r="X1002" i="55"/>
  <c r="W1002" i="55"/>
  <c r="AC1002" i="55" s="1"/>
  <c r="V1002" i="55"/>
  <c r="X1001" i="55"/>
  <c r="W1001" i="55"/>
  <c r="Z1001" i="55" s="1"/>
  <c r="V1001" i="55"/>
  <c r="X1000" i="55"/>
  <c r="W1000" i="55"/>
  <c r="AE1000" i="55" s="1"/>
  <c r="V1000" i="55"/>
  <c r="X999" i="55"/>
  <c r="W999" i="55"/>
  <c r="AB999" i="55" s="1"/>
  <c r="X998" i="55"/>
  <c r="W998" i="55"/>
  <c r="AC998" i="55" s="1"/>
  <c r="V998" i="55"/>
  <c r="X997" i="55"/>
  <c r="W997" i="55"/>
  <c r="Z997" i="55" s="1"/>
  <c r="V997" i="55"/>
  <c r="X996" i="55"/>
  <c r="W996" i="55"/>
  <c r="AB996" i="55" s="1"/>
  <c r="V996" i="55"/>
  <c r="X995" i="55"/>
  <c r="W995" i="55"/>
  <c r="V995" i="55"/>
  <c r="X994" i="55"/>
  <c r="W994" i="55"/>
  <c r="AC994" i="55" s="1"/>
  <c r="V994" i="55"/>
  <c r="X993" i="55"/>
  <c r="W993" i="55"/>
  <c r="Z993" i="55" s="1"/>
  <c r="V993" i="55"/>
  <c r="X992" i="55"/>
  <c r="W992" i="55"/>
  <c r="AD992" i="55" s="1"/>
  <c r="V992" i="55"/>
  <c r="X991" i="55"/>
  <c r="W991" i="55"/>
  <c r="AA991" i="55" s="1"/>
  <c r="V991" i="55"/>
  <c r="AI991" i="55" s="1"/>
  <c r="X990" i="55"/>
  <c r="W990" i="55"/>
  <c r="AC990" i="55" s="1"/>
  <c r="V990" i="55"/>
  <c r="X989" i="55"/>
  <c r="W989" i="55"/>
  <c r="Z989" i="55" s="1"/>
  <c r="V989" i="55"/>
  <c r="X988" i="55"/>
  <c r="W988" i="55"/>
  <c r="AA988" i="55" s="1"/>
  <c r="V988" i="55"/>
  <c r="X987" i="55"/>
  <c r="W987" i="55"/>
  <c r="AD987" i="55" s="1"/>
  <c r="X986" i="55"/>
  <c r="W986" i="55"/>
  <c r="AC986" i="55" s="1"/>
  <c r="V986" i="55"/>
  <c r="X985" i="55"/>
  <c r="W985" i="55"/>
  <c r="Z985" i="55" s="1"/>
  <c r="V985" i="55"/>
  <c r="X984" i="55"/>
  <c r="W984" i="55"/>
  <c r="AE984" i="55" s="1"/>
  <c r="V984" i="55"/>
  <c r="X983" i="55"/>
  <c r="W983" i="55"/>
  <c r="AD983" i="55" s="1"/>
  <c r="V983" i="55"/>
  <c r="X982" i="55"/>
  <c r="W982" i="55"/>
  <c r="AC982" i="55" s="1"/>
  <c r="V982" i="55"/>
  <c r="X981" i="55"/>
  <c r="W981" i="55"/>
  <c r="Z981" i="55" s="1"/>
  <c r="V981" i="55"/>
  <c r="X980" i="55"/>
  <c r="W980" i="55"/>
  <c r="AD980" i="55" s="1"/>
  <c r="V980" i="55"/>
  <c r="X979" i="55"/>
  <c r="W979" i="55"/>
  <c r="AD979" i="55" s="1"/>
  <c r="V979" i="55"/>
  <c r="X978" i="55"/>
  <c r="W978" i="55"/>
  <c r="AC978" i="55" s="1"/>
  <c r="V978" i="55"/>
  <c r="X977" i="55"/>
  <c r="W977" i="55"/>
  <c r="Z977" i="55" s="1"/>
  <c r="V977" i="55"/>
  <c r="X976" i="55"/>
  <c r="W976" i="55"/>
  <c r="AB976" i="55" s="1"/>
  <c r="V976" i="55"/>
  <c r="X975" i="55"/>
  <c r="W975" i="55"/>
  <c r="AD975" i="55" s="1"/>
  <c r="X974" i="55"/>
  <c r="W974" i="55"/>
  <c r="AC974" i="55" s="1"/>
  <c r="V974" i="55"/>
  <c r="X973" i="55"/>
  <c r="W973" i="55"/>
  <c r="Z973" i="55" s="1"/>
  <c r="V973" i="55"/>
  <c r="X972" i="55"/>
  <c r="W972" i="55"/>
  <c r="AE972" i="55" s="1"/>
  <c r="V972" i="55"/>
  <c r="X971" i="55"/>
  <c r="W971" i="55"/>
  <c r="AD971" i="55" s="1"/>
  <c r="V971" i="55"/>
  <c r="X970" i="55"/>
  <c r="W970" i="55"/>
  <c r="AC970" i="55" s="1"/>
  <c r="V970" i="55"/>
  <c r="X969" i="55"/>
  <c r="W969" i="55"/>
  <c r="Z969" i="55" s="1"/>
  <c r="V969" i="55"/>
  <c r="X968" i="55"/>
  <c r="W968" i="55"/>
  <c r="AC968" i="55" s="1"/>
  <c r="V968" i="55"/>
  <c r="X967" i="55"/>
  <c r="W967" i="55"/>
  <c r="AD967" i="55" s="1"/>
  <c r="V967" i="55"/>
  <c r="X966" i="55"/>
  <c r="W966" i="55"/>
  <c r="AC966" i="55" s="1"/>
  <c r="V966" i="55"/>
  <c r="X965" i="55"/>
  <c r="W965" i="55"/>
  <c r="Z965" i="55" s="1"/>
  <c r="V965" i="55"/>
  <c r="X964" i="55"/>
  <c r="W964" i="55"/>
  <c r="Z964" i="55" s="1"/>
  <c r="V964" i="55"/>
  <c r="X963" i="55"/>
  <c r="W963" i="55"/>
  <c r="Y963" i="55" s="1"/>
  <c r="X962" i="55"/>
  <c r="W962" i="55"/>
  <c r="AC962" i="55" s="1"/>
  <c r="V962" i="55"/>
  <c r="X961" i="55"/>
  <c r="W961" i="55"/>
  <c r="Z961" i="55" s="1"/>
  <c r="V961" i="55"/>
  <c r="X960" i="55"/>
  <c r="W960" i="55"/>
  <c r="AE960" i="55" s="1"/>
  <c r="V960" i="55"/>
  <c r="X959" i="55"/>
  <c r="W959" i="55"/>
  <c r="AA959" i="55" s="1"/>
  <c r="V959" i="55"/>
  <c r="X958" i="55"/>
  <c r="W958" i="55"/>
  <c r="AC958" i="55" s="1"/>
  <c r="V958" i="55"/>
  <c r="X957" i="55"/>
  <c r="W957" i="55"/>
  <c r="Z957" i="55" s="1"/>
  <c r="V957" i="55"/>
  <c r="X956" i="55"/>
  <c r="W956" i="55"/>
  <c r="AA956" i="55" s="1"/>
  <c r="V956" i="55"/>
  <c r="X955" i="55"/>
  <c r="W955" i="55"/>
  <c r="AB955" i="55" s="1"/>
  <c r="V955" i="55"/>
  <c r="X954" i="55"/>
  <c r="W954" i="55"/>
  <c r="AC954" i="55" s="1"/>
  <c r="V954" i="55"/>
  <c r="X953" i="55"/>
  <c r="W953" i="55"/>
  <c r="Z953" i="55" s="1"/>
  <c r="V953" i="55"/>
  <c r="X952" i="55"/>
  <c r="W952" i="55"/>
  <c r="AE952" i="55" s="1"/>
  <c r="V952" i="55"/>
  <c r="X951" i="55"/>
  <c r="W951" i="55"/>
  <c r="X950" i="55"/>
  <c r="W950" i="55"/>
  <c r="AC950" i="55" s="1"/>
  <c r="V950" i="55"/>
  <c r="X949" i="55"/>
  <c r="W949" i="55"/>
  <c r="AB949" i="55" s="1"/>
  <c r="V949" i="55"/>
  <c r="AI949" i="55" s="1"/>
  <c r="X948" i="55"/>
  <c r="W948" i="55"/>
  <c r="Y948" i="55" s="1"/>
  <c r="V948" i="55"/>
  <c r="X947" i="55"/>
  <c r="W947" i="55"/>
  <c r="AE947" i="55" s="1"/>
  <c r="V947" i="55"/>
  <c r="AO947" i="55" s="1"/>
  <c r="X946" i="55"/>
  <c r="W946" i="55"/>
  <c r="AD946" i="55" s="1"/>
  <c r="V946" i="55"/>
  <c r="X945" i="55"/>
  <c r="W945" i="55"/>
  <c r="AE945" i="55" s="1"/>
  <c r="V945" i="55"/>
  <c r="AI945" i="55" s="1"/>
  <c r="X944" i="55"/>
  <c r="W944" i="55"/>
  <c r="AE944" i="55" s="1"/>
  <c r="V944" i="55"/>
  <c r="AI944" i="55" s="1"/>
  <c r="X943" i="55"/>
  <c r="W943" i="55"/>
  <c r="AE943" i="55" s="1"/>
  <c r="V943" i="55"/>
  <c r="X942" i="55"/>
  <c r="W942" i="55"/>
  <c r="V942" i="55"/>
  <c r="X941" i="55"/>
  <c r="W941" i="55"/>
  <c r="AE941" i="55" s="1"/>
  <c r="V941" i="55"/>
  <c r="X940" i="55"/>
  <c r="W940" i="55"/>
  <c r="AE940" i="55" s="1"/>
  <c r="V940" i="55"/>
  <c r="AI940" i="55" s="1"/>
  <c r="X939" i="55"/>
  <c r="W939" i="55"/>
  <c r="AE939" i="55" s="1"/>
  <c r="X938" i="55"/>
  <c r="W938" i="55"/>
  <c r="V938" i="55"/>
  <c r="X937" i="55"/>
  <c r="W937" i="55"/>
  <c r="AE937" i="55" s="1"/>
  <c r="V937" i="55"/>
  <c r="AI937" i="55" s="1"/>
  <c r="X936" i="55"/>
  <c r="W936" i="55"/>
  <c r="AE936" i="55" s="1"/>
  <c r="V936" i="55"/>
  <c r="X935" i="55"/>
  <c r="W935" i="55"/>
  <c r="AE935" i="55" s="1"/>
  <c r="V935" i="55"/>
  <c r="X934" i="55"/>
  <c r="W934" i="55"/>
  <c r="V934" i="55"/>
  <c r="AI934" i="55" s="1"/>
  <c r="X933" i="55"/>
  <c r="W933" i="55"/>
  <c r="AC933" i="55" s="1"/>
  <c r="V933" i="55"/>
  <c r="X932" i="55"/>
  <c r="W932" i="55"/>
  <c r="Z932" i="55" s="1"/>
  <c r="V932" i="55"/>
  <c r="X931" i="55"/>
  <c r="W931" i="55"/>
  <c r="AD931" i="55" s="1"/>
  <c r="V931" i="55"/>
  <c r="X930" i="55"/>
  <c r="W930" i="55"/>
  <c r="AE930" i="55" s="1"/>
  <c r="V930" i="55"/>
  <c r="X929" i="55"/>
  <c r="W929" i="55"/>
  <c r="AC929" i="55" s="1"/>
  <c r="V929" i="55"/>
  <c r="X928" i="55"/>
  <c r="W928" i="55"/>
  <c r="Z928" i="55" s="1"/>
  <c r="V928" i="55"/>
  <c r="X927" i="55"/>
  <c r="W927" i="55"/>
  <c r="AD927" i="55" s="1"/>
  <c r="X926" i="55"/>
  <c r="W926" i="55"/>
  <c r="AE926" i="55" s="1"/>
  <c r="V926" i="55"/>
  <c r="X925" i="55"/>
  <c r="W925" i="55"/>
  <c r="AC925" i="55" s="1"/>
  <c r="V925" i="55"/>
  <c r="X924" i="55"/>
  <c r="W924" i="55"/>
  <c r="Z924" i="55" s="1"/>
  <c r="V924" i="55"/>
  <c r="X923" i="55"/>
  <c r="W923" i="55"/>
  <c r="Y923" i="55" s="1"/>
  <c r="V923" i="55"/>
  <c r="X922" i="55"/>
  <c r="W922" i="55"/>
  <c r="AE922" i="55" s="1"/>
  <c r="V922" i="55"/>
  <c r="X921" i="55"/>
  <c r="W921" i="55"/>
  <c r="AC921" i="55" s="1"/>
  <c r="V921" i="55"/>
  <c r="X920" i="55"/>
  <c r="W920" i="55"/>
  <c r="Z920" i="55" s="1"/>
  <c r="V920" i="55"/>
  <c r="X919" i="55"/>
  <c r="W919" i="55"/>
  <c r="AE919" i="55" s="1"/>
  <c r="V919" i="55"/>
  <c r="X918" i="55"/>
  <c r="W918" i="55"/>
  <c r="AE918" i="55" s="1"/>
  <c r="V918" i="55"/>
  <c r="X917" i="55"/>
  <c r="W917" i="55"/>
  <c r="AC917" i="55" s="1"/>
  <c r="V917" i="55"/>
  <c r="X916" i="55"/>
  <c r="W916" i="55"/>
  <c r="Z916" i="55" s="1"/>
  <c r="V916" i="55"/>
  <c r="X915" i="55"/>
  <c r="W915" i="55"/>
  <c r="AA915" i="55" s="1"/>
  <c r="X914" i="55"/>
  <c r="W914" i="55"/>
  <c r="AE914" i="55" s="1"/>
  <c r="V914" i="55"/>
  <c r="X913" i="55"/>
  <c r="W913" i="55"/>
  <c r="AC913" i="55" s="1"/>
  <c r="V913" i="55"/>
  <c r="X912" i="55"/>
  <c r="W912" i="55"/>
  <c r="Z912" i="55" s="1"/>
  <c r="V912" i="55"/>
  <c r="X911" i="55"/>
  <c r="W911" i="55"/>
  <c r="AE911" i="55" s="1"/>
  <c r="V911" i="55"/>
  <c r="X910" i="55"/>
  <c r="W910" i="55"/>
  <c r="AE910" i="55" s="1"/>
  <c r="V910" i="55"/>
  <c r="X909" i="55"/>
  <c r="W909" i="55"/>
  <c r="AC909" i="55" s="1"/>
  <c r="V909" i="55"/>
  <c r="X908" i="55"/>
  <c r="W908" i="55"/>
  <c r="Z908" i="55" s="1"/>
  <c r="V908" i="55"/>
  <c r="X907" i="55"/>
  <c r="W907" i="55"/>
  <c r="AC907" i="55" s="1"/>
  <c r="V907" i="55"/>
  <c r="X906" i="55"/>
  <c r="W906" i="55"/>
  <c r="AE906" i="55" s="1"/>
  <c r="V906" i="55"/>
  <c r="X905" i="55"/>
  <c r="W905" i="55"/>
  <c r="AC905" i="55" s="1"/>
  <c r="V905" i="55"/>
  <c r="X904" i="55"/>
  <c r="W904" i="55"/>
  <c r="Z904" i="55" s="1"/>
  <c r="V904" i="55"/>
  <c r="X903" i="55"/>
  <c r="W903" i="55"/>
  <c r="AE903" i="55" s="1"/>
  <c r="X902" i="55"/>
  <c r="W902" i="55"/>
  <c r="AE902" i="55" s="1"/>
  <c r="V902" i="55"/>
  <c r="X901" i="55"/>
  <c r="W901" i="55"/>
  <c r="AC901" i="55" s="1"/>
  <c r="V901" i="55"/>
  <c r="X900" i="55"/>
  <c r="W900" i="55"/>
  <c r="Z900" i="55" s="1"/>
  <c r="V900" i="55"/>
  <c r="X899" i="55"/>
  <c r="W899" i="55"/>
  <c r="AE899" i="55" s="1"/>
  <c r="V899" i="55"/>
  <c r="X898" i="55"/>
  <c r="W898" i="55"/>
  <c r="AA898" i="55" s="1"/>
  <c r="V898" i="55"/>
  <c r="X897" i="55"/>
  <c r="W897" i="55"/>
  <c r="AC897" i="55" s="1"/>
  <c r="V897" i="55"/>
  <c r="X896" i="55"/>
  <c r="W896" i="55"/>
  <c r="Z896" i="55" s="1"/>
  <c r="V896" i="55"/>
  <c r="X895" i="55"/>
  <c r="W895" i="55"/>
  <c r="AB895" i="55" s="1"/>
  <c r="V895" i="55"/>
  <c r="X894" i="55"/>
  <c r="W894" i="55"/>
  <c r="AA894" i="55" s="1"/>
  <c r="V894" i="55"/>
  <c r="X893" i="55"/>
  <c r="W893" i="55"/>
  <c r="AC893" i="55" s="1"/>
  <c r="V893" i="55"/>
  <c r="X892" i="55"/>
  <c r="W892" i="55"/>
  <c r="Z892" i="55" s="1"/>
  <c r="V892" i="55"/>
  <c r="X891" i="55"/>
  <c r="W891" i="55"/>
  <c r="Y891" i="55" s="1"/>
  <c r="X890" i="55"/>
  <c r="W890" i="55"/>
  <c r="AA890" i="55" s="1"/>
  <c r="V890" i="55"/>
  <c r="X889" i="55"/>
  <c r="W889" i="55"/>
  <c r="AC889" i="55" s="1"/>
  <c r="V889" i="55"/>
  <c r="X888" i="55"/>
  <c r="W888" i="55"/>
  <c r="Z888" i="55" s="1"/>
  <c r="V888" i="55"/>
  <c r="X887" i="55"/>
  <c r="W887" i="55"/>
  <c r="AE887" i="55" s="1"/>
  <c r="V887" i="55"/>
  <c r="X886" i="55"/>
  <c r="W886" i="55"/>
  <c r="AA886" i="55" s="1"/>
  <c r="V886" i="55"/>
  <c r="X885" i="55"/>
  <c r="W885" i="55"/>
  <c r="AC885" i="55" s="1"/>
  <c r="V885" i="55"/>
  <c r="X884" i="55"/>
  <c r="W884" i="55"/>
  <c r="Z884" i="55" s="1"/>
  <c r="V884" i="55"/>
  <c r="X883" i="55"/>
  <c r="W883" i="55"/>
  <c r="AE883" i="55" s="1"/>
  <c r="V883" i="55"/>
  <c r="X882" i="55"/>
  <c r="W882" i="55"/>
  <c r="AA882" i="55" s="1"/>
  <c r="V882" i="55"/>
  <c r="X881" i="55"/>
  <c r="W881" i="55"/>
  <c r="AC881" i="55" s="1"/>
  <c r="V881" i="55"/>
  <c r="X880" i="55"/>
  <c r="W880" i="55"/>
  <c r="Z880" i="55" s="1"/>
  <c r="V880" i="55"/>
  <c r="X879" i="55"/>
  <c r="W879" i="55"/>
  <c r="AC879" i="55" s="1"/>
  <c r="X878" i="55"/>
  <c r="W878" i="55"/>
  <c r="AA878" i="55" s="1"/>
  <c r="V878" i="55"/>
  <c r="X877" i="55"/>
  <c r="W877" i="55"/>
  <c r="AC877" i="55" s="1"/>
  <c r="V877" i="55"/>
  <c r="X876" i="55"/>
  <c r="W876" i="55"/>
  <c r="Z876" i="55" s="1"/>
  <c r="V876" i="55"/>
  <c r="X875" i="55"/>
  <c r="W875" i="55"/>
  <c r="AA875" i="55" s="1"/>
  <c r="V875" i="55"/>
  <c r="X874" i="55"/>
  <c r="W874" i="55"/>
  <c r="AA874" i="55" s="1"/>
  <c r="V874" i="55"/>
  <c r="X873" i="55"/>
  <c r="W873" i="55"/>
  <c r="AC873" i="55" s="1"/>
  <c r="V873" i="55"/>
  <c r="X872" i="55"/>
  <c r="W872" i="55"/>
  <c r="Z872" i="55" s="1"/>
  <c r="V872" i="55"/>
  <c r="X871" i="55"/>
  <c r="W871" i="55"/>
  <c r="AE871" i="55" s="1"/>
  <c r="V871" i="55"/>
  <c r="X870" i="55"/>
  <c r="W870" i="55"/>
  <c r="AA870" i="55" s="1"/>
  <c r="V870" i="55"/>
  <c r="X869" i="55"/>
  <c r="W869" i="55"/>
  <c r="AC869" i="55" s="1"/>
  <c r="V869" i="55"/>
  <c r="X868" i="55"/>
  <c r="W868" i="55"/>
  <c r="AA868" i="55" s="1"/>
  <c r="V868" i="55"/>
  <c r="X867" i="55"/>
  <c r="W867" i="55"/>
  <c r="AE867" i="55" s="1"/>
  <c r="X866" i="55"/>
  <c r="W866" i="55"/>
  <c r="AA866" i="55" s="1"/>
  <c r="V866" i="55"/>
  <c r="X865" i="55"/>
  <c r="W865" i="55"/>
  <c r="AC865" i="55" s="1"/>
  <c r="V865" i="55"/>
  <c r="X864" i="55"/>
  <c r="W864" i="55"/>
  <c r="Z864" i="55" s="1"/>
  <c r="V864" i="55"/>
  <c r="X863" i="55"/>
  <c r="W863" i="55"/>
  <c r="AE863" i="55" s="1"/>
  <c r="V863" i="55"/>
  <c r="X862" i="55"/>
  <c r="W862" i="55"/>
  <c r="AA862" i="55" s="1"/>
  <c r="V862" i="55"/>
  <c r="X861" i="55"/>
  <c r="W861" i="55"/>
  <c r="AC861" i="55" s="1"/>
  <c r="V861" i="55"/>
  <c r="X860" i="55"/>
  <c r="W860" i="55"/>
  <c r="Z860" i="55" s="1"/>
  <c r="V860" i="55"/>
  <c r="X859" i="55"/>
  <c r="W859" i="55"/>
  <c r="AC859" i="55" s="1"/>
  <c r="V859" i="55"/>
  <c r="X858" i="55"/>
  <c r="W858" i="55"/>
  <c r="AA858" i="55" s="1"/>
  <c r="V858" i="55"/>
  <c r="X857" i="55"/>
  <c r="W857" i="55"/>
  <c r="AC857" i="55" s="1"/>
  <c r="V857" i="55"/>
  <c r="X856" i="55"/>
  <c r="W856" i="55"/>
  <c r="Z856" i="55" s="1"/>
  <c r="V856" i="55"/>
  <c r="X855" i="55"/>
  <c r="W855" i="55"/>
  <c r="AB855" i="55" s="1"/>
  <c r="X854" i="55"/>
  <c r="W854" i="55"/>
  <c r="AC854" i="55" s="1"/>
  <c r="V854" i="55"/>
  <c r="X853" i="55"/>
  <c r="W853" i="55"/>
  <c r="AC853" i="55" s="1"/>
  <c r="V853" i="55"/>
  <c r="X852" i="55"/>
  <c r="W852" i="55"/>
  <c r="Z852" i="55" s="1"/>
  <c r="V852" i="55"/>
  <c r="X851" i="55"/>
  <c r="W851" i="55"/>
  <c r="AA851" i="55" s="1"/>
  <c r="V851" i="55"/>
  <c r="X850" i="55"/>
  <c r="W850" i="55"/>
  <c r="Y850" i="55" s="1"/>
  <c r="V850" i="55"/>
  <c r="X849" i="55"/>
  <c r="W849" i="55"/>
  <c r="AC849" i="55" s="1"/>
  <c r="V849" i="55"/>
  <c r="X848" i="55"/>
  <c r="W848" i="55"/>
  <c r="Z848" i="55" s="1"/>
  <c r="V848" i="55"/>
  <c r="X847" i="55"/>
  <c r="W847" i="55"/>
  <c r="Y847" i="55" s="1"/>
  <c r="V847" i="55"/>
  <c r="X846" i="55"/>
  <c r="W846" i="55"/>
  <c r="AB846" i="55" s="1"/>
  <c r="V846" i="55"/>
  <c r="X845" i="55"/>
  <c r="W845" i="55"/>
  <c r="AC845" i="55" s="1"/>
  <c r="V845" i="55"/>
  <c r="X844" i="55"/>
  <c r="W844" i="55"/>
  <c r="Z844" i="55" s="1"/>
  <c r="V844" i="55"/>
  <c r="X843" i="55"/>
  <c r="W843" i="55"/>
  <c r="AB843" i="55" s="1"/>
  <c r="X842" i="55"/>
  <c r="W842" i="55"/>
  <c r="AE842" i="55" s="1"/>
  <c r="V842" i="55"/>
  <c r="X841" i="55"/>
  <c r="W841" i="55"/>
  <c r="AC841" i="55" s="1"/>
  <c r="V841" i="55"/>
  <c r="X840" i="55"/>
  <c r="W840" i="55"/>
  <c r="Z840" i="55" s="1"/>
  <c r="V840" i="55"/>
  <c r="X839" i="55"/>
  <c r="W839" i="55"/>
  <c r="AE839" i="55" s="1"/>
  <c r="V839" i="55"/>
  <c r="X838" i="55"/>
  <c r="W838" i="55"/>
  <c r="AE838" i="55" s="1"/>
  <c r="V838" i="55"/>
  <c r="X837" i="55"/>
  <c r="W837" i="55"/>
  <c r="AC837" i="55" s="1"/>
  <c r="V837" i="55"/>
  <c r="X836" i="55"/>
  <c r="W836" i="55"/>
  <c r="Z836" i="55" s="1"/>
  <c r="V836" i="55"/>
  <c r="X835" i="55"/>
  <c r="W835" i="55"/>
  <c r="AE835" i="55" s="1"/>
  <c r="V835" i="55"/>
  <c r="X834" i="55"/>
  <c r="W834" i="55"/>
  <c r="AC834" i="55" s="1"/>
  <c r="V834" i="55"/>
  <c r="X833" i="55"/>
  <c r="W833" i="55"/>
  <c r="AC833" i="55" s="1"/>
  <c r="V833" i="55"/>
  <c r="X832" i="55"/>
  <c r="W832" i="55"/>
  <c r="Z832" i="55" s="1"/>
  <c r="V832" i="55"/>
  <c r="X831" i="55"/>
  <c r="W831" i="55"/>
  <c r="AC831" i="55" s="1"/>
  <c r="X830" i="55"/>
  <c r="W830" i="55"/>
  <c r="AB830" i="55" s="1"/>
  <c r="V830" i="55"/>
  <c r="X829" i="55"/>
  <c r="W829" i="55"/>
  <c r="AC829" i="55" s="1"/>
  <c r="V829" i="55"/>
  <c r="X828" i="55"/>
  <c r="W828" i="55"/>
  <c r="Z828" i="55" s="1"/>
  <c r="V828" i="55"/>
  <c r="X827" i="55"/>
  <c r="W827" i="55"/>
  <c r="AC827" i="55" s="1"/>
  <c r="V827" i="55"/>
  <c r="X826" i="55"/>
  <c r="W826" i="55"/>
  <c r="AA826" i="55" s="1"/>
  <c r="V826" i="55"/>
  <c r="X825" i="55"/>
  <c r="W825" i="55"/>
  <c r="AC825" i="55" s="1"/>
  <c r="V825" i="55"/>
  <c r="X824" i="55"/>
  <c r="W824" i="55"/>
  <c r="Z824" i="55" s="1"/>
  <c r="V824" i="55"/>
  <c r="X823" i="55"/>
  <c r="W823" i="55"/>
  <c r="AB823" i="55" s="1"/>
  <c r="V823" i="55"/>
  <c r="X822" i="55"/>
  <c r="W822" i="55"/>
  <c r="AC822" i="55" s="1"/>
  <c r="V822" i="55"/>
  <c r="X821" i="55"/>
  <c r="W821" i="55"/>
  <c r="AC821" i="55" s="1"/>
  <c r="V821" i="55"/>
  <c r="X820" i="55"/>
  <c r="W820" i="55"/>
  <c r="Z820" i="55" s="1"/>
  <c r="V820" i="55"/>
  <c r="X819" i="55"/>
  <c r="W819" i="55"/>
  <c r="AA819" i="55" s="1"/>
  <c r="X818" i="55"/>
  <c r="W818" i="55"/>
  <c r="AD818" i="55" s="1"/>
  <c r="V818" i="55"/>
  <c r="X817" i="55"/>
  <c r="W817" i="55"/>
  <c r="AC817" i="55" s="1"/>
  <c r="V817" i="55"/>
  <c r="X816" i="55"/>
  <c r="W816" i="55"/>
  <c r="Z816" i="55" s="1"/>
  <c r="V816" i="55"/>
  <c r="X815" i="55"/>
  <c r="W815" i="55"/>
  <c r="AC815" i="55" s="1"/>
  <c r="V815" i="55"/>
  <c r="X814" i="55"/>
  <c r="W814" i="55"/>
  <c r="AA814" i="55" s="1"/>
  <c r="V814" i="55"/>
  <c r="X813" i="55"/>
  <c r="W813" i="55"/>
  <c r="AC813" i="55" s="1"/>
  <c r="V813" i="55"/>
  <c r="X812" i="55"/>
  <c r="W812" i="55"/>
  <c r="Z812" i="55" s="1"/>
  <c r="V812" i="55"/>
  <c r="X811" i="55"/>
  <c r="W811" i="55"/>
  <c r="Y811" i="55" s="1"/>
  <c r="V811" i="55"/>
  <c r="X810" i="55"/>
  <c r="W810" i="55"/>
  <c r="AB810" i="55" s="1"/>
  <c r="V810" i="55"/>
  <c r="X809" i="55"/>
  <c r="W809" i="55"/>
  <c r="AC809" i="55" s="1"/>
  <c r="V809" i="55"/>
  <c r="X808" i="55"/>
  <c r="W808" i="55"/>
  <c r="Z808" i="55" s="1"/>
  <c r="V808" i="55"/>
  <c r="X807" i="55"/>
  <c r="W807" i="55"/>
  <c r="Y807" i="55" s="1"/>
  <c r="X806" i="55"/>
  <c r="W806" i="55"/>
  <c r="AB806" i="55" s="1"/>
  <c r="V806" i="55"/>
  <c r="X805" i="55"/>
  <c r="W805" i="55"/>
  <c r="AC805" i="55" s="1"/>
  <c r="V805" i="55"/>
  <c r="X804" i="55"/>
  <c r="W804" i="55"/>
  <c r="Z804" i="55" s="1"/>
  <c r="V804" i="55"/>
  <c r="X803" i="55"/>
  <c r="W803" i="55"/>
  <c r="Y803" i="55" s="1"/>
  <c r="V803" i="55"/>
  <c r="X802" i="55"/>
  <c r="W802" i="55"/>
  <c r="AB802" i="55" s="1"/>
  <c r="V802" i="55"/>
  <c r="X801" i="55"/>
  <c r="W801" i="55"/>
  <c r="AC801" i="55" s="1"/>
  <c r="V801" i="55"/>
  <c r="X800" i="55"/>
  <c r="W800" i="55"/>
  <c r="Z800" i="55" s="1"/>
  <c r="V800" i="55"/>
  <c r="X799" i="55"/>
  <c r="W799" i="55"/>
  <c r="AC799" i="55" s="1"/>
  <c r="V799" i="55"/>
  <c r="X798" i="55"/>
  <c r="W798" i="55"/>
  <c r="AE798" i="55" s="1"/>
  <c r="V798" i="55"/>
  <c r="X797" i="55"/>
  <c r="W797" i="55"/>
  <c r="AC797" i="55" s="1"/>
  <c r="V797" i="55"/>
  <c r="X796" i="55"/>
  <c r="W796" i="55"/>
  <c r="Z796" i="55" s="1"/>
  <c r="V796" i="55"/>
  <c r="X795" i="55"/>
  <c r="W795" i="55"/>
  <c r="AB795" i="55" s="1"/>
  <c r="X794" i="55"/>
  <c r="W794" i="55"/>
  <c r="AE794" i="55" s="1"/>
  <c r="V794" i="55"/>
  <c r="X793" i="55"/>
  <c r="W793" i="55"/>
  <c r="AC793" i="55" s="1"/>
  <c r="V793" i="55"/>
  <c r="X792" i="55"/>
  <c r="W792" i="55"/>
  <c r="Z792" i="55" s="1"/>
  <c r="V792" i="55"/>
  <c r="X791" i="55"/>
  <c r="W791" i="55"/>
  <c r="AB791" i="55" s="1"/>
  <c r="V791" i="55"/>
  <c r="X790" i="55"/>
  <c r="W790" i="55"/>
  <c r="AE790" i="55" s="1"/>
  <c r="V790" i="55"/>
  <c r="X789" i="55"/>
  <c r="W789" i="55"/>
  <c r="AC789" i="55" s="1"/>
  <c r="V789" i="55"/>
  <c r="X788" i="55"/>
  <c r="W788" i="55"/>
  <c r="Z788" i="55" s="1"/>
  <c r="V788" i="55"/>
  <c r="X787" i="55"/>
  <c r="W787" i="55"/>
  <c r="AE787" i="55" s="1"/>
  <c r="V787" i="55"/>
  <c r="X786" i="55"/>
  <c r="W786" i="55"/>
  <c r="AC786" i="55" s="1"/>
  <c r="V786" i="55"/>
  <c r="X785" i="55"/>
  <c r="W785" i="55"/>
  <c r="AC785" i="55" s="1"/>
  <c r="V785" i="55"/>
  <c r="X784" i="55"/>
  <c r="W784" i="55"/>
  <c r="Z784" i="55" s="1"/>
  <c r="V784" i="55"/>
  <c r="X783" i="55"/>
  <c r="W783" i="55"/>
  <c r="AE783" i="55" s="1"/>
  <c r="X782" i="55"/>
  <c r="W782" i="55"/>
  <c r="AD782" i="55" s="1"/>
  <c r="V782" i="55"/>
  <c r="X781" i="55"/>
  <c r="W781" i="55"/>
  <c r="AC781" i="55" s="1"/>
  <c r="V781" i="55"/>
  <c r="X780" i="55"/>
  <c r="W780" i="55"/>
  <c r="Z780" i="55" s="1"/>
  <c r="V780" i="55"/>
  <c r="X779" i="55"/>
  <c r="W779" i="55"/>
  <c r="AC779" i="55" s="1"/>
  <c r="V779" i="55"/>
  <c r="X778" i="55"/>
  <c r="W778" i="55"/>
  <c r="AA778" i="55" s="1"/>
  <c r="V778" i="55"/>
  <c r="X777" i="55"/>
  <c r="W777" i="55"/>
  <c r="AC777" i="55" s="1"/>
  <c r="V777" i="55"/>
  <c r="X776" i="55"/>
  <c r="W776" i="55"/>
  <c r="Z776" i="55" s="1"/>
  <c r="V776" i="55"/>
  <c r="X775" i="55"/>
  <c r="W775" i="55"/>
  <c r="AD775" i="55" s="1"/>
  <c r="V775" i="55"/>
  <c r="X774" i="55"/>
  <c r="W774" i="55"/>
  <c r="AC774" i="55" s="1"/>
  <c r="V774" i="55"/>
  <c r="X773" i="55"/>
  <c r="W773" i="55"/>
  <c r="AC773" i="55" s="1"/>
  <c r="V773" i="55"/>
  <c r="X772" i="55"/>
  <c r="W772" i="55"/>
  <c r="Z772" i="55" s="1"/>
  <c r="V772" i="55"/>
  <c r="X771" i="55"/>
  <c r="W771" i="55"/>
  <c r="AA771" i="55" s="1"/>
  <c r="X770" i="55"/>
  <c r="W770" i="55"/>
  <c r="AB770" i="55" s="1"/>
  <c r="V770" i="55"/>
  <c r="X769" i="55"/>
  <c r="W769" i="55"/>
  <c r="AC769" i="55" s="1"/>
  <c r="V769" i="55"/>
  <c r="X768" i="55"/>
  <c r="W768" i="55"/>
  <c r="Z768" i="55" s="1"/>
  <c r="V768" i="55"/>
  <c r="X767" i="55"/>
  <c r="W767" i="55"/>
  <c r="AA767" i="55" s="1"/>
  <c r="V767" i="55"/>
  <c r="X766" i="55"/>
  <c r="W766" i="55"/>
  <c r="AB766" i="55" s="1"/>
  <c r="V766" i="55"/>
  <c r="X765" i="55"/>
  <c r="W765" i="55"/>
  <c r="AC765" i="55" s="1"/>
  <c r="V765" i="55"/>
  <c r="X764" i="55"/>
  <c r="W764" i="55"/>
  <c r="Z764" i="55" s="1"/>
  <c r="V764" i="55"/>
  <c r="X763" i="55"/>
  <c r="W763" i="55"/>
  <c r="AC763" i="55" s="1"/>
  <c r="V763" i="55"/>
  <c r="X762" i="55"/>
  <c r="W762" i="55"/>
  <c r="AA762" i="55" s="1"/>
  <c r="V762" i="55"/>
  <c r="X761" i="55"/>
  <c r="W761" i="55"/>
  <c r="AC761" i="55" s="1"/>
  <c r="V761" i="55"/>
  <c r="X760" i="55"/>
  <c r="W760" i="55"/>
  <c r="Z760" i="55" s="1"/>
  <c r="V760" i="55"/>
  <c r="X759" i="55"/>
  <c r="W759" i="55"/>
  <c r="AC759" i="55" s="1"/>
  <c r="X758" i="55"/>
  <c r="W758" i="55"/>
  <c r="AA758" i="55" s="1"/>
  <c r="V758" i="55"/>
  <c r="X757" i="55"/>
  <c r="W757" i="55"/>
  <c r="AC757" i="55" s="1"/>
  <c r="V757" i="55"/>
  <c r="X756" i="55"/>
  <c r="W756" i="55"/>
  <c r="Z756" i="55" s="1"/>
  <c r="V756" i="55"/>
  <c r="AJ756" i="55" s="1"/>
  <c r="X755" i="55"/>
  <c r="W755" i="55"/>
  <c r="AB755" i="55" s="1"/>
  <c r="V755" i="55"/>
  <c r="X754" i="55"/>
  <c r="W754" i="55"/>
  <c r="AC754" i="55" s="1"/>
  <c r="V754" i="55"/>
  <c r="X753" i="55"/>
  <c r="W753" i="55"/>
  <c r="AC753" i="55" s="1"/>
  <c r="V753" i="55"/>
  <c r="X752" i="55"/>
  <c r="W752" i="55"/>
  <c r="Z752" i="55" s="1"/>
  <c r="V752" i="55"/>
  <c r="X751" i="55"/>
  <c r="W751" i="55"/>
  <c r="AA751" i="55" s="1"/>
  <c r="V751" i="55"/>
  <c r="X750" i="55"/>
  <c r="W750" i="55"/>
  <c r="Y750" i="55" s="1"/>
  <c r="V750" i="55"/>
  <c r="X749" i="55"/>
  <c r="W749" i="55"/>
  <c r="AC749" i="55" s="1"/>
  <c r="V749" i="55"/>
  <c r="X748" i="55"/>
  <c r="W748" i="55"/>
  <c r="Z748" i="55" s="1"/>
  <c r="V748" i="55"/>
  <c r="X747" i="55"/>
  <c r="W747" i="55"/>
  <c r="AA747" i="55" s="1"/>
  <c r="X746" i="55"/>
  <c r="W746" i="55"/>
  <c r="Y746" i="55" s="1"/>
  <c r="V746" i="55"/>
  <c r="X745" i="55"/>
  <c r="W745" i="55"/>
  <c r="AC745" i="55" s="1"/>
  <c r="V745" i="55"/>
  <c r="X744" i="55"/>
  <c r="W744" i="55"/>
  <c r="Z744" i="55" s="1"/>
  <c r="V744" i="55"/>
  <c r="X743" i="55"/>
  <c r="W743" i="55"/>
  <c r="AA743" i="55" s="1"/>
  <c r="V743" i="55"/>
  <c r="X742" i="55"/>
  <c r="W742" i="55"/>
  <c r="AC742" i="55" s="1"/>
  <c r="V742" i="55"/>
  <c r="X741" i="55"/>
  <c r="W741" i="55"/>
  <c r="AC741" i="55" s="1"/>
  <c r="V741" i="55"/>
  <c r="X740" i="55"/>
  <c r="W740" i="55"/>
  <c r="Z740" i="55" s="1"/>
  <c r="V740" i="55"/>
  <c r="X739" i="55"/>
  <c r="W739" i="55"/>
  <c r="AE739" i="55" s="1"/>
  <c r="V739" i="55"/>
  <c r="X738" i="55"/>
  <c r="W738" i="55"/>
  <c r="AC738" i="55" s="1"/>
  <c r="V738" i="55"/>
  <c r="X737" i="55"/>
  <c r="W737" i="55"/>
  <c r="AB737" i="55" s="1"/>
  <c r="V737" i="55"/>
  <c r="X736" i="55"/>
  <c r="W736" i="55"/>
  <c r="AC736" i="55" s="1"/>
  <c r="V736" i="55"/>
  <c r="X735" i="55"/>
  <c r="W735" i="55"/>
  <c r="AE735" i="55" s="1"/>
  <c r="X734" i="55"/>
  <c r="W734" i="55"/>
  <c r="AC734" i="55" s="1"/>
  <c r="V734" i="55"/>
  <c r="X733" i="55"/>
  <c r="W733" i="55"/>
  <c r="AB733" i="55" s="1"/>
  <c r="V733" i="55"/>
  <c r="X732" i="55"/>
  <c r="W732" i="55"/>
  <c r="AC732" i="55" s="1"/>
  <c r="V732" i="55"/>
  <c r="X731" i="55"/>
  <c r="W731" i="55"/>
  <c r="AD731" i="55" s="1"/>
  <c r="V731" i="55"/>
  <c r="X730" i="55"/>
  <c r="W730" i="55"/>
  <c r="AC730" i="55" s="1"/>
  <c r="V730" i="55"/>
  <c r="X729" i="55"/>
  <c r="W729" i="55"/>
  <c r="AB729" i="55" s="1"/>
  <c r="V729" i="55"/>
  <c r="X728" i="55"/>
  <c r="W728" i="55"/>
  <c r="AB728" i="55" s="1"/>
  <c r="V728" i="55"/>
  <c r="X727" i="55"/>
  <c r="W727" i="55"/>
  <c r="AD727" i="55" s="1"/>
  <c r="V727" i="55"/>
  <c r="X726" i="55"/>
  <c r="W726" i="55"/>
  <c r="AC726" i="55" s="1"/>
  <c r="V726" i="55"/>
  <c r="X725" i="55"/>
  <c r="W725" i="55"/>
  <c r="AB725" i="55" s="1"/>
  <c r="V725" i="55"/>
  <c r="X724" i="55"/>
  <c r="W724" i="55"/>
  <c r="Y724" i="55" s="1"/>
  <c r="V724" i="55"/>
  <c r="X723" i="55"/>
  <c r="W723" i="55"/>
  <c r="AC723" i="55" s="1"/>
  <c r="X722" i="55"/>
  <c r="W722" i="55"/>
  <c r="AC722" i="55" s="1"/>
  <c r="V722" i="55"/>
  <c r="X721" i="55"/>
  <c r="W721" i="55"/>
  <c r="Z721" i="55" s="1"/>
  <c r="V721" i="55"/>
  <c r="X720" i="55"/>
  <c r="W720" i="55"/>
  <c r="AC720" i="55" s="1"/>
  <c r="V720" i="55"/>
  <c r="X719" i="55"/>
  <c r="W719" i="55"/>
  <c r="AC719" i="55" s="1"/>
  <c r="V719" i="55"/>
  <c r="X718" i="55"/>
  <c r="W718" i="55"/>
  <c r="AC718" i="55" s="1"/>
  <c r="V718" i="55"/>
  <c r="X717" i="55"/>
  <c r="W717" i="55"/>
  <c r="Z717" i="55" s="1"/>
  <c r="V717" i="55"/>
  <c r="X716" i="55"/>
  <c r="W716" i="55"/>
  <c r="Z716" i="55" s="1"/>
  <c r="V716" i="55"/>
  <c r="X715" i="55"/>
  <c r="W715" i="55"/>
  <c r="AC715" i="55" s="1"/>
  <c r="V715" i="55"/>
  <c r="X714" i="55"/>
  <c r="W714" i="55"/>
  <c r="Z714" i="55" s="1"/>
  <c r="V714" i="55"/>
  <c r="X713" i="55"/>
  <c r="W713" i="55"/>
  <c r="AC713" i="55" s="1"/>
  <c r="V713" i="55"/>
  <c r="X712" i="55"/>
  <c r="W712" i="55"/>
  <c r="Z712" i="55" s="1"/>
  <c r="V712" i="55"/>
  <c r="X711" i="55"/>
  <c r="W711" i="55"/>
  <c r="AC711" i="55" s="1"/>
  <c r="X710" i="55"/>
  <c r="W710" i="55"/>
  <c r="AC710" i="55" s="1"/>
  <c r="V710" i="55"/>
  <c r="X709" i="55"/>
  <c r="W709" i="55"/>
  <c r="AB709" i="55" s="1"/>
  <c r="V709" i="55"/>
  <c r="X708" i="55"/>
  <c r="W708" i="55"/>
  <c r="AD708" i="55" s="1"/>
  <c r="V708" i="55"/>
  <c r="X707" i="55"/>
  <c r="W707" i="55"/>
  <c r="AC707" i="55" s="1"/>
  <c r="V707" i="55"/>
  <c r="X706" i="55"/>
  <c r="W706" i="55"/>
  <c r="AD706" i="55" s="1"/>
  <c r="V706" i="55"/>
  <c r="X705" i="55"/>
  <c r="W705" i="55"/>
  <c r="AC705" i="55" s="1"/>
  <c r="V705" i="55"/>
  <c r="X704" i="55"/>
  <c r="W704" i="55"/>
  <c r="V704" i="55"/>
  <c r="X703" i="55"/>
  <c r="W703" i="55"/>
  <c r="AC703" i="55" s="1"/>
  <c r="V703" i="55"/>
  <c r="X702" i="55"/>
  <c r="W702" i="55"/>
  <c r="AB702" i="55" s="1"/>
  <c r="V702" i="55"/>
  <c r="X701" i="55"/>
  <c r="W701" i="55"/>
  <c r="Z701" i="55" s="1"/>
  <c r="V701" i="55"/>
  <c r="X700" i="55"/>
  <c r="W700" i="55"/>
  <c r="V700" i="55"/>
  <c r="X699" i="55"/>
  <c r="W699" i="55"/>
  <c r="X698" i="55"/>
  <c r="W698" i="55"/>
  <c r="AD698" i="55" s="1"/>
  <c r="V698" i="55"/>
  <c r="X697" i="55"/>
  <c r="W697" i="55"/>
  <c r="AB697" i="55" s="1"/>
  <c r="V697" i="55"/>
  <c r="X696" i="55"/>
  <c r="W696" i="55"/>
  <c r="Z696" i="55" s="1"/>
  <c r="V696" i="55"/>
  <c r="X695" i="55"/>
  <c r="W695" i="55"/>
  <c r="AE695" i="55" s="1"/>
  <c r="V695" i="55"/>
  <c r="X694" i="55"/>
  <c r="W694" i="55"/>
  <c r="AD694" i="55" s="1"/>
  <c r="V694" i="55"/>
  <c r="X693" i="55"/>
  <c r="W693" i="55"/>
  <c r="AB693" i="55" s="1"/>
  <c r="V693" i="55"/>
  <c r="X692" i="55"/>
  <c r="W692" i="55"/>
  <c r="AE692" i="55" s="1"/>
  <c r="V692" i="55"/>
  <c r="X691" i="55"/>
  <c r="W691" i="55"/>
  <c r="AE691" i="55" s="1"/>
  <c r="V691" i="55"/>
  <c r="AI691" i="55" s="1"/>
  <c r="X690" i="55"/>
  <c r="W690" i="55"/>
  <c r="AD690" i="55" s="1"/>
  <c r="V690" i="55"/>
  <c r="X689" i="55"/>
  <c r="W689" i="55"/>
  <c r="AB689" i="55" s="1"/>
  <c r="V689" i="55"/>
  <c r="X688" i="55"/>
  <c r="W688" i="55"/>
  <c r="V688" i="55"/>
  <c r="X687" i="55"/>
  <c r="W687" i="55"/>
  <c r="AB687" i="55" s="1"/>
  <c r="X686" i="55"/>
  <c r="W686" i="55"/>
  <c r="AD686" i="55" s="1"/>
  <c r="V686" i="55"/>
  <c r="X685" i="55"/>
  <c r="W685" i="55"/>
  <c r="AB685" i="55" s="1"/>
  <c r="V685" i="55"/>
  <c r="X684" i="55"/>
  <c r="W684" i="55"/>
  <c r="AD684" i="55" s="1"/>
  <c r="V684" i="55"/>
  <c r="X683" i="55"/>
  <c r="W683" i="55"/>
  <c r="V683" i="55"/>
  <c r="X682" i="55"/>
  <c r="W682" i="55"/>
  <c r="AB682" i="55" s="1"/>
  <c r="V682" i="55"/>
  <c r="X681" i="55"/>
  <c r="W681" i="55"/>
  <c r="AB681" i="55" s="1"/>
  <c r="V681" i="55"/>
  <c r="X680" i="55"/>
  <c r="W680" i="55"/>
  <c r="AD680" i="55" s="1"/>
  <c r="V680" i="55"/>
  <c r="X679" i="55"/>
  <c r="W679" i="55"/>
  <c r="AD679" i="55" s="1"/>
  <c r="V679" i="55"/>
  <c r="AI679" i="55" s="1"/>
  <c r="X678" i="55"/>
  <c r="W678" i="55"/>
  <c r="Z678" i="55" s="1"/>
  <c r="V678" i="55"/>
  <c r="X677" i="55"/>
  <c r="W677" i="55"/>
  <c r="AB677" i="55" s="1"/>
  <c r="V677" i="55"/>
  <c r="X676" i="55"/>
  <c r="W676" i="55"/>
  <c r="AE676" i="55" s="1"/>
  <c r="V676" i="55"/>
  <c r="X675" i="55"/>
  <c r="W675" i="55"/>
  <c r="AE675" i="55" s="1"/>
  <c r="X674" i="55"/>
  <c r="W674" i="55"/>
  <c r="AE674" i="55" s="1"/>
  <c r="V674" i="55"/>
  <c r="X673" i="55"/>
  <c r="W673" i="55"/>
  <c r="AB673" i="55" s="1"/>
  <c r="V673" i="55"/>
  <c r="X672" i="55"/>
  <c r="W672" i="55"/>
  <c r="AB672" i="55" s="1"/>
  <c r="V672" i="55"/>
  <c r="X671" i="55"/>
  <c r="W671" i="55"/>
  <c r="V671" i="55"/>
  <c r="AI671" i="55" s="1"/>
  <c r="X670" i="55"/>
  <c r="W670" i="55"/>
  <c r="AA670" i="55" s="1"/>
  <c r="V670" i="55"/>
  <c r="X669" i="55"/>
  <c r="W669" i="55"/>
  <c r="AB669" i="55" s="1"/>
  <c r="V669" i="55"/>
  <c r="X668" i="55"/>
  <c r="W668" i="55"/>
  <c r="V668" i="55"/>
  <c r="X667" i="55"/>
  <c r="W667" i="55"/>
  <c r="AE667" i="55" s="1"/>
  <c r="V667" i="55"/>
  <c r="AI667" i="55" s="1"/>
  <c r="X666" i="55"/>
  <c r="W666" i="55"/>
  <c r="AE666" i="55" s="1"/>
  <c r="V666" i="55"/>
  <c r="X665" i="55"/>
  <c r="W665" i="55"/>
  <c r="AB665" i="55" s="1"/>
  <c r="V665" i="55"/>
  <c r="X664" i="55"/>
  <c r="W664" i="55"/>
  <c r="AE664" i="55" s="1"/>
  <c r="V664" i="55"/>
  <c r="X663" i="55"/>
  <c r="W663" i="55"/>
  <c r="X662" i="55"/>
  <c r="W662" i="55"/>
  <c r="Z662" i="55" s="1"/>
  <c r="V662" i="55"/>
  <c r="X661" i="55"/>
  <c r="W661" i="55"/>
  <c r="AB661" i="55" s="1"/>
  <c r="V661" i="55"/>
  <c r="X660" i="55"/>
  <c r="W660" i="55"/>
  <c r="AC660" i="55" s="1"/>
  <c r="V660" i="55"/>
  <c r="X659" i="55"/>
  <c r="W659" i="55"/>
  <c r="AC659" i="55" s="1"/>
  <c r="V659" i="55"/>
  <c r="AI659" i="55" s="1"/>
  <c r="X658" i="55"/>
  <c r="W658" i="55"/>
  <c r="AC658" i="55" s="1"/>
  <c r="V658" i="55"/>
  <c r="AI658" i="55" s="1"/>
  <c r="X657" i="55"/>
  <c r="W657" i="55"/>
  <c r="AB657" i="55" s="1"/>
  <c r="V657" i="55"/>
  <c r="X656" i="55"/>
  <c r="W656" i="55"/>
  <c r="Y656" i="55" s="1"/>
  <c r="V656" i="55"/>
  <c r="X655" i="55"/>
  <c r="W655" i="55"/>
  <c r="V655" i="55"/>
  <c r="X654" i="55"/>
  <c r="W654" i="55"/>
  <c r="AD654" i="55" s="1"/>
  <c r="V654" i="55"/>
  <c r="X653" i="55"/>
  <c r="W653" i="55"/>
  <c r="AA653" i="55" s="1"/>
  <c r="V653" i="55"/>
  <c r="X652" i="55"/>
  <c r="W652" i="55"/>
  <c r="AE652" i="55" s="1"/>
  <c r="V652" i="55"/>
  <c r="AI652" i="55" s="1"/>
  <c r="X651" i="55"/>
  <c r="W651" i="55"/>
  <c r="X650" i="55"/>
  <c r="W650" i="55"/>
  <c r="AD650" i="55" s="1"/>
  <c r="V650" i="55"/>
  <c r="X649" i="55"/>
  <c r="W649" i="55"/>
  <c r="AA649" i="55" s="1"/>
  <c r="V649" i="55"/>
  <c r="X648" i="55"/>
  <c r="W648" i="55"/>
  <c r="AE648" i="55" s="1"/>
  <c r="V648" i="55"/>
  <c r="AI648" i="55" s="1"/>
  <c r="X647" i="55"/>
  <c r="W647" i="55"/>
  <c r="V647" i="55"/>
  <c r="AI647" i="55" s="1"/>
  <c r="X646" i="55"/>
  <c r="W646" i="55"/>
  <c r="AD646" i="55" s="1"/>
  <c r="V646" i="55"/>
  <c r="X645" i="55"/>
  <c r="W645" i="55"/>
  <c r="AA645" i="55" s="1"/>
  <c r="V645" i="55"/>
  <c r="X644" i="55"/>
  <c r="W644" i="55"/>
  <c r="AE644" i="55" s="1"/>
  <c r="V644" i="55"/>
  <c r="X643" i="55"/>
  <c r="W643" i="55"/>
  <c r="V643" i="55"/>
  <c r="AI643" i="55" s="1"/>
  <c r="X642" i="55"/>
  <c r="W642" i="55"/>
  <c r="AD642" i="55" s="1"/>
  <c r="V642" i="55"/>
  <c r="X641" i="55"/>
  <c r="W641" i="55"/>
  <c r="AA641" i="55" s="1"/>
  <c r="V641" i="55"/>
  <c r="X640" i="55"/>
  <c r="W640" i="55"/>
  <c r="AE640" i="55" s="1"/>
  <c r="V640" i="55"/>
  <c r="X639" i="55"/>
  <c r="W639" i="55"/>
  <c r="X638" i="55"/>
  <c r="W638" i="55"/>
  <c r="AD638" i="55" s="1"/>
  <c r="V638" i="55"/>
  <c r="X637" i="55"/>
  <c r="W637" i="55"/>
  <c r="AA637" i="55" s="1"/>
  <c r="V637" i="55"/>
  <c r="X636" i="55"/>
  <c r="W636" i="55"/>
  <c r="AE636" i="55" s="1"/>
  <c r="V636" i="55"/>
  <c r="X635" i="55"/>
  <c r="W635" i="55"/>
  <c r="V635" i="55"/>
  <c r="AI635" i="55" s="1"/>
  <c r="X634" i="55"/>
  <c r="W634" i="55"/>
  <c r="AD634" i="55" s="1"/>
  <c r="V634" i="55"/>
  <c r="X633" i="55"/>
  <c r="W633" i="55"/>
  <c r="AA633" i="55" s="1"/>
  <c r="V633" i="55"/>
  <c r="X632" i="55"/>
  <c r="W632" i="55"/>
  <c r="AE632" i="55" s="1"/>
  <c r="V632" i="55"/>
  <c r="X631" i="55"/>
  <c r="W631" i="55"/>
  <c r="V631" i="55"/>
  <c r="AI631" i="55" s="1"/>
  <c r="X630" i="55"/>
  <c r="W630" i="55"/>
  <c r="AD630" i="55" s="1"/>
  <c r="V630" i="55"/>
  <c r="X629" i="55"/>
  <c r="W629" i="55"/>
  <c r="AD629" i="55" s="1"/>
  <c r="V629" i="55"/>
  <c r="X628" i="55"/>
  <c r="W628" i="55"/>
  <c r="AE628" i="55" s="1"/>
  <c r="V628" i="55"/>
  <c r="X627" i="55"/>
  <c r="W627" i="55"/>
  <c r="X626" i="55"/>
  <c r="W626" i="55"/>
  <c r="AD626" i="55" s="1"/>
  <c r="V626" i="55"/>
  <c r="X625" i="55"/>
  <c r="W625" i="55"/>
  <c r="AD625" i="55" s="1"/>
  <c r="V625" i="55"/>
  <c r="X624" i="55"/>
  <c r="W624" i="55"/>
  <c r="AE624" i="55" s="1"/>
  <c r="V624" i="55"/>
  <c r="X623" i="55"/>
  <c r="W623" i="55"/>
  <c r="V623" i="55"/>
  <c r="AI623" i="55" s="1"/>
  <c r="X622" i="55"/>
  <c r="W622" i="55"/>
  <c r="AD622" i="55" s="1"/>
  <c r="V622" i="55"/>
  <c r="X621" i="55"/>
  <c r="W621" i="55"/>
  <c r="AD621" i="55" s="1"/>
  <c r="V621" i="55"/>
  <c r="X620" i="55"/>
  <c r="W620" i="55"/>
  <c r="AE620" i="55" s="1"/>
  <c r="V620" i="55"/>
  <c r="X619" i="55"/>
  <c r="W619" i="55"/>
  <c r="V619" i="55"/>
  <c r="AI619" i="55" s="1"/>
  <c r="X618" i="55"/>
  <c r="W618" i="55"/>
  <c r="AD618" i="55" s="1"/>
  <c r="V618" i="55"/>
  <c r="X617" i="55"/>
  <c r="W617" i="55"/>
  <c r="AD617" i="55" s="1"/>
  <c r="V617" i="55"/>
  <c r="X616" i="55"/>
  <c r="W616" i="55"/>
  <c r="AE616" i="55" s="1"/>
  <c r="V616" i="55"/>
  <c r="X615" i="55"/>
  <c r="W615" i="55"/>
  <c r="X614" i="55"/>
  <c r="W614" i="55"/>
  <c r="AD614" i="55" s="1"/>
  <c r="V614" i="55"/>
  <c r="X613" i="55"/>
  <c r="W613" i="55"/>
  <c r="AD613" i="55" s="1"/>
  <c r="V613" i="55"/>
  <c r="X612" i="55"/>
  <c r="W612" i="55"/>
  <c r="AE612" i="55" s="1"/>
  <c r="V612" i="55"/>
  <c r="X611" i="55"/>
  <c r="W611" i="55"/>
  <c r="V611" i="55"/>
  <c r="X610" i="55"/>
  <c r="W610" i="55"/>
  <c r="AD610" i="55" s="1"/>
  <c r="V610" i="55"/>
  <c r="X609" i="55"/>
  <c r="W609" i="55"/>
  <c r="AD609" i="55" s="1"/>
  <c r="V609" i="55"/>
  <c r="X608" i="55"/>
  <c r="W608" i="55"/>
  <c r="AE608" i="55" s="1"/>
  <c r="V608" i="55"/>
  <c r="X607" i="55"/>
  <c r="W607" i="55"/>
  <c r="V607" i="55"/>
  <c r="AI607" i="55" s="1"/>
  <c r="X606" i="55"/>
  <c r="W606" i="55"/>
  <c r="AD606" i="55" s="1"/>
  <c r="V606" i="55"/>
  <c r="X605" i="55"/>
  <c r="W605" i="55"/>
  <c r="Z605" i="55" s="1"/>
  <c r="V605" i="55"/>
  <c r="X604" i="55"/>
  <c r="W604" i="55"/>
  <c r="AE604" i="55" s="1"/>
  <c r="V604" i="55"/>
  <c r="X603" i="55"/>
  <c r="W603" i="55"/>
  <c r="X602" i="55"/>
  <c r="W602" i="55"/>
  <c r="AD602" i="55" s="1"/>
  <c r="V602" i="55"/>
  <c r="X601" i="55"/>
  <c r="W601" i="55"/>
  <c r="Z601" i="55" s="1"/>
  <c r="V601" i="55"/>
  <c r="X600" i="55"/>
  <c r="W600" i="55"/>
  <c r="AE600" i="55" s="1"/>
  <c r="V600" i="55"/>
  <c r="X599" i="55"/>
  <c r="W599" i="55"/>
  <c r="V599" i="55"/>
  <c r="AI599" i="55" s="1"/>
  <c r="X598" i="55"/>
  <c r="W598" i="55"/>
  <c r="AD598" i="55" s="1"/>
  <c r="V598" i="55"/>
  <c r="X597" i="55"/>
  <c r="W597" i="55"/>
  <c r="Z597" i="55" s="1"/>
  <c r="V597" i="55"/>
  <c r="X596" i="55"/>
  <c r="W596" i="55"/>
  <c r="AE596" i="55" s="1"/>
  <c r="V596" i="55"/>
  <c r="X595" i="55"/>
  <c r="W595" i="55"/>
  <c r="V595" i="55"/>
  <c r="AI595" i="55" s="1"/>
  <c r="X594" i="55"/>
  <c r="W594" i="55"/>
  <c r="AD594" i="55" s="1"/>
  <c r="V594" i="55"/>
  <c r="X593" i="55"/>
  <c r="W593" i="55"/>
  <c r="Z593" i="55" s="1"/>
  <c r="V593" i="55"/>
  <c r="X592" i="55"/>
  <c r="W592" i="55"/>
  <c r="AE592" i="55" s="1"/>
  <c r="V592" i="55"/>
  <c r="X591" i="55"/>
  <c r="W591" i="55"/>
  <c r="X590" i="55"/>
  <c r="W590" i="55"/>
  <c r="AD590" i="55" s="1"/>
  <c r="V590" i="55"/>
  <c r="X589" i="55"/>
  <c r="W589" i="55"/>
  <c r="Z589" i="55" s="1"/>
  <c r="V589" i="55"/>
  <c r="X588" i="55"/>
  <c r="W588" i="55"/>
  <c r="AE588" i="55" s="1"/>
  <c r="V588" i="55"/>
  <c r="X587" i="55"/>
  <c r="W587" i="55"/>
  <c r="V587" i="55"/>
  <c r="X586" i="55"/>
  <c r="W586" i="55"/>
  <c r="AD586" i="55" s="1"/>
  <c r="V586" i="55"/>
  <c r="X585" i="55"/>
  <c r="W585" i="55"/>
  <c r="Z585" i="55" s="1"/>
  <c r="V585" i="55"/>
  <c r="X584" i="55"/>
  <c r="W584" i="55"/>
  <c r="AE584" i="55" s="1"/>
  <c r="V584" i="55"/>
  <c r="X583" i="55"/>
  <c r="W583" i="55"/>
  <c r="V583" i="55"/>
  <c r="AI583" i="55" s="1"/>
  <c r="X582" i="55"/>
  <c r="W582" i="55"/>
  <c r="AD582" i="55" s="1"/>
  <c r="V582" i="55"/>
  <c r="X581" i="55"/>
  <c r="W581" i="55"/>
  <c r="AA581" i="55" s="1"/>
  <c r="V581" i="55"/>
  <c r="X580" i="55"/>
  <c r="W580" i="55"/>
  <c r="AE580" i="55" s="1"/>
  <c r="V580" i="55"/>
  <c r="X579" i="55"/>
  <c r="W579" i="55"/>
  <c r="X578" i="55"/>
  <c r="W578" i="55"/>
  <c r="AD578" i="55" s="1"/>
  <c r="V578" i="55"/>
  <c r="X577" i="55"/>
  <c r="W577" i="55"/>
  <c r="AA577" i="55" s="1"/>
  <c r="V577" i="55"/>
  <c r="X576" i="55"/>
  <c r="W576" i="55"/>
  <c r="AE576" i="55" s="1"/>
  <c r="V576" i="55"/>
  <c r="X575" i="55"/>
  <c r="W575" i="55"/>
  <c r="V575" i="55"/>
  <c r="AI575" i="55" s="1"/>
  <c r="X574" i="55"/>
  <c r="W574" i="55"/>
  <c r="AD574" i="55" s="1"/>
  <c r="V574" i="55"/>
  <c r="X573" i="55"/>
  <c r="W573" i="55"/>
  <c r="AB573" i="55" s="1"/>
  <c r="V573" i="55"/>
  <c r="X572" i="55"/>
  <c r="W572" i="55"/>
  <c r="AE572" i="55" s="1"/>
  <c r="V572" i="55"/>
  <c r="X571" i="55"/>
  <c r="W571" i="55"/>
  <c r="V571" i="55"/>
  <c r="X570" i="55"/>
  <c r="W570" i="55"/>
  <c r="AD570" i="55" s="1"/>
  <c r="V570" i="55"/>
  <c r="X569" i="55"/>
  <c r="W569" i="55"/>
  <c r="AC569" i="55" s="1"/>
  <c r="V569" i="55"/>
  <c r="X568" i="55"/>
  <c r="W568" i="55"/>
  <c r="AE568" i="55" s="1"/>
  <c r="V568" i="55"/>
  <c r="X567" i="55"/>
  <c r="W567" i="55"/>
  <c r="X566" i="55"/>
  <c r="W566" i="55"/>
  <c r="AD566" i="55" s="1"/>
  <c r="V566" i="55"/>
  <c r="X565" i="55"/>
  <c r="W565" i="55"/>
  <c r="AD565" i="55" s="1"/>
  <c r="V565" i="55"/>
  <c r="X564" i="55"/>
  <c r="W564" i="55"/>
  <c r="AE564" i="55" s="1"/>
  <c r="V564" i="55"/>
  <c r="X563" i="55"/>
  <c r="W563" i="55"/>
  <c r="V563" i="55"/>
  <c r="AI563" i="55" s="1"/>
  <c r="X562" i="55"/>
  <c r="W562" i="55"/>
  <c r="AD562" i="55" s="1"/>
  <c r="V562" i="55"/>
  <c r="X561" i="55"/>
  <c r="W561" i="55"/>
  <c r="AE561" i="55" s="1"/>
  <c r="V561" i="55"/>
  <c r="X560" i="55"/>
  <c r="W560" i="55"/>
  <c r="AE560" i="55" s="1"/>
  <c r="V560" i="55"/>
  <c r="X559" i="55"/>
  <c r="W559" i="55"/>
  <c r="V559" i="55"/>
  <c r="AI559" i="55" s="1"/>
  <c r="X558" i="55"/>
  <c r="W558" i="55"/>
  <c r="AD558" i="55" s="1"/>
  <c r="V558" i="55"/>
  <c r="X557" i="55"/>
  <c r="W557" i="55"/>
  <c r="AE557" i="55" s="1"/>
  <c r="V557" i="55"/>
  <c r="X556" i="55"/>
  <c r="W556" i="55"/>
  <c r="AE556" i="55" s="1"/>
  <c r="V556" i="55"/>
  <c r="X555" i="55"/>
  <c r="W555" i="55"/>
  <c r="X554" i="55"/>
  <c r="W554" i="55"/>
  <c r="AD554" i="55" s="1"/>
  <c r="V554" i="55"/>
  <c r="X553" i="55"/>
  <c r="W553" i="55"/>
  <c r="AE553" i="55" s="1"/>
  <c r="V553" i="55"/>
  <c r="X552" i="55"/>
  <c r="W552" i="55"/>
  <c r="AE552" i="55" s="1"/>
  <c r="V552" i="55"/>
  <c r="X551" i="55"/>
  <c r="W551" i="55"/>
  <c r="V551" i="55"/>
  <c r="AI551" i="55" s="1"/>
  <c r="X550" i="55"/>
  <c r="W550" i="55"/>
  <c r="AD550" i="55" s="1"/>
  <c r="V550" i="55"/>
  <c r="X549" i="55"/>
  <c r="W549" i="55"/>
  <c r="AD549" i="55" s="1"/>
  <c r="V549" i="55"/>
  <c r="X548" i="55"/>
  <c r="W548" i="55"/>
  <c r="AE548" i="55" s="1"/>
  <c r="V548" i="55"/>
  <c r="X547" i="55"/>
  <c r="W547" i="55"/>
  <c r="V547" i="55"/>
  <c r="X546" i="55"/>
  <c r="W546" i="55"/>
  <c r="AD546" i="55" s="1"/>
  <c r="V546" i="55"/>
  <c r="X545" i="55"/>
  <c r="W545" i="55"/>
  <c r="Y545" i="55" s="1"/>
  <c r="V545" i="55"/>
  <c r="X544" i="55"/>
  <c r="W544" i="55"/>
  <c r="AE544" i="55" s="1"/>
  <c r="V544" i="55"/>
  <c r="X543" i="55"/>
  <c r="W543" i="55"/>
  <c r="X542" i="55"/>
  <c r="W542" i="55"/>
  <c r="AD542" i="55" s="1"/>
  <c r="V542" i="55"/>
  <c r="X541" i="55"/>
  <c r="W541" i="55"/>
  <c r="Z541" i="55" s="1"/>
  <c r="V541" i="55"/>
  <c r="X540" i="55"/>
  <c r="W540" i="55"/>
  <c r="AE540" i="55" s="1"/>
  <c r="V540" i="55"/>
  <c r="X539" i="55"/>
  <c r="W539" i="55"/>
  <c r="V539" i="55"/>
  <c r="X538" i="55"/>
  <c r="W538" i="55"/>
  <c r="AD538" i="55" s="1"/>
  <c r="V538" i="55"/>
  <c r="X537" i="55"/>
  <c r="W537" i="55"/>
  <c r="AA537" i="55" s="1"/>
  <c r="V537" i="55"/>
  <c r="X536" i="55"/>
  <c r="W536" i="55"/>
  <c r="AE536" i="55" s="1"/>
  <c r="V536" i="55"/>
  <c r="X535" i="55"/>
  <c r="W535" i="55"/>
  <c r="V535" i="55"/>
  <c r="X534" i="55"/>
  <c r="W534" i="55"/>
  <c r="AD534" i="55" s="1"/>
  <c r="V534" i="55"/>
  <c r="X533" i="55"/>
  <c r="W533" i="55"/>
  <c r="AA533" i="55" s="1"/>
  <c r="V533" i="55"/>
  <c r="X532" i="55"/>
  <c r="W532" i="55"/>
  <c r="AE532" i="55" s="1"/>
  <c r="V532" i="55"/>
  <c r="X531" i="55"/>
  <c r="W531" i="55"/>
  <c r="X530" i="55"/>
  <c r="W530" i="55"/>
  <c r="AD530" i="55" s="1"/>
  <c r="V530" i="55"/>
  <c r="X529" i="55"/>
  <c r="W529" i="55"/>
  <c r="AE529" i="55" s="1"/>
  <c r="V529" i="55"/>
  <c r="X528" i="55"/>
  <c r="W528" i="55"/>
  <c r="AE528" i="55" s="1"/>
  <c r="V528" i="55"/>
  <c r="X527" i="55"/>
  <c r="W527" i="55"/>
  <c r="V527" i="55"/>
  <c r="X526" i="55"/>
  <c r="W526" i="55"/>
  <c r="AD526" i="55" s="1"/>
  <c r="V526" i="55"/>
  <c r="X525" i="55"/>
  <c r="W525" i="55"/>
  <c r="AE525" i="55" s="1"/>
  <c r="V525" i="55"/>
  <c r="X524" i="55"/>
  <c r="W524" i="55"/>
  <c r="AE524" i="55" s="1"/>
  <c r="V524" i="55"/>
  <c r="X523" i="55"/>
  <c r="W523" i="55"/>
  <c r="V523" i="55"/>
  <c r="X522" i="55"/>
  <c r="W522" i="55"/>
  <c r="AD522" i="55" s="1"/>
  <c r="V522" i="55"/>
  <c r="X521" i="55"/>
  <c r="W521" i="55"/>
  <c r="AE521" i="55" s="1"/>
  <c r="V521" i="55"/>
  <c r="X520" i="55"/>
  <c r="W520" i="55"/>
  <c r="AE520" i="55" s="1"/>
  <c r="V520" i="55"/>
  <c r="X519" i="55"/>
  <c r="W519" i="55"/>
  <c r="X518" i="55"/>
  <c r="W518" i="55"/>
  <c r="AD518" i="55" s="1"/>
  <c r="V518" i="55"/>
  <c r="X517" i="55"/>
  <c r="W517" i="55"/>
  <c r="AE517" i="55" s="1"/>
  <c r="V517" i="55"/>
  <c r="X516" i="55"/>
  <c r="W516" i="55"/>
  <c r="AE516" i="55" s="1"/>
  <c r="V516" i="55"/>
  <c r="X515" i="55"/>
  <c r="W515" i="55"/>
  <c r="V515" i="55"/>
  <c r="X514" i="55"/>
  <c r="W514" i="55"/>
  <c r="AD514" i="55" s="1"/>
  <c r="V514" i="55"/>
  <c r="X513" i="55"/>
  <c r="W513" i="55"/>
  <c r="AE513" i="55" s="1"/>
  <c r="V513" i="55"/>
  <c r="X512" i="55"/>
  <c r="W512" i="55"/>
  <c r="AE512" i="55" s="1"/>
  <c r="V512" i="55"/>
  <c r="X511" i="55"/>
  <c r="W511" i="55"/>
  <c r="V511" i="55"/>
  <c r="X510" i="55"/>
  <c r="W510" i="55"/>
  <c r="AD510" i="55" s="1"/>
  <c r="V510" i="55"/>
  <c r="X509" i="55"/>
  <c r="W509" i="55"/>
  <c r="AE509" i="55" s="1"/>
  <c r="V509" i="55"/>
  <c r="X508" i="55"/>
  <c r="W508" i="55"/>
  <c r="AE508" i="55" s="1"/>
  <c r="V508" i="55"/>
  <c r="X507" i="55"/>
  <c r="W507" i="55"/>
  <c r="X506" i="55"/>
  <c r="W506" i="55"/>
  <c r="AD506" i="55" s="1"/>
  <c r="V506" i="55"/>
  <c r="X505" i="55"/>
  <c r="W505" i="55"/>
  <c r="Y505" i="55" s="1"/>
  <c r="V505" i="55"/>
  <c r="X504" i="55"/>
  <c r="W504" i="55"/>
  <c r="AE504" i="55" s="1"/>
  <c r="V504" i="55"/>
  <c r="X503" i="55"/>
  <c r="W503" i="55"/>
  <c r="V503" i="55"/>
  <c r="AI503" i="55" s="1"/>
  <c r="X502" i="55"/>
  <c r="W502" i="55"/>
  <c r="AD502" i="55" s="1"/>
  <c r="V502" i="55"/>
  <c r="X501" i="55"/>
  <c r="W501" i="55"/>
  <c r="AA501" i="55" s="1"/>
  <c r="V501" i="55"/>
  <c r="X500" i="55"/>
  <c r="W500" i="55"/>
  <c r="AE500" i="55" s="1"/>
  <c r="V500" i="55"/>
  <c r="X499" i="55"/>
  <c r="W499" i="55"/>
  <c r="V499" i="55"/>
  <c r="X498" i="55"/>
  <c r="W498" i="55"/>
  <c r="AD498" i="55" s="1"/>
  <c r="V498" i="55"/>
  <c r="X497" i="55"/>
  <c r="W497" i="55"/>
  <c r="AD497" i="55" s="1"/>
  <c r="V497" i="55"/>
  <c r="X496" i="55"/>
  <c r="W496" i="55"/>
  <c r="AE496" i="55" s="1"/>
  <c r="V496" i="55"/>
  <c r="X495" i="55"/>
  <c r="W495" i="55"/>
  <c r="X494" i="55"/>
  <c r="W494" i="55"/>
  <c r="AD494" i="55" s="1"/>
  <c r="V494" i="55"/>
  <c r="X493" i="55"/>
  <c r="W493" i="55"/>
  <c r="AE493" i="55" s="1"/>
  <c r="V493" i="55"/>
  <c r="X492" i="55"/>
  <c r="W492" i="55"/>
  <c r="AE492" i="55" s="1"/>
  <c r="V492" i="55"/>
  <c r="X491" i="55"/>
  <c r="W491" i="55"/>
  <c r="V491" i="55"/>
  <c r="X490" i="55"/>
  <c r="W490" i="55"/>
  <c r="AD490" i="55" s="1"/>
  <c r="V490" i="55"/>
  <c r="X489" i="55"/>
  <c r="W489" i="55"/>
  <c r="AE489" i="55" s="1"/>
  <c r="V489" i="55"/>
  <c r="X488" i="55"/>
  <c r="W488" i="55"/>
  <c r="AE488" i="55" s="1"/>
  <c r="V488" i="55"/>
  <c r="X487" i="55"/>
  <c r="W487" i="55"/>
  <c r="V487" i="55"/>
  <c r="AI487" i="55" s="1"/>
  <c r="X486" i="55"/>
  <c r="W486" i="55"/>
  <c r="AC486" i="55" s="1"/>
  <c r="V486" i="55"/>
  <c r="X485" i="55"/>
  <c r="W485" i="55"/>
  <c r="AA485" i="55" s="1"/>
  <c r="V485" i="55"/>
  <c r="X484" i="55"/>
  <c r="W484" i="55"/>
  <c r="AE484" i="55" s="1"/>
  <c r="V484" i="55"/>
  <c r="X483" i="55"/>
  <c r="W483" i="55"/>
  <c r="X482" i="55"/>
  <c r="W482" i="55"/>
  <c r="AC482" i="55" s="1"/>
  <c r="V482" i="55"/>
  <c r="X481" i="55"/>
  <c r="W481" i="55"/>
  <c r="AE481" i="55" s="1"/>
  <c r="V481" i="55"/>
  <c r="X480" i="55"/>
  <c r="W480" i="55"/>
  <c r="AE480" i="55" s="1"/>
  <c r="V480" i="55"/>
  <c r="X479" i="55"/>
  <c r="W479" i="55"/>
  <c r="V479" i="55"/>
  <c r="X478" i="55"/>
  <c r="W478" i="55"/>
  <c r="AC478" i="55" s="1"/>
  <c r="V478" i="55"/>
  <c r="X477" i="55"/>
  <c r="W477" i="55"/>
  <c r="AE477" i="55" s="1"/>
  <c r="V477" i="55"/>
  <c r="X476" i="55"/>
  <c r="W476" i="55"/>
  <c r="AE476" i="55" s="1"/>
  <c r="V476" i="55"/>
  <c r="X475" i="55"/>
  <c r="W475" i="55"/>
  <c r="V475" i="55"/>
  <c r="AI475" i="55" s="1"/>
  <c r="X474" i="55"/>
  <c r="W474" i="55"/>
  <c r="AC474" i="55" s="1"/>
  <c r="V474" i="55"/>
  <c r="X473" i="55"/>
  <c r="W473" i="55"/>
  <c r="Z473" i="55" s="1"/>
  <c r="V473" i="55"/>
  <c r="X472" i="55"/>
  <c r="W472" i="55"/>
  <c r="AE472" i="55" s="1"/>
  <c r="V472" i="55"/>
  <c r="X471" i="55"/>
  <c r="W471" i="55"/>
  <c r="X470" i="55"/>
  <c r="W470" i="55"/>
  <c r="AC470" i="55" s="1"/>
  <c r="V470" i="55"/>
  <c r="X469" i="55"/>
  <c r="W469" i="55"/>
  <c r="AE469" i="55" s="1"/>
  <c r="V469" i="55"/>
  <c r="X468" i="55"/>
  <c r="W468" i="55"/>
  <c r="AE468" i="55" s="1"/>
  <c r="V468" i="55"/>
  <c r="X467" i="55"/>
  <c r="W467" i="55"/>
  <c r="V467" i="55"/>
  <c r="X466" i="55"/>
  <c r="W466" i="55"/>
  <c r="AC466" i="55" s="1"/>
  <c r="V466" i="55"/>
  <c r="X465" i="55"/>
  <c r="W465" i="55"/>
  <c r="AE465" i="55" s="1"/>
  <c r="V465" i="55"/>
  <c r="X464" i="55"/>
  <c r="W464" i="55"/>
  <c r="AE464" i="55" s="1"/>
  <c r="V464" i="55"/>
  <c r="X463" i="55"/>
  <c r="W463" i="55"/>
  <c r="V463" i="55"/>
  <c r="AI463" i="55" s="1"/>
  <c r="X462" i="55"/>
  <c r="W462" i="55"/>
  <c r="AC462" i="55" s="1"/>
  <c r="V462" i="55"/>
  <c r="X461" i="55"/>
  <c r="W461" i="55"/>
  <c r="AD461" i="55" s="1"/>
  <c r="V461" i="55"/>
  <c r="X460" i="55"/>
  <c r="W460" i="55"/>
  <c r="AE460" i="55" s="1"/>
  <c r="V460" i="55"/>
  <c r="X459" i="55"/>
  <c r="W459" i="55"/>
  <c r="X458" i="55"/>
  <c r="W458" i="55"/>
  <c r="AC458" i="55" s="1"/>
  <c r="V458" i="55"/>
  <c r="X457" i="55"/>
  <c r="W457" i="55"/>
  <c r="AC457" i="55" s="1"/>
  <c r="V457" i="55"/>
  <c r="X456" i="55"/>
  <c r="W456" i="55"/>
  <c r="AA456" i="55" s="1"/>
  <c r="V456" i="55"/>
  <c r="X455" i="55"/>
  <c r="W455" i="55"/>
  <c r="V455" i="55"/>
  <c r="X454" i="55"/>
  <c r="W454" i="55"/>
  <c r="AC454" i="55" s="1"/>
  <c r="V454" i="55"/>
  <c r="X453" i="55"/>
  <c r="W453" i="55"/>
  <c r="Z453" i="55" s="1"/>
  <c r="V453" i="55"/>
  <c r="X452" i="55"/>
  <c r="W452" i="55"/>
  <c r="Z452" i="55" s="1"/>
  <c r="V452" i="55"/>
  <c r="X451" i="55"/>
  <c r="W451" i="55"/>
  <c r="V451" i="55"/>
  <c r="AI451" i="55" s="1"/>
  <c r="X450" i="55"/>
  <c r="W450" i="55"/>
  <c r="AC450" i="55" s="1"/>
  <c r="V450" i="55"/>
  <c r="X449" i="55"/>
  <c r="W449" i="55"/>
  <c r="Z449" i="55" s="1"/>
  <c r="V449" i="55"/>
  <c r="X448" i="55"/>
  <c r="W448" i="55"/>
  <c r="AB448" i="55" s="1"/>
  <c r="V448" i="55"/>
  <c r="X447" i="55"/>
  <c r="W447" i="55"/>
  <c r="X446" i="55"/>
  <c r="W446" i="55"/>
  <c r="AC446" i="55" s="1"/>
  <c r="V446" i="55"/>
  <c r="X445" i="55"/>
  <c r="W445" i="55"/>
  <c r="Z445" i="55" s="1"/>
  <c r="V445" i="55"/>
  <c r="X444" i="55"/>
  <c r="W444" i="55"/>
  <c r="AB444" i="55" s="1"/>
  <c r="V444" i="55"/>
  <c r="X443" i="55"/>
  <c r="W443" i="55"/>
  <c r="V443" i="55"/>
  <c r="X442" i="55"/>
  <c r="W442" i="55"/>
  <c r="AC442" i="55" s="1"/>
  <c r="V442" i="55"/>
  <c r="X441" i="55"/>
  <c r="W441" i="55"/>
  <c r="AD441" i="55" s="1"/>
  <c r="V441" i="55"/>
  <c r="X440" i="55"/>
  <c r="W440" i="55"/>
  <c r="AB440" i="55" s="1"/>
  <c r="V440" i="55"/>
  <c r="X439" i="55"/>
  <c r="W439" i="55"/>
  <c r="V439" i="55"/>
  <c r="X438" i="55"/>
  <c r="W438" i="55"/>
  <c r="AC438" i="55" s="1"/>
  <c r="V438" i="55"/>
  <c r="X437" i="55"/>
  <c r="W437" i="55"/>
  <c r="Z437" i="55" s="1"/>
  <c r="V437" i="55"/>
  <c r="X436" i="55"/>
  <c r="W436" i="55"/>
  <c r="AB436" i="55" s="1"/>
  <c r="V436" i="55"/>
  <c r="X435" i="55"/>
  <c r="W435" i="55"/>
  <c r="X434" i="55"/>
  <c r="W434" i="55"/>
  <c r="AC434" i="55" s="1"/>
  <c r="V434" i="55"/>
  <c r="X433" i="55"/>
  <c r="W433" i="55"/>
  <c r="Z433" i="55" s="1"/>
  <c r="V433" i="55"/>
  <c r="X432" i="55"/>
  <c r="W432" i="55"/>
  <c r="AB432" i="55" s="1"/>
  <c r="V432" i="55"/>
  <c r="X431" i="55"/>
  <c r="W431" i="55"/>
  <c r="V431" i="55"/>
  <c r="AI431" i="55" s="1"/>
  <c r="X430" i="55"/>
  <c r="W430" i="55"/>
  <c r="AC430" i="55" s="1"/>
  <c r="V430" i="55"/>
  <c r="X429" i="55"/>
  <c r="W429" i="55"/>
  <c r="Z429" i="55" s="1"/>
  <c r="V429" i="55"/>
  <c r="X428" i="55"/>
  <c r="W428" i="55"/>
  <c r="AB428" i="55" s="1"/>
  <c r="V428" i="55"/>
  <c r="X427" i="55"/>
  <c r="W427" i="55"/>
  <c r="V427" i="55"/>
  <c r="X426" i="55"/>
  <c r="W426" i="55"/>
  <c r="AC426" i="55" s="1"/>
  <c r="V426" i="55"/>
  <c r="X425" i="55"/>
  <c r="W425" i="55"/>
  <c r="Z425" i="55" s="1"/>
  <c r="V425" i="55"/>
  <c r="X424" i="55"/>
  <c r="W424" i="55"/>
  <c r="Z424" i="55" s="1"/>
  <c r="V424" i="55"/>
  <c r="X423" i="55"/>
  <c r="W423" i="55"/>
  <c r="X422" i="55"/>
  <c r="W422" i="55"/>
  <c r="AC422" i="55" s="1"/>
  <c r="V422" i="55"/>
  <c r="X421" i="55"/>
  <c r="W421" i="55"/>
  <c r="Z421" i="55" s="1"/>
  <c r="V421" i="55"/>
  <c r="X420" i="55"/>
  <c r="W420" i="55"/>
  <c r="AB420" i="55" s="1"/>
  <c r="V420" i="55"/>
  <c r="X419" i="55"/>
  <c r="W419" i="55"/>
  <c r="V419" i="55"/>
  <c r="AI419" i="55" s="1"/>
  <c r="X418" i="55"/>
  <c r="W418" i="55"/>
  <c r="AC418" i="55" s="1"/>
  <c r="V418" i="55"/>
  <c r="X417" i="55"/>
  <c r="W417" i="55"/>
  <c r="Y417" i="55" s="1"/>
  <c r="V417" i="55"/>
  <c r="X416" i="55"/>
  <c r="W416" i="55"/>
  <c r="AB416" i="55" s="1"/>
  <c r="V416" i="55"/>
  <c r="X415" i="55"/>
  <c r="W415" i="55"/>
  <c r="V415" i="55"/>
  <c r="X414" i="55"/>
  <c r="W414" i="55"/>
  <c r="AC414" i="55" s="1"/>
  <c r="V414" i="55"/>
  <c r="X413" i="55"/>
  <c r="W413" i="55"/>
  <c r="Z413" i="55" s="1"/>
  <c r="V413" i="55"/>
  <c r="X412" i="55"/>
  <c r="W412" i="55"/>
  <c r="AB412" i="55" s="1"/>
  <c r="V412" i="55"/>
  <c r="X411" i="55"/>
  <c r="W411" i="55"/>
  <c r="X410" i="55"/>
  <c r="W410" i="55"/>
  <c r="AC410" i="55" s="1"/>
  <c r="V410" i="55"/>
  <c r="X409" i="55"/>
  <c r="W409" i="55"/>
  <c r="Z409" i="55" s="1"/>
  <c r="V409" i="55"/>
  <c r="X408" i="55"/>
  <c r="W408" i="55"/>
  <c r="AD408" i="55" s="1"/>
  <c r="V408" i="55"/>
  <c r="X407" i="55"/>
  <c r="W407" i="55"/>
  <c r="V407" i="55"/>
  <c r="AI407" i="55" s="1"/>
  <c r="X406" i="55"/>
  <c r="W406" i="55"/>
  <c r="AC406" i="55" s="1"/>
  <c r="V406" i="55"/>
  <c r="X405" i="55"/>
  <c r="W405" i="55"/>
  <c r="Z405" i="55" s="1"/>
  <c r="V405" i="55"/>
  <c r="X404" i="55"/>
  <c r="W404" i="55"/>
  <c r="AC404" i="55" s="1"/>
  <c r="V404" i="55"/>
  <c r="X403" i="55"/>
  <c r="W403" i="55"/>
  <c r="V403" i="55"/>
  <c r="AI403" i="55" s="1"/>
  <c r="X402" i="55"/>
  <c r="W402" i="55"/>
  <c r="AC402" i="55" s="1"/>
  <c r="V402" i="55"/>
  <c r="X401" i="55"/>
  <c r="W401" i="55"/>
  <c r="Z401" i="55" s="1"/>
  <c r="V401" i="55"/>
  <c r="X400" i="55"/>
  <c r="W400" i="55"/>
  <c r="AB400" i="55" s="1"/>
  <c r="V400" i="55"/>
  <c r="X399" i="55"/>
  <c r="W399" i="55"/>
  <c r="X398" i="55"/>
  <c r="W398" i="55"/>
  <c r="AC398" i="55" s="1"/>
  <c r="V398" i="55"/>
  <c r="X397" i="55"/>
  <c r="W397" i="55"/>
  <c r="Z397" i="55" s="1"/>
  <c r="V397" i="55"/>
  <c r="X396" i="55"/>
  <c r="W396" i="55"/>
  <c r="AD396" i="55" s="1"/>
  <c r="V396" i="55"/>
  <c r="X395" i="55"/>
  <c r="W395" i="55"/>
  <c r="AD395" i="55" s="1"/>
  <c r="V395" i="55"/>
  <c r="AI395" i="55" s="1"/>
  <c r="X394" i="55"/>
  <c r="W394" i="55"/>
  <c r="AC394" i="55" s="1"/>
  <c r="V394" i="55"/>
  <c r="X393" i="55"/>
  <c r="W393" i="55"/>
  <c r="Z393" i="55" s="1"/>
  <c r="V393" i="55"/>
  <c r="X392" i="55"/>
  <c r="W392" i="55"/>
  <c r="AB392" i="55" s="1"/>
  <c r="V392" i="55"/>
  <c r="X391" i="55"/>
  <c r="W391" i="55"/>
  <c r="AD391" i="55" s="1"/>
  <c r="V391" i="55"/>
  <c r="AI391" i="55" s="1"/>
  <c r="X390" i="55"/>
  <c r="W390" i="55"/>
  <c r="AC390" i="55" s="1"/>
  <c r="V390" i="55"/>
  <c r="X389" i="55"/>
  <c r="W389" i="55"/>
  <c r="Z389" i="55" s="1"/>
  <c r="V389" i="55"/>
  <c r="X388" i="55"/>
  <c r="W388" i="55"/>
  <c r="AE388" i="55" s="1"/>
  <c r="V388" i="55"/>
  <c r="X387" i="55"/>
  <c r="W387" i="55"/>
  <c r="AA387" i="55" s="1"/>
  <c r="X386" i="55"/>
  <c r="W386" i="55"/>
  <c r="AC386" i="55" s="1"/>
  <c r="V386" i="55"/>
  <c r="X385" i="55"/>
  <c r="W385" i="55"/>
  <c r="Z385" i="55" s="1"/>
  <c r="V385" i="55"/>
  <c r="X384" i="55"/>
  <c r="W384" i="55"/>
  <c r="Z384" i="55" s="1"/>
  <c r="V384" i="55"/>
  <c r="X383" i="55"/>
  <c r="W383" i="55"/>
  <c r="AA383" i="55" s="1"/>
  <c r="V383" i="55"/>
  <c r="X382" i="55"/>
  <c r="W382" i="55"/>
  <c r="AC382" i="55" s="1"/>
  <c r="V382" i="55"/>
  <c r="X381" i="55"/>
  <c r="W381" i="55"/>
  <c r="Z381" i="55" s="1"/>
  <c r="V381" i="55"/>
  <c r="X380" i="55"/>
  <c r="W380" i="55"/>
  <c r="AC380" i="55" s="1"/>
  <c r="V380" i="55"/>
  <c r="X379" i="55"/>
  <c r="W379" i="55"/>
  <c r="AD379" i="55" s="1"/>
  <c r="V379" i="55"/>
  <c r="AI379" i="55" s="1"/>
  <c r="X378" i="55"/>
  <c r="W378" i="55"/>
  <c r="AC378" i="55" s="1"/>
  <c r="V378" i="55"/>
  <c r="X377" i="55"/>
  <c r="W377" i="55"/>
  <c r="Z377" i="55" s="1"/>
  <c r="V377" i="55"/>
  <c r="X376" i="55"/>
  <c r="W376" i="55"/>
  <c r="AC376" i="55" s="1"/>
  <c r="V376" i="55"/>
  <c r="X375" i="55"/>
  <c r="W375" i="55"/>
  <c r="AE375" i="55" s="1"/>
  <c r="X374" i="55"/>
  <c r="W374" i="55"/>
  <c r="AC374" i="55" s="1"/>
  <c r="V374" i="55"/>
  <c r="X373" i="55"/>
  <c r="W373" i="55"/>
  <c r="Z373" i="55" s="1"/>
  <c r="V373" i="55"/>
  <c r="X372" i="55"/>
  <c r="W372" i="55"/>
  <c r="Y372" i="55" s="1"/>
  <c r="V372" i="55"/>
  <c r="X371" i="55"/>
  <c r="W371" i="55"/>
  <c r="AD371" i="55" s="1"/>
  <c r="V371" i="55"/>
  <c r="X370" i="55"/>
  <c r="W370" i="55"/>
  <c r="AC370" i="55" s="1"/>
  <c r="V370" i="55"/>
  <c r="X369" i="55"/>
  <c r="W369" i="55"/>
  <c r="Z369" i="55" s="1"/>
  <c r="V369" i="55"/>
  <c r="X368" i="55"/>
  <c r="W368" i="55"/>
  <c r="AE368" i="55" s="1"/>
  <c r="V368" i="55"/>
  <c r="X367" i="55"/>
  <c r="W367" i="55"/>
  <c r="AE367" i="55" s="1"/>
  <c r="V367" i="55"/>
  <c r="X366" i="55"/>
  <c r="W366" i="55"/>
  <c r="AC366" i="55" s="1"/>
  <c r="V366" i="55"/>
  <c r="X365" i="55"/>
  <c r="W365" i="55"/>
  <c r="Z365" i="55" s="1"/>
  <c r="V365" i="55"/>
  <c r="X364" i="55"/>
  <c r="W364" i="55"/>
  <c r="Z364" i="55" s="1"/>
  <c r="V364" i="55"/>
  <c r="X363" i="55"/>
  <c r="W363" i="55"/>
  <c r="AA363" i="55" s="1"/>
  <c r="X362" i="55"/>
  <c r="W362" i="55"/>
  <c r="AC362" i="55" s="1"/>
  <c r="V362" i="55"/>
  <c r="X361" i="55"/>
  <c r="W361" i="55"/>
  <c r="Z361" i="55" s="1"/>
  <c r="V361" i="55"/>
  <c r="X360" i="55"/>
  <c r="W360" i="55"/>
  <c r="AC360" i="55" s="1"/>
  <c r="V360" i="55"/>
  <c r="X359" i="55"/>
  <c r="W359" i="55"/>
  <c r="AA359" i="55" s="1"/>
  <c r="V359" i="55"/>
  <c r="X358" i="55"/>
  <c r="W358" i="55"/>
  <c r="AC358" i="55" s="1"/>
  <c r="V358" i="55"/>
  <c r="X357" i="55"/>
  <c r="W357" i="55"/>
  <c r="Z357" i="55" s="1"/>
  <c r="V357" i="55"/>
  <c r="X356" i="55"/>
  <c r="W356" i="55"/>
  <c r="Z356" i="55" s="1"/>
  <c r="V356" i="55"/>
  <c r="X355" i="55"/>
  <c r="W355" i="55"/>
  <c r="AA355" i="55" s="1"/>
  <c r="V355" i="55"/>
  <c r="X354" i="55"/>
  <c r="W354" i="55"/>
  <c r="AC354" i="55" s="1"/>
  <c r="V354" i="55"/>
  <c r="X353" i="55"/>
  <c r="W353" i="55"/>
  <c r="Z353" i="55" s="1"/>
  <c r="V353" i="55"/>
  <c r="X352" i="55"/>
  <c r="W352" i="55"/>
  <c r="AE352" i="55" s="1"/>
  <c r="V352" i="55"/>
  <c r="X351" i="55"/>
  <c r="W351" i="55"/>
  <c r="AA351" i="55" s="1"/>
  <c r="X350" i="55"/>
  <c r="W350" i="55"/>
  <c r="AC350" i="55" s="1"/>
  <c r="V350" i="55"/>
  <c r="X349" i="55"/>
  <c r="W349" i="55"/>
  <c r="Z349" i="55" s="1"/>
  <c r="V349" i="55"/>
  <c r="X348" i="55"/>
  <c r="W348" i="55"/>
  <c r="AB348" i="55" s="1"/>
  <c r="V348" i="55"/>
  <c r="X347" i="55"/>
  <c r="W347" i="55"/>
  <c r="AA347" i="55" s="1"/>
  <c r="V347" i="55"/>
  <c r="X346" i="55"/>
  <c r="W346" i="55"/>
  <c r="AC346" i="55" s="1"/>
  <c r="V346" i="55"/>
  <c r="X345" i="55"/>
  <c r="W345" i="55"/>
  <c r="Z345" i="55" s="1"/>
  <c r="V345" i="55"/>
  <c r="X344" i="55"/>
  <c r="W344" i="55"/>
  <c r="AE344" i="55" s="1"/>
  <c r="V344" i="55"/>
  <c r="X343" i="55"/>
  <c r="W343" i="55"/>
  <c r="AE343" i="55" s="1"/>
  <c r="V343" i="55"/>
  <c r="X342" i="55"/>
  <c r="W342" i="55"/>
  <c r="AC342" i="55" s="1"/>
  <c r="V342" i="55"/>
  <c r="X341" i="55"/>
  <c r="W341" i="55"/>
  <c r="Z341" i="55" s="1"/>
  <c r="V341" i="55"/>
  <c r="X340" i="55"/>
  <c r="W340" i="55"/>
  <c r="AC340" i="55" s="1"/>
  <c r="V340" i="55"/>
  <c r="X339" i="55"/>
  <c r="W339" i="55"/>
  <c r="X338" i="55"/>
  <c r="W338" i="55"/>
  <c r="AC338" i="55" s="1"/>
  <c r="V338" i="55"/>
  <c r="X337" i="55"/>
  <c r="W337" i="55"/>
  <c r="Z337" i="55" s="1"/>
  <c r="V337" i="55"/>
  <c r="X336" i="55"/>
  <c r="W336" i="55"/>
  <c r="AB336" i="55" s="1"/>
  <c r="V336" i="55"/>
  <c r="X335" i="55"/>
  <c r="W335" i="55"/>
  <c r="V335" i="55"/>
  <c r="AI335" i="55" s="1"/>
  <c r="X334" i="55"/>
  <c r="W334" i="55"/>
  <c r="AC334" i="55" s="1"/>
  <c r="V334" i="55"/>
  <c r="X333" i="55"/>
  <c r="W333" i="55"/>
  <c r="AC333" i="55" s="1"/>
  <c r="V333" i="55"/>
  <c r="X332" i="55"/>
  <c r="W332" i="55"/>
  <c r="AB332" i="55" s="1"/>
  <c r="V332" i="55"/>
  <c r="X331" i="55"/>
  <c r="W331" i="55"/>
  <c r="AD331" i="55" s="1"/>
  <c r="V331" i="55"/>
  <c r="AI331" i="55" s="1"/>
  <c r="X330" i="55"/>
  <c r="W330" i="55"/>
  <c r="AC330" i="55" s="1"/>
  <c r="V330" i="55"/>
  <c r="X329" i="55"/>
  <c r="W329" i="55"/>
  <c r="AD329" i="55" s="1"/>
  <c r="V329" i="55"/>
  <c r="X328" i="55"/>
  <c r="W328" i="55"/>
  <c r="AB328" i="55" s="1"/>
  <c r="V328" i="55"/>
  <c r="X327" i="55"/>
  <c r="W327" i="55"/>
  <c r="X326" i="55"/>
  <c r="W326" i="55"/>
  <c r="AC326" i="55" s="1"/>
  <c r="V326" i="55"/>
  <c r="X325" i="55"/>
  <c r="W325" i="55"/>
  <c r="AC325" i="55" s="1"/>
  <c r="V325" i="55"/>
  <c r="X324" i="55"/>
  <c r="W324" i="55"/>
  <c r="AB324" i="55" s="1"/>
  <c r="V324" i="55"/>
  <c r="X323" i="55"/>
  <c r="W323" i="55"/>
  <c r="V323" i="55"/>
  <c r="AI323" i="55" s="1"/>
  <c r="X322" i="55"/>
  <c r="W322" i="55"/>
  <c r="AC322" i="55" s="1"/>
  <c r="V322" i="55"/>
  <c r="X321" i="55"/>
  <c r="W321" i="55"/>
  <c r="AE321" i="55" s="1"/>
  <c r="V321" i="55"/>
  <c r="X320" i="55"/>
  <c r="W320" i="55"/>
  <c r="AB320" i="55" s="1"/>
  <c r="V320" i="55"/>
  <c r="X319" i="55"/>
  <c r="W319" i="55"/>
  <c r="AA319" i="55" s="1"/>
  <c r="V319" i="55"/>
  <c r="AI319" i="55" s="1"/>
  <c r="X318" i="55"/>
  <c r="W318" i="55"/>
  <c r="AE318" i="55" s="1"/>
  <c r="V318" i="55"/>
  <c r="AI318" i="55" s="1"/>
  <c r="X317" i="55"/>
  <c r="W317" i="55"/>
  <c r="AE317" i="55" s="1"/>
  <c r="V317" i="55"/>
  <c r="X316" i="55"/>
  <c r="W316" i="55"/>
  <c r="AB316" i="55" s="1"/>
  <c r="V316" i="55"/>
  <c r="X315" i="55"/>
  <c r="W315" i="55"/>
  <c r="AA315" i="55" s="1"/>
  <c r="X314" i="55"/>
  <c r="W314" i="55"/>
  <c r="AA314" i="55" s="1"/>
  <c r="V314" i="55"/>
  <c r="AI314" i="55" s="1"/>
  <c r="X313" i="55"/>
  <c r="W313" i="55"/>
  <c r="AC313" i="55" s="1"/>
  <c r="V313" i="55"/>
  <c r="X312" i="55"/>
  <c r="W312" i="55"/>
  <c r="AB312" i="55" s="1"/>
  <c r="V312" i="55"/>
  <c r="X311" i="55"/>
  <c r="W311" i="55"/>
  <c r="V311" i="55"/>
  <c r="AI311" i="55" s="1"/>
  <c r="X310" i="55"/>
  <c r="W310" i="55"/>
  <c r="AB310" i="55" s="1"/>
  <c r="V310" i="55"/>
  <c r="X309" i="55"/>
  <c r="W309" i="55"/>
  <c r="AE309" i="55" s="1"/>
  <c r="V309" i="55"/>
  <c r="X308" i="55"/>
  <c r="W308" i="55"/>
  <c r="AB308" i="55" s="1"/>
  <c r="V308" i="55"/>
  <c r="X307" i="55"/>
  <c r="W307" i="55"/>
  <c r="AE307" i="55" s="1"/>
  <c r="V307" i="55"/>
  <c r="X306" i="55"/>
  <c r="W306" i="55"/>
  <c r="AB306" i="55" s="1"/>
  <c r="V306" i="55"/>
  <c r="X305" i="55"/>
  <c r="W305" i="55"/>
  <c r="Z305" i="55" s="1"/>
  <c r="V305" i="55"/>
  <c r="X304" i="55"/>
  <c r="W304" i="55"/>
  <c r="AB304" i="55" s="1"/>
  <c r="V304" i="55"/>
  <c r="X303" i="55"/>
  <c r="W303" i="55"/>
  <c r="X302" i="55"/>
  <c r="W302" i="55"/>
  <c r="AB302" i="55" s="1"/>
  <c r="V302" i="55"/>
  <c r="X301" i="55"/>
  <c r="W301" i="55"/>
  <c r="Z301" i="55" s="1"/>
  <c r="V301" i="55"/>
  <c r="X300" i="55"/>
  <c r="W300" i="55"/>
  <c r="AB300" i="55" s="1"/>
  <c r="V300" i="55"/>
  <c r="X299" i="55"/>
  <c r="W299" i="55"/>
  <c r="V299" i="55"/>
  <c r="AI299" i="55" s="1"/>
  <c r="X298" i="55"/>
  <c r="W298" i="55"/>
  <c r="V298" i="55"/>
  <c r="X297" i="55"/>
  <c r="W297" i="55"/>
  <c r="Z297" i="55" s="1"/>
  <c r="V297" i="55"/>
  <c r="X296" i="55"/>
  <c r="W296" i="55"/>
  <c r="AE296" i="55" s="1"/>
  <c r="V296" i="55"/>
  <c r="X295" i="55"/>
  <c r="W295" i="55"/>
  <c r="AE295" i="55" s="1"/>
  <c r="V295" i="55"/>
  <c r="X294" i="55"/>
  <c r="W294" i="55"/>
  <c r="Y294" i="55" s="1"/>
  <c r="V294" i="55"/>
  <c r="AI294" i="55" s="1"/>
  <c r="X293" i="55"/>
  <c r="W293" i="55"/>
  <c r="Z293" i="55" s="1"/>
  <c r="V293" i="55"/>
  <c r="X292" i="55"/>
  <c r="W292" i="55"/>
  <c r="AB292" i="55" s="1"/>
  <c r="V292" i="55"/>
  <c r="X291" i="55"/>
  <c r="W291" i="55"/>
  <c r="X290" i="55"/>
  <c r="W290" i="55"/>
  <c r="AB290" i="55" s="1"/>
  <c r="V290" i="55"/>
  <c r="X289" i="55"/>
  <c r="W289" i="55"/>
  <c r="Z289" i="55" s="1"/>
  <c r="V289" i="55"/>
  <c r="X288" i="55"/>
  <c r="W288" i="55"/>
  <c r="AA288" i="55" s="1"/>
  <c r="V288" i="55"/>
  <c r="X287" i="55"/>
  <c r="W287" i="55"/>
  <c r="AD287" i="55" s="1"/>
  <c r="V287" i="55"/>
  <c r="X286" i="55"/>
  <c r="W286" i="55"/>
  <c r="AD286" i="55" s="1"/>
  <c r="V286" i="55"/>
  <c r="X285" i="55"/>
  <c r="W285" i="55"/>
  <c r="AC285" i="55" s="1"/>
  <c r="V285" i="55"/>
  <c r="X284" i="55"/>
  <c r="W284" i="55"/>
  <c r="V284" i="55"/>
  <c r="AI284" i="55" s="1"/>
  <c r="X283" i="55"/>
  <c r="W283" i="55"/>
  <c r="AD283" i="55" s="1"/>
  <c r="V283" i="55"/>
  <c r="X282" i="55"/>
  <c r="W282" i="55"/>
  <c r="Y282" i="55" s="1"/>
  <c r="V282" i="55"/>
  <c r="X281" i="55"/>
  <c r="W281" i="55"/>
  <c r="AC281" i="55" s="1"/>
  <c r="V281" i="55"/>
  <c r="X280" i="55"/>
  <c r="W280" i="55"/>
  <c r="V280" i="55"/>
  <c r="AI280" i="55" s="1"/>
  <c r="X279" i="55"/>
  <c r="W279" i="55"/>
  <c r="AD279" i="55" s="1"/>
  <c r="X278" i="55"/>
  <c r="W278" i="55"/>
  <c r="AC278" i="55" s="1"/>
  <c r="V278" i="55"/>
  <c r="X277" i="55"/>
  <c r="W277" i="55"/>
  <c r="AC277" i="55" s="1"/>
  <c r="V277" i="55"/>
  <c r="X276" i="55"/>
  <c r="W276" i="55"/>
  <c r="AA276" i="55" s="1"/>
  <c r="V276" i="55"/>
  <c r="AI276" i="55" s="1"/>
  <c r="X275" i="55"/>
  <c r="W275" i="55"/>
  <c r="AD275" i="55" s="1"/>
  <c r="V275" i="55"/>
  <c r="X274" i="55"/>
  <c r="W274" i="55"/>
  <c r="AD274" i="55" s="1"/>
  <c r="V274" i="55"/>
  <c r="X273" i="55"/>
  <c r="W273" i="55"/>
  <c r="AC273" i="55" s="1"/>
  <c r="V273" i="55"/>
  <c r="X272" i="55"/>
  <c r="W272" i="55"/>
  <c r="V272" i="55"/>
  <c r="AI272" i="55" s="1"/>
  <c r="X271" i="55"/>
  <c r="W271" i="55"/>
  <c r="AD271" i="55" s="1"/>
  <c r="V271" i="55"/>
  <c r="X270" i="55"/>
  <c r="W270" i="55"/>
  <c r="Z270" i="55" s="1"/>
  <c r="V270" i="55"/>
  <c r="X269" i="55"/>
  <c r="W269" i="55"/>
  <c r="AC269" i="55" s="1"/>
  <c r="V269" i="55"/>
  <c r="X268" i="55"/>
  <c r="W268" i="55"/>
  <c r="V268" i="55"/>
  <c r="AI268" i="55" s="1"/>
  <c r="X267" i="55"/>
  <c r="W267" i="55"/>
  <c r="AD267" i="55" s="1"/>
  <c r="X266" i="55"/>
  <c r="W266" i="55"/>
  <c r="AD266" i="55" s="1"/>
  <c r="V266" i="55"/>
  <c r="X265" i="55"/>
  <c r="W265" i="55"/>
  <c r="AC265" i="55" s="1"/>
  <c r="V265" i="55"/>
  <c r="X264" i="55"/>
  <c r="W264" i="55"/>
  <c r="AA264" i="55" s="1"/>
  <c r="V264" i="55"/>
  <c r="AI264" i="55" s="1"/>
  <c r="X263" i="55"/>
  <c r="W263" i="55"/>
  <c r="AD263" i="55" s="1"/>
  <c r="V263" i="55"/>
  <c r="X262" i="55"/>
  <c r="W262" i="55"/>
  <c r="AE262" i="55" s="1"/>
  <c r="V262" i="55"/>
  <c r="X261" i="55"/>
  <c r="W261" i="55"/>
  <c r="AC261" i="55" s="1"/>
  <c r="V261" i="55"/>
  <c r="X260" i="55"/>
  <c r="W260" i="55"/>
  <c r="V260" i="55"/>
  <c r="AI260" i="55" s="1"/>
  <c r="X259" i="55"/>
  <c r="W259" i="55"/>
  <c r="AD259" i="55" s="1"/>
  <c r="V259" i="55"/>
  <c r="X258" i="55"/>
  <c r="W258" i="55"/>
  <c r="AC258" i="55" s="1"/>
  <c r="V258" i="55"/>
  <c r="X257" i="55"/>
  <c r="W257" i="55"/>
  <c r="AC257" i="55" s="1"/>
  <c r="V257" i="55"/>
  <c r="X256" i="55"/>
  <c r="W256" i="55"/>
  <c r="V256" i="55"/>
  <c r="AI256" i="55" s="1"/>
  <c r="X255" i="55"/>
  <c r="W255" i="55"/>
  <c r="AD255" i="55" s="1"/>
  <c r="X254" i="55"/>
  <c r="W254" i="55"/>
  <c r="AE254" i="55" s="1"/>
  <c r="V254" i="55"/>
  <c r="X253" i="55"/>
  <c r="W253" i="55"/>
  <c r="AC253" i="55" s="1"/>
  <c r="V253" i="55"/>
  <c r="X252" i="55"/>
  <c r="W252" i="55"/>
  <c r="AA252" i="55" s="1"/>
  <c r="V252" i="55"/>
  <c r="AI252" i="55" s="1"/>
  <c r="X251" i="55"/>
  <c r="W251" i="55"/>
  <c r="AD251" i="55" s="1"/>
  <c r="V251" i="55"/>
  <c r="X250" i="55"/>
  <c r="W250" i="55"/>
  <c r="AE250" i="55" s="1"/>
  <c r="V250" i="55"/>
  <c r="X249" i="55"/>
  <c r="W249" i="55"/>
  <c r="AC249" i="55" s="1"/>
  <c r="V249" i="55"/>
  <c r="X248" i="55"/>
  <c r="W248" i="55"/>
  <c r="V248" i="55"/>
  <c r="AI248" i="55" s="1"/>
  <c r="X247" i="55"/>
  <c r="W247" i="55"/>
  <c r="AD247" i="55" s="1"/>
  <c r="V247" i="55"/>
  <c r="X246" i="55"/>
  <c r="W246" i="55"/>
  <c r="AB246" i="55" s="1"/>
  <c r="V246" i="55"/>
  <c r="X245" i="55"/>
  <c r="W245" i="55"/>
  <c r="AC245" i="55" s="1"/>
  <c r="V245" i="55"/>
  <c r="X244" i="55"/>
  <c r="W244" i="55"/>
  <c r="V244" i="55"/>
  <c r="AI244" i="55" s="1"/>
  <c r="X243" i="55"/>
  <c r="W243" i="55"/>
  <c r="AD243" i="55" s="1"/>
  <c r="X242" i="55"/>
  <c r="W242" i="55"/>
  <c r="AB242" i="55" s="1"/>
  <c r="V242" i="55"/>
  <c r="X241" i="55"/>
  <c r="W241" i="55"/>
  <c r="AC241" i="55" s="1"/>
  <c r="V241" i="55"/>
  <c r="X240" i="55"/>
  <c r="W240" i="55"/>
  <c r="AA240" i="55" s="1"/>
  <c r="V240" i="55"/>
  <c r="AI240" i="55" s="1"/>
  <c r="X239" i="55"/>
  <c r="W239" i="55"/>
  <c r="AD239" i="55" s="1"/>
  <c r="V239" i="55"/>
  <c r="X238" i="55"/>
  <c r="W238" i="55"/>
  <c r="Y238" i="55" s="1"/>
  <c r="V238" i="55"/>
  <c r="X237" i="55"/>
  <c r="W237" i="55"/>
  <c r="AC237" i="55" s="1"/>
  <c r="V237" i="55"/>
  <c r="X236" i="55"/>
  <c r="W236" i="55"/>
  <c r="V236" i="55"/>
  <c r="AI236" i="55" s="1"/>
  <c r="X235" i="55"/>
  <c r="W235" i="55"/>
  <c r="AD235" i="55" s="1"/>
  <c r="V235" i="55"/>
  <c r="X234" i="55"/>
  <c r="W234" i="55"/>
  <c r="AC234" i="55" s="1"/>
  <c r="V234" i="55"/>
  <c r="X233" i="55"/>
  <c r="W233" i="55"/>
  <c r="AC233" i="55" s="1"/>
  <c r="V233" i="55"/>
  <c r="X232" i="55"/>
  <c r="W232" i="55"/>
  <c r="V232" i="55"/>
  <c r="AI232" i="55" s="1"/>
  <c r="X231" i="55"/>
  <c r="W231" i="55"/>
  <c r="AD231" i="55" s="1"/>
  <c r="X230" i="55"/>
  <c r="W230" i="55"/>
  <c r="AC230" i="55" s="1"/>
  <c r="V230" i="55"/>
  <c r="X229" i="55"/>
  <c r="W229" i="55"/>
  <c r="AC229" i="55" s="1"/>
  <c r="V229" i="55"/>
  <c r="X228" i="55"/>
  <c r="W228" i="55"/>
  <c r="AA228" i="55" s="1"/>
  <c r="V228" i="55"/>
  <c r="AI228" i="55" s="1"/>
  <c r="X227" i="55"/>
  <c r="W227" i="55"/>
  <c r="AD227" i="55" s="1"/>
  <c r="V227" i="55"/>
  <c r="X226" i="55"/>
  <c r="W226" i="55"/>
  <c r="Z226" i="55" s="1"/>
  <c r="V226" i="55"/>
  <c r="X225" i="55"/>
  <c r="W225" i="55"/>
  <c r="AC225" i="55" s="1"/>
  <c r="V225" i="55"/>
  <c r="X224" i="55"/>
  <c r="W224" i="55"/>
  <c r="V224" i="55"/>
  <c r="AI224" i="55" s="1"/>
  <c r="X223" i="55"/>
  <c r="W223" i="55"/>
  <c r="AD223" i="55" s="1"/>
  <c r="V223" i="55"/>
  <c r="X222" i="55"/>
  <c r="W222" i="55"/>
  <c r="AD222" i="55" s="1"/>
  <c r="V222" i="55"/>
  <c r="X221" i="55"/>
  <c r="W221" i="55"/>
  <c r="AC221" i="55" s="1"/>
  <c r="V221" i="55"/>
  <c r="X220" i="55"/>
  <c r="W220" i="55"/>
  <c r="V220" i="55"/>
  <c r="AI220" i="55" s="1"/>
  <c r="X219" i="55"/>
  <c r="W219" i="55"/>
  <c r="AD219" i="55" s="1"/>
  <c r="X218" i="55"/>
  <c r="W218" i="55"/>
  <c r="AD218" i="55" s="1"/>
  <c r="V218" i="55"/>
  <c r="X217" i="55"/>
  <c r="W217" i="55"/>
  <c r="AC217" i="55" s="1"/>
  <c r="V217" i="55"/>
  <c r="X216" i="55"/>
  <c r="W216" i="55"/>
  <c r="AA216" i="55" s="1"/>
  <c r="V216" i="55"/>
  <c r="AI216" i="55" s="1"/>
  <c r="X215" i="55"/>
  <c r="W215" i="55"/>
  <c r="AD215" i="55" s="1"/>
  <c r="V215" i="55"/>
  <c r="X214" i="55"/>
  <c r="W214" i="55"/>
  <c r="AE214" i="55" s="1"/>
  <c r="V214" i="55"/>
  <c r="X213" i="55"/>
  <c r="W213" i="55"/>
  <c r="AC213" i="55" s="1"/>
  <c r="V213" i="55"/>
  <c r="X212" i="55"/>
  <c r="W212" i="55"/>
  <c r="V212" i="55"/>
  <c r="X211" i="55"/>
  <c r="W211" i="55"/>
  <c r="Z211" i="55" s="1"/>
  <c r="V211" i="55"/>
  <c r="X210" i="55"/>
  <c r="W210" i="55"/>
  <c r="AE210" i="55" s="1"/>
  <c r="V210" i="55"/>
  <c r="X209" i="55"/>
  <c r="W209" i="55"/>
  <c r="AC209" i="55" s="1"/>
  <c r="V209" i="55"/>
  <c r="X208" i="55"/>
  <c r="W208" i="55"/>
  <c r="V208" i="55"/>
  <c r="X207" i="55"/>
  <c r="W207" i="55"/>
  <c r="Z207" i="55" s="1"/>
  <c r="X206" i="55"/>
  <c r="W206" i="55"/>
  <c r="AD206" i="55" s="1"/>
  <c r="V206" i="55"/>
  <c r="X205" i="55"/>
  <c r="W205" i="55"/>
  <c r="AC205" i="55" s="1"/>
  <c r="V205" i="55"/>
  <c r="X204" i="55"/>
  <c r="W204" i="55"/>
  <c r="V204" i="55"/>
  <c r="AI204" i="55" s="1"/>
  <c r="X203" i="55"/>
  <c r="W203" i="55"/>
  <c r="Z203" i="55" s="1"/>
  <c r="V203" i="55"/>
  <c r="X202" i="55"/>
  <c r="W202" i="55"/>
  <c r="Y202" i="55" s="1"/>
  <c r="V202" i="55"/>
  <c r="X201" i="55"/>
  <c r="W201" i="55"/>
  <c r="AC201" i="55" s="1"/>
  <c r="V201" i="55"/>
  <c r="X200" i="55"/>
  <c r="W200" i="55"/>
  <c r="AA200" i="55" s="1"/>
  <c r="V200" i="55"/>
  <c r="AI200" i="55" s="1"/>
  <c r="X199" i="55"/>
  <c r="W199" i="55"/>
  <c r="Z199" i="55" s="1"/>
  <c r="V199" i="55"/>
  <c r="X198" i="55"/>
  <c r="W198" i="55"/>
  <c r="AE198" i="55" s="1"/>
  <c r="V198" i="55"/>
  <c r="X197" i="55"/>
  <c r="W197" i="55"/>
  <c r="AC197" i="55" s="1"/>
  <c r="V197" i="55"/>
  <c r="X196" i="55"/>
  <c r="W196" i="55"/>
  <c r="AA196" i="55" s="1"/>
  <c r="V196" i="55"/>
  <c r="X195" i="55"/>
  <c r="W195" i="55"/>
  <c r="Z195" i="55" s="1"/>
  <c r="X194" i="55"/>
  <c r="W194" i="55"/>
  <c r="AC194" i="55" s="1"/>
  <c r="V194" i="55"/>
  <c r="X193" i="55"/>
  <c r="W193" i="55"/>
  <c r="AC193" i="55" s="1"/>
  <c r="V193" i="55"/>
  <c r="X192" i="55"/>
  <c r="W192" i="55"/>
  <c r="AA192" i="55" s="1"/>
  <c r="V192" i="55"/>
  <c r="AI192" i="55" s="1"/>
  <c r="X191" i="55"/>
  <c r="W191" i="55"/>
  <c r="Z191" i="55" s="1"/>
  <c r="V191" i="55"/>
  <c r="X190" i="55"/>
  <c r="W190" i="55"/>
  <c r="AB190" i="55" s="1"/>
  <c r="V190" i="55"/>
  <c r="X189" i="55"/>
  <c r="W189" i="55"/>
  <c r="AC189" i="55" s="1"/>
  <c r="V189" i="55"/>
  <c r="AM189" i="55" s="1"/>
  <c r="X188" i="55"/>
  <c r="W188" i="55"/>
  <c r="V188" i="55"/>
  <c r="AI188" i="55" s="1"/>
  <c r="X187" i="55"/>
  <c r="W187" i="55"/>
  <c r="Z187" i="55" s="1"/>
  <c r="V187" i="55"/>
  <c r="X186" i="55"/>
  <c r="W186" i="55"/>
  <c r="AE186" i="55" s="1"/>
  <c r="V186" i="55"/>
  <c r="X185" i="55"/>
  <c r="W185" i="55"/>
  <c r="AC185" i="55" s="1"/>
  <c r="V185" i="55"/>
  <c r="X184" i="55"/>
  <c r="W184" i="55"/>
  <c r="V184" i="55"/>
  <c r="AI184" i="55" s="1"/>
  <c r="X183" i="55"/>
  <c r="W183" i="55"/>
  <c r="Z183" i="55" s="1"/>
  <c r="X182" i="55"/>
  <c r="W182" i="55"/>
  <c r="AE182" i="55" s="1"/>
  <c r="V182" i="55"/>
  <c r="X181" i="55"/>
  <c r="W181" i="55"/>
  <c r="AC181" i="55" s="1"/>
  <c r="V181" i="55"/>
  <c r="X180" i="55"/>
  <c r="W180" i="55"/>
  <c r="AA180" i="55" s="1"/>
  <c r="V180" i="55"/>
  <c r="AI180" i="55" s="1"/>
  <c r="X179" i="55"/>
  <c r="W179" i="55"/>
  <c r="Z179" i="55" s="1"/>
  <c r="V179" i="55"/>
  <c r="X178" i="55"/>
  <c r="W178" i="55"/>
  <c r="AD178" i="55" s="1"/>
  <c r="V178" i="55"/>
  <c r="X177" i="55"/>
  <c r="W177" i="55"/>
  <c r="AC177" i="55" s="1"/>
  <c r="V177" i="55"/>
  <c r="X176" i="55"/>
  <c r="W176" i="55"/>
  <c r="AA176" i="55" s="1"/>
  <c r="V176" i="55"/>
  <c r="AI176" i="55" s="1"/>
  <c r="X175" i="55"/>
  <c r="W175" i="55"/>
  <c r="Z175" i="55" s="1"/>
  <c r="V175" i="55"/>
  <c r="X174" i="55"/>
  <c r="W174" i="55"/>
  <c r="AB174" i="55" s="1"/>
  <c r="V174" i="55"/>
  <c r="X173" i="55"/>
  <c r="W173" i="55"/>
  <c r="AC173" i="55" s="1"/>
  <c r="V173" i="55"/>
  <c r="X172" i="55"/>
  <c r="W172" i="55"/>
  <c r="AA172" i="55" s="1"/>
  <c r="V172" i="55"/>
  <c r="AI172" i="55" s="1"/>
  <c r="X171" i="55"/>
  <c r="W171" i="55"/>
  <c r="Z171" i="55" s="1"/>
  <c r="X170" i="55"/>
  <c r="W170" i="55"/>
  <c r="Y170" i="55" s="1"/>
  <c r="V170" i="55"/>
  <c r="X169" i="55"/>
  <c r="W169" i="55"/>
  <c r="AC169" i="55" s="1"/>
  <c r="V169" i="55"/>
  <c r="X168" i="55"/>
  <c r="W168" i="55"/>
  <c r="V168" i="55"/>
  <c r="X167" i="55"/>
  <c r="W167" i="55"/>
  <c r="Z167" i="55" s="1"/>
  <c r="V167" i="55"/>
  <c r="X166" i="55"/>
  <c r="W166" i="55"/>
  <c r="AC166" i="55" s="1"/>
  <c r="V166" i="55"/>
  <c r="X165" i="55"/>
  <c r="W165" i="55"/>
  <c r="AC165" i="55" s="1"/>
  <c r="V165" i="55"/>
  <c r="X164" i="55"/>
  <c r="W164" i="55"/>
  <c r="V164" i="55"/>
  <c r="X163" i="55"/>
  <c r="W163" i="55"/>
  <c r="Z163" i="55" s="1"/>
  <c r="V163" i="55"/>
  <c r="X162" i="55"/>
  <c r="W162" i="55"/>
  <c r="AE162" i="55" s="1"/>
  <c r="V162" i="55"/>
  <c r="X161" i="55"/>
  <c r="W161" i="55"/>
  <c r="AC161" i="55" s="1"/>
  <c r="V161" i="55"/>
  <c r="X160" i="55"/>
  <c r="W160" i="55"/>
  <c r="V160" i="55"/>
  <c r="X159" i="55"/>
  <c r="W159" i="55"/>
  <c r="Z159" i="55" s="1"/>
  <c r="X158" i="55"/>
  <c r="W158" i="55"/>
  <c r="Z158" i="55" s="1"/>
  <c r="V158" i="55"/>
  <c r="X157" i="55"/>
  <c r="W157" i="55"/>
  <c r="AC157" i="55" s="1"/>
  <c r="V157" i="55"/>
  <c r="X156" i="55"/>
  <c r="W156" i="55"/>
  <c r="V156" i="55"/>
  <c r="AI156" i="55" s="1"/>
  <c r="X155" i="55"/>
  <c r="W155" i="55"/>
  <c r="Z155" i="55" s="1"/>
  <c r="V155" i="55"/>
  <c r="X154" i="55"/>
  <c r="W154" i="55"/>
  <c r="AE154" i="55" s="1"/>
  <c r="V154" i="55"/>
  <c r="X153" i="55"/>
  <c r="W153" i="55"/>
  <c r="AC153" i="55" s="1"/>
  <c r="V153" i="55"/>
  <c r="X152" i="55"/>
  <c r="W152" i="55"/>
  <c r="AA152" i="55" s="1"/>
  <c r="V152" i="55"/>
  <c r="AI152" i="55" s="1"/>
  <c r="X151" i="55"/>
  <c r="W151" i="55"/>
  <c r="Z151" i="55" s="1"/>
  <c r="V151" i="55"/>
  <c r="X150" i="55"/>
  <c r="W150" i="55"/>
  <c r="AE150" i="55" s="1"/>
  <c r="V150" i="55"/>
  <c r="X149" i="55"/>
  <c r="W149" i="55"/>
  <c r="AC149" i="55" s="1"/>
  <c r="V149" i="55"/>
  <c r="X148" i="55"/>
  <c r="W148" i="55"/>
  <c r="AA148" i="55" s="1"/>
  <c r="V148" i="55"/>
  <c r="X147" i="55"/>
  <c r="W147" i="55"/>
  <c r="Z147" i="55" s="1"/>
  <c r="X146" i="55"/>
  <c r="W146" i="55"/>
  <c r="AA146" i="55" s="1"/>
  <c r="V146" i="55"/>
  <c r="X145" i="55"/>
  <c r="W145" i="55"/>
  <c r="AC145" i="55" s="1"/>
  <c r="V145" i="55"/>
  <c r="X144" i="55"/>
  <c r="W144" i="55"/>
  <c r="AA144" i="55" s="1"/>
  <c r="V144" i="55"/>
  <c r="AI144" i="55" s="1"/>
  <c r="X143" i="55"/>
  <c r="W143" i="55"/>
  <c r="Z143" i="55" s="1"/>
  <c r="V143" i="55"/>
  <c r="AJ143" i="55" s="1"/>
  <c r="X142" i="55"/>
  <c r="W142" i="55"/>
  <c r="Y142" i="55" s="1"/>
  <c r="V142" i="55"/>
  <c r="X141" i="55"/>
  <c r="W141" i="55"/>
  <c r="AC141" i="55" s="1"/>
  <c r="V141" i="55"/>
  <c r="X140" i="55"/>
  <c r="W140" i="55"/>
  <c r="V140" i="55"/>
  <c r="AI140" i="55" s="1"/>
  <c r="X139" i="55"/>
  <c r="W139" i="55"/>
  <c r="Z139" i="55" s="1"/>
  <c r="V139" i="55"/>
  <c r="X138" i="55"/>
  <c r="W138" i="55"/>
  <c r="AE138" i="55" s="1"/>
  <c r="V138" i="55"/>
  <c r="X137" i="55"/>
  <c r="W137" i="55"/>
  <c r="AC137" i="55" s="1"/>
  <c r="V137" i="55"/>
  <c r="X136" i="55"/>
  <c r="W136" i="55"/>
  <c r="V136" i="55"/>
  <c r="AI136" i="55" s="1"/>
  <c r="X135" i="55"/>
  <c r="W135" i="55"/>
  <c r="Z135" i="55" s="1"/>
  <c r="X134" i="55"/>
  <c r="W134" i="55"/>
  <c r="AB134" i="55" s="1"/>
  <c r="V134" i="55"/>
  <c r="X133" i="55"/>
  <c r="W133" i="55"/>
  <c r="AC133" i="55" s="1"/>
  <c r="V133" i="55"/>
  <c r="X132" i="55"/>
  <c r="W132" i="55"/>
  <c r="AA132" i="55" s="1"/>
  <c r="V132" i="55"/>
  <c r="AI132" i="55" s="1"/>
  <c r="X131" i="55"/>
  <c r="W131" i="55"/>
  <c r="Z131" i="55" s="1"/>
  <c r="V131" i="55"/>
  <c r="X130" i="55"/>
  <c r="W130" i="55"/>
  <c r="Z130" i="55" s="1"/>
  <c r="V130" i="55"/>
  <c r="X129" i="55"/>
  <c r="W129" i="55"/>
  <c r="AC129" i="55" s="1"/>
  <c r="V129" i="55"/>
  <c r="X128" i="55"/>
  <c r="W128" i="55"/>
  <c r="AA128" i="55" s="1"/>
  <c r="V128" i="55"/>
  <c r="AI128" i="55" s="1"/>
  <c r="X127" i="55"/>
  <c r="W127" i="55"/>
  <c r="Z127" i="55" s="1"/>
  <c r="V127" i="55"/>
  <c r="X126" i="55"/>
  <c r="W126" i="55"/>
  <c r="AC126" i="55" s="1"/>
  <c r="V126" i="55"/>
  <c r="X125" i="55"/>
  <c r="W125" i="55"/>
  <c r="AC125" i="55" s="1"/>
  <c r="V125" i="55"/>
  <c r="X124" i="55"/>
  <c r="W124" i="55"/>
  <c r="AA124" i="55" s="1"/>
  <c r="V124" i="55"/>
  <c r="AI124" i="55" s="1"/>
  <c r="X123" i="55"/>
  <c r="W123" i="55"/>
  <c r="Z123" i="55" s="1"/>
  <c r="X122" i="55"/>
  <c r="W122" i="55"/>
  <c r="AA122" i="55" s="1"/>
  <c r="V122" i="55"/>
  <c r="X121" i="55"/>
  <c r="W121" i="55"/>
  <c r="AC121" i="55" s="1"/>
  <c r="V121" i="55"/>
  <c r="AM121" i="55" s="1"/>
  <c r="X120" i="55"/>
  <c r="W120" i="55"/>
  <c r="V120" i="55"/>
  <c r="X119" i="55"/>
  <c r="W119" i="55"/>
  <c r="Z119" i="55" s="1"/>
  <c r="V119" i="55"/>
  <c r="X118" i="55"/>
  <c r="W118" i="55"/>
  <c r="AB118" i="55" s="1"/>
  <c r="V118" i="55"/>
  <c r="X117" i="55"/>
  <c r="W117" i="55"/>
  <c r="AC117" i="55" s="1"/>
  <c r="V117" i="55"/>
  <c r="X116" i="55"/>
  <c r="W116" i="55"/>
  <c r="V116" i="55"/>
  <c r="X115" i="55"/>
  <c r="W115" i="55"/>
  <c r="Z115" i="55" s="1"/>
  <c r="V115" i="55"/>
  <c r="X114" i="55"/>
  <c r="W114" i="55"/>
  <c r="Y114" i="55" s="1"/>
  <c r="V114" i="55"/>
  <c r="X113" i="55"/>
  <c r="W113" i="55"/>
  <c r="AC113" i="55" s="1"/>
  <c r="V113" i="55"/>
  <c r="X112" i="55"/>
  <c r="W112" i="55"/>
  <c r="V112" i="55"/>
  <c r="X111" i="55"/>
  <c r="W111" i="55"/>
  <c r="Z111" i="55" s="1"/>
  <c r="X110" i="55"/>
  <c r="W110" i="55"/>
  <c r="AE110" i="55" s="1"/>
  <c r="V110" i="55"/>
  <c r="X109" i="55"/>
  <c r="W109" i="55"/>
  <c r="AC109" i="55" s="1"/>
  <c r="V109" i="55"/>
  <c r="X108" i="55"/>
  <c r="W108" i="55"/>
  <c r="V108" i="55"/>
  <c r="AI108" i="55" s="1"/>
  <c r="X107" i="55"/>
  <c r="W107" i="55"/>
  <c r="Z107" i="55" s="1"/>
  <c r="V107" i="55"/>
  <c r="X106" i="55"/>
  <c r="W106" i="55"/>
  <c r="AB106" i="55" s="1"/>
  <c r="V106" i="55"/>
  <c r="X105" i="55"/>
  <c r="W105" i="55"/>
  <c r="AC105" i="55" s="1"/>
  <c r="V105" i="55"/>
  <c r="X104" i="55"/>
  <c r="W104" i="55"/>
  <c r="AA104" i="55" s="1"/>
  <c r="V104" i="55"/>
  <c r="AI104" i="55" s="1"/>
  <c r="X103" i="55"/>
  <c r="W103" i="55"/>
  <c r="Z103" i="55" s="1"/>
  <c r="V103" i="55"/>
  <c r="X102" i="55"/>
  <c r="W102" i="55"/>
  <c r="Z102" i="55" s="1"/>
  <c r="V102" i="55"/>
  <c r="X101" i="55"/>
  <c r="W101" i="55"/>
  <c r="AC101" i="55" s="1"/>
  <c r="V101" i="55"/>
  <c r="X100" i="55"/>
  <c r="W100" i="55"/>
  <c r="AA100" i="55" s="1"/>
  <c r="V100" i="55"/>
  <c r="X99" i="55"/>
  <c r="W99" i="55"/>
  <c r="Z99" i="55" s="1"/>
  <c r="X98" i="55"/>
  <c r="W98" i="55"/>
  <c r="AD98" i="55" s="1"/>
  <c r="V98" i="55"/>
  <c r="AN98" i="55" s="1"/>
  <c r="X97" i="55"/>
  <c r="W97" i="55"/>
  <c r="AC97" i="55" s="1"/>
  <c r="V97" i="55"/>
  <c r="X96" i="55"/>
  <c r="W96" i="55"/>
  <c r="AA96" i="55" s="1"/>
  <c r="V96" i="55"/>
  <c r="AI96" i="55" s="1"/>
  <c r="X95" i="55"/>
  <c r="W95" i="55"/>
  <c r="Z95" i="55" s="1"/>
  <c r="V95" i="55"/>
  <c r="X94" i="55"/>
  <c r="W94" i="55"/>
  <c r="AE94" i="55" s="1"/>
  <c r="V94" i="55"/>
  <c r="X93" i="55"/>
  <c r="W93" i="55"/>
  <c r="AC93" i="55" s="1"/>
  <c r="V93" i="55"/>
  <c r="X92" i="55"/>
  <c r="W92" i="55"/>
  <c r="V92" i="55"/>
  <c r="AI92" i="55" s="1"/>
  <c r="X91" i="55"/>
  <c r="W91" i="55"/>
  <c r="Z91" i="55" s="1"/>
  <c r="V91" i="55"/>
  <c r="X90" i="55"/>
  <c r="W90" i="55"/>
  <c r="AD90" i="55" s="1"/>
  <c r="V90" i="55"/>
  <c r="X89" i="55"/>
  <c r="W89" i="55"/>
  <c r="AC89" i="55" s="1"/>
  <c r="V89" i="55"/>
  <c r="X88" i="55"/>
  <c r="W88" i="55"/>
  <c r="V88" i="55"/>
  <c r="AI88" i="55" s="1"/>
  <c r="X87" i="55"/>
  <c r="W87" i="55"/>
  <c r="Z87" i="55" s="1"/>
  <c r="X86" i="55"/>
  <c r="W86" i="55"/>
  <c r="AA86" i="55" s="1"/>
  <c r="V86" i="55"/>
  <c r="X85" i="55"/>
  <c r="W85" i="55"/>
  <c r="AC85" i="55" s="1"/>
  <c r="V85" i="55"/>
  <c r="X84" i="55"/>
  <c r="W84" i="55"/>
  <c r="AA84" i="55" s="1"/>
  <c r="V84" i="55"/>
  <c r="AI84" i="55" s="1"/>
  <c r="X83" i="55"/>
  <c r="W83" i="55"/>
  <c r="Z83" i="55" s="1"/>
  <c r="V83" i="55"/>
  <c r="X82" i="55"/>
  <c r="W82" i="55"/>
  <c r="Y82" i="55" s="1"/>
  <c r="V82" i="55"/>
  <c r="X81" i="55"/>
  <c r="W81" i="55"/>
  <c r="AC81" i="55" s="1"/>
  <c r="V81" i="55"/>
  <c r="X80" i="55"/>
  <c r="W80" i="55"/>
  <c r="AA80" i="55" s="1"/>
  <c r="V80" i="55"/>
  <c r="AI80" i="55" s="1"/>
  <c r="X79" i="55"/>
  <c r="W79" i="55"/>
  <c r="Z79" i="55" s="1"/>
  <c r="V79" i="55"/>
  <c r="X78" i="55"/>
  <c r="W78" i="55"/>
  <c r="AE78" i="55" s="1"/>
  <c r="V78" i="55"/>
  <c r="X77" i="55"/>
  <c r="W77" i="55"/>
  <c r="AC77" i="55" s="1"/>
  <c r="V77" i="55"/>
  <c r="X76" i="55"/>
  <c r="W76" i="55"/>
  <c r="AA76" i="55" s="1"/>
  <c r="V76" i="55"/>
  <c r="AI76" i="55" s="1"/>
  <c r="X75" i="55"/>
  <c r="W75" i="55"/>
  <c r="Z75" i="55" s="1"/>
  <c r="X74" i="55"/>
  <c r="W74" i="55"/>
  <c r="AE74" i="55" s="1"/>
  <c r="V74" i="55"/>
  <c r="X73" i="55"/>
  <c r="W73" i="55"/>
  <c r="AC73" i="55" s="1"/>
  <c r="V73" i="55"/>
  <c r="X72" i="55"/>
  <c r="W72" i="55"/>
  <c r="V72" i="55"/>
  <c r="X71" i="55"/>
  <c r="W71" i="55"/>
  <c r="Z71" i="55" s="1"/>
  <c r="V71" i="55"/>
  <c r="X70" i="55"/>
  <c r="W70" i="55"/>
  <c r="AE70" i="55" s="1"/>
  <c r="V70" i="55"/>
  <c r="X69" i="55"/>
  <c r="W69" i="55"/>
  <c r="AC69" i="55" s="1"/>
  <c r="V69" i="55"/>
  <c r="X68" i="55"/>
  <c r="W68" i="55"/>
  <c r="V68" i="55"/>
  <c r="X67" i="55"/>
  <c r="W67" i="55"/>
  <c r="AD67" i="55" s="1"/>
  <c r="V67" i="55"/>
  <c r="X66" i="55"/>
  <c r="W66" i="55"/>
  <c r="AE66" i="55" s="1"/>
  <c r="V66" i="55"/>
  <c r="X65" i="55"/>
  <c r="W65" i="55"/>
  <c r="AC65" i="55" s="1"/>
  <c r="V65" i="55"/>
  <c r="X64" i="55"/>
  <c r="W64" i="55"/>
  <c r="V64" i="55"/>
  <c r="X63" i="55"/>
  <c r="W63" i="55"/>
  <c r="AC63" i="55" s="1"/>
  <c r="X62" i="55"/>
  <c r="W62" i="55"/>
  <c r="Z62" i="55" s="1"/>
  <c r="V62" i="55"/>
  <c r="X61" i="55"/>
  <c r="W61" i="55"/>
  <c r="AC61" i="55" s="1"/>
  <c r="V61" i="55"/>
  <c r="X60" i="55"/>
  <c r="W60" i="55"/>
  <c r="AA60" i="55" s="1"/>
  <c r="V60" i="55"/>
  <c r="AI60" i="55" s="1"/>
  <c r="X59" i="55"/>
  <c r="W59" i="55"/>
  <c r="Z59" i="55" s="1"/>
  <c r="V59" i="55"/>
  <c r="X58" i="55"/>
  <c r="W58" i="55"/>
  <c r="AE58" i="55" s="1"/>
  <c r="V58" i="55"/>
  <c r="X57" i="55"/>
  <c r="W57" i="55"/>
  <c r="AC57" i="55" s="1"/>
  <c r="V57" i="55"/>
  <c r="X56" i="55"/>
  <c r="W56" i="55"/>
  <c r="AA56" i="55" s="1"/>
  <c r="V56" i="55"/>
  <c r="X55" i="55"/>
  <c r="W55" i="55"/>
  <c r="Z55" i="55" s="1"/>
  <c r="V55" i="55"/>
  <c r="X54" i="55"/>
  <c r="W54" i="55"/>
  <c r="AD54" i="55" s="1"/>
  <c r="V54" i="55"/>
  <c r="X53" i="55"/>
  <c r="W53" i="55"/>
  <c r="AC53" i="55" s="1"/>
  <c r="V53" i="55"/>
  <c r="X52" i="55"/>
  <c r="W52" i="55"/>
  <c r="AA52" i="55" s="1"/>
  <c r="V52" i="55"/>
  <c r="AI52" i="55" s="1"/>
  <c r="X51" i="55"/>
  <c r="W51" i="55"/>
  <c r="AC51" i="55" s="1"/>
  <c r="X50" i="55"/>
  <c r="W50" i="55"/>
  <c r="AB50" i="55" s="1"/>
  <c r="V50" i="55"/>
  <c r="X49" i="55"/>
  <c r="W49" i="55"/>
  <c r="AC49" i="55" s="1"/>
  <c r="V49" i="55"/>
  <c r="X48" i="55"/>
  <c r="W48" i="55"/>
  <c r="V48" i="55"/>
  <c r="AI48" i="55" s="1"/>
  <c r="X47" i="55"/>
  <c r="W47" i="55"/>
  <c r="Z47" i="55" s="1"/>
  <c r="V47" i="55"/>
  <c r="X46" i="55"/>
  <c r="W46" i="55"/>
  <c r="AD46" i="55" s="1"/>
  <c r="V46" i="55"/>
  <c r="X45" i="55"/>
  <c r="W45" i="55"/>
  <c r="AC45" i="55" s="1"/>
  <c r="V45" i="55"/>
  <c r="X44" i="55"/>
  <c r="W44" i="55"/>
  <c r="AA44" i="55" s="1"/>
  <c r="V44" i="55"/>
  <c r="AI44" i="55" s="1"/>
  <c r="X43" i="55"/>
  <c r="W43" i="55"/>
  <c r="Z43" i="55" s="1"/>
  <c r="V43" i="55"/>
  <c r="X42" i="55"/>
  <c r="W42" i="55"/>
  <c r="AC42" i="55" s="1"/>
  <c r="V42" i="55"/>
  <c r="X41" i="55"/>
  <c r="W41" i="55"/>
  <c r="AC41" i="55" s="1"/>
  <c r="V41" i="55"/>
  <c r="X40" i="55"/>
  <c r="W40" i="55"/>
  <c r="AA40" i="55" s="1"/>
  <c r="V40" i="55"/>
  <c r="AI40" i="55" s="1"/>
  <c r="X39" i="55"/>
  <c r="W39" i="55"/>
  <c r="Z39" i="55" s="1"/>
  <c r="X38" i="55"/>
  <c r="W38" i="55"/>
  <c r="AD38" i="55" s="1"/>
  <c r="V38" i="55"/>
  <c r="X37" i="55"/>
  <c r="W37" i="55"/>
  <c r="AC37" i="55" s="1"/>
  <c r="V37" i="55"/>
  <c r="X36" i="55"/>
  <c r="W36" i="55"/>
  <c r="AA36" i="55" s="1"/>
  <c r="V36" i="55"/>
  <c r="AI36" i="55" s="1"/>
  <c r="X35" i="55"/>
  <c r="W35" i="55"/>
  <c r="Z35" i="55" s="1"/>
  <c r="V35" i="55"/>
  <c r="X34" i="55"/>
  <c r="W34" i="55"/>
  <c r="AC34" i="55" s="1"/>
  <c r="V34" i="55"/>
  <c r="X33" i="55"/>
  <c r="W33" i="55"/>
  <c r="AC33" i="55" s="1"/>
  <c r="V33" i="55"/>
  <c r="X32" i="55"/>
  <c r="W32" i="55"/>
  <c r="V32" i="55"/>
  <c r="X31" i="55"/>
  <c r="W31" i="55"/>
  <c r="AC31" i="55" s="1"/>
  <c r="V31" i="55"/>
  <c r="X30" i="55"/>
  <c r="W30" i="55"/>
  <c r="AE30" i="55" s="1"/>
  <c r="V30" i="55"/>
  <c r="X29" i="55"/>
  <c r="W29" i="55"/>
  <c r="AC29" i="55" s="1"/>
  <c r="V29" i="55"/>
  <c r="X28" i="55"/>
  <c r="W28" i="55"/>
  <c r="V28" i="55"/>
  <c r="X27" i="55"/>
  <c r="W27" i="55"/>
  <c r="Z27" i="55" s="1"/>
  <c r="X26" i="55"/>
  <c r="W26" i="55"/>
  <c r="AD26" i="55" s="1"/>
  <c r="V26" i="55"/>
  <c r="X25" i="55"/>
  <c r="W25" i="55"/>
  <c r="AC25" i="55" s="1"/>
  <c r="V25" i="55"/>
  <c r="X24" i="55"/>
  <c r="W24" i="55"/>
  <c r="AA24" i="55" s="1"/>
  <c r="V24" i="55"/>
  <c r="AI24" i="55" s="1"/>
  <c r="X23" i="55"/>
  <c r="W23" i="55"/>
  <c r="Z23" i="55" s="1"/>
  <c r="V23" i="55"/>
  <c r="X22" i="55"/>
  <c r="W22" i="55"/>
  <c r="Z22" i="55" s="1"/>
  <c r="V22" i="55"/>
  <c r="X21" i="55"/>
  <c r="W21" i="55"/>
  <c r="AC21" i="55" s="1"/>
  <c r="V21" i="55"/>
  <c r="X20" i="55"/>
  <c r="W20" i="55"/>
  <c r="AD20" i="55" s="1"/>
  <c r="V20" i="55"/>
  <c r="AI20" i="55" s="1"/>
  <c r="X19" i="55"/>
  <c r="W19" i="55"/>
  <c r="AC19" i="55" s="1"/>
  <c r="V19" i="55"/>
  <c r="X18" i="55"/>
  <c r="W18" i="55"/>
  <c r="AE18" i="55" s="1"/>
  <c r="V18" i="55"/>
  <c r="X17" i="55"/>
  <c r="W17" i="55"/>
  <c r="AC17" i="55" s="1"/>
  <c r="V17" i="55"/>
  <c r="X16" i="55"/>
  <c r="W16" i="55"/>
  <c r="V16" i="55"/>
  <c r="X15" i="55"/>
  <c r="W15" i="55"/>
  <c r="AC15" i="55" s="1"/>
  <c r="X14" i="55"/>
  <c r="W14" i="55"/>
  <c r="AC14" i="55" s="1"/>
  <c r="V14" i="55"/>
  <c r="X13" i="55"/>
  <c r="W13" i="55"/>
  <c r="AC13" i="55" s="1"/>
  <c r="V13" i="55"/>
  <c r="X12" i="55"/>
  <c r="W12" i="55"/>
  <c r="AE12" i="55" s="1"/>
  <c r="V12" i="55"/>
  <c r="AI12" i="55" s="1"/>
  <c r="X11" i="55"/>
  <c r="W11" i="55"/>
  <c r="AC11" i="55" s="1"/>
  <c r="V11" i="55"/>
  <c r="X10" i="55"/>
  <c r="W10" i="55"/>
  <c r="AD10" i="55" s="1"/>
  <c r="V10" i="55"/>
  <c r="X9" i="55"/>
  <c r="W9" i="55"/>
  <c r="AC9" i="55" s="1"/>
  <c r="V9" i="55"/>
  <c r="X8" i="55"/>
  <c r="W8" i="55"/>
  <c r="V8" i="55"/>
  <c r="X7" i="55"/>
  <c r="W7" i="55"/>
  <c r="Z7" i="55" s="1"/>
  <c r="V7" i="55"/>
  <c r="X6" i="55"/>
  <c r="W6" i="55"/>
  <c r="AC6" i="55" s="1"/>
  <c r="V6" i="55"/>
  <c r="AI6" i="55" s="1"/>
  <c r="X5" i="55"/>
  <c r="K33" i="56" l="1"/>
  <c r="D26" i="56"/>
  <c r="E26" i="56"/>
  <c r="P6" i="56" s="1"/>
  <c r="J33" i="56"/>
  <c r="AJ1893" i="55"/>
  <c r="AE602" i="55"/>
  <c r="AO513" i="55"/>
  <c r="AM69" i="55"/>
  <c r="AM1522" i="55"/>
  <c r="AM1554" i="55"/>
  <c r="AE456" i="55"/>
  <c r="AM773" i="55"/>
  <c r="AM753" i="55"/>
  <c r="AM1292" i="55"/>
  <c r="AM1173" i="55"/>
  <c r="AM1835" i="55"/>
  <c r="AM257" i="55"/>
  <c r="AM1161" i="55"/>
  <c r="AM245" i="55"/>
  <c r="AJ393" i="55"/>
  <c r="AA1835" i="55"/>
  <c r="AJ7" i="55"/>
  <c r="AM11" i="55"/>
  <c r="AJ151" i="55"/>
  <c r="AJ155" i="55"/>
  <c r="Y565" i="55"/>
  <c r="AM1022" i="55"/>
  <c r="AB1560" i="55"/>
  <c r="AJ1569" i="55"/>
  <c r="M33" i="56"/>
  <c r="N33" i="56"/>
  <c r="O33" i="56"/>
  <c r="R33" i="56"/>
  <c r="I33" i="56"/>
  <c r="S33" i="56"/>
  <c r="P33" i="56"/>
  <c r="Q33" i="56"/>
  <c r="AM715" i="55"/>
  <c r="AJ852" i="55"/>
  <c r="AM1863" i="55"/>
  <c r="AM1851" i="55"/>
  <c r="AJ1119" i="55"/>
  <c r="AJ147" i="55"/>
  <c r="AJ87" i="55"/>
  <c r="AB1008" i="55"/>
  <c r="Z746" i="55"/>
  <c r="AA840" i="55"/>
  <c r="Z620" i="55"/>
  <c r="AB561" i="55"/>
  <c r="Y1638" i="55"/>
  <c r="Y613" i="55"/>
  <c r="Y521" i="55"/>
  <c r="AA565" i="55"/>
  <c r="Z613" i="55"/>
  <c r="Y744" i="55"/>
  <c r="Y1897" i="55"/>
  <c r="AJ91" i="55"/>
  <c r="AJ95" i="55"/>
  <c r="AC565" i="55"/>
  <c r="Y765" i="55"/>
  <c r="Z1344" i="55"/>
  <c r="AD449" i="55"/>
  <c r="AJ796" i="55"/>
  <c r="AM113" i="55"/>
  <c r="AJ187" i="55"/>
  <c r="AM33" i="55"/>
  <c r="AM45" i="55"/>
  <c r="AM49" i="55"/>
  <c r="AM73" i="55"/>
  <c r="AK288" i="55"/>
  <c r="AE642" i="55"/>
  <c r="Z750" i="55"/>
  <c r="Y827" i="55"/>
  <c r="Y837" i="55"/>
  <c r="AC858" i="55"/>
  <c r="AD1008" i="55"/>
  <c r="AD1656" i="55"/>
  <c r="AN1656" i="55" s="1"/>
  <c r="AE1660" i="55"/>
  <c r="AM165" i="55"/>
  <c r="Z572" i="55"/>
  <c r="Y617" i="55"/>
  <c r="Z669" i="55"/>
  <c r="Y720" i="55"/>
  <c r="AE827" i="55"/>
  <c r="AE837" i="55"/>
  <c r="AA1215" i="55"/>
  <c r="Y1555" i="55"/>
  <c r="AJ1885" i="55"/>
  <c r="AJ1901" i="55"/>
  <c r="AD1936" i="55"/>
  <c r="AJ373" i="55"/>
  <c r="Y380" i="55"/>
  <c r="Z624" i="55"/>
  <c r="AE654" i="55"/>
  <c r="AC709" i="55"/>
  <c r="Y820" i="55"/>
  <c r="AC855" i="55"/>
  <c r="Z1474" i="55"/>
  <c r="Z137" i="55"/>
  <c r="AE384" i="55"/>
  <c r="Y457" i="55"/>
  <c r="AE569" i="55"/>
  <c r="Y621" i="55"/>
  <c r="AA713" i="55"/>
  <c r="Y740" i="55"/>
  <c r="Y806" i="55"/>
  <c r="Y1124" i="55"/>
  <c r="AA1247" i="55"/>
  <c r="AA1588" i="55"/>
  <c r="AD1734" i="55"/>
  <c r="AA1964" i="55"/>
  <c r="AB454" i="55"/>
  <c r="AB457" i="55"/>
  <c r="Z621" i="55"/>
  <c r="AC640" i="55"/>
  <c r="AE763" i="55"/>
  <c r="Y814" i="55"/>
  <c r="Z831" i="55"/>
  <c r="AB1037" i="55"/>
  <c r="AO1800" i="55"/>
  <c r="AE1917" i="55"/>
  <c r="AC1964" i="55"/>
  <c r="AJ43" i="55"/>
  <c r="AJ59" i="55"/>
  <c r="Z412" i="55"/>
  <c r="AB585" i="55"/>
  <c r="Y729" i="55"/>
  <c r="AC814" i="55"/>
  <c r="AE831" i="55"/>
  <c r="Y1232" i="55"/>
  <c r="AC1957" i="55"/>
  <c r="AJ103" i="55"/>
  <c r="AJ119" i="55"/>
  <c r="Y428" i="55"/>
  <c r="AC505" i="55"/>
  <c r="AA608" i="55"/>
  <c r="Z633" i="55"/>
  <c r="AE814" i="55"/>
  <c r="AJ1521" i="55"/>
  <c r="Y1841" i="55"/>
  <c r="AB1992" i="55"/>
  <c r="AB1996" i="55"/>
  <c r="AB27" i="55"/>
  <c r="AJ167" i="55"/>
  <c r="AJ191" i="55"/>
  <c r="AJ199" i="55"/>
  <c r="AB513" i="55"/>
  <c r="AB601" i="55"/>
  <c r="AC608" i="55"/>
  <c r="AM608" i="55" s="1"/>
  <c r="Y652" i="55"/>
  <c r="Z818" i="55"/>
  <c r="AD846" i="55"/>
  <c r="AE853" i="55"/>
  <c r="AA860" i="55"/>
  <c r="Y1898" i="55"/>
  <c r="Y1934" i="55"/>
  <c r="AC1996" i="55"/>
  <c r="AE490" i="55"/>
  <c r="AC641" i="55"/>
  <c r="Y829" i="55"/>
  <c r="AE846" i="55"/>
  <c r="AE864" i="55"/>
  <c r="AE1122" i="55"/>
  <c r="AE1965" i="55"/>
  <c r="AA1981" i="55"/>
  <c r="AE1996" i="55"/>
  <c r="AB452" i="55"/>
  <c r="Y533" i="55"/>
  <c r="AE586" i="55"/>
  <c r="AA664" i="55"/>
  <c r="AD829" i="55"/>
  <c r="Y843" i="55"/>
  <c r="AE850" i="55"/>
  <c r="AC936" i="55"/>
  <c r="AE1505" i="55"/>
  <c r="AB1525" i="55"/>
  <c r="Y1958" i="55"/>
  <c r="AD1981" i="55"/>
  <c r="AM9" i="55"/>
  <c r="AB271" i="55"/>
  <c r="AD398" i="55"/>
  <c r="AE441" i="55"/>
  <c r="AB533" i="55"/>
  <c r="AC992" i="55"/>
  <c r="AC1297" i="55"/>
  <c r="Y1769" i="55"/>
  <c r="Y42" i="55"/>
  <c r="AM253" i="55"/>
  <c r="AM374" i="55"/>
  <c r="AE398" i="55"/>
  <c r="AA433" i="55"/>
  <c r="AM732" i="55"/>
  <c r="AJ820" i="55"/>
  <c r="AJ840" i="55"/>
  <c r="AE42" i="55"/>
  <c r="AB122" i="55"/>
  <c r="AE145" i="55"/>
  <c r="AM153" i="55"/>
  <c r="AD230" i="55"/>
  <c r="AE249" i="55"/>
  <c r="AA377" i="55"/>
  <c r="Y409" i="55"/>
  <c r="AE420" i="55"/>
  <c r="Y448" i="55"/>
  <c r="Y528" i="55"/>
  <c r="Y549" i="55"/>
  <c r="Y552" i="55"/>
  <c r="Z565" i="55"/>
  <c r="AE594" i="55"/>
  <c r="Z612" i="55"/>
  <c r="Z617" i="55"/>
  <c r="AE659" i="55"/>
  <c r="AD709" i="55"/>
  <c r="AJ744" i="55"/>
  <c r="AD814" i="55"/>
  <c r="AE817" i="55"/>
  <c r="AC866" i="55"/>
  <c r="Y873" i="55"/>
  <c r="AJ981" i="55"/>
  <c r="Y988" i="55"/>
  <c r="AE1018" i="55"/>
  <c r="AD1085" i="55"/>
  <c r="Z1208" i="55"/>
  <c r="AC1208" i="55"/>
  <c r="AB1208" i="55"/>
  <c r="AE1552" i="55"/>
  <c r="AB1552" i="55"/>
  <c r="AC46" i="55"/>
  <c r="Y81" i="55"/>
  <c r="AD119" i="55"/>
  <c r="AJ123" i="55"/>
  <c r="AE126" i="55"/>
  <c r="Z253" i="55"/>
  <c r="AJ253" i="55" s="1"/>
  <c r="Z549" i="55"/>
  <c r="Z552" i="55"/>
  <c r="AA612" i="55"/>
  <c r="AE866" i="55"/>
  <c r="AA873" i="55"/>
  <c r="AJ127" i="55"/>
  <c r="AA521" i="55"/>
  <c r="AE549" i="55"/>
  <c r="AC612" i="55"/>
  <c r="AM612" i="55" s="1"/>
  <c r="AM703" i="55"/>
  <c r="AM707" i="55"/>
  <c r="AM741" i="55"/>
  <c r="AD827" i="55"/>
  <c r="AB860" i="55"/>
  <c r="AJ71" i="55"/>
  <c r="AB101" i="55"/>
  <c r="AB169" i="55"/>
  <c r="AA424" i="55"/>
  <c r="Z460" i="55"/>
  <c r="AE514" i="55"/>
  <c r="Y556" i="55"/>
  <c r="AE847" i="55"/>
  <c r="AJ75" i="55"/>
  <c r="AJ79" i="55"/>
  <c r="Z105" i="55"/>
  <c r="AM117" i="55"/>
  <c r="Z146" i="55"/>
  <c r="AB239" i="55"/>
  <c r="AA375" i="55"/>
  <c r="AC421" i="55"/>
  <c r="AD424" i="55"/>
  <c r="Y449" i="55"/>
  <c r="Y452" i="55"/>
  <c r="AE457" i="55"/>
  <c r="AO457" i="55" s="1"/>
  <c r="Y529" i="55"/>
  <c r="AC636" i="55"/>
  <c r="AE646" i="55"/>
  <c r="AB660" i="55"/>
  <c r="AM745" i="55"/>
  <c r="Y809" i="55"/>
  <c r="Y818" i="55"/>
  <c r="AB858" i="55"/>
  <c r="AD864" i="55"/>
  <c r="AJ1013" i="55"/>
  <c r="AC1016" i="55"/>
  <c r="AM1016" i="55" s="1"/>
  <c r="AJ1091" i="55"/>
  <c r="AA1094" i="55"/>
  <c r="Z1545" i="55"/>
  <c r="AB1545" i="55"/>
  <c r="AA1545" i="55"/>
  <c r="AE1687" i="55"/>
  <c r="Y1687" i="55"/>
  <c r="AD1954" i="55"/>
  <c r="Y1954" i="55"/>
  <c r="AA33" i="55"/>
  <c r="AJ83" i="55"/>
  <c r="AB86" i="55"/>
  <c r="AA166" i="55"/>
  <c r="AB181" i="55"/>
  <c r="AL181" i="55" s="1"/>
  <c r="AH181" i="55" s="1"/>
  <c r="AB247" i="55"/>
  <c r="Y258" i="55"/>
  <c r="Z320" i="55"/>
  <c r="AE397" i="55"/>
  <c r="AB418" i="55"/>
  <c r="AE424" i="55"/>
  <c r="AE442" i="55"/>
  <c r="AC449" i="55"/>
  <c r="AA452" i="55"/>
  <c r="Y504" i="55"/>
  <c r="Y536" i="55"/>
  <c r="AA625" i="55"/>
  <c r="AM749" i="55"/>
  <c r="Y767" i="55"/>
  <c r="Y802" i="55"/>
  <c r="AB815" i="55"/>
  <c r="AM1002" i="55"/>
  <c r="AM1126" i="55"/>
  <c r="AM1138" i="55"/>
  <c r="Y1460" i="55"/>
  <c r="AD1460" i="55"/>
  <c r="AE6" i="55"/>
  <c r="AO6" i="55" s="1"/>
  <c r="AD71" i="55"/>
  <c r="AA109" i="55"/>
  <c r="AK109" i="55" s="1"/>
  <c r="AD189" i="55"/>
  <c r="Z258" i="55"/>
  <c r="AD356" i="55"/>
  <c r="AA1785" i="55"/>
  <c r="AD1785" i="55"/>
  <c r="Z41" i="55"/>
  <c r="Z193" i="55"/>
  <c r="AJ193" i="55" s="1"/>
  <c r="AA258" i="55"/>
  <c r="Y285" i="55"/>
  <c r="AB390" i="55"/>
  <c r="Z404" i="55"/>
  <c r="AD432" i="55"/>
  <c r="AC452" i="55"/>
  <c r="AA548" i="55"/>
  <c r="AA557" i="55"/>
  <c r="AC616" i="55"/>
  <c r="Y658" i="55"/>
  <c r="Z771" i="55"/>
  <c r="AC106" i="55"/>
  <c r="Z121" i="55"/>
  <c r="AM137" i="55"/>
  <c r="AA217" i="55"/>
  <c r="AA376" i="55"/>
  <c r="Y408" i="55"/>
  <c r="AE422" i="55"/>
  <c r="AB458" i="55"/>
  <c r="AO520" i="55"/>
  <c r="AE530" i="55"/>
  <c r="AC548" i="55"/>
  <c r="AE554" i="55"/>
  <c r="AB557" i="55"/>
  <c r="AE574" i="55"/>
  <c r="AB593" i="55"/>
  <c r="AA613" i="55"/>
  <c r="Y637" i="55"/>
  <c r="AD658" i="55"/>
  <c r="AM709" i="55"/>
  <c r="AB742" i="55"/>
  <c r="Y810" i="55"/>
  <c r="AB822" i="55"/>
  <c r="AA1017" i="55"/>
  <c r="Y1084" i="55"/>
  <c r="AC1115" i="55"/>
  <c r="AJ35" i="55"/>
  <c r="AB38" i="55"/>
  <c r="AJ107" i="55"/>
  <c r="AM141" i="55"/>
  <c r="AC282" i="55"/>
  <c r="AM330" i="55"/>
  <c r="AM338" i="55"/>
  <c r="AM350" i="55"/>
  <c r="AM354" i="55"/>
  <c r="AD387" i="55"/>
  <c r="AA398" i="55"/>
  <c r="AD401" i="55"/>
  <c r="Z436" i="55"/>
  <c r="Z456" i="55"/>
  <c r="AA505" i="55"/>
  <c r="AA545" i="55"/>
  <c r="AC557" i="55"/>
  <c r="Z608" i="55"/>
  <c r="AE613" i="55"/>
  <c r="AC644" i="55"/>
  <c r="AM644" i="55" s="1"/>
  <c r="AD768" i="55"/>
  <c r="AN768" i="55" s="1"/>
  <c r="AA810" i="55"/>
  <c r="AB819" i="55"/>
  <c r="AD822" i="55"/>
  <c r="Y846" i="55"/>
  <c r="AE859" i="55"/>
  <c r="AD862" i="55"/>
  <c r="Z1709" i="55"/>
  <c r="AB1709" i="55"/>
  <c r="AA1204" i="55"/>
  <c r="Y1211" i="55"/>
  <c r="AA1236" i="55"/>
  <c r="AC1581" i="55"/>
  <c r="Y1642" i="55"/>
  <c r="AB1653" i="55"/>
  <c r="Z1716" i="55"/>
  <c r="AJ1716" i="55" s="1"/>
  <c r="AD1781" i="55"/>
  <c r="AD1716" i="55"/>
  <c r="Y1185" i="55"/>
  <c r="AD1244" i="55"/>
  <c r="AA1574" i="55"/>
  <c r="Z1650" i="55"/>
  <c r="Y1695" i="55"/>
  <c r="AE1720" i="55"/>
  <c r="Z1793" i="55"/>
  <c r="AA1843" i="55"/>
  <c r="Z1888" i="55"/>
  <c r="AD1944" i="55"/>
  <c r="Y1968" i="55"/>
  <c r="AA1476" i="55"/>
  <c r="AB1728" i="55"/>
  <c r="AC1797" i="55"/>
  <c r="AM1797" i="55" s="1"/>
  <c r="AA1892" i="55"/>
  <c r="AA1968" i="55"/>
  <c r="Y1163" i="55"/>
  <c r="AA1219" i="55"/>
  <c r="AB1661" i="55"/>
  <c r="AC1825" i="55"/>
  <c r="AB1968" i="55"/>
  <c r="AL1968" i="55" s="1"/>
  <c r="AH1968" i="55" s="1"/>
  <c r="AE1167" i="55"/>
  <c r="AD1508" i="55"/>
  <c r="Y1586" i="55"/>
  <c r="AA1601" i="55"/>
  <c r="AC1661" i="55"/>
  <c r="AA1878" i="55"/>
  <c r="AM1886" i="55"/>
  <c r="Y1144" i="55"/>
  <c r="Y1179" i="55"/>
  <c r="AD1216" i="55"/>
  <c r="Y1284" i="55"/>
  <c r="AA1446" i="55"/>
  <c r="AA1550" i="55"/>
  <c r="Y1707" i="55"/>
  <c r="Z1748" i="55"/>
  <c r="Z1871" i="55"/>
  <c r="AB1179" i="55"/>
  <c r="AB1213" i="55"/>
  <c r="Y1238" i="55"/>
  <c r="AC1253" i="55"/>
  <c r="AD1594" i="55"/>
  <c r="Y1648" i="55"/>
  <c r="Y1704" i="55"/>
  <c r="AC1729" i="55"/>
  <c r="AM1729" i="55" s="1"/>
  <c r="AD1860" i="55"/>
  <c r="AA1882" i="55"/>
  <c r="Y1908" i="55"/>
  <c r="AA1942" i="55"/>
  <c r="AB1949" i="55"/>
  <c r="Z1972" i="55"/>
  <c r="AM1165" i="55"/>
  <c r="AA1220" i="55"/>
  <c r="AB1269" i="55"/>
  <c r="Z1704" i="55"/>
  <c r="AJ1704" i="55" s="1"/>
  <c r="Y1711" i="55"/>
  <c r="Y1772" i="55"/>
  <c r="AC1868" i="55"/>
  <c r="AC1949" i="55"/>
  <c r="AD1956" i="55"/>
  <c r="AA1969" i="55"/>
  <c r="Y1224" i="55"/>
  <c r="AB1304" i="55"/>
  <c r="AB1513" i="55"/>
  <c r="AE1540" i="55"/>
  <c r="AA1569" i="55"/>
  <c r="AA1682" i="55"/>
  <c r="Y1701" i="55"/>
  <c r="Y1838" i="55"/>
  <c r="AC1857" i="55"/>
  <c r="Y1879" i="55"/>
  <c r="AD1949" i="55"/>
  <c r="AD1969" i="55"/>
  <c r="AL1996" i="55"/>
  <c r="AH1996" i="55" s="1"/>
  <c r="AM1146" i="55"/>
  <c r="AM1150" i="55"/>
  <c r="Y1228" i="55"/>
  <c r="AB1289" i="55"/>
  <c r="AB1328" i="55"/>
  <c r="AB1521" i="55"/>
  <c r="AE1558" i="55"/>
  <c r="AB1569" i="55"/>
  <c r="AB1584" i="55"/>
  <c r="AA1656" i="55"/>
  <c r="AJ1709" i="55"/>
  <c r="AA1876" i="55"/>
  <c r="AC1932" i="55"/>
  <c r="Z1992" i="55"/>
  <c r="AC5" i="55"/>
  <c r="AE5" i="55"/>
  <c r="AO5" i="55" s="1"/>
  <c r="AB5" i="55"/>
  <c r="AA5" i="55"/>
  <c r="Z5" i="55"/>
  <c r="AJ5" i="55" s="1"/>
  <c r="AA6" i="55"/>
  <c r="AB14" i="55"/>
  <c r="AE21" i="55"/>
  <c r="AA23" i="55"/>
  <c r="AD30" i="55"/>
  <c r="AN30" i="55" s="1"/>
  <c r="AD41" i="55"/>
  <c r="AA45" i="55"/>
  <c r="AE47" i="55"/>
  <c r="AA50" i="55"/>
  <c r="AB54" i="55"/>
  <c r="AD59" i="55"/>
  <c r="Z66" i="55"/>
  <c r="AD74" i="55"/>
  <c r="AD81" i="55"/>
  <c r="AC86" i="55"/>
  <c r="AD105" i="55"/>
  <c r="Y118" i="55"/>
  <c r="AC122" i="55"/>
  <c r="AD139" i="55"/>
  <c r="AD142" i="55"/>
  <c r="AB145" i="55"/>
  <c r="AA153" i="55"/>
  <c r="Z165" i="55"/>
  <c r="Y185" i="55"/>
  <c r="AB214" i="55"/>
  <c r="AB222" i="55"/>
  <c r="AE246" i="55"/>
  <c r="AE255" i="55"/>
  <c r="AA274" i="55"/>
  <c r="AC286" i="55"/>
  <c r="Z317" i="55"/>
  <c r="AD320" i="55"/>
  <c r="Y325" i="55"/>
  <c r="AC329" i="55"/>
  <c r="Y345" i="55"/>
  <c r="AC364" i="55"/>
  <c r="AC384" i="55"/>
  <c r="AB397" i="55"/>
  <c r="AE404" i="55"/>
  <c r="AE409" i="55"/>
  <c r="AA420" i="55"/>
  <c r="AK420" i="55" s="1"/>
  <c r="AA422" i="55"/>
  <c r="AC424" i="55"/>
  <c r="AC429" i="55"/>
  <c r="AD434" i="55"/>
  <c r="AD436" i="55"/>
  <c r="AB441" i="55"/>
  <c r="AA449" i="55"/>
  <c r="AC456" i="55"/>
  <c r="Y509" i="55"/>
  <c r="Z532" i="55"/>
  <c r="AE542" i="55"/>
  <c r="AA561" i="55"/>
  <c r="Y573" i="55"/>
  <c r="AM616" i="55"/>
  <c r="AE617" i="55"/>
  <c r="AC620" i="55"/>
  <c r="Z625" i="55"/>
  <c r="Z628" i="55"/>
  <c r="AA636" i="55"/>
  <c r="AC645" i="55"/>
  <c r="AB658" i="55"/>
  <c r="AD6" i="55"/>
  <c r="AN6" i="55" s="1"/>
  <c r="AC10" i="55"/>
  <c r="AD14" i="55"/>
  <c r="Y17" i="55"/>
  <c r="AD33" i="55"/>
  <c r="Y37" i="55"/>
  <c r="AE41" i="55"/>
  <c r="AD45" i="55"/>
  <c r="AC50" i="55"/>
  <c r="Z57" i="55"/>
  <c r="AC66" i="55"/>
  <c r="Z77" i="55"/>
  <c r="AJ77" i="55" s="1"/>
  <c r="AA89" i="55"/>
  <c r="AL101" i="55"/>
  <c r="AH101" i="55" s="1"/>
  <c r="AC115" i="55"/>
  <c r="Z118" i="55"/>
  <c r="AD122" i="55"/>
  <c r="AD145" i="55"/>
  <c r="AC147" i="55"/>
  <c r="AD150" i="55"/>
  <c r="AE153" i="55"/>
  <c r="AD162" i="55"/>
  <c r="AE165" i="55"/>
  <c r="AB167" i="55"/>
  <c r="AB173" i="55"/>
  <c r="AA185" i="55"/>
  <c r="Z197" i="55"/>
  <c r="AJ197" i="55" s="1"/>
  <c r="AC214" i="55"/>
  <c r="AE219" i="55"/>
  <c r="AC222" i="55"/>
  <c r="AE230" i="55"/>
  <c r="Y239" i="55"/>
  <c r="AE274" i="55"/>
  <c r="AE286" i="55"/>
  <c r="AA325" i="55"/>
  <c r="AE329" i="55"/>
  <c r="Y337" i="55"/>
  <c r="AA345" i="55"/>
  <c r="Y360" i="55"/>
  <c r="AB362" i="55"/>
  <c r="AD364" i="55"/>
  <c r="AA367" i="55"/>
  <c r="AD384" i="55"/>
  <c r="AA390" i="55"/>
  <c r="AC397" i="55"/>
  <c r="AA418" i="55"/>
  <c r="AC420" i="55"/>
  <c r="AB422" i="55"/>
  <c r="AE434" i="55"/>
  <c r="AC441" i="55"/>
  <c r="Z509" i="55"/>
  <c r="AD573" i="55"/>
  <c r="AA628" i="55"/>
  <c r="AE10" i="55"/>
  <c r="AA17" i="55"/>
  <c r="AE33" i="55"/>
  <c r="Z37" i="55"/>
  <c r="Y39" i="55"/>
  <c r="AB43" i="55"/>
  <c r="AD50" i="55"/>
  <c r="AN50" i="55" s="1"/>
  <c r="AD57" i="55"/>
  <c r="AD66" i="55"/>
  <c r="AA77" i="55"/>
  <c r="AA79" i="55"/>
  <c r="AD89" i="55"/>
  <c r="Y95" i="55"/>
  <c r="Y98" i="55"/>
  <c r="AA118" i="55"/>
  <c r="AE122" i="55"/>
  <c r="AA125" i="55"/>
  <c r="Y134" i="55"/>
  <c r="AD137" i="55"/>
  <c r="AC167" i="55"/>
  <c r="AC170" i="55"/>
  <c r="AD173" i="55"/>
  <c r="AC182" i="55"/>
  <c r="AE185" i="55"/>
  <c r="AB194" i="55"/>
  <c r="AD197" i="55"/>
  <c r="Y203" i="55"/>
  <c r="AB206" i="55"/>
  <c r="AD258" i="55"/>
  <c r="Z278" i="55"/>
  <c r="Y281" i="55"/>
  <c r="AE314" i="55"/>
  <c r="AD325" i="55"/>
  <c r="AA332" i="55"/>
  <c r="AB334" i="55"/>
  <c r="AA337" i="55"/>
  <c r="AC345" i="55"/>
  <c r="AC348" i="55"/>
  <c r="AD350" i="55"/>
  <c r="AA360" i="55"/>
  <c r="AE364" i="55"/>
  <c r="AB370" i="55"/>
  <c r="AB509" i="55"/>
  <c r="AO536" i="55"/>
  <c r="AE625" i="55"/>
  <c r="AC628" i="55"/>
  <c r="AM628" i="55" s="1"/>
  <c r="AE17" i="55"/>
  <c r="AB26" i="55"/>
  <c r="AB35" i="55"/>
  <c r="AA37" i="55"/>
  <c r="AB39" i="55"/>
  <c r="AC43" i="55"/>
  <c r="AE50" i="55"/>
  <c r="AE57" i="55"/>
  <c r="Y62" i="55"/>
  <c r="AB77" i="55"/>
  <c r="AE79" i="55"/>
  <c r="AE89" i="55"/>
  <c r="AC95" i="55"/>
  <c r="AB98" i="55"/>
  <c r="Y103" i="55"/>
  <c r="AC118" i="55"/>
  <c r="AB125" i="55"/>
  <c r="AD179" i="55"/>
  <c r="AD194" i="55"/>
  <c r="AC206" i="55"/>
  <c r="AD209" i="55"/>
  <c r="AD217" i="55"/>
  <c r="AD226" i="55"/>
  <c r="AC242" i="55"/>
  <c r="Y253" i="55"/>
  <c r="AE258" i="55"/>
  <c r="Y267" i="55"/>
  <c r="AD270" i="55"/>
  <c r="AA278" i="55"/>
  <c r="Y309" i="55"/>
  <c r="AE325" i="55"/>
  <c r="AC328" i="55"/>
  <c r="AC332" i="55"/>
  <c r="AC337" i="55"/>
  <c r="Y340" i="55"/>
  <c r="AE350" i="55"/>
  <c r="Y353" i="55"/>
  <c r="AE355" i="55"/>
  <c r="AB360" i="55"/>
  <c r="Y373" i="55"/>
  <c r="AD377" i="55"/>
  <c r="AN377" i="55" s="1"/>
  <c r="AA380" i="55"/>
  <c r="AE390" i="55"/>
  <c r="Y393" i="55"/>
  <c r="AD400" i="55"/>
  <c r="AB408" i="55"/>
  <c r="AE418" i="55"/>
  <c r="AL440" i="55"/>
  <c r="AH440" i="55" s="1"/>
  <c r="Z461" i="55"/>
  <c r="AD509" i="55"/>
  <c r="AA568" i="55"/>
  <c r="AE598" i="55"/>
  <c r="AB605" i="55"/>
  <c r="Z616" i="55"/>
  <c r="AA656" i="55"/>
  <c r="Y13" i="55"/>
  <c r="Y22" i="55"/>
  <c r="Y29" i="55"/>
  <c r="AC35" i="55"/>
  <c r="AB37" i="55"/>
  <c r="AE39" i="55"/>
  <c r="AE43" i="55"/>
  <c r="Y53" i="55"/>
  <c r="Y55" i="55"/>
  <c r="AA62" i="55"/>
  <c r="AA69" i="55"/>
  <c r="AK69" i="55" s="1"/>
  <c r="AC75" i="55"/>
  <c r="AE77" i="55"/>
  <c r="Z82" i="55"/>
  <c r="AB87" i="55"/>
  <c r="AE98" i="55"/>
  <c r="Y101" i="55"/>
  <c r="AC103" i="55"/>
  <c r="AA121" i="55"/>
  <c r="AD125" i="55"/>
  <c r="AA143" i="55"/>
  <c r="AB189" i="55"/>
  <c r="AE209" i="55"/>
  <c r="AE217" i="55"/>
  <c r="AD242" i="55"/>
  <c r="AB278" i="55"/>
  <c r="AA294" i="55"/>
  <c r="AA309" i="55"/>
  <c r="AA312" i="55"/>
  <c r="AD328" i="55"/>
  <c r="AE332" i="55"/>
  <c r="AA340" i="55"/>
  <c r="AB353" i="55"/>
  <c r="AD360" i="55"/>
  <c r="AA373" i="55"/>
  <c r="AB380" i="55"/>
  <c r="AC393" i="55"/>
  <c r="AA405" i="55"/>
  <c r="AE408" i="55"/>
  <c r="AA410" i="55"/>
  <c r="AA430" i="55"/>
  <c r="Y437" i="55"/>
  <c r="AA473" i="55"/>
  <c r="AA616" i="55"/>
  <c r="Y9" i="55"/>
  <c r="AA13" i="55"/>
  <c r="AK13" i="55" s="1"/>
  <c r="AA15" i="55"/>
  <c r="AA22" i="55"/>
  <c r="AA29" i="55"/>
  <c r="AD35" i="55"/>
  <c r="AD37" i="55"/>
  <c r="Z53" i="55"/>
  <c r="AJ53" i="55" s="1"/>
  <c r="AB55" i="55"/>
  <c r="AD62" i="55"/>
  <c r="AD75" i="55"/>
  <c r="AD82" i="55"/>
  <c r="AN82" i="55" s="1"/>
  <c r="Z85" i="55"/>
  <c r="AD87" i="55"/>
  <c r="AB121" i="55"/>
  <c r="AE125" i="55"/>
  <c r="Y151" i="55"/>
  <c r="AC154" i="55"/>
  <c r="Y177" i="55"/>
  <c r="AB215" i="55"/>
  <c r="Z229" i="55"/>
  <c r="Y231" i="55"/>
  <c r="Z234" i="55"/>
  <c r="AE242" i="55"/>
  <c r="AD245" i="55"/>
  <c r="AC247" i="55"/>
  <c r="AB250" i="55"/>
  <c r="AA273" i="55"/>
  <c r="AK273" i="55" s="1"/>
  <c r="AB294" i="55"/>
  <c r="Y297" i="55"/>
  <c r="AB309" i="55"/>
  <c r="AA324" i="55"/>
  <c r="AD330" i="55"/>
  <c r="AD340" i="55"/>
  <c r="AA343" i="55"/>
  <c r="AE353" i="55"/>
  <c r="AB358" i="55"/>
  <c r="AE360" i="55"/>
  <c r="Z368" i="55"/>
  <c r="AC373" i="55"/>
  <c r="AD380" i="55"/>
  <c r="AD393" i="55"/>
  <c r="AB396" i="55"/>
  <c r="AB410" i="55"/>
  <c r="AD430" i="55"/>
  <c r="AA437" i="55"/>
  <c r="Y7" i="55"/>
  <c r="Z9" i="55"/>
  <c r="Y11" i="55"/>
  <c r="AD13" i="55"/>
  <c r="AE15" i="55"/>
  <c r="AC22" i="55"/>
  <c r="AE29" i="55"/>
  <c r="Y34" i="55"/>
  <c r="AE35" i="55"/>
  <c r="AE37" i="55"/>
  <c r="Z42" i="55"/>
  <c r="AE46" i="55"/>
  <c r="AA53" i="55"/>
  <c r="AE55" i="55"/>
  <c r="AE62" i="55"/>
  <c r="AA65" i="55"/>
  <c r="AK65" i="55" s="1"/>
  <c r="Y67" i="55"/>
  <c r="AE75" i="55"/>
  <c r="AE85" i="55"/>
  <c r="AE87" i="55"/>
  <c r="AE101" i="55"/>
  <c r="AC110" i="55"/>
  <c r="AD121" i="55"/>
  <c r="AD123" i="55"/>
  <c r="AB135" i="55"/>
  <c r="Y138" i="55"/>
  <c r="Y158" i="55"/>
  <c r="Z161" i="55"/>
  <c r="Z166" i="55"/>
  <c r="AM169" i="55"/>
  <c r="AE171" i="55"/>
  <c r="AE174" i="55"/>
  <c r="AA177" i="55"/>
  <c r="AK177" i="55" s="1"/>
  <c r="AB186" i="55"/>
  <c r="Z198" i="55"/>
  <c r="AA201" i="55"/>
  <c r="AC215" i="55"/>
  <c r="AA229" i="55"/>
  <c r="AC231" i="55"/>
  <c r="AA234" i="55"/>
  <c r="Y237" i="55"/>
  <c r="AE247" i="55"/>
  <c r="AD273" i="55"/>
  <c r="AD294" i="55"/>
  <c r="Y301" i="55"/>
  <c r="Z304" i="55"/>
  <c r="AJ304" i="55" s="1"/>
  <c r="AD309" i="55"/>
  <c r="AC324" i="55"/>
  <c r="AE330" i="55"/>
  <c r="AE340" i="55"/>
  <c r="AA346" i="55"/>
  <c r="Y349" i="55"/>
  <c r="AA371" i="55"/>
  <c r="AD373" i="55"/>
  <c r="Y376" i="55"/>
  <c r="AE380" i="55"/>
  <c r="AA385" i="55"/>
  <c r="AE396" i="55"/>
  <c r="AD410" i="55"/>
  <c r="Y421" i="55"/>
  <c r="AD425" i="55"/>
  <c r="AC428" i="55"/>
  <c r="AM428" i="55" s="1"/>
  <c r="AE430" i="55"/>
  <c r="AD433" i="55"/>
  <c r="AC437" i="55"/>
  <c r="AC440" i="55"/>
  <c r="AA442" i="55"/>
  <c r="AA445" i="55"/>
  <c r="Z448" i="55"/>
  <c r="AA450" i="55"/>
  <c r="AD452" i="55"/>
  <c r="Z457" i="55"/>
  <c r="AJ460" i="55"/>
  <c r="Y501" i="55"/>
  <c r="AD533" i="55"/>
  <c r="AE578" i="55"/>
  <c r="AA621" i="55"/>
  <c r="AA624" i="55"/>
  <c r="Y629" i="55"/>
  <c r="Z637" i="55"/>
  <c r="AE650" i="55"/>
  <c r="AA7" i="55"/>
  <c r="AA9" i="55"/>
  <c r="AB11" i="55"/>
  <c r="AE13" i="55"/>
  <c r="AA18" i="55"/>
  <c r="AD22" i="55"/>
  <c r="Y25" i="55"/>
  <c r="Y27" i="55"/>
  <c r="Z34" i="55"/>
  <c r="AA42" i="55"/>
  <c r="AA51" i="55"/>
  <c r="AB53" i="55"/>
  <c r="AA58" i="55"/>
  <c r="AB65" i="55"/>
  <c r="AL65" i="55" s="1"/>
  <c r="AH65" i="55" s="1"/>
  <c r="AB67" i="55"/>
  <c r="AC90" i="55"/>
  <c r="AE93" i="55"/>
  <c r="Z114" i="55"/>
  <c r="AB119" i="55"/>
  <c r="AL121" i="55"/>
  <c r="AH121" i="55" s="1"/>
  <c r="AE123" i="55"/>
  <c r="AA138" i="55"/>
  <c r="AA141" i="55"/>
  <c r="AB146" i="55"/>
  <c r="AC158" i="55"/>
  <c r="AA161" i="55"/>
  <c r="AJ175" i="55"/>
  <c r="AC198" i="55"/>
  <c r="AD207" i="55"/>
  <c r="AE215" i="55"/>
  <c r="Y227" i="55"/>
  <c r="AD229" i="55"/>
  <c r="AE231" i="55"/>
  <c r="AB234" i="55"/>
  <c r="AA257" i="55"/>
  <c r="AB259" i="55"/>
  <c r="AA262" i="55"/>
  <c r="Y271" i="55"/>
  <c r="AE273" i="55"/>
  <c r="AA285" i="55"/>
  <c r="AB301" i="55"/>
  <c r="AA304" i="55"/>
  <c r="AA322" i="55"/>
  <c r="AD324" i="55"/>
  <c r="AB326" i="55"/>
  <c r="AA338" i="55"/>
  <c r="AE346" i="55"/>
  <c r="AA349" i="55"/>
  <c r="AK349" i="55" s="1"/>
  <c r="Y356" i="55"/>
  <c r="AM397" i="55"/>
  <c r="AA401" i="55"/>
  <c r="Y404" i="55"/>
  <c r="AE410" i="55"/>
  <c r="AB421" i="55"/>
  <c r="AD437" i="55"/>
  <c r="AN437" i="55" s="1"/>
  <c r="AD442" i="55"/>
  <c r="AD445" i="55"/>
  <c r="AC448" i="55"/>
  <c r="AM448" i="55" s="1"/>
  <c r="AE450" i="55"/>
  <c r="AE452" i="55"/>
  <c r="AA457" i="55"/>
  <c r="Y508" i="55"/>
  <c r="AE510" i="55"/>
  <c r="AB517" i="55"/>
  <c r="Y569" i="55"/>
  <c r="AE582" i="55"/>
  <c r="AB589" i="55"/>
  <c r="Y609" i="55"/>
  <c r="AE621" i="55"/>
  <c r="AO621" i="55" s="1"/>
  <c r="AC624" i="55"/>
  <c r="Z629" i="55"/>
  <c r="Z632" i="55"/>
  <c r="AB637" i="55"/>
  <c r="Y660" i="55"/>
  <c r="AE660" i="55"/>
  <c r="AA660" i="55"/>
  <c r="AB7" i="55"/>
  <c r="AB9" i="55"/>
  <c r="AE11" i="55"/>
  <c r="AB18" i="55"/>
  <c r="Z21" i="55"/>
  <c r="AE22" i="55"/>
  <c r="Z25" i="55"/>
  <c r="AA34" i="55"/>
  <c r="AB42" i="55"/>
  <c r="AE53" i="55"/>
  <c r="AA61" i="55"/>
  <c r="AE65" i="55"/>
  <c r="AC67" i="55"/>
  <c r="AD73" i="55"/>
  <c r="AB78" i="55"/>
  <c r="AE90" i="55"/>
  <c r="AA99" i="55"/>
  <c r="AC114" i="55"/>
  <c r="AB117" i="55"/>
  <c r="AL117" i="55" s="1"/>
  <c r="AH117" i="55" s="1"/>
  <c r="AN122" i="55"/>
  <c r="AA129" i="55"/>
  <c r="AK129" i="55" s="1"/>
  <c r="AC138" i="55"/>
  <c r="AD141" i="55"/>
  <c r="AD146" i="55"/>
  <c r="AN146" i="55" s="1"/>
  <c r="AA149" i="55"/>
  <c r="AB161" i="55"/>
  <c r="AD166" i="55"/>
  <c r="AN166" i="55" s="1"/>
  <c r="AE207" i="55"/>
  <c r="AA210" i="55"/>
  <c r="Z218" i="55"/>
  <c r="AB227" i="55"/>
  <c r="AE234" i="55"/>
  <c r="AN258" i="55"/>
  <c r="AC259" i="55"/>
  <c r="AB262" i="55"/>
  <c r="AD285" i="55"/>
  <c r="AC292" i="55"/>
  <c r="AM292" i="55" s="1"/>
  <c r="AD301" i="55"/>
  <c r="Y313" i="55"/>
  <c r="AB322" i="55"/>
  <c r="AE324" i="55"/>
  <c r="AD326" i="55"/>
  <c r="Y329" i="55"/>
  <c r="AA333" i="55"/>
  <c r="AE338" i="55"/>
  <c r="AC349" i="55"/>
  <c r="AA356" i="55"/>
  <c r="AB376" i="55"/>
  <c r="Z508" i="55"/>
  <c r="AJ508" i="55" s="1"/>
  <c r="Z569" i="55"/>
  <c r="Z609" i="55"/>
  <c r="AO625" i="55"/>
  <c r="AA629" i="55"/>
  <c r="AA632" i="55"/>
  <c r="AC7" i="55"/>
  <c r="AE9" i="55"/>
  <c r="AD18" i="55"/>
  <c r="AA21" i="55"/>
  <c r="AA25" i="55"/>
  <c r="AK25" i="55" s="1"/>
  <c r="AE27" i="55"/>
  <c r="AB34" i="55"/>
  <c r="AD42" i="55"/>
  <c r="AN42" i="55" s="1"/>
  <c r="AK45" i="55"/>
  <c r="AB61" i="55"/>
  <c r="AB70" i="55"/>
  <c r="AC78" i="55"/>
  <c r="Y83" i="55"/>
  <c r="AD99" i="55"/>
  <c r="AM105" i="55"/>
  <c r="AE114" i="55"/>
  <c r="AD126" i="55"/>
  <c r="AN126" i="55" s="1"/>
  <c r="AE129" i="55"/>
  <c r="AN142" i="55"/>
  <c r="AE146" i="55"/>
  <c r="AD149" i="55"/>
  <c r="AE161" i="55"/>
  <c r="AE166" i="55"/>
  <c r="AA169" i="55"/>
  <c r="AM185" i="55"/>
  <c r="AE190" i="55"/>
  <c r="AB193" i="55"/>
  <c r="Y205" i="55"/>
  <c r="Y214" i="55"/>
  <c r="AE218" i="55"/>
  <c r="AC227" i="55"/>
  <c r="Y241" i="55"/>
  <c r="Y243" i="55"/>
  <c r="Y246" i="55"/>
  <c r="AE259" i="55"/>
  <c r="AA266" i="55"/>
  <c r="AC271" i="55"/>
  <c r="AE292" i="55"/>
  <c r="Y308" i="55"/>
  <c r="AA313" i="55"/>
  <c r="AD322" i="55"/>
  <c r="AN322" i="55" s="1"/>
  <c r="Z329" i="55"/>
  <c r="AD333" i="55"/>
  <c r="AC336" i="55"/>
  <c r="AD349" i="55"/>
  <c r="AA354" i="55"/>
  <c r="AB356" i="55"/>
  <c r="AD361" i="55"/>
  <c r="Y364" i="55"/>
  <c r="AB366" i="55"/>
  <c r="Y369" i="55"/>
  <c r="AD376" i="55"/>
  <c r="Y384" i="55"/>
  <c r="Y389" i="55"/>
  <c r="AE394" i="55"/>
  <c r="AE401" i="55"/>
  <c r="AA404" i="55"/>
  <c r="AB409" i="55"/>
  <c r="AA414" i="55"/>
  <c r="Z417" i="55"/>
  <c r="Y424" i="55"/>
  <c r="Y436" i="55"/>
  <c r="Y456" i="55"/>
  <c r="AD457" i="55"/>
  <c r="Y460" i="55"/>
  <c r="AB569" i="55"/>
  <c r="AA609" i="55"/>
  <c r="AE629" i="55"/>
  <c r="AO629" i="55" s="1"/>
  <c r="AC632" i="55"/>
  <c r="AE7" i="55"/>
  <c r="AB21" i="55"/>
  <c r="AB25" i="55"/>
  <c r="AA30" i="55"/>
  <c r="Y33" i="55"/>
  <c r="AD34" i="55"/>
  <c r="AN34" i="55" s="1"/>
  <c r="Y47" i="55"/>
  <c r="Y50" i="55"/>
  <c r="AD61" i="55"/>
  <c r="AA63" i="55"/>
  <c r="AD78" i="55"/>
  <c r="AC83" i="55"/>
  <c r="Y86" i="55"/>
  <c r="AM89" i="55"/>
  <c r="AA102" i="55"/>
  <c r="AM193" i="55"/>
  <c r="AC202" i="55"/>
  <c r="Z205" i="55"/>
  <c r="Z214" i="55"/>
  <c r="Z241" i="55"/>
  <c r="AB243" i="55"/>
  <c r="Z246" i="55"/>
  <c r="AB266" i="55"/>
  <c r="Z269" i="55"/>
  <c r="AE271" i="55"/>
  <c r="Y283" i="55"/>
  <c r="AD295" i="55"/>
  <c r="AA308" i="55"/>
  <c r="AK308" i="55" s="1"/>
  <c r="AD313" i="55"/>
  <c r="AE322" i="55"/>
  <c r="AA329" i="55"/>
  <c r="AE331" i="55"/>
  <c r="AE333" i="55"/>
  <c r="AA341" i="55"/>
  <c r="Y352" i="55"/>
  <c r="AD354" i="55"/>
  <c r="AL360" i="55"/>
  <c r="AH360" i="55" s="1"/>
  <c r="AA364" i="55"/>
  <c r="AC369" i="55"/>
  <c r="AM369" i="55" s="1"/>
  <c r="Z372" i="55"/>
  <c r="AB374" i="55"/>
  <c r="AE376" i="55"/>
  <c r="AA381" i="55"/>
  <c r="AA384" i="55"/>
  <c r="Y397" i="55"/>
  <c r="AB404" i="55"/>
  <c r="AL404" i="55" s="1"/>
  <c r="AH404" i="55" s="1"/>
  <c r="AC409" i="55"/>
  <c r="AD414" i="55"/>
  <c r="Y420" i="55"/>
  <c r="AB426" i="55"/>
  <c r="Y429" i="55"/>
  <c r="AA434" i="55"/>
  <c r="Y441" i="55"/>
  <c r="AE609" i="55"/>
  <c r="Y6" i="55"/>
  <c r="AA14" i="55"/>
  <c r="AD21" i="55"/>
  <c r="AE25" i="55"/>
  <c r="AB30" i="55"/>
  <c r="Z33" i="55"/>
  <c r="AE34" i="55"/>
  <c r="AB47" i="55"/>
  <c r="Z50" i="55"/>
  <c r="Y59" i="55"/>
  <c r="AE61" i="55"/>
  <c r="AE63" i="55"/>
  <c r="AD102" i="55"/>
  <c r="AN102" i="55" s="1"/>
  <c r="Z145" i="55"/>
  <c r="AJ145" i="55" s="1"/>
  <c r="AB159" i="55"/>
  <c r="Y165" i="55"/>
  <c r="AA178" i="55"/>
  <c r="AN194" i="55"/>
  <c r="AC199" i="55"/>
  <c r="AA214" i="55"/>
  <c r="AA222" i="55"/>
  <c r="Z225" i="55"/>
  <c r="Y230" i="55"/>
  <c r="AA241" i="55"/>
  <c r="AA246" i="55"/>
  <c r="Y255" i="55"/>
  <c r="AC266" i="55"/>
  <c r="AA269" i="55"/>
  <c r="Z274" i="55"/>
  <c r="AB283" i="55"/>
  <c r="AB305" i="55"/>
  <c r="AE308" i="55"/>
  <c r="AB329" i="55"/>
  <c r="AB352" i="55"/>
  <c r="AE354" i="55"/>
  <c r="AB364" i="55"/>
  <c r="AL364" i="55" s="1"/>
  <c r="AH364" i="55" s="1"/>
  <c r="AC372" i="55"/>
  <c r="AB384" i="55"/>
  <c r="AC392" i="55"/>
  <c r="AA397" i="55"/>
  <c r="AD404" i="55"/>
  <c r="AD409" i="55"/>
  <c r="AE414" i="55"/>
  <c r="Z420" i="55"/>
  <c r="AB424" i="55"/>
  <c r="AA429" i="55"/>
  <c r="AB434" i="55"/>
  <c r="AC436" i="55"/>
  <c r="AM436" i="55" s="1"/>
  <c r="AB438" i="55"/>
  <c r="Z441" i="55"/>
  <c r="AL452" i="55"/>
  <c r="AH452" i="55" s="1"/>
  <c r="AB456" i="55"/>
  <c r="AC460" i="55"/>
  <c r="AE518" i="55"/>
  <c r="AB521" i="55"/>
  <c r="AE538" i="55"/>
  <c r="Z561" i="55"/>
  <c r="AE590" i="55"/>
  <c r="AB597" i="55"/>
  <c r="AA617" i="55"/>
  <c r="AA620" i="55"/>
  <c r="Y625" i="55"/>
  <c r="Z636" i="55"/>
  <c r="AC648" i="55"/>
  <c r="AA658" i="55"/>
  <c r="AB664" i="55"/>
  <c r="AE669" i="55"/>
  <c r="AD677" i="55"/>
  <c r="AD701" i="55"/>
  <c r="AE706" i="55"/>
  <c r="Y709" i="55"/>
  <c r="AE710" i="55"/>
  <c r="AC714" i="55"/>
  <c r="AC721" i="55"/>
  <c r="AD723" i="55"/>
  <c r="AA731" i="55"/>
  <c r="Y754" i="55"/>
  <c r="Y756" i="55"/>
  <c r="AE760" i="55"/>
  <c r="Y763" i="55"/>
  <c r="AC767" i="55"/>
  <c r="AD771" i="55"/>
  <c r="Y773" i="55"/>
  <c r="AE780" i="55"/>
  <c r="Z782" i="55"/>
  <c r="Y784" i="55"/>
  <c r="AB786" i="55"/>
  <c r="AD788" i="55"/>
  <c r="Y791" i="55"/>
  <c r="AD795" i="55"/>
  <c r="AA803" i="55"/>
  <c r="AE805" i="55"/>
  <c r="Z807" i="55"/>
  <c r="AA809" i="55"/>
  <c r="Y931" i="55"/>
  <c r="Z1032" i="55"/>
  <c r="AE1049" i="55"/>
  <c r="AD1052" i="55"/>
  <c r="AE1062" i="55"/>
  <c r="AA1088" i="55"/>
  <c r="AB1101" i="55"/>
  <c r="Y1104" i="55"/>
  <c r="Y1113" i="55"/>
  <c r="AA1121" i="55"/>
  <c r="AD1157" i="55"/>
  <c r="AA1160" i="55"/>
  <c r="AD1164" i="55"/>
  <c r="AD1179" i="55"/>
  <c r="Y1182" i="55"/>
  <c r="AE1189" i="55"/>
  <c r="AB1194" i="55"/>
  <c r="AE1592" i="55"/>
  <c r="AB1592" i="55"/>
  <c r="AL1592" i="55" s="1"/>
  <c r="AH1592" i="55" s="1"/>
  <c r="AA1592" i="55"/>
  <c r="Z1592" i="55"/>
  <c r="Z1925" i="55"/>
  <c r="AD1925" i="55"/>
  <c r="AC1925" i="55"/>
  <c r="AB1925" i="55"/>
  <c r="AA1925" i="55"/>
  <c r="AE1940" i="55"/>
  <c r="AB1940" i="55"/>
  <c r="AA1940" i="55"/>
  <c r="Z1940" i="55"/>
  <c r="Y1940" i="55"/>
  <c r="Y675" i="55"/>
  <c r="AE677" i="55"/>
  <c r="Y686" i="55"/>
  <c r="Y694" i="55"/>
  <c r="AA709" i="55"/>
  <c r="Y713" i="55"/>
  <c r="AD714" i="55"/>
  <c r="AA717" i="55"/>
  <c r="AE721" i="55"/>
  <c r="AE723" i="55"/>
  <c r="AE731" i="55"/>
  <c r="AE742" i="55"/>
  <c r="AE749" i="55"/>
  <c r="Z754" i="55"/>
  <c r="AA756" i="55"/>
  <c r="AA763" i="55"/>
  <c r="AD767" i="55"/>
  <c r="Y769" i="55"/>
  <c r="AE771" i="55"/>
  <c r="AA773" i="55"/>
  <c r="Y775" i="55"/>
  <c r="AA777" i="55"/>
  <c r="AA782" i="55"/>
  <c r="AE784" i="55"/>
  <c r="AD786" i="55"/>
  <c r="AC791" i="55"/>
  <c r="AE795" i="55"/>
  <c r="AC803" i="55"/>
  <c r="AA807" i="55"/>
  <c r="AE809" i="55"/>
  <c r="Z811" i="55"/>
  <c r="Y813" i="55"/>
  <c r="AA818" i="55"/>
  <c r="AE822" i="55"/>
  <c r="AD840" i="55"/>
  <c r="AA843" i="55"/>
  <c r="Y845" i="55"/>
  <c r="Y849" i="55"/>
  <c r="AJ856" i="55"/>
  <c r="AE860" i="55"/>
  <c r="AB935" i="55"/>
  <c r="AB945" i="55"/>
  <c r="Z948" i="55"/>
  <c r="AC957" i="55"/>
  <c r="AD960" i="55"/>
  <c r="AA974" i="55"/>
  <c r="AD977" i="55"/>
  <c r="AE990" i="55"/>
  <c r="Y1012" i="55"/>
  <c r="AD1025" i="55"/>
  <c r="Z1046" i="55"/>
  <c r="AD1082" i="55"/>
  <c r="AD1101" i="55"/>
  <c r="AB1113" i="55"/>
  <c r="Y1148" i="55"/>
  <c r="AB1160" i="55"/>
  <c r="AE1164" i="55"/>
  <c r="AA1182" i="55"/>
  <c r="AD1194" i="55"/>
  <c r="Y1197" i="55"/>
  <c r="Y1202" i="55"/>
  <c r="AB1204" i="55"/>
  <c r="AD1208" i="55"/>
  <c r="AE1216" i="55"/>
  <c r="AB1219" i="55"/>
  <c r="AA1223" i="55"/>
  <c r="AA1227" i="55"/>
  <c r="AA1231" i="55"/>
  <c r="AA1235" i="55"/>
  <c r="Y1243" i="55"/>
  <c r="Z1255" i="55"/>
  <c r="AE1258" i="55"/>
  <c r="AD1261" i="55"/>
  <c r="AE1271" i="55"/>
  <c r="AB1294" i="55"/>
  <c r="AD1341" i="55"/>
  <c r="Z1356" i="55"/>
  <c r="AE1731" i="55"/>
  <c r="AD1731" i="55"/>
  <c r="Z1961" i="55"/>
  <c r="AE1961" i="55"/>
  <c r="AC1961" i="55"/>
  <c r="AB1961" i="55"/>
  <c r="AA1961" i="55"/>
  <c r="AD1978" i="55"/>
  <c r="AE1978" i="55"/>
  <c r="AA675" i="55"/>
  <c r="AB680" i="55"/>
  <c r="Z686" i="55"/>
  <c r="Z694" i="55"/>
  <c r="Z713" i="55"/>
  <c r="AB717" i="55"/>
  <c r="AA754" i="55"/>
  <c r="AD756" i="55"/>
  <c r="Y759" i="55"/>
  <c r="AD763" i="55"/>
  <c r="AE767" i="55"/>
  <c r="AE773" i="55"/>
  <c r="Z775" i="55"/>
  <c r="AD777" i="55"/>
  <c r="AC782" i="55"/>
  <c r="AE786" i="55"/>
  <c r="AD791" i="55"/>
  <c r="AC798" i="55"/>
  <c r="Y800" i="55"/>
  <c r="AE803" i="55"/>
  <c r="AC807" i="55"/>
  <c r="AA811" i="55"/>
  <c r="AK811" i="55" s="1"/>
  <c r="AA813" i="55"/>
  <c r="AC818" i="55"/>
  <c r="Y832" i="55"/>
  <c r="Y838" i="55"/>
  <c r="AC843" i="55"/>
  <c r="AA845" i="55"/>
  <c r="AA849" i="55"/>
  <c r="AB851" i="55"/>
  <c r="Y854" i="55"/>
  <c r="Z863" i="55"/>
  <c r="AJ863" i="55" s="1"/>
  <c r="AC935" i="55"/>
  <c r="Y955" i="55"/>
  <c r="AD957" i="55"/>
  <c r="AB1000" i="55"/>
  <c r="AA1006" i="55"/>
  <c r="AA1022" i="55"/>
  <c r="Z1036" i="55"/>
  <c r="AA1056" i="55"/>
  <c r="AC1069" i="55"/>
  <c r="Z1076" i="55"/>
  <c r="AE1095" i="55"/>
  <c r="AD1098" i="55"/>
  <c r="AD1113" i="55"/>
  <c r="AC1143" i="55"/>
  <c r="AE1160" i="55"/>
  <c r="AA1172" i="55"/>
  <c r="AB1182" i="55"/>
  <c r="Y1192" i="55"/>
  <c r="AA1197" i="55"/>
  <c r="AA1202" i="55"/>
  <c r="AC1204" i="55"/>
  <c r="AE1208" i="55"/>
  <c r="AB1210" i="55"/>
  <c r="AE1219" i="55"/>
  <c r="AB1223" i="55"/>
  <c r="AB1227" i="55"/>
  <c r="AB1231" i="55"/>
  <c r="AB1235" i="55"/>
  <c r="AD1240" i="55"/>
  <c r="AA1243" i="55"/>
  <c r="AA1249" i="55"/>
  <c r="Y1252" i="55"/>
  <c r="AB1274" i="55"/>
  <c r="AB1301" i="55"/>
  <c r="Z1462" i="55"/>
  <c r="AA1484" i="55"/>
  <c r="AJ1509" i="55"/>
  <c r="AA1557" i="55"/>
  <c r="AJ1565" i="55"/>
  <c r="AC1668" i="55"/>
  <c r="AE1668" i="55"/>
  <c r="AD1668" i="55"/>
  <c r="AA1668" i="55"/>
  <c r="Z1668" i="55"/>
  <c r="Y1668" i="55"/>
  <c r="AD1706" i="55"/>
  <c r="AA1706" i="55"/>
  <c r="AD1836" i="55"/>
  <c r="AE1836" i="55"/>
  <c r="Z1836" i="55"/>
  <c r="AC1855" i="55"/>
  <c r="AA1855" i="55"/>
  <c r="AD2000" i="55"/>
  <c r="AE2000" i="55"/>
  <c r="AC2000" i="55"/>
  <c r="AB2000" i="55"/>
  <c r="AA2000" i="55"/>
  <c r="Z2000" i="55"/>
  <c r="AB662" i="55"/>
  <c r="Z673" i="55"/>
  <c r="AD675" i="55"/>
  <c r="AE680" i="55"/>
  <c r="AB686" i="55"/>
  <c r="AB694" i="55"/>
  <c r="AD717" i="55"/>
  <c r="Z726" i="55"/>
  <c r="Y734" i="55"/>
  <c r="Y736" i="55"/>
  <c r="Y738" i="55"/>
  <c r="Y745" i="55"/>
  <c r="AB747" i="55"/>
  <c r="Y752" i="55"/>
  <c r="AB754" i="55"/>
  <c r="AA759" i="55"/>
  <c r="AA775" i="55"/>
  <c r="AK775" i="55" s="1"/>
  <c r="Y779" i="55"/>
  <c r="AE782" i="55"/>
  <c r="AE791" i="55"/>
  <c r="AA800" i="55"/>
  <c r="AE807" i="55"/>
  <c r="AC811" i="55"/>
  <c r="AD813" i="55"/>
  <c r="AE818" i="55"/>
  <c r="AA832" i="55"/>
  <c r="Y834" i="55"/>
  <c r="AE836" i="55"/>
  <c r="Z838" i="55"/>
  <c r="AD843" i="55"/>
  <c r="AE845" i="55"/>
  <c r="Z847" i="55"/>
  <c r="AD849" i="55"/>
  <c r="AC851" i="55"/>
  <c r="Z854" i="55"/>
  <c r="AA856" i="55"/>
  <c r="AA863" i="55"/>
  <c r="AA865" i="55"/>
  <c r="AB867" i="55"/>
  <c r="AC903" i="55"/>
  <c r="Y918" i="55"/>
  <c r="AB997" i="55"/>
  <c r="AD1000" i="55"/>
  <c r="AE1006" i="55"/>
  <c r="AB1009" i="55"/>
  <c r="Y1066" i="55"/>
  <c r="AD1069" i="55"/>
  <c r="AE1092" i="55"/>
  <c r="AB1108" i="55"/>
  <c r="AA1111" i="55"/>
  <c r="AE1119" i="55"/>
  <c r="AB1131" i="55"/>
  <c r="AA1134" i="55"/>
  <c r="AD1143" i="55"/>
  <c r="Z1146" i="55"/>
  <c r="AA1163" i="55"/>
  <c r="AB1167" i="55"/>
  <c r="Y1169" i="55"/>
  <c r="AB1172" i="55"/>
  <c r="AD1182" i="55"/>
  <c r="AN1182" i="55" s="1"/>
  <c r="AA1185" i="55"/>
  <c r="AE1192" i="55"/>
  <c r="AB1197" i="55"/>
  <c r="AB1202" i="55"/>
  <c r="AD1204" i="55"/>
  <c r="Y1207" i="55"/>
  <c r="AD1210" i="55"/>
  <c r="AN1210" i="55" s="1"/>
  <c r="Y1212" i="55"/>
  <c r="AA1221" i="55"/>
  <c r="AK1221" i="55" s="1"/>
  <c r="AE1223" i="55"/>
  <c r="AA1225" i="55"/>
  <c r="AE1227" i="55"/>
  <c r="AA1229" i="55"/>
  <c r="AK1229" i="55" s="1"/>
  <c r="AE1231" i="55"/>
  <c r="AA1233" i="55"/>
  <c r="AK1233" i="55" s="1"/>
  <c r="AE1235" i="55"/>
  <c r="AE1243" i="55"/>
  <c r="AD1246" i="55"/>
  <c r="AB1278" i="55"/>
  <c r="Z1308" i="55"/>
  <c r="AC1582" i="55"/>
  <c r="AM1582" i="55" s="1"/>
  <c r="AE1582" i="55"/>
  <c r="Y1582" i="55"/>
  <c r="AE1817" i="55"/>
  <c r="Z1817" i="55"/>
  <c r="Y665" i="55"/>
  <c r="AA673" i="55"/>
  <c r="AE686" i="55"/>
  <c r="AD689" i="55"/>
  <c r="AE694" i="55"/>
  <c r="AA705" i="55"/>
  <c r="Y707" i="55"/>
  <c r="AE709" i="55"/>
  <c r="AA711" i="55"/>
  <c r="AB713" i="55"/>
  <c r="Z720" i="55"/>
  <c r="AA726" i="55"/>
  <c r="AA729" i="55"/>
  <c r="Z734" i="55"/>
  <c r="Z736" i="55"/>
  <c r="Z738" i="55"/>
  <c r="AA741" i="55"/>
  <c r="AA745" i="55"/>
  <c r="AC747" i="55"/>
  <c r="AM747" i="55" s="1"/>
  <c r="AB752" i="55"/>
  <c r="AD754" i="55"/>
  <c r="AD759" i="55"/>
  <c r="AC775" i="55"/>
  <c r="Z779" i="55"/>
  <c r="Y781" i="55"/>
  <c r="AB794" i="55"/>
  <c r="AB800" i="55"/>
  <c r="AA802" i="55"/>
  <c r="AE811" i="55"/>
  <c r="Y815" i="55"/>
  <c r="Y817" i="55"/>
  <c r="AE821" i="55"/>
  <c r="Y828" i="55"/>
  <c r="AB832" i="55"/>
  <c r="AD834" i="55"/>
  <c r="AA838" i="55"/>
  <c r="AE843" i="55"/>
  <c r="AA847" i="55"/>
  <c r="AE849" i="55"/>
  <c r="AA854" i="55"/>
  <c r="AD856" i="55"/>
  <c r="Y859" i="55"/>
  <c r="AD865" i="55"/>
  <c r="Z874" i="55"/>
  <c r="AA889" i="55"/>
  <c r="AC952" i="55"/>
  <c r="AA968" i="55"/>
  <c r="Y994" i="55"/>
  <c r="AD997" i="55"/>
  <c r="AD1033" i="55"/>
  <c r="Y1040" i="55"/>
  <c r="AB1073" i="55"/>
  <c r="AA1080" i="55"/>
  <c r="AK1080" i="55" s="1"/>
  <c r="AC1089" i="55"/>
  <c r="AE1105" i="55"/>
  <c r="AD1108" i="55"/>
  <c r="AB1111" i="55"/>
  <c r="AM1120" i="55"/>
  <c r="Y1122" i="55"/>
  <c r="AB1146" i="55"/>
  <c r="AB1163" i="55"/>
  <c r="AA1180" i="55"/>
  <c r="AB1185" i="55"/>
  <c r="Y1188" i="55"/>
  <c r="AD1197" i="55"/>
  <c r="AA1200" i="55"/>
  <c r="AD1202" i="55"/>
  <c r="Z1207" i="55"/>
  <c r="AC1212" i="55"/>
  <c r="AB1221" i="55"/>
  <c r="AB1225" i="55"/>
  <c r="AB1229" i="55"/>
  <c r="AB1233" i="55"/>
  <c r="AB1265" i="55"/>
  <c r="AA1282" i="55"/>
  <c r="AA1292" i="55"/>
  <c r="AB1305" i="55"/>
  <c r="Z1312" i="55"/>
  <c r="Y1466" i="55"/>
  <c r="AA1488" i="55"/>
  <c r="Y1503" i="55"/>
  <c r="AD673" i="55"/>
  <c r="AA678" i="55"/>
  <c r="AB705" i="55"/>
  <c r="AD707" i="55"/>
  <c r="AD713" i="55"/>
  <c r="AB720" i="55"/>
  <c r="AL720" i="55" s="1"/>
  <c r="AH720" i="55" s="1"/>
  <c r="Y722" i="55"/>
  <c r="Z724" i="55"/>
  <c r="AD726" i="55"/>
  <c r="AD729" i="55"/>
  <c r="Z732" i="55"/>
  <c r="AA734" i="55"/>
  <c r="AB736" i="55"/>
  <c r="AL736" i="55" s="1"/>
  <c r="AH736" i="55" s="1"/>
  <c r="AA738" i="55"/>
  <c r="AD741" i="55"/>
  <c r="AB743" i="55"/>
  <c r="AD745" i="55"/>
  <c r="AE754" i="55"/>
  <c r="AE759" i="55"/>
  <c r="Y772" i="55"/>
  <c r="AE775" i="55"/>
  <c r="AA779" i="55"/>
  <c r="AK779" i="55" s="1"/>
  <c r="AA781" i="55"/>
  <c r="AE785" i="55"/>
  <c r="AC794" i="55"/>
  <c r="AA796" i="55"/>
  <c r="AD800" i="55"/>
  <c r="AN800" i="55" s="1"/>
  <c r="AC802" i="55"/>
  <c r="AA806" i="55"/>
  <c r="Z815" i="55"/>
  <c r="AA817" i="55"/>
  <c r="AB826" i="55"/>
  <c r="AA828" i="55"/>
  <c r="AD832" i="55"/>
  <c r="AN832" i="55" s="1"/>
  <c r="AE834" i="55"/>
  <c r="AB854" i="55"/>
  <c r="AA859" i="55"/>
  <c r="Y861" i="55"/>
  <c r="AD874" i="55"/>
  <c r="AB926" i="55"/>
  <c r="Z946" i="55"/>
  <c r="AC949" i="55"/>
  <c r="AB961" i="55"/>
  <c r="AC1013" i="55"/>
  <c r="Z1030" i="55"/>
  <c r="AE1080" i="55"/>
  <c r="Y1086" i="55"/>
  <c r="AD1102" i="55"/>
  <c r="Z1138" i="55"/>
  <c r="AA1141" i="55"/>
  <c r="AD1146" i="55"/>
  <c r="AA1149" i="55"/>
  <c r="AE1163" i="55"/>
  <c r="Y1165" i="55"/>
  <c r="AE1180" i="55"/>
  <c r="AD1185" i="55"/>
  <c r="AA1188" i="55"/>
  <c r="Y1195" i="55"/>
  <c r="AA1207" i="55"/>
  <c r="AD1212" i="55"/>
  <c r="AD1221" i="55"/>
  <c r="AD1225" i="55"/>
  <c r="AD1229" i="55"/>
  <c r="AD1233" i="55"/>
  <c r="AD1256" i="55"/>
  <c r="Y1259" i="55"/>
  <c r="AB1262" i="55"/>
  <c r="Y1272" i="55"/>
  <c r="AB1282" i="55"/>
  <c r="AL1282" i="55" s="1"/>
  <c r="AH1282" i="55" s="1"/>
  <c r="Y1295" i="55"/>
  <c r="AA1312" i="55"/>
  <c r="AD1331" i="55"/>
  <c r="Y1470" i="55"/>
  <c r="AA1506" i="55"/>
  <c r="AB1509" i="55"/>
  <c r="Z1516" i="55"/>
  <c r="AM1562" i="55"/>
  <c r="AB1565" i="55"/>
  <c r="Z1605" i="55"/>
  <c r="AB1605" i="55"/>
  <c r="AA1605" i="55"/>
  <c r="Z1681" i="55"/>
  <c r="AE1681" i="55"/>
  <c r="AC1681" i="55"/>
  <c r="AB1681" i="55"/>
  <c r="AA1681" i="55"/>
  <c r="Y1681" i="55"/>
  <c r="Z1900" i="55"/>
  <c r="AD1900" i="55"/>
  <c r="AC1900" i="55"/>
  <c r="AA1900" i="55"/>
  <c r="AB678" i="55"/>
  <c r="AD705" i="55"/>
  <c r="AE713" i="55"/>
  <c r="AD720" i="55"/>
  <c r="AA722" i="55"/>
  <c r="AA724" i="55"/>
  <c r="AA732" i="55"/>
  <c r="AB734" i="55"/>
  <c r="AE736" i="55"/>
  <c r="AE741" i="55"/>
  <c r="AC743" i="55"/>
  <c r="AE745" i="55"/>
  <c r="AA750" i="55"/>
  <c r="Y768" i="55"/>
  <c r="AA772" i="55"/>
  <c r="Y774" i="55"/>
  <c r="Y778" i="55"/>
  <c r="AB779" i="55"/>
  <c r="AD781" i="55"/>
  <c r="AC787" i="55"/>
  <c r="AB796" i="55"/>
  <c r="Y799" i="55"/>
  <c r="AD802" i="55"/>
  <c r="AD804" i="55"/>
  <c r="AN804" i="55" s="1"/>
  <c r="AC806" i="55"/>
  <c r="AA815" i="55"/>
  <c r="AD817" i="55"/>
  <c r="AC826" i="55"/>
  <c r="AB828" i="55"/>
  <c r="Y831" i="55"/>
  <c r="AD854" i="55"/>
  <c r="AD859" i="55"/>
  <c r="AD861" i="55"/>
  <c r="AE874" i="55"/>
  <c r="Y956" i="55"/>
  <c r="Z958" i="55"/>
  <c r="AB965" i="55"/>
  <c r="Y1004" i="55"/>
  <c r="AB1057" i="55"/>
  <c r="Y1114" i="55"/>
  <c r="AD1138" i="55"/>
  <c r="AB1149" i="55"/>
  <c r="Y1161" i="55"/>
  <c r="AA1165" i="55"/>
  <c r="AB1188" i="55"/>
  <c r="AE1195" i="55"/>
  <c r="AB1207" i="55"/>
  <c r="Y1209" i="55"/>
  <c r="Y1220" i="55"/>
  <c r="AA1259" i="55"/>
  <c r="AD1282" i="55"/>
  <c r="AE1289" i="55"/>
  <c r="AD678" i="55"/>
  <c r="Z681" i="55"/>
  <c r="Y698" i="55"/>
  <c r="Y703" i="55"/>
  <c r="AE705" i="55"/>
  <c r="AE720" i="55"/>
  <c r="AE722" i="55"/>
  <c r="AD732" i="55"/>
  <c r="AE734" i="55"/>
  <c r="AB762" i="55"/>
  <c r="Y764" i="55"/>
  <c r="AA768" i="55"/>
  <c r="AB772" i="55"/>
  <c r="AA774" i="55"/>
  <c r="Z778" i="55"/>
  <c r="AD779" i="55"/>
  <c r="AE781" i="55"/>
  <c r="AB783" i="55"/>
  <c r="AB790" i="55"/>
  <c r="Y792" i="55"/>
  <c r="Z799" i="55"/>
  <c r="AE802" i="55"/>
  <c r="AD806" i="55"/>
  <c r="AD808" i="55"/>
  <c r="AN808" i="55" s="1"/>
  <c r="AC810" i="55"/>
  <c r="AE854" i="55"/>
  <c r="AA908" i="55"/>
  <c r="AC919" i="55"/>
  <c r="Z940" i="55"/>
  <c r="Z956" i="55"/>
  <c r="Y986" i="55"/>
  <c r="AA989" i="55"/>
  <c r="AB1001" i="55"/>
  <c r="Z1054" i="55"/>
  <c r="AE1057" i="55"/>
  <c r="AD1064" i="55"/>
  <c r="Z1114" i="55"/>
  <c r="Y1120" i="55"/>
  <c r="AA1129" i="55"/>
  <c r="AB1156" i="55"/>
  <c r="AB1159" i="55"/>
  <c r="AD1161" i="55"/>
  <c r="AB1165" i="55"/>
  <c r="Y1173" i="55"/>
  <c r="AE1183" i="55"/>
  <c r="AD1188" i="55"/>
  <c r="Y1191" i="55"/>
  <c r="Y1205" i="55"/>
  <c r="AE1207" i="55"/>
  <c r="Z1209" i="55"/>
  <c r="Z666" i="55"/>
  <c r="Y669" i="55"/>
  <c r="AA681" i="55"/>
  <c r="AD687" i="55"/>
  <c r="Y690" i="55"/>
  <c r="Y695" i="55"/>
  <c r="Z698" i="55"/>
  <c r="AA703" i="55"/>
  <c r="Y710" i="55"/>
  <c r="AA712" i="55"/>
  <c r="AB716" i="55"/>
  <c r="Y748" i="55"/>
  <c r="AE753" i="55"/>
  <c r="AC762" i="55"/>
  <c r="AA764" i="55"/>
  <c r="AB768" i="55"/>
  <c r="Y771" i="55"/>
  <c r="AD772" i="55"/>
  <c r="AN772" i="55" s="1"/>
  <c r="AD774" i="55"/>
  <c r="AB778" i="55"/>
  <c r="AE779" i="55"/>
  <c r="AC783" i="55"/>
  <c r="AC790" i="55"/>
  <c r="AA792" i="55"/>
  <c r="AB799" i="55"/>
  <c r="AE806" i="55"/>
  <c r="AD810" i="55"/>
  <c r="AD812" i="55"/>
  <c r="AN812" i="55" s="1"/>
  <c r="Z814" i="55"/>
  <c r="AD815" i="55"/>
  <c r="AC819" i="55"/>
  <c r="Y822" i="55"/>
  <c r="Y824" i="55"/>
  <c r="AB831" i="55"/>
  <c r="AA837" i="55"/>
  <c r="AB839" i="55"/>
  <c r="AB842" i="55"/>
  <c r="AB844" i="55"/>
  <c r="AA846" i="55"/>
  <c r="Z850" i="55"/>
  <c r="AA864" i="55"/>
  <c r="Y866" i="55"/>
  <c r="Z898" i="55"/>
  <c r="AB908" i="55"/>
  <c r="AD930" i="55"/>
  <c r="AD940" i="55"/>
  <c r="AB956" i="55"/>
  <c r="AL956" i="55" s="1"/>
  <c r="AH956" i="55" s="1"/>
  <c r="AE969" i="55"/>
  <c r="Z976" i="55"/>
  <c r="Z986" i="55"/>
  <c r="AB989" i="55"/>
  <c r="AC1041" i="55"/>
  <c r="AA1048" i="55"/>
  <c r="AA1061" i="55"/>
  <c r="AB1106" i="55"/>
  <c r="AA1109" i="55"/>
  <c r="AE1112" i="55"/>
  <c r="AD1114" i="55"/>
  <c r="AB1126" i="55"/>
  <c r="AD1165" i="55"/>
  <c r="Y1168" i="55"/>
  <c r="AA1173" i="55"/>
  <c r="Y1176" i="55"/>
  <c r="AA1191" i="55"/>
  <c r="Y1198" i="55"/>
  <c r="AB1201" i="55"/>
  <c r="AE1205" i="55"/>
  <c r="AA1209" i="55"/>
  <c r="Z1211" i="55"/>
  <c r="AA1218" i="55"/>
  <c r="AB1220" i="55"/>
  <c r="AA1224" i="55"/>
  <c r="AA1228" i="55"/>
  <c r="AA1232" i="55"/>
  <c r="AD1236" i="55"/>
  <c r="Y1239" i="55"/>
  <c r="AA1266" i="55"/>
  <c r="AB1293" i="55"/>
  <c r="AD1398" i="55"/>
  <c r="AA1504" i="55"/>
  <c r="AB1520" i="55"/>
  <c r="AA1539" i="55"/>
  <c r="Y1542" i="55"/>
  <c r="Y661" i="55"/>
  <c r="AA666" i="55"/>
  <c r="AC674" i="55"/>
  <c r="AC685" i="55"/>
  <c r="AE687" i="55"/>
  <c r="Z690" i="55"/>
  <c r="AC693" i="55"/>
  <c r="AD695" i="55"/>
  <c r="AB698" i="55"/>
  <c r="Y701" i="55"/>
  <c r="AE703" i="55"/>
  <c r="Z710" i="55"/>
  <c r="AJ710" i="55" s="1"/>
  <c r="AB712" i="55"/>
  <c r="AD716" i="55"/>
  <c r="AB748" i="55"/>
  <c r="AB758" i="55"/>
  <c r="Y760" i="55"/>
  <c r="AB764" i="55"/>
  <c r="AE774" i="55"/>
  <c r="AD776" i="55"/>
  <c r="AC778" i="55"/>
  <c r="Y786" i="55"/>
  <c r="AD792" i="55"/>
  <c r="AN792" i="55" s="1"/>
  <c r="Y795" i="55"/>
  <c r="AD799" i="55"/>
  <c r="Y801" i="55"/>
  <c r="AE810" i="55"/>
  <c r="AE812" i="55"/>
  <c r="AB814" i="55"/>
  <c r="AE815" i="55"/>
  <c r="Z822" i="55"/>
  <c r="AA824" i="55"/>
  <c r="AD831" i="55"/>
  <c r="Y833" i="55"/>
  <c r="Y835" i="55"/>
  <c r="AD837" i="55"/>
  <c r="AD844" i="55"/>
  <c r="AC846" i="55"/>
  <c r="AE848" i="55"/>
  <c r="AA850" i="55"/>
  <c r="AB864" i="55"/>
  <c r="Z866" i="55"/>
  <c r="AD898" i="55"/>
  <c r="Y927" i="55"/>
  <c r="AB944" i="55"/>
  <c r="AA947" i="55"/>
  <c r="AD950" i="55"/>
  <c r="AC956" i="55"/>
  <c r="AC976" i="55"/>
  <c r="AB983" i="55"/>
  <c r="AC989" i="55"/>
  <c r="AE992" i="55"/>
  <c r="AA1021" i="55"/>
  <c r="AB1024" i="55"/>
  <c r="AL1024" i="55" s="1"/>
  <c r="AH1024" i="55" s="1"/>
  <c r="AB1045" i="55"/>
  <c r="AL1045" i="55" s="1"/>
  <c r="AH1045" i="55" s="1"/>
  <c r="Y1078" i="55"/>
  <c r="AC1081" i="55"/>
  <c r="AC1084" i="55"/>
  <c r="Y1097" i="55"/>
  <c r="AC1123" i="55"/>
  <c r="AD1126" i="55"/>
  <c r="Y1142" i="55"/>
  <c r="AD1147" i="55"/>
  <c r="AB1153" i="55"/>
  <c r="Y1164" i="55"/>
  <c r="AA1168" i="55"/>
  <c r="AB1173" i="55"/>
  <c r="AA1176" i="55"/>
  <c r="AE1186" i="55"/>
  <c r="AB1191" i="55"/>
  <c r="AE1198" i="55"/>
  <c r="AE1201" i="55"/>
  <c r="AB1209" i="55"/>
  <c r="AA1211" i="55"/>
  <c r="Y1213" i="55"/>
  <c r="AC1220" i="55"/>
  <c r="AA1222" i="55"/>
  <c r="AB1224" i="55"/>
  <c r="AA1226" i="55"/>
  <c r="AB1228" i="55"/>
  <c r="AA1230" i="55"/>
  <c r="AB1232" i="55"/>
  <c r="AA1234" i="55"/>
  <c r="AA1239" i="55"/>
  <c r="AA1242" i="55"/>
  <c r="Y1251" i="55"/>
  <c r="Z1257" i="55"/>
  <c r="Y1263" i="55"/>
  <c r="AA1273" i="55"/>
  <c r="AE1293" i="55"/>
  <c r="AC1317" i="55"/>
  <c r="Z1332" i="55"/>
  <c r="AD1418" i="55"/>
  <c r="AD1464" i="55"/>
  <c r="Z1486" i="55"/>
  <c r="AB1501" i="55"/>
  <c r="AE1504" i="55"/>
  <c r="Y1507" i="55"/>
  <c r="AA1517" i="55"/>
  <c r="AD1539" i="55"/>
  <c r="AA1542" i="55"/>
  <c r="AE1573" i="55"/>
  <c r="AB1580" i="55"/>
  <c r="AB1708" i="55"/>
  <c r="AE1708" i="55"/>
  <c r="AD1708" i="55"/>
  <c r="AC1708" i="55"/>
  <c r="Z1708" i="55"/>
  <c r="Y1708" i="55"/>
  <c r="AD661" i="55"/>
  <c r="Z664" i="55"/>
  <c r="AC666" i="55"/>
  <c r="AC669" i="55"/>
  <c r="AD672" i="55"/>
  <c r="AN675" i="55"/>
  <c r="Y677" i="55"/>
  <c r="AB690" i="55"/>
  <c r="AC698" i="55"/>
  <c r="AA701" i="55"/>
  <c r="AB710" i="55"/>
  <c r="AA714" i="55"/>
  <c r="AA719" i="55"/>
  <c r="AD725" i="55"/>
  <c r="AD737" i="55"/>
  <c r="Y742" i="55"/>
  <c r="AB751" i="55"/>
  <c r="AC758" i="55"/>
  <c r="AA760" i="55"/>
  <c r="AE764" i="55"/>
  <c r="Z767" i="55"/>
  <c r="AB771" i="55"/>
  <c r="AD778" i="55"/>
  <c r="Z786" i="55"/>
  <c r="Y788" i="55"/>
  <c r="AA795" i="55"/>
  <c r="Y797" i="55"/>
  <c r="AE799" i="55"/>
  <c r="AA801" i="55"/>
  <c r="Y805" i="55"/>
  <c r="AA822" i="55"/>
  <c r="AD824" i="55"/>
  <c r="AA833" i="55"/>
  <c r="Z835" i="55"/>
  <c r="AE898" i="55"/>
  <c r="Z927" i="55"/>
  <c r="AA1005" i="55"/>
  <c r="AD1021" i="55"/>
  <c r="Z1068" i="55"/>
  <c r="AB1097" i="55"/>
  <c r="AA1118" i="55"/>
  <c r="AA1133" i="55"/>
  <c r="Z1136" i="55"/>
  <c r="AD1139" i="55"/>
  <c r="AB1142" i="55"/>
  <c r="Y1150" i="55"/>
  <c r="AA1164" i="55"/>
  <c r="AB1168" i="55"/>
  <c r="AB1171" i="55"/>
  <c r="AD1173" i="55"/>
  <c r="AB1176" i="55"/>
  <c r="AA1179" i="55"/>
  <c r="AD1191" i="55"/>
  <c r="Y1194" i="55"/>
  <c r="AN1202" i="55"/>
  <c r="AE1209" i="55"/>
  <c r="AB1211" i="55"/>
  <c r="Z1213" i="55"/>
  <c r="AD1220" i="55"/>
  <c r="AC1224" i="55"/>
  <c r="AC1228" i="55"/>
  <c r="AC1232" i="55"/>
  <c r="AD1239" i="55"/>
  <c r="AA1251" i="55"/>
  <c r="AB1273" i="55"/>
  <c r="AB1300" i="55"/>
  <c r="AD1422" i="55"/>
  <c r="AN1508" i="55"/>
  <c r="Y1514" i="55"/>
  <c r="AD1517" i="55"/>
  <c r="AE1690" i="55"/>
  <c r="AD1690" i="55"/>
  <c r="AB1690" i="55"/>
  <c r="AA1690" i="55"/>
  <c r="Z1973" i="55"/>
  <c r="AE1973" i="55"/>
  <c r="AD1973" i="55"/>
  <c r="AC1973" i="55"/>
  <c r="AB1973" i="55"/>
  <c r="AE661" i="55"/>
  <c r="AD669" i="55"/>
  <c r="AE672" i="55"/>
  <c r="AA677" i="55"/>
  <c r="AE690" i="55"/>
  <c r="AE698" i="55"/>
  <c r="AB701" i="55"/>
  <c r="AB706" i="55"/>
  <c r="AD710" i="55"/>
  <c r="AB714" i="55"/>
  <c r="AD719" i="55"/>
  <c r="AB721" i="55"/>
  <c r="AA723" i="55"/>
  <c r="AE725" i="55"/>
  <c r="AE733" i="55"/>
  <c r="Y735" i="55"/>
  <c r="AE737" i="55"/>
  <c r="Z742" i="55"/>
  <c r="AA746" i="55"/>
  <c r="AC751" i="55"/>
  <c r="AD760" i="55"/>
  <c r="AN760" i="55" s="1"/>
  <c r="AB767" i="55"/>
  <c r="AC771" i="55"/>
  <c r="AE778" i="55"/>
  <c r="Y782" i="55"/>
  <c r="AA786" i="55"/>
  <c r="AA788" i="55"/>
  <c r="AC795" i="55"/>
  <c r="AE801" i="55"/>
  <c r="Z803" i="55"/>
  <c r="AA805" i="55"/>
  <c r="AJ816" i="55"/>
  <c r="AE833" i="55"/>
  <c r="AA835" i="55"/>
  <c r="Y902" i="55"/>
  <c r="AE980" i="55"/>
  <c r="Z996" i="55"/>
  <c r="AB1052" i="55"/>
  <c r="AA1065" i="55"/>
  <c r="AA1091" i="55"/>
  <c r="AB1118" i="55"/>
  <c r="Y1121" i="55"/>
  <c r="AD1130" i="55"/>
  <c r="AB1133" i="55"/>
  <c r="AJ1143" i="55"/>
  <c r="AA1145" i="55"/>
  <c r="AD1150" i="55"/>
  <c r="AB1157" i="55"/>
  <c r="Y1160" i="55"/>
  <c r="AB1164" i="55"/>
  <c r="AD1168" i="55"/>
  <c r="AD1176" i="55"/>
  <c r="Y1189" i="55"/>
  <c r="AA1194" i="55"/>
  <c r="Y1204" i="55"/>
  <c r="AD1211" i="55"/>
  <c r="AA1213" i="55"/>
  <c r="AK1213" i="55" s="1"/>
  <c r="AA1216" i="55"/>
  <c r="AE1220" i="55"/>
  <c r="AE1224" i="55"/>
  <c r="AE1228" i="55"/>
  <c r="AE1232" i="55"/>
  <c r="Y1245" i="55"/>
  <c r="AJ1301" i="55"/>
  <c r="AA1307" i="55"/>
  <c r="AD1426" i="55"/>
  <c r="Z1490" i="55"/>
  <c r="AE1553" i="55"/>
  <c r="Y1570" i="55"/>
  <c r="AA1577" i="55"/>
  <c r="AE1712" i="55"/>
  <c r="AD1712" i="55"/>
  <c r="AE1850" i="55"/>
  <c r="AD1850" i="55"/>
  <c r="Y1584" i="55"/>
  <c r="AA1594" i="55"/>
  <c r="AE1612" i="55"/>
  <c r="AA1614" i="55"/>
  <c r="AE1628" i="55"/>
  <c r="AA1630" i="55"/>
  <c r="AE1632" i="55"/>
  <c r="AE1644" i="55"/>
  <c r="AK1681" i="55"/>
  <c r="AA1709" i="55"/>
  <c r="AC1716" i="55"/>
  <c r="AD1720" i="55"/>
  <c r="AA1728" i="55"/>
  <c r="Z1785" i="55"/>
  <c r="AC1805" i="55"/>
  <c r="Y1846" i="55"/>
  <c r="AD1852" i="55"/>
  <c r="AA1857" i="55"/>
  <c r="AB1860" i="55"/>
  <c r="AD1865" i="55"/>
  <c r="AA1868" i="55"/>
  <c r="AC1876" i="55"/>
  <c r="AD1879" i="55"/>
  <c r="AD1893" i="55"/>
  <c r="AE1912" i="55"/>
  <c r="AD1917" i="55"/>
  <c r="AA1932" i="55"/>
  <c r="AB1936" i="55"/>
  <c r="AE1941" i="55"/>
  <c r="AC1956" i="55"/>
  <c r="AD1965" i="55"/>
  <c r="AL2000" i="55"/>
  <c r="AH2000" i="55" s="1"/>
  <c r="AE1584" i="55"/>
  <c r="Y1608" i="55"/>
  <c r="Y1610" i="55"/>
  <c r="AC1640" i="55"/>
  <c r="AD1648" i="55"/>
  <c r="AN1648" i="55" s="1"/>
  <c r="AA1650" i="55"/>
  <c r="AE1656" i="55"/>
  <c r="AD1661" i="55"/>
  <c r="AE1670" i="55"/>
  <c r="Y1673" i="55"/>
  <c r="Y1685" i="55"/>
  <c r="AC1692" i="55"/>
  <c r="AA1704" i="55"/>
  <c r="AC1709" i="55"/>
  <c r="AE1716" i="55"/>
  <c r="Y1724" i="55"/>
  <c r="AC1728" i="55"/>
  <c r="Z1764" i="55"/>
  <c r="Z1789" i="55"/>
  <c r="AD1813" i="55"/>
  <c r="AA1824" i="55"/>
  <c r="AB1833" i="55"/>
  <c r="AB1838" i="55"/>
  <c r="AB1841" i="55"/>
  <c r="Z1844" i="55"/>
  <c r="AA1863" i="55"/>
  <c r="AA1885" i="55"/>
  <c r="AE1888" i="55"/>
  <c r="AB1897" i="55"/>
  <c r="Z1908" i="55"/>
  <c r="AA1910" i="55"/>
  <c r="Y1920" i="55"/>
  <c r="AE1932" i="55"/>
  <c r="AD1934" i="55"/>
  <c r="AE1936" i="55"/>
  <c r="Y1944" i="55"/>
  <c r="Y1949" i="55"/>
  <c r="AE1954" i="55"/>
  <c r="AE1956" i="55"/>
  <c r="AL1992" i="55"/>
  <c r="AH1992" i="55" s="1"/>
  <c r="AD1608" i="55"/>
  <c r="AD1640" i="55"/>
  <c r="AN1640" i="55" s="1"/>
  <c r="AE1648" i="55"/>
  <c r="AE1673" i="55"/>
  <c r="AA1685" i="55"/>
  <c r="AB1704" i="55"/>
  <c r="AE1709" i="55"/>
  <c r="Z1724" i="55"/>
  <c r="AD1728" i="55"/>
  <c r="AC1789" i="55"/>
  <c r="AM1789" i="55" s="1"/>
  <c r="AD1833" i="55"/>
  <c r="AB1844" i="55"/>
  <c r="AC1885" i="55"/>
  <c r="AA1908" i="55"/>
  <c r="Z1920" i="55"/>
  <c r="Z1944" i="55"/>
  <c r="AB1981" i="55"/>
  <c r="AA1590" i="55"/>
  <c r="AE1608" i="55"/>
  <c r="AA1613" i="55"/>
  <c r="Y1618" i="55"/>
  <c r="AA1629" i="55"/>
  <c r="Y1679" i="55"/>
  <c r="AB1685" i="55"/>
  <c r="Y1699" i="55"/>
  <c r="AC1704" i="55"/>
  <c r="AD1715" i="55"/>
  <c r="AA1719" i="55"/>
  <c r="AA1724" i="55"/>
  <c r="AE1728" i="55"/>
  <c r="AD1738" i="55"/>
  <c r="AC1749" i="55"/>
  <c r="AM1749" i="55" s="1"/>
  <c r="AD1789" i="55"/>
  <c r="AA1796" i="55"/>
  <c r="AB1853" i="55"/>
  <c r="Y1880" i="55"/>
  <c r="AA1906" i="55"/>
  <c r="AB1908" i="55"/>
  <c r="AB1920" i="55"/>
  <c r="Y1942" i="55"/>
  <c r="AB1944" i="55"/>
  <c r="Z1964" i="55"/>
  <c r="AC1981" i="55"/>
  <c r="AD1590" i="55"/>
  <c r="AB1613" i="55"/>
  <c r="AA1618" i="55"/>
  <c r="AB1629" i="55"/>
  <c r="Y1636" i="55"/>
  <c r="AA1638" i="55"/>
  <c r="AB1665" i="55"/>
  <c r="AC1685" i="55"/>
  <c r="AE1699" i="55"/>
  <c r="AD1704" i="55"/>
  <c r="AE1719" i="55"/>
  <c r="AC1724" i="55"/>
  <c r="AA1735" i="55"/>
  <c r="AA1831" i="55"/>
  <c r="AC1853" i="55"/>
  <c r="AA1861" i="55"/>
  <c r="Z1872" i="55"/>
  <c r="AE1880" i="55"/>
  <c r="AA1883" i="55"/>
  <c r="Y1892" i="55"/>
  <c r="AE1906" i="55"/>
  <c r="Y1916" i="55"/>
  <c r="Y1918" i="55"/>
  <c r="AD1920" i="55"/>
  <c r="AA1585" i="55"/>
  <c r="AE1590" i="55"/>
  <c r="AD1599" i="55"/>
  <c r="AC1613" i="55"/>
  <c r="AD1618" i="55"/>
  <c r="AA1621" i="55"/>
  <c r="AD1624" i="55"/>
  <c r="AC1629" i="55"/>
  <c r="Z1636" i="55"/>
  <c r="AD1638" i="55"/>
  <c r="Y1660" i="55"/>
  <c r="Z1662" i="55"/>
  <c r="AA1671" i="55"/>
  <c r="Y1684" i="55"/>
  <c r="AE1685" i="55"/>
  <c r="Y1693" i="55"/>
  <c r="AC1717" i="55"/>
  <c r="AD1724" i="55"/>
  <c r="AA1727" i="55"/>
  <c r="AD1735" i="55"/>
  <c r="AC1793" i="55"/>
  <c r="AM1793" i="55" s="1"/>
  <c r="Z1825" i="55"/>
  <c r="AD1842" i="55"/>
  <c r="AE1853" i="55"/>
  <c r="AE1861" i="55"/>
  <c r="Z1864" i="55"/>
  <c r="AA1872" i="55"/>
  <c r="AB1875" i="55"/>
  <c r="AA1916" i="55"/>
  <c r="AD1918" i="55"/>
  <c r="AE1920" i="55"/>
  <c r="Z1928" i="55"/>
  <c r="AA1933" i="55"/>
  <c r="AD1942" i="55"/>
  <c r="AE1944" i="55"/>
  <c r="AE1949" i="55"/>
  <c r="AB1957" i="55"/>
  <c r="AB1964" i="55"/>
  <c r="AL1964" i="55" s="1"/>
  <c r="AH1964" i="55" s="1"/>
  <c r="AC1969" i="55"/>
  <c r="Y1972" i="55"/>
  <c r="AE1981" i="55"/>
  <c r="AA1992" i="55"/>
  <c r="AB1585" i="55"/>
  <c r="AD1613" i="55"/>
  <c r="Z1616" i="55"/>
  <c r="AE1618" i="55"/>
  <c r="AE1621" i="55"/>
  <c r="AD1629" i="55"/>
  <c r="Y1634" i="55"/>
  <c r="AA1636" i="55"/>
  <c r="AE1638" i="55"/>
  <c r="AB1641" i="55"/>
  <c r="Y1644" i="55"/>
  <c r="AB1649" i="55"/>
  <c r="AD1660" i="55"/>
  <c r="AA1662" i="55"/>
  <c r="AA1674" i="55"/>
  <c r="Z1684" i="55"/>
  <c r="Y1713" i="55"/>
  <c r="AD1717" i="55"/>
  <c r="AE1724" i="55"/>
  <c r="AC1845" i="55"/>
  <c r="AM1845" i="55" s="1"/>
  <c r="AA1851" i="55"/>
  <c r="Z1856" i="55"/>
  <c r="AA1864" i="55"/>
  <c r="AB1867" i="55"/>
  <c r="AD1875" i="55"/>
  <c r="AC1892" i="55"/>
  <c r="AD1898" i="55"/>
  <c r="Y1914" i="55"/>
  <c r="AB1916" i="55"/>
  <c r="Y1924" i="55"/>
  <c r="AA1928" i="55"/>
  <c r="AB1933" i="55"/>
  <c r="AO1941" i="55"/>
  <c r="AA1989" i="55"/>
  <c r="AA1583" i="55"/>
  <c r="AC1585" i="55"/>
  <c r="Z1588" i="55"/>
  <c r="AA1609" i="55"/>
  <c r="AA1616" i="55"/>
  <c r="Y1632" i="55"/>
  <c r="AA1634" i="55"/>
  <c r="AB1636" i="55"/>
  <c r="AC1641" i="55"/>
  <c r="Z1644" i="55"/>
  <c r="AC1649" i="55"/>
  <c r="AB1674" i="55"/>
  <c r="Y1680" i="55"/>
  <c r="AC1684" i="55"/>
  <c r="Y1697" i="55"/>
  <c r="AA1713" i="55"/>
  <c r="Y1716" i="55"/>
  <c r="AE1717" i="55"/>
  <c r="Z1747" i="55"/>
  <c r="AC1773" i="55"/>
  <c r="AM1773" i="55" s="1"/>
  <c r="AM1805" i="55"/>
  <c r="AD1825" i="55"/>
  <c r="AB1837" i="55"/>
  <c r="AE1845" i="55"/>
  <c r="AD1856" i="55"/>
  <c r="AA1859" i="55"/>
  <c r="AD1867" i="55"/>
  <c r="AA1870" i="55"/>
  <c r="AE1898" i="55"/>
  <c r="AB1909" i="55"/>
  <c r="AA1914" i="55"/>
  <c r="AO1917" i="55"/>
  <c r="Z1924" i="55"/>
  <c r="AC1928" i="55"/>
  <c r="AM1928" i="55" s="1"/>
  <c r="AC1933" i="55"/>
  <c r="Y1948" i="55"/>
  <c r="AD1957" i="55"/>
  <c r="Y1960" i="55"/>
  <c r="AE1969" i="55"/>
  <c r="AA1972" i="55"/>
  <c r="AA1977" i="55"/>
  <c r="AC1992" i="55"/>
  <c r="AA1581" i="55"/>
  <c r="AD1585" i="55"/>
  <c r="AB1609" i="55"/>
  <c r="Y1612" i="55"/>
  <c r="AB1616" i="55"/>
  <c r="Y1628" i="55"/>
  <c r="Z1632" i="55"/>
  <c r="AD1634" i="55"/>
  <c r="AE1636" i="55"/>
  <c r="AA1644" i="55"/>
  <c r="AD1649" i="55"/>
  <c r="Z1658" i="55"/>
  <c r="AD1674" i="55"/>
  <c r="Y1677" i="55"/>
  <c r="Z1680" i="55"/>
  <c r="AD1684" i="55"/>
  <c r="Y1689" i="55"/>
  <c r="AD1697" i="55"/>
  <c r="AC1700" i="55"/>
  <c r="Z1707" i="55"/>
  <c r="AJ1707" i="55" s="1"/>
  <c r="AE1713" i="55"/>
  <c r="Y1720" i="55"/>
  <c r="Z1777" i="55"/>
  <c r="AD1797" i="55"/>
  <c r="Z1829" i="55"/>
  <c r="Y1832" i="55"/>
  <c r="AC1837" i="55"/>
  <c r="AC1840" i="55"/>
  <c r="AD1870" i="55"/>
  <c r="AB1881" i="55"/>
  <c r="Z1884" i="55"/>
  <c r="AA1890" i="55"/>
  <c r="Y1901" i="55"/>
  <c r="AD1907" i="55"/>
  <c r="AN1907" i="55" s="1"/>
  <c r="AD1909" i="55"/>
  <c r="Z1912" i="55"/>
  <c r="AD1914" i="55"/>
  <c r="AA1924" i="55"/>
  <c r="AE1928" i="55"/>
  <c r="AD1933" i="55"/>
  <c r="AA1948" i="55"/>
  <c r="AA1953" i="55"/>
  <c r="Y1956" i="55"/>
  <c r="AE1957" i="55"/>
  <c r="AO1957" i="55" s="1"/>
  <c r="AA1960" i="55"/>
  <c r="AB1972" i="55"/>
  <c r="AL1972" i="55" s="1"/>
  <c r="AH1972" i="55" s="1"/>
  <c r="AB1977" i="55"/>
  <c r="AE1992" i="55"/>
  <c r="Y1591" i="55"/>
  <c r="AC1609" i="55"/>
  <c r="Z1612" i="55"/>
  <c r="AA1625" i="55"/>
  <c r="Z1628" i="55"/>
  <c r="AA1632" i="55"/>
  <c r="AB1644" i="55"/>
  <c r="Y1656" i="55"/>
  <c r="AA1658" i="55"/>
  <c r="AC1672" i="55"/>
  <c r="AD1680" i="55"/>
  <c r="AE1684" i="55"/>
  <c r="AD1689" i="55"/>
  <c r="AC1705" i="55"/>
  <c r="AA1707" i="55"/>
  <c r="AA1716" i="55"/>
  <c r="Z1720" i="55"/>
  <c r="Y1728" i="55"/>
  <c r="AC1777" i="55"/>
  <c r="Z1801" i="55"/>
  <c r="AA1812" i="55"/>
  <c r="AA1823" i="55"/>
  <c r="AB1829" i="55"/>
  <c r="AA1832" i="55"/>
  <c r="Y1835" i="55"/>
  <c r="Y1849" i="55"/>
  <c r="Y1854" i="55"/>
  <c r="AD1862" i="55"/>
  <c r="AC1873" i="55"/>
  <c r="AC1884" i="55"/>
  <c r="AE1890" i="55"/>
  <c r="AD1901" i="55"/>
  <c r="AE1909" i="55"/>
  <c r="AA1912" i="55"/>
  <c r="AC1924" i="55"/>
  <c r="Y1926" i="55"/>
  <c r="Y1932" i="55"/>
  <c r="Y1936" i="55"/>
  <c r="AB1941" i="55"/>
  <c r="AB1948" i="55"/>
  <c r="Y1950" i="55"/>
  <c r="Z1956" i="55"/>
  <c r="AC1960" i="55"/>
  <c r="AC1972" i="55"/>
  <c r="AE1974" i="55"/>
  <c r="AC1977" i="55"/>
  <c r="Y1980" i="55"/>
  <c r="Z1996" i="55"/>
  <c r="AD1581" i="55"/>
  <c r="AA1597" i="55"/>
  <c r="AD1604" i="55"/>
  <c r="AD1612" i="55"/>
  <c r="Y1614" i="55"/>
  <c r="AB1625" i="55"/>
  <c r="AD1628" i="55"/>
  <c r="AN1628" i="55" s="1"/>
  <c r="Y1630" i="55"/>
  <c r="AD1632" i="55"/>
  <c r="AD1644" i="55"/>
  <c r="AN1644" i="55" s="1"/>
  <c r="Z1656" i="55"/>
  <c r="AE1658" i="55"/>
  <c r="AE1680" i="55"/>
  <c r="AO1685" i="55"/>
  <c r="AE1689" i="55"/>
  <c r="AE1705" i="55"/>
  <c r="AD1707" i="55"/>
  <c r="Y1709" i="55"/>
  <c r="Z1711" i="55"/>
  <c r="AJ1711" i="55" s="1"/>
  <c r="AA1720" i="55"/>
  <c r="AB1725" i="55"/>
  <c r="Z1805" i="55"/>
  <c r="AB1849" i="55"/>
  <c r="Z1852" i="55"/>
  <c r="AD1854" i="55"/>
  <c r="AC1865" i="55"/>
  <c r="AD1873" i="55"/>
  <c r="AB1893" i="55"/>
  <c r="AE1901" i="55"/>
  <c r="AC1912" i="55"/>
  <c r="AB1917" i="55"/>
  <c r="AE1924" i="55"/>
  <c r="AD1926" i="55"/>
  <c r="Z1932" i="55"/>
  <c r="Z1936" i="55"/>
  <c r="AD1941" i="55"/>
  <c r="AA1950" i="55"/>
  <c r="AA1956" i="55"/>
  <c r="AD1960" i="55"/>
  <c r="AB1965" i="55"/>
  <c r="AE1972" i="55"/>
  <c r="AD1977" i="55"/>
  <c r="AO1981" i="55"/>
  <c r="AA1996" i="55"/>
  <c r="Y10" i="55"/>
  <c r="AA19" i="55"/>
  <c r="AD23" i="55"/>
  <c r="AE26" i="55"/>
  <c r="AA31" i="55"/>
  <c r="AE38" i="55"/>
  <c r="Y46" i="55"/>
  <c r="Z49" i="55"/>
  <c r="AE51" i="55"/>
  <c r="AE54" i="55"/>
  <c r="Z10" i="55"/>
  <c r="AD11" i="55"/>
  <c r="AB13" i="55"/>
  <c r="AE14" i="55"/>
  <c r="AM17" i="55"/>
  <c r="Y18" i="55"/>
  <c r="AB19" i="55"/>
  <c r="Y21" i="55"/>
  <c r="AB22" i="55"/>
  <c r="AE23" i="55"/>
  <c r="AD25" i="55"/>
  <c r="Y30" i="55"/>
  <c r="AB31" i="55"/>
  <c r="AB33" i="55"/>
  <c r="AL33" i="55" s="1"/>
  <c r="AH33" i="55" s="1"/>
  <c r="AJ39" i="55"/>
  <c r="Y43" i="55"/>
  <c r="Z46" i="55"/>
  <c r="AC47" i="55"/>
  <c r="AA49" i="55"/>
  <c r="AD53" i="55"/>
  <c r="AJ55" i="55"/>
  <c r="AA59" i="55"/>
  <c r="Y61" i="55"/>
  <c r="AB62" i="55"/>
  <c r="Z67" i="55"/>
  <c r="AE67" i="55"/>
  <c r="AA67" i="55"/>
  <c r="AA10" i="55"/>
  <c r="AK10" i="55" s="1"/>
  <c r="AM15" i="55"/>
  <c r="Z18" i="55"/>
  <c r="AD19" i="55"/>
  <c r="Z30" i="55"/>
  <c r="AD31" i="55"/>
  <c r="AA43" i="55"/>
  <c r="Y45" i="55"/>
  <c r="AA46" i="55"/>
  <c r="AD47" i="55"/>
  <c r="AB49" i="55"/>
  <c r="AL49" i="55" s="1"/>
  <c r="AH49" i="55" s="1"/>
  <c r="AJ57" i="55"/>
  <c r="Y58" i="55"/>
  <c r="AB59" i="55"/>
  <c r="Z61" i="55"/>
  <c r="AJ61" i="55" s="1"/>
  <c r="AC62" i="55"/>
  <c r="AN66" i="55"/>
  <c r="AB10" i="55"/>
  <c r="AE19" i="55"/>
  <c r="AE31" i="55"/>
  <c r="AN38" i="55"/>
  <c r="Z45" i="55"/>
  <c r="AJ45" i="55" s="1"/>
  <c r="AB46" i="55"/>
  <c r="AD49" i="55"/>
  <c r="AN54" i="55"/>
  <c r="Z58" i="55"/>
  <c r="AC59" i="55"/>
  <c r="AE49" i="55"/>
  <c r="Z6" i="55"/>
  <c r="AJ6" i="55" s="1"/>
  <c r="Y15" i="55"/>
  <c r="Z17" i="55"/>
  <c r="AC18" i="55"/>
  <c r="AJ23" i="55"/>
  <c r="AA27" i="55"/>
  <c r="Z29" i="55"/>
  <c r="AC30" i="55"/>
  <c r="AA39" i="55"/>
  <c r="Y41" i="55"/>
  <c r="AD43" i="55"/>
  <c r="AB45" i="55"/>
  <c r="AA55" i="55"/>
  <c r="Y57" i="55"/>
  <c r="AB58" i="55"/>
  <c r="AE59" i="55"/>
  <c r="Y66" i="55"/>
  <c r="Y26" i="55"/>
  <c r="AJ37" i="55"/>
  <c r="Y38" i="55"/>
  <c r="Y54" i="55"/>
  <c r="AC58" i="55"/>
  <c r="Y5" i="55"/>
  <c r="AB6" i="55"/>
  <c r="AD7" i="55"/>
  <c r="AN7" i="55" s="1"/>
  <c r="AD9" i="55"/>
  <c r="Y14" i="55"/>
  <c r="AB15" i="55"/>
  <c r="AB17" i="55"/>
  <c r="AA20" i="55"/>
  <c r="AN22" i="55"/>
  <c r="Z26" i="55"/>
  <c r="AC27" i="55"/>
  <c r="AB29" i="55"/>
  <c r="AL29" i="55" s="1"/>
  <c r="AH29" i="55" s="1"/>
  <c r="Y35" i="55"/>
  <c r="Z38" i="55"/>
  <c r="AC39" i="55"/>
  <c r="AA41" i="55"/>
  <c r="AK41" i="55" s="1"/>
  <c r="AE45" i="55"/>
  <c r="AJ47" i="55"/>
  <c r="Z54" i="55"/>
  <c r="AC55" i="55"/>
  <c r="AA57" i="55"/>
  <c r="AD58" i="55"/>
  <c r="AN58" i="55" s="1"/>
  <c r="AO62" i="55"/>
  <c r="Y65" i="55"/>
  <c r="AA66" i="55"/>
  <c r="Z14" i="55"/>
  <c r="AJ14" i="55" s="1"/>
  <c r="AD15" i="55"/>
  <c r="AD17" i="55"/>
  <c r="AM19" i="55"/>
  <c r="Y23" i="55"/>
  <c r="AA26" i="55"/>
  <c r="AD27" i="55"/>
  <c r="AD29" i="55"/>
  <c r="AA35" i="55"/>
  <c r="AA38" i="55"/>
  <c r="AD39" i="55"/>
  <c r="AB41" i="55"/>
  <c r="AL41" i="55" s="1"/>
  <c r="AH41" i="55" s="1"/>
  <c r="AK49" i="55"/>
  <c r="Y51" i="55"/>
  <c r="AA54" i="55"/>
  <c r="AD55" i="55"/>
  <c r="AB57" i="55"/>
  <c r="Y63" i="55"/>
  <c r="Z65" i="55"/>
  <c r="AB66" i="55"/>
  <c r="AN74" i="55"/>
  <c r="AN18" i="55"/>
  <c r="AB23" i="55"/>
  <c r="AC26" i="55"/>
  <c r="AC38" i="55"/>
  <c r="AB51" i="55"/>
  <c r="AC54" i="55"/>
  <c r="AB63" i="55"/>
  <c r="AD5" i="55"/>
  <c r="AN5" i="55" s="1"/>
  <c r="AA11" i="55"/>
  <c r="Z13" i="55"/>
  <c r="Y19" i="55"/>
  <c r="AC23" i="55"/>
  <c r="Y31" i="55"/>
  <c r="AA47" i="55"/>
  <c r="Y49" i="55"/>
  <c r="AD51" i="55"/>
  <c r="AM61" i="55"/>
  <c r="AD63" i="55"/>
  <c r="AD65" i="55"/>
  <c r="Y75" i="55"/>
  <c r="Y78" i="55"/>
  <c r="AB79" i="55"/>
  <c r="Z81" i="55"/>
  <c r="AA82" i="55"/>
  <c r="AD83" i="55"/>
  <c r="AA85" i="55"/>
  <c r="AK85" i="55" s="1"/>
  <c r="AA95" i="55"/>
  <c r="Z98" i="55"/>
  <c r="AB99" i="55"/>
  <c r="Z101" i="55"/>
  <c r="AJ101" i="55" s="1"/>
  <c r="AB102" i="55"/>
  <c r="AD103" i="55"/>
  <c r="AA105" i="55"/>
  <c r="AD106" i="55"/>
  <c r="AA114" i="55"/>
  <c r="AD115" i="55"/>
  <c r="AD117" i="55"/>
  <c r="AD118" i="55"/>
  <c r="AN118" i="55" s="1"/>
  <c r="Y126" i="55"/>
  <c r="AB127" i="55"/>
  <c r="Y129" i="55"/>
  <c r="AA130" i="55"/>
  <c r="AD131" i="55"/>
  <c r="AB133" i="55"/>
  <c r="AL133" i="55" s="1"/>
  <c r="AH133" i="55" s="1"/>
  <c r="AC134" i="55"/>
  <c r="AE137" i="55"/>
  <c r="Z142" i="55"/>
  <c r="AC143" i="55"/>
  <c r="AE147" i="55"/>
  <c r="AO154" i="55"/>
  <c r="AA158" i="55"/>
  <c r="AD159" i="55"/>
  <c r="AD161" i="55"/>
  <c r="Z170" i="55"/>
  <c r="AB171" i="55"/>
  <c r="Z173" i="55"/>
  <c r="AJ173" i="55" s="1"/>
  <c r="AC174" i="55"/>
  <c r="AD177" i="55"/>
  <c r="AE178" i="55"/>
  <c r="Y186" i="55"/>
  <c r="AB187" i="55"/>
  <c r="Z189" i="55"/>
  <c r="AC190" i="55"/>
  <c r="AD193" i="55"/>
  <c r="AE194" i="55"/>
  <c r="Y199" i="55"/>
  <c r="Z202" i="55"/>
  <c r="AC203" i="55"/>
  <c r="AB205" i="55"/>
  <c r="AE206" i="55"/>
  <c r="AA211" i="55"/>
  <c r="Z213" i="55"/>
  <c r="Y219" i="55"/>
  <c r="AA221" i="55"/>
  <c r="AE222" i="55"/>
  <c r="AA226" i="55"/>
  <c r="AN230" i="55"/>
  <c r="Z233" i="55"/>
  <c r="AD234" i="55"/>
  <c r="AN234" i="55" s="1"/>
  <c r="Z238" i="55"/>
  <c r="AE239" i="55"/>
  <c r="AE241" i="55"/>
  <c r="Y245" i="55"/>
  <c r="AC246" i="55"/>
  <c r="Y250" i="55"/>
  <c r="AC251" i="55"/>
  <c r="AD253" i="55"/>
  <c r="AB258" i="55"/>
  <c r="AB263" i="55"/>
  <c r="AA265" i="55"/>
  <c r="AE266" i="55"/>
  <c r="AA270" i="55"/>
  <c r="Y275" i="55"/>
  <c r="Z277" i="55"/>
  <c r="AD278" i="55"/>
  <c r="AN278" i="55" s="1"/>
  <c r="AM281" i="55"/>
  <c r="Z282" i="55"/>
  <c r="AE283" i="55"/>
  <c r="AN286" i="55"/>
  <c r="Y289" i="55"/>
  <c r="AD357" i="55"/>
  <c r="AD365" i="55"/>
  <c r="AD413" i="55"/>
  <c r="AD444" i="55"/>
  <c r="AA75" i="55"/>
  <c r="Z78" i="55"/>
  <c r="AC79" i="55"/>
  <c r="AA81" i="55"/>
  <c r="AK81" i="55" s="1"/>
  <c r="AB82" i="55"/>
  <c r="AE83" i="55"/>
  <c r="AB85" i="55"/>
  <c r="AD86" i="55"/>
  <c r="Y94" i="55"/>
  <c r="AB95" i="55"/>
  <c r="Y97" i="55"/>
  <c r="AA98" i="55"/>
  <c r="AC99" i="55"/>
  <c r="AA101" i="55"/>
  <c r="AC102" i="55"/>
  <c r="AE103" i="55"/>
  <c r="AB105" i="55"/>
  <c r="AE106" i="55"/>
  <c r="AO106" i="55" s="1"/>
  <c r="Y111" i="55"/>
  <c r="Y113" i="55"/>
  <c r="AB114" i="55"/>
  <c r="AE115" i="55"/>
  <c r="AE117" i="55"/>
  <c r="AE118" i="55"/>
  <c r="Z126" i="55"/>
  <c r="AC127" i="55"/>
  <c r="Z129" i="55"/>
  <c r="AB130" i="55"/>
  <c r="AE131" i="55"/>
  <c r="AD133" i="55"/>
  <c r="AD134" i="55"/>
  <c r="AA142" i="55"/>
  <c r="AD143" i="55"/>
  <c r="AA145" i="55"/>
  <c r="AC146" i="55"/>
  <c r="AE149" i="55"/>
  <c r="Y155" i="55"/>
  <c r="Y157" i="55"/>
  <c r="AB158" i="55"/>
  <c r="AE159" i="55"/>
  <c r="Y167" i="55"/>
  <c r="Y169" i="55"/>
  <c r="AA170" i="55"/>
  <c r="AC171" i="55"/>
  <c r="AA173" i="55"/>
  <c r="AD174" i="55"/>
  <c r="AN174" i="55" s="1"/>
  <c r="AE177" i="55"/>
  <c r="AJ179" i="55"/>
  <c r="Z186" i="55"/>
  <c r="AC187" i="55"/>
  <c r="AA189" i="55"/>
  <c r="AD190" i="55"/>
  <c r="AE193" i="55"/>
  <c r="AJ195" i="55"/>
  <c r="AA199" i="55"/>
  <c r="Y201" i="55"/>
  <c r="AA202" i="55"/>
  <c r="AD203" i="55"/>
  <c r="AD205" i="55"/>
  <c r="Y210" i="55"/>
  <c r="AB211" i="55"/>
  <c r="AA213" i="55"/>
  <c r="AD214" i="55"/>
  <c r="AB219" i="55"/>
  <c r="AD221" i="55"/>
  <c r="AB226" i="55"/>
  <c r="AA233" i="55"/>
  <c r="AA238" i="55"/>
  <c r="AN242" i="55"/>
  <c r="Z245" i="55"/>
  <c r="AD246" i="55"/>
  <c r="Z250" i="55"/>
  <c r="AE251" i="55"/>
  <c r="AE253" i="55"/>
  <c r="Y257" i="55"/>
  <c r="Y262" i="55"/>
  <c r="AC263" i="55"/>
  <c r="AD265" i="55"/>
  <c r="AB270" i="55"/>
  <c r="AB275" i="55"/>
  <c r="AA277" i="55"/>
  <c r="AE278" i="55"/>
  <c r="AA282" i="55"/>
  <c r="Y287" i="55"/>
  <c r="AA289" i="55"/>
  <c r="Y293" i="55"/>
  <c r="AA297" i="55"/>
  <c r="AA301" i="55"/>
  <c r="AO309" i="55"/>
  <c r="AC312" i="55"/>
  <c r="AE313" i="55"/>
  <c r="AO313" i="55" s="1"/>
  <c r="AA317" i="55"/>
  <c r="AD348" i="55"/>
  <c r="AE357" i="55"/>
  <c r="AO357" i="55" s="1"/>
  <c r="AD362" i="55"/>
  <c r="AE365" i="55"/>
  <c r="AD370" i="55"/>
  <c r="AA372" i="55"/>
  <c r="AD375" i="55"/>
  <c r="AB381" i="55"/>
  <c r="AA389" i="55"/>
  <c r="AD392" i="55"/>
  <c r="AE400" i="55"/>
  <c r="AB405" i="55"/>
  <c r="AO409" i="55"/>
  <c r="AA412" i="55"/>
  <c r="AA417" i="55"/>
  <c r="AE425" i="55"/>
  <c r="AO425" i="55" s="1"/>
  <c r="AE432" i="55"/>
  <c r="AE444" i="55"/>
  <c r="AD454" i="55"/>
  <c r="AA461" i="55"/>
  <c r="Y74" i="55"/>
  <c r="AB75" i="55"/>
  <c r="Y77" i="55"/>
  <c r="AA78" i="55"/>
  <c r="AD79" i="55"/>
  <c r="AB81" i="55"/>
  <c r="AL81" i="55" s="1"/>
  <c r="AH81" i="55" s="1"/>
  <c r="AC82" i="55"/>
  <c r="AD85" i="55"/>
  <c r="AE86" i="55"/>
  <c r="Y91" i="55"/>
  <c r="Z94" i="55"/>
  <c r="Z97" i="55"/>
  <c r="AJ97" i="55" s="1"/>
  <c r="AA111" i="55"/>
  <c r="Z113" i="55"/>
  <c r="Y123" i="55"/>
  <c r="AA126" i="55"/>
  <c r="AD127" i="55"/>
  <c r="AC130" i="55"/>
  <c r="AE133" i="55"/>
  <c r="AE134" i="55"/>
  <c r="Y139" i="55"/>
  <c r="Y141" i="55"/>
  <c r="AB142" i="55"/>
  <c r="AE143" i="55"/>
  <c r="AO150" i="55"/>
  <c r="AA155" i="55"/>
  <c r="Z157" i="55"/>
  <c r="AN162" i="55"/>
  <c r="Y166" i="55"/>
  <c r="AA167" i="55"/>
  <c r="Z169" i="55"/>
  <c r="AB170" i="55"/>
  <c r="AD171" i="55"/>
  <c r="Y183" i="55"/>
  <c r="AA186" i="55"/>
  <c r="AD187" i="55"/>
  <c r="Y198" i="55"/>
  <c r="AB199" i="55"/>
  <c r="Z201" i="55"/>
  <c r="AB202" i="55"/>
  <c r="AE203" i="55"/>
  <c r="AE205" i="55"/>
  <c r="Z210" i="55"/>
  <c r="AC211" i="55"/>
  <c r="AB213" i="55"/>
  <c r="Y218" i="55"/>
  <c r="AC219" i="55"/>
  <c r="AE221" i="55"/>
  <c r="Y225" i="55"/>
  <c r="AC226" i="55"/>
  <c r="AB231" i="55"/>
  <c r="AD233" i="55"/>
  <c r="AB238" i="55"/>
  <c r="AA245" i="55"/>
  <c r="AA250" i="55"/>
  <c r="Z257" i="55"/>
  <c r="Z262" i="55"/>
  <c r="AE263" i="55"/>
  <c r="AE265" i="55"/>
  <c r="Y269" i="55"/>
  <c r="AC270" i="55"/>
  <c r="Y274" i="55"/>
  <c r="AC275" i="55"/>
  <c r="AD277" i="55"/>
  <c r="AB282" i="55"/>
  <c r="AB287" i="55"/>
  <c r="AB289" i="55"/>
  <c r="AA293" i="55"/>
  <c r="AK293" i="55" s="1"/>
  <c r="AE294" i="55"/>
  <c r="Y296" i="55"/>
  <c r="AB297" i="55"/>
  <c r="Y305" i="55"/>
  <c r="Z307" i="55"/>
  <c r="AA310" i="55"/>
  <c r="AD312" i="55"/>
  <c r="Y316" i="55"/>
  <c r="AB317" i="55"/>
  <c r="Y321" i="55"/>
  <c r="AN326" i="55"/>
  <c r="AD332" i="55"/>
  <c r="AB337" i="55"/>
  <c r="AA342" i="55"/>
  <c r="Y344" i="55"/>
  <c r="AB345" i="55"/>
  <c r="AE348" i="55"/>
  <c r="AA353" i="55"/>
  <c r="AC356" i="55"/>
  <c r="AM358" i="55"/>
  <c r="Y361" i="55"/>
  <c r="AE362" i="55"/>
  <c r="AM366" i="55"/>
  <c r="AE370" i="55"/>
  <c r="AB372" i="55"/>
  <c r="AA378" i="55"/>
  <c r="Z380" i="55"/>
  <c r="AC381" i="55"/>
  <c r="AA386" i="55"/>
  <c r="Y388" i="55"/>
  <c r="AB389" i="55"/>
  <c r="AE392" i="55"/>
  <c r="AA402" i="55"/>
  <c r="AC405" i="55"/>
  <c r="AC412" i="55"/>
  <c r="Y416" i="55"/>
  <c r="AB417" i="55"/>
  <c r="AD422" i="55"/>
  <c r="AB429" i="55"/>
  <c r="AA436" i="55"/>
  <c r="AA441" i="55"/>
  <c r="AA446" i="55"/>
  <c r="AA448" i="55"/>
  <c r="AE449" i="55"/>
  <c r="Y453" i="55"/>
  <c r="AE454" i="55"/>
  <c r="AD456" i="55"/>
  <c r="Y71" i="55"/>
  <c r="Y73" i="55"/>
  <c r="Z74" i="55"/>
  <c r="AA91" i="55"/>
  <c r="Y93" i="55"/>
  <c r="AA94" i="55"/>
  <c r="AD95" i="55"/>
  <c r="AA97" i="55"/>
  <c r="AC98" i="55"/>
  <c r="AE99" i="55"/>
  <c r="AD101" i="55"/>
  <c r="AE102" i="55"/>
  <c r="AE105" i="55"/>
  <c r="AM109" i="55"/>
  <c r="Y110" i="55"/>
  <c r="AB111" i="55"/>
  <c r="AA113" i="55"/>
  <c r="AD114" i="55"/>
  <c r="Y122" i="55"/>
  <c r="AA123" i="55"/>
  <c r="Y125" i="55"/>
  <c r="AB126" i="55"/>
  <c r="AE127" i="55"/>
  <c r="AB129" i="55"/>
  <c r="AD130" i="55"/>
  <c r="AN130" i="55" s="1"/>
  <c r="AJ135" i="55"/>
  <c r="AA139" i="55"/>
  <c r="Z141" i="55"/>
  <c r="AC142" i="55"/>
  <c r="Y154" i="55"/>
  <c r="AB155" i="55"/>
  <c r="AA157" i="55"/>
  <c r="AD158" i="55"/>
  <c r="Y163" i="55"/>
  <c r="AN178" i="55"/>
  <c r="AA183" i="55"/>
  <c r="AE187" i="55"/>
  <c r="AD211" i="55"/>
  <c r="AD213" i="55"/>
  <c r="AN222" i="55"/>
  <c r="AE233" i="55"/>
  <c r="AC238" i="55"/>
  <c r="AN266" i="55"/>
  <c r="AE275" i="55"/>
  <c r="AE277" i="55"/>
  <c r="Y286" i="55"/>
  <c r="AC287" i="55"/>
  <c r="AC289" i="55"/>
  <c r="AB293" i="55"/>
  <c r="AN295" i="55"/>
  <c r="Z296" i="55"/>
  <c r="AC297" i="55"/>
  <c r="Y300" i="55"/>
  <c r="AC301" i="55"/>
  <c r="AA305" i="55"/>
  <c r="AE312" i="55"/>
  <c r="Z316" i="55"/>
  <c r="AC317" i="55"/>
  <c r="Z321" i="55"/>
  <c r="AJ321" i="55" s="1"/>
  <c r="Y328" i="55"/>
  <c r="Y336" i="55"/>
  <c r="AB342" i="55"/>
  <c r="Z344" i="55"/>
  <c r="AA361" i="55"/>
  <c r="AB378" i="55"/>
  <c r="AD381" i="55"/>
  <c r="AB386" i="55"/>
  <c r="Z388" i="55"/>
  <c r="AC389" i="55"/>
  <c r="AA394" i="55"/>
  <c r="Y396" i="55"/>
  <c r="AB402" i="55"/>
  <c r="AD405" i="55"/>
  <c r="AL408" i="55"/>
  <c r="AH408" i="55" s="1"/>
  <c r="AD412" i="55"/>
  <c r="Z416" i="55"/>
  <c r="AC417" i="55"/>
  <c r="Y440" i="55"/>
  <c r="AB446" i="55"/>
  <c r="AA453" i="55"/>
  <c r="Y70" i="55"/>
  <c r="AA71" i="55"/>
  <c r="Z73" i="55"/>
  <c r="AA74" i="55"/>
  <c r="AE81" i="55"/>
  <c r="AE82" i="55"/>
  <c r="Y90" i="55"/>
  <c r="AB91" i="55"/>
  <c r="Z93" i="55"/>
  <c r="AB94" i="55"/>
  <c r="AE95" i="55"/>
  <c r="AB97" i="55"/>
  <c r="AL97" i="55" s="1"/>
  <c r="AH97" i="55" s="1"/>
  <c r="Z110" i="55"/>
  <c r="AC111" i="55"/>
  <c r="AB113" i="55"/>
  <c r="AL113" i="55" s="1"/>
  <c r="AH113" i="55" s="1"/>
  <c r="Z122" i="55"/>
  <c r="AB123" i="55"/>
  <c r="Z125" i="55"/>
  <c r="AJ125" i="55" s="1"/>
  <c r="AD129" i="55"/>
  <c r="AE130" i="55"/>
  <c r="AB139" i="55"/>
  <c r="AA151" i="55"/>
  <c r="Z154" i="55"/>
  <c r="AC155" i="55"/>
  <c r="AB157" i="55"/>
  <c r="AE158" i="55"/>
  <c r="AA163" i="55"/>
  <c r="AD170" i="55"/>
  <c r="AN170" i="55" s="1"/>
  <c r="AE173" i="55"/>
  <c r="Y179" i="55"/>
  <c r="Y182" i="55"/>
  <c r="AB183" i="55"/>
  <c r="Z185" i="55"/>
  <c r="AC186" i="55"/>
  <c r="AE189" i="55"/>
  <c r="Y195" i="55"/>
  <c r="AA198" i="55"/>
  <c r="AD199" i="55"/>
  <c r="AB201" i="55"/>
  <c r="AL201" i="55" s="1"/>
  <c r="AH201" i="55" s="1"/>
  <c r="AD202" i="55"/>
  <c r="Y207" i="55"/>
  <c r="Y209" i="55"/>
  <c r="AB210" i="55"/>
  <c r="AE211" i="55"/>
  <c r="AE213" i="55"/>
  <c r="AA218" i="55"/>
  <c r="Y223" i="55"/>
  <c r="AA225" i="55"/>
  <c r="AE226" i="55"/>
  <c r="AJ229" i="55"/>
  <c r="Z230" i="55"/>
  <c r="Z237" i="55"/>
  <c r="AD238" i="55"/>
  <c r="AN238" i="55" s="1"/>
  <c r="Y242" i="55"/>
  <c r="AC243" i="55"/>
  <c r="AE245" i="55"/>
  <c r="Y249" i="55"/>
  <c r="AC250" i="55"/>
  <c r="AB255" i="55"/>
  <c r="AD257" i="55"/>
  <c r="AE270" i="55"/>
  <c r="Z281" i="55"/>
  <c r="AD282" i="55"/>
  <c r="AN282" i="55" s="1"/>
  <c r="AK285" i="55"/>
  <c r="Z286" i="55"/>
  <c r="AE287" i="55"/>
  <c r="AD289" i="55"/>
  <c r="Y292" i="55"/>
  <c r="AC293" i="55"/>
  <c r="AA296" i="55"/>
  <c r="AD297" i="55"/>
  <c r="Z300" i="55"/>
  <c r="AJ300" i="55" s="1"/>
  <c r="AA316" i="55"/>
  <c r="AD317" i="55"/>
  <c r="AN317" i="55" s="1"/>
  <c r="AA321" i="55"/>
  <c r="AO325" i="55"/>
  <c r="Z328" i="55"/>
  <c r="AO333" i="55"/>
  <c r="Z336" i="55"/>
  <c r="AJ336" i="55" s="1"/>
  <c r="AD337" i="55"/>
  <c r="AD342" i="55"/>
  <c r="AA344" i="55"/>
  <c r="AD345" i="55"/>
  <c r="AA350" i="55"/>
  <c r="Z352" i="55"/>
  <c r="AC353" i="55"/>
  <c r="AE356" i="55"/>
  <c r="AB361" i="55"/>
  <c r="AA369" i="55"/>
  <c r="AK369" i="55" s="1"/>
  <c r="AD372" i="55"/>
  <c r="AM376" i="55"/>
  <c r="AD378" i="55"/>
  <c r="AE381" i="55"/>
  <c r="AD386" i="55"/>
  <c r="AA388" i="55"/>
  <c r="AD389" i="55"/>
  <c r="AB394" i="55"/>
  <c r="Z396" i="55"/>
  <c r="AJ396" i="55" s="1"/>
  <c r="AD402" i="55"/>
  <c r="AE405" i="55"/>
  <c r="AO405" i="55" s="1"/>
  <c r="AE412" i="55"/>
  <c r="AA416" i="55"/>
  <c r="AD417" i="55"/>
  <c r="Z428" i="55"/>
  <c r="AD429" i="55"/>
  <c r="Z440" i="55"/>
  <c r="AD446" i="55"/>
  <c r="AD448" i="55"/>
  <c r="AB453" i="55"/>
  <c r="Y69" i="55"/>
  <c r="Z70" i="55"/>
  <c r="AB71" i="55"/>
  <c r="AA73" i="55"/>
  <c r="AB74" i="55"/>
  <c r="Z90" i="55"/>
  <c r="AC91" i="55"/>
  <c r="AA93" i="55"/>
  <c r="AC94" i="55"/>
  <c r="AD97" i="55"/>
  <c r="Y107" i="55"/>
  <c r="Y109" i="55"/>
  <c r="AA110" i="55"/>
  <c r="AD111" i="55"/>
  <c r="AD113" i="55"/>
  <c r="Y119" i="55"/>
  <c r="Y121" i="55"/>
  <c r="AC123" i="55"/>
  <c r="AJ131" i="55"/>
  <c r="Z138" i="55"/>
  <c r="AC139" i="55"/>
  <c r="AB141" i="55"/>
  <c r="AE142" i="55"/>
  <c r="AM145" i="55"/>
  <c r="Y150" i="55"/>
  <c r="AB151" i="55"/>
  <c r="Y153" i="55"/>
  <c r="AA154" i="55"/>
  <c r="AD155" i="55"/>
  <c r="AD157" i="55"/>
  <c r="AL161" i="55"/>
  <c r="AH161" i="55" s="1"/>
  <c r="Y162" i="55"/>
  <c r="AB163" i="55"/>
  <c r="AA165" i="55"/>
  <c r="AB166" i="55"/>
  <c r="AD167" i="55"/>
  <c r="AD169" i="55"/>
  <c r="AE170" i="55"/>
  <c r="AA179" i="55"/>
  <c r="Y181" i="55"/>
  <c r="Z182" i="55"/>
  <c r="AC183" i="55"/>
  <c r="AD186" i="55"/>
  <c r="AN190" i="55"/>
  <c r="AA195" i="55"/>
  <c r="Y197" i="55"/>
  <c r="AB198" i="55"/>
  <c r="AE199" i="55"/>
  <c r="AD201" i="55"/>
  <c r="AE202" i="55"/>
  <c r="AA207" i="55"/>
  <c r="Z209" i="55"/>
  <c r="AC210" i="55"/>
  <c r="AN214" i="55"/>
  <c r="AB218" i="55"/>
  <c r="AB223" i="55"/>
  <c r="AD225" i="55"/>
  <c r="AA230" i="55"/>
  <c r="Y235" i="55"/>
  <c r="AA237" i="55"/>
  <c r="AK237" i="55" s="1"/>
  <c r="AE238" i="55"/>
  <c r="AJ241" i="55"/>
  <c r="Z242" i="55"/>
  <c r="AE243" i="55"/>
  <c r="AN246" i="55"/>
  <c r="Z249" i="55"/>
  <c r="AD250" i="55"/>
  <c r="Y254" i="55"/>
  <c r="AC255" i="55"/>
  <c r="AE257" i="55"/>
  <c r="Y261" i="55"/>
  <c r="AC262" i="55"/>
  <c r="AB267" i="55"/>
  <c r="AD269" i="55"/>
  <c r="AB274" i="55"/>
  <c r="Y279" i="55"/>
  <c r="AA281" i="55"/>
  <c r="AE282" i="55"/>
  <c r="AA286" i="55"/>
  <c r="AE289" i="55"/>
  <c r="Z292" i="55"/>
  <c r="AD293" i="55"/>
  <c r="AB296" i="55"/>
  <c r="AE297" i="55"/>
  <c r="AA300" i="55"/>
  <c r="AE301" i="55"/>
  <c r="AO301" i="55" s="1"/>
  <c r="Y304" i="55"/>
  <c r="AC305" i="55"/>
  <c r="Z309" i="55"/>
  <c r="AC316" i="55"/>
  <c r="Y320" i="55"/>
  <c r="AB321" i="55"/>
  <c r="AA326" i="55"/>
  <c r="AA328" i="55"/>
  <c r="AK328" i="55" s="1"/>
  <c r="AA334" i="55"/>
  <c r="AA336" i="55"/>
  <c r="AE337" i="55"/>
  <c r="Y341" i="55"/>
  <c r="AE342" i="55"/>
  <c r="AB344" i="55"/>
  <c r="AE345" i="55"/>
  <c r="AB350" i="55"/>
  <c r="AA352" i="55"/>
  <c r="AD353" i="55"/>
  <c r="AA358" i="55"/>
  <c r="Z360" i="55"/>
  <c r="AC361" i="55"/>
  <c r="AO365" i="55"/>
  <c r="AA366" i="55"/>
  <c r="Y368" i="55"/>
  <c r="AB369" i="55"/>
  <c r="AE372" i="55"/>
  <c r="AA374" i="55"/>
  <c r="Y377" i="55"/>
  <c r="AE378" i="55"/>
  <c r="Y385" i="55"/>
  <c r="AE386" i="55"/>
  <c r="AB388" i="55"/>
  <c r="AL388" i="55" s="1"/>
  <c r="AH388" i="55" s="1"/>
  <c r="AE389" i="55"/>
  <c r="AL392" i="55"/>
  <c r="AH392" i="55" s="1"/>
  <c r="AD394" i="55"/>
  <c r="AA396" i="55"/>
  <c r="AD397" i="55"/>
  <c r="AL400" i="55"/>
  <c r="AH400" i="55" s="1"/>
  <c r="Y401" i="55"/>
  <c r="AE402" i="55"/>
  <c r="AA409" i="55"/>
  <c r="AN413" i="55"/>
  <c r="AB414" i="55"/>
  <c r="AC416" i="55"/>
  <c r="AM416" i="55" s="1"/>
  <c r="AE417" i="55"/>
  <c r="AA421" i="55"/>
  <c r="AA426" i="55"/>
  <c r="AA428" i="55"/>
  <c r="AE429" i="55"/>
  <c r="AO429" i="55" s="1"/>
  <c r="Y433" i="55"/>
  <c r="AE436" i="55"/>
  <c r="AA438" i="55"/>
  <c r="AA440" i="55"/>
  <c r="AL444" i="55"/>
  <c r="AH444" i="55" s="1"/>
  <c r="Y445" i="55"/>
  <c r="AE446" i="55"/>
  <c r="AE448" i="55"/>
  <c r="AC453" i="55"/>
  <c r="AA458" i="55"/>
  <c r="AA460" i="55"/>
  <c r="AK851" i="55"/>
  <c r="Z69" i="55"/>
  <c r="AA70" i="55"/>
  <c r="AC71" i="55"/>
  <c r="AB73" i="55"/>
  <c r="AL73" i="55" s="1"/>
  <c r="AH73" i="55" s="1"/>
  <c r="AC74" i="55"/>
  <c r="AD77" i="55"/>
  <c r="AN77" i="55" s="1"/>
  <c r="Y87" i="55"/>
  <c r="Y89" i="55"/>
  <c r="AA90" i="55"/>
  <c r="AD91" i="55"/>
  <c r="AB93" i="55"/>
  <c r="AL93" i="55" s="1"/>
  <c r="AH93" i="55" s="1"/>
  <c r="AD94" i="55"/>
  <c r="AN94" i="55" s="1"/>
  <c r="AE97" i="55"/>
  <c r="AO102" i="55"/>
  <c r="AA107" i="55"/>
  <c r="Z109" i="55"/>
  <c r="AB110" i="55"/>
  <c r="AE111" i="55"/>
  <c r="AO111" i="55" s="1"/>
  <c r="AE113" i="55"/>
  <c r="AA119" i="55"/>
  <c r="Y135" i="55"/>
  <c r="Z150" i="55"/>
  <c r="AC151" i="55"/>
  <c r="Z153" i="55"/>
  <c r="AJ153" i="55" s="1"/>
  <c r="AB154" i="55"/>
  <c r="AE155" i="55"/>
  <c r="AE157" i="55"/>
  <c r="Z162" i="55"/>
  <c r="AC163" i="55"/>
  <c r="AB165" i="55"/>
  <c r="AL165" i="55" s="1"/>
  <c r="AH165" i="55" s="1"/>
  <c r="AE167" i="55"/>
  <c r="AE169" i="55"/>
  <c r="Y175" i="55"/>
  <c r="Y178" i="55"/>
  <c r="AB179" i="55"/>
  <c r="Z181" i="55"/>
  <c r="AJ181" i="55" s="1"/>
  <c r="AA182" i="55"/>
  <c r="AD183" i="55"/>
  <c r="AB185" i="55"/>
  <c r="Y191" i="55"/>
  <c r="Y194" i="55"/>
  <c r="AB195" i="55"/>
  <c r="AL195" i="55" s="1"/>
  <c r="AH195" i="55" s="1"/>
  <c r="AE201" i="55"/>
  <c r="AL205" i="55"/>
  <c r="AH205" i="55" s="1"/>
  <c r="Y206" i="55"/>
  <c r="AB207" i="55"/>
  <c r="AA209" i="55"/>
  <c r="AD210" i="55"/>
  <c r="AN210" i="55" s="1"/>
  <c r="Y215" i="55"/>
  <c r="Y217" i="55"/>
  <c r="AC218" i="55"/>
  <c r="Y222" i="55"/>
  <c r="AC223" i="55"/>
  <c r="AE225" i="55"/>
  <c r="AO225" i="55" s="1"/>
  <c r="AB230" i="55"/>
  <c r="AB235" i="55"/>
  <c r="AD237" i="55"/>
  <c r="AA242" i="55"/>
  <c r="Y247" i="55"/>
  <c r="AA249" i="55"/>
  <c r="AK249" i="55" s="1"/>
  <c r="Z254" i="55"/>
  <c r="Z261" i="55"/>
  <c r="AD262" i="55"/>
  <c r="Y266" i="55"/>
  <c r="AC267" i="55"/>
  <c r="AM267" i="55" s="1"/>
  <c r="AE269" i="55"/>
  <c r="Y273" i="55"/>
  <c r="AC274" i="55"/>
  <c r="AB279" i="55"/>
  <c r="AD281" i="55"/>
  <c r="AB286" i="55"/>
  <c r="AA292" i="55"/>
  <c r="AE293" i="55"/>
  <c r="Z295" i="55"/>
  <c r="AC296" i="55"/>
  <c r="AC300" i="55"/>
  <c r="AD305" i="55"/>
  <c r="AN305" i="55" s="1"/>
  <c r="AD316" i="55"/>
  <c r="AC321" i="55"/>
  <c r="AC344" i="55"/>
  <c r="AC388" i="55"/>
  <c r="AD416" i="55"/>
  <c r="AD453" i="55"/>
  <c r="AL456" i="55"/>
  <c r="AH456" i="55" s="1"/>
  <c r="AJ85" i="55"/>
  <c r="AA87" i="55"/>
  <c r="Z89" i="55"/>
  <c r="AB90" i="55"/>
  <c r="AE91" i="55"/>
  <c r="AO91" i="55" s="1"/>
  <c r="AD93" i="55"/>
  <c r="AJ99" i="55"/>
  <c r="AJ105" i="55"/>
  <c r="Y106" i="55"/>
  <c r="AB107" i="55"/>
  <c r="AN114" i="55"/>
  <c r="AA135" i="55"/>
  <c r="Y137" i="55"/>
  <c r="AB138" i="55"/>
  <c r="AE139" i="55"/>
  <c r="AE141" i="55"/>
  <c r="Y147" i="55"/>
  <c r="AA150" i="55"/>
  <c r="AD151" i="55"/>
  <c r="AA162" i="55"/>
  <c r="AD163" i="55"/>
  <c r="AD165" i="55"/>
  <c r="AL169" i="55"/>
  <c r="AH169" i="55" s="1"/>
  <c r="AJ171" i="55"/>
  <c r="AA175" i="55"/>
  <c r="Z178" i="55"/>
  <c r="AC179" i="55"/>
  <c r="AA181" i="55"/>
  <c r="AB182" i="55"/>
  <c r="AL182" i="55" s="1"/>
  <c r="AH182" i="55" s="1"/>
  <c r="AE183" i="55"/>
  <c r="AD185" i="55"/>
  <c r="AA191" i="55"/>
  <c r="Z194" i="55"/>
  <c r="AC195" i="55"/>
  <c r="AA197" i="55"/>
  <c r="AD198" i="55"/>
  <c r="Z206" i="55"/>
  <c r="AC207" i="55"/>
  <c r="AB209" i="55"/>
  <c r="AL209" i="55" s="1"/>
  <c r="AH209" i="55" s="1"/>
  <c r="AA215" i="55"/>
  <c r="Z217" i="55"/>
  <c r="AJ217" i="55" s="1"/>
  <c r="AM221" i="55"/>
  <c r="Z222" i="55"/>
  <c r="AE223" i="55"/>
  <c r="AN226" i="55"/>
  <c r="Y229" i="55"/>
  <c r="Y234" i="55"/>
  <c r="AC235" i="55"/>
  <c r="AE237" i="55"/>
  <c r="AD249" i="55"/>
  <c r="AA254" i="55"/>
  <c r="Y259" i="55"/>
  <c r="AA261" i="55"/>
  <c r="AK261" i="55" s="1"/>
  <c r="Z266" i="55"/>
  <c r="AE267" i="55"/>
  <c r="AN270" i="55"/>
  <c r="Z273" i="55"/>
  <c r="Y278" i="55"/>
  <c r="AC279" i="55"/>
  <c r="AE281" i="55"/>
  <c r="AA295" i="55"/>
  <c r="AD296" i="55"/>
  <c r="AD300" i="55"/>
  <c r="AE316" i="55"/>
  <c r="AA320" i="55"/>
  <c r="AK320" i="55" s="1"/>
  <c r="AD321" i="55"/>
  <c r="Y333" i="55"/>
  <c r="AD334" i="55"/>
  <c r="AN334" i="55" s="1"/>
  <c r="AD336" i="55"/>
  <c r="AN336" i="55" s="1"/>
  <c r="AB341" i="55"/>
  <c r="AD344" i="55"/>
  <c r="AC352" i="55"/>
  <c r="AM352" i="55" s="1"/>
  <c r="AD358" i="55"/>
  <c r="AE361" i="55"/>
  <c r="AO361" i="55" s="1"/>
  <c r="AD366" i="55"/>
  <c r="AA368" i="55"/>
  <c r="AK368" i="55" s="1"/>
  <c r="AD369" i="55"/>
  <c r="AD374" i="55"/>
  <c r="AB377" i="55"/>
  <c r="AB385" i="55"/>
  <c r="AD388" i="55"/>
  <c r="AN388" i="55" s="1"/>
  <c r="AA393" i="55"/>
  <c r="AC396" i="55"/>
  <c r="AB401" i="55"/>
  <c r="Z408" i="55"/>
  <c r="AE416" i="55"/>
  <c r="AL424" i="55"/>
  <c r="AH424" i="55" s="1"/>
  <c r="AD426" i="55"/>
  <c r="AN426" i="55" s="1"/>
  <c r="AD428" i="55"/>
  <c r="AB433" i="55"/>
  <c r="AD438" i="55"/>
  <c r="AD440" i="55"/>
  <c r="AB445" i="55"/>
  <c r="AL445" i="55" s="1"/>
  <c r="AH445" i="55" s="1"/>
  <c r="AB450" i="55"/>
  <c r="AE453" i="55"/>
  <c r="AD458" i="55"/>
  <c r="AD460" i="55"/>
  <c r="AB69" i="55"/>
  <c r="AL69" i="55" s="1"/>
  <c r="AH69" i="55" s="1"/>
  <c r="AC70" i="55"/>
  <c r="AE71" i="55"/>
  <c r="AO71" i="55" s="1"/>
  <c r="AE73" i="55"/>
  <c r="AL77" i="55"/>
  <c r="AH77" i="55" s="1"/>
  <c r="Z106" i="55"/>
  <c r="AC107" i="55"/>
  <c r="AB109" i="55"/>
  <c r="AL109" i="55" s="1"/>
  <c r="AH109" i="55" s="1"/>
  <c r="AD110" i="55"/>
  <c r="Y115" i="55"/>
  <c r="Y117" i="55"/>
  <c r="AC119" i="55"/>
  <c r="Y131" i="55"/>
  <c r="AA147" i="55"/>
  <c r="Y149" i="55"/>
  <c r="AB150" i="55"/>
  <c r="AE151" i="55"/>
  <c r="AB153" i="55"/>
  <c r="AD154" i="55"/>
  <c r="Y159" i="55"/>
  <c r="Y161" i="55"/>
  <c r="AB162" i="55"/>
  <c r="AE163" i="55"/>
  <c r="Y174" i="55"/>
  <c r="AB175" i="55"/>
  <c r="AL175" i="55" s="1"/>
  <c r="AH175" i="55" s="1"/>
  <c r="Y190" i="55"/>
  <c r="AB191" i="55"/>
  <c r="Y193" i="55"/>
  <c r="AA194" i="55"/>
  <c r="AD195" i="55"/>
  <c r="AB197" i="55"/>
  <c r="AO202" i="55"/>
  <c r="AA206" i="55"/>
  <c r="AL213" i="55"/>
  <c r="AH213" i="55" s="1"/>
  <c r="AM233" i="55"/>
  <c r="AE235" i="55"/>
  <c r="AB254" i="55"/>
  <c r="AL254" i="55" s="1"/>
  <c r="AH254" i="55" s="1"/>
  <c r="AD261" i="55"/>
  <c r="AJ277" i="55"/>
  <c r="AE279" i="55"/>
  <c r="Z285" i="55"/>
  <c r="AD292" i="55"/>
  <c r="AB295" i="55"/>
  <c r="AE300" i="55"/>
  <c r="AO300" i="55" s="1"/>
  <c r="AC304" i="55"/>
  <c r="Z308" i="55"/>
  <c r="AC309" i="55"/>
  <c r="Z313" i="55"/>
  <c r="AA318" i="55"/>
  <c r="AK318" i="55" s="1"/>
  <c r="AC320" i="55"/>
  <c r="Z325" i="55"/>
  <c r="AE326" i="55"/>
  <c r="AE328" i="55"/>
  <c r="Z333" i="55"/>
  <c r="AE334" i="55"/>
  <c r="AE336" i="55"/>
  <c r="AO336" i="55" s="1"/>
  <c r="Z340" i="55"/>
  <c r="AC341" i="55"/>
  <c r="Y348" i="55"/>
  <c r="AB349" i="55"/>
  <c r="AD352" i="55"/>
  <c r="AN352" i="55" s="1"/>
  <c r="Y357" i="55"/>
  <c r="AE358" i="55"/>
  <c r="AM362" i="55"/>
  <c r="Y365" i="55"/>
  <c r="AE366" i="55"/>
  <c r="AB368" i="55"/>
  <c r="AN370" i="55"/>
  <c r="AE374" i="55"/>
  <c r="Z376" i="55"/>
  <c r="AC377" i="55"/>
  <c r="AM381" i="55"/>
  <c r="AA382" i="55"/>
  <c r="AK382" i="55" s="1"/>
  <c r="AC385" i="55"/>
  <c r="Y392" i="55"/>
  <c r="AB393" i="55"/>
  <c r="Y400" i="55"/>
  <c r="AC401" i="55"/>
  <c r="AM401" i="55" s="1"/>
  <c r="AA406" i="55"/>
  <c r="AA408" i="55"/>
  <c r="AK408" i="55" s="1"/>
  <c r="AM412" i="55"/>
  <c r="Y413" i="55"/>
  <c r="AO417" i="55"/>
  <c r="AD421" i="55"/>
  <c r="AN421" i="55" s="1"/>
  <c r="Y425" i="55"/>
  <c r="AE426" i="55"/>
  <c r="AE428" i="55"/>
  <c r="Y432" i="55"/>
  <c r="AC433" i="55"/>
  <c r="AE438" i="55"/>
  <c r="AE440" i="55"/>
  <c r="Y444" i="55"/>
  <c r="AC445" i="55"/>
  <c r="AD450" i="55"/>
  <c r="AE458" i="55"/>
  <c r="AD69" i="55"/>
  <c r="AN69" i="55" s="1"/>
  <c r="AD70" i="55"/>
  <c r="AN70" i="55" s="1"/>
  <c r="AN78" i="55"/>
  <c r="AA83" i="55"/>
  <c r="Z86" i="55"/>
  <c r="AC87" i="55"/>
  <c r="AB89" i="55"/>
  <c r="AL89" i="55" s="1"/>
  <c r="AH89" i="55" s="1"/>
  <c r="AM93" i="55"/>
  <c r="Y102" i="55"/>
  <c r="AA103" i="55"/>
  <c r="AA106" i="55"/>
  <c r="AD107" i="55"/>
  <c r="AD109" i="55"/>
  <c r="AN109" i="55" s="1"/>
  <c r="AA115" i="55"/>
  <c r="Z117" i="55"/>
  <c r="AL129" i="55"/>
  <c r="AH129" i="55" s="1"/>
  <c r="AG129" i="55" s="1"/>
  <c r="AF129" i="55" s="1"/>
  <c r="AA131" i="55"/>
  <c r="Y133" i="55"/>
  <c r="Z134" i="55"/>
  <c r="AC135" i="55"/>
  <c r="AA137" i="55"/>
  <c r="AK137" i="55" s="1"/>
  <c r="AD138" i="55"/>
  <c r="Y143" i="55"/>
  <c r="Y146" i="55"/>
  <c r="AB147" i="55"/>
  <c r="AL147" i="55" s="1"/>
  <c r="AH147" i="55" s="1"/>
  <c r="Z149" i="55"/>
  <c r="AJ149" i="55" s="1"/>
  <c r="AC150" i="55"/>
  <c r="AD153" i="55"/>
  <c r="AA159" i="55"/>
  <c r="AC162" i="55"/>
  <c r="Z174" i="55"/>
  <c r="AC175" i="55"/>
  <c r="Z177" i="55"/>
  <c r="AJ177" i="55" s="1"/>
  <c r="AB178" i="55"/>
  <c r="AE179" i="55"/>
  <c r="AD181" i="55"/>
  <c r="AD182" i="55"/>
  <c r="Z190" i="55"/>
  <c r="AC191" i="55"/>
  <c r="AE195" i="55"/>
  <c r="AN250" i="55"/>
  <c r="AC254" i="55"/>
  <c r="AE261" i="55"/>
  <c r="AO297" i="55"/>
  <c r="AA302" i="55"/>
  <c r="AK302" i="55" s="1"/>
  <c r="AD304" i="55"/>
  <c r="AO329" i="55"/>
  <c r="AO337" i="55"/>
  <c r="AD341" i="55"/>
  <c r="AN341" i="55" s="1"/>
  <c r="AO345" i="55"/>
  <c r="Z348" i="55"/>
  <c r="AA357" i="55"/>
  <c r="AA365" i="55"/>
  <c r="AC368" i="55"/>
  <c r="AB382" i="55"/>
  <c r="AD385" i="55"/>
  <c r="AO389" i="55"/>
  <c r="Z392" i="55"/>
  <c r="AJ392" i="55" s="1"/>
  <c r="Z400" i="55"/>
  <c r="AB406" i="55"/>
  <c r="AA413" i="55"/>
  <c r="AK413" i="55" s="1"/>
  <c r="AA425" i="55"/>
  <c r="Z432" i="55"/>
  <c r="AN441" i="55"/>
  <c r="Z444" i="55"/>
  <c r="AE461" i="55"/>
  <c r="AO461" i="55" s="1"/>
  <c r="AC461" i="55"/>
  <c r="AB461" i="55"/>
  <c r="AE69" i="55"/>
  <c r="AO69" i="55" s="1"/>
  <c r="Y79" i="55"/>
  <c r="AB83" i="55"/>
  <c r="Y85" i="55"/>
  <c r="Y99" i="55"/>
  <c r="AB103" i="55"/>
  <c r="Y105" i="55"/>
  <c r="AE107" i="55"/>
  <c r="AE109" i="55"/>
  <c r="AB115" i="55"/>
  <c r="AA117" i="55"/>
  <c r="AE119" i="55"/>
  <c r="AE121" i="55"/>
  <c r="AO121" i="55" s="1"/>
  <c r="Y127" i="55"/>
  <c r="Y130" i="55"/>
  <c r="AB131" i="55"/>
  <c r="AL131" i="55" s="1"/>
  <c r="AH131" i="55" s="1"/>
  <c r="Z133" i="55"/>
  <c r="AJ133" i="55" s="1"/>
  <c r="AA134" i="55"/>
  <c r="AD135" i="55"/>
  <c r="AB137" i="55"/>
  <c r="AL157" i="55"/>
  <c r="AH157" i="55" s="1"/>
  <c r="Y171" i="55"/>
  <c r="AA174" i="55"/>
  <c r="AD175" i="55"/>
  <c r="AC178" i="55"/>
  <c r="AM178" i="55" s="1"/>
  <c r="AE181" i="55"/>
  <c r="Y187" i="55"/>
  <c r="AA190" i="55"/>
  <c r="AD191" i="55"/>
  <c r="AA193" i="55"/>
  <c r="AE197" i="55"/>
  <c r="AJ201" i="55"/>
  <c r="AA203" i="55"/>
  <c r="Y221" i="55"/>
  <c r="Y226" i="55"/>
  <c r="Y251" i="55"/>
  <c r="AD254" i="55"/>
  <c r="AN254" i="55" s="1"/>
  <c r="AN262" i="55"/>
  <c r="Y265" i="55"/>
  <c r="Y270" i="55"/>
  <c r="AE304" i="55"/>
  <c r="AC308" i="55"/>
  <c r="Y312" i="55"/>
  <c r="AB313" i="55"/>
  <c r="AE320" i="55"/>
  <c r="Y324" i="55"/>
  <c r="AB325" i="55"/>
  <c r="AA330" i="55"/>
  <c r="Y332" i="55"/>
  <c r="AB333" i="55"/>
  <c r="AB338" i="55"/>
  <c r="AL338" i="55" s="1"/>
  <c r="AH338" i="55" s="1"/>
  <c r="AB340" i="55"/>
  <c r="AL340" i="55" s="1"/>
  <c r="AH340" i="55" s="1"/>
  <c r="AE341" i="55"/>
  <c r="AO341" i="55" s="1"/>
  <c r="AB346" i="55"/>
  <c r="AA348" i="55"/>
  <c r="AO353" i="55"/>
  <c r="AB357" i="55"/>
  <c r="AB365" i="55"/>
  <c r="AD368" i="55"/>
  <c r="AE377" i="55"/>
  <c r="AD382" i="55"/>
  <c r="AN382" i="55" s="1"/>
  <c r="AE385" i="55"/>
  <c r="AO385" i="55" s="1"/>
  <c r="AA392" i="55"/>
  <c r="AK392" i="55" s="1"/>
  <c r="AA400" i="55"/>
  <c r="AD406" i="55"/>
  <c r="AC408" i="55"/>
  <c r="AB413" i="55"/>
  <c r="AB425" i="55"/>
  <c r="AA432" i="55"/>
  <c r="AA444" i="55"/>
  <c r="AE445" i="55"/>
  <c r="AO445" i="55" s="1"/>
  <c r="AA127" i="55"/>
  <c r="AC131" i="55"/>
  <c r="AM131" i="55" s="1"/>
  <c r="AA133" i="55"/>
  <c r="AK133" i="55" s="1"/>
  <c r="AE135" i="55"/>
  <c r="AO135" i="55" s="1"/>
  <c r="AB143" i="55"/>
  <c r="Y145" i="55"/>
  <c r="AD147" i="55"/>
  <c r="AB149" i="55"/>
  <c r="AL153" i="55"/>
  <c r="AH153" i="55" s="1"/>
  <c r="AM157" i="55"/>
  <c r="AC159" i="55"/>
  <c r="AA171" i="55"/>
  <c r="Y173" i="55"/>
  <c r="AE175" i="55"/>
  <c r="AO175" i="55" s="1"/>
  <c r="AB177" i="55"/>
  <c r="AL177" i="55" s="1"/>
  <c r="AH177" i="55" s="1"/>
  <c r="AK181" i="55"/>
  <c r="AG181" i="55" s="1"/>
  <c r="AF181" i="55" s="1"/>
  <c r="AJ183" i="55"/>
  <c r="AA187" i="55"/>
  <c r="Y189" i="55"/>
  <c r="AE191" i="55"/>
  <c r="AO198" i="55"/>
  <c r="AB203" i="55"/>
  <c r="AA205" i="55"/>
  <c r="Y211" i="55"/>
  <c r="Y213" i="55"/>
  <c r="AN218" i="55"/>
  <c r="Z221" i="55"/>
  <c r="AK225" i="55"/>
  <c r="AE227" i="55"/>
  <c r="AE229" i="55"/>
  <c r="Y233" i="55"/>
  <c r="AC239" i="55"/>
  <c r="AD241" i="55"/>
  <c r="AB251" i="55"/>
  <c r="AA253" i="55"/>
  <c r="Y263" i="55"/>
  <c r="Z265" i="55"/>
  <c r="AJ265" i="55" s="1"/>
  <c r="AM269" i="55"/>
  <c r="AN274" i="55"/>
  <c r="Y277" i="55"/>
  <c r="AC283" i="55"/>
  <c r="AE285" i="55"/>
  <c r="AJ305" i="55"/>
  <c r="AD308" i="55"/>
  <c r="Z312" i="55"/>
  <c r="AJ312" i="55" s="1"/>
  <c r="Y317" i="55"/>
  <c r="Z324" i="55"/>
  <c r="AJ324" i="55" s="1"/>
  <c r="AB330" i="55"/>
  <c r="Z332" i="55"/>
  <c r="AJ332" i="55" s="1"/>
  <c r="AD338" i="55"/>
  <c r="AN338" i="55" s="1"/>
  <c r="AM342" i="55"/>
  <c r="AD346" i="55"/>
  <c r="AN346" i="55" s="1"/>
  <c r="AE349" i="55"/>
  <c r="AO349" i="55" s="1"/>
  <c r="AB354" i="55"/>
  <c r="AC357" i="55"/>
  <c r="AA362" i="55"/>
  <c r="AC365" i="55"/>
  <c r="AA370" i="55"/>
  <c r="AB373" i="55"/>
  <c r="AN378" i="55"/>
  <c r="Y381" i="55"/>
  <c r="AE382" i="55"/>
  <c r="AO382" i="55" s="1"/>
  <c r="AM386" i="55"/>
  <c r="AD390" i="55"/>
  <c r="AE393" i="55"/>
  <c r="AB398" i="55"/>
  <c r="AC400" i="55"/>
  <c r="Y405" i="55"/>
  <c r="AE406" i="55"/>
  <c r="Y412" i="55"/>
  <c r="AC413" i="55"/>
  <c r="AD418" i="55"/>
  <c r="AD420" i="55"/>
  <c r="AC425" i="55"/>
  <c r="AM425" i="55" s="1"/>
  <c r="AB430" i="55"/>
  <c r="AL430" i="55" s="1"/>
  <c r="AH430" i="55" s="1"/>
  <c r="AC432" i="55"/>
  <c r="AM432" i="55" s="1"/>
  <c r="AB437" i="55"/>
  <c r="AB442" i="55"/>
  <c r="AC444" i="55"/>
  <c r="AB449" i="55"/>
  <c r="AN453" i="55"/>
  <c r="AA454" i="55"/>
  <c r="Y461" i="55"/>
  <c r="AB466" i="55"/>
  <c r="AC468" i="55"/>
  <c r="AB473" i="55"/>
  <c r="AL473" i="55" s="1"/>
  <c r="AH473" i="55" s="1"/>
  <c r="AB478" i="55"/>
  <c r="AC480" i="55"/>
  <c r="AB485" i="55"/>
  <c r="AB490" i="55"/>
  <c r="AD492" i="55"/>
  <c r="AA496" i="55"/>
  <c r="AE497" i="55"/>
  <c r="Y500" i="55"/>
  <c r="AB501" i="55"/>
  <c r="Z505" i="55"/>
  <c r="AB510" i="55"/>
  <c r="AD512" i="55"/>
  <c r="AN512" i="55" s="1"/>
  <c r="AD516" i="55"/>
  <c r="AN516" i="55" s="1"/>
  <c r="AC520" i="55"/>
  <c r="AA524" i="55"/>
  <c r="AD525" i="55"/>
  <c r="Z528" i="55"/>
  <c r="AD529" i="55"/>
  <c r="AN529" i="55" s="1"/>
  <c r="Y532" i="55"/>
  <c r="AC533" i="55"/>
  <c r="AB537" i="55"/>
  <c r="AA541" i="55"/>
  <c r="Z545" i="55"/>
  <c r="AD556" i="55"/>
  <c r="AN556" i="55" s="1"/>
  <c r="AC560" i="55"/>
  <c r="AM560" i="55" s="1"/>
  <c r="AA564" i="55"/>
  <c r="AE565" i="55"/>
  <c r="AO565" i="55" s="1"/>
  <c r="Z568" i="55"/>
  <c r="AD569" i="55"/>
  <c r="Y572" i="55"/>
  <c r="AC573" i="55"/>
  <c r="AB577" i="55"/>
  <c r="AB581" i="55"/>
  <c r="AA585" i="55"/>
  <c r="AA589" i="55"/>
  <c r="AA593" i="55"/>
  <c r="AK593" i="55" s="1"/>
  <c r="AA597" i="55"/>
  <c r="AK597" i="55" s="1"/>
  <c r="AA601" i="55"/>
  <c r="AA605" i="55"/>
  <c r="Y633" i="55"/>
  <c r="AM640" i="55"/>
  <c r="AB641" i="55"/>
  <c r="AB645" i="55"/>
  <c r="AC649" i="55"/>
  <c r="AC653" i="55"/>
  <c r="AD657" i="55"/>
  <c r="AD659" i="55"/>
  <c r="AA662" i="55"/>
  <c r="AK662" i="55" s="1"/>
  <c r="AE665" i="55"/>
  <c r="AO665" i="55" s="1"/>
  <c r="AB670" i="55"/>
  <c r="AE679" i="55"/>
  <c r="AC682" i="55"/>
  <c r="AC697" i="55"/>
  <c r="AC702" i="55"/>
  <c r="AD718" i="55"/>
  <c r="AC728" i="55"/>
  <c r="AM728" i="55" s="1"/>
  <c r="AC755" i="55"/>
  <c r="AC766" i="55"/>
  <c r="AC770" i="55"/>
  <c r="AE816" i="55"/>
  <c r="AO816" i="55" s="1"/>
  <c r="AC823" i="55"/>
  <c r="AC830" i="55"/>
  <c r="Y465" i="55"/>
  <c r="AD466" i="55"/>
  <c r="AD468" i="55"/>
  <c r="Y472" i="55"/>
  <c r="AC473" i="55"/>
  <c r="Y477" i="55"/>
  <c r="AD478" i="55"/>
  <c r="AD480" i="55"/>
  <c r="Y484" i="55"/>
  <c r="AC485" i="55"/>
  <c r="AM485" i="55" s="1"/>
  <c r="Y489" i="55"/>
  <c r="AO493" i="55"/>
  <c r="AC496" i="55"/>
  <c r="Z500" i="55"/>
  <c r="AJ500" i="55" s="1"/>
  <c r="AC501" i="55"/>
  <c r="AO517" i="55"/>
  <c r="AD520" i="55"/>
  <c r="AC524" i="55"/>
  <c r="AM524" i="55" s="1"/>
  <c r="AA528" i="55"/>
  <c r="AC537" i="55"/>
  <c r="AB541" i="55"/>
  <c r="AO557" i="55"/>
  <c r="AD560" i="55"/>
  <c r="AC564" i="55"/>
  <c r="AC577" i="55"/>
  <c r="AC581" i="55"/>
  <c r="AM620" i="55"/>
  <c r="AM624" i="55"/>
  <c r="AM632" i="55"/>
  <c r="AM636" i="55"/>
  <c r="AD649" i="55"/>
  <c r="AD653" i="55"/>
  <c r="AE657" i="55"/>
  <c r="AO657" i="55" s="1"/>
  <c r="AC670" i="55"/>
  <c r="AM670" i="55" s="1"/>
  <c r="AD682" i="55"/>
  <c r="AE689" i="55"/>
  <c r="AD697" i="55"/>
  <c r="AD702" i="55"/>
  <c r="AM705" i="55"/>
  <c r="AD711" i="55"/>
  <c r="AE718" i="55"/>
  <c r="AD728" i="55"/>
  <c r="AD755" i="55"/>
  <c r="AD766" i="55"/>
  <c r="AD770" i="55"/>
  <c r="AN770" i="55" s="1"/>
  <c r="AE804" i="55"/>
  <c r="AE808" i="55"/>
  <c r="AD823" i="55"/>
  <c r="AD830" i="55"/>
  <c r="AD855" i="55"/>
  <c r="AE862" i="55"/>
  <c r="AN864" i="55"/>
  <c r="Z465" i="55"/>
  <c r="AE466" i="55"/>
  <c r="AO469" i="55"/>
  <c r="Z472" i="55"/>
  <c r="AJ472" i="55" s="1"/>
  <c r="AD473" i="55"/>
  <c r="Z477" i="55"/>
  <c r="AJ477" i="55" s="1"/>
  <c r="AE478" i="55"/>
  <c r="AO481" i="55"/>
  <c r="Z484" i="55"/>
  <c r="AD485" i="55"/>
  <c r="Z489" i="55"/>
  <c r="AB494" i="55"/>
  <c r="AD496" i="55"/>
  <c r="AA500" i="55"/>
  <c r="AK500" i="55" s="1"/>
  <c r="AD501" i="55"/>
  <c r="AB505" i="55"/>
  <c r="AL505" i="55" s="1"/>
  <c r="AH505" i="55" s="1"/>
  <c r="AO521" i="55"/>
  <c r="AD524" i="55"/>
  <c r="AN524" i="55" s="1"/>
  <c r="AC528" i="55"/>
  <c r="AM528" i="55" s="1"/>
  <c r="AA532" i="55"/>
  <c r="AE533" i="55"/>
  <c r="AO533" i="55" s="1"/>
  <c r="Z536" i="55"/>
  <c r="AD537" i="55"/>
  <c r="Y540" i="55"/>
  <c r="AC541" i="55"/>
  <c r="AB545" i="55"/>
  <c r="AE558" i="55"/>
  <c r="AO561" i="55"/>
  <c r="AD564" i="55"/>
  <c r="AC568" i="55"/>
  <c r="AM568" i="55" s="1"/>
  <c r="AA572" i="55"/>
  <c r="AE573" i="55"/>
  <c r="AO573" i="55" s="1"/>
  <c r="Y576" i="55"/>
  <c r="AD577" i="55"/>
  <c r="Y580" i="55"/>
  <c r="AD581" i="55"/>
  <c r="Y584" i="55"/>
  <c r="AC585" i="55"/>
  <c r="AC589" i="55"/>
  <c r="AC593" i="55"/>
  <c r="AM593" i="55" s="1"/>
  <c r="AC597" i="55"/>
  <c r="AC601" i="55"/>
  <c r="AM601" i="55" s="1"/>
  <c r="AC605" i="55"/>
  <c r="AB609" i="55"/>
  <c r="AO612" i="55"/>
  <c r="AB613" i="55"/>
  <c r="AB617" i="55"/>
  <c r="AB621" i="55"/>
  <c r="AB625" i="55"/>
  <c r="AO628" i="55"/>
  <c r="AB629" i="55"/>
  <c r="AB633" i="55"/>
  <c r="AL633" i="55" s="1"/>
  <c r="AH633" i="55" s="1"/>
  <c r="AC637" i="55"/>
  <c r="AD641" i="55"/>
  <c r="AN641" i="55" s="1"/>
  <c r="AD645" i="55"/>
  <c r="Y648" i="55"/>
  <c r="AE649" i="55"/>
  <c r="Z652" i="55"/>
  <c r="AE653" i="55"/>
  <c r="AB656" i="55"/>
  <c r="Z661" i="55"/>
  <c r="AC662" i="55"/>
  <c r="AM662" i="55" s="1"/>
  <c r="AD664" i="55"/>
  <c r="AA669" i="55"/>
  <c r="AK669" i="55" s="1"/>
  <c r="AD670" i="55"/>
  <c r="Y674" i="55"/>
  <c r="AB675" i="55"/>
  <c r="Z677" i="55"/>
  <c r="AC678" i="55"/>
  <c r="AC681" i="55"/>
  <c r="AE682" i="55"/>
  <c r="AA686" i="55"/>
  <c r="AA694" i="55"/>
  <c r="AE697" i="55"/>
  <c r="AC701" i="55"/>
  <c r="AE702" i="55"/>
  <c r="AO702" i="55" s="1"/>
  <c r="AA707" i="55"/>
  <c r="Z709" i="55"/>
  <c r="AA710" i="55"/>
  <c r="AE711" i="55"/>
  <c r="AJ716" i="55"/>
  <c r="AC717" i="55"/>
  <c r="AA720" i="55"/>
  <c r="AD721" i="55"/>
  <c r="AB724" i="55"/>
  <c r="Y727" i="55"/>
  <c r="AE728" i="55"/>
  <c r="Y730" i="55"/>
  <c r="Y733" i="55"/>
  <c r="AD734" i="55"/>
  <c r="AN734" i="55" s="1"/>
  <c r="AA736" i="55"/>
  <c r="Y739" i="55"/>
  <c r="AA742" i="55"/>
  <c r="AD743" i="55"/>
  <c r="AB746" i="55"/>
  <c r="AD747" i="55"/>
  <c r="AB750" i="55"/>
  <c r="AD751" i="55"/>
  <c r="AE755" i="55"/>
  <c r="Y757" i="55"/>
  <c r="AD758" i="55"/>
  <c r="Y761" i="55"/>
  <c r="AD762" i="55"/>
  <c r="AL764" i="55"/>
  <c r="AH764" i="55" s="1"/>
  <c r="AA765" i="55"/>
  <c r="AE766" i="55"/>
  <c r="AA769" i="55"/>
  <c r="AE770" i="55"/>
  <c r="AD773" i="55"/>
  <c r="AE777" i="55"/>
  <c r="Y780" i="55"/>
  <c r="AA784" i="55"/>
  <c r="Y787" i="55"/>
  <c r="AB788" i="55"/>
  <c r="AL788" i="55" s="1"/>
  <c r="AH788" i="55" s="1"/>
  <c r="Z791" i="55"/>
  <c r="AJ791" i="55" s="1"/>
  <c r="AB792" i="55"/>
  <c r="Z795" i="55"/>
  <c r="AD796" i="55"/>
  <c r="Y798" i="55"/>
  <c r="AA799" i="55"/>
  <c r="AE800" i="55"/>
  <c r="Z802" i="55"/>
  <c r="AB803" i="55"/>
  <c r="AL803" i="55" s="1"/>
  <c r="AH803" i="55" s="1"/>
  <c r="Z806" i="55"/>
  <c r="AB807" i="55"/>
  <c r="Z810" i="55"/>
  <c r="AJ810" i="55" s="1"/>
  <c r="AB811" i="55"/>
  <c r="AB818" i="55"/>
  <c r="AD819" i="55"/>
  <c r="AE823" i="55"/>
  <c r="Y825" i="55"/>
  <c r="AD826" i="55"/>
  <c r="AL828" i="55"/>
  <c r="AH828" i="55" s="1"/>
  <c r="AA829" i="55"/>
  <c r="AE830" i="55"/>
  <c r="AO830" i="55" s="1"/>
  <c r="AD833" i="55"/>
  <c r="AK835" i="55"/>
  <c r="AB840" i="55"/>
  <c r="AL840" i="55" s="1"/>
  <c r="AH840" i="55" s="1"/>
  <c r="Z843" i="55"/>
  <c r="AJ843" i="55" s="1"/>
  <c r="AE844" i="55"/>
  <c r="Z846" i="55"/>
  <c r="AB847" i="55"/>
  <c r="AB850" i="55"/>
  <c r="AD851" i="55"/>
  <c r="AE855" i="55"/>
  <c r="Y857" i="55"/>
  <c r="AD858" i="55"/>
  <c r="AN858" i="55" s="1"/>
  <c r="AA861" i="55"/>
  <c r="AK863" i="55"/>
  <c r="AE865" i="55"/>
  <c r="AO865" i="55" s="1"/>
  <c r="AA465" i="55"/>
  <c r="AA470" i="55"/>
  <c r="AA472" i="55"/>
  <c r="AE473" i="55"/>
  <c r="AA477" i="55"/>
  <c r="AA482" i="55"/>
  <c r="AA484" i="55"/>
  <c r="AE485" i="55"/>
  <c r="AA489" i="55"/>
  <c r="AK489" i="55" s="1"/>
  <c r="AE494" i="55"/>
  <c r="AN497" i="55"/>
  <c r="AC500" i="55"/>
  <c r="AM500" i="55" s="1"/>
  <c r="AE501" i="55"/>
  <c r="AE522" i="55"/>
  <c r="AD528" i="55"/>
  <c r="AC532" i="55"/>
  <c r="AM532" i="55" s="1"/>
  <c r="AA536" i="55"/>
  <c r="AE537" i="55"/>
  <c r="Z540" i="55"/>
  <c r="AD541" i="55"/>
  <c r="AN541" i="55" s="1"/>
  <c r="Y544" i="55"/>
  <c r="AC545" i="55"/>
  <c r="AA549" i="55"/>
  <c r="Y553" i="55"/>
  <c r="AE562" i="55"/>
  <c r="AD568" i="55"/>
  <c r="AC572" i="55"/>
  <c r="Z576" i="55"/>
  <c r="AE577" i="55"/>
  <c r="AO577" i="55" s="1"/>
  <c r="Z580" i="55"/>
  <c r="AE581" i="55"/>
  <c r="Z584" i="55"/>
  <c r="AJ584" i="55" s="1"/>
  <c r="AD585" i="55"/>
  <c r="Y588" i="55"/>
  <c r="AD589" i="55"/>
  <c r="AN589" i="55" s="1"/>
  <c r="Y592" i="55"/>
  <c r="AD593" i="55"/>
  <c r="AN593" i="55" s="1"/>
  <c r="Y596" i="55"/>
  <c r="AD597" i="55"/>
  <c r="AN597" i="55" s="1"/>
  <c r="Y600" i="55"/>
  <c r="AD601" i="55"/>
  <c r="Y604" i="55"/>
  <c r="AD605" i="55"/>
  <c r="AC609" i="55"/>
  <c r="AM609" i="55" s="1"/>
  <c r="AC613" i="55"/>
  <c r="AC617" i="55"/>
  <c r="AC621" i="55"/>
  <c r="AC625" i="55"/>
  <c r="AM625" i="55" s="1"/>
  <c r="AC629" i="55"/>
  <c r="AC633" i="55"/>
  <c r="AD637" i="55"/>
  <c r="Y640" i="55"/>
  <c r="AE641" i="55"/>
  <c r="Y644" i="55"/>
  <c r="AE645" i="55"/>
  <c r="AO645" i="55" s="1"/>
  <c r="Z648" i="55"/>
  <c r="AJ648" i="55" s="1"/>
  <c r="AA652" i="55"/>
  <c r="AC656" i="55"/>
  <c r="AA661" i="55"/>
  <c r="AD662" i="55"/>
  <c r="AN662" i="55" s="1"/>
  <c r="AA667" i="55"/>
  <c r="AE670" i="55"/>
  <c r="AO670" i="55" s="1"/>
  <c r="Z674" i="55"/>
  <c r="AD681" i="55"/>
  <c r="Y685" i="55"/>
  <c r="AN690" i="55"/>
  <c r="Y693" i="55"/>
  <c r="Y706" i="55"/>
  <c r="AC724" i="55"/>
  <c r="AA727" i="55"/>
  <c r="Z730" i="55"/>
  <c r="AA733" i="55"/>
  <c r="AK733" i="55" s="1"/>
  <c r="AA739" i="55"/>
  <c r="AE743" i="55"/>
  <c r="AC746" i="55"/>
  <c r="AE747" i="55"/>
  <c r="Y749" i="55"/>
  <c r="AC750" i="55"/>
  <c r="AE751" i="55"/>
  <c r="Y753" i="55"/>
  <c r="AA757" i="55"/>
  <c r="AE758" i="55"/>
  <c r="AA761" i="55"/>
  <c r="AE762" i="55"/>
  <c r="AO762" i="55" s="1"/>
  <c r="AD765" i="55"/>
  <c r="AJ767" i="55"/>
  <c r="AD769" i="55"/>
  <c r="AJ771" i="55"/>
  <c r="Y776" i="55"/>
  <c r="AA780" i="55"/>
  <c r="Y783" i="55"/>
  <c r="AB784" i="55"/>
  <c r="AL784" i="55" s="1"/>
  <c r="AH784" i="55" s="1"/>
  <c r="Z787" i="55"/>
  <c r="Y790" i="55"/>
  <c r="AA791" i="55"/>
  <c r="AK791" i="55" s="1"/>
  <c r="Y794" i="55"/>
  <c r="AE796" i="55"/>
  <c r="Z798" i="55"/>
  <c r="AE819" i="55"/>
  <c r="Y821" i="55"/>
  <c r="AA825" i="55"/>
  <c r="AE826" i="55"/>
  <c r="AA836" i="55"/>
  <c r="Y839" i="55"/>
  <c r="Y842" i="55"/>
  <c r="AC847" i="55"/>
  <c r="AC850" i="55"/>
  <c r="AE851" i="55"/>
  <c r="AO851" i="55" s="1"/>
  <c r="Y853" i="55"/>
  <c r="AA857" i="55"/>
  <c r="AE858" i="55"/>
  <c r="AL860" i="55"/>
  <c r="AH860" i="55" s="1"/>
  <c r="Y867" i="55"/>
  <c r="AB465" i="55"/>
  <c r="AB470" i="55"/>
  <c r="AC472" i="55"/>
  <c r="AM472" i="55" s="1"/>
  <c r="AB477" i="55"/>
  <c r="AB482" i="55"/>
  <c r="AC484" i="55"/>
  <c r="AB489" i="55"/>
  <c r="AL489" i="55" s="1"/>
  <c r="AH489" i="55" s="1"/>
  <c r="Y493" i="55"/>
  <c r="AB498" i="55"/>
  <c r="AD500" i="55"/>
  <c r="Z504" i="55"/>
  <c r="AJ504" i="55" s="1"/>
  <c r="AD505" i="55"/>
  <c r="AA509" i="55"/>
  <c r="Y513" i="55"/>
  <c r="Y517" i="55"/>
  <c r="AN525" i="55"/>
  <c r="AE526" i="55"/>
  <c r="AD532" i="55"/>
  <c r="AC536" i="55"/>
  <c r="AM536" i="55" s="1"/>
  <c r="AA540" i="55"/>
  <c r="AE541" i="55"/>
  <c r="Z544" i="55"/>
  <c r="AJ544" i="55" s="1"/>
  <c r="AD545" i="55"/>
  <c r="AN545" i="55" s="1"/>
  <c r="AB549" i="55"/>
  <c r="AJ552" i="55"/>
  <c r="Z553" i="55"/>
  <c r="Y557" i="55"/>
  <c r="AE566" i="55"/>
  <c r="AD572" i="55"/>
  <c r="AA576" i="55"/>
  <c r="AA580" i="55"/>
  <c r="AA584" i="55"/>
  <c r="AE585" i="55"/>
  <c r="Z588" i="55"/>
  <c r="AE589" i="55"/>
  <c r="AO589" i="55" s="1"/>
  <c r="Z592" i="55"/>
  <c r="AE593" i="55"/>
  <c r="Z596" i="55"/>
  <c r="AE597" i="55"/>
  <c r="AO597" i="55" s="1"/>
  <c r="Z600" i="55"/>
  <c r="AE601" i="55"/>
  <c r="AO601" i="55" s="1"/>
  <c r="Z604" i="55"/>
  <c r="AE605" i="55"/>
  <c r="AO605" i="55" s="1"/>
  <c r="Y608" i="55"/>
  <c r="Y612" i="55"/>
  <c r="Y616" i="55"/>
  <c r="Y620" i="55"/>
  <c r="Y624" i="55"/>
  <c r="Y628" i="55"/>
  <c r="Y632" i="55"/>
  <c r="AD633" i="55"/>
  <c r="AN633" i="55" s="1"/>
  <c r="Y636" i="55"/>
  <c r="AE637" i="55"/>
  <c r="AO637" i="55" s="1"/>
  <c r="Z640" i="55"/>
  <c r="Z644" i="55"/>
  <c r="AJ644" i="55" s="1"/>
  <c r="AA648" i="55"/>
  <c r="AC652" i="55"/>
  <c r="AE656" i="55"/>
  <c r="AO656" i="55" s="1"/>
  <c r="AC661" i="55"/>
  <c r="AE662" i="55"/>
  <c r="AO662" i="55" s="1"/>
  <c r="AB667" i="55"/>
  <c r="AA674" i="55"/>
  <c r="AC677" i="55"/>
  <c r="AM677" i="55" s="1"/>
  <c r="AE678" i="55"/>
  <c r="Z680" i="55"/>
  <c r="AJ680" i="55" s="1"/>
  <c r="AE681" i="55"/>
  <c r="Z685" i="55"/>
  <c r="AJ685" i="55" s="1"/>
  <c r="AC686" i="55"/>
  <c r="Z693" i="55"/>
  <c r="AJ693" i="55" s="1"/>
  <c r="AC694" i="55"/>
  <c r="AE701" i="55"/>
  <c r="Y705" i="55"/>
  <c r="Z706" i="55"/>
  <c r="AE707" i="55"/>
  <c r="AE714" i="55"/>
  <c r="AO714" i="55" s="1"/>
  <c r="AA716" i="55"/>
  <c r="AE717" i="55"/>
  <c r="Y723" i="55"/>
  <c r="AD724" i="55"/>
  <c r="AN724" i="55" s="1"/>
  <c r="AE727" i="55"/>
  <c r="AA730" i="55"/>
  <c r="AC733" i="55"/>
  <c r="AD736" i="55"/>
  <c r="AN736" i="55" s="1"/>
  <c r="AJ740" i="55"/>
  <c r="Y741" i="55"/>
  <c r="AD742" i="55"/>
  <c r="AD746" i="55"/>
  <c r="AN746" i="55" s="1"/>
  <c r="AL748" i="55"/>
  <c r="AH748" i="55" s="1"/>
  <c r="AA749" i="55"/>
  <c r="AD750" i="55"/>
  <c r="AJ752" i="55"/>
  <c r="AA753" i="55"/>
  <c r="AD757" i="55"/>
  <c r="AM759" i="55"/>
  <c r="AD761" i="55"/>
  <c r="AE765" i="55"/>
  <c r="AE769" i="55"/>
  <c r="AA776" i="55"/>
  <c r="AB780" i="55"/>
  <c r="AL780" i="55" s="1"/>
  <c r="AH780" i="55" s="1"/>
  <c r="Z783" i="55"/>
  <c r="AD784" i="55"/>
  <c r="AN784" i="55" s="1"/>
  <c r="AA787" i="55"/>
  <c r="AE788" i="55"/>
  <c r="AO788" i="55" s="1"/>
  <c r="Z790" i="55"/>
  <c r="AE792" i="55"/>
  <c r="Z794" i="55"/>
  <c r="AA798" i="55"/>
  <c r="AD803" i="55"/>
  <c r="AD807" i="55"/>
  <c r="AD811" i="55"/>
  <c r="AA821" i="55"/>
  <c r="AK821" i="55" s="1"/>
  <c r="AD825" i="55"/>
  <c r="AE829" i="55"/>
  <c r="AB836" i="55"/>
  <c r="AL836" i="55" s="1"/>
  <c r="AH836" i="55" s="1"/>
  <c r="Z839" i="55"/>
  <c r="AE840" i="55"/>
  <c r="Z842" i="55"/>
  <c r="AD847" i="55"/>
  <c r="AD850" i="55"/>
  <c r="AA853" i="55"/>
  <c r="AN856" i="55"/>
  <c r="AD857" i="55"/>
  <c r="AK859" i="55"/>
  <c r="AE861" i="55"/>
  <c r="Z867" i="55"/>
  <c r="Y464" i="55"/>
  <c r="AC465" i="55"/>
  <c r="AM465" i="55" s="1"/>
  <c r="Y469" i="55"/>
  <c r="AD470" i="55"/>
  <c r="AD472" i="55"/>
  <c r="Y476" i="55"/>
  <c r="AC477" i="55"/>
  <c r="Y481" i="55"/>
  <c r="AD482" i="55"/>
  <c r="AD484" i="55"/>
  <c r="AN484" i="55" s="1"/>
  <c r="Y488" i="55"/>
  <c r="AC489" i="55"/>
  <c r="Z493" i="55"/>
  <c r="AE498" i="55"/>
  <c r="AO498" i="55" s="1"/>
  <c r="AA504" i="55"/>
  <c r="AE505" i="55"/>
  <c r="AO505" i="55" s="1"/>
  <c r="Z513" i="55"/>
  <c r="Z517" i="55"/>
  <c r="AD536" i="55"/>
  <c r="AC540" i="55"/>
  <c r="AA544" i="55"/>
  <c r="AE545" i="55"/>
  <c r="AO545" i="55" s="1"/>
  <c r="Y548" i="55"/>
  <c r="AC549" i="55"/>
  <c r="AA553" i="55"/>
  <c r="Z557" i="55"/>
  <c r="AJ557" i="55" s="1"/>
  <c r="Y561" i="55"/>
  <c r="AE570" i="55"/>
  <c r="AC576" i="55"/>
  <c r="AC580" i="55"/>
  <c r="AM580" i="55" s="1"/>
  <c r="AC584" i="55"/>
  <c r="AM584" i="55" s="1"/>
  <c r="AA588" i="55"/>
  <c r="AK588" i="55" s="1"/>
  <c r="AA592" i="55"/>
  <c r="AA596" i="55"/>
  <c r="AK596" i="55" s="1"/>
  <c r="AA600" i="55"/>
  <c r="AA604" i="55"/>
  <c r="AE633" i="55"/>
  <c r="AO633" i="55" s="1"/>
  <c r="AA640" i="55"/>
  <c r="AK640" i="55" s="1"/>
  <c r="AA644" i="55"/>
  <c r="Y666" i="55"/>
  <c r="AD667" i="55"/>
  <c r="Y673" i="55"/>
  <c r="AB674" i="55"/>
  <c r="AA680" i="55"/>
  <c r="AA685" i="55"/>
  <c r="AA693" i="55"/>
  <c r="AK693" i="55" s="1"/>
  <c r="AL697" i="55"/>
  <c r="AH697" i="55" s="1"/>
  <c r="Z705" i="55"/>
  <c r="AA706" i="55"/>
  <c r="Y719" i="55"/>
  <c r="AE724" i="55"/>
  <c r="Y726" i="55"/>
  <c r="AL728" i="55"/>
  <c r="AH728" i="55" s="1"/>
  <c r="AB730" i="55"/>
  <c r="Y732" i="55"/>
  <c r="AD733" i="55"/>
  <c r="AE746" i="55"/>
  <c r="AD749" i="55"/>
  <c r="AN749" i="55" s="1"/>
  <c r="AE750" i="55"/>
  <c r="AD753" i="55"/>
  <c r="AE757" i="55"/>
  <c r="AE761" i="55"/>
  <c r="AO761" i="55" s="1"/>
  <c r="AB776" i="55"/>
  <c r="AL776" i="55" s="1"/>
  <c r="AH776" i="55" s="1"/>
  <c r="AD780" i="55"/>
  <c r="AA783" i="55"/>
  <c r="AK783" i="55" s="1"/>
  <c r="AB787" i="55"/>
  <c r="AA790" i="55"/>
  <c r="AA794" i="55"/>
  <c r="AB798" i="55"/>
  <c r="AD821" i="55"/>
  <c r="AN821" i="55" s="1"/>
  <c r="AE825" i="55"/>
  <c r="AD836" i="55"/>
  <c r="AA839" i="55"/>
  <c r="AK839" i="55" s="1"/>
  <c r="AA842" i="55"/>
  <c r="AD853" i="55"/>
  <c r="AE857" i="55"/>
  <c r="Y863" i="55"/>
  <c r="AA867" i="55"/>
  <c r="AK867" i="55" s="1"/>
  <c r="Z464" i="55"/>
  <c r="AJ464" i="55" s="1"/>
  <c r="AD465" i="55"/>
  <c r="AM468" i="55"/>
  <c r="Z469" i="55"/>
  <c r="AJ469" i="55" s="1"/>
  <c r="AE470" i="55"/>
  <c r="AO473" i="55"/>
  <c r="Z476" i="55"/>
  <c r="AJ476" i="55" s="1"/>
  <c r="AD477" i="55"/>
  <c r="AN477" i="55" s="1"/>
  <c r="Z481" i="55"/>
  <c r="AE482" i="55"/>
  <c r="Z488" i="55"/>
  <c r="AJ488" i="55" s="1"/>
  <c r="AD489" i="55"/>
  <c r="AA493" i="55"/>
  <c r="Y497" i="55"/>
  <c r="AC504" i="55"/>
  <c r="AC509" i="55"/>
  <c r="AM509" i="55" s="1"/>
  <c r="AA513" i="55"/>
  <c r="AA517" i="55"/>
  <c r="AM520" i="55"/>
  <c r="Z521" i="55"/>
  <c r="AJ521" i="55" s="1"/>
  <c r="AE534" i="55"/>
  <c r="AO537" i="55"/>
  <c r="AD540" i="55"/>
  <c r="AC544" i="55"/>
  <c r="AM544" i="55" s="1"/>
  <c r="Z548" i="55"/>
  <c r="AJ548" i="55" s="1"/>
  <c r="AB553" i="55"/>
  <c r="AO581" i="55"/>
  <c r="AC588" i="55"/>
  <c r="AM588" i="55" s="1"/>
  <c r="AC592" i="55"/>
  <c r="AM592" i="55" s="1"/>
  <c r="AC596" i="55"/>
  <c r="AM596" i="55" s="1"/>
  <c r="AC600" i="55"/>
  <c r="AM600" i="55" s="1"/>
  <c r="AC604" i="55"/>
  <c r="AM604" i="55" s="1"/>
  <c r="AK624" i="55"/>
  <c r="AO649" i="55"/>
  <c r="AO653" i="55"/>
  <c r="AD730" i="55"/>
  <c r="AK819" i="55"/>
  <c r="AA462" i="55"/>
  <c r="AA464" i="55"/>
  <c r="AA469" i="55"/>
  <c r="AK469" i="55" s="1"/>
  <c r="AA474" i="55"/>
  <c r="AA476" i="55"/>
  <c r="AA481" i="55"/>
  <c r="AA486" i="55"/>
  <c r="AK486" i="55" s="1"/>
  <c r="AA488" i="55"/>
  <c r="AB493" i="55"/>
  <c r="AM496" i="55"/>
  <c r="Z497" i="55"/>
  <c r="AB502" i="55"/>
  <c r="AD504" i="55"/>
  <c r="AK524" i="55"/>
  <c r="Y525" i="55"/>
  <c r="AD544" i="55"/>
  <c r="AC553" i="55"/>
  <c r="AO585" i="55"/>
  <c r="AO641" i="55"/>
  <c r="AD674" i="55"/>
  <c r="AM678" i="55"/>
  <c r="AD685" i="55"/>
  <c r="AD693" i="55"/>
  <c r="AJ701" i="55"/>
  <c r="AC706" i="55"/>
  <c r="AM721" i="55"/>
  <c r="AE730" i="55"/>
  <c r="AO730" i="55" s="1"/>
  <c r="AE776" i="55"/>
  <c r="AD787" i="55"/>
  <c r="AD798" i="55"/>
  <c r="AJ812" i="55"/>
  <c r="AC839" i="55"/>
  <c r="AC842" i="55"/>
  <c r="AC867" i="55"/>
  <c r="AB462" i="55"/>
  <c r="AC464" i="55"/>
  <c r="AB469" i="55"/>
  <c r="AB474" i="55"/>
  <c r="AC476" i="55"/>
  <c r="AM476" i="55" s="1"/>
  <c r="AB481" i="55"/>
  <c r="AB486" i="55"/>
  <c r="AC488" i="55"/>
  <c r="Y492" i="55"/>
  <c r="AC493" i="55"/>
  <c r="AA497" i="55"/>
  <c r="AE502" i="55"/>
  <c r="AA508" i="55"/>
  <c r="AK508" i="55" s="1"/>
  <c r="Y512" i="55"/>
  <c r="AC513" i="55"/>
  <c r="Y516" i="55"/>
  <c r="AC517" i="55"/>
  <c r="AM517" i="55" s="1"/>
  <c r="Z525" i="55"/>
  <c r="Z529" i="55"/>
  <c r="AD553" i="55"/>
  <c r="AJ568" i="55"/>
  <c r="AN609" i="55"/>
  <c r="AN613" i="55"/>
  <c r="AN617" i="55"/>
  <c r="AK632" i="55"/>
  <c r="AE638" i="55"/>
  <c r="Y657" i="55"/>
  <c r="Z665" i="55"/>
  <c r="AJ665" i="55" s="1"/>
  <c r="AB666" i="55"/>
  <c r="AC673" i="55"/>
  <c r="Z676" i="55"/>
  <c r="AJ676" i="55" s="1"/>
  <c r="Y679" i="55"/>
  <c r="AJ681" i="55"/>
  <c r="Y682" i="55"/>
  <c r="AE685" i="55"/>
  <c r="Y689" i="55"/>
  <c r="AA690" i="55"/>
  <c r="Z692" i="55"/>
  <c r="AE693" i="55"/>
  <c r="Y697" i="55"/>
  <c r="AA698" i="55"/>
  <c r="Y702" i="55"/>
  <c r="AD703" i="55"/>
  <c r="AB708" i="55"/>
  <c r="AL709" i="55"/>
  <c r="AH709" i="55" s="1"/>
  <c r="AM711" i="55"/>
  <c r="AD712" i="55"/>
  <c r="AN712" i="55" s="1"/>
  <c r="Y715" i="55"/>
  <c r="Y718" i="55"/>
  <c r="AE719" i="55"/>
  <c r="Z722" i="55"/>
  <c r="AL724" i="55"/>
  <c r="AH724" i="55" s="1"/>
  <c r="AB726" i="55"/>
  <c r="Y728" i="55"/>
  <c r="AC729" i="55"/>
  <c r="AB732" i="55"/>
  <c r="AL732" i="55" s="1"/>
  <c r="AH732" i="55" s="1"/>
  <c r="AA735" i="55"/>
  <c r="AK735" i="55" s="1"/>
  <c r="AB738" i="55"/>
  <c r="AA740" i="55"/>
  <c r="AA744" i="55"/>
  <c r="AA748" i="55"/>
  <c r="AA752" i="55"/>
  <c r="Y755" i="55"/>
  <c r="AB756" i="55"/>
  <c r="AL756" i="55" s="1"/>
  <c r="AH756" i="55" s="1"/>
  <c r="Z759" i="55"/>
  <c r="AJ759" i="55" s="1"/>
  <c r="AB760" i="55"/>
  <c r="Z763" i="55"/>
  <c r="AJ763" i="55" s="1"/>
  <c r="AD764" i="55"/>
  <c r="AN764" i="55" s="1"/>
  <c r="Y766" i="55"/>
  <c r="AE768" i="55"/>
  <c r="Y770" i="55"/>
  <c r="AE772" i="55"/>
  <c r="Z774" i="55"/>
  <c r="AB775" i="55"/>
  <c r="AB782" i="55"/>
  <c r="AD783" i="55"/>
  <c r="AN783" i="55" s="1"/>
  <c r="Y789" i="55"/>
  <c r="AD790" i="55"/>
  <c r="Y793" i="55"/>
  <c r="AD794" i="55"/>
  <c r="AL796" i="55"/>
  <c r="AH796" i="55" s="1"/>
  <c r="AA797" i="55"/>
  <c r="AD801" i="55"/>
  <c r="AK803" i="55"/>
  <c r="AD805" i="55"/>
  <c r="AK807" i="55"/>
  <c r="AD809" i="55"/>
  <c r="AE813" i="55"/>
  <c r="AO813" i="55" s="1"/>
  <c r="Y816" i="55"/>
  <c r="AA820" i="55"/>
  <c r="Y823" i="55"/>
  <c r="AB824" i="55"/>
  <c r="AL824" i="55" s="1"/>
  <c r="AH824" i="55" s="1"/>
  <c r="Z827" i="55"/>
  <c r="AJ827" i="55" s="1"/>
  <c r="AD828" i="55"/>
  <c r="Y830" i="55"/>
  <c r="AA831" i="55"/>
  <c r="AK831" i="55" s="1"/>
  <c r="AE832" i="55"/>
  <c r="Z834" i="55"/>
  <c r="AB835" i="55"/>
  <c r="AB838" i="55"/>
  <c r="AL838" i="55" s="1"/>
  <c r="AH838" i="55" s="1"/>
  <c r="AD839" i="55"/>
  <c r="Y841" i="55"/>
  <c r="AD842" i="55"/>
  <c r="AL844" i="55"/>
  <c r="AH844" i="55" s="1"/>
  <c r="AD845" i="55"/>
  <c r="AN845" i="55" s="1"/>
  <c r="AJ847" i="55"/>
  <c r="AA852" i="55"/>
  <c r="Y855" i="55"/>
  <c r="AB856" i="55"/>
  <c r="Z859" i="55"/>
  <c r="AJ859" i="55" s="1"/>
  <c r="AD860" i="55"/>
  <c r="Y862" i="55"/>
  <c r="AB863" i="55"/>
  <c r="AB866" i="55"/>
  <c r="AD867" i="55"/>
  <c r="AD462" i="55"/>
  <c r="AD464" i="55"/>
  <c r="Y468" i="55"/>
  <c r="AC469" i="55"/>
  <c r="Y473" i="55"/>
  <c r="AD474" i="55"/>
  <c r="AD476" i="55"/>
  <c r="Y480" i="55"/>
  <c r="AC481" i="55"/>
  <c r="AM481" i="55" s="1"/>
  <c r="Y485" i="55"/>
  <c r="AD486" i="55"/>
  <c r="AD488" i="55"/>
  <c r="Z492" i="55"/>
  <c r="AD493" i="55"/>
  <c r="AN493" i="55" s="1"/>
  <c r="AB497" i="55"/>
  <c r="AB506" i="55"/>
  <c r="AC508" i="55"/>
  <c r="Z512" i="55"/>
  <c r="AJ512" i="55" s="1"/>
  <c r="AD513" i="55"/>
  <c r="Z516" i="55"/>
  <c r="AJ516" i="55" s="1"/>
  <c r="AD517" i="55"/>
  <c r="AN517" i="55" s="1"/>
  <c r="Y520" i="55"/>
  <c r="AC521" i="55"/>
  <c r="AA525" i="55"/>
  <c r="AA529" i="55"/>
  <c r="Z533" i="55"/>
  <c r="AJ533" i="55" s="1"/>
  <c r="Y537" i="55"/>
  <c r="AD548" i="55"/>
  <c r="AA552" i="55"/>
  <c r="Z556" i="55"/>
  <c r="AJ556" i="55" s="1"/>
  <c r="AD557" i="55"/>
  <c r="Y560" i="55"/>
  <c r="AC561" i="55"/>
  <c r="AM561" i="55" s="1"/>
  <c r="AB565" i="55"/>
  <c r="AA569" i="55"/>
  <c r="AM572" i="55"/>
  <c r="Z573" i="55"/>
  <c r="Y577" i="55"/>
  <c r="Y581" i="55"/>
  <c r="AE606" i="55"/>
  <c r="AE610" i="55"/>
  <c r="AE614" i="55"/>
  <c r="AE618" i="55"/>
  <c r="AE622" i="55"/>
  <c r="AE626" i="55"/>
  <c r="AO626" i="55" s="1"/>
  <c r="AE630" i="55"/>
  <c r="AE634" i="55"/>
  <c r="Y649" i="55"/>
  <c r="Y653" i="55"/>
  <c r="Z657" i="55"/>
  <c r="AJ657" i="55" s="1"/>
  <c r="AA665" i="55"/>
  <c r="AJ669" i="55"/>
  <c r="Y670" i="55"/>
  <c r="AA679" i="55"/>
  <c r="Z682" i="55"/>
  <c r="Z684" i="55"/>
  <c r="AJ684" i="55" s="1"/>
  <c r="Z689" i="55"/>
  <c r="AJ689" i="55" s="1"/>
  <c r="AA692" i="55"/>
  <c r="Z697" i="55"/>
  <c r="Z702" i="55"/>
  <c r="AM710" i="55"/>
  <c r="AM713" i="55"/>
  <c r="AA715" i="55"/>
  <c r="AK715" i="55" s="1"/>
  <c r="Z718" i="55"/>
  <c r="AJ718" i="55" s="1"/>
  <c r="Y725" i="55"/>
  <c r="Z728" i="55"/>
  <c r="Y737" i="55"/>
  <c r="AD738" i="55"/>
  <c r="AB740" i="55"/>
  <c r="AL740" i="55" s="1"/>
  <c r="AH740" i="55" s="1"/>
  <c r="Y743" i="55"/>
  <c r="AB744" i="55"/>
  <c r="Y747" i="55"/>
  <c r="Y751" i="55"/>
  <c r="Z755" i="55"/>
  <c r="AJ755" i="55" s="1"/>
  <c r="Y758" i="55"/>
  <c r="Y762" i="55"/>
  <c r="Z766" i="55"/>
  <c r="AJ768" i="55"/>
  <c r="Z770" i="55"/>
  <c r="Y785" i="55"/>
  <c r="AA789" i="55"/>
  <c r="AK789" i="55" s="1"/>
  <c r="AA793" i="55"/>
  <c r="AD797" i="55"/>
  <c r="AJ799" i="55"/>
  <c r="Y804" i="55"/>
  <c r="Y808" i="55"/>
  <c r="Y812" i="55"/>
  <c r="AA816" i="55"/>
  <c r="Y819" i="55"/>
  <c r="AB820" i="55"/>
  <c r="Z823" i="55"/>
  <c r="Y826" i="55"/>
  <c r="AA827" i="55"/>
  <c r="AK827" i="55" s="1"/>
  <c r="AE828" i="55"/>
  <c r="Z830" i="55"/>
  <c r="AA834" i="55"/>
  <c r="AC835" i="55"/>
  <c r="AC838" i="55"/>
  <c r="AM838" i="55" s="1"/>
  <c r="AA841" i="55"/>
  <c r="AA848" i="55"/>
  <c r="Y851" i="55"/>
  <c r="AB852" i="55"/>
  <c r="AL852" i="55" s="1"/>
  <c r="AH852" i="55" s="1"/>
  <c r="Z855" i="55"/>
  <c r="AJ855" i="55" s="1"/>
  <c r="Y858" i="55"/>
  <c r="Z862" i="55"/>
  <c r="AJ862" i="55" s="1"/>
  <c r="AC863" i="55"/>
  <c r="AE462" i="55"/>
  <c r="Z468" i="55"/>
  <c r="AD469" i="55"/>
  <c r="AE474" i="55"/>
  <c r="AO474" i="55" s="1"/>
  <c r="Z480" i="55"/>
  <c r="AD481" i="55"/>
  <c r="AJ484" i="55"/>
  <c r="Z485" i="55"/>
  <c r="AE486" i="55"/>
  <c r="AA492" i="55"/>
  <c r="AK492" i="55" s="1"/>
  <c r="Y496" i="55"/>
  <c r="AC497" i="55"/>
  <c r="Z501" i="55"/>
  <c r="AE506" i="55"/>
  <c r="AD508" i="55"/>
  <c r="AA512" i="55"/>
  <c r="AK512" i="55" s="1"/>
  <c r="AA516" i="55"/>
  <c r="AK516" i="55" s="1"/>
  <c r="Z520" i="55"/>
  <c r="AD521" i="55"/>
  <c r="Y524" i="55"/>
  <c r="AB525" i="55"/>
  <c r="AB529" i="55"/>
  <c r="AL529" i="55" s="1"/>
  <c r="AH529" i="55" s="1"/>
  <c r="Z537" i="55"/>
  <c r="Y541" i="55"/>
  <c r="AE546" i="55"/>
  <c r="AC552" i="55"/>
  <c r="AA556" i="55"/>
  <c r="Z560" i="55"/>
  <c r="AJ560" i="55" s="1"/>
  <c r="AD561" i="55"/>
  <c r="Y564" i="55"/>
  <c r="AA573" i="55"/>
  <c r="Z577" i="55"/>
  <c r="Z581" i="55"/>
  <c r="Y585" i="55"/>
  <c r="Y589" i="55"/>
  <c r="Y593" i="55"/>
  <c r="Y597" i="55"/>
  <c r="Y601" i="55"/>
  <c r="Y605" i="55"/>
  <c r="Y641" i="55"/>
  <c r="Y645" i="55"/>
  <c r="Z649" i="55"/>
  <c r="AM652" i="55"/>
  <c r="Z653" i="55"/>
  <c r="AA657" i="55"/>
  <c r="AK661" i="55"/>
  <c r="Y662" i="55"/>
  <c r="AC665" i="55"/>
  <c r="AD666" i="55"/>
  <c r="Z670" i="55"/>
  <c r="Z672" i="55"/>
  <c r="AJ672" i="55" s="1"/>
  <c r="AE673" i="55"/>
  <c r="AO673" i="55" s="1"/>
  <c r="Y678" i="55"/>
  <c r="AB679" i="55"/>
  <c r="AA682" i="55"/>
  <c r="AB684" i="55"/>
  <c r="Y687" i="55"/>
  <c r="AA689" i="55"/>
  <c r="AC690" i="55"/>
  <c r="AD692" i="55"/>
  <c r="AA697" i="55"/>
  <c r="AA702" i="55"/>
  <c r="Y714" i="55"/>
  <c r="AD715" i="55"/>
  <c r="AN715" i="55" s="1"/>
  <c r="Y717" i="55"/>
  <c r="AA718" i="55"/>
  <c r="Y721" i="55"/>
  <c r="AB722" i="55"/>
  <c r="AA725" i="55"/>
  <c r="AE726" i="55"/>
  <c r="AO726" i="55" s="1"/>
  <c r="AA728" i="55"/>
  <c r="AE729" i="55"/>
  <c r="AE732" i="55"/>
  <c r="AM736" i="55"/>
  <c r="AA737" i="55"/>
  <c r="AE738" i="55"/>
  <c r="AO738" i="55" s="1"/>
  <c r="AD740" i="55"/>
  <c r="AN740" i="55" s="1"/>
  <c r="Z743" i="55"/>
  <c r="AJ743" i="55" s="1"/>
  <c r="AD744" i="55"/>
  <c r="AN744" i="55" s="1"/>
  <c r="Z747" i="55"/>
  <c r="AD748" i="55"/>
  <c r="Z751" i="55"/>
  <c r="AJ751" i="55" s="1"/>
  <c r="AD752" i="55"/>
  <c r="AA755" i="55"/>
  <c r="AE756" i="55"/>
  <c r="Z758" i="55"/>
  <c r="AB759" i="55"/>
  <c r="Z762" i="55"/>
  <c r="AJ762" i="55" s="1"/>
  <c r="AB763" i="55"/>
  <c r="AM765" i="55"/>
  <c r="AA766" i="55"/>
  <c r="AM769" i="55"/>
  <c r="AA770" i="55"/>
  <c r="AB774" i="55"/>
  <c r="AL774" i="55" s="1"/>
  <c r="AH774" i="55" s="1"/>
  <c r="AA785" i="55"/>
  <c r="AJ788" i="55"/>
  <c r="AD789" i="55"/>
  <c r="AD793" i="55"/>
  <c r="AK795" i="55"/>
  <c r="AE797" i="55"/>
  <c r="AO797" i="55" s="1"/>
  <c r="AA804" i="55"/>
  <c r="AA808" i="55"/>
  <c r="AA812" i="55"/>
  <c r="AB816" i="55"/>
  <c r="AL816" i="55" s="1"/>
  <c r="AH816" i="55" s="1"/>
  <c r="Z819" i="55"/>
  <c r="AD820" i="55"/>
  <c r="AN820" i="55" s="1"/>
  <c r="AA823" i="55"/>
  <c r="AK823" i="55" s="1"/>
  <c r="AE824" i="55"/>
  <c r="Z826" i="55"/>
  <c r="AB827" i="55"/>
  <c r="AA830" i="55"/>
  <c r="AB834" i="55"/>
  <c r="AL834" i="55" s="1"/>
  <c r="AH834" i="55" s="1"/>
  <c r="AD835" i="55"/>
  <c r="AD838" i="55"/>
  <c r="AN840" i="55"/>
  <c r="AD841" i="55"/>
  <c r="AB848" i="55"/>
  <c r="Z851" i="55"/>
  <c r="AJ851" i="55" s="1"/>
  <c r="AD852" i="55"/>
  <c r="AA855" i="55"/>
  <c r="AK855" i="55" s="1"/>
  <c r="AE856" i="55"/>
  <c r="Z858" i="55"/>
  <c r="AB859" i="55"/>
  <c r="AB862" i="55"/>
  <c r="AL862" i="55" s="1"/>
  <c r="AH862" i="55" s="1"/>
  <c r="AD863" i="55"/>
  <c r="AD866" i="55"/>
  <c r="AA466" i="55"/>
  <c r="AA468" i="55"/>
  <c r="AA478" i="55"/>
  <c r="AA480" i="55"/>
  <c r="AK480" i="55" s="1"/>
  <c r="AA490" i="55"/>
  <c r="AC492" i="55"/>
  <c r="AM492" i="55" s="1"/>
  <c r="Z496" i="55"/>
  <c r="AO509" i="55"/>
  <c r="AC512" i="55"/>
  <c r="AM512" i="55" s="1"/>
  <c r="AC516" i="55"/>
  <c r="AM516" i="55" s="1"/>
  <c r="AA520" i="55"/>
  <c r="Z524" i="55"/>
  <c r="AC525" i="55"/>
  <c r="AC529" i="55"/>
  <c r="AM540" i="55"/>
  <c r="AE550" i="55"/>
  <c r="AO550" i="55" s="1"/>
  <c r="AD552" i="55"/>
  <c r="AC556" i="55"/>
  <c r="AA560" i="55"/>
  <c r="Z564" i="55"/>
  <c r="AJ564" i="55" s="1"/>
  <c r="Y568" i="55"/>
  <c r="AM576" i="55"/>
  <c r="Z641" i="55"/>
  <c r="Z645" i="55"/>
  <c r="AB649" i="55"/>
  <c r="AB653" i="55"/>
  <c r="AC657" i="55"/>
  <c r="AD665" i="55"/>
  <c r="AN665" i="55" s="1"/>
  <c r="Y681" i="55"/>
  <c r="AC689" i="55"/>
  <c r="AA695" i="55"/>
  <c r="AL705" i="55"/>
  <c r="AH705" i="55" s="1"/>
  <c r="Y711" i="55"/>
  <c r="AE715" i="55"/>
  <c r="AO715" i="55" s="1"/>
  <c r="AB718" i="55"/>
  <c r="AA721" i="55"/>
  <c r="AD722" i="55"/>
  <c r="AC725" i="55"/>
  <c r="AM725" i="55" s="1"/>
  <c r="Y731" i="55"/>
  <c r="AC737" i="55"/>
  <c r="AM737" i="55" s="1"/>
  <c r="AE740" i="55"/>
  <c r="AE744" i="55"/>
  <c r="AE748" i="55"/>
  <c r="AE752" i="55"/>
  <c r="AM757" i="55"/>
  <c r="AM761" i="55"/>
  <c r="Y777" i="55"/>
  <c r="AD785" i="55"/>
  <c r="AK787" i="55"/>
  <c r="AE789" i="55"/>
  <c r="AE793" i="55"/>
  <c r="Y796" i="55"/>
  <c r="AB804" i="55"/>
  <c r="AL804" i="55" s="1"/>
  <c r="AH804" i="55" s="1"/>
  <c r="AB808" i="55"/>
  <c r="AB812" i="55"/>
  <c r="AD816" i="55"/>
  <c r="AE820" i="55"/>
  <c r="AE841" i="55"/>
  <c r="AO841" i="55" s="1"/>
  <c r="AA844" i="55"/>
  <c r="AD848" i="55"/>
  <c r="AN848" i="55" s="1"/>
  <c r="AE852" i="55"/>
  <c r="AC862" i="55"/>
  <c r="Y865" i="55"/>
  <c r="Z868" i="55"/>
  <c r="AJ868" i="55" s="1"/>
  <c r="AE868" i="55"/>
  <c r="AD868" i="55"/>
  <c r="AN868" i="55" s="1"/>
  <c r="AB868" i="55"/>
  <c r="Y871" i="55"/>
  <c r="AD872" i="55"/>
  <c r="Y874" i="55"/>
  <c r="AB875" i="55"/>
  <c r="AB878" i="55"/>
  <c r="AD879" i="55"/>
  <c r="Y881" i="55"/>
  <c r="AE882" i="55"/>
  <c r="AO882" i="55" s="1"/>
  <c r="AD885" i="55"/>
  <c r="AA888" i="55"/>
  <c r="Z891" i="55"/>
  <c r="AE892" i="55"/>
  <c r="Z894" i="55"/>
  <c r="AC895" i="55"/>
  <c r="AE901" i="55"/>
  <c r="AO901" i="55" s="1"/>
  <c r="Y903" i="55"/>
  <c r="AD904" i="55"/>
  <c r="Z906" i="55"/>
  <c r="AD907" i="55"/>
  <c r="AB915" i="55"/>
  <c r="AL915" i="55" s="1"/>
  <c r="AH915" i="55" s="1"/>
  <c r="AD918" i="55"/>
  <c r="Z923" i="55"/>
  <c r="AJ923" i="55" s="1"/>
  <c r="AD924" i="55"/>
  <c r="AC926" i="55"/>
  <c r="AB931" i="55"/>
  <c r="AD933" i="55"/>
  <c r="AD937" i="55"/>
  <c r="AN937" i="55" s="1"/>
  <c r="AD939" i="55"/>
  <c r="AA945" i="55"/>
  <c r="AE946" i="55"/>
  <c r="AA948" i="55"/>
  <c r="AB953" i="55"/>
  <c r="AL953" i="55" s="1"/>
  <c r="AH953" i="55" s="1"/>
  <c r="AB959" i="55"/>
  <c r="AA962" i="55"/>
  <c r="AA964" i="55"/>
  <c r="AE965" i="55"/>
  <c r="Y967" i="55"/>
  <c r="AD968" i="55"/>
  <c r="AB973" i="55"/>
  <c r="AN980" i="55"/>
  <c r="Z982" i="55"/>
  <c r="AA985" i="55"/>
  <c r="AE986" i="55"/>
  <c r="AB988" i="55"/>
  <c r="AL988" i="55" s="1"/>
  <c r="AH988" i="55" s="1"/>
  <c r="AD994" i="55"/>
  <c r="AC996" i="55"/>
  <c r="AD999" i="55"/>
  <c r="AA1002" i="55"/>
  <c r="AA1004" i="55"/>
  <c r="AK1004" i="55" s="1"/>
  <c r="AD1005" i="55"/>
  <c r="AA1010" i="55"/>
  <c r="AK1010" i="55" s="1"/>
  <c r="AB1012" i="55"/>
  <c r="Y1018" i="55"/>
  <c r="Z1020" i="55"/>
  <c r="AE1024" i="55"/>
  <c r="AA1029" i="55"/>
  <c r="AK1029" i="55" s="1"/>
  <c r="AE1030" i="55"/>
  <c r="AC1032" i="55"/>
  <c r="AA1038" i="55"/>
  <c r="AB1040" i="55"/>
  <c r="AL1040" i="55" s="1"/>
  <c r="AH1040" i="55" s="1"/>
  <c r="AA1045" i="55"/>
  <c r="AE1046" i="55"/>
  <c r="AD1048" i="55"/>
  <c r="AN1048" i="55" s="1"/>
  <c r="AB1053" i="55"/>
  <c r="AL1053" i="55" s="1"/>
  <c r="AH1053" i="55" s="1"/>
  <c r="AE1054" i="55"/>
  <c r="AD1056" i="55"/>
  <c r="Y1060" i="55"/>
  <c r="AC1061" i="55"/>
  <c r="AM1061" i="55" s="1"/>
  <c r="AD1066" i="55"/>
  <c r="AC1068" i="55"/>
  <c r="Z1072" i="55"/>
  <c r="AC1077" i="55"/>
  <c r="AE1086" i="55"/>
  <c r="AD1088" i="55"/>
  <c r="Z1090" i="55"/>
  <c r="AJ1090" i="55" s="1"/>
  <c r="AD1091" i="55"/>
  <c r="AN1091" i="55" s="1"/>
  <c r="AE1094" i="55"/>
  <c r="AD1097" i="55"/>
  <c r="AA1100" i="55"/>
  <c r="Y1103" i="55"/>
  <c r="AD1104" i="55"/>
  <c r="AB1107" i="55"/>
  <c r="Z1110" i="55"/>
  <c r="AD1111" i="55"/>
  <c r="AB1114" i="55"/>
  <c r="AA1117" i="55"/>
  <c r="AE1118" i="55"/>
  <c r="AO1118" i="55" s="1"/>
  <c r="AD1121" i="55"/>
  <c r="AB1124" i="55"/>
  <c r="AB1127" i="55"/>
  <c r="AA1130" i="55"/>
  <c r="AE1131" i="55"/>
  <c r="AO1131" i="55" s="1"/>
  <c r="Y1133" i="55"/>
  <c r="AE1134" i="55"/>
  <c r="AB1137" i="55"/>
  <c r="Z1140" i="55"/>
  <c r="AJ1140" i="55" s="1"/>
  <c r="Y1143" i="55"/>
  <c r="AD1144" i="55"/>
  <c r="Y1146" i="55"/>
  <c r="AC1147" i="55"/>
  <c r="AB1150" i="55"/>
  <c r="AA1153" i="55"/>
  <c r="AA1156" i="55"/>
  <c r="AA1159" i="55"/>
  <c r="AK1159" i="55" s="1"/>
  <c r="Y1162" i="55"/>
  <c r="AD1166" i="55"/>
  <c r="AC1169" i="55"/>
  <c r="AA1175" i="55"/>
  <c r="AM1177" i="55"/>
  <c r="AA1178" i="55"/>
  <c r="AA1181" i="55"/>
  <c r="AK1181" i="55" s="1"/>
  <c r="AA1184" i="55"/>
  <c r="AA1187" i="55"/>
  <c r="AA1190" i="55"/>
  <c r="AA1193" i="55"/>
  <c r="AK1193" i="55" s="1"/>
  <c r="AA1196" i="55"/>
  <c r="AK1196" i="55" s="1"/>
  <c r="Z1199" i="55"/>
  <c r="AD1200" i="55"/>
  <c r="AB1203" i="55"/>
  <c r="AA1206" i="55"/>
  <c r="AD1214" i="55"/>
  <c r="Z1217" i="55"/>
  <c r="AE1218" i="55"/>
  <c r="AO1218" i="55" s="1"/>
  <c r="AE1222" i="55"/>
  <c r="AE1226" i="55"/>
  <c r="AE1230" i="55"/>
  <c r="AE1234" i="55"/>
  <c r="Z871" i="55"/>
  <c r="AE872" i="55"/>
  <c r="AC875" i="55"/>
  <c r="AC878" i="55"/>
  <c r="AE879" i="55"/>
  <c r="AA881" i="55"/>
  <c r="AE885" i="55"/>
  <c r="AB888" i="55"/>
  <c r="AL888" i="55" s="1"/>
  <c r="AH888" i="55" s="1"/>
  <c r="AA891" i="55"/>
  <c r="AB894" i="55"/>
  <c r="AD895" i="55"/>
  <c r="Z903" i="55"/>
  <c r="AE904" i="55"/>
  <c r="AO904" i="55" s="1"/>
  <c r="AB906" i="55"/>
  <c r="AE907" i="55"/>
  <c r="AA909" i="55"/>
  <c r="AA912" i="55"/>
  <c r="Y914" i="55"/>
  <c r="AC915" i="55"/>
  <c r="AA923" i="55"/>
  <c r="AK923" i="55" s="1"/>
  <c r="AD926" i="55"/>
  <c r="Y930" i="55"/>
  <c r="AC931" i="55"/>
  <c r="AE933" i="55"/>
  <c r="Y936" i="55"/>
  <c r="AB948" i="55"/>
  <c r="Y952" i="55"/>
  <c r="AC953" i="55"/>
  <c r="AD956" i="55"/>
  <c r="AN956" i="55" s="1"/>
  <c r="AD962" i="55"/>
  <c r="AB964" i="55"/>
  <c r="AA967" i="55"/>
  <c r="AK967" i="55" s="1"/>
  <c r="AE968" i="55"/>
  <c r="Y970" i="55"/>
  <c r="Y972" i="55"/>
  <c r="AC973" i="55"/>
  <c r="AD976" i="55"/>
  <c r="AN976" i="55" s="1"/>
  <c r="AA982" i="55"/>
  <c r="AB985" i="55"/>
  <c r="AC988" i="55"/>
  <c r="AA993" i="55"/>
  <c r="AE994" i="55"/>
  <c r="AD996" i="55"/>
  <c r="AD1002" i="55"/>
  <c r="AN1002" i="55" s="1"/>
  <c r="AB1004" i="55"/>
  <c r="AE1005" i="55"/>
  <c r="AL1008" i="55"/>
  <c r="AH1008" i="55" s="1"/>
  <c r="AD1010" i="55"/>
  <c r="AC1012" i="55"/>
  <c r="AM1012" i="55" s="1"/>
  <c r="AM1014" i="55"/>
  <c r="Z1018" i="55"/>
  <c r="AA1020" i="55"/>
  <c r="AE1021" i="55"/>
  <c r="AO1021" i="55" s="1"/>
  <c r="AB1029" i="55"/>
  <c r="AD1032" i="55"/>
  <c r="AD1038" i="55"/>
  <c r="AN1038" i="55" s="1"/>
  <c r="AC1040" i="55"/>
  <c r="AE1048" i="55"/>
  <c r="Y1050" i="55"/>
  <c r="Y1052" i="55"/>
  <c r="AC1053" i="55"/>
  <c r="AM1053" i="55" s="1"/>
  <c r="AE1056" i="55"/>
  <c r="Y1058" i="55"/>
  <c r="Z1060" i="55"/>
  <c r="AD1061" i="55"/>
  <c r="AN1061" i="55" s="1"/>
  <c r="AE1066" i="55"/>
  <c r="AD1068" i="55"/>
  <c r="Y1070" i="55"/>
  <c r="AA1072" i="55"/>
  <c r="Y1076" i="55"/>
  <c r="AD1077" i="55"/>
  <c r="AB1081" i="55"/>
  <c r="AE1088" i="55"/>
  <c r="AA1090" i="55"/>
  <c r="AE1091" i="55"/>
  <c r="Y1093" i="55"/>
  <c r="Y1096" i="55"/>
  <c r="AE1097" i="55"/>
  <c r="AB1100" i="55"/>
  <c r="AA1103" i="55"/>
  <c r="AK1103" i="55" s="1"/>
  <c r="AE1104" i="55"/>
  <c r="Y1106" i="55"/>
  <c r="AC1107" i="55"/>
  <c r="AA1110" i="55"/>
  <c r="AE1111" i="55"/>
  <c r="AO1111" i="55" s="1"/>
  <c r="AB1117" i="55"/>
  <c r="Y1123" i="55"/>
  <c r="AD1124" i="55"/>
  <c r="Y1126" i="55"/>
  <c r="AC1127" i="55"/>
  <c r="AB1130" i="55"/>
  <c r="AJ1135" i="55"/>
  <c r="Y1136" i="55"/>
  <c r="AD1137" i="55"/>
  <c r="AA1140" i="55"/>
  <c r="AA1143" i="55"/>
  <c r="AE1144" i="55"/>
  <c r="AO1144" i="55" s="1"/>
  <c r="AA1162" i="55"/>
  <c r="AE1166" i="55"/>
  <c r="AD1169" i="55"/>
  <c r="AB1175" i="55"/>
  <c r="AB1178" i="55"/>
  <c r="AB1181" i="55"/>
  <c r="AB1184" i="55"/>
  <c r="AL1184" i="55" s="1"/>
  <c r="AH1184" i="55" s="1"/>
  <c r="AB1187" i="55"/>
  <c r="AB1190" i="55"/>
  <c r="AB1193" i="55"/>
  <c r="AB1196" i="55"/>
  <c r="AA1199" i="55"/>
  <c r="AK1199" i="55" s="1"/>
  <c r="AE1200" i="55"/>
  <c r="AD1203" i="55"/>
  <c r="AB1206" i="55"/>
  <c r="AE1214" i="55"/>
  <c r="AA1217" i="55"/>
  <c r="AA871" i="55"/>
  <c r="AB874" i="55"/>
  <c r="AL874" i="55" s="1"/>
  <c r="AH874" i="55" s="1"/>
  <c r="AD875" i="55"/>
  <c r="AD878" i="55"/>
  <c r="AD881" i="55"/>
  <c r="AA884" i="55"/>
  <c r="Y887" i="55"/>
  <c r="AD888" i="55"/>
  <c r="Y890" i="55"/>
  <c r="AB891" i="55"/>
  <c r="AC894" i="55"/>
  <c r="AE895" i="55"/>
  <c r="AA897" i="55"/>
  <c r="AA903" i="55"/>
  <c r="AK903" i="55" s="1"/>
  <c r="AC906" i="55"/>
  <c r="AD909" i="55"/>
  <c r="AB912" i="55"/>
  <c r="Z914" i="55"/>
  <c r="AD915" i="55"/>
  <c r="AN915" i="55" s="1"/>
  <c r="AA920" i="55"/>
  <c r="AB923" i="55"/>
  <c r="AA928" i="55"/>
  <c r="Z930" i="55"/>
  <c r="AE931" i="55"/>
  <c r="Z936" i="55"/>
  <c r="AD941" i="55"/>
  <c r="AN941" i="55" s="1"/>
  <c r="Y944" i="55"/>
  <c r="AC945" i="55"/>
  <c r="AC948" i="55"/>
  <c r="Y950" i="55"/>
  <c r="Z952" i="55"/>
  <c r="AJ952" i="55" s="1"/>
  <c r="AD953" i="55"/>
  <c r="AE956" i="55"/>
  <c r="Y958" i="55"/>
  <c r="AA961" i="55"/>
  <c r="AE962" i="55"/>
  <c r="AC964" i="55"/>
  <c r="AB967" i="55"/>
  <c r="AL967" i="55" s="1"/>
  <c r="AH967" i="55" s="1"/>
  <c r="AG967" i="55" s="1"/>
  <c r="AO969" i="55"/>
  <c r="Z970" i="55"/>
  <c r="Z972" i="55"/>
  <c r="AD973" i="55"/>
  <c r="AN973" i="55" s="1"/>
  <c r="AE976" i="55"/>
  <c r="AO976" i="55" s="1"/>
  <c r="Y978" i="55"/>
  <c r="AA981" i="55"/>
  <c r="AD982" i="55"/>
  <c r="Y984" i="55"/>
  <c r="AC985" i="55"/>
  <c r="AD988" i="55"/>
  <c r="AB993" i="55"/>
  <c r="AL993" i="55" s="1"/>
  <c r="AH993" i="55" s="1"/>
  <c r="AE996" i="55"/>
  <c r="Y998" i="55"/>
  <c r="AA1001" i="55"/>
  <c r="AE1002" i="55"/>
  <c r="AC1004" i="55"/>
  <c r="AM1004" i="55" s="1"/>
  <c r="AM1006" i="55"/>
  <c r="AA1009" i="55"/>
  <c r="AE1010" i="55"/>
  <c r="AD1012" i="55"/>
  <c r="AA1018" i="55"/>
  <c r="AB1020" i="55"/>
  <c r="AJ1021" i="55"/>
  <c r="Y1028" i="55"/>
  <c r="AC1029" i="55"/>
  <c r="AE1032" i="55"/>
  <c r="Y1034" i="55"/>
  <c r="Y1036" i="55"/>
  <c r="AA1037" i="55"/>
  <c r="AE1038" i="55"/>
  <c r="AD1040" i="55"/>
  <c r="Y1044" i="55"/>
  <c r="AC1045" i="55"/>
  <c r="Z1050" i="55"/>
  <c r="Z1052" i="55"/>
  <c r="AJ1052" i="55" s="1"/>
  <c r="AD1053" i="55"/>
  <c r="AL1057" i="55"/>
  <c r="AH1057" i="55" s="1"/>
  <c r="Z1058" i="55"/>
  <c r="AA1060" i="55"/>
  <c r="AK1060" i="55" s="1"/>
  <c r="AE1068" i="55"/>
  <c r="AO1068" i="55" s="1"/>
  <c r="Z1070" i="55"/>
  <c r="AB1072" i="55"/>
  <c r="AL1072" i="55" s="1"/>
  <c r="AH1072" i="55" s="1"/>
  <c r="AB1090" i="55"/>
  <c r="AA1093" i="55"/>
  <c r="AK1093" i="55" s="1"/>
  <c r="AA1096" i="55"/>
  <c r="Y1099" i="55"/>
  <c r="AD1100" i="55"/>
  <c r="AN1100" i="55" s="1"/>
  <c r="AB1103" i="55"/>
  <c r="Z1106" i="55"/>
  <c r="AD1107" i="55"/>
  <c r="AB1110" i="55"/>
  <c r="AA1113" i="55"/>
  <c r="AK1113" i="55" s="1"/>
  <c r="AE1114" i="55"/>
  <c r="AD1117" i="55"/>
  <c r="AA1120" i="55"/>
  <c r="AA1123" i="55"/>
  <c r="AE1124" i="55"/>
  <c r="Z1126" i="55"/>
  <c r="AD1127" i="55"/>
  <c r="AN1127" i="55" s="1"/>
  <c r="Y1139" i="55"/>
  <c r="AB1140" i="55"/>
  <c r="AB1143" i="55"/>
  <c r="AA1146" i="55"/>
  <c r="AE1147" i="55"/>
  <c r="AO1147" i="55" s="1"/>
  <c r="Y1149" i="55"/>
  <c r="AE1150" i="55"/>
  <c r="AD1153" i="55"/>
  <c r="AD1156" i="55"/>
  <c r="AD1159" i="55"/>
  <c r="AB1162" i="55"/>
  <c r="AM1167" i="55"/>
  <c r="AE1169" i="55"/>
  <c r="Y1171" i="55"/>
  <c r="AD1172" i="55"/>
  <c r="AD1175" i="55"/>
  <c r="AD1178" i="55"/>
  <c r="AN1178" i="55" s="1"/>
  <c r="AD1181" i="55"/>
  <c r="AD1184" i="55"/>
  <c r="AD1187" i="55"/>
  <c r="AD1190" i="55"/>
  <c r="AD1193" i="55"/>
  <c r="AD1196" i="55"/>
  <c r="AB1199" i="55"/>
  <c r="AL1199" i="55" s="1"/>
  <c r="AH1199" i="55" s="1"/>
  <c r="AE1203" i="55"/>
  <c r="AD1206" i="55"/>
  <c r="AE1210" i="55"/>
  <c r="Y1216" i="55"/>
  <c r="AB1217" i="55"/>
  <c r="AC1221" i="55"/>
  <c r="AC1225" i="55"/>
  <c r="AC1229" i="55"/>
  <c r="AC1233" i="55"/>
  <c r="Y870" i="55"/>
  <c r="AB871" i="55"/>
  <c r="AC874" i="55"/>
  <c r="AM874" i="55" s="1"/>
  <c r="AE875" i="55"/>
  <c r="Y877" i="55"/>
  <c r="AE878" i="55"/>
  <c r="AE881" i="55"/>
  <c r="AB884" i="55"/>
  <c r="AL884" i="55" s="1"/>
  <c r="AH884" i="55" s="1"/>
  <c r="Z887" i="55"/>
  <c r="AE888" i="55"/>
  <c r="Z890" i="55"/>
  <c r="AC891" i="55"/>
  <c r="AD894" i="55"/>
  <c r="AD897" i="55"/>
  <c r="AA900" i="55"/>
  <c r="AK900" i="55" s="1"/>
  <c r="AB903" i="55"/>
  <c r="AD906" i="55"/>
  <c r="AE909" i="55"/>
  <c r="Y911" i="55"/>
  <c r="AD912" i="55"/>
  <c r="AB914" i="55"/>
  <c r="AE915" i="55"/>
  <c r="AD917" i="55"/>
  <c r="AB920" i="55"/>
  <c r="AL920" i="55" s="1"/>
  <c r="AH920" i="55" s="1"/>
  <c r="Y922" i="55"/>
  <c r="AC923" i="55"/>
  <c r="AB928" i="55"/>
  <c r="AL928" i="55" s="1"/>
  <c r="AH928" i="55" s="1"/>
  <c r="AB930" i="55"/>
  <c r="AA936" i="55"/>
  <c r="Z944" i="55"/>
  <c r="AD945" i="55"/>
  <c r="AD948" i="55"/>
  <c r="AN948" i="55" s="1"/>
  <c r="Z950" i="55"/>
  <c r="AA952" i="55"/>
  <c r="AE953" i="55"/>
  <c r="AD964" i="55"/>
  <c r="AN964" i="55" s="1"/>
  <c r="AA970" i="55"/>
  <c r="AA972" i="55"/>
  <c r="AE973" i="55"/>
  <c r="AO973" i="55" s="1"/>
  <c r="AB975" i="55"/>
  <c r="Z978" i="55"/>
  <c r="Y980" i="55"/>
  <c r="AB981" i="55"/>
  <c r="AE982" i="55"/>
  <c r="AO982" i="55" s="1"/>
  <c r="Z984" i="55"/>
  <c r="AD985" i="55"/>
  <c r="AE988" i="55"/>
  <c r="Y990" i="55"/>
  <c r="Y992" i="55"/>
  <c r="AC993" i="55"/>
  <c r="Z998" i="55"/>
  <c r="AJ998" i="55" s="1"/>
  <c r="AD1004" i="55"/>
  <c r="AE1012" i="55"/>
  <c r="AD1018" i="55"/>
  <c r="AC1020" i="55"/>
  <c r="Y1026" i="55"/>
  <c r="Z1028" i="55"/>
  <c r="AD1029" i="55"/>
  <c r="Z1034" i="55"/>
  <c r="AE1040" i="55"/>
  <c r="Y1042" i="55"/>
  <c r="Z1044" i="55"/>
  <c r="AD1045" i="55"/>
  <c r="AN1045" i="55" s="1"/>
  <c r="AA1050" i="55"/>
  <c r="AA1052" i="55"/>
  <c r="AE1053" i="55"/>
  <c r="AO1053" i="55" s="1"/>
  <c r="AA1058" i="55"/>
  <c r="AB1060" i="55"/>
  <c r="AL1060" i="55" s="1"/>
  <c r="AH1060" i="55" s="1"/>
  <c r="AB1065" i="55"/>
  <c r="AN1069" i="55"/>
  <c r="AD1070" i="55"/>
  <c r="AC1072" i="55"/>
  <c r="Y1074" i="55"/>
  <c r="AA1076" i="55"/>
  <c r="Y1080" i="55"/>
  <c r="AD1081" i="55"/>
  <c r="AB1085" i="55"/>
  <c r="AL1085" i="55" s="1"/>
  <c r="AH1085" i="55" s="1"/>
  <c r="AD1090" i="55"/>
  <c r="AB1096" i="55"/>
  <c r="AA1099" i="55"/>
  <c r="AK1099" i="55" s="1"/>
  <c r="AE1100" i="55"/>
  <c r="Y1102" i="55"/>
  <c r="AC1103" i="55"/>
  <c r="AA1106" i="55"/>
  <c r="AK1106" i="55" s="1"/>
  <c r="AE1107" i="55"/>
  <c r="Y1109" i="55"/>
  <c r="AD1110" i="55"/>
  <c r="AN1110" i="55" s="1"/>
  <c r="AJ1115" i="55"/>
  <c r="Y1116" i="55"/>
  <c r="AE1117" i="55"/>
  <c r="AB1120" i="55"/>
  <c r="AB1123" i="55"/>
  <c r="AA1126" i="55"/>
  <c r="AE1127" i="55"/>
  <c r="Y1129" i="55"/>
  <c r="AE1130" i="55"/>
  <c r="AD1133" i="55"/>
  <c r="AA1136" i="55"/>
  <c r="AA1139" i="55"/>
  <c r="AK1139" i="55" s="1"/>
  <c r="AD1140" i="55"/>
  <c r="AM1148" i="55"/>
  <c r="Y1152" i="55"/>
  <c r="AM1154" i="55"/>
  <c r="Y1155" i="55"/>
  <c r="AE1156" i="55"/>
  <c r="Y1158" i="55"/>
  <c r="AE1159" i="55"/>
  <c r="AD1162" i="55"/>
  <c r="AN1162" i="55" s="1"/>
  <c r="AA1171" i="55"/>
  <c r="AE1172" i="55"/>
  <c r="Y1174" i="55"/>
  <c r="AE1175" i="55"/>
  <c r="Y1177" i="55"/>
  <c r="AE1178" i="55"/>
  <c r="Y1180" i="55"/>
  <c r="AE1181" i="55"/>
  <c r="AO1181" i="55" s="1"/>
  <c r="Y1183" i="55"/>
  <c r="AE1184" i="55"/>
  <c r="Y1186" i="55"/>
  <c r="AE1187" i="55"/>
  <c r="AE1190" i="55"/>
  <c r="AE1193" i="55"/>
  <c r="AE1196" i="55"/>
  <c r="AD1199" i="55"/>
  <c r="AE1206" i="55"/>
  <c r="AD1217" i="55"/>
  <c r="AB1248" i="55"/>
  <c r="Y1248" i="55"/>
  <c r="AE1248" i="55"/>
  <c r="AD1248" i="55"/>
  <c r="AC1248" i="55"/>
  <c r="AA1248" i="55"/>
  <c r="Z870" i="55"/>
  <c r="AC871" i="55"/>
  <c r="AA877" i="55"/>
  <c r="AK877" i="55" s="1"/>
  <c r="Y883" i="55"/>
  <c r="AD884" i="55"/>
  <c r="AN884" i="55" s="1"/>
  <c r="AA887" i="55"/>
  <c r="AB890" i="55"/>
  <c r="AD891" i="55"/>
  <c r="AN891" i="55" s="1"/>
  <c r="Y893" i="55"/>
  <c r="AE894" i="55"/>
  <c r="AE897" i="55"/>
  <c r="AB900" i="55"/>
  <c r="AL900" i="55" s="1"/>
  <c r="AH900" i="55" s="1"/>
  <c r="Z911" i="55"/>
  <c r="AE912" i="55"/>
  <c r="AC914" i="55"/>
  <c r="AM914" i="55" s="1"/>
  <c r="AE917" i="55"/>
  <c r="Y919" i="55"/>
  <c r="AD920" i="55"/>
  <c r="AN920" i="55" s="1"/>
  <c r="Z922" i="55"/>
  <c r="AD923" i="55"/>
  <c r="AN923" i="55" s="1"/>
  <c r="AD925" i="55"/>
  <c r="AD928" i="55"/>
  <c r="AC930" i="55"/>
  <c r="AB936" i="55"/>
  <c r="AO939" i="55"/>
  <c r="Y940" i="55"/>
  <c r="AA944" i="55"/>
  <c r="AK944" i="55" s="1"/>
  <c r="Z947" i="55"/>
  <c r="AE948" i="55"/>
  <c r="AA950" i="55"/>
  <c r="AB952" i="55"/>
  <c r="AM954" i="55"/>
  <c r="AA958" i="55"/>
  <c r="AK958" i="55" s="1"/>
  <c r="Y960" i="55"/>
  <c r="AC961" i="55"/>
  <c r="AE964" i="55"/>
  <c r="Y966" i="55"/>
  <c r="AD970" i="55"/>
  <c r="AB972" i="55"/>
  <c r="AL972" i="55" s="1"/>
  <c r="AH972" i="55" s="1"/>
  <c r="AA978" i="55"/>
  <c r="Z980" i="55"/>
  <c r="AC981" i="55"/>
  <c r="AM981" i="55" s="1"/>
  <c r="AA984" i="55"/>
  <c r="AE985" i="55"/>
  <c r="AO985" i="55" s="1"/>
  <c r="AB987" i="55"/>
  <c r="Z990" i="55"/>
  <c r="Z992" i="55"/>
  <c r="AD993" i="55"/>
  <c r="AA998" i="55"/>
  <c r="AK998" i="55" s="1"/>
  <c r="Y1000" i="55"/>
  <c r="AC1001" i="55"/>
  <c r="AM1001" i="55" s="1"/>
  <c r="AE1004" i="55"/>
  <c r="Y1008" i="55"/>
  <c r="AC1009" i="55"/>
  <c r="Y1014" i="55"/>
  <c r="AD1020" i="55"/>
  <c r="AN1020" i="55" s="1"/>
  <c r="Z1026" i="55"/>
  <c r="AA1028" i="55"/>
  <c r="AE1029" i="55"/>
  <c r="AA1034" i="55"/>
  <c r="AA1036" i="55"/>
  <c r="AK1036" i="55" s="1"/>
  <c r="AC1037" i="55"/>
  <c r="Z1042" i="55"/>
  <c r="AJ1042" i="55" s="1"/>
  <c r="AA1044" i="55"/>
  <c r="AE1045" i="55"/>
  <c r="AD1050" i="55"/>
  <c r="AD1058" i="55"/>
  <c r="AC1060" i="55"/>
  <c r="AM1060" i="55" s="1"/>
  <c r="Y1064" i="55"/>
  <c r="AC1065" i="55"/>
  <c r="AE1070" i="55"/>
  <c r="AD1072" i="55"/>
  <c r="Z1074" i="55"/>
  <c r="AB1076" i="55"/>
  <c r="Z1080" i="55"/>
  <c r="AJ1080" i="55" s="1"/>
  <c r="AC1085" i="55"/>
  <c r="AE1090" i="55"/>
  <c r="Y1095" i="55"/>
  <c r="AD1096" i="55"/>
  <c r="AB1099" i="55"/>
  <c r="AL1099" i="55" s="1"/>
  <c r="AH1099" i="55" s="1"/>
  <c r="AG1099" i="55" s="1"/>
  <c r="Z1102" i="55"/>
  <c r="AD1103" i="55"/>
  <c r="AE1110" i="55"/>
  <c r="AA1116" i="55"/>
  <c r="AK1116" i="55" s="1"/>
  <c r="Y1119" i="55"/>
  <c r="AD1120" i="55"/>
  <c r="Y1132" i="55"/>
  <c r="Y1135" i="55"/>
  <c r="AB1136" i="55"/>
  <c r="AB1139" i="55"/>
  <c r="AE1140" i="55"/>
  <c r="Z1142" i="55"/>
  <c r="AJ1142" i="55" s="1"/>
  <c r="AA1152" i="55"/>
  <c r="AA1155" i="55"/>
  <c r="AA1158" i="55"/>
  <c r="AE1162" i="55"/>
  <c r="AA1174" i="55"/>
  <c r="AA1177" i="55"/>
  <c r="AA1183" i="55"/>
  <c r="AK1183" i="55" s="1"/>
  <c r="AA1186" i="55"/>
  <c r="AA1189" i="55"/>
  <c r="AA1192" i="55"/>
  <c r="AN1194" i="55"/>
  <c r="AA1195" i="55"/>
  <c r="AK1195" i="55" s="1"/>
  <c r="AK1197" i="55"/>
  <c r="AA1198" i="55"/>
  <c r="AE1199" i="55"/>
  <c r="AA1205" i="55"/>
  <c r="AK1205" i="55" s="1"/>
  <c r="Y1208" i="55"/>
  <c r="AA1212" i="55"/>
  <c r="AD1213" i="55"/>
  <c r="AN1213" i="55" s="1"/>
  <c r="AB1216" i="55"/>
  <c r="AE1217" i="55"/>
  <c r="Y1219" i="55"/>
  <c r="AE1221" i="55"/>
  <c r="Y1223" i="55"/>
  <c r="AE1225" i="55"/>
  <c r="Y1227" i="55"/>
  <c r="AE1229" i="55"/>
  <c r="Y1231" i="55"/>
  <c r="AE1233" i="55"/>
  <c r="Y1235" i="55"/>
  <c r="AB870" i="55"/>
  <c r="AL870" i="55" s="1"/>
  <c r="AH870" i="55" s="1"/>
  <c r="AD871" i="55"/>
  <c r="AD877" i="55"/>
  <c r="AA880" i="55"/>
  <c r="Z883" i="55"/>
  <c r="AJ883" i="55" s="1"/>
  <c r="AE884" i="55"/>
  <c r="AO884" i="55" s="1"/>
  <c r="Y886" i="55"/>
  <c r="AB887" i="55"/>
  <c r="AC890" i="55"/>
  <c r="AE891" i="55"/>
  <c r="AA893" i="55"/>
  <c r="Y899" i="55"/>
  <c r="AD900" i="55"/>
  <c r="AN900" i="55" s="1"/>
  <c r="Z902" i="55"/>
  <c r="AD903" i="55"/>
  <c r="AA905" i="55"/>
  <c r="AA911" i="55"/>
  <c r="AK911" i="55" s="1"/>
  <c r="AD914" i="55"/>
  <c r="AN914" i="55" s="1"/>
  <c r="Z919" i="55"/>
  <c r="AE920" i="55"/>
  <c r="AB922" i="55"/>
  <c r="AE923" i="55"/>
  <c r="AE925" i="55"/>
  <c r="AD958" i="55"/>
  <c r="Z960" i="55"/>
  <c r="AJ960" i="55" s="1"/>
  <c r="AD961" i="55"/>
  <c r="Z966" i="55"/>
  <c r="AA969" i="55"/>
  <c r="AE970" i="55"/>
  <c r="AC972" i="55"/>
  <c r="AM972" i="55" s="1"/>
  <c r="AD978" i="55"/>
  <c r="AA980" i="55"/>
  <c r="AD981" i="55"/>
  <c r="AB984" i="55"/>
  <c r="AL984" i="55" s="1"/>
  <c r="AH984" i="55" s="1"/>
  <c r="AA990" i="55"/>
  <c r="AK990" i="55" s="1"/>
  <c r="AA992" i="55"/>
  <c r="AE993" i="55"/>
  <c r="AO993" i="55" s="1"/>
  <c r="AL996" i="55"/>
  <c r="AH996" i="55" s="1"/>
  <c r="AD998" i="55"/>
  <c r="Z1000" i="55"/>
  <c r="AD1001" i="55"/>
  <c r="Y1006" i="55"/>
  <c r="Z1008" i="55"/>
  <c r="AD1009" i="55"/>
  <c r="AN1009" i="55" s="1"/>
  <c r="Z1014" i="55"/>
  <c r="Y1016" i="55"/>
  <c r="AB1017" i="55"/>
  <c r="AE1020" i="55"/>
  <c r="AA1026" i="55"/>
  <c r="AB1028" i="55"/>
  <c r="AD1034" i="55"/>
  <c r="AB1036" i="55"/>
  <c r="AL1036" i="55" s="1"/>
  <c r="AH1036" i="55" s="1"/>
  <c r="AD1037" i="55"/>
  <c r="AA1042" i="55"/>
  <c r="AK1042" i="55" s="1"/>
  <c r="AB1044" i="55"/>
  <c r="AA1049" i="55"/>
  <c r="AE1050" i="55"/>
  <c r="AC1052" i="55"/>
  <c r="AA1057" i="55"/>
  <c r="AE1058" i="55"/>
  <c r="AD1060" i="55"/>
  <c r="AN1060" i="55" s="1"/>
  <c r="Y1062" i="55"/>
  <c r="Z1064" i="55"/>
  <c r="AD1065" i="55"/>
  <c r="AL1068" i="55"/>
  <c r="AH1068" i="55" s="1"/>
  <c r="AE1072" i="55"/>
  <c r="AO1072" i="55" s="1"/>
  <c r="AD1074" i="55"/>
  <c r="AC1076" i="55"/>
  <c r="Y1092" i="55"/>
  <c r="AA1095" i="55"/>
  <c r="AE1096" i="55"/>
  <c r="Y1098" i="55"/>
  <c r="AC1099" i="55"/>
  <c r="AM1099" i="55" s="1"/>
  <c r="AA1102" i="55"/>
  <c r="AK1102" i="55" s="1"/>
  <c r="AE1103" i="55"/>
  <c r="Y1105" i="55"/>
  <c r="AD1106" i="55"/>
  <c r="AB1109" i="55"/>
  <c r="Y1112" i="55"/>
  <c r="AE1113" i="55"/>
  <c r="AB1116" i="55"/>
  <c r="AA1119" i="55"/>
  <c r="AE1120" i="55"/>
  <c r="Z1122" i="55"/>
  <c r="AD1123" i="55"/>
  <c r="AN1123" i="55" s="1"/>
  <c r="AB1129" i="55"/>
  <c r="AA1132" i="55"/>
  <c r="AA1135" i="55"/>
  <c r="AD1136" i="55"/>
  <c r="Y1138" i="55"/>
  <c r="AC1139" i="55"/>
  <c r="AM1139" i="55" s="1"/>
  <c r="AA1142" i="55"/>
  <c r="AE1143" i="55"/>
  <c r="Y1145" i="55"/>
  <c r="AE1146" i="55"/>
  <c r="AD1149" i="55"/>
  <c r="AB1152" i="55"/>
  <c r="AL1152" i="55" s="1"/>
  <c r="AH1152" i="55" s="1"/>
  <c r="AB1155" i="55"/>
  <c r="AB1158" i="55"/>
  <c r="AA1161" i="55"/>
  <c r="AM1163" i="55"/>
  <c r="Z1164" i="55"/>
  <c r="AJ1164" i="55" s="1"/>
  <c r="AE1165" i="55"/>
  <c r="Y1167" i="55"/>
  <c r="AE1168" i="55"/>
  <c r="AD1171" i="55"/>
  <c r="AB1174" i="55"/>
  <c r="AB1177" i="55"/>
  <c r="AB1180" i="55"/>
  <c r="AL1180" i="55" s="1"/>
  <c r="AH1180" i="55" s="1"/>
  <c r="AB1183" i="55"/>
  <c r="AB1186" i="55"/>
  <c r="AB1189" i="55"/>
  <c r="AB1192" i="55"/>
  <c r="AB1195" i="55"/>
  <c r="AB1198" i="55"/>
  <c r="Y1201" i="55"/>
  <c r="AE1202" i="55"/>
  <c r="AB1205" i="55"/>
  <c r="AA1208" i="55"/>
  <c r="AD1209" i="55"/>
  <c r="AB1212" i="55"/>
  <c r="AL1212" i="55" s="1"/>
  <c r="AH1212" i="55" s="1"/>
  <c r="AE1213" i="55"/>
  <c r="Y1215" i="55"/>
  <c r="AC1216" i="55"/>
  <c r="Z1219" i="55"/>
  <c r="Z1223" i="55"/>
  <c r="AJ1223" i="55" s="1"/>
  <c r="AD1224" i="55"/>
  <c r="Z1227" i="55"/>
  <c r="AD1228" i="55"/>
  <c r="Z1231" i="55"/>
  <c r="AD1232" i="55"/>
  <c r="Z1235" i="55"/>
  <c r="Y1237" i="55"/>
  <c r="AE1237" i="55"/>
  <c r="AD1237" i="55"/>
  <c r="AC1237" i="55"/>
  <c r="AB1237" i="55"/>
  <c r="AA1237" i="55"/>
  <c r="AK1237" i="55" s="1"/>
  <c r="Z1237" i="55"/>
  <c r="AC870" i="55"/>
  <c r="AK875" i="55"/>
  <c r="AE877" i="55"/>
  <c r="AB880" i="55"/>
  <c r="AL880" i="55" s="1"/>
  <c r="AH880" i="55" s="1"/>
  <c r="AA883" i="55"/>
  <c r="Z886" i="55"/>
  <c r="AJ886" i="55" s="1"/>
  <c r="AC887" i="55"/>
  <c r="AD890" i="55"/>
  <c r="AD893" i="55"/>
  <c r="AA896" i="55"/>
  <c r="Z899" i="55"/>
  <c r="AJ899" i="55" s="1"/>
  <c r="AE900" i="55"/>
  <c r="AB902" i="55"/>
  <c r="AD905" i="55"/>
  <c r="AB911" i="55"/>
  <c r="AK915" i="55"/>
  <c r="AA919" i="55"/>
  <c r="AC922" i="55"/>
  <c r="AA932" i="55"/>
  <c r="AD936" i="55"/>
  <c r="AA940" i="55"/>
  <c r="AC944" i="55"/>
  <c r="AB947" i="55"/>
  <c r="AE950" i="55"/>
  <c r="AD952" i="55"/>
  <c r="AA957" i="55"/>
  <c r="AE958" i="55"/>
  <c r="AA960" i="55"/>
  <c r="AE961" i="55"/>
  <c r="AA966" i="55"/>
  <c r="AB969" i="55"/>
  <c r="AD972" i="55"/>
  <c r="AA977" i="55"/>
  <c r="AE978" i="55"/>
  <c r="AB980" i="55"/>
  <c r="AL980" i="55" s="1"/>
  <c r="AH980" i="55" s="1"/>
  <c r="AE981" i="55"/>
  <c r="AC984" i="55"/>
  <c r="AM984" i="55" s="1"/>
  <c r="AD990" i="55"/>
  <c r="AB992" i="55"/>
  <c r="AL992" i="55" s="1"/>
  <c r="AH992" i="55" s="1"/>
  <c r="AA997" i="55"/>
  <c r="AE998" i="55"/>
  <c r="AA1000" i="55"/>
  <c r="AK1000" i="55" s="1"/>
  <c r="AE1001" i="55"/>
  <c r="AO1001" i="55" s="1"/>
  <c r="Z1006" i="55"/>
  <c r="AA1008" i="55"/>
  <c r="AE1009" i="55"/>
  <c r="AK1012" i="55"/>
  <c r="AA1014" i="55"/>
  <c r="Z1016" i="55"/>
  <c r="AC1017" i="55"/>
  <c r="AN1021" i="55"/>
  <c r="Y1024" i="55"/>
  <c r="AA1025" i="55"/>
  <c r="AD1026" i="55"/>
  <c r="AN1026" i="55" s="1"/>
  <c r="AC1028" i="55"/>
  <c r="AA1033" i="55"/>
  <c r="AE1034" i="55"/>
  <c r="AC1036" i="55"/>
  <c r="AE1037" i="55"/>
  <c r="AO1037" i="55" s="1"/>
  <c r="AD1042" i="55"/>
  <c r="AC1044" i="55"/>
  <c r="AB1049" i="55"/>
  <c r="Z1062" i="55"/>
  <c r="AA1064" i="55"/>
  <c r="AA1069" i="55"/>
  <c r="AE1074" i="55"/>
  <c r="AO1074" i="55" s="1"/>
  <c r="AD1076" i="55"/>
  <c r="Z1078" i="55"/>
  <c r="AB1080" i="55"/>
  <c r="Z1084" i="55"/>
  <c r="AD1089" i="55"/>
  <c r="AN1089" i="55" s="1"/>
  <c r="AA1092" i="55"/>
  <c r="AB1095" i="55"/>
  <c r="Z1098" i="55"/>
  <c r="AD1099" i="55"/>
  <c r="AB1102" i="55"/>
  <c r="AA1105" i="55"/>
  <c r="AE1106" i="55"/>
  <c r="AO1106" i="55" s="1"/>
  <c r="AD1109" i="55"/>
  <c r="AN1109" i="55" s="1"/>
  <c r="AA1112" i="55"/>
  <c r="AN1114" i="55"/>
  <c r="Y1115" i="55"/>
  <c r="AD1116" i="55"/>
  <c r="AN1116" i="55" s="1"/>
  <c r="AB1119" i="55"/>
  <c r="AN1121" i="55"/>
  <c r="AA1122" i="55"/>
  <c r="AE1123" i="55"/>
  <c r="Y1125" i="55"/>
  <c r="AE1126" i="55"/>
  <c r="AD1129" i="55"/>
  <c r="AN1129" i="55" s="1"/>
  <c r="AB1132" i="55"/>
  <c r="AB1135" i="55"/>
  <c r="AE1136" i="55"/>
  <c r="AM1147" i="55"/>
  <c r="Y1151" i="55"/>
  <c r="AD1152" i="55"/>
  <c r="Y1154" i="55"/>
  <c r="AD1155" i="55"/>
  <c r="AD1158" i="55"/>
  <c r="AB1161" i="55"/>
  <c r="AJ1166" i="55"/>
  <c r="AA1167" i="55"/>
  <c r="AK1167" i="55" s="1"/>
  <c r="Y1170" i="55"/>
  <c r="AE1171" i="55"/>
  <c r="AD1174" i="55"/>
  <c r="AN1174" i="55" s="1"/>
  <c r="AD1177" i="55"/>
  <c r="AD1180" i="55"/>
  <c r="AN1180" i="55" s="1"/>
  <c r="AD1183" i="55"/>
  <c r="AD1186" i="55"/>
  <c r="AD1189" i="55"/>
  <c r="AD1192" i="55"/>
  <c r="AD1195" i="55"/>
  <c r="AD1198" i="55"/>
  <c r="AN1198" i="55" s="1"/>
  <c r="AA1201" i="55"/>
  <c r="AK1201" i="55" s="1"/>
  <c r="AD1205" i="55"/>
  <c r="AN1214" i="55"/>
  <c r="Z1215" i="55"/>
  <c r="AD870" i="55"/>
  <c r="AN872" i="55"/>
  <c r="AD873" i="55"/>
  <c r="AA876" i="55"/>
  <c r="Y879" i="55"/>
  <c r="AD880" i="55"/>
  <c r="Y882" i="55"/>
  <c r="AB883" i="55"/>
  <c r="AB886" i="55"/>
  <c r="AL886" i="55" s="1"/>
  <c r="AH886" i="55" s="1"/>
  <c r="AD887" i="55"/>
  <c r="Y889" i="55"/>
  <c r="AE890" i="55"/>
  <c r="AE893" i="55"/>
  <c r="AB896" i="55"/>
  <c r="AL896" i="55" s="1"/>
  <c r="AH896" i="55" s="1"/>
  <c r="AA899" i="55"/>
  <c r="AC902" i="55"/>
  <c r="AE905" i="55"/>
  <c r="Y907" i="55"/>
  <c r="AD908" i="55"/>
  <c r="AN908" i="55" s="1"/>
  <c r="Y910" i="55"/>
  <c r="AC911" i="55"/>
  <c r="AM911" i="55" s="1"/>
  <c r="AA916" i="55"/>
  <c r="AB919" i="55"/>
  <c r="AD922" i="55"/>
  <c r="AA927" i="55"/>
  <c r="AK927" i="55" s="1"/>
  <c r="AB932" i="55"/>
  <c r="AL932" i="55" s="1"/>
  <c r="AH932" i="55" s="1"/>
  <c r="Y939" i="55"/>
  <c r="AB940" i="55"/>
  <c r="AD944" i="55"/>
  <c r="AN944" i="55" s="1"/>
  <c r="Y954" i="55"/>
  <c r="AB957" i="55"/>
  <c r="AB960" i="55"/>
  <c r="AD966" i="55"/>
  <c r="AN966" i="55" s="1"/>
  <c r="Y968" i="55"/>
  <c r="AC969" i="55"/>
  <c r="Y974" i="55"/>
  <c r="AB977" i="55"/>
  <c r="AC980" i="55"/>
  <c r="AM980" i="55" s="1"/>
  <c r="Y983" i="55"/>
  <c r="AD984" i="55"/>
  <c r="AN984" i="55" s="1"/>
  <c r="AA1013" i="55"/>
  <c r="AD1014" i="55"/>
  <c r="AA1016" i="55"/>
  <c r="AK1016" i="55" s="1"/>
  <c r="AD1017" i="55"/>
  <c r="Y1022" i="55"/>
  <c r="Z1024" i="55"/>
  <c r="AB1025" i="55"/>
  <c r="AE1026" i="55"/>
  <c r="AD1028" i="55"/>
  <c r="AB1033" i="55"/>
  <c r="AL1033" i="55" s="1"/>
  <c r="AH1033" i="55" s="1"/>
  <c r="AD1036" i="55"/>
  <c r="AA1041" i="55"/>
  <c r="AE1042" i="55"/>
  <c r="AD1044" i="55"/>
  <c r="Y1048" i="55"/>
  <c r="AC1049" i="55"/>
  <c r="Y1056" i="55"/>
  <c r="AC1057" i="55"/>
  <c r="AA1062" i="55"/>
  <c r="AB1064" i="55"/>
  <c r="AL1064" i="55" s="1"/>
  <c r="AH1064" i="55" s="1"/>
  <c r="AB1069" i="55"/>
  <c r="AD1078" i="55"/>
  <c r="AN1078" i="55" s="1"/>
  <c r="AC1080" i="55"/>
  <c r="Y1082" i="55"/>
  <c r="AA1084" i="55"/>
  <c r="Y1088" i="55"/>
  <c r="AE1089" i="55"/>
  <c r="AB1092" i="55"/>
  <c r="Y1094" i="55"/>
  <c r="AC1095" i="55"/>
  <c r="AA1098" i="55"/>
  <c r="AE1099" i="55"/>
  <c r="Y1101" i="55"/>
  <c r="AB1105" i="55"/>
  <c r="AL1105" i="55" s="1"/>
  <c r="AH1105" i="55" s="1"/>
  <c r="AJ1107" i="55"/>
  <c r="Y1108" i="55"/>
  <c r="AE1109" i="55"/>
  <c r="AB1112" i="55"/>
  <c r="AA1115" i="55"/>
  <c r="AE1116" i="55"/>
  <c r="Y1118" i="55"/>
  <c r="AC1119" i="55"/>
  <c r="AB1122" i="55"/>
  <c r="AA1125" i="55"/>
  <c r="Y1128" i="55"/>
  <c r="Y1131" i="55"/>
  <c r="AD1132" i="55"/>
  <c r="Y1134" i="55"/>
  <c r="AC1135" i="55"/>
  <c r="AN1137" i="55"/>
  <c r="AA1138" i="55"/>
  <c r="AE1139" i="55"/>
  <c r="AD1142" i="55"/>
  <c r="AN1142" i="55" s="1"/>
  <c r="AB1145" i="55"/>
  <c r="AA1148" i="55"/>
  <c r="AA1151" i="55"/>
  <c r="AE1152" i="55"/>
  <c r="Z1154" i="55"/>
  <c r="AJ1154" i="55" s="1"/>
  <c r="AE1155" i="55"/>
  <c r="Y1157" i="55"/>
  <c r="AE1158" i="55"/>
  <c r="AA1170" i="55"/>
  <c r="AE1174" i="55"/>
  <c r="AE1177" i="55"/>
  <c r="Y869" i="55"/>
  <c r="AE870" i="55"/>
  <c r="AE873" i="55"/>
  <c r="AB876" i="55"/>
  <c r="Z879" i="55"/>
  <c r="AE880" i="55"/>
  <c r="AO880" i="55" s="1"/>
  <c r="Z882" i="55"/>
  <c r="AC883" i="55"/>
  <c r="AC886" i="55"/>
  <c r="AK891" i="55"/>
  <c r="Y895" i="55"/>
  <c r="AD896" i="55"/>
  <c r="AN896" i="55" s="1"/>
  <c r="Y898" i="55"/>
  <c r="AB899" i="55"/>
  <c r="AD902" i="55"/>
  <c r="Z907" i="55"/>
  <c r="AE908" i="55"/>
  <c r="Z910" i="55"/>
  <c r="AJ910" i="55" s="1"/>
  <c r="AD911" i="55"/>
  <c r="AD913" i="55"/>
  <c r="AB916" i="55"/>
  <c r="AL916" i="55" s="1"/>
  <c r="AH916" i="55" s="1"/>
  <c r="AB927" i="55"/>
  <c r="AD929" i="55"/>
  <c r="AD932" i="55"/>
  <c r="AN932" i="55" s="1"/>
  <c r="Z939" i="55"/>
  <c r="AC940" i="55"/>
  <c r="Y946" i="55"/>
  <c r="Z954" i="55"/>
  <c r="AK959" i="55"/>
  <c r="AC960" i="55"/>
  <c r="AM960" i="55" s="1"/>
  <c r="AA965" i="55"/>
  <c r="AE966" i="55"/>
  <c r="Z968" i="55"/>
  <c r="AJ968" i="55" s="1"/>
  <c r="AD969" i="55"/>
  <c r="Z974" i="55"/>
  <c r="Y976" i="55"/>
  <c r="AC977" i="55"/>
  <c r="AM977" i="55" s="1"/>
  <c r="AA983" i="55"/>
  <c r="Y996" i="55"/>
  <c r="AC997" i="55"/>
  <c r="AM997" i="55" s="1"/>
  <c r="AC1000" i="55"/>
  <c r="AD1006" i="55"/>
  <c r="AC1008" i="55"/>
  <c r="AB1013" i="55"/>
  <c r="AE1014" i="55"/>
  <c r="AB1016" i="55"/>
  <c r="AE1017" i="55"/>
  <c r="Z1022" i="55"/>
  <c r="AJ1022" i="55" s="1"/>
  <c r="AA1024" i="55"/>
  <c r="AK1024" i="55" s="1"/>
  <c r="AC1025" i="55"/>
  <c r="Y1030" i="55"/>
  <c r="Y1032" i="55"/>
  <c r="AC1033" i="55"/>
  <c r="AB1041" i="55"/>
  <c r="Y1046" i="55"/>
  <c r="Z1048" i="55"/>
  <c r="AD1049" i="55"/>
  <c r="AN1049" i="55" s="1"/>
  <c r="Y1054" i="55"/>
  <c r="Z1056" i="55"/>
  <c r="AD1057" i="55"/>
  <c r="AN1057" i="55" s="1"/>
  <c r="AD1062" i="55"/>
  <c r="AC1064" i="55"/>
  <c r="Y1068" i="55"/>
  <c r="AN1077" i="55"/>
  <c r="AE1078" i="55"/>
  <c r="Z1082" i="55"/>
  <c r="AB1084" i="55"/>
  <c r="AL1084" i="55" s="1"/>
  <c r="AH1084" i="55" s="1"/>
  <c r="Z1088" i="55"/>
  <c r="AL1090" i="55"/>
  <c r="AH1090" i="55" s="1"/>
  <c r="Y1091" i="55"/>
  <c r="AD1092" i="55"/>
  <c r="AN1092" i="55" s="1"/>
  <c r="Z1094" i="55"/>
  <c r="AJ1094" i="55" s="1"/>
  <c r="AD1095" i="55"/>
  <c r="AB1098" i="55"/>
  <c r="AA1101" i="55"/>
  <c r="AE1102" i="55"/>
  <c r="AO1102" i="55" s="1"/>
  <c r="AD1105" i="55"/>
  <c r="AA1108" i="55"/>
  <c r="AM1110" i="55"/>
  <c r="Y1111" i="55"/>
  <c r="AD1112" i="55"/>
  <c r="AB1115" i="55"/>
  <c r="Z1118" i="55"/>
  <c r="AD1119" i="55"/>
  <c r="AN1119" i="55" s="1"/>
  <c r="AD1122" i="55"/>
  <c r="AN1122" i="55" s="1"/>
  <c r="AB1125" i="55"/>
  <c r="AA1128" i="55"/>
  <c r="AK1128" i="55" s="1"/>
  <c r="AA1131" i="55"/>
  <c r="AK1131" i="55" s="1"/>
  <c r="AE1132" i="55"/>
  <c r="Z1134" i="55"/>
  <c r="AJ1134" i="55" s="1"/>
  <c r="AD1135" i="55"/>
  <c r="AB1138" i="55"/>
  <c r="Y1141" i="55"/>
  <c r="AE1142" i="55"/>
  <c r="AD1145" i="55"/>
  <c r="AB1148" i="55"/>
  <c r="AL1148" i="55" s="1"/>
  <c r="AH1148" i="55" s="1"/>
  <c r="AB1151" i="55"/>
  <c r="AA1154" i="55"/>
  <c r="AA1157" i="55"/>
  <c r="AM1159" i="55"/>
  <c r="Z1160" i="55"/>
  <c r="AJ1160" i="55" s="1"/>
  <c r="AE1161" i="55"/>
  <c r="AD1167" i="55"/>
  <c r="AB1170" i="55"/>
  <c r="AM1181" i="55"/>
  <c r="Y1200" i="55"/>
  <c r="AD1201" i="55"/>
  <c r="AN1206" i="55"/>
  <c r="AE1212" i="55"/>
  <c r="AB1215" i="55"/>
  <c r="AK1217" i="55"/>
  <c r="Y1218" i="55"/>
  <c r="AD1219" i="55"/>
  <c r="Y1222" i="55"/>
  <c r="AD1223" i="55"/>
  <c r="Y1226" i="55"/>
  <c r="AD1227" i="55"/>
  <c r="Y1230" i="55"/>
  <c r="AD1231" i="55"/>
  <c r="Y1234" i="55"/>
  <c r="AD1235" i="55"/>
  <c r="AA869" i="55"/>
  <c r="Y875" i="55"/>
  <c r="AD876" i="55"/>
  <c r="AN876" i="55" s="1"/>
  <c r="AA879" i="55"/>
  <c r="AB882" i="55"/>
  <c r="AD883" i="55"/>
  <c r="AD886" i="55"/>
  <c r="AD889" i="55"/>
  <c r="AA892" i="55"/>
  <c r="Z895" i="55"/>
  <c r="AJ895" i="55" s="1"/>
  <c r="AE896" i="55"/>
  <c r="AC899" i="55"/>
  <c r="AA907" i="55"/>
  <c r="AK907" i="55" s="1"/>
  <c r="AB910" i="55"/>
  <c r="AE913" i="55"/>
  <c r="Y915" i="55"/>
  <c r="AD916" i="55"/>
  <c r="AN916" i="55" s="1"/>
  <c r="Z918" i="55"/>
  <c r="AD919" i="55"/>
  <c r="Y926" i="55"/>
  <c r="AC927" i="55"/>
  <c r="AM927" i="55" s="1"/>
  <c r="AE929" i="55"/>
  <c r="AA939" i="55"/>
  <c r="AA954" i="55"/>
  <c r="AK954" i="55" s="1"/>
  <c r="AO1029" i="55"/>
  <c r="AD1125" i="55"/>
  <c r="AB1128" i="55"/>
  <c r="AN1133" i="55"/>
  <c r="AE1135" i="55"/>
  <c r="Y1147" i="55"/>
  <c r="AD1148" i="55"/>
  <c r="AC1151" i="55"/>
  <c r="AM1151" i="55" s="1"/>
  <c r="AB1154" i="55"/>
  <c r="AJ1162" i="55"/>
  <c r="Y1166" i="55"/>
  <c r="AD1170" i="55"/>
  <c r="AN1170" i="55" s="1"/>
  <c r="Y1203" i="55"/>
  <c r="Y1214" i="55"/>
  <c r="AD1215" i="55"/>
  <c r="AD869" i="55"/>
  <c r="AA872" i="55"/>
  <c r="Z875" i="55"/>
  <c r="AE876" i="55"/>
  <c r="Y878" i="55"/>
  <c r="AB879" i="55"/>
  <c r="AC882" i="55"/>
  <c r="AM882" i="55" s="1"/>
  <c r="Y885" i="55"/>
  <c r="AE886" i="55"/>
  <c r="AE889" i="55"/>
  <c r="AB892" i="55"/>
  <c r="AL892" i="55" s="1"/>
  <c r="AH892" i="55" s="1"/>
  <c r="AA895" i="55"/>
  <c r="AK895" i="55" s="1"/>
  <c r="AB898" i="55"/>
  <c r="AD899" i="55"/>
  <c r="AA901" i="55"/>
  <c r="AA904" i="55"/>
  <c r="AB907" i="55"/>
  <c r="AL907" i="55" s="1"/>
  <c r="AH907" i="55" s="1"/>
  <c r="AC910" i="55"/>
  <c r="AN912" i="55"/>
  <c r="Z915" i="55"/>
  <c r="AE916" i="55"/>
  <c r="AB918" i="55"/>
  <c r="AD921" i="55"/>
  <c r="AA924" i="55"/>
  <c r="Z926" i="55"/>
  <c r="AE927" i="55"/>
  <c r="Z931" i="55"/>
  <c r="AK936" i="55"/>
  <c r="AB939" i="55"/>
  <c r="AL939" i="55" s="1"/>
  <c r="AH939" i="55" s="1"/>
  <c r="AD943" i="55"/>
  <c r="AA946" i="55"/>
  <c r="AK946" i="55" s="1"/>
  <c r="AD954" i="55"/>
  <c r="AE957" i="55"/>
  <c r="Y962" i="55"/>
  <c r="Y964" i="55"/>
  <c r="AC965" i="55"/>
  <c r="AB968" i="55"/>
  <c r="AJ970" i="55"/>
  <c r="AD974" i="55"/>
  <c r="AA976" i="55"/>
  <c r="AE977" i="55"/>
  <c r="AO977" i="55" s="1"/>
  <c r="AA979" i="55"/>
  <c r="AJ980" i="55"/>
  <c r="AA986" i="55"/>
  <c r="AK986" i="55" s="1"/>
  <c r="Z988" i="55"/>
  <c r="AJ988" i="55" s="1"/>
  <c r="AD989" i="55"/>
  <c r="Z994" i="55"/>
  <c r="AJ994" i="55" s="1"/>
  <c r="AA996" i="55"/>
  <c r="AE997" i="55"/>
  <c r="Y1002" i="55"/>
  <c r="AB1005" i="55"/>
  <c r="Y1010" i="55"/>
  <c r="Z1012" i="55"/>
  <c r="AJ1012" i="55" s="1"/>
  <c r="AD1013" i="55"/>
  <c r="AD1016" i="55"/>
  <c r="AN1016" i="55" s="1"/>
  <c r="AB1021" i="55"/>
  <c r="AD1022" i="55"/>
  <c r="AC1024" i="55"/>
  <c r="AE1025" i="55"/>
  <c r="AO1025" i="55" s="1"/>
  <c r="AA1030" i="55"/>
  <c r="AA1032" i="55"/>
  <c r="AK1032" i="55" s="1"/>
  <c r="AE1033" i="55"/>
  <c r="AO1033" i="55" s="1"/>
  <c r="Y1038" i="55"/>
  <c r="Z1040" i="55"/>
  <c r="AD1041" i="55"/>
  <c r="AN1041" i="55" s="1"/>
  <c r="AA1046" i="55"/>
  <c r="AB1048" i="55"/>
  <c r="AL1048" i="55" s="1"/>
  <c r="AH1048" i="55" s="1"/>
  <c r="AK1052" i="55"/>
  <c r="AA1054" i="55"/>
  <c r="AB1056" i="55"/>
  <c r="AL1056" i="55" s="1"/>
  <c r="AH1056" i="55" s="1"/>
  <c r="Z1066" i="55"/>
  <c r="AA1068" i="55"/>
  <c r="AC1073" i="55"/>
  <c r="AL1076" i="55"/>
  <c r="AH1076" i="55" s="1"/>
  <c r="AN1081" i="55"/>
  <c r="AE1082" i="55"/>
  <c r="AD1084" i="55"/>
  <c r="AN1084" i="55" s="1"/>
  <c r="Z1086" i="55"/>
  <c r="AB1088" i="55"/>
  <c r="AL1088" i="55" s="1"/>
  <c r="AH1088" i="55" s="1"/>
  <c r="AB1091" i="55"/>
  <c r="AB1094" i="55"/>
  <c r="AA1097" i="55"/>
  <c r="AE1098" i="55"/>
  <c r="AA1104" i="55"/>
  <c r="Y1107" i="55"/>
  <c r="AD1115" i="55"/>
  <c r="Y1127" i="55"/>
  <c r="AD1128" i="55"/>
  <c r="Y1130" i="55"/>
  <c r="AC1131" i="55"/>
  <c r="AM1131" i="55" s="1"/>
  <c r="AB1134" i="55"/>
  <c r="AL1134" i="55" s="1"/>
  <c r="AH1134" i="55" s="1"/>
  <c r="Y1137" i="55"/>
  <c r="AE1138" i="55"/>
  <c r="AB1141" i="55"/>
  <c r="AA1144" i="55"/>
  <c r="AA1147" i="55"/>
  <c r="AE1148" i="55"/>
  <c r="Z1150" i="55"/>
  <c r="AD1151" i="55"/>
  <c r="AD1154" i="55"/>
  <c r="AA1166" i="55"/>
  <c r="AK1166" i="55" s="1"/>
  <c r="AA1169" i="55"/>
  <c r="AK1169" i="55" s="1"/>
  <c r="AE1170" i="55"/>
  <c r="AO1170" i="55" s="1"/>
  <c r="Y1172" i="55"/>
  <c r="AB1200" i="55"/>
  <c r="Z1203" i="55"/>
  <c r="AK1209" i="55"/>
  <c r="Y1210" i="55"/>
  <c r="AA1214" i="55"/>
  <c r="AE1215" i="55"/>
  <c r="AB1218" i="55"/>
  <c r="Y1221" i="55"/>
  <c r="AB1222" i="55"/>
  <c r="AL1222" i="55" s="1"/>
  <c r="AH1222" i="55" s="1"/>
  <c r="Y1225" i="55"/>
  <c r="AB1226" i="55"/>
  <c r="AL1226" i="55" s="1"/>
  <c r="AH1226" i="55" s="1"/>
  <c r="Y1229" i="55"/>
  <c r="AB1230" i="55"/>
  <c r="Y1233" i="55"/>
  <c r="AB1234" i="55"/>
  <c r="AE869" i="55"/>
  <c r="AB872" i="55"/>
  <c r="Z878" i="55"/>
  <c r="AD882" i="55"/>
  <c r="AA885" i="55"/>
  <c r="AK887" i="55"/>
  <c r="AD892" i="55"/>
  <c r="Y894" i="55"/>
  <c r="AC898" i="55"/>
  <c r="AD901" i="55"/>
  <c r="AB904" i="55"/>
  <c r="AL904" i="55" s="1"/>
  <c r="AH904" i="55" s="1"/>
  <c r="Y906" i="55"/>
  <c r="AD910" i="55"/>
  <c r="AC918" i="55"/>
  <c r="AE921" i="55"/>
  <c r="AB924" i="55"/>
  <c r="AL924" i="55" s="1"/>
  <c r="AH924" i="55" s="1"/>
  <c r="AA931" i="55"/>
  <c r="AK931" i="55" s="1"/>
  <c r="AC937" i="55"/>
  <c r="AM937" i="55" s="1"/>
  <c r="AC939" i="55"/>
  <c r="AJ950" i="55"/>
  <c r="AA953" i="55"/>
  <c r="AE954" i="55"/>
  <c r="AM958" i="55"/>
  <c r="Z962" i="55"/>
  <c r="AD965" i="55"/>
  <c r="AA973" i="55"/>
  <c r="AE974" i="55"/>
  <c r="AJ978" i="55"/>
  <c r="AB979" i="55"/>
  <c r="Y982" i="55"/>
  <c r="AD986" i="55"/>
  <c r="AE989" i="55"/>
  <c r="AA994" i="55"/>
  <c r="AK994" i="55" s="1"/>
  <c r="Z1002" i="55"/>
  <c r="AC1005" i="55"/>
  <c r="AM1005" i="55" s="1"/>
  <c r="Z1010" i="55"/>
  <c r="AE1013" i="55"/>
  <c r="AO1013" i="55" s="1"/>
  <c r="AC1021" i="55"/>
  <c r="AE1022" i="55"/>
  <c r="AK1028" i="55"/>
  <c r="AD1030" i="55"/>
  <c r="Z1038" i="55"/>
  <c r="AE1041" i="55"/>
  <c r="AO1041" i="55" s="1"/>
  <c r="AD1046" i="55"/>
  <c r="AA1053" i="55"/>
  <c r="AD1054" i="55"/>
  <c r="AB1061" i="55"/>
  <c r="AN1065" i="55"/>
  <c r="AA1066" i="55"/>
  <c r="AD1073" i="55"/>
  <c r="AN1073" i="55" s="1"/>
  <c r="AB1077" i="55"/>
  <c r="AD1086" i="55"/>
  <c r="AN1086" i="55" s="1"/>
  <c r="Y1090" i="55"/>
  <c r="AC1091" i="55"/>
  <c r="AD1094" i="55"/>
  <c r="AJ1099" i="55"/>
  <c r="Y1100" i="55"/>
  <c r="AE1101" i="55"/>
  <c r="AB1104" i="55"/>
  <c r="AA1107" i="55"/>
  <c r="AE1108" i="55"/>
  <c r="Y1110" i="55"/>
  <c r="AC1111" i="55"/>
  <c r="AA1114" i="55"/>
  <c r="AK1114" i="55" s="1"/>
  <c r="AE1115" i="55"/>
  <c r="Y1117" i="55"/>
  <c r="AD1118" i="55"/>
  <c r="AB1121" i="55"/>
  <c r="AA1124" i="55"/>
  <c r="AK1124" i="55" s="1"/>
  <c r="AA1127" i="55"/>
  <c r="AE1128" i="55"/>
  <c r="Z1130" i="55"/>
  <c r="AD1131" i="55"/>
  <c r="AD1134" i="55"/>
  <c r="AA1137" i="55"/>
  <c r="Y1140" i="55"/>
  <c r="AD1141" i="55"/>
  <c r="AN1141" i="55" s="1"/>
  <c r="AB1144" i="55"/>
  <c r="AB1147" i="55"/>
  <c r="AA1150" i="55"/>
  <c r="AE1151" i="55"/>
  <c r="Y1153" i="55"/>
  <c r="AE1154" i="55"/>
  <c r="Y1156" i="55"/>
  <c r="AE1157" i="55"/>
  <c r="Y1159" i="55"/>
  <c r="AD1160" i="55"/>
  <c r="AD1163" i="55"/>
  <c r="AN1163" i="55" s="1"/>
  <c r="AB1166" i="55"/>
  <c r="AB1169" i="55"/>
  <c r="AM1171" i="55"/>
  <c r="Z1172" i="55"/>
  <c r="AE1173" i="55"/>
  <c r="Y1175" i="55"/>
  <c r="AE1176" i="55"/>
  <c r="Y1178" i="55"/>
  <c r="AE1179" i="55"/>
  <c r="Y1181" i="55"/>
  <c r="AE1182" i="55"/>
  <c r="Y1184" i="55"/>
  <c r="AE1185" i="55"/>
  <c r="Y1187" i="55"/>
  <c r="AE1188" i="55"/>
  <c r="Y1190" i="55"/>
  <c r="AE1191" i="55"/>
  <c r="Y1193" i="55"/>
  <c r="AE1194" i="55"/>
  <c r="Y1196" i="55"/>
  <c r="AE1197" i="55"/>
  <c r="Y1199" i="55"/>
  <c r="AC1200" i="55"/>
  <c r="AA1203" i="55"/>
  <c r="AK1203" i="55" s="1"/>
  <c r="AE1204" i="55"/>
  <c r="Y1206" i="55"/>
  <c r="AD1207" i="55"/>
  <c r="AA1210" i="55"/>
  <c r="AE1211" i="55"/>
  <c r="AB1214" i="55"/>
  <c r="Y1217" i="55"/>
  <c r="AD1218" i="55"/>
  <c r="AN1218" i="55" s="1"/>
  <c r="AD1222" i="55"/>
  <c r="AN1222" i="55" s="1"/>
  <c r="AD1226" i="55"/>
  <c r="AD1230" i="55"/>
  <c r="AN1230" i="55" s="1"/>
  <c r="AD1234" i="55"/>
  <c r="AN1234" i="55" s="1"/>
  <c r="Z1236" i="55"/>
  <c r="AC1236" i="55"/>
  <c r="AB1236" i="55"/>
  <c r="Y1236" i="55"/>
  <c r="AD1238" i="55"/>
  <c r="AN1238" i="55" s="1"/>
  <c r="AA1241" i="55"/>
  <c r="AK1241" i="55" s="1"/>
  <c r="AE1242" i="55"/>
  <c r="AB1245" i="55"/>
  <c r="AD1249" i="55"/>
  <c r="AD1252" i="55"/>
  <c r="AA1255" i="55"/>
  <c r="AA1258" i="55"/>
  <c r="AK1258" i="55" s="1"/>
  <c r="AE1259" i="55"/>
  <c r="AA1261" i="55"/>
  <c r="Y1264" i="55"/>
  <c r="AE1265" i="55"/>
  <c r="AB1267" i="55"/>
  <c r="Y1269" i="55"/>
  <c r="AB1270" i="55"/>
  <c r="AB1275" i="55"/>
  <c r="Z1277" i="55"/>
  <c r="AE1285" i="55"/>
  <c r="Y1289" i="55"/>
  <c r="AD1290" i="55"/>
  <c r="AN1290" i="55" s="1"/>
  <c r="AD1292" i="55"/>
  <c r="AB1295" i="55"/>
  <c r="AB1298" i="55"/>
  <c r="AA1300" i="55"/>
  <c r="AE1301" i="55"/>
  <c r="AA1303" i="55"/>
  <c r="Y1306" i="55"/>
  <c r="AC1309" i="55"/>
  <c r="AA1314" i="55"/>
  <c r="AK1314" i="55" s="1"/>
  <c r="AA1316" i="55"/>
  <c r="AC1321" i="55"/>
  <c r="AA1326" i="55"/>
  <c r="AK1326" i="55" s="1"/>
  <c r="Y1328" i="55"/>
  <c r="AD1329" i="55"/>
  <c r="AA1331" i="55"/>
  <c r="AE1332" i="55"/>
  <c r="AA1334" i="55"/>
  <c r="AK1334" i="55" s="1"/>
  <c r="AC1336" i="55"/>
  <c r="Y1338" i="55"/>
  <c r="AA1340" i="55"/>
  <c r="AC1345" i="55"/>
  <c r="AM1345" i="55" s="1"/>
  <c r="AA1349" i="55"/>
  <c r="AD1362" i="55"/>
  <c r="AE1364" i="55"/>
  <c r="AO1364" i="55" s="1"/>
  <c r="AA1366" i="55"/>
  <c r="AD1368" i="55"/>
  <c r="Z1370" i="55"/>
  <c r="AC1372" i="55"/>
  <c r="AM1372" i="55" s="1"/>
  <c r="Y1374" i="55"/>
  <c r="AB1376" i="55"/>
  <c r="AA1380" i="55"/>
  <c r="AA1384" i="55"/>
  <c r="AA1388" i="55"/>
  <c r="AA1392" i="55"/>
  <c r="AA1396" i="55"/>
  <c r="AA1400" i="55"/>
  <c r="AK1400" i="55" s="1"/>
  <c r="AA1404" i="55"/>
  <c r="AA1408" i="55"/>
  <c r="AA1412" i="55"/>
  <c r="AA1416" i="55"/>
  <c r="AA1420" i="55"/>
  <c r="AA1424" i="55"/>
  <c r="AA1428" i="55"/>
  <c r="Y1430" i="55"/>
  <c r="AC1432" i="55"/>
  <c r="AM1432" i="55" s="1"/>
  <c r="Z1434" i="55"/>
  <c r="AD1436" i="55"/>
  <c r="AA1438" i="55"/>
  <c r="AK1438" i="55" s="1"/>
  <c r="AE1440" i="55"/>
  <c r="AD1442" i="55"/>
  <c r="AD1453" i="55"/>
  <c r="AA1460" i="55"/>
  <c r="Y1462" i="55"/>
  <c r="AE1464" i="55"/>
  <c r="AC1469" i="55"/>
  <c r="AC1484" i="55"/>
  <c r="AC1489" i="55"/>
  <c r="Z1492" i="55"/>
  <c r="Z1494" i="55"/>
  <c r="AA1498" i="55"/>
  <c r="AK1498" i="55" s="1"/>
  <c r="AA1501" i="55"/>
  <c r="AE1502" i="55"/>
  <c r="Z1504" i="55"/>
  <c r="AD1505" i="55"/>
  <c r="AE1508" i="55"/>
  <c r="AA1513" i="55"/>
  <c r="AE1514" i="55"/>
  <c r="AE1516" i="55"/>
  <c r="AA1521" i="55"/>
  <c r="AE1522" i="55"/>
  <c r="AB1524" i="55"/>
  <c r="AA1529" i="55"/>
  <c r="AK1529" i="55" s="1"/>
  <c r="AE1530" i="55"/>
  <c r="AB1532" i="55"/>
  <c r="AE1533" i="55"/>
  <c r="AB1538" i="55"/>
  <c r="Y1540" i="55"/>
  <c r="AB1541" i="55"/>
  <c r="AB1544" i="55"/>
  <c r="AB1549" i="55"/>
  <c r="AA1554" i="55"/>
  <c r="Z1556" i="55"/>
  <c r="AD1557" i="55"/>
  <c r="Y1559" i="55"/>
  <c r="AA1562" i="55"/>
  <c r="Y1564" i="55"/>
  <c r="AC1565" i="55"/>
  <c r="AA1570" i="55"/>
  <c r="AB1572" i="55"/>
  <c r="AL1572" i="55" s="1"/>
  <c r="AH1572" i="55" s="1"/>
  <c r="AB1577" i="55"/>
  <c r="AC1580" i="55"/>
  <c r="AE1588" i="55"/>
  <c r="Y1590" i="55"/>
  <c r="Y1592" i="55"/>
  <c r="AC1593" i="55"/>
  <c r="AD1598" i="55"/>
  <c r="AN1598" i="55" s="1"/>
  <c r="AA1600" i="55"/>
  <c r="AE1601" i="55"/>
  <c r="AE1606" i="55"/>
  <c r="AC1608" i="55"/>
  <c r="AA1620" i="55"/>
  <c r="AN1624" i="55"/>
  <c r="AE1626" i="55"/>
  <c r="AC1633" i="55"/>
  <c r="AB1640" i="55"/>
  <c r="AE1645" i="55"/>
  <c r="AO1645" i="55" s="1"/>
  <c r="AC1660" i="55"/>
  <c r="AA1664" i="55"/>
  <c r="AK1664" i="55" s="1"/>
  <c r="AE1669" i="55"/>
  <c r="AA1676" i="55"/>
  <c r="AD1677" i="55"/>
  <c r="AA1688" i="55"/>
  <c r="AA1696" i="55"/>
  <c r="AO1712" i="55"/>
  <c r="AA1732" i="55"/>
  <c r="AD1733" i="55"/>
  <c r="AE1238" i="55"/>
  <c r="AB1241" i="55"/>
  <c r="Y1244" i="55"/>
  <c r="AC1245" i="55"/>
  <c r="AM1245" i="55" s="1"/>
  <c r="AE1249" i="55"/>
  <c r="Z1251" i="55"/>
  <c r="AE1252" i="55"/>
  <c r="AB1255" i="55"/>
  <c r="AB1258" i="55"/>
  <c r="AB1261" i="55"/>
  <c r="AC1264" i="55"/>
  <c r="AD1267" i="55"/>
  <c r="Z1269" i="55"/>
  <c r="AD1270" i="55"/>
  <c r="AN1270" i="55" s="1"/>
  <c r="AD1275" i="55"/>
  <c r="AA1277" i="55"/>
  <c r="AK1277" i="55" s="1"/>
  <c r="AM1286" i="55"/>
  <c r="AA1289" i="55"/>
  <c r="AE1290" i="55"/>
  <c r="AE1292" i="55"/>
  <c r="AD1295" i="55"/>
  <c r="Y1297" i="55"/>
  <c r="AD1298" i="55"/>
  <c r="AA1306" i="55"/>
  <c r="AD1309" i="55"/>
  <c r="AB1314" i="55"/>
  <c r="AB1316" i="55"/>
  <c r="AL1316" i="55" s="1"/>
  <c r="AH1316" i="55" s="1"/>
  <c r="AD1321" i="55"/>
  <c r="AN1321" i="55" s="1"/>
  <c r="AD1326" i="55"/>
  <c r="Z1328" i="55"/>
  <c r="AJ1328" i="55" s="1"/>
  <c r="AE1329" i="55"/>
  <c r="AO1329" i="55" s="1"/>
  <c r="AD1334" i="55"/>
  <c r="AD1336" i="55"/>
  <c r="Z1338" i="55"/>
  <c r="AB1340" i="55"/>
  <c r="Y1344" i="55"/>
  <c r="AD1345" i="55"/>
  <c r="AC1349" i="55"/>
  <c r="AA1353" i="55"/>
  <c r="AD1366" i="55"/>
  <c r="AN1366" i="55" s="1"/>
  <c r="AE1368" i="55"/>
  <c r="AA1370" i="55"/>
  <c r="AD1372" i="55"/>
  <c r="Z1374" i="55"/>
  <c r="AC1376" i="55"/>
  <c r="Y1378" i="55"/>
  <c r="AC1380" i="55"/>
  <c r="Y1382" i="55"/>
  <c r="AC1384" i="55"/>
  <c r="AM1384" i="55" s="1"/>
  <c r="Y1386" i="55"/>
  <c r="AC1388" i="55"/>
  <c r="Y1390" i="55"/>
  <c r="AC1392" i="55"/>
  <c r="AM1392" i="55" s="1"/>
  <c r="Y1394" i="55"/>
  <c r="AC1396" i="55"/>
  <c r="Y1398" i="55"/>
  <c r="AC1400" i="55"/>
  <c r="Y1402" i="55"/>
  <c r="AC1404" i="55"/>
  <c r="AM1404" i="55" s="1"/>
  <c r="Y1406" i="55"/>
  <c r="AC1408" i="55"/>
  <c r="AM1408" i="55" s="1"/>
  <c r="Y1410" i="55"/>
  <c r="AC1412" i="55"/>
  <c r="Y1414" i="55"/>
  <c r="AC1416" i="55"/>
  <c r="Y1418" i="55"/>
  <c r="AC1420" i="55"/>
  <c r="AM1420" i="55" s="1"/>
  <c r="Y1422" i="55"/>
  <c r="AC1424" i="55"/>
  <c r="Y1426" i="55"/>
  <c r="AC1428" i="55"/>
  <c r="Z1430" i="55"/>
  <c r="AD1432" i="55"/>
  <c r="AA1434" i="55"/>
  <c r="AE1436" i="55"/>
  <c r="AD1438" i="55"/>
  <c r="AN1438" i="55" s="1"/>
  <c r="AC1449" i="55"/>
  <c r="Z1456" i="55"/>
  <c r="AC1460" i="55"/>
  <c r="AD1469" i="55"/>
  <c r="Z1472" i="55"/>
  <c r="AE1484" i="55"/>
  <c r="AD1489" i="55"/>
  <c r="AA1492" i="55"/>
  <c r="AB1498" i="55"/>
  <c r="Y1510" i="55"/>
  <c r="Y1518" i="55"/>
  <c r="AK1523" i="55"/>
  <c r="AD1524" i="55"/>
  <c r="AB1529" i="55"/>
  <c r="AC1532" i="55"/>
  <c r="Y1537" i="55"/>
  <c r="AD1538" i="55"/>
  <c r="Z1540" i="55"/>
  <c r="AC1541" i="55"/>
  <c r="AC1544" i="55"/>
  <c r="Y1548" i="55"/>
  <c r="AC1549" i="55"/>
  <c r="AD1554" i="55"/>
  <c r="AA1556" i="55"/>
  <c r="AK1556" i="55" s="1"/>
  <c r="AE1557" i="55"/>
  <c r="AA1559" i="55"/>
  <c r="AD1562" i="55"/>
  <c r="Z1564" i="55"/>
  <c r="AD1565" i="55"/>
  <c r="AD1570" i="55"/>
  <c r="AC1572" i="55"/>
  <c r="Y1576" i="55"/>
  <c r="AC1577" i="55"/>
  <c r="AD1580" i="55"/>
  <c r="AD1593" i="55"/>
  <c r="AE1598" i="55"/>
  <c r="AO1598" i="55" s="1"/>
  <c r="AB1600" i="55"/>
  <c r="AL1600" i="55" s="1"/>
  <c r="AH1600" i="55" s="1"/>
  <c r="AM1602" i="55"/>
  <c r="AB1620" i="55"/>
  <c r="AD1633" i="55"/>
  <c r="AB1664" i="55"/>
  <c r="AB1676" i="55"/>
  <c r="AE1677" i="55"/>
  <c r="AO1677" i="55" s="1"/>
  <c r="AB1688" i="55"/>
  <c r="AB1696" i="55"/>
  <c r="AE1697" i="55"/>
  <c r="AD1705" i="55"/>
  <c r="AM1715" i="55"/>
  <c r="AD1719" i="55"/>
  <c r="AC1725" i="55"/>
  <c r="AD1727" i="55"/>
  <c r="AB1732" i="55"/>
  <c r="AE1733" i="55"/>
  <c r="Y1240" i="55"/>
  <c r="AC1241" i="55"/>
  <c r="AA1244" i="55"/>
  <c r="AD1245" i="55"/>
  <c r="Y1247" i="55"/>
  <c r="AD1255" i="55"/>
  <c r="Y1257" i="55"/>
  <c r="AD1258" i="55"/>
  <c r="AC1261" i="55"/>
  <c r="AE1264" i="55"/>
  <c r="AE1267" i="55"/>
  <c r="AA1269" i="55"/>
  <c r="AK1269" i="55" s="1"/>
  <c r="AE1270" i="55"/>
  <c r="AO1270" i="55" s="1"/>
  <c r="AC1272" i="55"/>
  <c r="AE1275" i="55"/>
  <c r="AB1277" i="55"/>
  <c r="Y1294" i="55"/>
  <c r="AA1297" i="55"/>
  <c r="AE1298" i="55"/>
  <c r="AO1298" i="55" s="1"/>
  <c r="AD1300" i="55"/>
  <c r="AB1306" i="55"/>
  <c r="Y1308" i="55"/>
  <c r="AE1309" i="55"/>
  <c r="AO1309" i="55" s="1"/>
  <c r="AD1314" i="55"/>
  <c r="AD1316" i="55"/>
  <c r="Y1318" i="55"/>
  <c r="AE1321" i="55"/>
  <c r="AA1328" i="55"/>
  <c r="AE1336" i="55"/>
  <c r="AA1338" i="55"/>
  <c r="AC1340" i="55"/>
  <c r="AM1340" i="55" s="1"/>
  <c r="Y1342" i="55"/>
  <c r="AD1349" i="55"/>
  <c r="AC1353" i="55"/>
  <c r="AA1357" i="55"/>
  <c r="AD1370" i="55"/>
  <c r="AE1372" i="55"/>
  <c r="AA1374" i="55"/>
  <c r="AD1376" i="55"/>
  <c r="Z1378" i="55"/>
  <c r="AD1380" i="55"/>
  <c r="Z1382" i="55"/>
  <c r="AD1384" i="55"/>
  <c r="AN1384" i="55" s="1"/>
  <c r="Z1386" i="55"/>
  <c r="AD1388" i="55"/>
  <c r="Z1390" i="55"/>
  <c r="AD1392" i="55"/>
  <c r="Z1394" i="55"/>
  <c r="AD1396" i="55"/>
  <c r="Z1398" i="55"/>
  <c r="AD1400" i="55"/>
  <c r="Z1402" i="55"/>
  <c r="AD1404" i="55"/>
  <c r="Z1406" i="55"/>
  <c r="AD1408" i="55"/>
  <c r="AN1408" i="55" s="1"/>
  <c r="Z1410" i="55"/>
  <c r="AD1412" i="55"/>
  <c r="Z1414" i="55"/>
  <c r="AD1416" i="55"/>
  <c r="Z1418" i="55"/>
  <c r="AD1420" i="55"/>
  <c r="Z1422" i="55"/>
  <c r="AD1424" i="55"/>
  <c r="Z1426" i="55"/>
  <c r="AD1428" i="55"/>
  <c r="AA1430" i="55"/>
  <c r="AE1432" i="55"/>
  <c r="AD1434" i="55"/>
  <c r="AD1449" i="55"/>
  <c r="AN1449" i="55" s="1"/>
  <c r="AA1456" i="55"/>
  <c r="Y1458" i="55"/>
  <c r="AA1472" i="55"/>
  <c r="AC1492" i="55"/>
  <c r="Y1497" i="55"/>
  <c r="AD1498" i="55"/>
  <c r="Y1500" i="55"/>
  <c r="AC1501" i="55"/>
  <c r="AB1504" i="55"/>
  <c r="AA1507" i="55"/>
  <c r="AK1507" i="55" s="1"/>
  <c r="AA1510" i="55"/>
  <c r="Y1512" i="55"/>
  <c r="AC1513" i="55"/>
  <c r="AA1518" i="55"/>
  <c r="Y1520" i="55"/>
  <c r="AC1521" i="55"/>
  <c r="AM1521" i="55" s="1"/>
  <c r="AE1524" i="55"/>
  <c r="Y1528" i="55"/>
  <c r="AC1529" i="55"/>
  <c r="AD1532" i="55"/>
  <c r="AA1537" i="55"/>
  <c r="AE1538" i="55"/>
  <c r="AO1538" i="55" s="1"/>
  <c r="AA1540" i="55"/>
  <c r="AK1540" i="55" s="1"/>
  <c r="AD1541" i="55"/>
  <c r="AD1544" i="55"/>
  <c r="AN1544" i="55" s="1"/>
  <c r="Z1548" i="55"/>
  <c r="AJ1548" i="55" s="1"/>
  <c r="AD1549" i="55"/>
  <c r="AN1549" i="55" s="1"/>
  <c r="AL1552" i="55"/>
  <c r="AH1552" i="55" s="1"/>
  <c r="AE1554" i="55"/>
  <c r="AB1556" i="55"/>
  <c r="AE1562" i="55"/>
  <c r="AA1564" i="55"/>
  <c r="AE1565" i="55"/>
  <c r="AO1565" i="55" s="1"/>
  <c r="AE1570" i="55"/>
  <c r="AO1570" i="55" s="1"/>
  <c r="AD1572" i="55"/>
  <c r="Z1576" i="55"/>
  <c r="AD1577" i="55"/>
  <c r="Y1579" i="55"/>
  <c r="AE1580" i="55"/>
  <c r="AE1593" i="55"/>
  <c r="AC1600" i="55"/>
  <c r="AC1620" i="55"/>
  <c r="AE1633" i="55"/>
  <c r="AN1636" i="55"/>
  <c r="AC1664" i="55"/>
  <c r="AC1676" i="55"/>
  <c r="AM1676" i="55" s="1"/>
  <c r="AC1688" i="55"/>
  <c r="AC1696" i="55"/>
  <c r="AA1710" i="55"/>
  <c r="AD1725" i="55"/>
  <c r="AC1732" i="55"/>
  <c r="Y1737" i="55"/>
  <c r="AA1240" i="55"/>
  <c r="AD1241" i="55"/>
  <c r="AC1244" i="55"/>
  <c r="AE1245" i="55"/>
  <c r="Z1247" i="55"/>
  <c r="AB1251" i="55"/>
  <c r="AL1251" i="55" s="1"/>
  <c r="AH1251" i="55" s="1"/>
  <c r="AA1254" i="55"/>
  <c r="AE1255" i="55"/>
  <c r="AC1277" i="55"/>
  <c r="Z1279" i="55"/>
  <c r="Y1281" i="55"/>
  <c r="AE1282" i="55"/>
  <c r="AO1282" i="55" s="1"/>
  <c r="AD1284" i="55"/>
  <c r="Y1288" i="55"/>
  <c r="AC1289" i="55"/>
  <c r="AA1294" i="55"/>
  <c r="AB1297" i="55"/>
  <c r="AE1300" i="55"/>
  <c r="AO1300" i="55" s="1"/>
  <c r="Y1305" i="55"/>
  <c r="AD1306" i="55"/>
  <c r="AJ1312" i="55"/>
  <c r="AA1313" i="55"/>
  <c r="AE1314" i="55"/>
  <c r="AE1316" i="55"/>
  <c r="Z1318" i="55"/>
  <c r="AJ1318" i="55" s="1"/>
  <c r="Z1320" i="55"/>
  <c r="AA1325" i="55"/>
  <c r="AD1338" i="55"/>
  <c r="AD1340" i="55"/>
  <c r="Z1342" i="55"/>
  <c r="AJ1342" i="55" s="1"/>
  <c r="AA1344" i="55"/>
  <c r="Z1348" i="55"/>
  <c r="AD1353" i="55"/>
  <c r="AC1357" i="55"/>
  <c r="AM1357" i="55" s="1"/>
  <c r="AA1361" i="55"/>
  <c r="AD1374" i="55"/>
  <c r="AE1376" i="55"/>
  <c r="AA1378" i="55"/>
  <c r="AE1380" i="55"/>
  <c r="AA1382" i="55"/>
  <c r="AE1384" i="55"/>
  <c r="AA1386" i="55"/>
  <c r="AK1386" i="55" s="1"/>
  <c r="AE1388" i="55"/>
  <c r="AA1390" i="55"/>
  <c r="AE1392" i="55"/>
  <c r="AA1394" i="55"/>
  <c r="AE1396" i="55"/>
  <c r="AA1398" i="55"/>
  <c r="AE1400" i="55"/>
  <c r="AA1402" i="55"/>
  <c r="AE1404" i="55"/>
  <c r="AA1406" i="55"/>
  <c r="AE1408" i="55"/>
  <c r="AA1410" i="55"/>
  <c r="AK1410" i="55" s="1"/>
  <c r="AE1412" i="55"/>
  <c r="AA1414" i="55"/>
  <c r="AE1416" i="55"/>
  <c r="AA1418" i="55"/>
  <c r="AE1420" i="55"/>
  <c r="AA1422" i="55"/>
  <c r="AE1424" i="55"/>
  <c r="AA1426" i="55"/>
  <c r="AE1428" i="55"/>
  <c r="AD1430" i="55"/>
  <c r="AC1445" i="55"/>
  <c r="Z1452" i="55"/>
  <c r="AJ1452" i="55" s="1"/>
  <c r="AC1456" i="55"/>
  <c r="Z1458" i="55"/>
  <c r="AE1460" i="55"/>
  <c r="AC1472" i="55"/>
  <c r="AM1472" i="55" s="1"/>
  <c r="AC1477" i="55"/>
  <c r="Z1480" i="55"/>
  <c r="Z1482" i="55"/>
  <c r="AE1492" i="55"/>
  <c r="AA1497" i="55"/>
  <c r="AE1498" i="55"/>
  <c r="Z1500" i="55"/>
  <c r="AJ1500" i="55" s="1"/>
  <c r="AD1501" i="55"/>
  <c r="AN1501" i="55" s="1"/>
  <c r="AD1504" i="55"/>
  <c r="AB1510" i="55"/>
  <c r="Z1512" i="55"/>
  <c r="AD1513" i="55"/>
  <c r="AB1518" i="55"/>
  <c r="Z1520" i="55"/>
  <c r="AJ1520" i="55" s="1"/>
  <c r="AD1521" i="55"/>
  <c r="Y1526" i="55"/>
  <c r="Z1528" i="55"/>
  <c r="AD1529" i="55"/>
  <c r="AE1532" i="55"/>
  <c r="Y1536" i="55"/>
  <c r="AB1537" i="55"/>
  <c r="AB1540" i="55"/>
  <c r="AE1541" i="55"/>
  <c r="Y1543" i="55"/>
  <c r="AE1544" i="55"/>
  <c r="Y1546" i="55"/>
  <c r="AA1548" i="55"/>
  <c r="AE1549" i="55"/>
  <c r="AA1553" i="55"/>
  <c r="AC1556" i="55"/>
  <c r="AA1561" i="55"/>
  <c r="AB1564" i="55"/>
  <c r="AL1564" i="55" s="1"/>
  <c r="AH1564" i="55" s="1"/>
  <c r="AE1572" i="55"/>
  <c r="Y1574" i="55"/>
  <c r="AA1576" i="55"/>
  <c r="AE1577" i="55"/>
  <c r="AO1577" i="55" s="1"/>
  <c r="AA1579" i="55"/>
  <c r="AK1579" i="55" s="1"/>
  <c r="AA1582" i="55"/>
  <c r="Z1584" i="55"/>
  <c r="AB1597" i="55"/>
  <c r="AD1600" i="55"/>
  <c r="Y1604" i="55"/>
  <c r="AC1605" i="55"/>
  <c r="AA1610" i="55"/>
  <c r="AK1610" i="55" s="1"/>
  <c r="AA1612" i="55"/>
  <c r="AE1613" i="55"/>
  <c r="AA1617" i="55"/>
  <c r="AD1620" i="55"/>
  <c r="AN1620" i="55" s="1"/>
  <c r="Y1624" i="55"/>
  <c r="AC1625" i="55"/>
  <c r="AD1630" i="55"/>
  <c r="AB1632" i="55"/>
  <c r="AA1637" i="55"/>
  <c r="AE1640" i="55"/>
  <c r="AA1642" i="55"/>
  <c r="Z1648" i="55"/>
  <c r="AJ1648" i="55" s="1"/>
  <c r="AE1649" i="55"/>
  <c r="AC1653" i="55"/>
  <c r="AE1662" i="55"/>
  <c r="AD1664" i="55"/>
  <c r="AN1664" i="55" s="1"/>
  <c r="Z1666" i="55"/>
  <c r="AB1668" i="55"/>
  <c r="AA1673" i="55"/>
  <c r="AD1676" i="55"/>
  <c r="AA1680" i="55"/>
  <c r="AD1681" i="55"/>
  <c r="AD1688" i="55"/>
  <c r="AA1693" i="55"/>
  <c r="AK1693" i="55" s="1"/>
  <c r="Z1695" i="55"/>
  <c r="AD1696" i="55"/>
  <c r="AA1701" i="55"/>
  <c r="Y1703" i="55"/>
  <c r="AE1707" i="55"/>
  <c r="Y1712" i="55"/>
  <c r="AB1713" i="55"/>
  <c r="Y1715" i="55"/>
  <c r="AE1725" i="55"/>
  <c r="Y1729" i="55"/>
  <c r="Y1731" i="55"/>
  <c r="AD1732" i="55"/>
  <c r="AN1732" i="55" s="1"/>
  <c r="AA1737" i="55"/>
  <c r="Z1739" i="55"/>
  <c r="AJ1739" i="55" s="1"/>
  <c r="AC1240" i="55"/>
  <c r="AE1241" i="55"/>
  <c r="AN1246" i="55"/>
  <c r="AK1249" i="55"/>
  <c r="AD1251" i="55"/>
  <c r="AB1254" i="55"/>
  <c r="AA1257" i="55"/>
  <c r="Y1260" i="55"/>
  <c r="AE1261" i="55"/>
  <c r="Z1263" i="55"/>
  <c r="AJ1263" i="55" s="1"/>
  <c r="AC1269" i="55"/>
  <c r="AA1274" i="55"/>
  <c r="AE1277" i="55"/>
  <c r="AB1279" i="55"/>
  <c r="Z1281" i="55"/>
  <c r="AJ1281" i="55" s="1"/>
  <c r="Y1286" i="55"/>
  <c r="Z1288" i="55"/>
  <c r="AD1289" i="55"/>
  <c r="Y1302" i="55"/>
  <c r="AA1305" i="55"/>
  <c r="AE1306" i="55"/>
  <c r="AA1308" i="55"/>
  <c r="AK1308" i="55" s="1"/>
  <c r="AC1313" i="55"/>
  <c r="AA1318" i="55"/>
  <c r="AA1320" i="55"/>
  <c r="AC1325" i="55"/>
  <c r="AC1328" i="55"/>
  <c r="AM1328" i="55" s="1"/>
  <c r="AA1333" i="55"/>
  <c r="AE1340" i="55"/>
  <c r="AA1342" i="55"/>
  <c r="AB1344" i="55"/>
  <c r="AL1344" i="55" s="1"/>
  <c r="AH1344" i="55" s="1"/>
  <c r="AA1348" i="55"/>
  <c r="Z1352" i="55"/>
  <c r="AD1357" i="55"/>
  <c r="AN1357" i="55" s="1"/>
  <c r="AC1361" i="55"/>
  <c r="AA1365" i="55"/>
  <c r="AD1378" i="55"/>
  <c r="AD1382" i="55"/>
  <c r="AD1386" i="55"/>
  <c r="AD1390" i="55"/>
  <c r="AD1394" i="55"/>
  <c r="AD1402" i="55"/>
  <c r="AD1406" i="55"/>
  <c r="AD1410" i="55"/>
  <c r="AD1414" i="55"/>
  <c r="AC1441" i="55"/>
  <c r="AM1441" i="55" s="1"/>
  <c r="AD1445" i="55"/>
  <c r="AN1445" i="55" s="1"/>
  <c r="AA1452" i="55"/>
  <c r="Y1454" i="55"/>
  <c r="AD1456" i="55"/>
  <c r="AA1458" i="55"/>
  <c r="AC1465" i="55"/>
  <c r="AE1472" i="55"/>
  <c r="AD1477" i="55"/>
  <c r="AA1480" i="55"/>
  <c r="AB1497" i="55"/>
  <c r="AA1500" i="55"/>
  <c r="AE1501" i="55"/>
  <c r="AO1501" i="55" s="1"/>
  <c r="Y1509" i="55"/>
  <c r="AD1510" i="55"/>
  <c r="AA1512" i="55"/>
  <c r="AE1513" i="55"/>
  <c r="Y1517" i="55"/>
  <c r="AD1518" i="55"/>
  <c r="AA1520" i="55"/>
  <c r="AE1521" i="55"/>
  <c r="Y1523" i="55"/>
  <c r="AA1526" i="55"/>
  <c r="AA1528" i="55"/>
  <c r="AK1528" i="55" s="1"/>
  <c r="AE1529" i="55"/>
  <c r="AO1529" i="55" s="1"/>
  <c r="Y1531" i="55"/>
  <c r="AO1533" i="55"/>
  <c r="Y1534" i="55"/>
  <c r="Z1536" i="55"/>
  <c r="AC1537" i="55"/>
  <c r="AM1537" i="55" s="1"/>
  <c r="AC1540" i="55"/>
  <c r="AA1543" i="55"/>
  <c r="AA1546" i="55"/>
  <c r="AB1548" i="55"/>
  <c r="AB1553" i="55"/>
  <c r="AD1556" i="55"/>
  <c r="AB1561" i="55"/>
  <c r="AL1561" i="55" s="1"/>
  <c r="AH1561" i="55" s="1"/>
  <c r="AC1564" i="55"/>
  <c r="AB1576" i="55"/>
  <c r="AL1576" i="55" s="1"/>
  <c r="AH1576" i="55" s="1"/>
  <c r="AD1582" i="55"/>
  <c r="AA1584" i="55"/>
  <c r="AE1585" i="55"/>
  <c r="AO1585" i="55" s="1"/>
  <c r="AA1589" i="55"/>
  <c r="AC1592" i="55"/>
  <c r="Y1596" i="55"/>
  <c r="AC1597" i="55"/>
  <c r="AE1600" i="55"/>
  <c r="Y1602" i="55"/>
  <c r="Z1604" i="55"/>
  <c r="AJ1604" i="55" s="1"/>
  <c r="AD1605" i="55"/>
  <c r="AD1610" i="55"/>
  <c r="AB1612" i="55"/>
  <c r="AB1617" i="55"/>
  <c r="AE1620" i="55"/>
  <c r="Y1622" i="55"/>
  <c r="Z1624" i="55"/>
  <c r="AD1625" i="55"/>
  <c r="AE1630" i="55"/>
  <c r="AB1637" i="55"/>
  <c r="AE1642" i="55"/>
  <c r="Y1646" i="55"/>
  <c r="AA1648" i="55"/>
  <c r="Y1652" i="55"/>
  <c r="AD1653" i="55"/>
  <c r="AB1657" i="55"/>
  <c r="AE1664" i="55"/>
  <c r="AA1666" i="55"/>
  <c r="Z1670" i="55"/>
  <c r="Y1672" i="55"/>
  <c r="AB1673" i="55"/>
  <c r="AE1676" i="55"/>
  <c r="AB1680" i="55"/>
  <c r="AJ1684" i="55"/>
  <c r="AE1688" i="55"/>
  <c r="Y1692" i="55"/>
  <c r="AB1693" i="55"/>
  <c r="AA1695" i="55"/>
  <c r="AK1695" i="55" s="1"/>
  <c r="AE1696" i="55"/>
  <c r="Y1700" i="55"/>
  <c r="AB1701" i="55"/>
  <c r="Z1703" i="55"/>
  <c r="AO1708" i="55"/>
  <c r="Z1712" i="55"/>
  <c r="AC1713" i="55"/>
  <c r="Z1715" i="55"/>
  <c r="AJ1715" i="55" s="1"/>
  <c r="Y1721" i="55"/>
  <c r="Y1723" i="55"/>
  <c r="AA1729" i="55"/>
  <c r="Z1731" i="55"/>
  <c r="AE1732" i="55"/>
  <c r="Y1736" i="55"/>
  <c r="AB1737" i="55"/>
  <c r="AA1739" i="55"/>
  <c r="Z1243" i="55"/>
  <c r="AE1244" i="55"/>
  <c r="AB1247" i="55"/>
  <c r="AA1250" i="55"/>
  <c r="AK1250" i="55" s="1"/>
  <c r="AE1251" i="55"/>
  <c r="Y1253" i="55"/>
  <c r="AD1254" i="55"/>
  <c r="AN1254" i="55" s="1"/>
  <c r="AB1257" i="55"/>
  <c r="AC1260" i="55"/>
  <c r="AA1263" i="55"/>
  <c r="AB1266" i="55"/>
  <c r="AL1266" i="55" s="1"/>
  <c r="AH1266" i="55" s="1"/>
  <c r="AD1269" i="55"/>
  <c r="AL1278" i="55"/>
  <c r="AH1278" i="55" s="1"/>
  <c r="AD1279" i="55"/>
  <c r="AA1281" i="55"/>
  <c r="AA1286" i="55"/>
  <c r="AK1286" i="55" s="1"/>
  <c r="AA1288" i="55"/>
  <c r="Y1293" i="55"/>
  <c r="AD1294" i="55"/>
  <c r="Z1296" i="55"/>
  <c r="AD1297" i="55"/>
  <c r="AA1302" i="55"/>
  <c r="AK1302" i="55" s="1"/>
  <c r="AB1308" i="55"/>
  <c r="AL1308" i="55" s="1"/>
  <c r="AH1308" i="55" s="1"/>
  <c r="AD1313" i="55"/>
  <c r="AB1318" i="55"/>
  <c r="AB1320" i="55"/>
  <c r="AL1320" i="55" s="1"/>
  <c r="AH1320" i="55" s="1"/>
  <c r="Y1324" i="55"/>
  <c r="AD1325" i="55"/>
  <c r="AN1325" i="55" s="1"/>
  <c r="AA1327" i="55"/>
  <c r="AD1328" i="55"/>
  <c r="Y1330" i="55"/>
  <c r="AC1333" i="55"/>
  <c r="AD1342" i="55"/>
  <c r="AC1344" i="55"/>
  <c r="Y1346" i="55"/>
  <c r="AB1348" i="55"/>
  <c r="AA1352" i="55"/>
  <c r="AD1361" i="55"/>
  <c r="AC1365" i="55"/>
  <c r="AA1369" i="55"/>
  <c r="AK1369" i="55" s="1"/>
  <c r="AC1437" i="55"/>
  <c r="AD1441" i="55"/>
  <c r="AN1441" i="55" s="1"/>
  <c r="Z1448" i="55"/>
  <c r="AC1452" i="55"/>
  <c r="Z1454" i="55"/>
  <c r="AE1456" i="55"/>
  <c r="AD1465" i="55"/>
  <c r="Z1468" i="55"/>
  <c r="AC1480" i="55"/>
  <c r="AC1485" i="55"/>
  <c r="Z1488" i="55"/>
  <c r="AC1497" i="55"/>
  <c r="AM1497" i="55" s="1"/>
  <c r="AB1500" i="55"/>
  <c r="AA1503" i="55"/>
  <c r="Y1506" i="55"/>
  <c r="AA1509" i="55"/>
  <c r="AE1510" i="55"/>
  <c r="AB1512" i="55"/>
  <c r="AE1518" i="55"/>
  <c r="AB1526" i="55"/>
  <c r="AB1528" i="55"/>
  <c r="AA1534" i="55"/>
  <c r="AA1536" i="55"/>
  <c r="AD1537" i="55"/>
  <c r="AN1537" i="55" s="1"/>
  <c r="AD1546" i="55"/>
  <c r="AC1548" i="55"/>
  <c r="Y1552" i="55"/>
  <c r="AC1553" i="55"/>
  <c r="AM1553" i="55" s="1"/>
  <c r="AE1556" i="55"/>
  <c r="Y1558" i="55"/>
  <c r="Y1560" i="55"/>
  <c r="AC1561" i="55"/>
  <c r="AD1564" i="55"/>
  <c r="AN1564" i="55" s="1"/>
  <c r="Y1568" i="55"/>
  <c r="AC1569" i="55"/>
  <c r="AD1574" i="55"/>
  <c r="AN1574" i="55" s="1"/>
  <c r="AC1576" i="55"/>
  <c r="AB1589" i="55"/>
  <c r="AD1592" i="55"/>
  <c r="Z1596" i="55"/>
  <c r="AD1597" i="55"/>
  <c r="AJ1601" i="55"/>
  <c r="AA1602" i="55"/>
  <c r="AA1604" i="55"/>
  <c r="AE1605" i="55"/>
  <c r="AN1608" i="55"/>
  <c r="AE1610" i="55"/>
  <c r="Y1616" i="55"/>
  <c r="AC1617" i="55"/>
  <c r="AO1621" i="55"/>
  <c r="AA1622" i="55"/>
  <c r="AA1624" i="55"/>
  <c r="AE1625" i="55"/>
  <c r="AO1625" i="55" s="1"/>
  <c r="AC1637" i="55"/>
  <c r="Z1646" i="55"/>
  <c r="AB1648" i="55"/>
  <c r="Z1652" i="55"/>
  <c r="AE1653" i="55"/>
  <c r="AO1653" i="55" s="1"/>
  <c r="AC1657" i="55"/>
  <c r="AN1660" i="55"/>
  <c r="AE1666" i="55"/>
  <c r="AA1670" i="55"/>
  <c r="Z1672" i="55"/>
  <c r="AC1673" i="55"/>
  <c r="Z1692" i="55"/>
  <c r="AJ1692" i="55" s="1"/>
  <c r="AC1693" i="55"/>
  <c r="AD1695" i="55"/>
  <c r="AJ1697" i="55"/>
  <c r="Z1700" i="55"/>
  <c r="AC1701" i="55"/>
  <c r="AM1701" i="55" s="1"/>
  <c r="AA1703" i="55"/>
  <c r="AA1712" i="55"/>
  <c r="AK1712" i="55" s="1"/>
  <c r="AD1713" i="55"/>
  <c r="AA1715" i="55"/>
  <c r="AA1721" i="55"/>
  <c r="Z1723" i="55"/>
  <c r="AB1729" i="55"/>
  <c r="AA1731" i="55"/>
  <c r="Z1736" i="55"/>
  <c r="AC1737" i="55"/>
  <c r="AD1739" i="55"/>
  <c r="Z1239" i="55"/>
  <c r="AE1240" i="55"/>
  <c r="AK1245" i="55"/>
  <c r="AD1247" i="55"/>
  <c r="AB1250" i="55"/>
  <c r="Z1253" i="55"/>
  <c r="AJ1253" i="55" s="1"/>
  <c r="AE1254" i="55"/>
  <c r="AC1257" i="55"/>
  <c r="AE1260" i="55"/>
  <c r="AB1263" i="55"/>
  <c r="Y1265" i="55"/>
  <c r="AD1266" i="55"/>
  <c r="Y1268" i="55"/>
  <c r="Z1271" i="55"/>
  <c r="Y1273" i="55"/>
  <c r="AD1274" i="55"/>
  <c r="AN1274" i="55" s="1"/>
  <c r="Y1276" i="55"/>
  <c r="AE1279" i="55"/>
  <c r="AB1281" i="55"/>
  <c r="AB1286" i="55"/>
  <c r="AB1288" i="55"/>
  <c r="AL1288" i="55" s="1"/>
  <c r="AH1288" i="55" s="1"/>
  <c r="AA1293" i="55"/>
  <c r="AE1294" i="55"/>
  <c r="AA1296" i="55"/>
  <c r="AE1297" i="55"/>
  <c r="AB1302" i="55"/>
  <c r="Y1304" i="55"/>
  <c r="AC1305" i="55"/>
  <c r="AD1308" i="55"/>
  <c r="Y1310" i="55"/>
  <c r="Y1312" i="55"/>
  <c r="AE1313" i="55"/>
  <c r="AD1318" i="55"/>
  <c r="AD1320" i="55"/>
  <c r="Y1322" i="55"/>
  <c r="Z1324" i="55"/>
  <c r="AJ1324" i="55" s="1"/>
  <c r="AE1325" i="55"/>
  <c r="AO1325" i="55" s="1"/>
  <c r="AB1327" i="55"/>
  <c r="Z1330" i="55"/>
  <c r="AJ1330" i="55" s="1"/>
  <c r="Y1332" i="55"/>
  <c r="AD1333" i="55"/>
  <c r="AA1337" i="55"/>
  <c r="AD1344" i="55"/>
  <c r="Z1346" i="55"/>
  <c r="AC1348" i="55"/>
  <c r="Y1350" i="55"/>
  <c r="AB1352" i="55"/>
  <c r="AA1356" i="55"/>
  <c r="Z1360" i="55"/>
  <c r="AD1365" i="55"/>
  <c r="AC1369" i="55"/>
  <c r="AM1369" i="55" s="1"/>
  <c r="AA1373" i="55"/>
  <c r="AC1433" i="55"/>
  <c r="AD1437" i="55"/>
  <c r="AA1448" i="55"/>
  <c r="Y1450" i="55"/>
  <c r="AD1452" i="55"/>
  <c r="AA1454" i="55"/>
  <c r="AA1468" i="55"/>
  <c r="Z1470" i="55"/>
  <c r="AE1480" i="55"/>
  <c r="AD1485" i="55"/>
  <c r="AN1485" i="55" s="1"/>
  <c r="AD1497" i="55"/>
  <c r="AD1500" i="55"/>
  <c r="AB1503" i="55"/>
  <c r="AK1511" i="55"/>
  <c r="AD1512" i="55"/>
  <c r="AB1517" i="55"/>
  <c r="AD1520" i="55"/>
  <c r="AN1520" i="55" s="1"/>
  <c r="Y1525" i="55"/>
  <c r="AD1526" i="55"/>
  <c r="AD1528" i="55"/>
  <c r="AN1528" i="55" s="1"/>
  <c r="AM1532" i="55"/>
  <c r="AB1534" i="55"/>
  <c r="AL1534" i="55" s="1"/>
  <c r="AH1534" i="55" s="1"/>
  <c r="AB1536" i="55"/>
  <c r="AE1537" i="55"/>
  <c r="AE1546" i="55"/>
  <c r="AD1548" i="55"/>
  <c r="Z1552" i="55"/>
  <c r="AD1553" i="55"/>
  <c r="AO1557" i="55"/>
  <c r="AA1558" i="55"/>
  <c r="Z1560" i="55"/>
  <c r="AD1561" i="55"/>
  <c r="Y1563" i="55"/>
  <c r="Z1568" i="55"/>
  <c r="AD1569" i="55"/>
  <c r="AE1574" i="55"/>
  <c r="AD1576" i="55"/>
  <c r="AC1584" i="55"/>
  <c r="Y1588" i="55"/>
  <c r="AC1589" i="55"/>
  <c r="Y1594" i="55"/>
  <c r="AA1596" i="55"/>
  <c r="AE1597" i="55"/>
  <c r="AD1602" i="55"/>
  <c r="AB1604" i="55"/>
  <c r="AL1604" i="55" s="1"/>
  <c r="AH1604" i="55" s="1"/>
  <c r="AD1617" i="55"/>
  <c r="AN1617" i="55" s="1"/>
  <c r="AD1622" i="55"/>
  <c r="AB1624" i="55"/>
  <c r="AD1637" i="55"/>
  <c r="AA1646" i="55"/>
  <c r="AA1652" i="55"/>
  <c r="AD1657" i="55"/>
  <c r="AB1670" i="55"/>
  <c r="AA1672" i="55"/>
  <c r="AD1673" i="55"/>
  <c r="AA1692" i="55"/>
  <c r="AD1693" i="55"/>
  <c r="AE1695" i="55"/>
  <c r="AO1695" i="55" s="1"/>
  <c r="AA1700" i="55"/>
  <c r="AD1701" i="55"/>
  <c r="AD1703" i="55"/>
  <c r="AJ1705" i="55"/>
  <c r="AB1712" i="55"/>
  <c r="AM1717" i="55"/>
  <c r="AB1721" i="55"/>
  <c r="AA1723" i="55"/>
  <c r="AA1736" i="55"/>
  <c r="AD1737" i="55"/>
  <c r="AB1243" i="55"/>
  <c r="AA1246" i="55"/>
  <c r="AK1246" i="55" s="1"/>
  <c r="AE1247" i="55"/>
  <c r="Y1249" i="55"/>
  <c r="AD1250" i="55"/>
  <c r="AA1253" i="55"/>
  <c r="Y1256" i="55"/>
  <c r="AD1257" i="55"/>
  <c r="AD1263" i="55"/>
  <c r="Z1265" i="55"/>
  <c r="AE1266" i="55"/>
  <c r="AO1266" i="55" s="1"/>
  <c r="AC1268" i="55"/>
  <c r="AB1271" i="55"/>
  <c r="AL1271" i="55" s="1"/>
  <c r="AH1271" i="55" s="1"/>
  <c r="Z1273" i="55"/>
  <c r="AJ1273" i="55" s="1"/>
  <c r="AE1274" i="55"/>
  <c r="AO1274" i="55" s="1"/>
  <c r="AC1276" i="55"/>
  <c r="AC1281" i="55"/>
  <c r="Z1283" i="55"/>
  <c r="Y1285" i="55"/>
  <c r="AD1286" i="55"/>
  <c r="AD1288" i="55"/>
  <c r="AB1296" i="55"/>
  <c r="Y1301" i="55"/>
  <c r="AD1302" i="55"/>
  <c r="Z1304" i="55"/>
  <c r="AJ1304" i="55" s="1"/>
  <c r="AD1305" i="55"/>
  <c r="AN1305" i="55" s="1"/>
  <c r="AE1308" i="55"/>
  <c r="Z1310" i="55"/>
  <c r="AJ1310" i="55" s="1"/>
  <c r="AA1317" i="55"/>
  <c r="AE1318" i="55"/>
  <c r="AE1320" i="55"/>
  <c r="Z1322" i="55"/>
  <c r="AA1324" i="55"/>
  <c r="AA1330" i="55"/>
  <c r="AC1337" i="55"/>
  <c r="AA1346" i="55"/>
  <c r="AK1346" i="55" s="1"/>
  <c r="AD1348" i="55"/>
  <c r="AN1348" i="55" s="1"/>
  <c r="Z1350" i="55"/>
  <c r="AC1352" i="55"/>
  <c r="AM1352" i="55" s="1"/>
  <c r="Y1354" i="55"/>
  <c r="AB1356" i="55"/>
  <c r="AA1360" i="55"/>
  <c r="Z1364" i="55"/>
  <c r="AD1369" i="55"/>
  <c r="AC1373" i="55"/>
  <c r="AM1373" i="55" s="1"/>
  <c r="AA1377" i="55"/>
  <c r="AA1381" i="55"/>
  <c r="AA1385" i="55"/>
  <c r="AA1389" i="55"/>
  <c r="AK1389" i="55" s="1"/>
  <c r="AA1393" i="55"/>
  <c r="AA1397" i="55"/>
  <c r="AA1401" i="55"/>
  <c r="AA1405" i="55"/>
  <c r="AA1409" i="55"/>
  <c r="AA1413" i="55"/>
  <c r="AA1417" i="55"/>
  <c r="AA1421" i="55"/>
  <c r="AK1421" i="55" s="1"/>
  <c r="AA1425" i="55"/>
  <c r="AC1429" i="55"/>
  <c r="AD1433" i="55"/>
  <c r="AN1433" i="55" s="1"/>
  <c r="Z1444" i="55"/>
  <c r="AC1448" i="55"/>
  <c r="AM1448" i="55" s="1"/>
  <c r="Z1450" i="55"/>
  <c r="AE1452" i="55"/>
  <c r="AC1461" i="55"/>
  <c r="AC1468" i="55"/>
  <c r="AM1484" i="55"/>
  <c r="AC1488" i="55"/>
  <c r="AM1488" i="55" s="1"/>
  <c r="AC1493" i="55"/>
  <c r="Z1496" i="55"/>
  <c r="AE1497" i="55"/>
  <c r="Y1499" i="55"/>
  <c r="AE1500" i="55"/>
  <c r="AB1506" i="55"/>
  <c r="Y1508" i="55"/>
  <c r="AC1509" i="55"/>
  <c r="AE1512" i="55"/>
  <c r="Y1516" i="55"/>
  <c r="AC1517" i="55"/>
  <c r="AE1520" i="55"/>
  <c r="AO1520" i="55" s="1"/>
  <c r="AA1525" i="55"/>
  <c r="AE1526" i="55"/>
  <c r="AE1528" i="55"/>
  <c r="Y1533" i="55"/>
  <c r="AD1534" i="55"/>
  <c r="AC1536" i="55"/>
  <c r="AM1536" i="55" s="1"/>
  <c r="AM1541" i="55"/>
  <c r="Y1550" i="55"/>
  <c r="AA1552" i="55"/>
  <c r="AD1558" i="55"/>
  <c r="AA1560" i="55"/>
  <c r="AE1561" i="55"/>
  <c r="AO1561" i="55" s="1"/>
  <c r="AA1563" i="55"/>
  <c r="AK1563" i="55" s="1"/>
  <c r="Y1566" i="55"/>
  <c r="AA1568" i="55"/>
  <c r="AE1569" i="55"/>
  <c r="AO1569" i="55" s="1"/>
  <c r="AA1573" i="55"/>
  <c r="Y1578" i="55"/>
  <c r="AB1581" i="55"/>
  <c r="AD1589" i="55"/>
  <c r="AJ1593" i="55"/>
  <c r="AB1596" i="55"/>
  <c r="AM1598" i="55"/>
  <c r="AE1602" i="55"/>
  <c r="AC1604" i="55"/>
  <c r="AE1617" i="55"/>
  <c r="AE1622" i="55"/>
  <c r="AC1624" i="55"/>
  <c r="AE1637" i="55"/>
  <c r="AE1646" i="55"/>
  <c r="AB1652" i="55"/>
  <c r="AE1657" i="55"/>
  <c r="AB1672" i="55"/>
  <c r="AJ1676" i="55"/>
  <c r="AN1688" i="55"/>
  <c r="AB1692" i="55"/>
  <c r="AE1693" i="55"/>
  <c r="AB1700" i="55"/>
  <c r="AE1701" i="55"/>
  <c r="AE1703" i="55"/>
  <c r="AO1703" i="55" s="1"/>
  <c r="AC1712" i="55"/>
  <c r="AE1715" i="55"/>
  <c r="AC1721" i="55"/>
  <c r="AM1721" i="55" s="1"/>
  <c r="AD1723" i="55"/>
  <c r="AD1729" i="55"/>
  <c r="AB1736" i="55"/>
  <c r="AE1737" i="55"/>
  <c r="AO1737" i="55" s="1"/>
  <c r="AB1239" i="55"/>
  <c r="Y1242" i="55"/>
  <c r="AD1243" i="55"/>
  <c r="AB1246" i="55"/>
  <c r="Z1249" i="55"/>
  <c r="AJ1249" i="55" s="1"/>
  <c r="AE1250" i="55"/>
  <c r="AB1253" i="55"/>
  <c r="AC1256" i="55"/>
  <c r="Z1259" i="55"/>
  <c r="AA1262" i="55"/>
  <c r="AE1263" i="55"/>
  <c r="AA1265" i="55"/>
  <c r="AK1265" i="55" s="1"/>
  <c r="AE1268" i="55"/>
  <c r="AD1271" i="55"/>
  <c r="AA1278" i="55"/>
  <c r="AK1278" i="55" s="1"/>
  <c r="AE1281" i="55"/>
  <c r="AB1283" i="55"/>
  <c r="AL1283" i="55" s="1"/>
  <c r="AH1283" i="55" s="1"/>
  <c r="AA1285" i="55"/>
  <c r="AE1286" i="55"/>
  <c r="AE1288" i="55"/>
  <c r="Y1292" i="55"/>
  <c r="AC1293" i="55"/>
  <c r="AD1296" i="55"/>
  <c r="AA1301" i="55"/>
  <c r="AE1302" i="55"/>
  <c r="AA1304" i="55"/>
  <c r="AE1305" i="55"/>
  <c r="AA1310" i="55"/>
  <c r="AK1310" i="55" s="1"/>
  <c r="AA1322" i="55"/>
  <c r="AK1322" i="55" s="1"/>
  <c r="AB1324" i="55"/>
  <c r="AD1330" i="55"/>
  <c r="AA1332" i="55"/>
  <c r="Y1336" i="55"/>
  <c r="AD1337" i="55"/>
  <c r="AA1341" i="55"/>
  <c r="AK1341" i="55" s="1"/>
  <c r="AD1346" i="55"/>
  <c r="AE1348" i="55"/>
  <c r="AA1350" i="55"/>
  <c r="AK1350" i="55" s="1"/>
  <c r="AD1352" i="55"/>
  <c r="AN1352" i="55" s="1"/>
  <c r="Z1354" i="55"/>
  <c r="AC1356" i="55"/>
  <c r="AM1356" i="55" s="1"/>
  <c r="Y1358" i="55"/>
  <c r="AB1360" i="55"/>
  <c r="AA1364" i="55"/>
  <c r="Z1368" i="55"/>
  <c r="AD1373" i="55"/>
  <c r="AN1373" i="55" s="1"/>
  <c r="AC1377" i="55"/>
  <c r="AM1380" i="55"/>
  <c r="AC1381" i="55"/>
  <c r="AC1385" i="55"/>
  <c r="AC1389" i="55"/>
  <c r="AC1393" i="55"/>
  <c r="AM1396" i="55"/>
  <c r="AC1397" i="55"/>
  <c r="AC1401" i="55"/>
  <c r="AC1405" i="55"/>
  <c r="AC1409" i="55"/>
  <c r="AM1409" i="55" s="1"/>
  <c r="AC1413" i="55"/>
  <c r="AM1416" i="55"/>
  <c r="AC1417" i="55"/>
  <c r="AC1421" i="55"/>
  <c r="AC1425" i="55"/>
  <c r="AM1428" i="55"/>
  <c r="AD1429" i="55"/>
  <c r="Z1440" i="55"/>
  <c r="AA1444" i="55"/>
  <c r="Y1446" i="55"/>
  <c r="AD1448" i="55"/>
  <c r="AA1450" i="55"/>
  <c r="AK1450" i="55" s="1"/>
  <c r="AN1453" i="55"/>
  <c r="AD1461" i="55"/>
  <c r="AN1461" i="55" s="1"/>
  <c r="Z1464" i="55"/>
  <c r="AE1468" i="55"/>
  <c r="AC1473" i="55"/>
  <c r="Z1476" i="55"/>
  <c r="Z1478" i="55"/>
  <c r="AE1488" i="55"/>
  <c r="AD1493" i="55"/>
  <c r="AN1493" i="55" s="1"/>
  <c r="AA1496" i="55"/>
  <c r="AA1499" i="55"/>
  <c r="Y1502" i="55"/>
  <c r="AK1504" i="55"/>
  <c r="Y1505" i="55"/>
  <c r="AD1506" i="55"/>
  <c r="Z1508" i="55"/>
  <c r="AD1509" i="55"/>
  <c r="Y1522" i="55"/>
  <c r="Y1530" i="55"/>
  <c r="AA1533" i="55"/>
  <c r="AE1534" i="55"/>
  <c r="AD1536" i="55"/>
  <c r="AL1556" i="55"/>
  <c r="AH1556" i="55" s="1"/>
  <c r="AA1566" i="55"/>
  <c r="AB1568" i="55"/>
  <c r="AL1568" i="55" s="1"/>
  <c r="AH1568" i="55" s="1"/>
  <c r="AB1573" i="55"/>
  <c r="AA1578" i="55"/>
  <c r="Y1580" i="55"/>
  <c r="AE1589" i="55"/>
  <c r="AC1596" i="55"/>
  <c r="AC1652" i="55"/>
  <c r="AD1721" i="55"/>
  <c r="AE1723" i="55"/>
  <c r="AO1723" i="55" s="1"/>
  <c r="AE1729" i="55"/>
  <c r="Y1733" i="55"/>
  <c r="AC1736" i="55"/>
  <c r="AM1736" i="55" s="1"/>
  <c r="AD1283" i="55"/>
  <c r="AB1285" i="55"/>
  <c r="Y1290" i="55"/>
  <c r="Z1292" i="55"/>
  <c r="AJ1292" i="55" s="1"/>
  <c r="AD1293" i="55"/>
  <c r="AE1296" i="55"/>
  <c r="AN1303" i="55"/>
  <c r="AK1306" i="55"/>
  <c r="AB1307" i="55"/>
  <c r="AB1310" i="55"/>
  <c r="AB1312" i="55"/>
  <c r="AD1317" i="55"/>
  <c r="AD1322" i="55"/>
  <c r="AC1324" i="55"/>
  <c r="AB1332" i="55"/>
  <c r="Z1336" i="55"/>
  <c r="AJ1336" i="55" s="1"/>
  <c r="AC1341" i="55"/>
  <c r="AM1349" i="55"/>
  <c r="AD1350" i="55"/>
  <c r="AE1352" i="55"/>
  <c r="AA1354" i="55"/>
  <c r="AK1354" i="55" s="1"/>
  <c r="AD1356" i="55"/>
  <c r="Z1358" i="55"/>
  <c r="AC1360" i="55"/>
  <c r="AM1360" i="55" s="1"/>
  <c r="Y1362" i="55"/>
  <c r="AB1364" i="55"/>
  <c r="AL1364" i="55" s="1"/>
  <c r="AH1364" i="55" s="1"/>
  <c r="AA1368" i="55"/>
  <c r="Z1372" i="55"/>
  <c r="AJ1372" i="55" s="1"/>
  <c r="AD1377" i="55"/>
  <c r="AN1377" i="55" s="1"/>
  <c r="AD1381" i="55"/>
  <c r="AD1385" i="55"/>
  <c r="AN1385" i="55" s="1"/>
  <c r="AD1389" i="55"/>
  <c r="AN1389" i="55" s="1"/>
  <c r="AD1393" i="55"/>
  <c r="AN1393" i="55" s="1"/>
  <c r="AD1397" i="55"/>
  <c r="AN1397" i="55" s="1"/>
  <c r="AD1401" i="55"/>
  <c r="AN1401" i="55" s="1"/>
  <c r="AD1405" i="55"/>
  <c r="AD1409" i="55"/>
  <c r="AN1409" i="55" s="1"/>
  <c r="AD1413" i="55"/>
  <c r="AN1413" i="55" s="1"/>
  <c r="AD1417" i="55"/>
  <c r="AD1421" i="55"/>
  <c r="AN1421" i="55" s="1"/>
  <c r="AD1425" i="55"/>
  <c r="AN1425" i="55" s="1"/>
  <c r="Z1436" i="55"/>
  <c r="AA1440" i="55"/>
  <c r="Y1442" i="55"/>
  <c r="AC1444" i="55"/>
  <c r="AM1444" i="55" s="1"/>
  <c r="Z1446" i="55"/>
  <c r="AE1448" i="55"/>
  <c r="AC1457" i="55"/>
  <c r="AA1464" i="55"/>
  <c r="AD1473" i="55"/>
  <c r="AN1473" i="55" s="1"/>
  <c r="AC1496" i="55"/>
  <c r="AM1496" i="55" s="1"/>
  <c r="AB1499" i="55"/>
  <c r="AL1499" i="55" s="1"/>
  <c r="AH1499" i="55" s="1"/>
  <c r="AA1502" i="55"/>
  <c r="AA1505" i="55"/>
  <c r="AE1506" i="55"/>
  <c r="AA1508" i="55"/>
  <c r="AK1508" i="55" s="1"/>
  <c r="AE1509" i="55"/>
  <c r="AO1509" i="55" s="1"/>
  <c r="Y1511" i="55"/>
  <c r="AA1514" i="55"/>
  <c r="AA1516" i="55"/>
  <c r="AE1517" i="55"/>
  <c r="AO1517" i="55" s="1"/>
  <c r="Y1519" i="55"/>
  <c r="AA1522" i="55"/>
  <c r="Y1524" i="55"/>
  <c r="AC1525" i="55"/>
  <c r="AA1530" i="55"/>
  <c r="Y1532" i="55"/>
  <c r="AB1533" i="55"/>
  <c r="AB1542" i="55"/>
  <c r="AL1542" i="55" s="1"/>
  <c r="AH1542" i="55" s="1"/>
  <c r="Y1544" i="55"/>
  <c r="AC1545" i="55"/>
  <c r="AD1550" i="55"/>
  <c r="AC1552" i="55"/>
  <c r="AC1560" i="55"/>
  <c r="AD1566" i="55"/>
  <c r="AN1566" i="55" s="1"/>
  <c r="AC1568" i="55"/>
  <c r="Y1572" i="55"/>
  <c r="AC1573" i="55"/>
  <c r="AD1578" i="55"/>
  <c r="Z1580" i="55"/>
  <c r="AJ1580" i="55" s="1"/>
  <c r="AA1586" i="55"/>
  <c r="AB1588" i="55"/>
  <c r="AE1594" i="55"/>
  <c r="AD1596" i="55"/>
  <c r="AB1601" i="55"/>
  <c r="Y1606" i="55"/>
  <c r="Z1608" i="55"/>
  <c r="AD1609" i="55"/>
  <c r="AD1614" i="55"/>
  <c r="AC1616" i="55"/>
  <c r="AB1621" i="55"/>
  <c r="Y1626" i="55"/>
  <c r="AA1628" i="55"/>
  <c r="AE1629" i="55"/>
  <c r="AE1634" i="55"/>
  <c r="AC1636" i="55"/>
  <c r="Y1640" i="55"/>
  <c r="AD1641" i="55"/>
  <c r="AB1645" i="55"/>
  <c r="AL1645" i="55" s="1"/>
  <c r="AH1645" i="55" s="1"/>
  <c r="AE1650" i="55"/>
  <c r="AD1652" i="55"/>
  <c r="AN1652" i="55" s="1"/>
  <c r="Z1654" i="55"/>
  <c r="AB1656" i="55"/>
  <c r="Z1660" i="55"/>
  <c r="AJ1660" i="55" s="1"/>
  <c r="AE1661" i="55"/>
  <c r="AO1661" i="55" s="1"/>
  <c r="AC1665" i="55"/>
  <c r="AD1672" i="55"/>
  <c r="AN1672" i="55" s="1"/>
  <c r="AA1677" i="55"/>
  <c r="AB1682" i="55"/>
  <c r="AA1684" i="55"/>
  <c r="AD1685" i="55"/>
  <c r="AN1685" i="55" s="1"/>
  <c r="AA1689" i="55"/>
  <c r="AK1689" i="55" s="1"/>
  <c r="AD1692" i="55"/>
  <c r="AA1697" i="55"/>
  <c r="Z1699" i="55"/>
  <c r="AD1700" i="55"/>
  <c r="AN1700" i="55" s="1"/>
  <c r="Y1705" i="55"/>
  <c r="AA1708" i="55"/>
  <c r="AD1709" i="55"/>
  <c r="AA1711" i="55"/>
  <c r="Y1717" i="55"/>
  <c r="AB1720" i="55"/>
  <c r="AE1721" i="55"/>
  <c r="AJ1724" i="55"/>
  <c r="AA1733" i="55"/>
  <c r="Y1735" i="55"/>
  <c r="AD1736" i="55"/>
  <c r="AA1238" i="55"/>
  <c r="AE1239" i="55"/>
  <c r="Y1241" i="55"/>
  <c r="AB1242" i="55"/>
  <c r="Z1245" i="55"/>
  <c r="AE1246" i="55"/>
  <c r="AB1249" i="55"/>
  <c r="AA1252" i="55"/>
  <c r="AK1252" i="55" s="1"/>
  <c r="AD1253" i="55"/>
  <c r="Y1255" i="55"/>
  <c r="AE1256" i="55"/>
  <c r="AB1259" i="55"/>
  <c r="Y1261" i="55"/>
  <c r="AD1262" i="55"/>
  <c r="AN1262" i="55" s="1"/>
  <c r="AC1265" i="55"/>
  <c r="AC1273" i="55"/>
  <c r="AD1278" i="55"/>
  <c r="Y1280" i="55"/>
  <c r="AE1283" i="55"/>
  <c r="AC1285" i="55"/>
  <c r="AM1285" i="55" s="1"/>
  <c r="AA1290" i="55"/>
  <c r="Y1298" i="55"/>
  <c r="Y1300" i="55"/>
  <c r="AC1301" i="55"/>
  <c r="AD1304" i="55"/>
  <c r="AD1310" i="55"/>
  <c r="AD1312" i="55"/>
  <c r="Y1314" i="55"/>
  <c r="Y1316" i="55"/>
  <c r="AE1317" i="55"/>
  <c r="AD1324" i="55"/>
  <c r="Y1326" i="55"/>
  <c r="AA1329" i="55"/>
  <c r="AC1332" i="55"/>
  <c r="AM1332" i="55" s="1"/>
  <c r="Y1334" i="55"/>
  <c r="AA1336" i="55"/>
  <c r="Y1340" i="55"/>
  <c r="AM1353" i="55"/>
  <c r="AD1354" i="55"/>
  <c r="AE1356" i="55"/>
  <c r="AA1358" i="55"/>
  <c r="AK1358" i="55" s="1"/>
  <c r="AD1360" i="55"/>
  <c r="Z1362" i="55"/>
  <c r="AC1364" i="55"/>
  <c r="AM1364" i="55" s="1"/>
  <c r="Y1366" i="55"/>
  <c r="AB1368" i="55"/>
  <c r="AA1372" i="55"/>
  <c r="Z1376" i="55"/>
  <c r="Z1432" i="55"/>
  <c r="AJ1432" i="55" s="1"/>
  <c r="AA1436" i="55"/>
  <c r="Y1438" i="55"/>
  <c r="AC1440" i="55"/>
  <c r="AM1440" i="55" s="1"/>
  <c r="Z1442" i="55"/>
  <c r="AD1444" i="55"/>
  <c r="AM1456" i="55"/>
  <c r="AD1457" i="55"/>
  <c r="AN1457" i="55" s="1"/>
  <c r="AC1464" i="55"/>
  <c r="AM1464" i="55" s="1"/>
  <c r="Z1466" i="55"/>
  <c r="AC1476" i="55"/>
  <c r="AM1476" i="55" s="1"/>
  <c r="AC1481" i="55"/>
  <c r="AM1481" i="55" s="1"/>
  <c r="Z1484" i="55"/>
  <c r="AE1496" i="55"/>
  <c r="AB1502" i="55"/>
  <c r="AB1505" i="55"/>
  <c r="AB1508" i="55"/>
  <c r="AB1514" i="55"/>
  <c r="AB1516" i="55"/>
  <c r="AB1522" i="55"/>
  <c r="AL1522" i="55" s="1"/>
  <c r="AH1522" i="55" s="1"/>
  <c r="Z1524" i="55"/>
  <c r="AD1525" i="55"/>
  <c r="AB1530" i="55"/>
  <c r="Z1532" i="55"/>
  <c r="AJ1532" i="55" s="1"/>
  <c r="AC1533" i="55"/>
  <c r="AO1537" i="55"/>
  <c r="Y1538" i="55"/>
  <c r="Y1541" i="55"/>
  <c r="AD1542" i="55"/>
  <c r="Z1544" i="55"/>
  <c r="AD1545" i="55"/>
  <c r="AN1545" i="55" s="1"/>
  <c r="AE1550" i="55"/>
  <c r="AD1552" i="55"/>
  <c r="AB1557" i="55"/>
  <c r="AD1560" i="55"/>
  <c r="AA1565" i="55"/>
  <c r="AK1565" i="55" s="1"/>
  <c r="AE1566" i="55"/>
  <c r="AD1568" i="55"/>
  <c r="Z1572" i="55"/>
  <c r="AD1573" i="55"/>
  <c r="AE1578" i="55"/>
  <c r="AE1581" i="55"/>
  <c r="AD1586" i="55"/>
  <c r="AC1588" i="55"/>
  <c r="AA1593" i="55"/>
  <c r="Y1598" i="55"/>
  <c r="Y1600" i="55"/>
  <c r="AC1601" i="55"/>
  <c r="AM1601" i="55" s="1"/>
  <c r="AA1606" i="55"/>
  <c r="AA1608" i="55"/>
  <c r="AE1609" i="55"/>
  <c r="AN1612" i="55"/>
  <c r="AE1614" i="55"/>
  <c r="AD1616" i="55"/>
  <c r="AN1616" i="55" s="1"/>
  <c r="Y1620" i="55"/>
  <c r="AC1621" i="55"/>
  <c r="AM1621" i="55" s="1"/>
  <c r="AA1626" i="55"/>
  <c r="AB1628" i="55"/>
  <c r="AA1633" i="55"/>
  <c r="AK1633" i="55" s="1"/>
  <c r="Z1640" i="55"/>
  <c r="AE1641" i="55"/>
  <c r="AO1641" i="55" s="1"/>
  <c r="AC1645" i="55"/>
  <c r="AA1654" i="55"/>
  <c r="AA1660" i="55"/>
  <c r="Y1664" i="55"/>
  <c r="AD1665" i="55"/>
  <c r="Y1669" i="55"/>
  <c r="Y1676" i="55"/>
  <c r="AB1677" i="55"/>
  <c r="AN1680" i="55"/>
  <c r="AD1682" i="55"/>
  <c r="AN1682" i="55" s="1"/>
  <c r="Y1688" i="55"/>
  <c r="AB1689" i="55"/>
  <c r="Y1696" i="55"/>
  <c r="AB1697" i="55"/>
  <c r="AA1699" i="55"/>
  <c r="AK1699" i="55" s="1"/>
  <c r="AA1705" i="55"/>
  <c r="AD1711" i="55"/>
  <c r="AJ1713" i="55"/>
  <c r="AA1714" i="55"/>
  <c r="AA1717" i="55"/>
  <c r="Y1719" i="55"/>
  <c r="Y1725" i="55"/>
  <c r="Y1727" i="55"/>
  <c r="Y1732" i="55"/>
  <c r="AB1733" i="55"/>
  <c r="Z1735" i="55"/>
  <c r="AB1238" i="55"/>
  <c r="AD1242" i="55"/>
  <c r="AN1242" i="55" s="1"/>
  <c r="AC1252" i="55"/>
  <c r="AD1259" i="55"/>
  <c r="AE1262" i="55"/>
  <c r="AO1262" i="55" s="1"/>
  <c r="Z1267" i="55"/>
  <c r="AA1270" i="55"/>
  <c r="AE1273" i="55"/>
  <c r="AO1273" i="55" s="1"/>
  <c r="Z1275" i="55"/>
  <c r="Y1277" i="55"/>
  <c r="AE1278" i="55"/>
  <c r="AC1280" i="55"/>
  <c r="AD1285" i="55"/>
  <c r="AB1290" i="55"/>
  <c r="AB1292" i="55"/>
  <c r="AA1298" i="55"/>
  <c r="Z1300" i="55"/>
  <c r="AJ1300" i="55" s="1"/>
  <c r="AD1301" i="55"/>
  <c r="AE1304" i="55"/>
  <c r="AA1309" i="55"/>
  <c r="AK1309" i="55" s="1"/>
  <c r="AE1310" i="55"/>
  <c r="AE1312" i="55"/>
  <c r="Z1314" i="55"/>
  <c r="Z1316" i="55"/>
  <c r="AA1321" i="55"/>
  <c r="Z1326" i="55"/>
  <c r="AC1329" i="55"/>
  <c r="Z1334" i="55"/>
  <c r="AA1345" i="55"/>
  <c r="AK1345" i="55" s="1"/>
  <c r="AD1358" i="55"/>
  <c r="AE1360" i="55"/>
  <c r="AA1362" i="55"/>
  <c r="AK1362" i="55" s="1"/>
  <c r="AD1364" i="55"/>
  <c r="Z1366" i="55"/>
  <c r="AC1368" i="55"/>
  <c r="AM1368" i="55" s="1"/>
  <c r="Y1370" i="55"/>
  <c r="AB1372" i="55"/>
  <c r="AA1376" i="55"/>
  <c r="Z1380" i="55"/>
  <c r="Z1384" i="55"/>
  <c r="Z1388" i="55"/>
  <c r="AJ1388" i="55" s="1"/>
  <c r="Z1392" i="55"/>
  <c r="Z1396" i="55"/>
  <c r="Z1400" i="55"/>
  <c r="AJ1400" i="55" s="1"/>
  <c r="Z1404" i="55"/>
  <c r="Z1408" i="55"/>
  <c r="Z1412" i="55"/>
  <c r="Z1416" i="55"/>
  <c r="Z1420" i="55"/>
  <c r="Z1424" i="55"/>
  <c r="Z1428" i="55"/>
  <c r="AA1432" i="55"/>
  <c r="Y1434" i="55"/>
  <c r="AC1436" i="55"/>
  <c r="AM1436" i="55" s="1"/>
  <c r="Z1438" i="55"/>
  <c r="AD1440" i="55"/>
  <c r="AN1440" i="55" s="1"/>
  <c r="AA1442" i="55"/>
  <c r="AE1444" i="55"/>
  <c r="AC1453" i="55"/>
  <c r="Z1460" i="55"/>
  <c r="AE1476" i="55"/>
  <c r="AD1481" i="55"/>
  <c r="AN1481" i="55" s="1"/>
  <c r="Y1498" i="55"/>
  <c r="Y1501" i="55"/>
  <c r="AD1502" i="55"/>
  <c r="AN1502" i="55" s="1"/>
  <c r="Y1504" i="55"/>
  <c r="AC1505" i="55"/>
  <c r="AM1505" i="55" s="1"/>
  <c r="AK1512" i="55"/>
  <c r="Y1513" i="55"/>
  <c r="AD1514" i="55"/>
  <c r="AD1516" i="55"/>
  <c r="AN1516" i="55" s="1"/>
  <c r="Y1521" i="55"/>
  <c r="AD1522" i="55"/>
  <c r="AA1524" i="55"/>
  <c r="AK1524" i="55" s="1"/>
  <c r="AE1525" i="55"/>
  <c r="Y1529" i="55"/>
  <c r="AD1530" i="55"/>
  <c r="AN1530" i="55" s="1"/>
  <c r="AD1533" i="55"/>
  <c r="AA1538" i="55"/>
  <c r="AK1538" i="55" s="1"/>
  <c r="AA1541" i="55"/>
  <c r="AE1542" i="55"/>
  <c r="AE1545" i="55"/>
  <c r="AA1549" i="55"/>
  <c r="Y1554" i="55"/>
  <c r="AC1557" i="55"/>
  <c r="Y1562" i="55"/>
  <c r="AL1584" i="55"/>
  <c r="AH1584" i="55" s="1"/>
  <c r="AE1586" i="55"/>
  <c r="AB1593" i="55"/>
  <c r="AL1593" i="55" s="1"/>
  <c r="AH1593" i="55" s="1"/>
  <c r="AA1598" i="55"/>
  <c r="AK1598" i="55" s="1"/>
  <c r="AD1601" i="55"/>
  <c r="AD1606" i="55"/>
  <c r="AD1621" i="55"/>
  <c r="AD1626" i="55"/>
  <c r="AB1633" i="55"/>
  <c r="AD1645" i="55"/>
  <c r="AE1654" i="55"/>
  <c r="AE1665" i="55"/>
  <c r="AA1669" i="55"/>
  <c r="AK1673" i="55"/>
  <c r="AC1677" i="55"/>
  <c r="AM1677" i="55" s="1"/>
  <c r="AC1689" i="55"/>
  <c r="AM1689" i="55" s="1"/>
  <c r="AJ1693" i="55"/>
  <c r="AM1695" i="55"/>
  <c r="AC1697" i="55"/>
  <c r="AD1699" i="55"/>
  <c r="AB1705" i="55"/>
  <c r="AE1711" i="55"/>
  <c r="AB1717" i="55"/>
  <c r="Z1719" i="55"/>
  <c r="AA1725" i="55"/>
  <c r="Z1727" i="55"/>
  <c r="AJ1727" i="55" s="1"/>
  <c r="AC1733" i="55"/>
  <c r="AM1733" i="55" s="1"/>
  <c r="AM1737" i="55"/>
  <c r="AD1740" i="55"/>
  <c r="Z1744" i="55"/>
  <c r="AC1745" i="55"/>
  <c r="AM1745" i="55" s="1"/>
  <c r="AD1752" i="55"/>
  <c r="Z1756" i="55"/>
  <c r="AC1757" i="55"/>
  <c r="Y1761" i="55"/>
  <c r="AE1764" i="55"/>
  <c r="AA1768" i="55"/>
  <c r="AE1769" i="55"/>
  <c r="AB1773" i="55"/>
  <c r="AA1775" i="55"/>
  <c r="AK1775" i="55" s="1"/>
  <c r="AC1780" i="55"/>
  <c r="Y1784" i="55"/>
  <c r="AB1785" i="55"/>
  <c r="AA1787" i="55"/>
  <c r="AC1792" i="55"/>
  <c r="Y1796" i="55"/>
  <c r="AB1797" i="55"/>
  <c r="AA1799" i="55"/>
  <c r="AC1804" i="55"/>
  <c r="Y1808" i="55"/>
  <c r="AB1809" i="55"/>
  <c r="AL1809" i="55" s="1"/>
  <c r="AH1809" i="55" s="1"/>
  <c r="AA1811" i="55"/>
  <c r="AK1811" i="55" s="1"/>
  <c r="AC1816" i="55"/>
  <c r="Y1820" i="55"/>
  <c r="AB1821" i="55"/>
  <c r="AC1828" i="55"/>
  <c r="AM1837" i="55"/>
  <c r="AC1848" i="55"/>
  <c r="AM1853" i="55"/>
  <c r="AM1865" i="55"/>
  <c r="AD1869" i="55"/>
  <c r="AM1873" i="55"/>
  <c r="AD1877" i="55"/>
  <c r="AE1740" i="55"/>
  <c r="AA1744" i="55"/>
  <c r="AD1745" i="55"/>
  <c r="Y1749" i="55"/>
  <c r="AE1752" i="55"/>
  <c r="AA1756" i="55"/>
  <c r="AD1757" i="55"/>
  <c r="AA1761" i="55"/>
  <c r="Z1763" i="55"/>
  <c r="AJ1763" i="55" s="1"/>
  <c r="AD1766" i="55"/>
  <c r="AB1768" i="55"/>
  <c r="AL1768" i="55" s="1"/>
  <c r="AH1768" i="55" s="1"/>
  <c r="Y1777" i="55"/>
  <c r="AD1780" i="55"/>
  <c r="Z1784" i="55"/>
  <c r="AC1785" i="55"/>
  <c r="Y1789" i="55"/>
  <c r="AD1792" i="55"/>
  <c r="AN1792" i="55" s="1"/>
  <c r="Z1796" i="55"/>
  <c r="Y1801" i="55"/>
  <c r="AD1804" i="55"/>
  <c r="Z1808" i="55"/>
  <c r="AC1809" i="55"/>
  <c r="Y1813" i="55"/>
  <c r="AD1816" i="55"/>
  <c r="Z1820" i="55"/>
  <c r="AC1821" i="55"/>
  <c r="Y1825" i="55"/>
  <c r="AD1828" i="55"/>
  <c r="Z1832" i="55"/>
  <c r="AJ1832" i="55" s="1"/>
  <c r="AC1833" i="55"/>
  <c r="AB1835" i="55"/>
  <c r="AA1838" i="55"/>
  <c r="AA1841" i="55"/>
  <c r="AE1842" i="55"/>
  <c r="AA1844" i="55"/>
  <c r="AK1844" i="55" s="1"/>
  <c r="AD1845" i="55"/>
  <c r="AD1848" i="55"/>
  <c r="AB1851" i="55"/>
  <c r="AB1854" i="55"/>
  <c r="Y1856" i="55"/>
  <c r="AB1857" i="55"/>
  <c r="AC1860" i="55"/>
  <c r="AB1863" i="55"/>
  <c r="AB1868" i="55"/>
  <c r="AE1869" i="55"/>
  <c r="AB1876" i="55"/>
  <c r="AL1876" i="55" s="1"/>
  <c r="AH1876" i="55" s="1"/>
  <c r="AE1877" i="55"/>
  <c r="AO1877" i="55" s="1"/>
  <c r="Y1882" i="55"/>
  <c r="Y1884" i="55"/>
  <c r="AB1885" i="55"/>
  <c r="Y1890" i="55"/>
  <c r="Z1892" i="55"/>
  <c r="AC1893" i="55"/>
  <c r="AA1898" i="55"/>
  <c r="AB1900" i="55"/>
  <c r="AD1906" i="55"/>
  <c r="AC1909" i="55"/>
  <c r="Z1916" i="55"/>
  <c r="AC1917" i="55"/>
  <c r="AM1917" i="55" s="1"/>
  <c r="AC1941" i="55"/>
  <c r="Z1948" i="55"/>
  <c r="AB1960" i="55"/>
  <c r="Z1968" i="55"/>
  <c r="AD1742" i="55"/>
  <c r="AB1744" i="55"/>
  <c r="AL1744" i="55" s="1"/>
  <c r="AH1744" i="55" s="1"/>
  <c r="AE1745" i="55"/>
  <c r="AA1749" i="55"/>
  <c r="Z1751" i="55"/>
  <c r="AD1754" i="55"/>
  <c r="AB1756" i="55"/>
  <c r="AE1757" i="55"/>
  <c r="AB1761" i="55"/>
  <c r="AA1763" i="55"/>
  <c r="AC1768" i="55"/>
  <c r="Z1772" i="55"/>
  <c r="AD1773" i="55"/>
  <c r="AA1784" i="55"/>
  <c r="AK1784" i="55" s="1"/>
  <c r="AA1808" i="55"/>
  <c r="AD1809" i="55"/>
  <c r="Z1813" i="55"/>
  <c r="AA1820" i="55"/>
  <c r="AD1821" i="55"/>
  <c r="Y1840" i="55"/>
  <c r="Y1847" i="55"/>
  <c r="AE1848" i="55"/>
  <c r="AK1878" i="55"/>
  <c r="Y1905" i="55"/>
  <c r="Y1922" i="55"/>
  <c r="Y1930" i="55"/>
  <c r="Y1938" i="55"/>
  <c r="Y1946" i="55"/>
  <c r="Y1976" i="55"/>
  <c r="AA1985" i="55"/>
  <c r="AC1744" i="55"/>
  <c r="AM1744" i="55" s="1"/>
  <c r="Y1748" i="55"/>
  <c r="AB1749" i="55"/>
  <c r="AA1751" i="55"/>
  <c r="AK1751" i="55" s="1"/>
  <c r="AC1756" i="55"/>
  <c r="AM1756" i="55" s="1"/>
  <c r="Y1760" i="55"/>
  <c r="AC1761" i="55"/>
  <c r="AM1761" i="55" s="1"/>
  <c r="AD1768" i="55"/>
  <c r="AA1772" i="55"/>
  <c r="AE1773" i="55"/>
  <c r="AA1777" i="55"/>
  <c r="Z1779" i="55"/>
  <c r="AJ1779" i="55" s="1"/>
  <c r="AD1782" i="55"/>
  <c r="AB1784" i="55"/>
  <c r="AE1785" i="55"/>
  <c r="AA1789" i="55"/>
  <c r="AK1789" i="55" s="1"/>
  <c r="Z1791" i="55"/>
  <c r="AJ1791" i="55" s="1"/>
  <c r="AD1794" i="55"/>
  <c r="AB1796" i="55"/>
  <c r="AE1797" i="55"/>
  <c r="AA1801" i="55"/>
  <c r="Z1803" i="55"/>
  <c r="AJ1803" i="55" s="1"/>
  <c r="AD1806" i="55"/>
  <c r="AB1808" i="55"/>
  <c r="AE1809" i="55"/>
  <c r="AA1813" i="55"/>
  <c r="Z1815" i="55"/>
  <c r="AJ1815" i="55" s="1"/>
  <c r="AD1818" i="55"/>
  <c r="AB1820" i="55"/>
  <c r="AL1820" i="55" s="1"/>
  <c r="AH1820" i="55" s="1"/>
  <c r="AE1821" i="55"/>
  <c r="AA1825" i="55"/>
  <c r="Z1827" i="55"/>
  <c r="AJ1827" i="55" s="1"/>
  <c r="AD1830" i="55"/>
  <c r="AB1832" i="55"/>
  <c r="AE1833" i="55"/>
  <c r="Y1837" i="55"/>
  <c r="AD1838" i="55"/>
  <c r="Z1840" i="55"/>
  <c r="AC1841" i="55"/>
  <c r="AC1844" i="55"/>
  <c r="AA1847" i="55"/>
  <c r="AK1847" i="55" s="1"/>
  <c r="Y1850" i="55"/>
  <c r="Y1853" i="55"/>
  <c r="AA1856" i="55"/>
  <c r="AD1857" i="55"/>
  <c r="Y1859" i="55"/>
  <c r="AE1860" i="55"/>
  <c r="Y1865" i="55"/>
  <c r="Y1867" i="55"/>
  <c r="AD1868" i="55"/>
  <c r="Y1873" i="55"/>
  <c r="Y1875" i="55"/>
  <c r="AD1876" i="55"/>
  <c r="AN1876" i="55" s="1"/>
  <c r="AD1882" i="55"/>
  <c r="AA1884" i="55"/>
  <c r="AK1884" i="55" s="1"/>
  <c r="AD1885" i="55"/>
  <c r="AD1890" i="55"/>
  <c r="AB1892" i="55"/>
  <c r="AE1893" i="55"/>
  <c r="AO1893" i="55" s="1"/>
  <c r="AA1905" i="55"/>
  <c r="AA1922" i="55"/>
  <c r="AA1930" i="55"/>
  <c r="AA1938" i="55"/>
  <c r="AA1946" i="55"/>
  <c r="AB1953" i="55"/>
  <c r="AL1953" i="55" s="1"/>
  <c r="AH1953" i="55" s="1"/>
  <c r="AE1958" i="55"/>
  <c r="Z1976" i="55"/>
  <c r="AB1985" i="55"/>
  <c r="AD1744" i="55"/>
  <c r="AD1756" i="55"/>
  <c r="Z1760" i="55"/>
  <c r="AD1761" i="55"/>
  <c r="Y1765" i="55"/>
  <c r="AD1770" i="55"/>
  <c r="AB1772" i="55"/>
  <c r="Y1776" i="55"/>
  <c r="AB1777" i="55"/>
  <c r="AA1779" i="55"/>
  <c r="AC1784" i="55"/>
  <c r="Y1788" i="55"/>
  <c r="AB1789" i="55"/>
  <c r="AA1791" i="55"/>
  <c r="AC1796" i="55"/>
  <c r="Y1800" i="55"/>
  <c r="AB1801" i="55"/>
  <c r="AA1803" i="55"/>
  <c r="AC1808" i="55"/>
  <c r="Y1812" i="55"/>
  <c r="AB1813" i="55"/>
  <c r="AA1815" i="55"/>
  <c r="AC1820" i="55"/>
  <c r="Y1824" i="55"/>
  <c r="AB1825" i="55"/>
  <c r="AA1827" i="55"/>
  <c r="AC1832" i="55"/>
  <c r="AA1837" i="55"/>
  <c r="AA1840" i="55"/>
  <c r="AD1841" i="55"/>
  <c r="AD1844" i="55"/>
  <c r="AB1847" i="55"/>
  <c r="AA1850" i="55"/>
  <c r="AA1853" i="55"/>
  <c r="AB1856" i="55"/>
  <c r="AE1857" i="55"/>
  <c r="AO1857" i="55" s="1"/>
  <c r="Y1862" i="55"/>
  <c r="AA1865" i="55"/>
  <c r="AE1868" i="55"/>
  <c r="AA1873" i="55"/>
  <c r="AE1876" i="55"/>
  <c r="Y1881" i="55"/>
  <c r="AE1882" i="55"/>
  <c r="AB1884" i="55"/>
  <c r="AE1885" i="55"/>
  <c r="Y1889" i="55"/>
  <c r="AA1897" i="55"/>
  <c r="AE1900" i="55"/>
  <c r="AO1900" i="55" s="1"/>
  <c r="Y1904" i="55"/>
  <c r="AB1905" i="55"/>
  <c r="AC1908" i="55"/>
  <c r="Y1913" i="55"/>
  <c r="AE1914" i="55"/>
  <c r="AC1916" i="55"/>
  <c r="AM1916" i="55" s="1"/>
  <c r="AL1920" i="55"/>
  <c r="AH1920" i="55" s="1"/>
  <c r="AD1922" i="55"/>
  <c r="AB1924" i="55"/>
  <c r="AL1924" i="55" s="1"/>
  <c r="AH1924" i="55" s="1"/>
  <c r="AE1925" i="55"/>
  <c r="AO1925" i="55" s="1"/>
  <c r="Y1929" i="55"/>
  <c r="AD1930" i="55"/>
  <c r="AN1930" i="55" s="1"/>
  <c r="AB1932" i="55"/>
  <c r="AE1933" i="55"/>
  <c r="AO1933" i="55" s="1"/>
  <c r="AL1936" i="55"/>
  <c r="AH1936" i="55" s="1"/>
  <c r="AD1938" i="55"/>
  <c r="AC1940" i="55"/>
  <c r="AL1944" i="55"/>
  <c r="AH1944" i="55" s="1"/>
  <c r="AE1946" i="55"/>
  <c r="AC1948" i="55"/>
  <c r="AM1948" i="55" s="1"/>
  <c r="Y1952" i="55"/>
  <c r="AC1953" i="55"/>
  <c r="AE1960" i="55"/>
  <c r="AE1962" i="55"/>
  <c r="AO1962" i="55" s="1"/>
  <c r="AD1964" i="55"/>
  <c r="AC1968" i="55"/>
  <c r="AA1976" i="55"/>
  <c r="AE1977" i="55"/>
  <c r="AO1977" i="55" s="1"/>
  <c r="Z1980" i="55"/>
  <c r="Y1984" i="55"/>
  <c r="AC1985" i="55"/>
  <c r="AB1989" i="55"/>
  <c r="AB1993" i="55"/>
  <c r="AB1997" i="55"/>
  <c r="Y1741" i="55"/>
  <c r="AE1744" i="55"/>
  <c r="AA1748" i="55"/>
  <c r="AD1749" i="55"/>
  <c r="Y1753" i="55"/>
  <c r="AE1756" i="55"/>
  <c r="AA1760" i="55"/>
  <c r="AK1760" i="55" s="1"/>
  <c r="AE1761" i="55"/>
  <c r="AA1765" i="55"/>
  <c r="Z1767" i="55"/>
  <c r="AJ1767" i="55" s="1"/>
  <c r="AC1772" i="55"/>
  <c r="Z1776" i="55"/>
  <c r="AJ1776" i="55" s="1"/>
  <c r="Y1781" i="55"/>
  <c r="AD1784" i="55"/>
  <c r="Z1788" i="55"/>
  <c r="Y1793" i="55"/>
  <c r="AD1796" i="55"/>
  <c r="Z1800" i="55"/>
  <c r="AC1801" i="55"/>
  <c r="Y1805" i="55"/>
  <c r="AD1808" i="55"/>
  <c r="Z1812" i="55"/>
  <c r="AC1813" i="55"/>
  <c r="Y1817" i="55"/>
  <c r="AD1820" i="55"/>
  <c r="AN1820" i="55" s="1"/>
  <c r="Z1824" i="55"/>
  <c r="Y1829" i="55"/>
  <c r="AD1832" i="55"/>
  <c r="Y1836" i="55"/>
  <c r="AM1839" i="55"/>
  <c r="AB1840" i="55"/>
  <c r="AE1841" i="55"/>
  <c r="Y1843" i="55"/>
  <c r="AE1844" i="55"/>
  <c r="AB1850" i="55"/>
  <c r="Y1852" i="55"/>
  <c r="AC1856" i="55"/>
  <c r="AM1856" i="55" s="1"/>
  <c r="AB1859" i="55"/>
  <c r="AB1862" i="55"/>
  <c r="Y1864" i="55"/>
  <c r="AB1865" i="55"/>
  <c r="Y1870" i="55"/>
  <c r="Y1872" i="55"/>
  <c r="AB1873" i="55"/>
  <c r="Y1878" i="55"/>
  <c r="AA1881" i="55"/>
  <c r="AA1889" i="55"/>
  <c r="AD1892" i="55"/>
  <c r="Y1896" i="55"/>
  <c r="Y1902" i="55"/>
  <c r="Z1904" i="55"/>
  <c r="AC1905" i="55"/>
  <c r="AD1908" i="55"/>
  <c r="AA1913" i="55"/>
  <c r="AD1916" i="55"/>
  <c r="Y1921" i="55"/>
  <c r="AE1922" i="55"/>
  <c r="AA1929" i="55"/>
  <c r="AE1930" i="55"/>
  <c r="Y1937" i="55"/>
  <c r="AE1938" i="55"/>
  <c r="AO1938" i="55" s="1"/>
  <c r="AD1940" i="55"/>
  <c r="Y1945" i="55"/>
  <c r="AD1948" i="55"/>
  <c r="Z1952" i="55"/>
  <c r="AD1953" i="55"/>
  <c r="AL1956" i="55"/>
  <c r="AH1956" i="55" s="1"/>
  <c r="AO1961" i="55"/>
  <c r="AE1964" i="55"/>
  <c r="AE1966" i="55"/>
  <c r="AD1968" i="55"/>
  <c r="AB1976" i="55"/>
  <c r="AL1976" i="55" s="1"/>
  <c r="AH1976" i="55" s="1"/>
  <c r="AA1980" i="55"/>
  <c r="AK1980" i="55" s="1"/>
  <c r="Z1984" i="55"/>
  <c r="AD1985" i="55"/>
  <c r="Y1988" i="55"/>
  <c r="AC1989" i="55"/>
  <c r="AC1993" i="55"/>
  <c r="AC1997" i="55"/>
  <c r="AA1741" i="55"/>
  <c r="Z1743" i="55"/>
  <c r="AD1746" i="55"/>
  <c r="AB1748" i="55"/>
  <c r="AE1749" i="55"/>
  <c r="AA1753" i="55"/>
  <c r="Z1755" i="55"/>
  <c r="AD1758" i="55"/>
  <c r="AB1760" i="55"/>
  <c r="AL1760" i="55" s="1"/>
  <c r="AH1760" i="55" s="1"/>
  <c r="Y1764" i="55"/>
  <c r="AB1765" i="55"/>
  <c r="AA1767" i="55"/>
  <c r="AD1772" i="55"/>
  <c r="AA1776" i="55"/>
  <c r="AD1777" i="55"/>
  <c r="Z1781" i="55"/>
  <c r="AM1785" i="55"/>
  <c r="AA1788" i="55"/>
  <c r="AA1800" i="55"/>
  <c r="AD1801" i="55"/>
  <c r="AM1809" i="55"/>
  <c r="AM1821" i="55"/>
  <c r="AM1833" i="55"/>
  <c r="AD1884" i="55"/>
  <c r="Y1888" i="55"/>
  <c r="AB1889" i="55"/>
  <c r="Z1896" i="55"/>
  <c r="AJ1896" i="55" s="1"/>
  <c r="AC1897" i="55"/>
  <c r="AA1902" i="55"/>
  <c r="AK1902" i="55" s="1"/>
  <c r="AA1904" i="55"/>
  <c r="AK1904" i="55" s="1"/>
  <c r="AD1905" i="55"/>
  <c r="AA1907" i="55"/>
  <c r="Y1912" i="55"/>
  <c r="AB1913" i="55"/>
  <c r="AL1913" i="55" s="1"/>
  <c r="AH1913" i="55" s="1"/>
  <c r="AA1921" i="55"/>
  <c r="Y1928" i="55"/>
  <c r="AB1929" i="55"/>
  <c r="AA1937" i="55"/>
  <c r="AA1945" i="55"/>
  <c r="AA1952" i="55"/>
  <c r="AE1953" i="55"/>
  <c r="AA1957" i="55"/>
  <c r="AO1965" i="55"/>
  <c r="AE1970" i="55"/>
  <c r="AC1976" i="55"/>
  <c r="AB1980" i="55"/>
  <c r="AL1980" i="55" s="1"/>
  <c r="AH1980" i="55" s="1"/>
  <c r="AA1984" i="55"/>
  <c r="AE1985" i="55"/>
  <c r="AO1985" i="55" s="1"/>
  <c r="Z1988" i="55"/>
  <c r="AD1989" i="55"/>
  <c r="Y1992" i="55"/>
  <c r="AD1993" i="55"/>
  <c r="Y1996" i="55"/>
  <c r="AD1997" i="55"/>
  <c r="Y2000" i="55"/>
  <c r="Y1740" i="55"/>
  <c r="AB1741" i="55"/>
  <c r="AA1743" i="55"/>
  <c r="AJ1747" i="55"/>
  <c r="AC1748" i="55"/>
  <c r="AM1748" i="55" s="1"/>
  <c r="Y1752" i="55"/>
  <c r="AB1753" i="55"/>
  <c r="AA1755" i="55"/>
  <c r="AC1760" i="55"/>
  <c r="AC1765" i="55"/>
  <c r="AM1765" i="55" s="1"/>
  <c r="AD1774" i="55"/>
  <c r="AB1776" i="55"/>
  <c r="AL1776" i="55" s="1"/>
  <c r="AH1776" i="55" s="1"/>
  <c r="AA1781" i="55"/>
  <c r="Z1783" i="55"/>
  <c r="AJ1783" i="55" s="1"/>
  <c r="AD1786" i="55"/>
  <c r="AB1788" i="55"/>
  <c r="AA1793" i="55"/>
  <c r="AK1793" i="55" s="1"/>
  <c r="Z1795" i="55"/>
  <c r="AJ1795" i="55" s="1"/>
  <c r="AD1798" i="55"/>
  <c r="AB1800" i="55"/>
  <c r="AA1805" i="55"/>
  <c r="Z1807" i="55"/>
  <c r="AJ1807" i="55" s="1"/>
  <c r="AD1810" i="55"/>
  <c r="AB1812" i="55"/>
  <c r="AL1812" i="55" s="1"/>
  <c r="AH1812" i="55" s="1"/>
  <c r="AA1817" i="55"/>
  <c r="Z1819" i="55"/>
  <c r="AJ1819" i="55" s="1"/>
  <c r="AD1822" i="55"/>
  <c r="AB1824" i="55"/>
  <c r="AA1829" i="55"/>
  <c r="AK1829" i="55" s="1"/>
  <c r="Z1831" i="55"/>
  <c r="AJ1831" i="55" s="1"/>
  <c r="AD1834" i="55"/>
  <c r="AA1836" i="55"/>
  <c r="AD1837" i="55"/>
  <c r="AD1840" i="55"/>
  <c r="AB1843" i="55"/>
  <c r="AA1846" i="55"/>
  <c r="AA1849" i="55"/>
  <c r="AA1852" i="55"/>
  <c r="AD1853" i="55"/>
  <c r="Y1855" i="55"/>
  <c r="Y1861" i="55"/>
  <c r="AD1878" i="55"/>
  <c r="AN1878" i="55" s="1"/>
  <c r="Z1880" i="55"/>
  <c r="AJ1880" i="55" s="1"/>
  <c r="AC1881" i="55"/>
  <c r="AC1889" i="55"/>
  <c r="Y1894" i="55"/>
  <c r="AA1896" i="55"/>
  <c r="AD1897" i="55"/>
  <c r="AN1897" i="55" s="1"/>
  <c r="AM1900" i="55"/>
  <c r="AD1902" i="55"/>
  <c r="AB1904" i="55"/>
  <c r="AE1905" i="55"/>
  <c r="Y1910" i="55"/>
  <c r="AC1913" i="55"/>
  <c r="AM1913" i="55" s="1"/>
  <c r="AB1921" i="55"/>
  <c r="AC1929" i="55"/>
  <c r="AB1937" i="55"/>
  <c r="AB1945" i="55"/>
  <c r="AO1949" i="55"/>
  <c r="AB1952" i="55"/>
  <c r="AL1952" i="55" s="1"/>
  <c r="AH1952" i="55" s="1"/>
  <c r="AL1960" i="55"/>
  <c r="AH1960" i="55" s="1"/>
  <c r="AO1969" i="55"/>
  <c r="AD1976" i="55"/>
  <c r="AC1980" i="55"/>
  <c r="AB1984" i="55"/>
  <c r="AL1984" i="55" s="1"/>
  <c r="AH1984" i="55" s="1"/>
  <c r="AA1988" i="55"/>
  <c r="AK1988" i="55" s="1"/>
  <c r="AE1989" i="55"/>
  <c r="AO1989" i="55" s="1"/>
  <c r="AE1993" i="55"/>
  <c r="AO1993" i="55" s="1"/>
  <c r="AE1997" i="55"/>
  <c r="AO1997" i="55" s="1"/>
  <c r="Z1740" i="55"/>
  <c r="AC1741" i="55"/>
  <c r="AM1741" i="55" s="1"/>
  <c r="AD1748" i="55"/>
  <c r="Z1752" i="55"/>
  <c r="AJ1752" i="55" s="1"/>
  <c r="AC1753" i="55"/>
  <c r="AM1753" i="55" s="1"/>
  <c r="AD1760" i="55"/>
  <c r="AN1760" i="55" s="1"/>
  <c r="AA1764" i="55"/>
  <c r="AD1765" i="55"/>
  <c r="AA1769" i="55"/>
  <c r="Z1771" i="55"/>
  <c r="AC1776" i="55"/>
  <c r="Y1780" i="55"/>
  <c r="AB1781" i="55"/>
  <c r="AA1783" i="55"/>
  <c r="AC1788" i="55"/>
  <c r="Y1792" i="55"/>
  <c r="AB1793" i="55"/>
  <c r="AL1793" i="55" s="1"/>
  <c r="AH1793" i="55" s="1"/>
  <c r="AA1795" i="55"/>
  <c r="AK1795" i="55" s="1"/>
  <c r="AC1800" i="55"/>
  <c r="Y1804" i="55"/>
  <c r="AB1805" i="55"/>
  <c r="AA1807" i="55"/>
  <c r="AC1812" i="55"/>
  <c r="Y1816" i="55"/>
  <c r="AB1817" i="55"/>
  <c r="AA1819" i="55"/>
  <c r="AC1824" i="55"/>
  <c r="Y1828" i="55"/>
  <c r="AB1836" i="55"/>
  <c r="AE1837" i="55"/>
  <c r="AO1837" i="55" s="1"/>
  <c r="Y1839" i="55"/>
  <c r="AB1846" i="55"/>
  <c r="Y1848" i="55"/>
  <c r="AB1852" i="55"/>
  <c r="AM1857" i="55"/>
  <c r="Y1858" i="55"/>
  <c r="AB1864" i="55"/>
  <c r="AE1865" i="55"/>
  <c r="Y1869" i="55"/>
  <c r="AB1872" i="55"/>
  <c r="AE1873" i="55"/>
  <c r="Y1877" i="55"/>
  <c r="AE1878" i="55"/>
  <c r="AA1880" i="55"/>
  <c r="AD1881" i="55"/>
  <c r="Y1886" i="55"/>
  <c r="AA1888" i="55"/>
  <c r="AD1889" i="55"/>
  <c r="AA1894" i="55"/>
  <c r="AK1894" i="55" s="1"/>
  <c r="AB1896" i="55"/>
  <c r="AE1897" i="55"/>
  <c r="AE1902" i="55"/>
  <c r="AC1904" i="55"/>
  <c r="AK1906" i="55"/>
  <c r="AD1913" i="55"/>
  <c r="AN1913" i="55" s="1"/>
  <c r="AC1921" i="55"/>
  <c r="AD1929" i="55"/>
  <c r="AC1937" i="55"/>
  <c r="AC1945" i="55"/>
  <c r="AC1952" i="55"/>
  <c r="AO1973" i="55"/>
  <c r="AD1980" i="55"/>
  <c r="AC1984" i="55"/>
  <c r="AB1988" i="55"/>
  <c r="AL1988" i="55" s="1"/>
  <c r="AH1988" i="55" s="1"/>
  <c r="AA1740" i="55"/>
  <c r="AD1741" i="55"/>
  <c r="Y1745" i="55"/>
  <c r="AA1752" i="55"/>
  <c r="AD1753" i="55"/>
  <c r="Y1757" i="55"/>
  <c r="AD1762" i="55"/>
  <c r="AB1764" i="55"/>
  <c r="AE1765" i="55"/>
  <c r="AB1769" i="55"/>
  <c r="AA1771" i="55"/>
  <c r="AK1771" i="55" s="1"/>
  <c r="AD1776" i="55"/>
  <c r="Z1780" i="55"/>
  <c r="AJ1780" i="55" s="1"/>
  <c r="AC1781" i="55"/>
  <c r="AM1781" i="55" s="1"/>
  <c r="Y1785" i="55"/>
  <c r="AD1788" i="55"/>
  <c r="Z1792" i="55"/>
  <c r="Y1797" i="55"/>
  <c r="AD1800" i="55"/>
  <c r="Z1804" i="55"/>
  <c r="Y1809" i="55"/>
  <c r="AD1812" i="55"/>
  <c r="AN1812" i="55" s="1"/>
  <c r="Z1816" i="55"/>
  <c r="AJ1816" i="55" s="1"/>
  <c r="AC1817" i="55"/>
  <c r="AM1817" i="55" s="1"/>
  <c r="Y1821" i="55"/>
  <c r="AD1824" i="55"/>
  <c r="Z1828" i="55"/>
  <c r="AC1829" i="55"/>
  <c r="AM1829" i="55" s="1"/>
  <c r="Y1833" i="55"/>
  <c r="AC1836" i="55"/>
  <c r="AA1839" i="55"/>
  <c r="AM1841" i="55"/>
  <c r="Y1842" i="55"/>
  <c r="Y1845" i="55"/>
  <c r="AD1846" i="55"/>
  <c r="AN1846" i="55" s="1"/>
  <c r="Z1848" i="55"/>
  <c r="AC1849" i="55"/>
  <c r="AM1849" i="55" s="1"/>
  <c r="AC1852" i="55"/>
  <c r="AB1855" i="55"/>
  <c r="AB1858" i="55"/>
  <c r="Y1860" i="55"/>
  <c r="AB1861" i="55"/>
  <c r="AC1864" i="55"/>
  <c r="AA1869" i="55"/>
  <c r="AC1872" i="55"/>
  <c r="AA1877" i="55"/>
  <c r="AB1880" i="55"/>
  <c r="AL1880" i="55" s="1"/>
  <c r="AH1880" i="55" s="1"/>
  <c r="AE1881" i="55"/>
  <c r="AA1886" i="55"/>
  <c r="AB1888" i="55"/>
  <c r="AE1889" i="55"/>
  <c r="AJ1892" i="55"/>
  <c r="AD1894" i="55"/>
  <c r="AC1896" i="55"/>
  <c r="AA1901" i="55"/>
  <c r="AD1904" i="55"/>
  <c r="AD1910" i="55"/>
  <c r="AB1912" i="55"/>
  <c r="AE1913" i="55"/>
  <c r="AO1913" i="55" s="1"/>
  <c r="AA1918" i="55"/>
  <c r="AA1920" i="55"/>
  <c r="AD1921" i="55"/>
  <c r="AA1926" i="55"/>
  <c r="AB1928" i="55"/>
  <c r="AE1929" i="55"/>
  <c r="AO1929" i="55" s="1"/>
  <c r="AA1934" i="55"/>
  <c r="AA1936" i="55"/>
  <c r="AD1937" i="55"/>
  <c r="AA1944" i="55"/>
  <c r="AD1945" i="55"/>
  <c r="AN1945" i="55" s="1"/>
  <c r="AE1950" i="55"/>
  <c r="AD1952" i="55"/>
  <c r="AA1965" i="55"/>
  <c r="AE1982" i="55"/>
  <c r="AD1984" i="55"/>
  <c r="AC1988" i="55"/>
  <c r="AB1740" i="55"/>
  <c r="AL1740" i="55" s="1"/>
  <c r="AH1740" i="55" s="1"/>
  <c r="AE1741" i="55"/>
  <c r="AA1745" i="55"/>
  <c r="AD1750" i="55"/>
  <c r="AB1752" i="55"/>
  <c r="AE1753" i="55"/>
  <c r="AA1757" i="55"/>
  <c r="Z1759" i="55"/>
  <c r="AC1764" i="55"/>
  <c r="Y1768" i="55"/>
  <c r="AC1769" i="55"/>
  <c r="AM1769" i="55" s="1"/>
  <c r="Y1773" i="55"/>
  <c r="AA1780" i="55"/>
  <c r="AA1792" i="55"/>
  <c r="AD1793" i="55"/>
  <c r="Z1797" i="55"/>
  <c r="AA1804" i="55"/>
  <c r="AD1805" i="55"/>
  <c r="Z1809" i="55"/>
  <c r="AM1813" i="55"/>
  <c r="AA1816" i="55"/>
  <c r="AD1817" i="55"/>
  <c r="Z1821" i="55"/>
  <c r="AJ1821" i="55" s="1"/>
  <c r="AA1828" i="55"/>
  <c r="AK1828" i="55" s="1"/>
  <c r="AD1829" i="55"/>
  <c r="Z1833" i="55"/>
  <c r="AB1839" i="55"/>
  <c r="AA1842" i="55"/>
  <c r="AA1845" i="55"/>
  <c r="AA1848" i="55"/>
  <c r="AD1849" i="55"/>
  <c r="AD1858" i="55"/>
  <c r="Z1860" i="55"/>
  <c r="AC1861" i="55"/>
  <c r="AM1861" i="55" s="1"/>
  <c r="AD1864" i="55"/>
  <c r="Y1868" i="55"/>
  <c r="AB1869" i="55"/>
  <c r="AD1872" i="55"/>
  <c r="Y1876" i="55"/>
  <c r="AB1877" i="55"/>
  <c r="AC1880" i="55"/>
  <c r="AD1886" i="55"/>
  <c r="AC1888" i="55"/>
  <c r="AM1888" i="55" s="1"/>
  <c r="AK1890" i="55"/>
  <c r="Y1893" i="55"/>
  <c r="AE1894" i="55"/>
  <c r="AD1896" i="55"/>
  <c r="Y1900" i="55"/>
  <c r="AB1901" i="55"/>
  <c r="Y1909" i="55"/>
  <c r="AE1910" i="55"/>
  <c r="Y1917" i="55"/>
  <c r="AE1921" i="55"/>
  <c r="AO1921" i="55" s="1"/>
  <c r="AL1932" i="55"/>
  <c r="AH1932" i="55" s="1"/>
  <c r="AE1937" i="55"/>
  <c r="AO1937" i="55" s="1"/>
  <c r="Y1941" i="55"/>
  <c r="AE1945" i="55"/>
  <c r="AO1945" i="55" s="1"/>
  <c r="AE1986" i="55"/>
  <c r="AD1988" i="55"/>
  <c r="AB1745" i="55"/>
  <c r="AA1747" i="55"/>
  <c r="AB1757" i="55"/>
  <c r="AA1759" i="55"/>
  <c r="Z1768" i="55"/>
  <c r="AD1769" i="55"/>
  <c r="AA1773" i="55"/>
  <c r="Z1775" i="55"/>
  <c r="AD1778" i="55"/>
  <c r="AB1780" i="55"/>
  <c r="AL1780" i="55" s="1"/>
  <c r="AH1780" i="55" s="1"/>
  <c r="Z1787" i="55"/>
  <c r="AJ1787" i="55" s="1"/>
  <c r="AD1790" i="55"/>
  <c r="AB1792" i="55"/>
  <c r="Z1799" i="55"/>
  <c r="AJ1799" i="55" s="1"/>
  <c r="AD1802" i="55"/>
  <c r="AB1804" i="55"/>
  <c r="Z1811" i="55"/>
  <c r="AJ1811" i="55" s="1"/>
  <c r="AD1814" i="55"/>
  <c r="AB1816" i="55"/>
  <c r="Z1823" i="55"/>
  <c r="AJ1823" i="55" s="1"/>
  <c r="AD1826" i="55"/>
  <c r="AB1828" i="55"/>
  <c r="AL1828" i="55" s="1"/>
  <c r="AH1828" i="55" s="1"/>
  <c r="AB1845" i="55"/>
  <c r="AL1845" i="55" s="1"/>
  <c r="AH1845" i="55" s="1"/>
  <c r="AM1847" i="55"/>
  <c r="AE1849" i="55"/>
  <c r="Y1851" i="55"/>
  <c r="Y1857" i="55"/>
  <c r="AD1861" i="55"/>
  <c r="Y1863" i="55"/>
  <c r="AC1869" i="55"/>
  <c r="AM1869" i="55" s="1"/>
  <c r="AC1877" i="55"/>
  <c r="AM1877" i="55" s="1"/>
  <c r="Y1885" i="55"/>
  <c r="AE1886" i="55"/>
  <c r="AA1893" i="55"/>
  <c r="AC1901" i="55"/>
  <c r="AM1901" i="55" s="1"/>
  <c r="AJ1905" i="55"/>
  <c r="Y1906" i="55"/>
  <c r="AA1909" i="55"/>
  <c r="AA1917" i="55"/>
  <c r="AE1918" i="55"/>
  <c r="Y1925" i="55"/>
  <c r="AE1926" i="55"/>
  <c r="Y1933" i="55"/>
  <c r="AE1934" i="55"/>
  <c r="AA1941" i="55"/>
  <c r="AE1942" i="55"/>
  <c r="AA1949" i="55"/>
  <c r="AK1949" i="55" s="1"/>
  <c r="AO1953" i="55"/>
  <c r="AA1954" i="55"/>
  <c r="AD1961" i="55"/>
  <c r="AC1965" i="55"/>
  <c r="AB1969" i="55"/>
  <c r="AA1973" i="55"/>
  <c r="AE1990" i="55"/>
  <c r="AE1994" i="55"/>
  <c r="AE1998" i="55"/>
  <c r="AK37" i="55"/>
  <c r="AM53" i="55"/>
  <c r="AM57" i="55"/>
  <c r="AO58" i="55"/>
  <c r="AK73" i="55"/>
  <c r="AN90" i="55"/>
  <c r="AK93" i="55"/>
  <c r="AK161" i="55"/>
  <c r="AM173" i="55"/>
  <c r="AM213" i="55"/>
  <c r="AM321" i="55"/>
  <c r="AJ325" i="55"/>
  <c r="AL328" i="55"/>
  <c r="AH328" i="55" s="1"/>
  <c r="AJ329" i="55"/>
  <c r="AM334" i="55"/>
  <c r="AN337" i="55"/>
  <c r="AJ341" i="55"/>
  <c r="AK345" i="55"/>
  <c r="AM373" i="55"/>
  <c r="AM392" i="55"/>
  <c r="AM480" i="55"/>
  <c r="AK488" i="55"/>
  <c r="AK528" i="55"/>
  <c r="AM564" i="55"/>
  <c r="AK604" i="55"/>
  <c r="AI632" i="55"/>
  <c r="AO640" i="55"/>
  <c r="AM648" i="55"/>
  <c r="AO690" i="55"/>
  <c r="AN728" i="55"/>
  <c r="AJ836" i="55"/>
  <c r="AK843" i="55"/>
  <c r="AK847" i="55"/>
  <c r="AJ900" i="55"/>
  <c r="AJ936" i="55"/>
  <c r="AJ976" i="55"/>
  <c r="AL1028" i="55"/>
  <c r="AH1028" i="55" s="1"/>
  <c r="AG49" i="55"/>
  <c r="AL61" i="55"/>
  <c r="AH61" i="55" s="1"/>
  <c r="AM65" i="55"/>
  <c r="AK77" i="55"/>
  <c r="AN86" i="55"/>
  <c r="AK89" i="55"/>
  <c r="AK101" i="55"/>
  <c r="AK121" i="55"/>
  <c r="AG121" i="55" s="1"/>
  <c r="AF121" i="55" s="1"/>
  <c r="AN138" i="55"/>
  <c r="AK141" i="55"/>
  <c r="AK153" i="55"/>
  <c r="AN158" i="55"/>
  <c r="AK193" i="55"/>
  <c r="AK229" i="55"/>
  <c r="AK245" i="55"/>
  <c r="AK269" i="55"/>
  <c r="AN321" i="55"/>
  <c r="AM324" i="55"/>
  <c r="AN325" i="55"/>
  <c r="AM328" i="55"/>
  <c r="AN329" i="55"/>
  <c r="AJ333" i="55"/>
  <c r="AK341" i="55"/>
  <c r="AN345" i="55"/>
  <c r="AM378" i="55"/>
  <c r="AK460" i="55"/>
  <c r="AM488" i="55"/>
  <c r="AK125" i="55"/>
  <c r="AN134" i="55"/>
  <c r="AL141" i="55"/>
  <c r="AH141" i="55" s="1"/>
  <c r="AK149" i="55"/>
  <c r="AK209" i="55"/>
  <c r="AM217" i="55"/>
  <c r="AM225" i="55"/>
  <c r="AN301" i="55"/>
  <c r="AJ317" i="55"/>
  <c r="AO321" i="55"/>
  <c r="AM332" i="55"/>
  <c r="AM333" i="55"/>
  <c r="AJ337" i="55"/>
  <c r="AK436" i="55"/>
  <c r="AK452" i="55"/>
  <c r="AM460" i="55"/>
  <c r="AK532" i="55"/>
  <c r="AM556" i="55"/>
  <c r="AO596" i="55"/>
  <c r="AJ705" i="55"/>
  <c r="AK799" i="55"/>
  <c r="AJ844" i="55"/>
  <c r="AJ848" i="55"/>
  <c r="AN880" i="55"/>
  <c r="AJ891" i="55"/>
  <c r="AN940" i="55"/>
  <c r="AJ956" i="55"/>
  <c r="AJ964" i="55"/>
  <c r="AM25" i="55"/>
  <c r="AL45" i="55"/>
  <c r="AH45" i="55" s="1"/>
  <c r="AG45" i="55" s="1"/>
  <c r="AM97" i="55"/>
  <c r="AM101" i="55"/>
  <c r="AL105" i="55"/>
  <c r="AH105" i="55" s="1"/>
  <c r="AK117" i="55"/>
  <c r="AG117" i="55" s="1"/>
  <c r="AF117" i="55" s="1"/>
  <c r="AL137" i="55"/>
  <c r="AH137" i="55" s="1"/>
  <c r="AL145" i="55"/>
  <c r="AH145" i="55" s="1"/>
  <c r="AL149" i="55"/>
  <c r="AH149" i="55" s="1"/>
  <c r="AN150" i="55"/>
  <c r="AK157" i="55"/>
  <c r="AG157" i="55" s="1"/>
  <c r="AF157" i="55" s="1"/>
  <c r="AK169" i="55"/>
  <c r="AN186" i="55"/>
  <c r="AK189" i="55"/>
  <c r="AK201" i="55"/>
  <c r="AK253" i="55"/>
  <c r="AK277" i="55"/>
  <c r="AM317" i="55"/>
  <c r="AN333" i="55"/>
  <c r="AL336" i="55"/>
  <c r="AH336" i="55" s="1"/>
  <c r="AK337" i="55"/>
  <c r="AN361" i="55"/>
  <c r="AN362" i="55"/>
  <c r="AN409" i="55"/>
  <c r="AL436" i="55"/>
  <c r="AH436" i="55" s="1"/>
  <c r="AM444" i="55"/>
  <c r="AK468" i="55"/>
  <c r="AK504" i="55"/>
  <c r="AO525" i="55"/>
  <c r="AO552" i="55"/>
  <c r="AK568" i="55"/>
  <c r="AK572" i="55"/>
  <c r="AO576" i="55"/>
  <c r="AK592" i="55"/>
  <c r="AK608" i="55"/>
  <c r="AO616" i="55"/>
  <c r="AI624" i="55"/>
  <c r="AN625" i="55"/>
  <c r="AI636" i="55"/>
  <c r="AO644" i="55"/>
  <c r="AK739" i="55"/>
  <c r="AN748" i="55"/>
  <c r="AJ772" i="55"/>
  <c r="AJ792" i="55"/>
  <c r="AJ803" i="55"/>
  <c r="AN816" i="55"/>
  <c r="AJ864" i="55"/>
  <c r="AJ896" i="55"/>
  <c r="AJ912" i="55"/>
  <c r="AJ931" i="55"/>
  <c r="AO940" i="55"/>
  <c r="AM964" i="55"/>
  <c r="AL37" i="55"/>
  <c r="AH37" i="55" s="1"/>
  <c r="AL85" i="55"/>
  <c r="AH85" i="55" s="1"/>
  <c r="AJ139" i="55"/>
  <c r="AM149" i="55"/>
  <c r="AM161" i="55"/>
  <c r="AK173" i="55"/>
  <c r="AN182" i="55"/>
  <c r="AK185" i="55"/>
  <c r="AL189" i="55"/>
  <c r="AH189" i="55" s="1"/>
  <c r="AK197" i="55"/>
  <c r="AM241" i="55"/>
  <c r="AM249" i="55"/>
  <c r="AM273" i="55"/>
  <c r="AJ301" i="55"/>
  <c r="AM313" i="55"/>
  <c r="AM326" i="55"/>
  <c r="AM336" i="55"/>
  <c r="AJ345" i="55"/>
  <c r="AN366" i="55"/>
  <c r="AL412" i="55"/>
  <c r="AH412" i="55" s="1"/>
  <c r="AN425" i="55"/>
  <c r="AK456" i="55"/>
  <c r="AN533" i="55"/>
  <c r="AO540" i="55"/>
  <c r="AO564" i="55"/>
  <c r="AO593" i="55"/>
  <c r="AO609" i="55"/>
  <c r="AK636" i="55"/>
  <c r="AK658" i="55"/>
  <c r="AJ670" i="55"/>
  <c r="AN752" i="55"/>
  <c r="AJ760" i="55"/>
  <c r="AJ800" i="55"/>
  <c r="AN824" i="55"/>
  <c r="AN828" i="55"/>
  <c r="AJ860" i="55"/>
  <c r="AN904" i="55"/>
  <c r="AN928" i="55"/>
  <c r="AK940" i="55"/>
  <c r="AO944" i="55"/>
  <c r="AJ972" i="55"/>
  <c r="AJ1008" i="55"/>
  <c r="AM6" i="55"/>
  <c r="AG77" i="55"/>
  <c r="AF77" i="55" s="1"/>
  <c r="AK165" i="55"/>
  <c r="AL185" i="55"/>
  <c r="AH185" i="55" s="1"/>
  <c r="AL193" i="55"/>
  <c r="AH193" i="55" s="1"/>
  <c r="AL197" i="55"/>
  <c r="AH197" i="55" s="1"/>
  <c r="AN198" i="55"/>
  <c r="AK205" i="55"/>
  <c r="AM265" i="55"/>
  <c r="AK305" i="55"/>
  <c r="AL324" i="55"/>
  <c r="AH324" i="55" s="1"/>
  <c r="AN358" i="55"/>
  <c r="AJ361" i="55"/>
  <c r="AJ365" i="55"/>
  <c r="AK424" i="55"/>
  <c r="AL428" i="55"/>
  <c r="AH428" i="55" s="1"/>
  <c r="AK476" i="55"/>
  <c r="AK484" i="55"/>
  <c r="AK520" i="55"/>
  <c r="AO524" i="55"/>
  <c r="AO529" i="55"/>
  <c r="AK560" i="55"/>
  <c r="AN561" i="55"/>
  <c r="AO580" i="55"/>
  <c r="AO600" i="55"/>
  <c r="AK612" i="55"/>
  <c r="AO648" i="55"/>
  <c r="AL665" i="55"/>
  <c r="AH665" i="55" s="1"/>
  <c r="AN667" i="55"/>
  <c r="AN672" i="55"/>
  <c r="AI676" i="55"/>
  <c r="AJ736" i="55"/>
  <c r="AJ748" i="55"/>
  <c r="AN776" i="55"/>
  <c r="AN780" i="55"/>
  <c r="AJ811" i="55"/>
  <c r="AK883" i="55"/>
  <c r="AJ888" i="55"/>
  <c r="AJ892" i="55"/>
  <c r="AJ907" i="55"/>
  <c r="AL940" i="55"/>
  <c r="AH940" i="55" s="1"/>
  <c r="AL944" i="55"/>
  <c r="AH944" i="55" s="1"/>
  <c r="AJ992" i="55"/>
  <c r="AJ10" i="55"/>
  <c r="AG69" i="55"/>
  <c r="AF69" i="55" s="1"/>
  <c r="AL125" i="55"/>
  <c r="AH125" i="55" s="1"/>
  <c r="AG125" i="55" s="1"/>
  <c r="AM197" i="55"/>
  <c r="AM209" i="55"/>
  <c r="AK217" i="55"/>
  <c r="AK233" i="55"/>
  <c r="AO317" i="55"/>
  <c r="AL332" i="55"/>
  <c r="AH332" i="55" s="1"/>
  <c r="AN354" i="55"/>
  <c r="AK361" i="55"/>
  <c r="AK364" i="55"/>
  <c r="AK365" i="55"/>
  <c r="AN405" i="55"/>
  <c r="AM484" i="55"/>
  <c r="AK496" i="55"/>
  <c r="AM504" i="55"/>
  <c r="AK548" i="55"/>
  <c r="AO613" i="55"/>
  <c r="AO620" i="55"/>
  <c r="AO632" i="55"/>
  <c r="AI640" i="55"/>
  <c r="AN670" i="55"/>
  <c r="AJ720" i="55"/>
  <c r="AN756" i="55"/>
  <c r="AJ804" i="55"/>
  <c r="AJ808" i="55"/>
  <c r="AN836" i="55"/>
  <c r="AM940" i="55"/>
  <c r="AM944" i="55"/>
  <c r="AL947" i="55"/>
  <c r="AH947" i="55" s="1"/>
  <c r="AM948" i="55"/>
  <c r="AM973" i="55"/>
  <c r="AJ990" i="55"/>
  <c r="AK996" i="55"/>
  <c r="AG996" i="55" s="1"/>
  <c r="AF996" i="55" s="1"/>
  <c r="AK29" i="55"/>
  <c r="AM41" i="55"/>
  <c r="AK53" i="55"/>
  <c r="AM85" i="55"/>
  <c r="AK213" i="55"/>
  <c r="AK257" i="55"/>
  <c r="AK281" i="55"/>
  <c r="AN313" i="55"/>
  <c r="AN349" i="55"/>
  <c r="AN350" i="55"/>
  <c r="AJ353" i="55"/>
  <c r="AK357" i="55"/>
  <c r="AN365" i="55"/>
  <c r="AM393" i="55"/>
  <c r="AM398" i="55"/>
  <c r="AK404" i="55"/>
  <c r="AO441" i="55"/>
  <c r="AN521" i="55"/>
  <c r="AO544" i="55"/>
  <c r="AM548" i="55"/>
  <c r="AO556" i="55"/>
  <c r="AK576" i="55"/>
  <c r="AO584" i="55"/>
  <c r="AK616" i="55"/>
  <c r="AI628" i="55"/>
  <c r="AK644" i="55"/>
  <c r="AO652" i="55"/>
  <c r="AN658" i="55"/>
  <c r="AI672" i="55"/>
  <c r="AJ709" i="55"/>
  <c r="AM720" i="55"/>
  <c r="AN732" i="55"/>
  <c r="AJ747" i="55"/>
  <c r="AJ884" i="55"/>
  <c r="AJ903" i="55"/>
  <c r="AJ908" i="55"/>
  <c r="AI959" i="55"/>
  <c r="AL1032" i="55"/>
  <c r="AH1032" i="55" s="1"/>
  <c r="AN26" i="55"/>
  <c r="AM37" i="55"/>
  <c r="AM81" i="55"/>
  <c r="AM133" i="55"/>
  <c r="AL173" i="55"/>
  <c r="AH173" i="55" s="1"/>
  <c r="AK241" i="55"/>
  <c r="AN330" i="55"/>
  <c r="AK353" i="55"/>
  <c r="AN357" i="55"/>
  <c r="AM382" i="55"/>
  <c r="AN401" i="55"/>
  <c r="AK412" i="55"/>
  <c r="AL432" i="55"/>
  <c r="AH432" i="55" s="1"/>
  <c r="AM440" i="55"/>
  <c r="AO497" i="55"/>
  <c r="AO528" i="55"/>
  <c r="AK536" i="55"/>
  <c r="AK540" i="55"/>
  <c r="AO568" i="55"/>
  <c r="AO604" i="55"/>
  <c r="AO617" i="55"/>
  <c r="AK628" i="55"/>
  <c r="AN629" i="55"/>
  <c r="AN720" i="55"/>
  <c r="AN788" i="55"/>
  <c r="AJ831" i="55"/>
  <c r="AN844" i="55"/>
  <c r="AJ875" i="55"/>
  <c r="AJ880" i="55"/>
  <c r="AJ927" i="55"/>
  <c r="AK61" i="55"/>
  <c r="AM77" i="55"/>
  <c r="AM129" i="55"/>
  <c r="AM205" i="55"/>
  <c r="AM229" i="55"/>
  <c r="AM237" i="55"/>
  <c r="AK265" i="55"/>
  <c r="AL292" i="55"/>
  <c r="AH292" i="55" s="1"/>
  <c r="AK297" i="55"/>
  <c r="AM325" i="55"/>
  <c r="AM329" i="55"/>
  <c r="AJ349" i="55"/>
  <c r="AN353" i="55"/>
  <c r="AJ369" i="55"/>
  <c r="AJ389" i="55"/>
  <c r="AK428" i="55"/>
  <c r="AN429" i="55"/>
  <c r="AK464" i="55"/>
  <c r="AK472" i="55"/>
  <c r="AN565" i="55"/>
  <c r="AK580" i="55"/>
  <c r="AO588" i="55"/>
  <c r="AK600" i="55"/>
  <c r="AO624" i="55"/>
  <c r="AO636" i="55"/>
  <c r="AI644" i="55"/>
  <c r="AK648" i="55"/>
  <c r="AJ724" i="55"/>
  <c r="AJ732" i="55"/>
  <c r="AJ783" i="55"/>
  <c r="AJ824" i="55"/>
  <c r="AJ828" i="55"/>
  <c r="AJ835" i="55"/>
  <c r="AN852" i="55"/>
  <c r="AJ915" i="55"/>
  <c r="AN924" i="55"/>
  <c r="AJ984" i="55"/>
  <c r="AJ986" i="55"/>
  <c r="AJ1002" i="55"/>
  <c r="AM13" i="55"/>
  <c r="AJ18" i="55"/>
  <c r="AK57" i="55"/>
  <c r="AJ67" i="55"/>
  <c r="AK97" i="55"/>
  <c r="AK113" i="55"/>
  <c r="AM125" i="55"/>
  <c r="AM181" i="55"/>
  <c r="AM261" i="55"/>
  <c r="AM285" i="55"/>
  <c r="AM322" i="55"/>
  <c r="AM389" i="55"/>
  <c r="AM464" i="55"/>
  <c r="AN509" i="55"/>
  <c r="AO532" i="55"/>
  <c r="AO541" i="55"/>
  <c r="AK552" i="55"/>
  <c r="AO560" i="55"/>
  <c r="AK620" i="55"/>
  <c r="AI684" i="55"/>
  <c r="AM693" i="55"/>
  <c r="AK711" i="55"/>
  <c r="AM724" i="55"/>
  <c r="AJ728" i="55"/>
  <c r="AJ776" i="55"/>
  <c r="AJ780" i="55"/>
  <c r="AJ787" i="55"/>
  <c r="AN796" i="55"/>
  <c r="AJ832" i="55"/>
  <c r="AJ839" i="55"/>
  <c r="AN860" i="55"/>
  <c r="AJ876" i="55"/>
  <c r="AJ904" i="55"/>
  <c r="AL964" i="55"/>
  <c r="AH964" i="55" s="1"/>
  <c r="AN969" i="55"/>
  <c r="AJ1005" i="55"/>
  <c r="AM29" i="55"/>
  <c r="AK33" i="55"/>
  <c r="AG33" i="55" s="1"/>
  <c r="AF33" i="55" s="1"/>
  <c r="AL53" i="55"/>
  <c r="AH53" i="55" s="1"/>
  <c r="AL57" i="55"/>
  <c r="AH57" i="55" s="1"/>
  <c r="AK105" i="55"/>
  <c r="AN110" i="55"/>
  <c r="AJ115" i="55"/>
  <c r="AK145" i="55"/>
  <c r="AM177" i="55"/>
  <c r="AM201" i="55"/>
  <c r="AK221" i="55"/>
  <c r="AM277" i="55"/>
  <c r="AM297" i="55"/>
  <c r="AN309" i="55"/>
  <c r="AN342" i="55"/>
  <c r="AJ357" i="55"/>
  <c r="AK373" i="55"/>
  <c r="AK377" i="55"/>
  <c r="AM394" i="55"/>
  <c r="AM508" i="55"/>
  <c r="AK544" i="55"/>
  <c r="AO548" i="55"/>
  <c r="AM552" i="55"/>
  <c r="AK556" i="55"/>
  <c r="AK564" i="55"/>
  <c r="AO572" i="55"/>
  <c r="AK584" i="55"/>
  <c r="AO592" i="55"/>
  <c r="AO608" i="55"/>
  <c r="AK652" i="55"/>
  <c r="AN687" i="55"/>
  <c r="AO693" i="55"/>
  <c r="AJ764" i="55"/>
  <c r="AJ784" i="55"/>
  <c r="AJ872" i="55"/>
  <c r="AN888" i="55"/>
  <c r="AN892" i="55"/>
  <c r="AM952" i="55"/>
  <c r="AJ1000" i="55"/>
  <c r="AN1005" i="55"/>
  <c r="AO1049" i="55"/>
  <c r="AK1064" i="55"/>
  <c r="AN1085" i="55"/>
  <c r="AM1091" i="55"/>
  <c r="AK1137" i="55"/>
  <c r="AJ1241" i="55"/>
  <c r="AJ1257" i="55"/>
  <c r="AJ1261" i="55"/>
  <c r="AI1266" i="55"/>
  <c r="AI1270" i="55"/>
  <c r="AK1273" i="55"/>
  <c r="AN1277" i="55"/>
  <c r="AM1344" i="55"/>
  <c r="AL1356" i="55"/>
  <c r="AH1356" i="55" s="1"/>
  <c r="AI1493" i="55"/>
  <c r="AJ1533" i="55"/>
  <c r="AJ1541" i="55"/>
  <c r="AK1552" i="55"/>
  <c r="AO1593" i="55"/>
  <c r="AO1601" i="55"/>
  <c r="AN1604" i="55"/>
  <c r="AO1629" i="55"/>
  <c r="AM1764" i="55"/>
  <c r="AJ1772" i="55"/>
  <c r="AJ1784" i="55"/>
  <c r="AL1800" i="55"/>
  <c r="AH1800" i="55" s="1"/>
  <c r="AK1808" i="55"/>
  <c r="AO1868" i="55"/>
  <c r="AM1906" i="55"/>
  <c r="AK1924" i="55"/>
  <c r="AN1933" i="55"/>
  <c r="AN1937" i="55"/>
  <c r="AK1956" i="55"/>
  <c r="AK1048" i="55"/>
  <c r="AK1141" i="55"/>
  <c r="AN1166" i="55"/>
  <c r="AK1177" i="55"/>
  <c r="AJ1209" i="55"/>
  <c r="AJ1245" i="55"/>
  <c r="AK1253" i="55"/>
  <c r="AK1257" i="55"/>
  <c r="AK1261" i="55"/>
  <c r="AJ1265" i="55"/>
  <c r="AN1266" i="55"/>
  <c r="AJ1269" i="55"/>
  <c r="AM1273" i="55"/>
  <c r="AL1296" i="55"/>
  <c r="AH1296" i="55" s="1"/>
  <c r="AM1309" i="55"/>
  <c r="AJ1340" i="55"/>
  <c r="AL1500" i="55"/>
  <c r="AH1500" i="55" s="1"/>
  <c r="AJ1517" i="55"/>
  <c r="AL1612" i="55"/>
  <c r="AH1612" i="55" s="1"/>
  <c r="AJ1677" i="55"/>
  <c r="AJ1685" i="55"/>
  <c r="AM1704" i="55"/>
  <c r="AJ1760" i="55"/>
  <c r="AO1764" i="55"/>
  <c r="AL1772" i="55"/>
  <c r="AH1772" i="55" s="1"/>
  <c r="AL1784" i="55"/>
  <c r="AH1784" i="55" s="1"/>
  <c r="AO1788" i="55"/>
  <c r="AK1792" i="55"/>
  <c r="AN1796" i="55"/>
  <c r="AM1800" i="55"/>
  <c r="AJ1812" i="55"/>
  <c r="AO1816" i="55"/>
  <c r="AM1828" i="55"/>
  <c r="AM1876" i="55"/>
  <c r="AK1936" i="55"/>
  <c r="AN1953" i="55"/>
  <c r="AK1960" i="55"/>
  <c r="AN1961" i="55"/>
  <c r="AK1976" i="55"/>
  <c r="AN1977" i="55"/>
  <c r="AK1992" i="55"/>
  <c r="AO1045" i="55"/>
  <c r="AK1072" i="55"/>
  <c r="AL1080" i="55"/>
  <c r="AH1080" i="55" s="1"/>
  <c r="AM1092" i="55"/>
  <c r="AK1133" i="55"/>
  <c r="AK1161" i="55"/>
  <c r="AJ1213" i="55"/>
  <c r="AM1257" i="55"/>
  <c r="AM1261" i="55"/>
  <c r="AL1281" i="55"/>
  <c r="AH1281" i="55" s="1"/>
  <c r="AM1298" i="55"/>
  <c r="AN1331" i="55"/>
  <c r="AM1517" i="55"/>
  <c r="AJ1524" i="55"/>
  <c r="AL1560" i="55"/>
  <c r="AH1560" i="55" s="1"/>
  <c r="AJ1561" i="55"/>
  <c r="AN1668" i="55"/>
  <c r="AM1716" i="55"/>
  <c r="AK1768" i="55"/>
  <c r="AM1772" i="55"/>
  <c r="AN1780" i="55"/>
  <c r="AM1784" i="55"/>
  <c r="AJ1796" i="55"/>
  <c r="AK1820" i="55"/>
  <c r="AN1824" i="55"/>
  <c r="AN1993" i="55"/>
  <c r="AN1997" i="55"/>
  <c r="AJ1170" i="55"/>
  <c r="AN1257" i="55"/>
  <c r="AN1261" i="55"/>
  <c r="AM1265" i="55"/>
  <c r="AM1269" i="55"/>
  <c r="AN1273" i="55"/>
  <c r="AI1282" i="55"/>
  <c r="AJ1334" i="55"/>
  <c r="AI1473" i="55"/>
  <c r="AJ1528" i="55"/>
  <c r="AJ1549" i="55"/>
  <c r="AO1617" i="55"/>
  <c r="AL1628" i="55"/>
  <c r="AH1628" i="55" s="1"/>
  <c r="AJ1708" i="55"/>
  <c r="AJ1744" i="55"/>
  <c r="AM1760" i="55"/>
  <c r="AK1776" i="55"/>
  <c r="AL1796" i="55"/>
  <c r="AH1796" i="55" s="1"/>
  <c r="AK1804" i="55"/>
  <c r="AN1808" i="55"/>
  <c r="AM1812" i="55"/>
  <c r="AJ1824" i="55"/>
  <c r="AO1828" i="55"/>
  <c r="AK1832" i="55"/>
  <c r="AL1864" i="55"/>
  <c r="AH1864" i="55" s="1"/>
  <c r="AK1920" i="55"/>
  <c r="AG1920" i="55" s="1"/>
  <c r="AF1920" i="55" s="1"/>
  <c r="AM1122" i="55"/>
  <c r="AM1142" i="55"/>
  <c r="AJ1217" i="55"/>
  <c r="AN1265" i="55"/>
  <c r="AN1269" i="55"/>
  <c r="AN1282" i="55"/>
  <c r="AJ1314" i="55"/>
  <c r="AL1360" i="55"/>
  <c r="AH1360" i="55" s="1"/>
  <c r="AN1536" i="55"/>
  <c r="AI1563" i="55"/>
  <c r="AO1581" i="55"/>
  <c r="AK1583" i="55"/>
  <c r="AL1644" i="55"/>
  <c r="AH1644" i="55" s="1"/>
  <c r="AO1649" i="55"/>
  <c r="AJ1712" i="55"/>
  <c r="AM1723" i="55"/>
  <c r="AO1772" i="55"/>
  <c r="AO1784" i="55"/>
  <c r="AM1796" i="55"/>
  <c r="AJ1808" i="55"/>
  <c r="AL1824" i="55"/>
  <c r="AH1824" i="55" s="1"/>
  <c r="AJ1868" i="55"/>
  <c r="AK1932" i="55"/>
  <c r="AK1944" i="55"/>
  <c r="AK1964" i="55"/>
  <c r="AN1965" i="55"/>
  <c r="AN1981" i="55"/>
  <c r="AM1094" i="55"/>
  <c r="AJ1118" i="55"/>
  <c r="AM1134" i="55"/>
  <c r="AK1165" i="55"/>
  <c r="AJ1169" i="55"/>
  <c r="AK1274" i="55"/>
  <c r="AL1277" i="55"/>
  <c r="AH1277" i="55" s="1"/>
  <c r="AO1278" i="55"/>
  <c r="AJ1322" i="55"/>
  <c r="AM1533" i="55"/>
  <c r="AJ1557" i="55"/>
  <c r="AL1580" i="55"/>
  <c r="AH1580" i="55" s="1"/>
  <c r="AL1636" i="55"/>
  <c r="AH1636" i="55" s="1"/>
  <c r="AM1752" i="55"/>
  <c r="AO1760" i="55"/>
  <c r="AK1764" i="55"/>
  <c r="AN1768" i="55"/>
  <c r="AM1780" i="55"/>
  <c r="AK1788" i="55"/>
  <c r="AJ1792" i="55"/>
  <c r="AL1808" i="55"/>
  <c r="AH1808" i="55" s="1"/>
  <c r="AG1808" i="55" s="1"/>
  <c r="AO1812" i="55"/>
  <c r="AK1816" i="55"/>
  <c r="AM1824" i="55"/>
  <c r="AN1880" i="55"/>
  <c r="AO1057" i="55"/>
  <c r="AN1099" i="55"/>
  <c r="AJ1221" i="55"/>
  <c r="AI1278" i="55"/>
  <c r="AK1281" i="55"/>
  <c r="AN1292" i="55"/>
  <c r="AJ1316" i="55"/>
  <c r="AI1485" i="55"/>
  <c r="AJ1536" i="55"/>
  <c r="AJ1537" i="55"/>
  <c r="AL1548" i="55"/>
  <c r="AH1548" i="55" s="1"/>
  <c r="AK1559" i="55"/>
  <c r="AL1588" i="55"/>
  <c r="AH1588" i="55" s="1"/>
  <c r="AL1596" i="55"/>
  <c r="AH1596" i="55" s="1"/>
  <c r="AO1665" i="55"/>
  <c r="AN1670" i="55"/>
  <c r="AM1724" i="55"/>
  <c r="AJ1768" i="55"/>
  <c r="AN1776" i="55"/>
  <c r="AL1792" i="55"/>
  <c r="AH1792" i="55" s="1"/>
  <c r="AO1796" i="55"/>
  <c r="AN1804" i="55"/>
  <c r="AM1808" i="55"/>
  <c r="AJ1820" i="55"/>
  <c r="AN1832" i="55"/>
  <c r="AO1876" i="55"/>
  <c r="AL1892" i="55"/>
  <c r="AH1892" i="55" s="1"/>
  <c r="AK1056" i="55"/>
  <c r="AN1102" i="55"/>
  <c r="AJ1106" i="55"/>
  <c r="AK1173" i="55"/>
  <c r="AN1186" i="55"/>
  <c r="AN1278" i="55"/>
  <c r="AM1281" i="55"/>
  <c r="AN1307" i="55"/>
  <c r="AK1330" i="55"/>
  <c r="AJ1332" i="55"/>
  <c r="AL1352" i="55"/>
  <c r="AH1352" i="55" s="1"/>
  <c r="AM1516" i="55"/>
  <c r="AJ1529" i="55"/>
  <c r="AL1536" i="55"/>
  <c r="AH1536" i="55" s="1"/>
  <c r="AO1541" i="55"/>
  <c r="AM1545" i="55"/>
  <c r="AJ1577" i="55"/>
  <c r="AL1616" i="55"/>
  <c r="AH1616" i="55" s="1"/>
  <c r="AJ1723" i="55"/>
  <c r="AO1780" i="55"/>
  <c r="AM1792" i="55"/>
  <c r="AK1800" i="55"/>
  <c r="AJ1804" i="55"/>
  <c r="AO1824" i="55"/>
  <c r="AM1868" i="55"/>
  <c r="AJ1900" i="55"/>
  <c r="AO1901" i="55"/>
  <c r="AI1907" i="55"/>
  <c r="AK1968" i="55"/>
  <c r="AN1969" i="55"/>
  <c r="AK1984" i="55"/>
  <c r="AN1985" i="55"/>
  <c r="AK1040" i="55"/>
  <c r="AN1053" i="55"/>
  <c r="AK1068" i="55"/>
  <c r="AG1068" i="55" s="1"/>
  <c r="AF1068" i="55" s="1"/>
  <c r="AK1076" i="55"/>
  <c r="AG1076" i="55" s="1"/>
  <c r="AF1076" i="55" s="1"/>
  <c r="AK1185" i="55"/>
  <c r="AK1266" i="55"/>
  <c r="AK1270" i="55"/>
  <c r="AJ1277" i="55"/>
  <c r="AL1304" i="55"/>
  <c r="AH1304" i="55" s="1"/>
  <c r="AM1528" i="55"/>
  <c r="AM1529" i="55"/>
  <c r="AJ1544" i="55"/>
  <c r="AO1605" i="55"/>
  <c r="AN1764" i="55"/>
  <c r="AM1768" i="55"/>
  <c r="AK1772" i="55"/>
  <c r="AN1788" i="55"/>
  <c r="AL1804" i="55"/>
  <c r="AH1804" i="55" s="1"/>
  <c r="AO1808" i="55"/>
  <c r="AN1816" i="55"/>
  <c r="AM1820" i="55"/>
  <c r="AL1832" i="55"/>
  <c r="AH1832" i="55" s="1"/>
  <c r="AJ1888" i="55"/>
  <c r="AL1900" i="55"/>
  <c r="AH1900" i="55" s="1"/>
  <c r="AK1088" i="55"/>
  <c r="AJ1131" i="55"/>
  <c r="AJ1147" i="55"/>
  <c r="AJ1158" i="55"/>
  <c r="AI1274" i="55"/>
  <c r="AN1281" i="55"/>
  <c r="AJ1320" i="55"/>
  <c r="AI1461" i="55"/>
  <c r="AI1481" i="55"/>
  <c r="AJ1505" i="55"/>
  <c r="AM1509" i="55"/>
  <c r="AJ1512" i="55"/>
  <c r="AJ1540" i="55"/>
  <c r="AM1544" i="55"/>
  <c r="AJ1553" i="55"/>
  <c r="AI1579" i="55"/>
  <c r="AN1697" i="55"/>
  <c r="AM1707" i="55"/>
  <c r="AM1776" i="55"/>
  <c r="AJ1788" i="55"/>
  <c r="AO1792" i="55"/>
  <c r="AM1804" i="55"/>
  <c r="AK1812" i="55"/>
  <c r="AM1832" i="55"/>
  <c r="AL1872" i="55"/>
  <c r="AH1872" i="55" s="1"/>
  <c r="AL1888" i="55"/>
  <c r="AH1888" i="55" s="1"/>
  <c r="AM1902" i="55"/>
  <c r="AJ1913" i="55"/>
  <c r="AK1145" i="55"/>
  <c r="AJ1146" i="55"/>
  <c r="AK1149" i="55"/>
  <c r="AJ1150" i="55"/>
  <c r="AJ1237" i="55"/>
  <c r="AM1277" i="55"/>
  <c r="AN1286" i="55"/>
  <c r="AJ1508" i="55"/>
  <c r="AJ1516" i="55"/>
  <c r="AK1520" i="55"/>
  <c r="AN1553" i="55"/>
  <c r="AJ1581" i="55"/>
  <c r="AM1685" i="55"/>
  <c r="AM1711" i="55"/>
  <c r="AJ1764" i="55"/>
  <c r="AO1768" i="55"/>
  <c r="AL1788" i="55"/>
  <c r="AH1788" i="55" s="1"/>
  <c r="AK1796" i="55"/>
  <c r="AN1800" i="55"/>
  <c r="AL1816" i="55"/>
  <c r="AH1816" i="55" s="1"/>
  <c r="AO1820" i="55"/>
  <c r="AN1828" i="55"/>
  <c r="AL1868" i="55"/>
  <c r="AH1868" i="55" s="1"/>
  <c r="AJ1876" i="55"/>
  <c r="AO1885" i="55"/>
  <c r="AN1949" i="55"/>
  <c r="AN1957" i="55"/>
  <c r="AK1972" i="55"/>
  <c r="AN1973" i="55"/>
  <c r="AN1989" i="55"/>
  <c r="AL1052" i="55"/>
  <c r="AH1052" i="55" s="1"/>
  <c r="AN1094" i="55"/>
  <c r="AK1282" i="55"/>
  <c r="AJ1288" i="55"/>
  <c r="AJ1296" i="55"/>
  <c r="AL1312" i="55"/>
  <c r="AH1312" i="55" s="1"/>
  <c r="AL1372" i="55"/>
  <c r="AH1372" i="55" s="1"/>
  <c r="AK1516" i="55"/>
  <c r="AL1640" i="55"/>
  <c r="AH1640" i="55" s="1"/>
  <c r="AO1657" i="55"/>
  <c r="AN1677" i="55"/>
  <c r="AJ1748" i="55"/>
  <c r="AL1764" i="55"/>
  <c r="AH1764" i="55" s="1"/>
  <c r="AN1772" i="55"/>
  <c r="AO1776" i="55"/>
  <c r="AK1780" i="55"/>
  <c r="AN1784" i="55"/>
  <c r="AM1788" i="55"/>
  <c r="AJ1800" i="55"/>
  <c r="AO1804" i="55"/>
  <c r="AM1816" i="55"/>
  <c r="AK1824" i="55"/>
  <c r="AJ1828" i="55"/>
  <c r="AO1832" i="55"/>
  <c r="AN1868" i="55"/>
  <c r="AN1921" i="55"/>
  <c r="AN1925" i="55"/>
  <c r="AK2000" i="55"/>
  <c r="AI372" i="55"/>
  <c r="AO372" i="55"/>
  <c r="AN372" i="55"/>
  <c r="AL372" i="55"/>
  <c r="AH372" i="55" s="1"/>
  <c r="AK372" i="55"/>
  <c r="AM372" i="55"/>
  <c r="AJ372" i="55"/>
  <c r="AM22" i="55"/>
  <c r="AL22" i="55"/>
  <c r="AH22" i="55" s="1"/>
  <c r="AK22" i="55"/>
  <c r="AJ22" i="55"/>
  <c r="AI22" i="55"/>
  <c r="AM154" i="55"/>
  <c r="AL154" i="55"/>
  <c r="AH154" i="55" s="1"/>
  <c r="AK154" i="55"/>
  <c r="AJ154" i="55"/>
  <c r="AI154" i="55"/>
  <c r="AN154" i="55"/>
  <c r="AO159" i="55"/>
  <c r="AN159" i="55"/>
  <c r="AM159" i="55"/>
  <c r="AL159" i="55"/>
  <c r="AH159" i="55" s="1"/>
  <c r="AK159" i="55"/>
  <c r="AI159" i="55"/>
  <c r="AJ159" i="55"/>
  <c r="AI212" i="55"/>
  <c r="AO343" i="55"/>
  <c r="AK343" i="55"/>
  <c r="AI343" i="55"/>
  <c r="AL485" i="55"/>
  <c r="AH485" i="55" s="1"/>
  <c r="AK485" i="55"/>
  <c r="AJ485" i="55"/>
  <c r="AI485" i="55"/>
  <c r="AN485" i="55"/>
  <c r="AO485" i="55"/>
  <c r="AI511" i="55"/>
  <c r="AO834" i="55"/>
  <c r="AN834" i="55"/>
  <c r="AM834" i="55"/>
  <c r="AK834" i="55"/>
  <c r="AJ834" i="55"/>
  <c r="AI834" i="55"/>
  <c r="AO27" i="55"/>
  <c r="AN27" i="55"/>
  <c r="AM27" i="55"/>
  <c r="AL27" i="55"/>
  <c r="AH27" i="55" s="1"/>
  <c r="AK27" i="55"/>
  <c r="AI27" i="55"/>
  <c r="AJ27" i="55"/>
  <c r="AJ1632" i="55"/>
  <c r="AI1632" i="55"/>
  <c r="AO1632" i="55"/>
  <c r="AM1632" i="55"/>
  <c r="AK1632" i="55"/>
  <c r="AL1632" i="55"/>
  <c r="AH1632" i="55" s="1"/>
  <c r="AN1632" i="55"/>
  <c r="AI68" i="55"/>
  <c r="AM202" i="55"/>
  <c r="AL202" i="55"/>
  <c r="AH202" i="55" s="1"/>
  <c r="AK202" i="55"/>
  <c r="AJ202" i="55"/>
  <c r="AI202" i="55"/>
  <c r="AN202" i="55"/>
  <c r="AO207" i="55"/>
  <c r="AN207" i="55"/>
  <c r="AM207" i="55"/>
  <c r="AL207" i="55"/>
  <c r="AH207" i="55" s="1"/>
  <c r="AK207" i="55"/>
  <c r="AI207" i="55"/>
  <c r="AJ207" i="55"/>
  <c r="AC291" i="55"/>
  <c r="AM291" i="55" s="1"/>
  <c r="Y291" i="55"/>
  <c r="AE291" i="55"/>
  <c r="AD291" i="55"/>
  <c r="AN291" i="55" s="1"/>
  <c r="AB291" i="55"/>
  <c r="AL291" i="55" s="1"/>
  <c r="AH291" i="55" s="1"/>
  <c r="AA291" i="55"/>
  <c r="Z291" i="55"/>
  <c r="AE595" i="55"/>
  <c r="AD595" i="55"/>
  <c r="AC595" i="55"/>
  <c r="AB595" i="55"/>
  <c r="AA595" i="55"/>
  <c r="Z595" i="55"/>
  <c r="AJ595" i="55" s="1"/>
  <c r="Y595" i="55"/>
  <c r="AE615" i="55"/>
  <c r="AD615" i="55"/>
  <c r="AN615" i="55" s="1"/>
  <c r="AC615" i="55"/>
  <c r="AM615" i="55" s="1"/>
  <c r="AB615" i="55"/>
  <c r="AL615" i="55" s="1"/>
  <c r="AH615" i="55" s="1"/>
  <c r="AA615" i="55"/>
  <c r="AK615" i="55" s="1"/>
  <c r="Z615" i="55"/>
  <c r="Y615" i="55"/>
  <c r="AO722" i="55"/>
  <c r="AN722" i="55"/>
  <c r="AM722" i="55"/>
  <c r="AL722" i="55"/>
  <c r="AH722" i="55" s="1"/>
  <c r="AK722" i="55"/>
  <c r="AI722" i="55"/>
  <c r="AJ722" i="55"/>
  <c r="AI352" i="55"/>
  <c r="AO352" i="55"/>
  <c r="AJ352" i="55"/>
  <c r="AK352" i="55"/>
  <c r="AO203" i="55"/>
  <c r="AN203" i="55"/>
  <c r="AM203" i="55"/>
  <c r="AL203" i="55"/>
  <c r="AH203" i="55" s="1"/>
  <c r="AK203" i="55"/>
  <c r="AI203" i="55"/>
  <c r="AM58" i="55"/>
  <c r="AL58" i="55"/>
  <c r="AH58" i="55" s="1"/>
  <c r="AK58" i="55"/>
  <c r="AJ58" i="55"/>
  <c r="AI58" i="55"/>
  <c r="AI64" i="55"/>
  <c r="AE68" i="55"/>
  <c r="AO68" i="55" s="1"/>
  <c r="AD68" i="55"/>
  <c r="AN68" i="55" s="1"/>
  <c r="AC68" i="55"/>
  <c r="AM68" i="55" s="1"/>
  <c r="AB68" i="55"/>
  <c r="AL68" i="55" s="1"/>
  <c r="AH68" i="55" s="1"/>
  <c r="Z68" i="55"/>
  <c r="AJ68" i="55" s="1"/>
  <c r="Y68" i="55"/>
  <c r="AA68" i="55"/>
  <c r="AK68" i="55" s="1"/>
  <c r="AE72" i="55"/>
  <c r="AD72" i="55"/>
  <c r="AC72" i="55"/>
  <c r="AM72" i="55" s="1"/>
  <c r="AB72" i="55"/>
  <c r="AL72" i="55" s="1"/>
  <c r="AH72" i="55" s="1"/>
  <c r="Z72" i="55"/>
  <c r="Y72" i="55"/>
  <c r="AA72" i="55"/>
  <c r="AK72" i="55" s="1"/>
  <c r="AI380" i="55"/>
  <c r="AO380" i="55"/>
  <c r="AN380" i="55"/>
  <c r="AM380" i="55"/>
  <c r="AL380" i="55"/>
  <c r="AH380" i="55" s="1"/>
  <c r="AK380" i="55"/>
  <c r="AJ380" i="55"/>
  <c r="AE511" i="55"/>
  <c r="AO511" i="55" s="1"/>
  <c r="AD511" i="55"/>
  <c r="AN511" i="55" s="1"/>
  <c r="AC511" i="55"/>
  <c r="AM511" i="55" s="1"/>
  <c r="AB511" i="55"/>
  <c r="AL511" i="55" s="1"/>
  <c r="AH511" i="55" s="1"/>
  <c r="AA511" i="55"/>
  <c r="AK511" i="55" s="1"/>
  <c r="Z511" i="55"/>
  <c r="AJ511" i="55" s="1"/>
  <c r="Y511" i="55"/>
  <c r="AM102" i="55"/>
  <c r="AL102" i="55"/>
  <c r="AH102" i="55" s="1"/>
  <c r="AK102" i="55"/>
  <c r="AJ102" i="55"/>
  <c r="AI102" i="55"/>
  <c r="AI368" i="55"/>
  <c r="AO368" i="55"/>
  <c r="AN368" i="55"/>
  <c r="AM368" i="55"/>
  <c r="AL368" i="55"/>
  <c r="AH368" i="55" s="1"/>
  <c r="AJ368" i="55"/>
  <c r="AE475" i="55"/>
  <c r="AD475" i="55"/>
  <c r="AC475" i="55"/>
  <c r="AM475" i="55" s="1"/>
  <c r="AB475" i="55"/>
  <c r="AA475" i="55"/>
  <c r="Z475" i="55"/>
  <c r="AJ475" i="55" s="1"/>
  <c r="Y475" i="55"/>
  <c r="AO822" i="55"/>
  <c r="AN822" i="55"/>
  <c r="AM822" i="55"/>
  <c r="AL822" i="55"/>
  <c r="AH822" i="55" s="1"/>
  <c r="AK822" i="55"/>
  <c r="AJ822" i="55"/>
  <c r="AI822" i="55"/>
  <c r="AI208" i="55"/>
  <c r="AJ21" i="55"/>
  <c r="AI21" i="55"/>
  <c r="AO21" i="55"/>
  <c r="AN21" i="55"/>
  <c r="AK21" i="55"/>
  <c r="AL21" i="55"/>
  <c r="AH21" i="55" s="1"/>
  <c r="AI16" i="55"/>
  <c r="AI116" i="55"/>
  <c r="AC327" i="55"/>
  <c r="AM327" i="55" s="1"/>
  <c r="AB327" i="55"/>
  <c r="AL327" i="55" s="1"/>
  <c r="AH327" i="55" s="1"/>
  <c r="Z327" i="55"/>
  <c r="AJ327" i="55" s="1"/>
  <c r="Y327" i="55"/>
  <c r="AD327" i="55"/>
  <c r="AA327" i="55"/>
  <c r="AK327" i="55" s="1"/>
  <c r="AE327" i="55"/>
  <c r="AI587" i="55"/>
  <c r="AL666" i="55"/>
  <c r="AH666" i="55" s="1"/>
  <c r="AI666" i="55"/>
  <c r="AO666" i="55"/>
  <c r="AN666" i="55"/>
  <c r="AM666" i="55"/>
  <c r="AK666" i="55"/>
  <c r="AJ666" i="55"/>
  <c r="AC938" i="55"/>
  <c r="AB938" i="55"/>
  <c r="AE938" i="55"/>
  <c r="AD938" i="55"/>
  <c r="AA938" i="55"/>
  <c r="AK938" i="55" s="1"/>
  <c r="Z938" i="55"/>
  <c r="AJ938" i="55" s="1"/>
  <c r="Y938" i="55"/>
  <c r="AN387" i="55"/>
  <c r="AK387" i="55"/>
  <c r="AI387" i="55"/>
  <c r="AJ291" i="55"/>
  <c r="AI8" i="55"/>
  <c r="AC16" i="55"/>
  <c r="AM16" i="55" s="1"/>
  <c r="AB16" i="55"/>
  <c r="AL16" i="55" s="1"/>
  <c r="AH16" i="55" s="1"/>
  <c r="Z16" i="55"/>
  <c r="AJ16" i="55" s="1"/>
  <c r="Y16" i="55"/>
  <c r="AE16" i="55"/>
  <c r="AO16" i="55" s="1"/>
  <c r="AD16" i="55"/>
  <c r="AN16" i="55" s="1"/>
  <c r="AA16" i="55"/>
  <c r="AK16" i="55" s="1"/>
  <c r="AM18" i="55"/>
  <c r="AL18" i="55"/>
  <c r="AH18" i="55" s="1"/>
  <c r="AK18" i="55"/>
  <c r="AI18" i="55"/>
  <c r="AO18" i="55"/>
  <c r="AN46" i="55"/>
  <c r="AO63" i="55"/>
  <c r="AN63" i="55"/>
  <c r="AM63" i="55"/>
  <c r="AL63" i="55"/>
  <c r="AH63" i="55" s="1"/>
  <c r="AK63" i="55"/>
  <c r="AI63" i="55"/>
  <c r="AI112" i="55"/>
  <c r="AE116" i="55"/>
  <c r="AO116" i="55" s="1"/>
  <c r="AD116" i="55"/>
  <c r="AN116" i="55" s="1"/>
  <c r="AC116" i="55"/>
  <c r="AM116" i="55" s="1"/>
  <c r="AB116" i="55"/>
  <c r="AL116" i="55" s="1"/>
  <c r="AH116" i="55" s="1"/>
  <c r="Z116" i="55"/>
  <c r="AJ116" i="55" s="1"/>
  <c r="Y116" i="55"/>
  <c r="AA116" i="55"/>
  <c r="AK116" i="55" s="1"/>
  <c r="AE120" i="55"/>
  <c r="AD120" i="55"/>
  <c r="AC120" i="55"/>
  <c r="AM120" i="55" s="1"/>
  <c r="AB120" i="55"/>
  <c r="AL120" i="55" s="1"/>
  <c r="AH120" i="55" s="1"/>
  <c r="Z120" i="55"/>
  <c r="AJ120" i="55" s="1"/>
  <c r="Y120" i="55"/>
  <c r="AA120" i="55"/>
  <c r="AK120" i="55" s="1"/>
  <c r="AI296" i="55"/>
  <c r="AN296" i="55"/>
  <c r="AO296" i="55"/>
  <c r="AL296" i="55"/>
  <c r="AH296" i="55" s="1"/>
  <c r="AK296" i="55"/>
  <c r="AM296" i="55"/>
  <c r="AJ296" i="55"/>
  <c r="AI399" i="55"/>
  <c r="AN730" i="55"/>
  <c r="AM730" i="55"/>
  <c r="AL730" i="55"/>
  <c r="AH730" i="55" s="1"/>
  <c r="AK730" i="55"/>
  <c r="AI730" i="55"/>
  <c r="AJ730" i="55"/>
  <c r="AO910" i="55"/>
  <c r="AN910" i="55"/>
  <c r="AM910" i="55"/>
  <c r="AL910" i="55"/>
  <c r="AH910" i="55" s="1"/>
  <c r="AI910" i="55"/>
  <c r="AE419" i="55"/>
  <c r="AO419" i="55" s="1"/>
  <c r="AD419" i="55"/>
  <c r="AC419" i="55"/>
  <c r="AB419" i="55"/>
  <c r="AA419" i="55"/>
  <c r="AK419" i="55" s="1"/>
  <c r="Z419" i="55"/>
  <c r="AJ419" i="55" s="1"/>
  <c r="Y419" i="55"/>
  <c r="AI360" i="55"/>
  <c r="AO360" i="55"/>
  <c r="AN360" i="55"/>
  <c r="AM360" i="55"/>
  <c r="AK360" i="55"/>
  <c r="AJ360" i="55"/>
  <c r="AO615" i="55"/>
  <c r="AJ615" i="55"/>
  <c r="AI615" i="55"/>
  <c r="AC8" i="55"/>
  <c r="AM8" i="55" s="1"/>
  <c r="AB8" i="55"/>
  <c r="AL8" i="55" s="1"/>
  <c r="AH8" i="55" s="1"/>
  <c r="Z8" i="55"/>
  <c r="AJ8" i="55" s="1"/>
  <c r="Y8" i="55"/>
  <c r="AE8" i="55"/>
  <c r="AO8" i="55" s="1"/>
  <c r="AD8" i="55"/>
  <c r="AN8" i="55" s="1"/>
  <c r="AA8" i="55"/>
  <c r="AK8" i="55" s="1"/>
  <c r="AM10" i="55"/>
  <c r="AL10" i="55"/>
  <c r="AH10" i="55" s="1"/>
  <c r="AI10" i="55"/>
  <c r="AO10" i="55"/>
  <c r="AN10" i="55"/>
  <c r="AM62" i="55"/>
  <c r="AL62" i="55"/>
  <c r="AH62" i="55" s="1"/>
  <c r="AK62" i="55"/>
  <c r="AJ62" i="55"/>
  <c r="AI62" i="55"/>
  <c r="AN62" i="55"/>
  <c r="AO107" i="55"/>
  <c r="AN107" i="55"/>
  <c r="AM107" i="55"/>
  <c r="AL107" i="55"/>
  <c r="AH107" i="55" s="1"/>
  <c r="AK107" i="55"/>
  <c r="AI107" i="55"/>
  <c r="AM150" i="55"/>
  <c r="AL150" i="55"/>
  <c r="AH150" i="55" s="1"/>
  <c r="AK150" i="55"/>
  <c r="AJ150" i="55"/>
  <c r="AI150" i="55"/>
  <c r="AI316" i="55"/>
  <c r="AN316" i="55"/>
  <c r="AO316" i="55"/>
  <c r="AM316" i="55"/>
  <c r="AL316" i="55"/>
  <c r="AH316" i="55" s="1"/>
  <c r="AK316" i="55"/>
  <c r="AJ316" i="55"/>
  <c r="AE399" i="55"/>
  <c r="AO399" i="55" s="1"/>
  <c r="AC399" i="55"/>
  <c r="AM399" i="55" s="1"/>
  <c r="AB399" i="55"/>
  <c r="AL399" i="55" s="1"/>
  <c r="AH399" i="55" s="1"/>
  <c r="Z399" i="55"/>
  <c r="AJ399" i="55" s="1"/>
  <c r="Y399" i="55"/>
  <c r="AD399" i="55"/>
  <c r="AN399" i="55" s="1"/>
  <c r="AA399" i="55"/>
  <c r="AK399" i="55" s="1"/>
  <c r="AK692" i="55"/>
  <c r="AO692" i="55"/>
  <c r="AN692" i="55"/>
  <c r="AJ692" i="55"/>
  <c r="AI692" i="55"/>
  <c r="AE212" i="55"/>
  <c r="AO212" i="55" s="1"/>
  <c r="AD212" i="55"/>
  <c r="AN212" i="55" s="1"/>
  <c r="AC212" i="55"/>
  <c r="AM212" i="55" s="1"/>
  <c r="AB212" i="55"/>
  <c r="AL212" i="55" s="1"/>
  <c r="AH212" i="55" s="1"/>
  <c r="Z212" i="55"/>
  <c r="AJ212" i="55" s="1"/>
  <c r="Y212" i="55"/>
  <c r="AA212" i="55"/>
  <c r="AK212" i="55" s="1"/>
  <c r="AM5" i="55"/>
  <c r="AL5" i="55"/>
  <c r="AH5" i="55" s="1"/>
  <c r="AK5" i="55"/>
  <c r="AJ17" i="55"/>
  <c r="AI17" i="55"/>
  <c r="AO17" i="55"/>
  <c r="AN17" i="55"/>
  <c r="AK17" i="55"/>
  <c r="AL17" i="55"/>
  <c r="AH17" i="55" s="1"/>
  <c r="AM106" i="55"/>
  <c r="AL106" i="55"/>
  <c r="AH106" i="55" s="1"/>
  <c r="AK106" i="55"/>
  <c r="AJ106" i="55"/>
  <c r="AI106" i="55"/>
  <c r="AN106" i="55"/>
  <c r="AN111" i="55"/>
  <c r="AM111" i="55"/>
  <c r="AL111" i="55"/>
  <c r="AH111" i="55" s="1"/>
  <c r="AK111" i="55"/>
  <c r="AI111" i="55"/>
  <c r="AJ111" i="55"/>
  <c r="AI164" i="55"/>
  <c r="AM569" i="55"/>
  <c r="AL569" i="55"/>
  <c r="AH569" i="55" s="1"/>
  <c r="AK569" i="55"/>
  <c r="AJ569" i="55"/>
  <c r="AI569" i="55"/>
  <c r="AO569" i="55"/>
  <c r="AN569" i="55"/>
  <c r="AI871" i="55"/>
  <c r="AO871" i="55"/>
  <c r="AN871" i="55"/>
  <c r="AM871" i="55"/>
  <c r="AL871" i="55"/>
  <c r="AH871" i="55" s="1"/>
  <c r="AK871" i="55"/>
  <c r="AJ871" i="55"/>
  <c r="AJ9" i="55"/>
  <c r="AI9" i="55"/>
  <c r="AO9" i="55"/>
  <c r="AN9" i="55"/>
  <c r="AK9" i="55"/>
  <c r="AL9" i="55"/>
  <c r="AH9" i="55" s="1"/>
  <c r="AE32" i="55"/>
  <c r="AO32" i="55" s="1"/>
  <c r="AD32" i="55"/>
  <c r="AN32" i="55" s="1"/>
  <c r="AC32" i="55"/>
  <c r="AM32" i="55" s="1"/>
  <c r="AB32" i="55"/>
  <c r="AL32" i="55" s="1"/>
  <c r="AH32" i="55" s="1"/>
  <c r="Z32" i="55"/>
  <c r="Y32" i="55"/>
  <c r="AA32" i="55"/>
  <c r="AK32" i="55" s="1"/>
  <c r="AI160" i="55"/>
  <c r="AE164" i="55"/>
  <c r="AO164" i="55" s="1"/>
  <c r="AD164" i="55"/>
  <c r="AN164" i="55" s="1"/>
  <c r="AC164" i="55"/>
  <c r="AM164" i="55" s="1"/>
  <c r="AB164" i="55"/>
  <c r="AL164" i="55" s="1"/>
  <c r="AH164" i="55" s="1"/>
  <c r="Z164" i="55"/>
  <c r="AJ164" i="55" s="1"/>
  <c r="Y164" i="55"/>
  <c r="AA164" i="55"/>
  <c r="AK164" i="55" s="1"/>
  <c r="AE168" i="55"/>
  <c r="AO168" i="55" s="1"/>
  <c r="AD168" i="55"/>
  <c r="AN168" i="55" s="1"/>
  <c r="AC168" i="55"/>
  <c r="AB168" i="55"/>
  <c r="AL168" i="55" s="1"/>
  <c r="AH168" i="55" s="1"/>
  <c r="Z168" i="55"/>
  <c r="Y168" i="55"/>
  <c r="AA168" i="55"/>
  <c r="AK168" i="55" s="1"/>
  <c r="AO742" i="55"/>
  <c r="AN742" i="55"/>
  <c r="AM742" i="55"/>
  <c r="AL742" i="55"/>
  <c r="AH742" i="55" s="1"/>
  <c r="AK742" i="55"/>
  <c r="AI742" i="55"/>
  <c r="AJ742" i="55"/>
  <c r="AO858" i="55"/>
  <c r="AM858" i="55"/>
  <c r="AL858" i="55"/>
  <c r="AH858" i="55" s="1"/>
  <c r="AK858" i="55"/>
  <c r="AJ858" i="55"/>
  <c r="AI858" i="55"/>
  <c r="AM21" i="55"/>
  <c r="AO22" i="55"/>
  <c r="AI28" i="55"/>
  <c r="AO155" i="55"/>
  <c r="AN155" i="55"/>
  <c r="AM155" i="55"/>
  <c r="AL155" i="55"/>
  <c r="AH155" i="55" s="1"/>
  <c r="AK155" i="55"/>
  <c r="AI155" i="55"/>
  <c r="AM198" i="55"/>
  <c r="AL198" i="55"/>
  <c r="AH198" i="55" s="1"/>
  <c r="AK198" i="55"/>
  <c r="AJ198" i="55"/>
  <c r="AI198" i="55"/>
  <c r="AJ203" i="55"/>
  <c r="AL352" i="55"/>
  <c r="AH352" i="55" s="1"/>
  <c r="AG352" i="55" s="1"/>
  <c r="AN550" i="55"/>
  <c r="AI550" i="55"/>
  <c r="AO898" i="55"/>
  <c r="AN898" i="55"/>
  <c r="AM898" i="55"/>
  <c r="AL898" i="55"/>
  <c r="AH898" i="55" s="1"/>
  <c r="AK898" i="55"/>
  <c r="AJ898" i="55"/>
  <c r="AI898" i="55"/>
  <c r="AJ25" i="55"/>
  <c r="AI25" i="55"/>
  <c r="AO25" i="55"/>
  <c r="AN25" i="55"/>
  <c r="AM26" i="55"/>
  <c r="AL26" i="55"/>
  <c r="AH26" i="55" s="1"/>
  <c r="AK26" i="55"/>
  <c r="AJ26" i="55"/>
  <c r="AI26" i="55"/>
  <c r="AO26" i="55"/>
  <c r="AO31" i="55"/>
  <c r="AN31" i="55"/>
  <c r="AM31" i="55"/>
  <c r="AL31" i="55"/>
  <c r="AH31" i="55" s="1"/>
  <c r="AK31" i="55"/>
  <c r="AI31" i="55"/>
  <c r="AE36" i="55"/>
  <c r="AD36" i="55"/>
  <c r="AC36" i="55"/>
  <c r="AM36" i="55" s="1"/>
  <c r="AB36" i="55"/>
  <c r="AL36" i="55" s="1"/>
  <c r="AH36" i="55" s="1"/>
  <c r="Z36" i="55"/>
  <c r="Y36" i="55"/>
  <c r="AO67" i="55"/>
  <c r="AN67" i="55"/>
  <c r="AM67" i="55"/>
  <c r="AL67" i="55"/>
  <c r="AH67" i="55" s="1"/>
  <c r="AK67" i="55"/>
  <c r="AI67" i="55"/>
  <c r="AO72" i="55"/>
  <c r="AN72" i="55"/>
  <c r="AE76" i="55"/>
  <c r="AD76" i="55"/>
  <c r="AN76" i="55" s="1"/>
  <c r="AC76" i="55"/>
  <c r="AM76" i="55" s="1"/>
  <c r="AB76" i="55"/>
  <c r="Z76" i="55"/>
  <c r="AJ76" i="55" s="1"/>
  <c r="Y76" i="55"/>
  <c r="AJ109" i="55"/>
  <c r="AM110" i="55"/>
  <c r="AL110" i="55"/>
  <c r="AH110" i="55" s="1"/>
  <c r="AK110" i="55"/>
  <c r="AJ110" i="55"/>
  <c r="AI110" i="55"/>
  <c r="AO110" i="55"/>
  <c r="AO115" i="55"/>
  <c r="AN115" i="55"/>
  <c r="AM115" i="55"/>
  <c r="AL115" i="55"/>
  <c r="AH115" i="55" s="1"/>
  <c r="AK115" i="55"/>
  <c r="AI115" i="55"/>
  <c r="AO120" i="55"/>
  <c r="AN120" i="55"/>
  <c r="AE124" i="55"/>
  <c r="AD124" i="55"/>
  <c r="AC124" i="55"/>
  <c r="AM124" i="55" s="1"/>
  <c r="AB124" i="55"/>
  <c r="Z124" i="55"/>
  <c r="AJ124" i="55" s="1"/>
  <c r="Y124" i="55"/>
  <c r="AJ157" i="55"/>
  <c r="AM158" i="55"/>
  <c r="AL158" i="55"/>
  <c r="AH158" i="55" s="1"/>
  <c r="AK158" i="55"/>
  <c r="AJ158" i="55"/>
  <c r="AI158" i="55"/>
  <c r="AO158" i="55"/>
  <c r="AO163" i="55"/>
  <c r="AN163" i="55"/>
  <c r="AM163" i="55"/>
  <c r="AL163" i="55"/>
  <c r="AH163" i="55" s="1"/>
  <c r="AK163" i="55"/>
  <c r="AI163" i="55"/>
  <c r="AE172" i="55"/>
  <c r="AD172" i="55"/>
  <c r="AC172" i="55"/>
  <c r="AM172" i="55" s="1"/>
  <c r="AB172" i="55"/>
  <c r="Z172" i="55"/>
  <c r="Y172" i="55"/>
  <c r="AJ205" i="55"/>
  <c r="AM206" i="55"/>
  <c r="AL206" i="55"/>
  <c r="AH206" i="55" s="1"/>
  <c r="AK206" i="55"/>
  <c r="AJ206" i="55"/>
  <c r="AI206" i="55"/>
  <c r="AO206" i="55"/>
  <c r="AO211" i="55"/>
  <c r="AN211" i="55"/>
  <c r="AM211" i="55"/>
  <c r="AL211" i="55"/>
  <c r="AH211" i="55" s="1"/>
  <c r="AK211" i="55"/>
  <c r="AI211" i="55"/>
  <c r="AE216" i="55"/>
  <c r="AD216" i="55"/>
  <c r="AC216" i="55"/>
  <c r="AM216" i="55" s="1"/>
  <c r="AB216" i="55"/>
  <c r="AL216" i="55" s="1"/>
  <c r="AH216" i="55" s="1"/>
  <c r="Z216" i="55"/>
  <c r="AJ216" i="55" s="1"/>
  <c r="Y216" i="55"/>
  <c r="AJ225" i="55"/>
  <c r="AO227" i="55"/>
  <c r="AN227" i="55"/>
  <c r="AM227" i="55"/>
  <c r="AL227" i="55"/>
  <c r="AH227" i="55" s="1"/>
  <c r="AI227" i="55"/>
  <c r="AE228" i="55"/>
  <c r="AD228" i="55"/>
  <c r="AC228" i="55"/>
  <c r="AM228" i="55" s="1"/>
  <c r="AB228" i="55"/>
  <c r="AL228" i="55" s="1"/>
  <c r="AH228" i="55" s="1"/>
  <c r="Z228" i="55"/>
  <c r="AJ228" i="55" s="1"/>
  <c r="Y228" i="55"/>
  <c r="AJ237" i="55"/>
  <c r="AO239" i="55"/>
  <c r="AN239" i="55"/>
  <c r="AM239" i="55"/>
  <c r="AL239" i="55"/>
  <c r="AH239" i="55" s="1"/>
  <c r="AI239" i="55"/>
  <c r="AE240" i="55"/>
  <c r="AD240" i="55"/>
  <c r="AC240" i="55"/>
  <c r="AM240" i="55" s="1"/>
  <c r="AB240" i="55"/>
  <c r="AL240" i="55" s="1"/>
  <c r="AH240" i="55" s="1"/>
  <c r="Z240" i="55"/>
  <c r="AJ240" i="55" s="1"/>
  <c r="Y240" i="55"/>
  <c r="AJ249" i="55"/>
  <c r="AO251" i="55"/>
  <c r="AN251" i="55"/>
  <c r="AM251" i="55"/>
  <c r="AL251" i="55"/>
  <c r="AH251" i="55" s="1"/>
  <c r="AI251" i="55"/>
  <c r="AE252" i="55"/>
  <c r="AD252" i="55"/>
  <c r="AC252" i="55"/>
  <c r="AM252" i="55" s="1"/>
  <c r="AB252" i="55"/>
  <c r="AL252" i="55" s="1"/>
  <c r="AH252" i="55" s="1"/>
  <c r="Z252" i="55"/>
  <c r="AJ252" i="55" s="1"/>
  <c r="Y252" i="55"/>
  <c r="AJ261" i="55"/>
  <c r="AO263" i="55"/>
  <c r="AN263" i="55"/>
  <c r="AM263" i="55"/>
  <c r="AL263" i="55"/>
  <c r="AH263" i="55" s="1"/>
  <c r="AI263" i="55"/>
  <c r="AE264" i="55"/>
  <c r="AD264" i="55"/>
  <c r="AC264" i="55"/>
  <c r="AM264" i="55" s="1"/>
  <c r="AB264" i="55"/>
  <c r="AL264" i="55" s="1"/>
  <c r="AH264" i="55" s="1"/>
  <c r="Z264" i="55"/>
  <c r="AJ264" i="55" s="1"/>
  <c r="Y264" i="55"/>
  <c r="AJ273" i="55"/>
  <c r="AO275" i="55"/>
  <c r="AN275" i="55"/>
  <c r="AM275" i="55"/>
  <c r="AL275" i="55"/>
  <c r="AH275" i="55" s="1"/>
  <c r="AI275" i="55"/>
  <c r="AE276" i="55"/>
  <c r="AD276" i="55"/>
  <c r="AC276" i="55"/>
  <c r="AM276" i="55" s="1"/>
  <c r="AB276" i="55"/>
  <c r="AL276" i="55" s="1"/>
  <c r="AH276" i="55" s="1"/>
  <c r="Z276" i="55"/>
  <c r="AJ276" i="55" s="1"/>
  <c r="Y276" i="55"/>
  <c r="AJ285" i="55"/>
  <c r="AO287" i="55"/>
  <c r="AN287" i="55"/>
  <c r="AM287" i="55"/>
  <c r="AL287" i="55"/>
  <c r="AH287" i="55" s="1"/>
  <c r="AI287" i="55"/>
  <c r="AE288" i="55"/>
  <c r="AO288" i="55" s="1"/>
  <c r="AD288" i="55"/>
  <c r="AC288" i="55"/>
  <c r="AM288" i="55" s="1"/>
  <c r="AB288" i="55"/>
  <c r="AL288" i="55" s="1"/>
  <c r="AH288" i="55" s="1"/>
  <c r="AG288" i="55" s="1"/>
  <c r="Z288" i="55"/>
  <c r="AJ288" i="55" s="1"/>
  <c r="Y288" i="55"/>
  <c r="AO327" i="55"/>
  <c r="AN327" i="55"/>
  <c r="AI327" i="55"/>
  <c r="AI340" i="55"/>
  <c r="AO340" i="55"/>
  <c r="AN340" i="55"/>
  <c r="AJ340" i="55"/>
  <c r="AM340" i="55"/>
  <c r="AC363" i="55"/>
  <c r="AM363" i="55" s="1"/>
  <c r="AB363" i="55"/>
  <c r="AL363" i="55" s="1"/>
  <c r="AH363" i="55" s="1"/>
  <c r="Z363" i="55"/>
  <c r="Y363" i="55"/>
  <c r="AE363" i="55"/>
  <c r="AD363" i="55"/>
  <c r="AE439" i="55"/>
  <c r="AD439" i="55"/>
  <c r="AC439" i="55"/>
  <c r="AB439" i="55"/>
  <c r="AA439" i="55"/>
  <c r="Z439" i="55"/>
  <c r="AJ439" i="55" s="1"/>
  <c r="Y439" i="55"/>
  <c r="AO486" i="55"/>
  <c r="AN486" i="55"/>
  <c r="AM486" i="55"/>
  <c r="AL486" i="55"/>
  <c r="AH486" i="55" s="1"/>
  <c r="AI486" i="55"/>
  <c r="AM489" i="55"/>
  <c r="AJ489" i="55"/>
  <c r="AI489" i="55"/>
  <c r="AO489" i="55"/>
  <c r="AN489" i="55"/>
  <c r="AM501" i="55"/>
  <c r="AL501" i="55"/>
  <c r="AH501" i="55" s="1"/>
  <c r="AK501" i="55"/>
  <c r="AJ501" i="55"/>
  <c r="AI501" i="55"/>
  <c r="AO501" i="55"/>
  <c r="AN501" i="55"/>
  <c r="AO514" i="55"/>
  <c r="AN514" i="55"/>
  <c r="AI514" i="55"/>
  <c r="AE519" i="55"/>
  <c r="AO519" i="55" s="1"/>
  <c r="AD519" i="55"/>
  <c r="AC519" i="55"/>
  <c r="AM519" i="55" s="1"/>
  <c r="AB519" i="55"/>
  <c r="AL519" i="55" s="1"/>
  <c r="AH519" i="55" s="1"/>
  <c r="AA519" i="55"/>
  <c r="Z519" i="55"/>
  <c r="Y519" i="55"/>
  <c r="AM553" i="55"/>
  <c r="AL553" i="55"/>
  <c r="AH553" i="55" s="1"/>
  <c r="AK553" i="55"/>
  <c r="AJ553" i="55"/>
  <c r="AI553" i="55"/>
  <c r="AN553" i="55"/>
  <c r="AO570" i="55"/>
  <c r="AN570" i="55"/>
  <c r="AI570" i="55"/>
  <c r="AE575" i="55"/>
  <c r="AD575" i="55"/>
  <c r="AC575" i="55"/>
  <c r="AM575" i="55" s="1"/>
  <c r="AB575" i="55"/>
  <c r="AA575" i="55"/>
  <c r="Z575" i="55"/>
  <c r="Y575" i="55"/>
  <c r="AN577" i="55"/>
  <c r="AO595" i="55"/>
  <c r="AN595" i="55"/>
  <c r="AM595" i="55"/>
  <c r="AL595" i="55"/>
  <c r="AH595" i="55" s="1"/>
  <c r="AK595" i="55"/>
  <c r="AE623" i="55"/>
  <c r="AD623" i="55"/>
  <c r="AC623" i="55"/>
  <c r="AB623" i="55"/>
  <c r="AA623" i="55"/>
  <c r="Z623" i="55"/>
  <c r="Y623" i="55"/>
  <c r="AI723" i="55"/>
  <c r="AO723" i="55"/>
  <c r="AN723" i="55"/>
  <c r="AK723" i="55"/>
  <c r="AM723" i="55"/>
  <c r="AO1264" i="55"/>
  <c r="AN1264" i="55"/>
  <c r="AM1264" i="55"/>
  <c r="AI1264" i="55"/>
  <c r="AO23" i="55"/>
  <c r="AN23" i="55"/>
  <c r="AM23" i="55"/>
  <c r="AL23" i="55"/>
  <c r="AH23" i="55" s="1"/>
  <c r="AK23" i="55"/>
  <c r="AI23" i="55"/>
  <c r="AE28" i="55"/>
  <c r="AO28" i="55" s="1"/>
  <c r="AD28" i="55"/>
  <c r="AN28" i="55" s="1"/>
  <c r="AC28" i="55"/>
  <c r="AM28" i="55" s="1"/>
  <c r="AB28" i="55"/>
  <c r="AL28" i="55" s="1"/>
  <c r="AH28" i="55" s="1"/>
  <c r="Z28" i="55"/>
  <c r="AJ28" i="55" s="1"/>
  <c r="Y28" i="55"/>
  <c r="AF49" i="55"/>
  <c r="AM54" i="55"/>
  <c r="AL54" i="55"/>
  <c r="AH54" i="55" s="1"/>
  <c r="AK54" i="55"/>
  <c r="AJ54" i="55"/>
  <c r="AI54" i="55"/>
  <c r="AO54" i="55"/>
  <c r="AO59" i="55"/>
  <c r="AN59" i="55"/>
  <c r="AM59" i="55"/>
  <c r="AL59" i="55"/>
  <c r="AH59" i="55" s="1"/>
  <c r="AK59" i="55"/>
  <c r="AI59" i="55"/>
  <c r="AE64" i="55"/>
  <c r="AO64" i="55" s="1"/>
  <c r="AD64" i="55"/>
  <c r="AN64" i="55" s="1"/>
  <c r="AC64" i="55"/>
  <c r="AM64" i="55" s="1"/>
  <c r="AB64" i="55"/>
  <c r="AL64" i="55" s="1"/>
  <c r="AH64" i="55" s="1"/>
  <c r="Z64" i="55"/>
  <c r="AJ64" i="55" s="1"/>
  <c r="Y64" i="55"/>
  <c r="AM98" i="55"/>
  <c r="AL98" i="55"/>
  <c r="AH98" i="55" s="1"/>
  <c r="AK98" i="55"/>
  <c r="AJ98" i="55"/>
  <c r="AI98" i="55"/>
  <c r="AO98" i="55"/>
  <c r="AO103" i="55"/>
  <c r="AN103" i="55"/>
  <c r="AM103" i="55"/>
  <c r="AL103" i="55"/>
  <c r="AH103" i="55" s="1"/>
  <c r="AK103" i="55"/>
  <c r="AI103" i="55"/>
  <c r="AE112" i="55"/>
  <c r="AO112" i="55" s="1"/>
  <c r="AD112" i="55"/>
  <c r="AN112" i="55" s="1"/>
  <c r="AC112" i="55"/>
  <c r="AM112" i="55" s="1"/>
  <c r="AB112" i="55"/>
  <c r="AL112" i="55" s="1"/>
  <c r="AH112" i="55" s="1"/>
  <c r="Z112" i="55"/>
  <c r="AJ112" i="55" s="1"/>
  <c r="Y112" i="55"/>
  <c r="AM146" i="55"/>
  <c r="AL146" i="55"/>
  <c r="AH146" i="55" s="1"/>
  <c r="AK146" i="55"/>
  <c r="AJ146" i="55"/>
  <c r="AI146" i="55"/>
  <c r="AO146" i="55"/>
  <c r="AO151" i="55"/>
  <c r="AN151" i="55"/>
  <c r="AM151" i="55"/>
  <c r="AL151" i="55"/>
  <c r="AH151" i="55" s="1"/>
  <c r="AK151" i="55"/>
  <c r="AI151" i="55"/>
  <c r="AE160" i="55"/>
  <c r="AO160" i="55" s="1"/>
  <c r="AD160" i="55"/>
  <c r="AN160" i="55" s="1"/>
  <c r="AC160" i="55"/>
  <c r="AM160" i="55" s="1"/>
  <c r="AB160" i="55"/>
  <c r="AL160" i="55" s="1"/>
  <c r="AH160" i="55" s="1"/>
  <c r="Z160" i="55"/>
  <c r="AJ160" i="55" s="1"/>
  <c r="Y160" i="55"/>
  <c r="AM194" i="55"/>
  <c r="AL194" i="55"/>
  <c r="AH194" i="55" s="1"/>
  <c r="AK194" i="55"/>
  <c r="AJ194" i="55"/>
  <c r="AI194" i="55"/>
  <c r="AO194" i="55"/>
  <c r="AO199" i="55"/>
  <c r="AN199" i="55"/>
  <c r="AM199" i="55"/>
  <c r="AL199" i="55"/>
  <c r="AH199" i="55" s="1"/>
  <c r="AK199" i="55"/>
  <c r="AI199" i="55"/>
  <c r="AE208" i="55"/>
  <c r="AO208" i="55" s="1"/>
  <c r="AD208" i="55"/>
  <c r="AN208" i="55" s="1"/>
  <c r="AC208" i="55"/>
  <c r="AM208" i="55" s="1"/>
  <c r="AB208" i="55"/>
  <c r="AL208" i="55" s="1"/>
  <c r="AH208" i="55" s="1"/>
  <c r="Z208" i="55"/>
  <c r="AJ208" i="55" s="1"/>
  <c r="Y208" i="55"/>
  <c r="AM222" i="55"/>
  <c r="AL222" i="55"/>
  <c r="AH222" i="55" s="1"/>
  <c r="AK222" i="55"/>
  <c r="AJ222" i="55"/>
  <c r="AI222" i="55"/>
  <c r="AO222" i="55"/>
  <c r="AM234" i="55"/>
  <c r="AL234" i="55"/>
  <c r="AH234" i="55" s="1"/>
  <c r="AK234" i="55"/>
  <c r="AJ234" i="55"/>
  <c r="AI234" i="55"/>
  <c r="AO234" i="55"/>
  <c r="AM246" i="55"/>
  <c r="AL246" i="55"/>
  <c r="AH246" i="55" s="1"/>
  <c r="AK246" i="55"/>
  <c r="AJ246" i="55"/>
  <c r="AI246" i="55"/>
  <c r="AO246" i="55"/>
  <c r="AM258" i="55"/>
  <c r="AL258" i="55"/>
  <c r="AH258" i="55" s="1"/>
  <c r="AK258" i="55"/>
  <c r="AJ258" i="55"/>
  <c r="AI258" i="55"/>
  <c r="AO258" i="55"/>
  <c r="AM270" i="55"/>
  <c r="AL270" i="55"/>
  <c r="AH270" i="55" s="1"/>
  <c r="AK270" i="55"/>
  <c r="AJ270" i="55"/>
  <c r="AI270" i="55"/>
  <c r="AO270" i="55"/>
  <c r="AM282" i="55"/>
  <c r="AL282" i="55"/>
  <c r="AH282" i="55" s="1"/>
  <c r="AK282" i="55"/>
  <c r="AJ282" i="55"/>
  <c r="AI282" i="55"/>
  <c r="AO282" i="55"/>
  <c r="AC335" i="55"/>
  <c r="AM335" i="55" s="1"/>
  <c r="AB335" i="55"/>
  <c r="Z335" i="55"/>
  <c r="AJ335" i="55" s="1"/>
  <c r="Y335" i="55"/>
  <c r="AE335" i="55"/>
  <c r="AO335" i="55" s="1"/>
  <c r="AD335" i="55"/>
  <c r="AA335" i="55"/>
  <c r="AM346" i="55"/>
  <c r="AO355" i="55"/>
  <c r="AK355" i="55"/>
  <c r="AI355" i="55"/>
  <c r="AN374" i="55"/>
  <c r="AM421" i="55"/>
  <c r="AL421" i="55"/>
  <c r="AH421" i="55" s="1"/>
  <c r="AK421" i="55"/>
  <c r="AJ421" i="55"/>
  <c r="AI421" i="55"/>
  <c r="AO438" i="55"/>
  <c r="AN438" i="55"/>
  <c r="AM438" i="55"/>
  <c r="AL438" i="55"/>
  <c r="AH438" i="55" s="1"/>
  <c r="AK438" i="55"/>
  <c r="AI438" i="55"/>
  <c r="AO478" i="55"/>
  <c r="AN478" i="55"/>
  <c r="AM478" i="55"/>
  <c r="AL478" i="55"/>
  <c r="AH478" i="55" s="1"/>
  <c r="AK478" i="55"/>
  <c r="AI478" i="55"/>
  <c r="AI527" i="55"/>
  <c r="AE539" i="55"/>
  <c r="AD539" i="55"/>
  <c r="AC539" i="55"/>
  <c r="AB539" i="55"/>
  <c r="AA539" i="55"/>
  <c r="Z539" i="55"/>
  <c r="AJ539" i="55" s="1"/>
  <c r="Y539" i="55"/>
  <c r="AE587" i="55"/>
  <c r="AO587" i="55" s="1"/>
  <c r="AD587" i="55"/>
  <c r="AN587" i="55" s="1"/>
  <c r="AC587" i="55"/>
  <c r="AM587" i="55" s="1"/>
  <c r="AB587" i="55"/>
  <c r="AL587" i="55" s="1"/>
  <c r="AH587" i="55" s="1"/>
  <c r="AA587" i="55"/>
  <c r="AK587" i="55" s="1"/>
  <c r="Z587" i="55"/>
  <c r="AJ587" i="55" s="1"/>
  <c r="Y587" i="55"/>
  <c r="AL686" i="55"/>
  <c r="AH686" i="55" s="1"/>
  <c r="AI686" i="55"/>
  <c r="AO686" i="55"/>
  <c r="AN686" i="55"/>
  <c r="AM686" i="55"/>
  <c r="AK686" i="55"/>
  <c r="AJ686" i="55"/>
  <c r="AO746" i="55"/>
  <c r="AM746" i="55"/>
  <c r="AL746" i="55"/>
  <c r="AH746" i="55" s="1"/>
  <c r="AK746" i="55"/>
  <c r="AI746" i="55"/>
  <c r="AJ746" i="55"/>
  <c r="AO902" i="55"/>
  <c r="AN902" i="55"/>
  <c r="AM902" i="55"/>
  <c r="AL902" i="55"/>
  <c r="AH902" i="55" s="1"/>
  <c r="AJ902" i="55"/>
  <c r="AI902" i="55"/>
  <c r="AO926" i="55"/>
  <c r="AN926" i="55"/>
  <c r="AM926" i="55"/>
  <c r="AL926" i="55"/>
  <c r="AH926" i="55" s="1"/>
  <c r="AJ926" i="55"/>
  <c r="AI926" i="55"/>
  <c r="AL989" i="55"/>
  <c r="AH989" i="55" s="1"/>
  <c r="AK989" i="55"/>
  <c r="AI989" i="55"/>
  <c r="AM989" i="55"/>
  <c r="AJ989" i="55"/>
  <c r="AO989" i="55"/>
  <c r="AN989" i="55"/>
  <c r="AO19" i="55"/>
  <c r="AN19" i="55"/>
  <c r="AL19" i="55"/>
  <c r="AH19" i="55" s="1"/>
  <c r="AK19" i="55"/>
  <c r="AI19" i="55"/>
  <c r="AK24" i="55"/>
  <c r="AO55" i="55"/>
  <c r="AN55" i="55"/>
  <c r="AM55" i="55"/>
  <c r="AL55" i="55"/>
  <c r="AH55" i="55" s="1"/>
  <c r="AK55" i="55"/>
  <c r="AI55" i="55"/>
  <c r="AK60" i="55"/>
  <c r="AJ93" i="55"/>
  <c r="AM94" i="55"/>
  <c r="AL94" i="55"/>
  <c r="AH94" i="55" s="1"/>
  <c r="AK94" i="55"/>
  <c r="AJ94" i="55"/>
  <c r="AI94" i="55"/>
  <c r="AO94" i="55"/>
  <c r="AO99" i="55"/>
  <c r="AN99" i="55"/>
  <c r="AM99" i="55"/>
  <c r="AL99" i="55"/>
  <c r="AH99" i="55" s="1"/>
  <c r="AK99" i="55"/>
  <c r="AI99" i="55"/>
  <c r="AK104" i="55"/>
  <c r="AE108" i="55"/>
  <c r="AO108" i="55" s="1"/>
  <c r="AD108" i="55"/>
  <c r="AN108" i="55" s="1"/>
  <c r="AC108" i="55"/>
  <c r="AB108" i="55"/>
  <c r="AL108" i="55" s="1"/>
  <c r="AH108" i="55" s="1"/>
  <c r="Z108" i="55"/>
  <c r="AJ108" i="55" s="1"/>
  <c r="Y108" i="55"/>
  <c r="AJ141" i="55"/>
  <c r="AM142" i="55"/>
  <c r="AL142" i="55"/>
  <c r="AH142" i="55" s="1"/>
  <c r="AK142" i="55"/>
  <c r="AJ142" i="55"/>
  <c r="AI142" i="55"/>
  <c r="AO142" i="55"/>
  <c r="AO147" i="55"/>
  <c r="AN147" i="55"/>
  <c r="AM147" i="55"/>
  <c r="AK147" i="55"/>
  <c r="AI147" i="55"/>
  <c r="AK152" i="55"/>
  <c r="AE156" i="55"/>
  <c r="AO156" i="55" s="1"/>
  <c r="AD156" i="55"/>
  <c r="AN156" i="55" s="1"/>
  <c r="AC156" i="55"/>
  <c r="AB156" i="55"/>
  <c r="AL156" i="55" s="1"/>
  <c r="AH156" i="55" s="1"/>
  <c r="Z156" i="55"/>
  <c r="AJ156" i="55" s="1"/>
  <c r="Y156" i="55"/>
  <c r="AJ189" i="55"/>
  <c r="AM190" i="55"/>
  <c r="AL190" i="55"/>
  <c r="AH190" i="55" s="1"/>
  <c r="AK190" i="55"/>
  <c r="AJ190" i="55"/>
  <c r="AI190" i="55"/>
  <c r="AO190" i="55"/>
  <c r="AO195" i="55"/>
  <c r="AN195" i="55"/>
  <c r="AM195" i="55"/>
  <c r="AK195" i="55"/>
  <c r="AI195" i="55"/>
  <c r="AK200" i="55"/>
  <c r="AE204" i="55"/>
  <c r="AO204" i="55" s="1"/>
  <c r="AD204" i="55"/>
  <c r="AN204" i="55" s="1"/>
  <c r="AC204" i="55"/>
  <c r="AB204" i="55"/>
  <c r="AL204" i="55" s="1"/>
  <c r="AH204" i="55" s="1"/>
  <c r="Z204" i="55"/>
  <c r="AJ204" i="55" s="1"/>
  <c r="Y204" i="55"/>
  <c r="AJ221" i="55"/>
  <c r="AO223" i="55"/>
  <c r="AN223" i="55"/>
  <c r="AM223" i="55"/>
  <c r="AL223" i="55"/>
  <c r="AH223" i="55" s="1"/>
  <c r="AI223" i="55"/>
  <c r="AE224" i="55"/>
  <c r="AO224" i="55" s="1"/>
  <c r="AD224" i="55"/>
  <c r="AN224" i="55" s="1"/>
  <c r="AC224" i="55"/>
  <c r="AB224" i="55"/>
  <c r="AL224" i="55" s="1"/>
  <c r="AH224" i="55" s="1"/>
  <c r="Z224" i="55"/>
  <c r="AJ224" i="55" s="1"/>
  <c r="Y224" i="55"/>
  <c r="AJ233" i="55"/>
  <c r="AO235" i="55"/>
  <c r="AN235" i="55"/>
  <c r="AM235" i="55"/>
  <c r="AL235" i="55"/>
  <c r="AH235" i="55" s="1"/>
  <c r="AI235" i="55"/>
  <c r="AE236" i="55"/>
  <c r="AO236" i="55" s="1"/>
  <c r="AD236" i="55"/>
  <c r="AN236" i="55" s="1"/>
  <c r="AC236" i="55"/>
  <c r="AB236" i="55"/>
  <c r="AL236" i="55" s="1"/>
  <c r="AH236" i="55" s="1"/>
  <c r="Z236" i="55"/>
  <c r="AJ236" i="55" s="1"/>
  <c r="Y236" i="55"/>
  <c r="AJ245" i="55"/>
  <c r="AO247" i="55"/>
  <c r="AN247" i="55"/>
  <c r="AM247" i="55"/>
  <c r="AL247" i="55"/>
  <c r="AH247" i="55" s="1"/>
  <c r="AI247" i="55"/>
  <c r="AE248" i="55"/>
  <c r="AO248" i="55" s="1"/>
  <c r="AD248" i="55"/>
  <c r="AN248" i="55" s="1"/>
  <c r="AC248" i="55"/>
  <c r="AB248" i="55"/>
  <c r="AL248" i="55" s="1"/>
  <c r="AH248" i="55" s="1"/>
  <c r="Z248" i="55"/>
  <c r="AJ248" i="55" s="1"/>
  <c r="Y248" i="55"/>
  <c r="AJ257" i="55"/>
  <c r="AO259" i="55"/>
  <c r="AN259" i="55"/>
  <c r="AM259" i="55"/>
  <c r="AL259" i="55"/>
  <c r="AH259" i="55" s="1"/>
  <c r="AI259" i="55"/>
  <c r="AE260" i="55"/>
  <c r="AO260" i="55" s="1"/>
  <c r="AD260" i="55"/>
  <c r="AN260" i="55" s="1"/>
  <c r="AC260" i="55"/>
  <c r="AB260" i="55"/>
  <c r="AL260" i="55" s="1"/>
  <c r="AH260" i="55" s="1"/>
  <c r="Z260" i="55"/>
  <c r="AJ260" i="55" s="1"/>
  <c r="Y260" i="55"/>
  <c r="AJ269" i="55"/>
  <c r="AO271" i="55"/>
  <c r="AN271" i="55"/>
  <c r="AM271" i="55"/>
  <c r="AL271" i="55"/>
  <c r="AH271" i="55" s="1"/>
  <c r="AI271" i="55"/>
  <c r="AE272" i="55"/>
  <c r="AO272" i="55" s="1"/>
  <c r="AD272" i="55"/>
  <c r="AN272" i="55" s="1"/>
  <c r="AC272" i="55"/>
  <c r="AM272" i="55" s="1"/>
  <c r="AB272" i="55"/>
  <c r="AL272" i="55" s="1"/>
  <c r="AH272" i="55" s="1"/>
  <c r="Z272" i="55"/>
  <c r="AJ272" i="55" s="1"/>
  <c r="Y272" i="55"/>
  <c r="AJ281" i="55"/>
  <c r="AO283" i="55"/>
  <c r="AN283" i="55"/>
  <c r="AM283" i="55"/>
  <c r="AL283" i="55"/>
  <c r="AH283" i="55" s="1"/>
  <c r="AI283" i="55"/>
  <c r="AE284" i="55"/>
  <c r="AO284" i="55" s="1"/>
  <c r="AD284" i="55"/>
  <c r="AN284" i="55" s="1"/>
  <c r="AC284" i="55"/>
  <c r="AB284" i="55"/>
  <c r="AL284" i="55" s="1"/>
  <c r="AH284" i="55" s="1"/>
  <c r="Z284" i="55"/>
  <c r="AJ284" i="55" s="1"/>
  <c r="Y284" i="55"/>
  <c r="AC299" i="55"/>
  <c r="AM299" i="55" s="1"/>
  <c r="AB299" i="55"/>
  <c r="AL299" i="55" s="1"/>
  <c r="AH299" i="55" s="1"/>
  <c r="Y299" i="55"/>
  <c r="AE299" i="55"/>
  <c r="AD299" i="55"/>
  <c r="AA299" i="55"/>
  <c r="Z299" i="55"/>
  <c r="AJ299" i="55" s="1"/>
  <c r="AI307" i="55"/>
  <c r="AI364" i="55"/>
  <c r="AO364" i="55"/>
  <c r="AN364" i="55"/>
  <c r="AJ364" i="55"/>
  <c r="AM364" i="55"/>
  <c r="AO418" i="55"/>
  <c r="AN418" i="55"/>
  <c r="AM418" i="55"/>
  <c r="AL418" i="55"/>
  <c r="AH418" i="55" s="1"/>
  <c r="AK418" i="55"/>
  <c r="AI418" i="55"/>
  <c r="AO450" i="55"/>
  <c r="AN450" i="55"/>
  <c r="AM450" i="55"/>
  <c r="AL450" i="55"/>
  <c r="AH450" i="55" s="1"/>
  <c r="AK450" i="55"/>
  <c r="AI450" i="55"/>
  <c r="AM453" i="55"/>
  <c r="AL453" i="55"/>
  <c r="AH453" i="55" s="1"/>
  <c r="AK453" i="55"/>
  <c r="AJ453" i="55"/>
  <c r="AI453" i="55"/>
  <c r="AO453" i="55"/>
  <c r="AM549" i="55"/>
  <c r="AL549" i="55"/>
  <c r="AH549" i="55" s="1"/>
  <c r="AK549" i="55"/>
  <c r="AJ549" i="55"/>
  <c r="AI549" i="55"/>
  <c r="AO549" i="55"/>
  <c r="AN549" i="55"/>
  <c r="AE607" i="55"/>
  <c r="AO607" i="55" s="1"/>
  <c r="AD607" i="55"/>
  <c r="AN607" i="55" s="1"/>
  <c r="AC607" i="55"/>
  <c r="AM607" i="55" s="1"/>
  <c r="AB607" i="55"/>
  <c r="AL607" i="55" s="1"/>
  <c r="AH607" i="55" s="1"/>
  <c r="AA607" i="55"/>
  <c r="AK607" i="55" s="1"/>
  <c r="Z607" i="55"/>
  <c r="AJ607" i="55" s="1"/>
  <c r="Y607" i="55"/>
  <c r="AC699" i="55"/>
  <c r="AB699" i="55"/>
  <c r="Z699" i="55"/>
  <c r="AJ699" i="55" s="1"/>
  <c r="AE699" i="55"/>
  <c r="AO699" i="55" s="1"/>
  <c r="AD699" i="55"/>
  <c r="AA699" i="55"/>
  <c r="AK699" i="55" s="1"/>
  <c r="AI823" i="55"/>
  <c r="AO823" i="55"/>
  <c r="AN823" i="55"/>
  <c r="AM823" i="55"/>
  <c r="AL823" i="55"/>
  <c r="AH823" i="55" s="1"/>
  <c r="AJ823" i="55"/>
  <c r="AO878" i="55"/>
  <c r="AN878" i="55"/>
  <c r="AM878" i="55"/>
  <c r="AL878" i="55"/>
  <c r="AH878" i="55" s="1"/>
  <c r="AK878" i="55"/>
  <c r="AJ878" i="55"/>
  <c r="AI878" i="55"/>
  <c r="AO11" i="55"/>
  <c r="AL11" i="55"/>
  <c r="AH11" i="55" s="1"/>
  <c r="AK11" i="55"/>
  <c r="AI11" i="55"/>
  <c r="AN11" i="55"/>
  <c r="AN20" i="55"/>
  <c r="AK20" i="55"/>
  <c r="AE24" i="55"/>
  <c r="AO24" i="55" s="1"/>
  <c r="AD24" i="55"/>
  <c r="AN24" i="55" s="1"/>
  <c r="AC24" i="55"/>
  <c r="AB24" i="55"/>
  <c r="AL24" i="55" s="1"/>
  <c r="AH24" i="55" s="1"/>
  <c r="Z24" i="55"/>
  <c r="AJ24" i="55" s="1"/>
  <c r="Y24" i="55"/>
  <c r="AA28" i="55"/>
  <c r="AK28" i="55" s="1"/>
  <c r="AI32" i="55"/>
  <c r="AJ36" i="55"/>
  <c r="AJ49" i="55"/>
  <c r="AM50" i="55"/>
  <c r="AL50" i="55"/>
  <c r="AH50" i="55" s="1"/>
  <c r="AK50" i="55"/>
  <c r="AJ50" i="55"/>
  <c r="AI50" i="55"/>
  <c r="AO50" i="55"/>
  <c r="AK56" i="55"/>
  <c r="AE60" i="55"/>
  <c r="AO60" i="55" s="1"/>
  <c r="AD60" i="55"/>
  <c r="AN60" i="55" s="1"/>
  <c r="AC60" i="55"/>
  <c r="AB60" i="55"/>
  <c r="AL60" i="55" s="1"/>
  <c r="AH60" i="55" s="1"/>
  <c r="Z60" i="55"/>
  <c r="Y60" i="55"/>
  <c r="AA64" i="55"/>
  <c r="AK64" i="55" s="1"/>
  <c r="AI72" i="55"/>
  <c r="AJ89" i="55"/>
  <c r="AM90" i="55"/>
  <c r="AL90" i="55"/>
  <c r="AH90" i="55" s="1"/>
  <c r="AK90" i="55"/>
  <c r="AJ90" i="55"/>
  <c r="AI90" i="55"/>
  <c r="AO90" i="55"/>
  <c r="AO95" i="55"/>
  <c r="AN95" i="55"/>
  <c r="AM95" i="55"/>
  <c r="AL95" i="55"/>
  <c r="AH95" i="55" s="1"/>
  <c r="AK95" i="55"/>
  <c r="AI95" i="55"/>
  <c r="AK100" i="55"/>
  <c r="AE104" i="55"/>
  <c r="AO104" i="55" s="1"/>
  <c r="AD104" i="55"/>
  <c r="AN104" i="55" s="1"/>
  <c r="AC104" i="55"/>
  <c r="AM104" i="55" s="1"/>
  <c r="AB104" i="55"/>
  <c r="AL104" i="55" s="1"/>
  <c r="AH104" i="55" s="1"/>
  <c r="Z104" i="55"/>
  <c r="AJ104" i="55" s="1"/>
  <c r="Y104" i="55"/>
  <c r="AA112" i="55"/>
  <c r="AK112" i="55" s="1"/>
  <c r="AI120" i="55"/>
  <c r="AJ137" i="55"/>
  <c r="AM138" i="55"/>
  <c r="AL138" i="55"/>
  <c r="AH138" i="55" s="1"/>
  <c r="AK138" i="55"/>
  <c r="AJ138" i="55"/>
  <c r="AI138" i="55"/>
  <c r="AO138" i="55"/>
  <c r="AO143" i="55"/>
  <c r="AN143" i="55"/>
  <c r="AM143" i="55"/>
  <c r="AL143" i="55"/>
  <c r="AH143" i="55" s="1"/>
  <c r="AK143" i="55"/>
  <c r="AI143" i="55"/>
  <c r="AK148" i="55"/>
  <c r="AE152" i="55"/>
  <c r="AO152" i="55" s="1"/>
  <c r="AD152" i="55"/>
  <c r="AN152" i="55" s="1"/>
  <c r="AC152" i="55"/>
  <c r="AM152" i="55" s="1"/>
  <c r="AB152" i="55"/>
  <c r="AL152" i="55" s="1"/>
  <c r="AH152" i="55" s="1"/>
  <c r="Z152" i="55"/>
  <c r="AJ152" i="55" s="1"/>
  <c r="Y152" i="55"/>
  <c r="AA160" i="55"/>
  <c r="AK160" i="55" s="1"/>
  <c r="AI168" i="55"/>
  <c r="AJ172" i="55"/>
  <c r="AJ185" i="55"/>
  <c r="AM186" i="55"/>
  <c r="AL186" i="55"/>
  <c r="AH186" i="55" s="1"/>
  <c r="AK186" i="55"/>
  <c r="AJ186" i="55"/>
  <c r="AI186" i="55"/>
  <c r="AO186" i="55"/>
  <c r="AO191" i="55"/>
  <c r="AN191" i="55"/>
  <c r="AM191" i="55"/>
  <c r="AL191" i="55"/>
  <c r="AH191" i="55" s="1"/>
  <c r="AK191" i="55"/>
  <c r="AI191" i="55"/>
  <c r="AK196" i="55"/>
  <c r="AE200" i="55"/>
  <c r="AO200" i="55" s="1"/>
  <c r="AD200" i="55"/>
  <c r="AN200" i="55" s="1"/>
  <c r="AC200" i="55"/>
  <c r="AB200" i="55"/>
  <c r="AL200" i="55" s="1"/>
  <c r="AH200" i="55" s="1"/>
  <c r="Z200" i="55"/>
  <c r="Y200" i="55"/>
  <c r="AA208" i="55"/>
  <c r="AK208" i="55" s="1"/>
  <c r="AL290" i="55"/>
  <c r="AH290" i="55" s="1"/>
  <c r="AI290" i="55"/>
  <c r="AC303" i="55"/>
  <c r="AB303" i="55"/>
  <c r="AL303" i="55" s="1"/>
  <c r="AH303" i="55" s="1"/>
  <c r="Y303" i="55"/>
  <c r="AE303" i="55"/>
  <c r="AD303" i="55"/>
  <c r="AA303" i="55"/>
  <c r="AK303" i="55" s="1"/>
  <c r="Z303" i="55"/>
  <c r="AJ303" i="55" s="1"/>
  <c r="AL306" i="55"/>
  <c r="AH306" i="55" s="1"/>
  <c r="AI306" i="55"/>
  <c r="AJ307" i="55"/>
  <c r="AC311" i="55"/>
  <c r="AM311" i="55" s="1"/>
  <c r="AB311" i="55"/>
  <c r="AL311" i="55" s="1"/>
  <c r="AH311" i="55" s="1"/>
  <c r="Y311" i="55"/>
  <c r="AE311" i="55"/>
  <c r="AD311" i="55"/>
  <c r="AA311" i="55"/>
  <c r="AK311" i="55" s="1"/>
  <c r="Z311" i="55"/>
  <c r="AJ311" i="55" s="1"/>
  <c r="AI328" i="55"/>
  <c r="AO328" i="55"/>
  <c r="AN328" i="55"/>
  <c r="AJ328" i="55"/>
  <c r="AK347" i="55"/>
  <c r="AI347" i="55"/>
  <c r="AO367" i="55"/>
  <c r="AK367" i="55"/>
  <c r="AI367" i="55"/>
  <c r="AM377" i="55"/>
  <c r="AK383" i="55"/>
  <c r="AI383" i="55"/>
  <c r="AN385" i="55"/>
  <c r="AM417" i="55"/>
  <c r="AL417" i="55"/>
  <c r="AH417" i="55" s="1"/>
  <c r="AK417" i="55"/>
  <c r="AJ417" i="55"/>
  <c r="AI417" i="55"/>
  <c r="AN417" i="55"/>
  <c r="AJ420" i="55"/>
  <c r="AI420" i="55"/>
  <c r="AO420" i="55"/>
  <c r="AN420" i="55"/>
  <c r="AM420" i="55"/>
  <c r="AL420" i="55"/>
  <c r="AH420" i="55" s="1"/>
  <c r="AG420" i="55" s="1"/>
  <c r="AO434" i="55"/>
  <c r="AN434" i="55"/>
  <c r="AM434" i="55"/>
  <c r="AL434" i="55"/>
  <c r="AH434" i="55" s="1"/>
  <c r="AK434" i="55"/>
  <c r="AI434" i="55"/>
  <c r="AN474" i="55"/>
  <c r="AM474" i="55"/>
  <c r="AL474" i="55"/>
  <c r="AH474" i="55" s="1"/>
  <c r="AK474" i="55"/>
  <c r="AI474" i="55"/>
  <c r="AM477" i="55"/>
  <c r="AL477" i="55"/>
  <c r="AH477" i="55" s="1"/>
  <c r="AK477" i="55"/>
  <c r="AI477" i="55"/>
  <c r="AO477" i="55"/>
  <c r="AE495" i="55"/>
  <c r="AD495" i="55"/>
  <c r="AC495" i="55"/>
  <c r="AM495" i="55" s="1"/>
  <c r="AB495" i="55"/>
  <c r="AA495" i="55"/>
  <c r="AK495" i="55" s="1"/>
  <c r="Z495" i="55"/>
  <c r="AJ495" i="55" s="1"/>
  <c r="Y495" i="55"/>
  <c r="AI515" i="55"/>
  <c r="AI571" i="55"/>
  <c r="AE579" i="55"/>
  <c r="AO579" i="55" s="1"/>
  <c r="AD579" i="55"/>
  <c r="AN579" i="55" s="1"/>
  <c r="AC579" i="55"/>
  <c r="AM579" i="55" s="1"/>
  <c r="AB579" i="55"/>
  <c r="AL579" i="55" s="1"/>
  <c r="AH579" i="55" s="1"/>
  <c r="AA579" i="55"/>
  <c r="AK579" i="55" s="1"/>
  <c r="Z579" i="55"/>
  <c r="AJ579" i="55" s="1"/>
  <c r="Y579" i="55"/>
  <c r="AN581" i="55"/>
  <c r="AL698" i="55"/>
  <c r="AH698" i="55" s="1"/>
  <c r="AK698" i="55"/>
  <c r="AI698" i="55"/>
  <c r="AO698" i="55"/>
  <c r="AN698" i="55"/>
  <c r="AM698" i="55"/>
  <c r="AJ698" i="55"/>
  <c r="AI731" i="55"/>
  <c r="AO731" i="55"/>
  <c r="AN731" i="55"/>
  <c r="AK731" i="55"/>
  <c r="AI919" i="55"/>
  <c r="AO919" i="55"/>
  <c r="AN919" i="55"/>
  <c r="AM919" i="55"/>
  <c r="AL919" i="55"/>
  <c r="AH919" i="55" s="1"/>
  <c r="AJ919" i="55"/>
  <c r="AK919" i="55"/>
  <c r="AO1100" i="55"/>
  <c r="AL1100" i="55"/>
  <c r="AH1100" i="55" s="1"/>
  <c r="AI1100" i="55"/>
  <c r="AM1100" i="55"/>
  <c r="AK1100" i="55"/>
  <c r="AL6" i="55"/>
  <c r="AH6" i="55" s="1"/>
  <c r="AK6" i="55"/>
  <c r="AJ13" i="55"/>
  <c r="AI13" i="55"/>
  <c r="AO13" i="55"/>
  <c r="AN13" i="55"/>
  <c r="AL13" i="55"/>
  <c r="AH13" i="55" s="1"/>
  <c r="AE20" i="55"/>
  <c r="AO20" i="55" s="1"/>
  <c r="AC20" i="55"/>
  <c r="AM20" i="55" s="1"/>
  <c r="AB20" i="55"/>
  <c r="AL20" i="55" s="1"/>
  <c r="AH20" i="55" s="1"/>
  <c r="Z20" i="55"/>
  <c r="AJ20" i="55" s="1"/>
  <c r="Y20" i="55"/>
  <c r="AJ32" i="55"/>
  <c r="AM46" i="55"/>
  <c r="AL46" i="55"/>
  <c r="AH46" i="55" s="1"/>
  <c r="AK46" i="55"/>
  <c r="AJ46" i="55"/>
  <c r="AI46" i="55"/>
  <c r="AO46" i="55"/>
  <c r="AO51" i="55"/>
  <c r="AN51" i="55"/>
  <c r="AM51" i="55"/>
  <c r="AL51" i="55"/>
  <c r="AH51" i="55" s="1"/>
  <c r="AK51" i="55"/>
  <c r="AI51" i="55"/>
  <c r="AK52" i="55"/>
  <c r="AE56" i="55"/>
  <c r="AO56" i="55" s="1"/>
  <c r="AD56" i="55"/>
  <c r="AN56" i="55" s="1"/>
  <c r="AC56" i="55"/>
  <c r="AM56" i="55" s="1"/>
  <c r="AB56" i="55"/>
  <c r="AL56" i="55" s="1"/>
  <c r="AH56" i="55" s="1"/>
  <c r="Z56" i="55"/>
  <c r="AJ56" i="55" s="1"/>
  <c r="Y56" i="55"/>
  <c r="AJ72" i="55"/>
  <c r="AM86" i="55"/>
  <c r="AL86" i="55"/>
  <c r="AH86" i="55" s="1"/>
  <c r="AK86" i="55"/>
  <c r="AJ86" i="55"/>
  <c r="AI86" i="55"/>
  <c r="AO86" i="55"/>
  <c r="AN91" i="55"/>
  <c r="AM91" i="55"/>
  <c r="AL91" i="55"/>
  <c r="AH91" i="55" s="1"/>
  <c r="AK91" i="55"/>
  <c r="AI91" i="55"/>
  <c r="AK96" i="55"/>
  <c r="AE100" i="55"/>
  <c r="AO100" i="55" s="1"/>
  <c r="AD100" i="55"/>
  <c r="AN100" i="55" s="1"/>
  <c r="AC100" i="55"/>
  <c r="AM100" i="55" s="1"/>
  <c r="AB100" i="55"/>
  <c r="AL100" i="55" s="1"/>
  <c r="AH100" i="55" s="1"/>
  <c r="Z100" i="55"/>
  <c r="AJ100" i="55" s="1"/>
  <c r="Y100" i="55"/>
  <c r="AA108" i="55"/>
  <c r="AK108" i="55" s="1"/>
  <c r="AM134" i="55"/>
  <c r="AL134" i="55"/>
  <c r="AH134" i="55" s="1"/>
  <c r="AK134" i="55"/>
  <c r="AJ134" i="55"/>
  <c r="AI134" i="55"/>
  <c r="AO134" i="55"/>
  <c r="AO139" i="55"/>
  <c r="AN139" i="55"/>
  <c r="AM139" i="55"/>
  <c r="AL139" i="55"/>
  <c r="AH139" i="55" s="1"/>
  <c r="AK139" i="55"/>
  <c r="AI139" i="55"/>
  <c r="AK144" i="55"/>
  <c r="AE148" i="55"/>
  <c r="AO148" i="55" s="1"/>
  <c r="AD148" i="55"/>
  <c r="AN148" i="55" s="1"/>
  <c r="AC148" i="55"/>
  <c r="AM148" i="55" s="1"/>
  <c r="AB148" i="55"/>
  <c r="AL148" i="55" s="1"/>
  <c r="AH148" i="55" s="1"/>
  <c r="AG148" i="55" s="1"/>
  <c r="Z148" i="55"/>
  <c r="AJ148" i="55" s="1"/>
  <c r="Y148" i="55"/>
  <c r="AA156" i="55"/>
  <c r="AK156" i="55" s="1"/>
  <c r="AJ168" i="55"/>
  <c r="AM182" i="55"/>
  <c r="AK182" i="55"/>
  <c r="AJ182" i="55"/>
  <c r="AI182" i="55"/>
  <c r="AO182" i="55"/>
  <c r="AO187" i="55"/>
  <c r="AN187" i="55"/>
  <c r="AM187" i="55"/>
  <c r="AL187" i="55"/>
  <c r="AH187" i="55" s="1"/>
  <c r="AK187" i="55"/>
  <c r="AI187" i="55"/>
  <c r="AK192" i="55"/>
  <c r="AE196" i="55"/>
  <c r="AO196" i="55" s="1"/>
  <c r="AD196" i="55"/>
  <c r="AN196" i="55" s="1"/>
  <c r="AC196" i="55"/>
  <c r="AM196" i="55" s="1"/>
  <c r="AB196" i="55"/>
  <c r="AL196" i="55" s="1"/>
  <c r="AH196" i="55" s="1"/>
  <c r="Z196" i="55"/>
  <c r="AJ196" i="55" s="1"/>
  <c r="Y196" i="55"/>
  <c r="AA204" i="55"/>
  <c r="AK204" i="55" s="1"/>
  <c r="AA224" i="55"/>
  <c r="AK224" i="55" s="1"/>
  <c r="AA236" i="55"/>
  <c r="AK236" i="55" s="1"/>
  <c r="AA248" i="55"/>
  <c r="AK248" i="55" s="1"/>
  <c r="AA260" i="55"/>
  <c r="AK260" i="55" s="1"/>
  <c r="AA272" i="55"/>
  <c r="AK272" i="55" s="1"/>
  <c r="AA284" i="55"/>
  <c r="AK284" i="55" s="1"/>
  <c r="AC290" i="55"/>
  <c r="Z290" i="55"/>
  <c r="AJ290" i="55" s="1"/>
  <c r="AE290" i="55"/>
  <c r="AO290" i="55" s="1"/>
  <c r="AD290" i="55"/>
  <c r="AN290" i="55" s="1"/>
  <c r="AA290" i="55"/>
  <c r="AK290" i="55" s="1"/>
  <c r="Y290" i="55"/>
  <c r="AJ293" i="55"/>
  <c r="AC306" i="55"/>
  <c r="AM306" i="55" s="1"/>
  <c r="Z306" i="55"/>
  <c r="AJ306" i="55" s="1"/>
  <c r="Y306" i="55"/>
  <c r="AE306" i="55"/>
  <c r="AO306" i="55" s="1"/>
  <c r="AD306" i="55"/>
  <c r="AN306" i="55" s="1"/>
  <c r="AA306" i="55"/>
  <c r="AK306" i="55" s="1"/>
  <c r="AK315" i="55"/>
  <c r="AI320" i="55"/>
  <c r="AN320" i="55"/>
  <c r="AO320" i="55"/>
  <c r="AM320" i="55"/>
  <c r="AL320" i="55"/>
  <c r="AH320" i="55" s="1"/>
  <c r="AJ320" i="55"/>
  <c r="AC323" i="55"/>
  <c r="AM323" i="55" s="1"/>
  <c r="AB323" i="55"/>
  <c r="Z323" i="55"/>
  <c r="AJ323" i="55" s="1"/>
  <c r="Y323" i="55"/>
  <c r="AE323" i="55"/>
  <c r="AD323" i="55"/>
  <c r="AA323" i="55"/>
  <c r="AK323" i="55" s="1"/>
  <c r="AN379" i="55"/>
  <c r="AE383" i="55"/>
  <c r="AO383" i="55" s="1"/>
  <c r="AC383" i="55"/>
  <c r="AM383" i="55" s="1"/>
  <c r="AB383" i="55"/>
  <c r="AL383" i="55" s="1"/>
  <c r="AH383" i="55" s="1"/>
  <c r="Z383" i="55"/>
  <c r="AJ383" i="55" s="1"/>
  <c r="Y383" i="55"/>
  <c r="AD383" i="55"/>
  <c r="AN383" i="55" s="1"/>
  <c r="AM473" i="55"/>
  <c r="AK473" i="55"/>
  <c r="AJ473" i="55"/>
  <c r="AI473" i="55"/>
  <c r="AN473" i="55"/>
  <c r="AI491" i="55"/>
  <c r="AE515" i="55"/>
  <c r="AO515" i="55" s="1"/>
  <c r="AD515" i="55"/>
  <c r="AN515" i="55" s="1"/>
  <c r="AC515" i="55"/>
  <c r="AM515" i="55" s="1"/>
  <c r="AB515" i="55"/>
  <c r="AL515" i="55" s="1"/>
  <c r="AH515" i="55" s="1"/>
  <c r="AA515" i="55"/>
  <c r="AK515" i="55" s="1"/>
  <c r="Z515" i="55"/>
  <c r="AJ515" i="55" s="1"/>
  <c r="Y515" i="55"/>
  <c r="AE571" i="55"/>
  <c r="AO571" i="55" s="1"/>
  <c r="AD571" i="55"/>
  <c r="AN571" i="55" s="1"/>
  <c r="AC571" i="55"/>
  <c r="AM571" i="55" s="1"/>
  <c r="AB571" i="55"/>
  <c r="AL571" i="55" s="1"/>
  <c r="AH571" i="55" s="1"/>
  <c r="AA571" i="55"/>
  <c r="AK571" i="55" s="1"/>
  <c r="Z571" i="55"/>
  <c r="AJ571" i="55" s="1"/>
  <c r="Y571" i="55"/>
  <c r="AE599" i="55"/>
  <c r="AO599" i="55" s="1"/>
  <c r="AD599" i="55"/>
  <c r="AN599" i="55" s="1"/>
  <c r="AC599" i="55"/>
  <c r="AM599" i="55" s="1"/>
  <c r="AB599" i="55"/>
  <c r="AL599" i="55" s="1"/>
  <c r="AH599" i="55" s="1"/>
  <c r="AA599" i="55"/>
  <c r="AK599" i="55" s="1"/>
  <c r="Z599" i="55"/>
  <c r="AJ599" i="55" s="1"/>
  <c r="Y599" i="55"/>
  <c r="AN601" i="55"/>
  <c r="AN697" i="55"/>
  <c r="AI697" i="55"/>
  <c r="AO697" i="55"/>
  <c r="AM697" i="55"/>
  <c r="AK697" i="55"/>
  <c r="AG697" i="55" s="1"/>
  <c r="AJ697" i="55"/>
  <c r="Y699" i="55"/>
  <c r="AN726" i="55"/>
  <c r="AM726" i="55"/>
  <c r="AL726" i="55"/>
  <c r="AH726" i="55" s="1"/>
  <c r="AK726" i="55"/>
  <c r="AI726" i="55"/>
  <c r="AJ726" i="55"/>
  <c r="AO734" i="55"/>
  <c r="AM734" i="55"/>
  <c r="AL734" i="55"/>
  <c r="AH734" i="55" s="1"/>
  <c r="AK734" i="55"/>
  <c r="AI734" i="55"/>
  <c r="AJ734" i="55"/>
  <c r="AO966" i="55"/>
  <c r="AI966" i="55"/>
  <c r="AM966" i="55"/>
  <c r="AK966" i="55"/>
  <c r="AJ966" i="55"/>
  <c r="AO12" i="55"/>
  <c r="AJ41" i="55"/>
  <c r="AM42" i="55"/>
  <c r="AL42" i="55"/>
  <c r="AH42" i="55" s="1"/>
  <c r="AK42" i="55"/>
  <c r="AJ42" i="55"/>
  <c r="AI42" i="55"/>
  <c r="AO42" i="55"/>
  <c r="AO47" i="55"/>
  <c r="AN47" i="55"/>
  <c r="AM47" i="55"/>
  <c r="AL47" i="55"/>
  <c r="AH47" i="55" s="1"/>
  <c r="AK47" i="55"/>
  <c r="AI47" i="55"/>
  <c r="AE52" i="55"/>
  <c r="AO52" i="55" s="1"/>
  <c r="AD52" i="55"/>
  <c r="AN52" i="55" s="1"/>
  <c r="AC52" i="55"/>
  <c r="AM52" i="55" s="1"/>
  <c r="AB52" i="55"/>
  <c r="AL52" i="55" s="1"/>
  <c r="AH52" i="55" s="1"/>
  <c r="Z52" i="55"/>
  <c r="AJ52" i="55" s="1"/>
  <c r="Y52" i="55"/>
  <c r="AJ81" i="55"/>
  <c r="AM82" i="55"/>
  <c r="AL82" i="55"/>
  <c r="AH82" i="55" s="1"/>
  <c r="AK82" i="55"/>
  <c r="AJ82" i="55"/>
  <c r="AI82" i="55"/>
  <c r="AO82" i="55"/>
  <c r="AO87" i="55"/>
  <c r="AN87" i="55"/>
  <c r="AM87" i="55"/>
  <c r="AL87" i="55"/>
  <c r="AH87" i="55" s="1"/>
  <c r="AK87" i="55"/>
  <c r="AI87" i="55"/>
  <c r="AE96" i="55"/>
  <c r="AO96" i="55" s="1"/>
  <c r="AD96" i="55"/>
  <c r="AN96" i="55" s="1"/>
  <c r="AC96" i="55"/>
  <c r="AM96" i="55" s="1"/>
  <c r="AB96" i="55"/>
  <c r="AL96" i="55" s="1"/>
  <c r="AH96" i="55" s="1"/>
  <c r="Z96" i="55"/>
  <c r="AJ96" i="55" s="1"/>
  <c r="Y96" i="55"/>
  <c r="AJ129" i="55"/>
  <c r="AM130" i="55"/>
  <c r="AL130" i="55"/>
  <c r="AH130" i="55" s="1"/>
  <c r="AK130" i="55"/>
  <c r="AJ130" i="55"/>
  <c r="AI130" i="55"/>
  <c r="AO130" i="55"/>
  <c r="AN135" i="55"/>
  <c r="AM135" i="55"/>
  <c r="AL135" i="55"/>
  <c r="AH135" i="55" s="1"/>
  <c r="AK135" i="55"/>
  <c r="AI135" i="55"/>
  <c r="AE144" i="55"/>
  <c r="AO144" i="55" s="1"/>
  <c r="AD144" i="55"/>
  <c r="AN144" i="55" s="1"/>
  <c r="AC144" i="55"/>
  <c r="AM144" i="55" s="1"/>
  <c r="AB144" i="55"/>
  <c r="AL144" i="55" s="1"/>
  <c r="AH144" i="55" s="1"/>
  <c r="Z144" i="55"/>
  <c r="AJ144" i="55" s="1"/>
  <c r="Y144" i="55"/>
  <c r="AM168" i="55"/>
  <c r="AL178" i="55"/>
  <c r="AH178" i="55" s="1"/>
  <c r="AK178" i="55"/>
  <c r="AJ178" i="55"/>
  <c r="AI178" i="55"/>
  <c r="AO178" i="55"/>
  <c r="AO183" i="55"/>
  <c r="AN183" i="55"/>
  <c r="AM183" i="55"/>
  <c r="AL183" i="55"/>
  <c r="AH183" i="55" s="1"/>
  <c r="AK183" i="55"/>
  <c r="AI183" i="55"/>
  <c r="AE192" i="55"/>
  <c r="AO192" i="55" s="1"/>
  <c r="AD192" i="55"/>
  <c r="AN192" i="55" s="1"/>
  <c r="AC192" i="55"/>
  <c r="AM192" i="55" s="1"/>
  <c r="AB192" i="55"/>
  <c r="AL192" i="55" s="1"/>
  <c r="AH192" i="55" s="1"/>
  <c r="Z192" i="55"/>
  <c r="AJ192" i="55" s="1"/>
  <c r="Y192" i="55"/>
  <c r="AM218" i="55"/>
  <c r="AL218" i="55"/>
  <c r="AH218" i="55" s="1"/>
  <c r="AK218" i="55"/>
  <c r="AJ218" i="55"/>
  <c r="AI218" i="55"/>
  <c r="AO218" i="55"/>
  <c r="AM230" i="55"/>
  <c r="AL230" i="55"/>
  <c r="AH230" i="55" s="1"/>
  <c r="AK230" i="55"/>
  <c r="AJ230" i="55"/>
  <c r="AI230" i="55"/>
  <c r="AO230" i="55"/>
  <c r="AM242" i="55"/>
  <c r="AL242" i="55"/>
  <c r="AH242" i="55" s="1"/>
  <c r="AK242" i="55"/>
  <c r="AJ242" i="55"/>
  <c r="AI242" i="55"/>
  <c r="AO242" i="55"/>
  <c r="AM254" i="55"/>
  <c r="AK254" i="55"/>
  <c r="AJ254" i="55"/>
  <c r="AI254" i="55"/>
  <c r="AO254" i="55"/>
  <c r="AM266" i="55"/>
  <c r="AL266" i="55"/>
  <c r="AH266" i="55" s="1"/>
  <c r="AK266" i="55"/>
  <c r="AJ266" i="55"/>
  <c r="AI266" i="55"/>
  <c r="AO266" i="55"/>
  <c r="AM278" i="55"/>
  <c r="AL278" i="55"/>
  <c r="AH278" i="55" s="1"/>
  <c r="AK278" i="55"/>
  <c r="AJ278" i="55"/>
  <c r="AI278" i="55"/>
  <c r="AO278" i="55"/>
  <c r="AL289" i="55"/>
  <c r="AH289" i="55" s="1"/>
  <c r="AI289" i="55"/>
  <c r="AO289" i="55"/>
  <c r="AN289" i="55"/>
  <c r="AM289" i="55"/>
  <c r="AK289" i="55"/>
  <c r="AJ289" i="55"/>
  <c r="AO295" i="55"/>
  <c r="AK295" i="55"/>
  <c r="AL295" i="55"/>
  <c r="AH295" i="55" s="1"/>
  <c r="AJ295" i="55"/>
  <c r="AI295" i="55"/>
  <c r="AI298" i="55"/>
  <c r="AL302" i="55"/>
  <c r="AH302" i="55" s="1"/>
  <c r="AI302" i="55"/>
  <c r="AL310" i="55"/>
  <c r="AH310" i="55" s="1"/>
  <c r="AK310" i="55"/>
  <c r="AI310" i="55"/>
  <c r="AI339" i="55"/>
  <c r="AK359" i="55"/>
  <c r="AI359" i="55"/>
  <c r="AN371" i="55"/>
  <c r="AK371" i="55"/>
  <c r="AI371" i="55"/>
  <c r="AL377" i="55"/>
  <c r="AH377" i="55" s="1"/>
  <c r="AI377" i="55"/>
  <c r="AJ377" i="55"/>
  <c r="AO377" i="55"/>
  <c r="AO386" i="55"/>
  <c r="AN386" i="55"/>
  <c r="AL386" i="55"/>
  <c r="AH386" i="55" s="1"/>
  <c r="AK386" i="55"/>
  <c r="AI386" i="55"/>
  <c r="AK388" i="55"/>
  <c r="AJ416" i="55"/>
  <c r="AI416" i="55"/>
  <c r="AO416" i="55"/>
  <c r="AN416" i="55"/>
  <c r="AL416" i="55"/>
  <c r="AH416" i="55" s="1"/>
  <c r="AK416" i="55"/>
  <c r="AM449" i="55"/>
  <c r="AL449" i="55"/>
  <c r="AH449" i="55" s="1"/>
  <c r="AK449" i="55"/>
  <c r="AJ449" i="55"/>
  <c r="AI449" i="55"/>
  <c r="AO449" i="55"/>
  <c r="AN449" i="55"/>
  <c r="AE463" i="55"/>
  <c r="AD463" i="55"/>
  <c r="AC463" i="55"/>
  <c r="AB463" i="55"/>
  <c r="AL463" i="55" s="1"/>
  <c r="AH463" i="55" s="1"/>
  <c r="AA463" i="55"/>
  <c r="Z463" i="55"/>
  <c r="AJ463" i="55" s="1"/>
  <c r="Y463" i="55"/>
  <c r="AN505" i="55"/>
  <c r="AN557" i="55"/>
  <c r="AN573" i="55"/>
  <c r="AI579" i="55"/>
  <c r="AE619" i="55"/>
  <c r="AO619" i="55" s="1"/>
  <c r="AD619" i="55"/>
  <c r="AN619" i="55" s="1"/>
  <c r="AC619" i="55"/>
  <c r="AM619" i="55" s="1"/>
  <c r="AB619" i="55"/>
  <c r="AL619" i="55" s="1"/>
  <c r="AH619" i="55" s="1"/>
  <c r="AA619" i="55"/>
  <c r="AK619" i="55" s="1"/>
  <c r="Z619" i="55"/>
  <c r="AJ619" i="55" s="1"/>
  <c r="Y619" i="55"/>
  <c r="AN621" i="55"/>
  <c r="AO962" i="55"/>
  <c r="AN962" i="55"/>
  <c r="AI962" i="55"/>
  <c r="AM962" i="55"/>
  <c r="AK962" i="55"/>
  <c r="AJ962" i="55"/>
  <c r="AC12" i="55"/>
  <c r="AM12" i="55" s="1"/>
  <c r="AB12" i="55"/>
  <c r="AL12" i="55" s="1"/>
  <c r="AH12" i="55" s="1"/>
  <c r="Z12" i="55"/>
  <c r="AJ12" i="55" s="1"/>
  <c r="Y12" i="55"/>
  <c r="AM14" i="55"/>
  <c r="AL14" i="55"/>
  <c r="AH14" i="55" s="1"/>
  <c r="AI14" i="55"/>
  <c r="AK14" i="55"/>
  <c r="AM38" i="55"/>
  <c r="AL38" i="55"/>
  <c r="AH38" i="55" s="1"/>
  <c r="AK38" i="55"/>
  <c r="AJ38" i="55"/>
  <c r="AI38" i="55"/>
  <c r="AO38" i="55"/>
  <c r="AO43" i="55"/>
  <c r="AN43" i="55"/>
  <c r="AM43" i="55"/>
  <c r="AL43" i="55"/>
  <c r="AH43" i="55" s="1"/>
  <c r="AK43" i="55"/>
  <c r="AI43" i="55"/>
  <c r="AM78" i="55"/>
  <c r="AL78" i="55"/>
  <c r="AH78" i="55" s="1"/>
  <c r="AK78" i="55"/>
  <c r="AJ78" i="55"/>
  <c r="AI78" i="55"/>
  <c r="AO78" i="55"/>
  <c r="AO83" i="55"/>
  <c r="AN83" i="55"/>
  <c r="AM83" i="55"/>
  <c r="AL83" i="55"/>
  <c r="AH83" i="55" s="1"/>
  <c r="AK83" i="55"/>
  <c r="AI83" i="55"/>
  <c r="AE92" i="55"/>
  <c r="AO92" i="55" s="1"/>
  <c r="AD92" i="55"/>
  <c r="AN92" i="55" s="1"/>
  <c r="AC92" i="55"/>
  <c r="AM92" i="55" s="1"/>
  <c r="AB92" i="55"/>
  <c r="AL92" i="55" s="1"/>
  <c r="AH92" i="55" s="1"/>
  <c r="Z92" i="55"/>
  <c r="AJ92" i="55" s="1"/>
  <c r="Y92" i="55"/>
  <c r="AM126" i="55"/>
  <c r="AL126" i="55"/>
  <c r="AH126" i="55" s="1"/>
  <c r="AK126" i="55"/>
  <c r="AJ126" i="55"/>
  <c r="AI126" i="55"/>
  <c r="AO126" i="55"/>
  <c r="AO131" i="55"/>
  <c r="AN131" i="55"/>
  <c r="AK131" i="55"/>
  <c r="AI131" i="55"/>
  <c r="AE140" i="55"/>
  <c r="AO140" i="55" s="1"/>
  <c r="AD140" i="55"/>
  <c r="AN140" i="55" s="1"/>
  <c r="AC140" i="55"/>
  <c r="AM140" i="55" s="1"/>
  <c r="AB140" i="55"/>
  <c r="AL140" i="55" s="1"/>
  <c r="AH140" i="55" s="1"/>
  <c r="Z140" i="55"/>
  <c r="AJ140" i="55" s="1"/>
  <c r="Y140" i="55"/>
  <c r="AM174" i="55"/>
  <c r="AL174" i="55"/>
  <c r="AH174" i="55" s="1"/>
  <c r="AK174" i="55"/>
  <c r="AJ174" i="55"/>
  <c r="AI174" i="55"/>
  <c r="AO174" i="55"/>
  <c r="AO179" i="55"/>
  <c r="AN179" i="55"/>
  <c r="AM179" i="55"/>
  <c r="AL179" i="55"/>
  <c r="AH179" i="55" s="1"/>
  <c r="AK179" i="55"/>
  <c r="AI179" i="55"/>
  <c r="AE188" i="55"/>
  <c r="AO188" i="55" s="1"/>
  <c r="AD188" i="55"/>
  <c r="AN188" i="55" s="1"/>
  <c r="AC188" i="55"/>
  <c r="AM188" i="55" s="1"/>
  <c r="AB188" i="55"/>
  <c r="AL188" i="55" s="1"/>
  <c r="AH188" i="55" s="1"/>
  <c r="Z188" i="55"/>
  <c r="AJ188" i="55" s="1"/>
  <c r="Y188" i="55"/>
  <c r="AO219" i="55"/>
  <c r="AN219" i="55"/>
  <c r="AM219" i="55"/>
  <c r="AL219" i="55"/>
  <c r="AH219" i="55" s="1"/>
  <c r="AI219" i="55"/>
  <c r="AE220" i="55"/>
  <c r="AO220" i="55" s="1"/>
  <c r="AD220" i="55"/>
  <c r="AN220" i="55" s="1"/>
  <c r="AC220" i="55"/>
  <c r="AM220" i="55" s="1"/>
  <c r="AB220" i="55"/>
  <c r="AL220" i="55" s="1"/>
  <c r="AH220" i="55" s="1"/>
  <c r="Z220" i="55"/>
  <c r="AJ220" i="55" s="1"/>
  <c r="Y220" i="55"/>
  <c r="AO231" i="55"/>
  <c r="AN231" i="55"/>
  <c r="AM231" i="55"/>
  <c r="AL231" i="55"/>
  <c r="AH231" i="55" s="1"/>
  <c r="AI231" i="55"/>
  <c r="AE232" i="55"/>
  <c r="AO232" i="55" s="1"/>
  <c r="AD232" i="55"/>
  <c r="AN232" i="55" s="1"/>
  <c r="AC232" i="55"/>
  <c r="AM232" i="55" s="1"/>
  <c r="AB232" i="55"/>
  <c r="AL232" i="55" s="1"/>
  <c r="AH232" i="55" s="1"/>
  <c r="Z232" i="55"/>
  <c r="AJ232" i="55" s="1"/>
  <c r="Y232" i="55"/>
  <c r="AO243" i="55"/>
  <c r="AN243" i="55"/>
  <c r="AM243" i="55"/>
  <c r="AL243" i="55"/>
  <c r="AH243" i="55" s="1"/>
  <c r="AI243" i="55"/>
  <c r="AE244" i="55"/>
  <c r="AO244" i="55" s="1"/>
  <c r="AD244" i="55"/>
  <c r="AN244" i="55" s="1"/>
  <c r="AC244" i="55"/>
  <c r="AM244" i="55" s="1"/>
  <c r="AB244" i="55"/>
  <c r="AL244" i="55" s="1"/>
  <c r="AH244" i="55" s="1"/>
  <c r="Z244" i="55"/>
  <c r="AJ244" i="55" s="1"/>
  <c r="Y244" i="55"/>
  <c r="AO255" i="55"/>
  <c r="AN255" i="55"/>
  <c r="AM255" i="55"/>
  <c r="AL255" i="55"/>
  <c r="AH255" i="55" s="1"/>
  <c r="AI255" i="55"/>
  <c r="AE256" i="55"/>
  <c r="AO256" i="55" s="1"/>
  <c r="AD256" i="55"/>
  <c r="AN256" i="55" s="1"/>
  <c r="AC256" i="55"/>
  <c r="AM256" i="55" s="1"/>
  <c r="AB256" i="55"/>
  <c r="AL256" i="55" s="1"/>
  <c r="AH256" i="55" s="1"/>
  <c r="Z256" i="55"/>
  <c r="AJ256" i="55" s="1"/>
  <c r="Y256" i="55"/>
  <c r="AO267" i="55"/>
  <c r="AN267" i="55"/>
  <c r="AL267" i="55"/>
  <c r="AH267" i="55" s="1"/>
  <c r="AI267" i="55"/>
  <c r="AE268" i="55"/>
  <c r="AO268" i="55" s="1"/>
  <c r="AD268" i="55"/>
  <c r="AN268" i="55" s="1"/>
  <c r="AC268" i="55"/>
  <c r="AM268" i="55" s="1"/>
  <c r="AB268" i="55"/>
  <c r="AL268" i="55" s="1"/>
  <c r="AH268" i="55" s="1"/>
  <c r="Z268" i="55"/>
  <c r="AJ268" i="55" s="1"/>
  <c r="Y268" i="55"/>
  <c r="AO279" i="55"/>
  <c r="AN279" i="55"/>
  <c r="AM279" i="55"/>
  <c r="AL279" i="55"/>
  <c r="AH279" i="55" s="1"/>
  <c r="AI279" i="55"/>
  <c r="AE280" i="55"/>
  <c r="AO280" i="55" s="1"/>
  <c r="AD280" i="55"/>
  <c r="AN280" i="55" s="1"/>
  <c r="AC280" i="55"/>
  <c r="AM280" i="55" s="1"/>
  <c r="AB280" i="55"/>
  <c r="AL280" i="55" s="1"/>
  <c r="AH280" i="55" s="1"/>
  <c r="Z280" i="55"/>
  <c r="AJ280" i="55" s="1"/>
  <c r="Y280" i="55"/>
  <c r="AL293" i="55"/>
  <c r="AH293" i="55" s="1"/>
  <c r="AI293" i="55"/>
  <c r="AN293" i="55"/>
  <c r="AM293" i="55"/>
  <c r="AO293" i="55"/>
  <c r="AC298" i="55"/>
  <c r="AM298" i="55" s="1"/>
  <c r="Z298" i="55"/>
  <c r="AJ298" i="55" s="1"/>
  <c r="AE298" i="55"/>
  <c r="AO298" i="55" s="1"/>
  <c r="AD298" i="55"/>
  <c r="AN298" i="55" s="1"/>
  <c r="AB298" i="55"/>
  <c r="AL298" i="55" s="1"/>
  <c r="AH298" i="55" s="1"/>
  <c r="Y298" i="55"/>
  <c r="AI308" i="55"/>
  <c r="AN308" i="55"/>
  <c r="AO308" i="55"/>
  <c r="AM308" i="55"/>
  <c r="AL308" i="55"/>
  <c r="AH308" i="55" s="1"/>
  <c r="AJ308" i="55"/>
  <c r="AC339" i="55"/>
  <c r="AM339" i="55" s="1"/>
  <c r="AB339" i="55"/>
  <c r="AL339" i="55" s="1"/>
  <c r="AH339" i="55" s="1"/>
  <c r="Z339" i="55"/>
  <c r="AJ339" i="55" s="1"/>
  <c r="Y339" i="55"/>
  <c r="AE339" i="55"/>
  <c r="AO339" i="55" s="1"/>
  <c r="AD339" i="55"/>
  <c r="AN339" i="55" s="1"/>
  <c r="AO346" i="55"/>
  <c r="AL346" i="55"/>
  <c r="AH346" i="55" s="1"/>
  <c r="AK346" i="55"/>
  <c r="AI346" i="55"/>
  <c r="AL385" i="55"/>
  <c r="AH385" i="55" s="1"/>
  <c r="AK385" i="55"/>
  <c r="AI385" i="55"/>
  <c r="AM385" i="55"/>
  <c r="AJ385" i="55"/>
  <c r="AO466" i="55"/>
  <c r="AN466" i="55"/>
  <c r="AM466" i="55"/>
  <c r="AL466" i="55"/>
  <c r="AH466" i="55" s="1"/>
  <c r="AK466" i="55"/>
  <c r="AI466" i="55"/>
  <c r="AI523" i="55"/>
  <c r="AI543" i="55"/>
  <c r="AE591" i="55"/>
  <c r="AO591" i="55" s="1"/>
  <c r="AD591" i="55"/>
  <c r="AN591" i="55" s="1"/>
  <c r="AC591" i="55"/>
  <c r="AM591" i="55" s="1"/>
  <c r="AB591" i="55"/>
  <c r="AL591" i="55" s="1"/>
  <c r="AH591" i="55" s="1"/>
  <c r="AA591" i="55"/>
  <c r="AK591" i="55" s="1"/>
  <c r="Z591" i="55"/>
  <c r="AJ591" i="55" s="1"/>
  <c r="Y591" i="55"/>
  <c r="AI627" i="55"/>
  <c r="AK660" i="55"/>
  <c r="AM660" i="55"/>
  <c r="AL660" i="55"/>
  <c r="AH660" i="55" s="1"/>
  <c r="AI660" i="55"/>
  <c r="AO660" i="55"/>
  <c r="AL678" i="55"/>
  <c r="AH678" i="55" s="1"/>
  <c r="AI678" i="55"/>
  <c r="AO678" i="55"/>
  <c r="AN678" i="55"/>
  <c r="AK678" i="55"/>
  <c r="AJ678" i="55"/>
  <c r="AK695" i="55"/>
  <c r="AO873" i="55"/>
  <c r="AN873" i="55"/>
  <c r="AM873" i="55"/>
  <c r="AK873" i="55"/>
  <c r="AI873" i="55"/>
  <c r="AN14" i="55"/>
  <c r="AJ33" i="55"/>
  <c r="AM34" i="55"/>
  <c r="AL34" i="55"/>
  <c r="AH34" i="55" s="1"/>
  <c r="AK34" i="55"/>
  <c r="AJ34" i="55"/>
  <c r="AI34" i="55"/>
  <c r="AO34" i="55"/>
  <c r="AO39" i="55"/>
  <c r="AN39" i="55"/>
  <c r="AM39" i="55"/>
  <c r="AL39" i="55"/>
  <c r="AH39" i="55" s="1"/>
  <c r="AK39" i="55"/>
  <c r="AI39" i="55"/>
  <c r="AK44" i="55"/>
  <c r="AE48" i="55"/>
  <c r="AO48" i="55" s="1"/>
  <c r="AD48" i="55"/>
  <c r="AN48" i="55" s="1"/>
  <c r="AC48" i="55"/>
  <c r="AM48" i="55" s="1"/>
  <c r="AB48" i="55"/>
  <c r="AL48" i="55" s="1"/>
  <c r="AH48" i="55" s="1"/>
  <c r="Z48" i="55"/>
  <c r="AJ48" i="55" s="1"/>
  <c r="Y48" i="55"/>
  <c r="AJ73" i="55"/>
  <c r="AM74" i="55"/>
  <c r="AL74" i="55"/>
  <c r="AH74" i="55" s="1"/>
  <c r="AK74" i="55"/>
  <c r="AJ74" i="55"/>
  <c r="AI74" i="55"/>
  <c r="AO74" i="55"/>
  <c r="AO79" i="55"/>
  <c r="AN79" i="55"/>
  <c r="AM79" i="55"/>
  <c r="AL79" i="55"/>
  <c r="AH79" i="55" s="1"/>
  <c r="AK79" i="55"/>
  <c r="AI79" i="55"/>
  <c r="AK84" i="55"/>
  <c r="AE88" i="55"/>
  <c r="AO88" i="55" s="1"/>
  <c r="AD88" i="55"/>
  <c r="AN88" i="55" s="1"/>
  <c r="AC88" i="55"/>
  <c r="AM88" i="55" s="1"/>
  <c r="AB88" i="55"/>
  <c r="AL88" i="55" s="1"/>
  <c r="AH88" i="55" s="1"/>
  <c r="Z88" i="55"/>
  <c r="AJ88" i="55" s="1"/>
  <c r="Y88" i="55"/>
  <c r="AJ121" i="55"/>
  <c r="AM122" i="55"/>
  <c r="AL122" i="55"/>
  <c r="AH122" i="55" s="1"/>
  <c r="AK122" i="55"/>
  <c r="AJ122" i="55"/>
  <c r="AI122" i="55"/>
  <c r="AO122" i="55"/>
  <c r="AO127" i="55"/>
  <c r="AN127" i="55"/>
  <c r="AM127" i="55"/>
  <c r="AL127" i="55"/>
  <c r="AH127" i="55" s="1"/>
  <c r="AK127" i="55"/>
  <c r="AI127" i="55"/>
  <c r="AK132" i="55"/>
  <c r="AE136" i="55"/>
  <c r="AO136" i="55" s="1"/>
  <c r="AD136" i="55"/>
  <c r="AN136" i="55" s="1"/>
  <c r="AC136" i="55"/>
  <c r="AM136" i="55" s="1"/>
  <c r="AB136" i="55"/>
  <c r="AL136" i="55" s="1"/>
  <c r="AH136" i="55" s="1"/>
  <c r="Z136" i="55"/>
  <c r="AJ136" i="55" s="1"/>
  <c r="Y136" i="55"/>
  <c r="AJ169" i="55"/>
  <c r="AM170" i="55"/>
  <c r="AL170" i="55"/>
  <c r="AH170" i="55" s="1"/>
  <c r="AK170" i="55"/>
  <c r="AJ170" i="55"/>
  <c r="AI170" i="55"/>
  <c r="AO170" i="55"/>
  <c r="AN175" i="55"/>
  <c r="AM175" i="55"/>
  <c r="AK175" i="55"/>
  <c r="AI175" i="55"/>
  <c r="AK180" i="55"/>
  <c r="AE184" i="55"/>
  <c r="AO184" i="55" s="1"/>
  <c r="AD184" i="55"/>
  <c r="AN184" i="55" s="1"/>
  <c r="AC184" i="55"/>
  <c r="AM184" i="55" s="1"/>
  <c r="AB184" i="55"/>
  <c r="AL184" i="55" s="1"/>
  <c r="AH184" i="55" s="1"/>
  <c r="Z184" i="55"/>
  <c r="AJ184" i="55" s="1"/>
  <c r="Y184" i="55"/>
  <c r="AJ292" i="55"/>
  <c r="AI300" i="55"/>
  <c r="AN300" i="55"/>
  <c r="AM300" i="55"/>
  <c r="AL300" i="55"/>
  <c r="AH300" i="55" s="1"/>
  <c r="AK300" i="55"/>
  <c r="AI344" i="55"/>
  <c r="AO344" i="55"/>
  <c r="AN344" i="55"/>
  <c r="AM344" i="55"/>
  <c r="AL344" i="55"/>
  <c r="AH344" i="55" s="1"/>
  <c r="AK344" i="55"/>
  <c r="AJ344" i="55"/>
  <c r="AK351" i="55"/>
  <c r="AI351" i="55"/>
  <c r="AI388" i="55"/>
  <c r="AO388" i="55"/>
  <c r="AJ388" i="55"/>
  <c r="AM388" i="55"/>
  <c r="AI411" i="55"/>
  <c r="AI427" i="55"/>
  <c r="AM433" i="55"/>
  <c r="AL433" i="55"/>
  <c r="AH433" i="55" s="1"/>
  <c r="AK433" i="55"/>
  <c r="AJ433" i="55"/>
  <c r="AI433" i="55"/>
  <c r="AN433" i="55"/>
  <c r="AJ448" i="55"/>
  <c r="AI448" i="55"/>
  <c r="AO448" i="55"/>
  <c r="AN448" i="55"/>
  <c r="AL448" i="55"/>
  <c r="AH448" i="55" s="1"/>
  <c r="AK448" i="55"/>
  <c r="AE487" i="55"/>
  <c r="AD487" i="55"/>
  <c r="AC487" i="55"/>
  <c r="AB487" i="55"/>
  <c r="AA487" i="55"/>
  <c r="AK487" i="55" s="1"/>
  <c r="Z487" i="55"/>
  <c r="AJ487" i="55" s="1"/>
  <c r="Y487" i="55"/>
  <c r="AM505" i="55"/>
  <c r="AK505" i="55"/>
  <c r="AJ505" i="55"/>
  <c r="AI505" i="55"/>
  <c r="AO506" i="55"/>
  <c r="AN506" i="55"/>
  <c r="AL506" i="55"/>
  <c r="AH506" i="55" s="1"/>
  <c r="AI506" i="55"/>
  <c r="AM557" i="55"/>
  <c r="AL557" i="55"/>
  <c r="AH557" i="55" s="1"/>
  <c r="AK557" i="55"/>
  <c r="AI557" i="55"/>
  <c r="AO558" i="55"/>
  <c r="AN558" i="55"/>
  <c r="AI558" i="55"/>
  <c r="AE611" i="55"/>
  <c r="AO611" i="55" s="1"/>
  <c r="AD611" i="55"/>
  <c r="AN611" i="55" s="1"/>
  <c r="AC611" i="55"/>
  <c r="AM611" i="55" s="1"/>
  <c r="AB611" i="55"/>
  <c r="AL611" i="55" s="1"/>
  <c r="AH611" i="55" s="1"/>
  <c r="AA611" i="55"/>
  <c r="AK611" i="55" s="1"/>
  <c r="Z611" i="55"/>
  <c r="AJ611" i="55" s="1"/>
  <c r="Y611" i="55"/>
  <c r="Y688" i="55"/>
  <c r="AC688" i="55"/>
  <c r="AE688" i="55"/>
  <c r="AD688" i="55"/>
  <c r="AN688" i="55" s="1"/>
  <c r="AB688" i="55"/>
  <c r="AL688" i="55" s="1"/>
  <c r="AH688" i="55" s="1"/>
  <c r="AA688" i="55"/>
  <c r="Z688" i="55"/>
  <c r="AL694" i="55"/>
  <c r="AH694" i="55" s="1"/>
  <c r="AI694" i="55"/>
  <c r="AO694" i="55"/>
  <c r="AN694" i="55"/>
  <c r="AM694" i="55"/>
  <c r="AK694" i="55"/>
  <c r="AJ694" i="55"/>
  <c r="Y700" i="55"/>
  <c r="AE700" i="55"/>
  <c r="AO700" i="55" s="1"/>
  <c r="AC700" i="55"/>
  <c r="AM700" i="55" s="1"/>
  <c r="AD700" i="55"/>
  <c r="AB700" i="55"/>
  <c r="AA700" i="55"/>
  <c r="AK700" i="55" s="1"/>
  <c r="Z700" i="55"/>
  <c r="AI795" i="55"/>
  <c r="AO795" i="55"/>
  <c r="AN795" i="55"/>
  <c r="AM795" i="55"/>
  <c r="AL795" i="55"/>
  <c r="AH795" i="55" s="1"/>
  <c r="AJ795" i="55"/>
  <c r="AO7" i="55"/>
  <c r="AL7" i="55"/>
  <c r="AH7" i="55" s="1"/>
  <c r="AK7" i="55"/>
  <c r="AI7" i="55"/>
  <c r="AM7" i="55"/>
  <c r="AA12" i="55"/>
  <c r="AK12" i="55" s="1"/>
  <c r="AO14" i="55"/>
  <c r="AL25" i="55"/>
  <c r="AH25" i="55" s="1"/>
  <c r="AO35" i="55"/>
  <c r="AN35" i="55"/>
  <c r="AM35" i="55"/>
  <c r="AL35" i="55"/>
  <c r="AH35" i="55" s="1"/>
  <c r="AK35" i="55"/>
  <c r="AI35" i="55"/>
  <c r="AK40" i="55"/>
  <c r="AE44" i="55"/>
  <c r="AO44" i="55" s="1"/>
  <c r="AD44" i="55"/>
  <c r="AN44" i="55" s="1"/>
  <c r="AC44" i="55"/>
  <c r="AM44" i="55" s="1"/>
  <c r="AB44" i="55"/>
  <c r="AL44" i="55" s="1"/>
  <c r="AH44" i="55" s="1"/>
  <c r="Z44" i="55"/>
  <c r="AJ44" i="55" s="1"/>
  <c r="Y44" i="55"/>
  <c r="AI56" i="55"/>
  <c r="AJ60" i="55"/>
  <c r="AJ69" i="55"/>
  <c r="AM70" i="55"/>
  <c r="AL70" i="55"/>
  <c r="AH70" i="55" s="1"/>
  <c r="AK70" i="55"/>
  <c r="AJ70" i="55"/>
  <c r="AI70" i="55"/>
  <c r="AO70" i="55"/>
  <c r="AO75" i="55"/>
  <c r="AN75" i="55"/>
  <c r="AM75" i="55"/>
  <c r="AL75" i="55"/>
  <c r="AH75" i="55" s="1"/>
  <c r="AK75" i="55"/>
  <c r="AI75" i="55"/>
  <c r="AK80" i="55"/>
  <c r="AE84" i="55"/>
  <c r="AO84" i="55" s="1"/>
  <c r="AD84" i="55"/>
  <c r="AN84" i="55" s="1"/>
  <c r="AC84" i="55"/>
  <c r="AM84" i="55" s="1"/>
  <c r="AB84" i="55"/>
  <c r="AL84" i="55" s="1"/>
  <c r="AH84" i="55" s="1"/>
  <c r="Z84" i="55"/>
  <c r="AJ84" i="55" s="1"/>
  <c r="Y84" i="55"/>
  <c r="AA92" i="55"/>
  <c r="AK92" i="55" s="1"/>
  <c r="AI100" i="55"/>
  <c r="AM108" i="55"/>
  <c r="AJ117" i="55"/>
  <c r="AM118" i="55"/>
  <c r="AL118" i="55"/>
  <c r="AH118" i="55" s="1"/>
  <c r="AK118" i="55"/>
  <c r="AJ118" i="55"/>
  <c r="AI118" i="55"/>
  <c r="AO118" i="55"/>
  <c r="AO123" i="55"/>
  <c r="AN123" i="55"/>
  <c r="AM123" i="55"/>
  <c r="AL123" i="55"/>
  <c r="AH123" i="55" s="1"/>
  <c r="AK123" i="55"/>
  <c r="AI123" i="55"/>
  <c r="AK128" i="55"/>
  <c r="AE132" i="55"/>
  <c r="AO132" i="55" s="1"/>
  <c r="AD132" i="55"/>
  <c r="AN132" i="55" s="1"/>
  <c r="AC132" i="55"/>
  <c r="AM132" i="55" s="1"/>
  <c r="AB132" i="55"/>
  <c r="AL132" i="55" s="1"/>
  <c r="AH132" i="55" s="1"/>
  <c r="Z132" i="55"/>
  <c r="AJ132" i="55" s="1"/>
  <c r="Y132" i="55"/>
  <c r="AA140" i="55"/>
  <c r="AK140" i="55" s="1"/>
  <c r="AI148" i="55"/>
  <c r="AM156" i="55"/>
  <c r="AJ165" i="55"/>
  <c r="AM166" i="55"/>
  <c r="AL166" i="55"/>
  <c r="AH166" i="55" s="1"/>
  <c r="AK166" i="55"/>
  <c r="AJ166" i="55"/>
  <c r="AI166" i="55"/>
  <c r="AO166" i="55"/>
  <c r="AO171" i="55"/>
  <c r="AN171" i="55"/>
  <c r="AM171" i="55"/>
  <c r="AL171" i="55"/>
  <c r="AH171" i="55" s="1"/>
  <c r="AK171" i="55"/>
  <c r="AI171" i="55"/>
  <c r="AK176" i="55"/>
  <c r="AE180" i="55"/>
  <c r="AO180" i="55" s="1"/>
  <c r="AD180" i="55"/>
  <c r="AN180" i="55" s="1"/>
  <c r="AC180" i="55"/>
  <c r="AM180" i="55" s="1"/>
  <c r="AB180" i="55"/>
  <c r="AL180" i="55" s="1"/>
  <c r="AH180" i="55" s="1"/>
  <c r="Z180" i="55"/>
  <c r="AJ180" i="55" s="1"/>
  <c r="Y180" i="55"/>
  <c r="AA188" i="55"/>
  <c r="AK188" i="55" s="1"/>
  <c r="AI196" i="55"/>
  <c r="AJ200" i="55"/>
  <c r="AM204" i="55"/>
  <c r="AJ213" i="55"/>
  <c r="AM214" i="55"/>
  <c r="AL214" i="55"/>
  <c r="AH214" i="55" s="1"/>
  <c r="AK214" i="55"/>
  <c r="AJ214" i="55"/>
  <c r="AI214" i="55"/>
  <c r="AO214" i="55"/>
  <c r="AA220" i="55"/>
  <c r="AK220" i="55" s="1"/>
  <c r="AM224" i="55"/>
  <c r="AA232" i="55"/>
  <c r="AK232" i="55" s="1"/>
  <c r="AM236" i="55"/>
  <c r="AA244" i="55"/>
  <c r="AK244" i="55" s="1"/>
  <c r="AM248" i="55"/>
  <c r="AA256" i="55"/>
  <c r="AK256" i="55" s="1"/>
  <c r="AM260" i="55"/>
  <c r="AA268" i="55"/>
  <c r="AK268" i="55" s="1"/>
  <c r="AA280" i="55"/>
  <c r="AK280" i="55" s="1"/>
  <c r="AM284" i="55"/>
  <c r="AM290" i="55"/>
  <c r="AA298" i="55"/>
  <c r="AK298" i="55" s="1"/>
  <c r="AI304" i="55"/>
  <c r="AN304" i="55"/>
  <c r="AO304" i="55"/>
  <c r="AM304" i="55"/>
  <c r="AL304" i="55"/>
  <c r="AH304" i="55" s="1"/>
  <c r="AK304" i="55"/>
  <c r="AI312" i="55"/>
  <c r="AN312" i="55"/>
  <c r="AO312" i="55"/>
  <c r="AM312" i="55"/>
  <c r="AL312" i="55"/>
  <c r="AH312" i="55" s="1"/>
  <c r="AK312" i="55"/>
  <c r="AK319" i="55"/>
  <c r="AA339" i="55"/>
  <c r="AK339" i="55" s="1"/>
  <c r="AK340" i="55"/>
  <c r="AC351" i="55"/>
  <c r="AM351" i="55" s="1"/>
  <c r="AB351" i="55"/>
  <c r="AL351" i="55" s="1"/>
  <c r="AH351" i="55" s="1"/>
  <c r="Z351" i="55"/>
  <c r="AJ351" i="55" s="1"/>
  <c r="Y351" i="55"/>
  <c r="AE351" i="55"/>
  <c r="AO351" i="55" s="1"/>
  <c r="AD351" i="55"/>
  <c r="AN351" i="55" s="1"/>
  <c r="AO358" i="55"/>
  <c r="AL358" i="55"/>
  <c r="AH358" i="55" s="1"/>
  <c r="AK358" i="55"/>
  <c r="AI358" i="55"/>
  <c r="AO370" i="55"/>
  <c r="AL370" i="55"/>
  <c r="AH370" i="55" s="1"/>
  <c r="AK370" i="55"/>
  <c r="AI370" i="55"/>
  <c r="AM370" i="55"/>
  <c r="AJ384" i="55"/>
  <c r="AN391" i="55"/>
  <c r="AE407" i="55"/>
  <c r="AO407" i="55" s="1"/>
  <c r="AD407" i="55"/>
  <c r="AN407" i="55" s="1"/>
  <c r="AC407" i="55"/>
  <c r="AM407" i="55" s="1"/>
  <c r="AB407" i="55"/>
  <c r="AL407" i="55" s="1"/>
  <c r="AH407" i="55" s="1"/>
  <c r="AA407" i="55"/>
  <c r="AK407" i="55" s="1"/>
  <c r="Z407" i="55"/>
  <c r="AJ407" i="55" s="1"/>
  <c r="Y407" i="55"/>
  <c r="AE423" i="55"/>
  <c r="AO423" i="55" s="1"/>
  <c r="AD423" i="55"/>
  <c r="AN423" i="55" s="1"/>
  <c r="AC423" i="55"/>
  <c r="AM423" i="55" s="1"/>
  <c r="AB423" i="55"/>
  <c r="AL423" i="55" s="1"/>
  <c r="AH423" i="55" s="1"/>
  <c r="AA423" i="55"/>
  <c r="AK423" i="55" s="1"/>
  <c r="Z423" i="55"/>
  <c r="AJ423" i="55" s="1"/>
  <c r="Y423" i="55"/>
  <c r="AJ432" i="55"/>
  <c r="AI432" i="55"/>
  <c r="AO432" i="55"/>
  <c r="AN432" i="55"/>
  <c r="AK432" i="55"/>
  <c r="AO462" i="55"/>
  <c r="AN462" i="55"/>
  <c r="AM462" i="55"/>
  <c r="AL462" i="55"/>
  <c r="AH462" i="55" s="1"/>
  <c r="AK462" i="55"/>
  <c r="AI462" i="55"/>
  <c r="AL465" i="55"/>
  <c r="AH465" i="55" s="1"/>
  <c r="AK465" i="55"/>
  <c r="AJ465" i="55"/>
  <c r="AI465" i="55"/>
  <c r="AO465" i="55"/>
  <c r="AN465" i="55"/>
  <c r="AO490" i="55"/>
  <c r="AN490" i="55"/>
  <c r="AL490" i="55"/>
  <c r="AH490" i="55" s="1"/>
  <c r="AK490" i="55"/>
  <c r="AI490" i="55"/>
  <c r="AO502" i="55"/>
  <c r="AN502" i="55"/>
  <c r="AL502" i="55"/>
  <c r="AH502" i="55" s="1"/>
  <c r="AI502" i="55"/>
  <c r="AI531" i="55"/>
  <c r="AO553" i="55"/>
  <c r="AE583" i="55"/>
  <c r="AO583" i="55" s="1"/>
  <c r="AD583" i="55"/>
  <c r="AN583" i="55" s="1"/>
  <c r="AC583" i="55"/>
  <c r="AM583" i="55" s="1"/>
  <c r="AB583" i="55"/>
  <c r="AL583" i="55" s="1"/>
  <c r="AH583" i="55" s="1"/>
  <c r="AA583" i="55"/>
  <c r="AK583" i="55" s="1"/>
  <c r="Z583" i="55"/>
  <c r="AJ583" i="55" s="1"/>
  <c r="Y583" i="55"/>
  <c r="AN585" i="55"/>
  <c r="AI591" i="55"/>
  <c r="AO733" i="55"/>
  <c r="AN733" i="55"/>
  <c r="AL733" i="55"/>
  <c r="AH733" i="55" s="1"/>
  <c r="AI733" i="55"/>
  <c r="AM733" i="55"/>
  <c r="AO794" i="55"/>
  <c r="AN794" i="55"/>
  <c r="AM794" i="55"/>
  <c r="AL794" i="55"/>
  <c r="AH794" i="55" s="1"/>
  <c r="AK794" i="55"/>
  <c r="AJ794" i="55"/>
  <c r="AI794" i="55"/>
  <c r="AO925" i="55"/>
  <c r="AN925" i="55"/>
  <c r="AM925" i="55"/>
  <c r="AI925" i="55"/>
  <c r="AD12" i="55"/>
  <c r="AN12" i="55" s="1"/>
  <c r="AO15" i="55"/>
  <c r="AL15" i="55"/>
  <c r="AH15" i="55" s="1"/>
  <c r="AK15" i="55"/>
  <c r="AI15" i="55"/>
  <c r="AN15" i="55"/>
  <c r="AM24" i="55"/>
  <c r="AJ29" i="55"/>
  <c r="AM30" i="55"/>
  <c r="AL30" i="55"/>
  <c r="AH30" i="55" s="1"/>
  <c r="AK30" i="55"/>
  <c r="AJ30" i="55"/>
  <c r="AI30" i="55"/>
  <c r="AO30" i="55"/>
  <c r="AO36" i="55"/>
  <c r="AN36" i="55"/>
  <c r="AK36" i="55"/>
  <c r="AE40" i="55"/>
  <c r="AO40" i="55" s="1"/>
  <c r="AD40" i="55"/>
  <c r="AN40" i="55" s="1"/>
  <c r="AC40" i="55"/>
  <c r="AM40" i="55" s="1"/>
  <c r="AB40" i="55"/>
  <c r="AL40" i="55" s="1"/>
  <c r="AH40" i="55" s="1"/>
  <c r="Z40" i="55"/>
  <c r="AJ40" i="55" s="1"/>
  <c r="Y40" i="55"/>
  <c r="AA48" i="55"/>
  <c r="AK48" i="55" s="1"/>
  <c r="AM60" i="55"/>
  <c r="AJ65" i="55"/>
  <c r="AM66" i="55"/>
  <c r="AL66" i="55"/>
  <c r="AH66" i="55" s="1"/>
  <c r="AK66" i="55"/>
  <c r="AJ66" i="55"/>
  <c r="AI66" i="55"/>
  <c r="AO66" i="55"/>
  <c r="AN71" i="55"/>
  <c r="AM71" i="55"/>
  <c r="AL71" i="55"/>
  <c r="AH71" i="55" s="1"/>
  <c r="AK71" i="55"/>
  <c r="AI71" i="55"/>
  <c r="AO76" i="55"/>
  <c r="AL76" i="55"/>
  <c r="AH76" i="55" s="1"/>
  <c r="AK76" i="55"/>
  <c r="AE80" i="55"/>
  <c r="AO80" i="55" s="1"/>
  <c r="AD80" i="55"/>
  <c r="AN80" i="55" s="1"/>
  <c r="AC80" i="55"/>
  <c r="AM80" i="55" s="1"/>
  <c r="AB80" i="55"/>
  <c r="AL80" i="55" s="1"/>
  <c r="AH80" i="55" s="1"/>
  <c r="Z80" i="55"/>
  <c r="AJ80" i="55" s="1"/>
  <c r="Y80" i="55"/>
  <c r="AA88" i="55"/>
  <c r="AK88" i="55" s="1"/>
  <c r="AJ113" i="55"/>
  <c r="AM114" i="55"/>
  <c r="AL114" i="55"/>
  <c r="AH114" i="55" s="1"/>
  <c r="AK114" i="55"/>
  <c r="AJ114" i="55"/>
  <c r="AI114" i="55"/>
  <c r="AO114" i="55"/>
  <c r="AO119" i="55"/>
  <c r="AN119" i="55"/>
  <c r="AM119" i="55"/>
  <c r="AL119" i="55"/>
  <c r="AH119" i="55" s="1"/>
  <c r="AK119" i="55"/>
  <c r="AI119" i="55"/>
  <c r="AO124" i="55"/>
  <c r="AN124" i="55"/>
  <c r="AL124" i="55"/>
  <c r="AH124" i="55" s="1"/>
  <c r="AK124" i="55"/>
  <c r="AE128" i="55"/>
  <c r="AO128" i="55" s="1"/>
  <c r="AD128" i="55"/>
  <c r="AN128" i="55" s="1"/>
  <c r="AC128" i="55"/>
  <c r="AM128" i="55" s="1"/>
  <c r="AB128" i="55"/>
  <c r="AL128" i="55" s="1"/>
  <c r="AH128" i="55" s="1"/>
  <c r="Z128" i="55"/>
  <c r="AJ128" i="55" s="1"/>
  <c r="Y128" i="55"/>
  <c r="AA136" i="55"/>
  <c r="AK136" i="55" s="1"/>
  <c r="AJ161" i="55"/>
  <c r="AM162" i="55"/>
  <c r="AL162" i="55"/>
  <c r="AH162" i="55" s="1"/>
  <c r="AK162" i="55"/>
  <c r="AJ162" i="55"/>
  <c r="AI162" i="55"/>
  <c r="AO162" i="55"/>
  <c r="AJ163" i="55"/>
  <c r="AO167" i="55"/>
  <c r="AN167" i="55"/>
  <c r="AM167" i="55"/>
  <c r="AL167" i="55"/>
  <c r="AH167" i="55" s="1"/>
  <c r="AK167" i="55"/>
  <c r="AI167" i="55"/>
  <c r="AO172" i="55"/>
  <c r="AN172" i="55"/>
  <c r="AL172" i="55"/>
  <c r="AH172" i="55" s="1"/>
  <c r="AK172" i="55"/>
  <c r="AE176" i="55"/>
  <c r="AO176" i="55" s="1"/>
  <c r="AD176" i="55"/>
  <c r="AN176" i="55" s="1"/>
  <c r="AC176" i="55"/>
  <c r="AM176" i="55" s="1"/>
  <c r="AB176" i="55"/>
  <c r="AL176" i="55" s="1"/>
  <c r="AH176" i="55" s="1"/>
  <c r="Z176" i="55"/>
  <c r="AJ176" i="55" s="1"/>
  <c r="Y176" i="55"/>
  <c r="AA184" i="55"/>
  <c r="AK184" i="55" s="1"/>
  <c r="AM200" i="55"/>
  <c r="AN206" i="55"/>
  <c r="AJ209" i="55"/>
  <c r="AM210" i="55"/>
  <c r="AL210" i="55"/>
  <c r="AH210" i="55" s="1"/>
  <c r="AK210" i="55"/>
  <c r="AJ210" i="55"/>
  <c r="AI210" i="55"/>
  <c r="AO210" i="55"/>
  <c r="AJ211" i="55"/>
  <c r="AO215" i="55"/>
  <c r="AN215" i="55"/>
  <c r="AM215" i="55"/>
  <c r="AL215" i="55"/>
  <c r="AH215" i="55" s="1"/>
  <c r="AK215" i="55"/>
  <c r="AI215" i="55"/>
  <c r="AO216" i="55"/>
  <c r="AN216" i="55"/>
  <c r="AK216" i="55"/>
  <c r="AM226" i="55"/>
  <c r="AL226" i="55"/>
  <c r="AH226" i="55" s="1"/>
  <c r="AK226" i="55"/>
  <c r="AJ226" i="55"/>
  <c r="AI226" i="55"/>
  <c r="AO226" i="55"/>
  <c r="AO228" i="55"/>
  <c r="AN228" i="55"/>
  <c r="AK228" i="55"/>
  <c r="AM238" i="55"/>
  <c r="AL238" i="55"/>
  <c r="AH238" i="55" s="1"/>
  <c r="AK238" i="55"/>
  <c r="AJ238" i="55"/>
  <c r="AI238" i="55"/>
  <c r="AO238" i="55"/>
  <c r="AO240" i="55"/>
  <c r="AN240" i="55"/>
  <c r="AK240" i="55"/>
  <c r="AM250" i="55"/>
  <c r="AL250" i="55"/>
  <c r="AH250" i="55" s="1"/>
  <c r="AK250" i="55"/>
  <c r="AJ250" i="55"/>
  <c r="AI250" i="55"/>
  <c r="AO250" i="55"/>
  <c r="AO252" i="55"/>
  <c r="AN252" i="55"/>
  <c r="AK252" i="55"/>
  <c r="AM262" i="55"/>
  <c r="AL262" i="55"/>
  <c r="AH262" i="55" s="1"/>
  <c r="AK262" i="55"/>
  <c r="AJ262" i="55"/>
  <c r="AI262" i="55"/>
  <c r="AO262" i="55"/>
  <c r="AO264" i="55"/>
  <c r="AN264" i="55"/>
  <c r="AK264" i="55"/>
  <c r="AM274" i="55"/>
  <c r="AL274" i="55"/>
  <c r="AH274" i="55" s="1"/>
  <c r="AK274" i="55"/>
  <c r="AJ274" i="55"/>
  <c r="AI274" i="55"/>
  <c r="AO274" i="55"/>
  <c r="AO276" i="55"/>
  <c r="AN276" i="55"/>
  <c r="AK276" i="55"/>
  <c r="AM286" i="55"/>
  <c r="AL286" i="55"/>
  <c r="AH286" i="55" s="1"/>
  <c r="AK286" i="55"/>
  <c r="AJ286" i="55"/>
  <c r="AI286" i="55"/>
  <c r="AO286" i="55"/>
  <c r="AI288" i="55"/>
  <c r="AN288" i="55"/>
  <c r="AO307" i="55"/>
  <c r="AI348" i="55"/>
  <c r="AO348" i="55"/>
  <c r="AN348" i="55"/>
  <c r="AM348" i="55"/>
  <c r="AK348" i="55"/>
  <c r="AJ348" i="55"/>
  <c r="AL348" i="55"/>
  <c r="AH348" i="55" s="1"/>
  <c r="AI356" i="55"/>
  <c r="AO356" i="55"/>
  <c r="AN356" i="55"/>
  <c r="AM356" i="55"/>
  <c r="AL356" i="55"/>
  <c r="AH356" i="55" s="1"/>
  <c r="AK356" i="55"/>
  <c r="AJ356" i="55"/>
  <c r="AO363" i="55"/>
  <c r="AN363" i="55"/>
  <c r="AK363" i="55"/>
  <c r="AJ363" i="55"/>
  <c r="AI363" i="55"/>
  <c r="AO390" i="55"/>
  <c r="AN390" i="55"/>
  <c r="AL390" i="55"/>
  <c r="AH390" i="55" s="1"/>
  <c r="AK390" i="55"/>
  <c r="AI390" i="55"/>
  <c r="AM390" i="55"/>
  <c r="AO439" i="55"/>
  <c r="AN439" i="55"/>
  <c r="AM439" i="55"/>
  <c r="AL439" i="55"/>
  <c r="AH439" i="55" s="1"/>
  <c r="AK439" i="55"/>
  <c r="AI439" i="55"/>
  <c r="AE443" i="55"/>
  <c r="AO443" i="55" s="1"/>
  <c r="AD443" i="55"/>
  <c r="AN443" i="55" s="1"/>
  <c r="AC443" i="55"/>
  <c r="AM443" i="55" s="1"/>
  <c r="AB443" i="55"/>
  <c r="AL443" i="55" s="1"/>
  <c r="AH443" i="55" s="1"/>
  <c r="AA443" i="55"/>
  <c r="Z443" i="55"/>
  <c r="AJ443" i="55" s="1"/>
  <c r="Y443" i="55"/>
  <c r="AI455" i="55"/>
  <c r="AM461" i="55"/>
  <c r="AL461" i="55"/>
  <c r="AH461" i="55" s="1"/>
  <c r="AK461" i="55"/>
  <c r="AJ461" i="55"/>
  <c r="AI461" i="55"/>
  <c r="AN461" i="55"/>
  <c r="AN519" i="55"/>
  <c r="AK519" i="55"/>
  <c r="AJ519" i="55"/>
  <c r="AO554" i="55"/>
  <c r="AN554" i="55"/>
  <c r="AI554" i="55"/>
  <c r="AE567" i="55"/>
  <c r="AD567" i="55"/>
  <c r="AN567" i="55" s="1"/>
  <c r="AC567" i="55"/>
  <c r="AM567" i="55" s="1"/>
  <c r="AB567" i="55"/>
  <c r="AA567" i="55"/>
  <c r="Z567" i="55"/>
  <c r="AJ567" i="55" s="1"/>
  <c r="Y567" i="55"/>
  <c r="AO575" i="55"/>
  <c r="AN575" i="55"/>
  <c r="AL575" i="55"/>
  <c r="AH575" i="55" s="1"/>
  <c r="AK575" i="55"/>
  <c r="AJ575" i="55"/>
  <c r="AE603" i="55"/>
  <c r="AO603" i="55" s="1"/>
  <c r="AD603" i="55"/>
  <c r="AN603" i="55" s="1"/>
  <c r="AC603" i="55"/>
  <c r="AM603" i="55" s="1"/>
  <c r="AB603" i="55"/>
  <c r="AL603" i="55" s="1"/>
  <c r="AH603" i="55" s="1"/>
  <c r="AA603" i="55"/>
  <c r="AK603" i="55" s="1"/>
  <c r="Z603" i="55"/>
  <c r="AJ603" i="55" s="1"/>
  <c r="Y603" i="55"/>
  <c r="AN605" i="55"/>
  <c r="AI611" i="55"/>
  <c r="AO623" i="55"/>
  <c r="AN623" i="55"/>
  <c r="AM623" i="55"/>
  <c r="AL623" i="55"/>
  <c r="AH623" i="55" s="1"/>
  <c r="AK623" i="55"/>
  <c r="AJ623" i="55"/>
  <c r="AN681" i="55"/>
  <c r="AI681" i="55"/>
  <c r="AO681" i="55"/>
  <c r="AM681" i="55"/>
  <c r="AL681" i="55"/>
  <c r="AH681" i="55" s="1"/>
  <c r="AK681" i="55"/>
  <c r="AO729" i="55"/>
  <c r="AN729" i="55"/>
  <c r="AL729" i="55"/>
  <c r="AH729" i="55" s="1"/>
  <c r="AK729" i="55"/>
  <c r="AI729" i="55"/>
  <c r="AM729" i="55"/>
  <c r="AO854" i="55"/>
  <c r="AN854" i="55"/>
  <c r="AM854" i="55"/>
  <c r="AL854" i="55"/>
  <c r="AH854" i="55" s="1"/>
  <c r="AK854" i="55"/>
  <c r="AJ854" i="55"/>
  <c r="AI854" i="55"/>
  <c r="AL985" i="55"/>
  <c r="AH985" i="55" s="1"/>
  <c r="AK985" i="55"/>
  <c r="AI985" i="55"/>
  <c r="AN985" i="55"/>
  <c r="AM985" i="55"/>
  <c r="AJ985" i="55"/>
  <c r="AO1200" i="55"/>
  <c r="AN1200" i="55"/>
  <c r="AM1200" i="55"/>
  <c r="AL1200" i="55"/>
  <c r="AH1200" i="55" s="1"/>
  <c r="AK1200" i="55"/>
  <c r="AJ1200" i="55"/>
  <c r="AI1200" i="55"/>
  <c r="AN29" i="55"/>
  <c r="AN33" i="55"/>
  <c r="AN37" i="55"/>
  <c r="AN41" i="55"/>
  <c r="AN45" i="55"/>
  <c r="AN49" i="55"/>
  <c r="AN53" i="55"/>
  <c r="AN57" i="55"/>
  <c r="AN61" i="55"/>
  <c r="AN65" i="55"/>
  <c r="AN73" i="55"/>
  <c r="AN81" i="55"/>
  <c r="AN85" i="55"/>
  <c r="AN89" i="55"/>
  <c r="AN93" i="55"/>
  <c r="AN97" i="55"/>
  <c r="AN101" i="55"/>
  <c r="AN105" i="55"/>
  <c r="AN113" i="55"/>
  <c r="AN117" i="55"/>
  <c r="AN121" i="55"/>
  <c r="AN125" i="55"/>
  <c r="AN129" i="55"/>
  <c r="AN133" i="55"/>
  <c r="AN137" i="55"/>
  <c r="AN141" i="55"/>
  <c r="AN145" i="55"/>
  <c r="AN149" i="55"/>
  <c r="AN153" i="55"/>
  <c r="AN157" i="55"/>
  <c r="AN161" i="55"/>
  <c r="AN165" i="55"/>
  <c r="AN169" i="55"/>
  <c r="AN173" i="55"/>
  <c r="AN177" i="55"/>
  <c r="AN181" i="55"/>
  <c r="AN185" i="55"/>
  <c r="AN189" i="55"/>
  <c r="AN193" i="55"/>
  <c r="AN197" i="55"/>
  <c r="AN201" i="55"/>
  <c r="AN205" i="55"/>
  <c r="AN209" i="55"/>
  <c r="AN213" i="55"/>
  <c r="AB217" i="55"/>
  <c r="AL217" i="55" s="1"/>
  <c r="AH217" i="55" s="1"/>
  <c r="AN217" i="55"/>
  <c r="AB221" i="55"/>
  <c r="AL221" i="55" s="1"/>
  <c r="AH221" i="55" s="1"/>
  <c r="AG221" i="55" s="1"/>
  <c r="AN221" i="55"/>
  <c r="AB225" i="55"/>
  <c r="AL225" i="55" s="1"/>
  <c r="AH225" i="55" s="1"/>
  <c r="AN225" i="55"/>
  <c r="AB229" i="55"/>
  <c r="AL229" i="55" s="1"/>
  <c r="AH229" i="55" s="1"/>
  <c r="AN229" i="55"/>
  <c r="AB233" i="55"/>
  <c r="AL233" i="55" s="1"/>
  <c r="AH233" i="55" s="1"/>
  <c r="AN233" i="55"/>
  <c r="AB237" i="55"/>
  <c r="AL237" i="55" s="1"/>
  <c r="AH237" i="55" s="1"/>
  <c r="AN237" i="55"/>
  <c r="AB241" i="55"/>
  <c r="AL241" i="55" s="1"/>
  <c r="AH241" i="55" s="1"/>
  <c r="AN241" i="55"/>
  <c r="AB245" i="55"/>
  <c r="AL245" i="55" s="1"/>
  <c r="AH245" i="55" s="1"/>
  <c r="AN245" i="55"/>
  <c r="AB249" i="55"/>
  <c r="AL249" i="55" s="1"/>
  <c r="AH249" i="55" s="1"/>
  <c r="AN249" i="55"/>
  <c r="AB253" i="55"/>
  <c r="AL253" i="55" s="1"/>
  <c r="AH253" i="55" s="1"/>
  <c r="AG253" i="55" s="1"/>
  <c r="AN253" i="55"/>
  <c r="AB257" i="55"/>
  <c r="AL257" i="55" s="1"/>
  <c r="AH257" i="55" s="1"/>
  <c r="AG257" i="55" s="1"/>
  <c r="AN257" i="55"/>
  <c r="AB261" i="55"/>
  <c r="AL261" i="55" s="1"/>
  <c r="AH261" i="55" s="1"/>
  <c r="AN261" i="55"/>
  <c r="AB265" i="55"/>
  <c r="AL265" i="55" s="1"/>
  <c r="AH265" i="55" s="1"/>
  <c r="AG265" i="55" s="1"/>
  <c r="AN265" i="55"/>
  <c r="AB269" i="55"/>
  <c r="AL269" i="55" s="1"/>
  <c r="AH269" i="55" s="1"/>
  <c r="AG269" i="55" s="1"/>
  <c r="AN269" i="55"/>
  <c r="AB273" i="55"/>
  <c r="AL273" i="55" s="1"/>
  <c r="AH273" i="55" s="1"/>
  <c r="AN273" i="55"/>
  <c r="AB277" i="55"/>
  <c r="AL277" i="55" s="1"/>
  <c r="AH277" i="55" s="1"/>
  <c r="AG277" i="55" s="1"/>
  <c r="AN277" i="55"/>
  <c r="AB281" i="55"/>
  <c r="AL281" i="55" s="1"/>
  <c r="AH281" i="55" s="1"/>
  <c r="AN281" i="55"/>
  <c r="AB285" i="55"/>
  <c r="AL285" i="55" s="1"/>
  <c r="AH285" i="55" s="1"/>
  <c r="AG285" i="55" s="1"/>
  <c r="AN285" i="55"/>
  <c r="AC302" i="55"/>
  <c r="AM302" i="55" s="1"/>
  <c r="Z302" i="55"/>
  <c r="AJ302" i="55" s="1"/>
  <c r="Y302" i="55"/>
  <c r="AC310" i="55"/>
  <c r="AM310" i="55" s="1"/>
  <c r="Z310" i="55"/>
  <c r="AJ310" i="55" s="1"/>
  <c r="Y310" i="55"/>
  <c r="AO314" i="55"/>
  <c r="AK314" i="55"/>
  <c r="AO318" i="55"/>
  <c r="AO322" i="55"/>
  <c r="AL322" i="55"/>
  <c r="AH322" i="55" s="1"/>
  <c r="AK322" i="55"/>
  <c r="AI322" i="55"/>
  <c r="AL329" i="55"/>
  <c r="AH329" i="55" s="1"/>
  <c r="AI329" i="55"/>
  <c r="AK329" i="55"/>
  <c r="AO334" i="55"/>
  <c r="AL334" i="55"/>
  <c r="AH334" i="55" s="1"/>
  <c r="AK334" i="55"/>
  <c r="AI334" i="55"/>
  <c r="AL341" i="55"/>
  <c r="AH341" i="55" s="1"/>
  <c r="AI341" i="55"/>
  <c r="AM341" i="55"/>
  <c r="AL353" i="55"/>
  <c r="AH353" i="55" s="1"/>
  <c r="AG353" i="55" s="1"/>
  <c r="AI353" i="55"/>
  <c r="AM353" i="55"/>
  <c r="AL365" i="55"/>
  <c r="AH365" i="55" s="1"/>
  <c r="AI365" i="55"/>
  <c r="AM365" i="55"/>
  <c r="AC371" i="55"/>
  <c r="AM371" i="55" s="1"/>
  <c r="AB371" i="55"/>
  <c r="AL371" i="55" s="1"/>
  <c r="AH371" i="55" s="1"/>
  <c r="Z371" i="55"/>
  <c r="AJ371" i="55" s="1"/>
  <c r="Y371" i="55"/>
  <c r="AE387" i="55"/>
  <c r="AO387" i="55" s="1"/>
  <c r="AC387" i="55"/>
  <c r="AM387" i="55" s="1"/>
  <c r="AB387" i="55"/>
  <c r="AL387" i="55" s="1"/>
  <c r="AH387" i="55" s="1"/>
  <c r="Z387" i="55"/>
  <c r="AJ387" i="55" s="1"/>
  <c r="Y387" i="55"/>
  <c r="AL389" i="55"/>
  <c r="AH389" i="55" s="1"/>
  <c r="AG389" i="55" s="1"/>
  <c r="AK389" i="55"/>
  <c r="AI389" i="55"/>
  <c r="AN389" i="55"/>
  <c r="AI392" i="55"/>
  <c r="AO392" i="55"/>
  <c r="AN392" i="55"/>
  <c r="AJ404" i="55"/>
  <c r="AI404" i="55"/>
  <c r="AO404" i="55"/>
  <c r="AN404" i="55"/>
  <c r="AM404" i="55"/>
  <c r="AO406" i="55"/>
  <c r="AN406" i="55"/>
  <c r="AM406" i="55"/>
  <c r="AL406" i="55"/>
  <c r="AH406" i="55" s="1"/>
  <c r="AK406" i="55"/>
  <c r="AI406" i="55"/>
  <c r="AO422" i="55"/>
  <c r="AN422" i="55"/>
  <c r="AM422" i="55"/>
  <c r="AL422" i="55"/>
  <c r="AH422" i="55" s="1"/>
  <c r="AK422" i="55"/>
  <c r="AI422" i="55"/>
  <c r="AK440" i="55"/>
  <c r="AE455" i="55"/>
  <c r="AO455" i="55" s="1"/>
  <c r="AD455" i="55"/>
  <c r="AN455" i="55" s="1"/>
  <c r="AC455" i="55"/>
  <c r="AM455" i="55" s="1"/>
  <c r="AB455" i="55"/>
  <c r="AL455" i="55" s="1"/>
  <c r="AH455" i="55" s="1"/>
  <c r="AA455" i="55"/>
  <c r="AK455" i="55" s="1"/>
  <c r="Z455" i="55"/>
  <c r="AJ455" i="55" s="1"/>
  <c r="Y455" i="55"/>
  <c r="AE491" i="55"/>
  <c r="AO491" i="55" s="1"/>
  <c r="AD491" i="55"/>
  <c r="AN491" i="55" s="1"/>
  <c r="AC491" i="55"/>
  <c r="AM491" i="55" s="1"/>
  <c r="AB491" i="55"/>
  <c r="AL491" i="55" s="1"/>
  <c r="AH491" i="55" s="1"/>
  <c r="AA491" i="55"/>
  <c r="AK491" i="55" s="1"/>
  <c r="Z491" i="55"/>
  <c r="AJ491" i="55" s="1"/>
  <c r="Y491" i="55"/>
  <c r="AN513" i="55"/>
  <c r="AE523" i="55"/>
  <c r="AO523" i="55" s="1"/>
  <c r="AD523" i="55"/>
  <c r="AN523" i="55" s="1"/>
  <c r="AC523" i="55"/>
  <c r="AM523" i="55" s="1"/>
  <c r="AB523" i="55"/>
  <c r="AL523" i="55" s="1"/>
  <c r="AH523" i="55" s="1"/>
  <c r="AA523" i="55"/>
  <c r="AK523" i="55" s="1"/>
  <c r="Z523" i="55"/>
  <c r="AJ523" i="55" s="1"/>
  <c r="Y523" i="55"/>
  <c r="AE527" i="55"/>
  <c r="AO527" i="55" s="1"/>
  <c r="AD527" i="55"/>
  <c r="AN527" i="55" s="1"/>
  <c r="AC527" i="55"/>
  <c r="AM527" i="55" s="1"/>
  <c r="AB527" i="55"/>
  <c r="AL527" i="55" s="1"/>
  <c r="AH527" i="55" s="1"/>
  <c r="AA527" i="55"/>
  <c r="AK527" i="55" s="1"/>
  <c r="Z527" i="55"/>
  <c r="AJ527" i="55" s="1"/>
  <c r="Y527" i="55"/>
  <c r="AE531" i="55"/>
  <c r="AO531" i="55" s="1"/>
  <c r="AD531" i="55"/>
  <c r="AN531" i="55" s="1"/>
  <c r="AC531" i="55"/>
  <c r="AM531" i="55" s="1"/>
  <c r="AB531" i="55"/>
  <c r="AL531" i="55" s="1"/>
  <c r="AH531" i="55" s="1"/>
  <c r="AA531" i="55"/>
  <c r="AK531" i="55" s="1"/>
  <c r="Z531" i="55"/>
  <c r="AJ531" i="55" s="1"/>
  <c r="Y531" i="55"/>
  <c r="AL561" i="55"/>
  <c r="AH561" i="55" s="1"/>
  <c r="AK561" i="55"/>
  <c r="AJ561" i="55"/>
  <c r="AI561" i="55"/>
  <c r="AO562" i="55"/>
  <c r="AN562" i="55"/>
  <c r="AI562" i="55"/>
  <c r="AE627" i="55"/>
  <c r="AO627" i="55" s="1"/>
  <c r="AD627" i="55"/>
  <c r="AN627" i="55" s="1"/>
  <c r="AC627" i="55"/>
  <c r="AM627" i="55" s="1"/>
  <c r="AB627" i="55"/>
  <c r="AL627" i="55" s="1"/>
  <c r="AH627" i="55" s="1"/>
  <c r="AA627" i="55"/>
  <c r="AK627" i="55" s="1"/>
  <c r="Z627" i="55"/>
  <c r="AJ627" i="55" s="1"/>
  <c r="Y627" i="55"/>
  <c r="AK664" i="55"/>
  <c r="AO664" i="55"/>
  <c r="AN664" i="55"/>
  <c r="AL664" i="55"/>
  <c r="AH664" i="55" s="1"/>
  <c r="AJ664" i="55"/>
  <c r="AI664" i="55"/>
  <c r="AN677" i="55"/>
  <c r="AI677" i="55"/>
  <c r="AO677" i="55"/>
  <c r="AL677" i="55"/>
  <c r="AH677" i="55" s="1"/>
  <c r="AK677" i="55"/>
  <c r="AJ677" i="55"/>
  <c r="AI704" i="55"/>
  <c r="AO838" i="55"/>
  <c r="AN838" i="55"/>
  <c r="AK838" i="55"/>
  <c r="AJ838" i="55"/>
  <c r="AI838" i="55"/>
  <c r="AO29" i="55"/>
  <c r="AO33" i="55"/>
  <c r="AO37" i="55"/>
  <c r="AO41" i="55"/>
  <c r="AO45" i="55"/>
  <c r="AO49" i="55"/>
  <c r="AO53" i="55"/>
  <c r="AO57" i="55"/>
  <c r="AO61" i="55"/>
  <c r="AO65" i="55"/>
  <c r="AO73" i="55"/>
  <c r="AO77" i="55"/>
  <c r="AO81" i="55"/>
  <c r="AO85" i="55"/>
  <c r="AO89" i="55"/>
  <c r="AO93" i="55"/>
  <c r="AO97" i="55"/>
  <c r="AO101" i="55"/>
  <c r="AO105" i="55"/>
  <c r="AO109" i="55"/>
  <c r="AO113" i="55"/>
  <c r="AO117" i="55"/>
  <c r="AO125" i="55"/>
  <c r="AO129" i="55"/>
  <c r="AO133" i="55"/>
  <c r="AO137" i="55"/>
  <c r="AO141" i="55"/>
  <c r="AO145" i="55"/>
  <c r="AO149" i="55"/>
  <c r="AO153" i="55"/>
  <c r="AO157" i="55"/>
  <c r="AO161" i="55"/>
  <c r="AO165" i="55"/>
  <c r="AO169" i="55"/>
  <c r="AO173" i="55"/>
  <c r="AO177" i="55"/>
  <c r="AO181" i="55"/>
  <c r="AO185" i="55"/>
  <c r="AO189" i="55"/>
  <c r="AO193" i="55"/>
  <c r="AO197" i="55"/>
  <c r="AO201" i="55"/>
  <c r="AO205" i="55"/>
  <c r="AO209" i="55"/>
  <c r="AO213" i="55"/>
  <c r="AO217" i="55"/>
  <c r="AO221" i="55"/>
  <c r="AO229" i="55"/>
  <c r="AO233" i="55"/>
  <c r="AO237" i="55"/>
  <c r="AO241" i="55"/>
  <c r="AO245" i="55"/>
  <c r="AO249" i="55"/>
  <c r="AO253" i="55"/>
  <c r="AO257" i="55"/>
  <c r="AO261" i="55"/>
  <c r="AO265" i="55"/>
  <c r="AO269" i="55"/>
  <c r="AO273" i="55"/>
  <c r="AO277" i="55"/>
  <c r="AO281" i="55"/>
  <c r="AO285" i="55"/>
  <c r="AO291" i="55"/>
  <c r="AK291" i="55"/>
  <c r="AO299" i="55"/>
  <c r="AN299" i="55"/>
  <c r="AK299" i="55"/>
  <c r="AO303" i="55"/>
  <c r="AN303" i="55"/>
  <c r="AM303" i="55"/>
  <c r="AC307" i="55"/>
  <c r="AM307" i="55" s="1"/>
  <c r="AB307" i="55"/>
  <c r="AL307" i="55" s="1"/>
  <c r="AH307" i="55" s="1"/>
  <c r="Y307" i="55"/>
  <c r="AO311" i="55"/>
  <c r="AN311" i="55"/>
  <c r="AC314" i="55"/>
  <c r="AM314" i="55" s="1"/>
  <c r="Z314" i="55"/>
  <c r="AJ314" i="55" s="1"/>
  <c r="Y314" i="55"/>
  <c r="AC318" i="55"/>
  <c r="AM318" i="55" s="1"/>
  <c r="Z318" i="55"/>
  <c r="AJ318" i="55" s="1"/>
  <c r="Y318" i="55"/>
  <c r="AO323" i="55"/>
  <c r="AN323" i="55"/>
  <c r="AL323" i="55"/>
  <c r="AH323" i="55" s="1"/>
  <c r="AI324" i="55"/>
  <c r="AO324" i="55"/>
  <c r="AN324" i="55"/>
  <c r="AK324" i="55"/>
  <c r="AN335" i="55"/>
  <c r="AL335" i="55"/>
  <c r="AH335" i="55" s="1"/>
  <c r="AK335" i="55"/>
  <c r="AI336" i="55"/>
  <c r="AK336" i="55"/>
  <c r="AC347" i="55"/>
  <c r="AM347" i="55" s="1"/>
  <c r="AB347" i="55"/>
  <c r="AL347" i="55" s="1"/>
  <c r="AH347" i="55" s="1"/>
  <c r="Z347" i="55"/>
  <c r="AJ347" i="55" s="1"/>
  <c r="Y347" i="55"/>
  <c r="AC359" i="55"/>
  <c r="AM359" i="55" s="1"/>
  <c r="AB359" i="55"/>
  <c r="AL359" i="55" s="1"/>
  <c r="AH359" i="55" s="1"/>
  <c r="AG359" i="55" s="1"/>
  <c r="Z359" i="55"/>
  <c r="AJ359" i="55" s="1"/>
  <c r="Y359" i="55"/>
  <c r="AO378" i="55"/>
  <c r="AL378" i="55"/>
  <c r="AH378" i="55" s="1"/>
  <c r="AK378" i="55"/>
  <c r="AI378" i="55"/>
  <c r="AM405" i="55"/>
  <c r="AL405" i="55"/>
  <c r="AH405" i="55" s="1"/>
  <c r="AK405" i="55"/>
  <c r="AJ405" i="55"/>
  <c r="AI405" i="55"/>
  <c r="AJ436" i="55"/>
  <c r="AI436" i="55"/>
  <c r="AO436" i="55"/>
  <c r="AN436" i="55"/>
  <c r="AM437" i="55"/>
  <c r="AL437" i="55"/>
  <c r="AH437" i="55" s="1"/>
  <c r="AK437" i="55"/>
  <c r="AJ437" i="55"/>
  <c r="AI437" i="55"/>
  <c r="AK443" i="55"/>
  <c r="AJ452" i="55"/>
  <c r="AI452" i="55"/>
  <c r="AO452" i="55"/>
  <c r="AN452" i="55"/>
  <c r="AM452" i="55"/>
  <c r="AO454" i="55"/>
  <c r="AN454" i="55"/>
  <c r="AM454" i="55"/>
  <c r="AL454" i="55"/>
  <c r="AH454" i="55" s="1"/>
  <c r="AK454" i="55"/>
  <c r="AI454" i="55"/>
  <c r="AE467" i="55"/>
  <c r="AO467" i="55" s="1"/>
  <c r="AD467" i="55"/>
  <c r="AN467" i="55" s="1"/>
  <c r="AC467" i="55"/>
  <c r="AM467" i="55" s="1"/>
  <c r="AB467" i="55"/>
  <c r="AL467" i="55" s="1"/>
  <c r="AH467" i="55" s="1"/>
  <c r="AA467" i="55"/>
  <c r="AK467" i="55" s="1"/>
  <c r="Z467" i="55"/>
  <c r="AJ467" i="55" s="1"/>
  <c r="Y467" i="55"/>
  <c r="AE479" i="55"/>
  <c r="AO479" i="55" s="1"/>
  <c r="AD479" i="55"/>
  <c r="AN479" i="55" s="1"/>
  <c r="AC479" i="55"/>
  <c r="AM479" i="55" s="1"/>
  <c r="AB479" i="55"/>
  <c r="AL479" i="55" s="1"/>
  <c r="AH479" i="55" s="1"/>
  <c r="AA479" i="55"/>
  <c r="AK479" i="55" s="1"/>
  <c r="Z479" i="55"/>
  <c r="AJ479" i="55" s="1"/>
  <c r="Y479" i="55"/>
  <c r="AO495" i="55"/>
  <c r="AN495" i="55"/>
  <c r="AL495" i="55"/>
  <c r="AH495" i="55" s="1"/>
  <c r="AL509" i="55"/>
  <c r="AH509" i="55" s="1"/>
  <c r="AK509" i="55"/>
  <c r="AJ509" i="55"/>
  <c r="AI509" i="55"/>
  <c r="AO510" i="55"/>
  <c r="AN510" i="55"/>
  <c r="AL510" i="55"/>
  <c r="AH510" i="55" s="1"/>
  <c r="AI510" i="55"/>
  <c r="AE535" i="55"/>
  <c r="AO535" i="55" s="1"/>
  <c r="AD535" i="55"/>
  <c r="AN535" i="55" s="1"/>
  <c r="AC535" i="55"/>
  <c r="AM535" i="55" s="1"/>
  <c r="AB535" i="55"/>
  <c r="AL535" i="55" s="1"/>
  <c r="AH535" i="55" s="1"/>
  <c r="AA535" i="55"/>
  <c r="AK535" i="55" s="1"/>
  <c r="Z535" i="55"/>
  <c r="Y535" i="55"/>
  <c r="AO539" i="55"/>
  <c r="AN539" i="55"/>
  <c r="AM539" i="55"/>
  <c r="AL539" i="55"/>
  <c r="AH539" i="55" s="1"/>
  <c r="AK539" i="55"/>
  <c r="AM565" i="55"/>
  <c r="AL565" i="55"/>
  <c r="AH565" i="55" s="1"/>
  <c r="AK565" i="55"/>
  <c r="AJ565" i="55"/>
  <c r="AI565" i="55"/>
  <c r="AO566" i="55"/>
  <c r="AN566" i="55"/>
  <c r="AI566" i="55"/>
  <c r="AE631" i="55"/>
  <c r="AO631" i="55" s="1"/>
  <c r="AD631" i="55"/>
  <c r="AN631" i="55" s="1"/>
  <c r="AC631" i="55"/>
  <c r="AM631" i="55" s="1"/>
  <c r="AB631" i="55"/>
  <c r="AL631" i="55" s="1"/>
  <c r="AH631" i="55" s="1"/>
  <c r="AA631" i="55"/>
  <c r="AK631" i="55" s="1"/>
  <c r="Z631" i="55"/>
  <c r="AJ631" i="55" s="1"/>
  <c r="Y631" i="55"/>
  <c r="AE635" i="55"/>
  <c r="AO635" i="55" s="1"/>
  <c r="AD635" i="55"/>
  <c r="AN635" i="55" s="1"/>
  <c r="AC635" i="55"/>
  <c r="AM635" i="55" s="1"/>
  <c r="AB635" i="55"/>
  <c r="AL635" i="55" s="1"/>
  <c r="AH635" i="55" s="1"/>
  <c r="AA635" i="55"/>
  <c r="AK635" i="55" s="1"/>
  <c r="Z635" i="55"/>
  <c r="AJ635" i="55" s="1"/>
  <c r="Y635" i="55"/>
  <c r="AE639" i="55"/>
  <c r="AO639" i="55" s="1"/>
  <c r="AD639" i="55"/>
  <c r="AN639" i="55" s="1"/>
  <c r="AC639" i="55"/>
  <c r="AM639" i="55" s="1"/>
  <c r="AB639" i="55"/>
  <c r="AL639" i="55" s="1"/>
  <c r="AH639" i="55" s="1"/>
  <c r="AA639" i="55"/>
  <c r="AK639" i="55" s="1"/>
  <c r="Z639" i="55"/>
  <c r="AJ639" i="55" s="1"/>
  <c r="Y639" i="55"/>
  <c r="AE643" i="55"/>
  <c r="AO643" i="55" s="1"/>
  <c r="AD643" i="55"/>
  <c r="AN643" i="55" s="1"/>
  <c r="AC643" i="55"/>
  <c r="AM643" i="55" s="1"/>
  <c r="AB643" i="55"/>
  <c r="AL643" i="55" s="1"/>
  <c r="AH643" i="55" s="1"/>
  <c r="AA643" i="55"/>
  <c r="AK643" i="55" s="1"/>
  <c r="Z643" i="55"/>
  <c r="AJ643" i="55" s="1"/>
  <c r="Y643" i="55"/>
  <c r="AE647" i="55"/>
  <c r="AO647" i="55" s="1"/>
  <c r="AD647" i="55"/>
  <c r="AN647" i="55" s="1"/>
  <c r="AC647" i="55"/>
  <c r="AM647" i="55" s="1"/>
  <c r="AB647" i="55"/>
  <c r="AL647" i="55" s="1"/>
  <c r="AH647" i="55" s="1"/>
  <c r="AA647" i="55"/>
  <c r="AK647" i="55" s="1"/>
  <c r="Z647" i="55"/>
  <c r="AJ647" i="55" s="1"/>
  <c r="Y647" i="55"/>
  <c r="AE651" i="55"/>
  <c r="AO651" i="55" s="1"/>
  <c r="AD651" i="55"/>
  <c r="AN651" i="55" s="1"/>
  <c r="AC651" i="55"/>
  <c r="AM651" i="55" s="1"/>
  <c r="AB651" i="55"/>
  <c r="AL651" i="55" s="1"/>
  <c r="AH651" i="55" s="1"/>
  <c r="AA651" i="55"/>
  <c r="AK651" i="55" s="1"/>
  <c r="Z651" i="55"/>
  <c r="Y651" i="55"/>
  <c r="AE655" i="55"/>
  <c r="AO655" i="55" s="1"/>
  <c r="AD655" i="55"/>
  <c r="AN655" i="55" s="1"/>
  <c r="AC655" i="55"/>
  <c r="AM655" i="55" s="1"/>
  <c r="AB655" i="55"/>
  <c r="AL655" i="55" s="1"/>
  <c r="AH655" i="55" s="1"/>
  <c r="AA655" i="55"/>
  <c r="AK655" i="55" s="1"/>
  <c r="Z655" i="55"/>
  <c r="AJ655" i="55" s="1"/>
  <c r="Y655" i="55"/>
  <c r="AO659" i="55"/>
  <c r="AN659" i="55"/>
  <c r="AM659" i="55"/>
  <c r="AK688" i="55"/>
  <c r="AO688" i="55"/>
  <c r="AJ688" i="55"/>
  <c r="AI688" i="55"/>
  <c r="AL700" i="55"/>
  <c r="AH700" i="55" s="1"/>
  <c r="AJ700" i="55"/>
  <c r="AI700" i="55"/>
  <c r="Z704" i="55"/>
  <c r="AJ704" i="55" s="1"/>
  <c r="Y704" i="55"/>
  <c r="AE704" i="55"/>
  <c r="AO704" i="55" s="1"/>
  <c r="AC704" i="55"/>
  <c r="AM704" i="55" s="1"/>
  <c r="AD704" i="55"/>
  <c r="AN704" i="55" s="1"/>
  <c r="AB704" i="55"/>
  <c r="AL704" i="55" s="1"/>
  <c r="AH704" i="55" s="1"/>
  <c r="AL708" i="55"/>
  <c r="AH708" i="55" s="1"/>
  <c r="AN708" i="55"/>
  <c r="AI708" i="55"/>
  <c r="AO721" i="55"/>
  <c r="AN721" i="55"/>
  <c r="AL721" i="55"/>
  <c r="AH721" i="55" s="1"/>
  <c r="AK721" i="55"/>
  <c r="AJ721" i="55"/>
  <c r="AI721" i="55"/>
  <c r="AO750" i="55"/>
  <c r="AN750" i="55"/>
  <c r="AM750" i="55"/>
  <c r="AL750" i="55"/>
  <c r="AH750" i="55" s="1"/>
  <c r="AK750" i="55"/>
  <c r="AI750" i="55"/>
  <c r="AJ750" i="55"/>
  <c r="AO758" i="55"/>
  <c r="AN758" i="55"/>
  <c r="AM758" i="55"/>
  <c r="AL758" i="55"/>
  <c r="AH758" i="55" s="1"/>
  <c r="AK758" i="55"/>
  <c r="AI758" i="55"/>
  <c r="AJ758" i="55"/>
  <c r="AO810" i="55"/>
  <c r="AN810" i="55"/>
  <c r="AM810" i="55"/>
  <c r="AL810" i="55"/>
  <c r="AH810" i="55" s="1"/>
  <c r="AK810" i="55"/>
  <c r="AI810" i="55"/>
  <c r="AO862" i="55"/>
  <c r="AN862" i="55"/>
  <c r="AM862" i="55"/>
  <c r="AK862" i="55"/>
  <c r="AI862" i="55"/>
  <c r="AO943" i="55"/>
  <c r="AN943" i="55"/>
  <c r="AI943" i="55"/>
  <c r="AO294" i="55"/>
  <c r="AL294" i="55"/>
  <c r="AH294" i="55" s="1"/>
  <c r="AK294" i="55"/>
  <c r="AC315" i="55"/>
  <c r="AM315" i="55" s="1"/>
  <c r="AB315" i="55"/>
  <c r="AL315" i="55" s="1"/>
  <c r="AH315" i="55" s="1"/>
  <c r="Y315" i="55"/>
  <c r="AC319" i="55"/>
  <c r="AM319" i="55" s="1"/>
  <c r="AB319" i="55"/>
  <c r="AL319" i="55" s="1"/>
  <c r="AH319" i="55" s="1"/>
  <c r="AG319" i="55" s="1"/>
  <c r="Y319" i="55"/>
  <c r="AO342" i="55"/>
  <c r="AL342" i="55"/>
  <c r="AH342" i="55" s="1"/>
  <c r="AK342" i="55"/>
  <c r="AI342" i="55"/>
  <c r="AO354" i="55"/>
  <c r="AL354" i="55"/>
  <c r="AH354" i="55" s="1"/>
  <c r="AK354" i="55"/>
  <c r="AI354" i="55"/>
  <c r="AO366" i="55"/>
  <c r="AL366" i="55"/>
  <c r="AH366" i="55" s="1"/>
  <c r="AK366" i="55"/>
  <c r="AI366" i="55"/>
  <c r="AL373" i="55"/>
  <c r="AH373" i="55" s="1"/>
  <c r="AI373" i="55"/>
  <c r="AN373" i="55"/>
  <c r="AC379" i="55"/>
  <c r="AM379" i="55" s="1"/>
  <c r="AB379" i="55"/>
  <c r="AL379" i="55" s="1"/>
  <c r="AH379" i="55" s="1"/>
  <c r="Z379" i="55"/>
  <c r="AJ379" i="55" s="1"/>
  <c r="Y379" i="55"/>
  <c r="AE391" i="55"/>
  <c r="AO391" i="55" s="1"/>
  <c r="AC391" i="55"/>
  <c r="AM391" i="55" s="1"/>
  <c r="AB391" i="55"/>
  <c r="AL391" i="55" s="1"/>
  <c r="AH391" i="55" s="1"/>
  <c r="Z391" i="55"/>
  <c r="AJ391" i="55" s="1"/>
  <c r="Y391" i="55"/>
  <c r="AL393" i="55"/>
  <c r="AH393" i="55" s="1"/>
  <c r="AK393" i="55"/>
  <c r="AI393" i="55"/>
  <c r="AN393" i="55"/>
  <c r="AI396" i="55"/>
  <c r="AO396" i="55"/>
  <c r="AN396" i="55"/>
  <c r="AK396" i="55"/>
  <c r="AJ400" i="55"/>
  <c r="AE411" i="55"/>
  <c r="AO411" i="55" s="1"/>
  <c r="AD411" i="55"/>
  <c r="AN411" i="55" s="1"/>
  <c r="AC411" i="55"/>
  <c r="AM411" i="55" s="1"/>
  <c r="AB411" i="55"/>
  <c r="AL411" i="55" s="1"/>
  <c r="AH411" i="55" s="1"/>
  <c r="AA411" i="55"/>
  <c r="AK411" i="55" s="1"/>
  <c r="Z411" i="55"/>
  <c r="AJ411" i="55" s="1"/>
  <c r="Y411" i="55"/>
  <c r="AE427" i="55"/>
  <c r="AO427" i="55" s="1"/>
  <c r="AD427" i="55"/>
  <c r="AN427" i="55" s="1"/>
  <c r="AC427" i="55"/>
  <c r="AM427" i="55" s="1"/>
  <c r="AB427" i="55"/>
  <c r="AL427" i="55" s="1"/>
  <c r="AH427" i="55" s="1"/>
  <c r="AA427" i="55"/>
  <c r="AK427" i="55" s="1"/>
  <c r="Z427" i="55"/>
  <c r="AJ427" i="55" s="1"/>
  <c r="Y427" i="55"/>
  <c r="AJ440" i="55"/>
  <c r="AI440" i="55"/>
  <c r="AO440" i="55"/>
  <c r="AN440" i="55"/>
  <c r="AM441" i="55"/>
  <c r="AL441" i="55"/>
  <c r="AH441" i="55" s="1"/>
  <c r="AK441" i="55"/>
  <c r="AJ441" i="55"/>
  <c r="AI441" i="55"/>
  <c r="AO442" i="55"/>
  <c r="AN442" i="55"/>
  <c r="AM442" i="55"/>
  <c r="AL442" i="55"/>
  <c r="AH442" i="55" s="1"/>
  <c r="AK442" i="55"/>
  <c r="AI442" i="55"/>
  <c r="AM513" i="55"/>
  <c r="AL513" i="55"/>
  <c r="AH513" i="55" s="1"/>
  <c r="AK513" i="55"/>
  <c r="AJ513" i="55"/>
  <c r="AI513" i="55"/>
  <c r="AL517" i="55"/>
  <c r="AH517" i="55" s="1"/>
  <c r="AK517" i="55"/>
  <c r="AJ517" i="55"/>
  <c r="AI517" i="55"/>
  <c r="AO518" i="55"/>
  <c r="AN518" i="55"/>
  <c r="AI518" i="55"/>
  <c r="AE543" i="55"/>
  <c r="AO543" i="55" s="1"/>
  <c r="AD543" i="55"/>
  <c r="AN543" i="55" s="1"/>
  <c r="AC543" i="55"/>
  <c r="AM543" i="55" s="1"/>
  <c r="AB543" i="55"/>
  <c r="AL543" i="55" s="1"/>
  <c r="AH543" i="55" s="1"/>
  <c r="AA543" i="55"/>
  <c r="AK543" i="55" s="1"/>
  <c r="Z543" i="55"/>
  <c r="AJ543" i="55" s="1"/>
  <c r="Y543" i="55"/>
  <c r="AM573" i="55"/>
  <c r="AL573" i="55"/>
  <c r="AH573" i="55" s="1"/>
  <c r="AK573" i="55"/>
  <c r="AJ573" i="55"/>
  <c r="AI573" i="55"/>
  <c r="AO574" i="55"/>
  <c r="AN574" i="55"/>
  <c r="AI574" i="55"/>
  <c r="AM577" i="55"/>
  <c r="AL577" i="55"/>
  <c r="AH577" i="55" s="1"/>
  <c r="AK577" i="55"/>
  <c r="AJ577" i="55"/>
  <c r="AI577" i="55"/>
  <c r="AO578" i="55"/>
  <c r="AN578" i="55"/>
  <c r="AI578" i="55"/>
  <c r="AM581" i="55"/>
  <c r="AL581" i="55"/>
  <c r="AH581" i="55" s="1"/>
  <c r="AK581" i="55"/>
  <c r="AJ581" i="55"/>
  <c r="AI581" i="55"/>
  <c r="AO582" i="55"/>
  <c r="AN582" i="55"/>
  <c r="AI582" i="55"/>
  <c r="AM585" i="55"/>
  <c r="AL585" i="55"/>
  <c r="AH585" i="55" s="1"/>
  <c r="AK585" i="55"/>
  <c r="AJ585" i="55"/>
  <c r="AI585" i="55"/>
  <c r="AO586" i="55"/>
  <c r="AN586" i="55"/>
  <c r="AI586" i="55"/>
  <c r="AM589" i="55"/>
  <c r="AL589" i="55"/>
  <c r="AH589" i="55" s="1"/>
  <c r="AK589" i="55"/>
  <c r="AJ589" i="55"/>
  <c r="AI589" i="55"/>
  <c r="AO590" i="55"/>
  <c r="AN590" i="55"/>
  <c r="AI590" i="55"/>
  <c r="AL593" i="55"/>
  <c r="AH593" i="55" s="1"/>
  <c r="AJ593" i="55"/>
  <c r="AI593" i="55"/>
  <c r="AO594" i="55"/>
  <c r="AN594" i="55"/>
  <c r="AI594" i="55"/>
  <c r="AM597" i="55"/>
  <c r="AL597" i="55"/>
  <c r="AH597" i="55" s="1"/>
  <c r="AJ597" i="55"/>
  <c r="AI597" i="55"/>
  <c r="AO598" i="55"/>
  <c r="AN598" i="55"/>
  <c r="AI598" i="55"/>
  <c r="AL601" i="55"/>
  <c r="AH601" i="55" s="1"/>
  <c r="AK601" i="55"/>
  <c r="AJ601" i="55"/>
  <c r="AI601" i="55"/>
  <c r="AO602" i="55"/>
  <c r="AN602" i="55"/>
  <c r="AI602" i="55"/>
  <c r="AM605" i="55"/>
  <c r="AL605" i="55"/>
  <c r="AH605" i="55" s="1"/>
  <c r="AK605" i="55"/>
  <c r="AJ605" i="55"/>
  <c r="AI605" i="55"/>
  <c r="AO606" i="55"/>
  <c r="AN606" i="55"/>
  <c r="AI606" i="55"/>
  <c r="AL609" i="55"/>
  <c r="AH609" i="55" s="1"/>
  <c r="AK609" i="55"/>
  <c r="AJ609" i="55"/>
  <c r="AI609" i="55"/>
  <c r="AO610" i="55"/>
  <c r="AN610" i="55"/>
  <c r="AI610" i="55"/>
  <c r="AM613" i="55"/>
  <c r="AL613" i="55"/>
  <c r="AH613" i="55" s="1"/>
  <c r="AK613" i="55"/>
  <c r="AJ613" i="55"/>
  <c r="AI613" i="55"/>
  <c r="AO614" i="55"/>
  <c r="AN614" i="55"/>
  <c r="AI614" i="55"/>
  <c r="AM617" i="55"/>
  <c r="AL617" i="55"/>
  <c r="AH617" i="55" s="1"/>
  <c r="AK617" i="55"/>
  <c r="AJ617" i="55"/>
  <c r="AI617" i="55"/>
  <c r="AO618" i="55"/>
  <c r="AN618" i="55"/>
  <c r="AI618" i="55"/>
  <c r="AM621" i="55"/>
  <c r="AL621" i="55"/>
  <c r="AH621" i="55" s="1"/>
  <c r="AK621" i="55"/>
  <c r="AJ621" i="55"/>
  <c r="AI621" i="55"/>
  <c r="AO622" i="55"/>
  <c r="AN622" i="55"/>
  <c r="AI622" i="55"/>
  <c r="AN637" i="55"/>
  <c r="AN645" i="55"/>
  <c r="AN649" i="55"/>
  <c r="AN653" i="55"/>
  <c r="AI655" i="55"/>
  <c r="AN657" i="55"/>
  <c r="AI657" i="55"/>
  <c r="AM657" i="55"/>
  <c r="AL657" i="55"/>
  <c r="AH657" i="55" s="1"/>
  <c r="AK657" i="55"/>
  <c r="AL673" i="55"/>
  <c r="AH673" i="55" s="1"/>
  <c r="AI683" i="55"/>
  <c r="AA704" i="55"/>
  <c r="AK704" i="55" s="1"/>
  <c r="AO713" i="55"/>
  <c r="AN713" i="55"/>
  <c r="AL713" i="55"/>
  <c r="AH713" i="55" s="1"/>
  <c r="AK713" i="55"/>
  <c r="AJ713" i="55"/>
  <c r="AI713" i="55"/>
  <c r="AN714" i="55"/>
  <c r="AM714" i="55"/>
  <c r="AL714" i="55"/>
  <c r="AH714" i="55" s="1"/>
  <c r="AK714" i="55"/>
  <c r="AI714" i="55"/>
  <c r="AJ714" i="55"/>
  <c r="AJ775" i="55"/>
  <c r="AO777" i="55"/>
  <c r="AN777" i="55"/>
  <c r="AM777" i="55"/>
  <c r="AK777" i="55"/>
  <c r="AI777" i="55"/>
  <c r="AO798" i="55"/>
  <c r="AN798" i="55"/>
  <c r="AM798" i="55"/>
  <c r="AL798" i="55"/>
  <c r="AH798" i="55" s="1"/>
  <c r="AK798" i="55"/>
  <c r="AJ798" i="55"/>
  <c r="AI798" i="55"/>
  <c r="AO842" i="55"/>
  <c r="AN842" i="55"/>
  <c r="AM842" i="55"/>
  <c r="AL842" i="55"/>
  <c r="AH842" i="55" s="1"/>
  <c r="AK842" i="55"/>
  <c r="AJ842" i="55"/>
  <c r="AI842" i="55"/>
  <c r="AO870" i="55"/>
  <c r="AN870" i="55"/>
  <c r="AM870" i="55"/>
  <c r="AK870" i="55"/>
  <c r="AJ870" i="55"/>
  <c r="AI870" i="55"/>
  <c r="AO922" i="55"/>
  <c r="AN922" i="55"/>
  <c r="AM922" i="55"/>
  <c r="AL922" i="55"/>
  <c r="AH922" i="55" s="1"/>
  <c r="AJ922" i="55"/>
  <c r="AI922" i="55"/>
  <c r="AL961" i="55"/>
  <c r="AH961" i="55" s="1"/>
  <c r="AK961" i="55"/>
  <c r="AI961" i="55"/>
  <c r="AO961" i="55"/>
  <c r="AN961" i="55"/>
  <c r="AM961" i="55"/>
  <c r="AJ961" i="55"/>
  <c r="AI1004" i="55"/>
  <c r="AO1004" i="55"/>
  <c r="AN1004" i="55"/>
  <c r="AL1004" i="55"/>
  <c r="AH1004" i="55" s="1"/>
  <c r="AJ1004" i="55"/>
  <c r="AO1096" i="55"/>
  <c r="AL1096" i="55"/>
  <c r="AH1096" i="55" s="1"/>
  <c r="AI1096" i="55"/>
  <c r="AN1096" i="55"/>
  <c r="AM1096" i="55"/>
  <c r="AK1096" i="55"/>
  <c r="Z11" i="55"/>
  <c r="AJ11" i="55" s="1"/>
  <c r="Z15" i="55"/>
  <c r="AJ15" i="55" s="1"/>
  <c r="Z19" i="55"/>
  <c r="AJ19" i="55" s="1"/>
  <c r="Z31" i="55"/>
  <c r="AJ31" i="55" s="1"/>
  <c r="Z51" i="55"/>
  <c r="AJ51" i="55" s="1"/>
  <c r="Z63" i="55"/>
  <c r="AJ63" i="55" s="1"/>
  <c r="Z215" i="55"/>
  <c r="AJ215" i="55" s="1"/>
  <c r="Z219" i="55"/>
  <c r="AJ219" i="55" s="1"/>
  <c r="Z223" i="55"/>
  <c r="AJ223" i="55" s="1"/>
  <c r="Z227" i="55"/>
  <c r="AJ227" i="55" s="1"/>
  <c r="Z231" i="55"/>
  <c r="AJ231" i="55" s="1"/>
  <c r="Z235" i="55"/>
  <c r="AJ235" i="55" s="1"/>
  <c r="Z239" i="55"/>
  <c r="AJ239" i="55" s="1"/>
  <c r="Z243" i="55"/>
  <c r="AJ243" i="55" s="1"/>
  <c r="Z247" i="55"/>
  <c r="AJ247" i="55" s="1"/>
  <c r="Z251" i="55"/>
  <c r="AJ251" i="55" s="1"/>
  <c r="Z255" i="55"/>
  <c r="AJ255" i="55" s="1"/>
  <c r="Z259" i="55"/>
  <c r="AJ259" i="55" s="1"/>
  <c r="Z263" i="55"/>
  <c r="AJ263" i="55" s="1"/>
  <c r="Z267" i="55"/>
  <c r="AJ267" i="55" s="1"/>
  <c r="Z271" i="55"/>
  <c r="AJ271" i="55" s="1"/>
  <c r="Z275" i="55"/>
  <c r="AJ275" i="55" s="1"/>
  <c r="Z279" i="55"/>
  <c r="AJ279" i="55" s="1"/>
  <c r="Z283" i="55"/>
  <c r="AJ283" i="55" s="1"/>
  <c r="Z287" i="55"/>
  <c r="AJ287" i="55" s="1"/>
  <c r="AC294" i="55"/>
  <c r="AM294" i="55" s="1"/>
  <c r="Z294" i="55"/>
  <c r="AJ294" i="55" s="1"/>
  <c r="AD302" i="55"/>
  <c r="AN302" i="55" s="1"/>
  <c r="AA307" i="55"/>
  <c r="AK307" i="55" s="1"/>
  <c r="AD310" i="55"/>
  <c r="AN310" i="55" s="1"/>
  <c r="AB314" i="55"/>
  <c r="AL314" i="55" s="1"/>
  <c r="AH314" i="55" s="1"/>
  <c r="AB318" i="55"/>
  <c r="AL318" i="55" s="1"/>
  <c r="AH318" i="55" s="1"/>
  <c r="AL325" i="55"/>
  <c r="AH325" i="55" s="1"/>
  <c r="AI325" i="55"/>
  <c r="AK325" i="55"/>
  <c r="AO330" i="55"/>
  <c r="AL330" i="55"/>
  <c r="AH330" i="55" s="1"/>
  <c r="AK330" i="55"/>
  <c r="AI330" i="55"/>
  <c r="AL337" i="55"/>
  <c r="AH337" i="55" s="1"/>
  <c r="AG337" i="55" s="1"/>
  <c r="AI337" i="55"/>
  <c r="AM337" i="55"/>
  <c r="AD347" i="55"/>
  <c r="AN347" i="55" s="1"/>
  <c r="AL349" i="55"/>
  <c r="AH349" i="55" s="1"/>
  <c r="AI349" i="55"/>
  <c r="AM349" i="55"/>
  <c r="AD359" i="55"/>
  <c r="AN359" i="55" s="1"/>
  <c r="AL361" i="55"/>
  <c r="AH361" i="55" s="1"/>
  <c r="AI361" i="55"/>
  <c r="AM361" i="55"/>
  <c r="AE371" i="55"/>
  <c r="AO371" i="55" s="1"/>
  <c r="AJ381" i="55"/>
  <c r="AO393" i="55"/>
  <c r="AL396" i="55"/>
  <c r="AH396" i="55" s="1"/>
  <c r="AJ397" i="55"/>
  <c r="AK400" i="55"/>
  <c r="AG400" i="55" s="1"/>
  <c r="AJ408" i="55"/>
  <c r="AI408" i="55"/>
  <c r="AO408" i="55"/>
  <c r="AN408" i="55"/>
  <c r="AM408" i="55"/>
  <c r="AO410" i="55"/>
  <c r="AN410" i="55"/>
  <c r="AM410" i="55"/>
  <c r="AL410" i="55"/>
  <c r="AH410" i="55" s="1"/>
  <c r="AK410" i="55"/>
  <c r="AI410" i="55"/>
  <c r="AJ424" i="55"/>
  <c r="AI424" i="55"/>
  <c r="AO424" i="55"/>
  <c r="AN424" i="55"/>
  <c r="AM424" i="55"/>
  <c r="AO426" i="55"/>
  <c r="AM426" i="55"/>
  <c r="AL426" i="55"/>
  <c r="AH426" i="55" s="1"/>
  <c r="AK426" i="55"/>
  <c r="AI426" i="55"/>
  <c r="AK444" i="55"/>
  <c r="AG444" i="55" s="1"/>
  <c r="AN445" i="55"/>
  <c r="AN457" i="55"/>
  <c r="AI467" i="55"/>
  <c r="AN469" i="55"/>
  <c r="AI479" i="55"/>
  <c r="AN481" i="55"/>
  <c r="AE499" i="55"/>
  <c r="AO499" i="55" s="1"/>
  <c r="AD499" i="55"/>
  <c r="AN499" i="55" s="1"/>
  <c r="AC499" i="55"/>
  <c r="AM499" i="55" s="1"/>
  <c r="AB499" i="55"/>
  <c r="AL499" i="55" s="1"/>
  <c r="AH499" i="55" s="1"/>
  <c r="AA499" i="55"/>
  <c r="AK499" i="55" s="1"/>
  <c r="Z499" i="55"/>
  <c r="AJ499" i="55" s="1"/>
  <c r="Y499" i="55"/>
  <c r="AM521" i="55"/>
  <c r="AL521" i="55"/>
  <c r="AH521" i="55" s="1"/>
  <c r="AK521" i="55"/>
  <c r="AI521" i="55"/>
  <c r="AO522" i="55"/>
  <c r="AN522" i="55"/>
  <c r="AI522" i="55"/>
  <c r="AO526" i="55"/>
  <c r="AN526" i="55"/>
  <c r="AI526" i="55"/>
  <c r="AO530" i="55"/>
  <c r="AN530" i="55"/>
  <c r="AI530" i="55"/>
  <c r="AI535" i="55"/>
  <c r="AN537" i="55"/>
  <c r="AE547" i="55"/>
  <c r="AO547" i="55" s="1"/>
  <c r="AD547" i="55"/>
  <c r="AN547" i="55" s="1"/>
  <c r="AC547" i="55"/>
  <c r="AM547" i="55" s="1"/>
  <c r="AB547" i="55"/>
  <c r="AL547" i="55" s="1"/>
  <c r="AH547" i="55" s="1"/>
  <c r="AA547" i="55"/>
  <c r="AK547" i="55" s="1"/>
  <c r="Z547" i="55"/>
  <c r="AJ547" i="55" s="1"/>
  <c r="Y547" i="55"/>
  <c r="AJ572" i="55"/>
  <c r="AL625" i="55"/>
  <c r="AH625" i="55" s="1"/>
  <c r="AK625" i="55"/>
  <c r="AJ625" i="55"/>
  <c r="AI625" i="55"/>
  <c r="AN626" i="55"/>
  <c r="AI626" i="55"/>
  <c r="AJ661" i="55"/>
  <c r="AM673" i="55"/>
  <c r="AO676" i="55"/>
  <c r="AC683" i="55"/>
  <c r="AM683" i="55" s="1"/>
  <c r="Z683" i="55"/>
  <c r="AJ683" i="55" s="1"/>
  <c r="AE683" i="55"/>
  <c r="AO683" i="55" s="1"/>
  <c r="AD683" i="55"/>
  <c r="AB683" i="55"/>
  <c r="AL683" i="55" s="1"/>
  <c r="AH683" i="55" s="1"/>
  <c r="AA683" i="55"/>
  <c r="AK683" i="55" s="1"/>
  <c r="Y683" i="55"/>
  <c r="AJ696" i="55"/>
  <c r="AI696" i="55"/>
  <c r="AI719" i="55"/>
  <c r="AO719" i="55"/>
  <c r="AN719" i="55"/>
  <c r="AM719" i="55"/>
  <c r="AK719" i="55"/>
  <c r="AN762" i="55"/>
  <c r="AM762" i="55"/>
  <c r="AL762" i="55"/>
  <c r="AH762" i="55" s="1"/>
  <c r="AK762" i="55"/>
  <c r="AI762" i="55"/>
  <c r="AO805" i="55"/>
  <c r="AN805" i="55"/>
  <c r="AM805" i="55"/>
  <c r="AK805" i="55"/>
  <c r="AI805" i="55"/>
  <c r="AI815" i="55"/>
  <c r="AO815" i="55"/>
  <c r="AN815" i="55"/>
  <c r="AM815" i="55"/>
  <c r="AL815" i="55"/>
  <c r="AH815" i="55" s="1"/>
  <c r="AK815" i="55"/>
  <c r="AJ815" i="55"/>
  <c r="AO893" i="55"/>
  <c r="AN893" i="55"/>
  <c r="AM893" i="55"/>
  <c r="AK893" i="55"/>
  <c r="AI893" i="55"/>
  <c r="AO905" i="55"/>
  <c r="AN905" i="55"/>
  <c r="AM905" i="55"/>
  <c r="AK905" i="55"/>
  <c r="AI905" i="55"/>
  <c r="AO933" i="55"/>
  <c r="AN933" i="55"/>
  <c r="AM933" i="55"/>
  <c r="AI933" i="55"/>
  <c r="AA219" i="55"/>
  <c r="AK219" i="55" s="1"/>
  <c r="AA223" i="55"/>
  <c r="AK223" i="55" s="1"/>
  <c r="AA227" i="55"/>
  <c r="AK227" i="55" s="1"/>
  <c r="AA231" i="55"/>
  <c r="AK231" i="55" s="1"/>
  <c r="AA235" i="55"/>
  <c r="AK235" i="55" s="1"/>
  <c r="AA239" i="55"/>
  <c r="AK239" i="55" s="1"/>
  <c r="AA243" i="55"/>
  <c r="AK243" i="55" s="1"/>
  <c r="AA247" i="55"/>
  <c r="AK247" i="55" s="1"/>
  <c r="AA251" i="55"/>
  <c r="AK251" i="55" s="1"/>
  <c r="AA255" i="55"/>
  <c r="AK255" i="55" s="1"/>
  <c r="AA259" i="55"/>
  <c r="AK259" i="55" s="1"/>
  <c r="AA263" i="55"/>
  <c r="AK263" i="55" s="1"/>
  <c r="AA267" i="55"/>
  <c r="AK267" i="55" s="1"/>
  <c r="AA271" i="55"/>
  <c r="AK271" i="55" s="1"/>
  <c r="AA275" i="55"/>
  <c r="AK275" i="55" s="1"/>
  <c r="AA279" i="55"/>
  <c r="AK279" i="55" s="1"/>
  <c r="AA283" i="55"/>
  <c r="AK283" i="55" s="1"/>
  <c r="AA287" i="55"/>
  <c r="AK287" i="55" s="1"/>
  <c r="AI292" i="55"/>
  <c r="AN292" i="55"/>
  <c r="AK292" i="55"/>
  <c r="AN294" i="55"/>
  <c r="AL297" i="55"/>
  <c r="AH297" i="55" s="1"/>
  <c r="AG297" i="55" s="1"/>
  <c r="AI297" i="55"/>
  <c r="AJ297" i="55"/>
  <c r="AE302" i="55"/>
  <c r="AO302" i="55" s="1"/>
  <c r="AD307" i="55"/>
  <c r="AN307" i="55" s="1"/>
  <c r="AE310" i="55"/>
  <c r="AO310" i="55" s="1"/>
  <c r="AD314" i="55"/>
  <c r="AN314" i="55" s="1"/>
  <c r="Z315" i="55"/>
  <c r="AJ315" i="55" s="1"/>
  <c r="AD318" i="55"/>
  <c r="AN318" i="55" s="1"/>
  <c r="Z319" i="55"/>
  <c r="AJ319" i="55" s="1"/>
  <c r="AO331" i="55"/>
  <c r="AN331" i="55"/>
  <c r="AI332" i="55"/>
  <c r="AO332" i="55"/>
  <c r="AN332" i="55"/>
  <c r="AK332" i="55"/>
  <c r="AC343" i="55"/>
  <c r="AM343" i="55" s="1"/>
  <c r="AB343" i="55"/>
  <c r="AL343" i="55" s="1"/>
  <c r="AH343" i="55" s="1"/>
  <c r="AG343" i="55" s="1"/>
  <c r="Z343" i="55"/>
  <c r="AJ343" i="55" s="1"/>
  <c r="Y343" i="55"/>
  <c r="AE347" i="55"/>
  <c r="AO347" i="55" s="1"/>
  <c r="AC355" i="55"/>
  <c r="AM355" i="55" s="1"/>
  <c r="AB355" i="55"/>
  <c r="AL355" i="55" s="1"/>
  <c r="AH355" i="55" s="1"/>
  <c r="Z355" i="55"/>
  <c r="AJ355" i="55" s="1"/>
  <c r="Y355" i="55"/>
  <c r="AE359" i="55"/>
  <c r="AO359" i="55" s="1"/>
  <c r="AC367" i="55"/>
  <c r="AM367" i="55" s="1"/>
  <c r="AB367" i="55"/>
  <c r="AL367" i="55" s="1"/>
  <c r="AH367" i="55" s="1"/>
  <c r="Z367" i="55"/>
  <c r="AJ367" i="55" s="1"/>
  <c r="Y367" i="55"/>
  <c r="AO374" i="55"/>
  <c r="AL374" i="55"/>
  <c r="AH374" i="55" s="1"/>
  <c r="AK374" i="55"/>
  <c r="AI374" i="55"/>
  <c r="AA379" i="55"/>
  <c r="AK379" i="55" s="1"/>
  <c r="AA391" i="55"/>
  <c r="AK391" i="55" s="1"/>
  <c r="AO394" i="55"/>
  <c r="AN394" i="55"/>
  <c r="AL394" i="55"/>
  <c r="AH394" i="55" s="1"/>
  <c r="AK394" i="55"/>
  <c r="AI394" i="55"/>
  <c r="AN395" i="55"/>
  <c r="AM396" i="55"/>
  <c r="AM409" i="55"/>
  <c r="AL409" i="55"/>
  <c r="AH409" i="55" s="1"/>
  <c r="AK409" i="55"/>
  <c r="AJ409" i="55"/>
  <c r="AI409" i="55"/>
  <c r="AE415" i="55"/>
  <c r="AO415" i="55" s="1"/>
  <c r="AD415" i="55"/>
  <c r="AN415" i="55" s="1"/>
  <c r="AC415" i="55"/>
  <c r="AM415" i="55" s="1"/>
  <c r="AB415" i="55"/>
  <c r="AL415" i="55" s="1"/>
  <c r="AH415" i="55" s="1"/>
  <c r="AA415" i="55"/>
  <c r="AK415" i="55" s="1"/>
  <c r="Z415" i="55"/>
  <c r="AJ415" i="55" s="1"/>
  <c r="Y415" i="55"/>
  <c r="AL425" i="55"/>
  <c r="AH425" i="55" s="1"/>
  <c r="AK425" i="55"/>
  <c r="AJ425" i="55"/>
  <c r="AI425" i="55"/>
  <c r="AI443" i="55"/>
  <c r="AE447" i="55"/>
  <c r="AO447" i="55" s="1"/>
  <c r="AD447" i="55"/>
  <c r="AN447" i="55" s="1"/>
  <c r="AC447" i="55"/>
  <c r="AM447" i="55" s="1"/>
  <c r="AB447" i="55"/>
  <c r="AL447" i="55" s="1"/>
  <c r="AH447" i="55" s="1"/>
  <c r="AA447" i="55"/>
  <c r="AK447" i="55" s="1"/>
  <c r="Z447" i="55"/>
  <c r="AJ447" i="55" s="1"/>
  <c r="Y447" i="55"/>
  <c r="AJ456" i="55"/>
  <c r="AI456" i="55"/>
  <c r="AO456" i="55"/>
  <c r="AN456" i="55"/>
  <c r="AM456" i="55"/>
  <c r="AE459" i="55"/>
  <c r="AO459" i="55" s="1"/>
  <c r="AD459" i="55"/>
  <c r="AN459" i="55" s="1"/>
  <c r="AC459" i="55"/>
  <c r="AM459" i="55" s="1"/>
  <c r="AB459" i="55"/>
  <c r="AL459" i="55" s="1"/>
  <c r="AH459" i="55" s="1"/>
  <c r="AA459" i="55"/>
  <c r="AK459" i="55" s="1"/>
  <c r="Z459" i="55"/>
  <c r="AJ459" i="55" s="1"/>
  <c r="Y459" i="55"/>
  <c r="AE471" i="55"/>
  <c r="AO471" i="55" s="1"/>
  <c r="AD471" i="55"/>
  <c r="AN471" i="55" s="1"/>
  <c r="AC471" i="55"/>
  <c r="AM471" i="55" s="1"/>
  <c r="AB471" i="55"/>
  <c r="AL471" i="55" s="1"/>
  <c r="AH471" i="55" s="1"/>
  <c r="AA471" i="55"/>
  <c r="AK471" i="55" s="1"/>
  <c r="Z471" i="55"/>
  <c r="AJ471" i="55" s="1"/>
  <c r="Y471" i="55"/>
  <c r="AE483" i="55"/>
  <c r="AO483" i="55" s="1"/>
  <c r="AD483" i="55"/>
  <c r="AN483" i="55" s="1"/>
  <c r="AC483" i="55"/>
  <c r="AM483" i="55" s="1"/>
  <c r="AB483" i="55"/>
  <c r="AL483" i="55" s="1"/>
  <c r="AH483" i="55" s="1"/>
  <c r="AA483" i="55"/>
  <c r="AK483" i="55" s="1"/>
  <c r="Z483" i="55"/>
  <c r="AJ483" i="55" s="1"/>
  <c r="Y483" i="55"/>
  <c r="AM493" i="55"/>
  <c r="AL493" i="55"/>
  <c r="AH493" i="55" s="1"/>
  <c r="AK493" i="55"/>
  <c r="AJ493" i="55"/>
  <c r="AI493" i="55"/>
  <c r="AO494" i="55"/>
  <c r="AN494" i="55"/>
  <c r="AL494" i="55"/>
  <c r="AH494" i="55" s="1"/>
  <c r="AI494" i="55"/>
  <c r="AI495" i="55"/>
  <c r="AJ520" i="55"/>
  <c r="AM525" i="55"/>
  <c r="AL525" i="55"/>
  <c r="AH525" i="55" s="1"/>
  <c r="AK525" i="55"/>
  <c r="AJ525" i="55"/>
  <c r="AI525" i="55"/>
  <c r="AM529" i="55"/>
  <c r="AK529" i="55"/>
  <c r="AJ529" i="55"/>
  <c r="AI529" i="55"/>
  <c r="AM533" i="55"/>
  <c r="AL533" i="55"/>
  <c r="AH533" i="55" s="1"/>
  <c r="AK533" i="55"/>
  <c r="AI533" i="55"/>
  <c r="AO534" i="55"/>
  <c r="AN534" i="55"/>
  <c r="AI534" i="55"/>
  <c r="AJ535" i="55"/>
  <c r="AI539" i="55"/>
  <c r="AE551" i="55"/>
  <c r="AO551" i="55" s="1"/>
  <c r="AD551" i="55"/>
  <c r="AN551" i="55" s="1"/>
  <c r="AC551" i="55"/>
  <c r="AM551" i="55" s="1"/>
  <c r="AB551" i="55"/>
  <c r="AL551" i="55" s="1"/>
  <c r="AH551" i="55" s="1"/>
  <c r="AA551" i="55"/>
  <c r="AK551" i="55" s="1"/>
  <c r="Z551" i="55"/>
  <c r="AJ551" i="55" s="1"/>
  <c r="Y551" i="55"/>
  <c r="AJ576" i="55"/>
  <c r="AJ580" i="55"/>
  <c r="AJ588" i="55"/>
  <c r="AJ592" i="55"/>
  <c r="AJ596" i="55"/>
  <c r="AJ600" i="55"/>
  <c r="AJ604" i="55"/>
  <c r="AJ608" i="55"/>
  <c r="AJ612" i="55"/>
  <c r="AJ616" i="55"/>
  <c r="AJ620" i="55"/>
  <c r="AJ624" i="55"/>
  <c r="AM629" i="55"/>
  <c r="AL629" i="55"/>
  <c r="AH629" i="55" s="1"/>
  <c r="AK629" i="55"/>
  <c r="AJ629" i="55"/>
  <c r="AI629" i="55"/>
  <c r="AO630" i="55"/>
  <c r="AN630" i="55"/>
  <c r="AI630" i="55"/>
  <c r="AO634" i="55"/>
  <c r="AN634" i="55"/>
  <c r="AI634" i="55"/>
  <c r="AO638" i="55"/>
  <c r="AN638" i="55"/>
  <c r="AI638" i="55"/>
  <c r="AO642" i="55"/>
  <c r="AN642" i="55"/>
  <c r="AI642" i="55"/>
  <c r="AO646" i="55"/>
  <c r="AN646" i="55"/>
  <c r="AI646" i="55"/>
  <c r="AO650" i="55"/>
  <c r="AN650" i="55"/>
  <c r="AI650" i="55"/>
  <c r="AJ651" i="55"/>
  <c r="AO654" i="55"/>
  <c r="AN654" i="55"/>
  <c r="AI654" i="55"/>
  <c r="AL682" i="55"/>
  <c r="AH682" i="55" s="1"/>
  <c r="AI682" i="55"/>
  <c r="AO682" i="55"/>
  <c r="AN682" i="55"/>
  <c r="AM682" i="55"/>
  <c r="AK682" i="55"/>
  <c r="AJ682" i="55"/>
  <c r="AM688" i="55"/>
  <c r="Y696" i="55"/>
  <c r="AE696" i="55"/>
  <c r="AO696" i="55" s="1"/>
  <c r="AC696" i="55"/>
  <c r="AM696" i="55" s="1"/>
  <c r="AD696" i="55"/>
  <c r="AN696" i="55" s="1"/>
  <c r="AB696" i="55"/>
  <c r="AL696" i="55" s="1"/>
  <c r="AH696" i="55" s="1"/>
  <c r="AA696" i="55"/>
  <c r="AK696" i="55" s="1"/>
  <c r="AN700" i="55"/>
  <c r="AL706" i="55"/>
  <c r="AH706" i="55" s="1"/>
  <c r="AK706" i="55"/>
  <c r="AI706" i="55"/>
  <c r="AO706" i="55"/>
  <c r="AN706" i="55"/>
  <c r="AM706" i="55"/>
  <c r="AJ706" i="55"/>
  <c r="AO774" i="55"/>
  <c r="AN774" i="55"/>
  <c r="AM774" i="55"/>
  <c r="AK774" i="55"/>
  <c r="AJ774" i="55"/>
  <c r="AI774" i="55"/>
  <c r="AI775" i="55"/>
  <c r="AO775" i="55"/>
  <c r="AN775" i="55"/>
  <c r="AM775" i="55"/>
  <c r="AL775" i="55"/>
  <c r="AH775" i="55" s="1"/>
  <c r="AO786" i="55"/>
  <c r="AN786" i="55"/>
  <c r="AM786" i="55"/>
  <c r="AL786" i="55"/>
  <c r="AH786" i="55" s="1"/>
  <c r="AK786" i="55"/>
  <c r="AJ786" i="55"/>
  <c r="AI786" i="55"/>
  <c r="AO802" i="55"/>
  <c r="AN802" i="55"/>
  <c r="AM802" i="55"/>
  <c r="AL802" i="55"/>
  <c r="AH802" i="55" s="1"/>
  <c r="AK802" i="55"/>
  <c r="AJ802" i="55"/>
  <c r="AI802" i="55"/>
  <c r="AO846" i="55"/>
  <c r="AN846" i="55"/>
  <c r="AM846" i="55"/>
  <c r="AL846" i="55"/>
  <c r="AH846" i="55" s="1"/>
  <c r="AK846" i="55"/>
  <c r="AJ846" i="55"/>
  <c r="AI846" i="55"/>
  <c r="AI879" i="55"/>
  <c r="AO879" i="55"/>
  <c r="AN879" i="55"/>
  <c r="AM879" i="55"/>
  <c r="AL879" i="55"/>
  <c r="AH879" i="55" s="1"/>
  <c r="AK879" i="55"/>
  <c r="AJ879" i="55"/>
  <c r="AO918" i="55"/>
  <c r="AN918" i="55"/>
  <c r="AM918" i="55"/>
  <c r="AL918" i="55"/>
  <c r="AH918" i="55" s="1"/>
  <c r="AJ918" i="55"/>
  <c r="AI918" i="55"/>
  <c r="AK953" i="55"/>
  <c r="AI953" i="55"/>
  <c r="AO953" i="55"/>
  <c r="AN953" i="55"/>
  <c r="AM953" i="55"/>
  <c r="AJ953" i="55"/>
  <c r="AL309" i="55"/>
  <c r="AH309" i="55" s="1"/>
  <c r="AI309" i="55"/>
  <c r="AJ309" i="55"/>
  <c r="AC331" i="55"/>
  <c r="AM331" i="55" s="1"/>
  <c r="AB331" i="55"/>
  <c r="AL331" i="55" s="1"/>
  <c r="AH331" i="55" s="1"/>
  <c r="Z331" i="55"/>
  <c r="AJ331" i="55" s="1"/>
  <c r="Y331" i="55"/>
  <c r="AO375" i="55"/>
  <c r="AN375" i="55"/>
  <c r="AK375" i="55"/>
  <c r="AI376" i="55"/>
  <c r="AO376" i="55"/>
  <c r="AN376" i="55"/>
  <c r="AJ376" i="55"/>
  <c r="AL381" i="55"/>
  <c r="AH381" i="55" s="1"/>
  <c r="AK381" i="55"/>
  <c r="AI381" i="55"/>
  <c r="AN381" i="55"/>
  <c r="AI384" i="55"/>
  <c r="AO384" i="55"/>
  <c r="AN384" i="55"/>
  <c r="AK384" i="55"/>
  <c r="AE395" i="55"/>
  <c r="AO395" i="55" s="1"/>
  <c r="AC395" i="55"/>
  <c r="AM395" i="55" s="1"/>
  <c r="AB395" i="55"/>
  <c r="AL395" i="55" s="1"/>
  <c r="AH395" i="55" s="1"/>
  <c r="Z395" i="55"/>
  <c r="AJ395" i="55" s="1"/>
  <c r="Y395" i="55"/>
  <c r="AL397" i="55"/>
  <c r="AH397" i="55" s="1"/>
  <c r="AK397" i="55"/>
  <c r="AI397" i="55"/>
  <c r="AN397" i="55"/>
  <c r="AI400" i="55"/>
  <c r="AO400" i="55"/>
  <c r="AN400" i="55"/>
  <c r="AM400" i="55"/>
  <c r="AO414" i="55"/>
  <c r="AN414" i="55"/>
  <c r="AM414" i="55"/>
  <c r="AL414" i="55"/>
  <c r="AH414" i="55" s="1"/>
  <c r="AK414" i="55"/>
  <c r="AI414" i="55"/>
  <c r="AE431" i="55"/>
  <c r="AO431" i="55" s="1"/>
  <c r="AD431" i="55"/>
  <c r="AN431" i="55" s="1"/>
  <c r="AC431" i="55"/>
  <c r="AM431" i="55" s="1"/>
  <c r="AB431" i="55"/>
  <c r="AL431" i="55" s="1"/>
  <c r="AH431" i="55" s="1"/>
  <c r="AA431" i="55"/>
  <c r="AK431" i="55" s="1"/>
  <c r="Z431" i="55"/>
  <c r="AJ431" i="55" s="1"/>
  <c r="Y431" i="55"/>
  <c r="AO446" i="55"/>
  <c r="AN446" i="55"/>
  <c r="AM446" i="55"/>
  <c r="AL446" i="55"/>
  <c r="AH446" i="55" s="1"/>
  <c r="AK446" i="55"/>
  <c r="AI446" i="55"/>
  <c r="AM457" i="55"/>
  <c r="AL457" i="55"/>
  <c r="AH457" i="55" s="1"/>
  <c r="AK457" i="55"/>
  <c r="AJ457" i="55"/>
  <c r="AI457" i="55"/>
  <c r="AO458" i="55"/>
  <c r="AN458" i="55"/>
  <c r="AM458" i="55"/>
  <c r="AL458" i="55"/>
  <c r="AH458" i="55" s="1"/>
  <c r="AK458" i="55"/>
  <c r="AI458" i="55"/>
  <c r="AM469" i="55"/>
  <c r="AL469" i="55"/>
  <c r="AH469" i="55" s="1"/>
  <c r="AI469" i="55"/>
  <c r="AO470" i="55"/>
  <c r="AN470" i="55"/>
  <c r="AM470" i="55"/>
  <c r="AL470" i="55"/>
  <c r="AH470" i="55" s="1"/>
  <c r="AK470" i="55"/>
  <c r="AI470" i="55"/>
  <c r="AL481" i="55"/>
  <c r="AH481" i="55" s="1"/>
  <c r="AK481" i="55"/>
  <c r="AJ481" i="55"/>
  <c r="AI481" i="55"/>
  <c r="AO482" i="55"/>
  <c r="AN482" i="55"/>
  <c r="AM482" i="55"/>
  <c r="AL482" i="55"/>
  <c r="AH482" i="55" s="1"/>
  <c r="AK482" i="55"/>
  <c r="AI482" i="55"/>
  <c r="AJ492" i="55"/>
  <c r="AE503" i="55"/>
  <c r="AO503" i="55" s="1"/>
  <c r="AD503" i="55"/>
  <c r="AN503" i="55" s="1"/>
  <c r="AC503" i="55"/>
  <c r="AM503" i="55" s="1"/>
  <c r="AB503" i="55"/>
  <c r="AL503" i="55" s="1"/>
  <c r="AH503" i="55" s="1"/>
  <c r="AA503" i="55"/>
  <c r="AK503" i="55" s="1"/>
  <c r="Z503" i="55"/>
  <c r="AJ503" i="55" s="1"/>
  <c r="Y503" i="55"/>
  <c r="AJ524" i="55"/>
  <c r="AJ528" i="55"/>
  <c r="AJ532" i="55"/>
  <c r="AM537" i="55"/>
  <c r="AL537" i="55"/>
  <c r="AH537" i="55" s="1"/>
  <c r="AK537" i="55"/>
  <c r="AJ537" i="55"/>
  <c r="AI537" i="55"/>
  <c r="AO538" i="55"/>
  <c r="AN538" i="55"/>
  <c r="AI538" i="55"/>
  <c r="AE555" i="55"/>
  <c r="AO555" i="55" s="1"/>
  <c r="AD555" i="55"/>
  <c r="AN555" i="55" s="1"/>
  <c r="AC555" i="55"/>
  <c r="AM555" i="55" s="1"/>
  <c r="AB555" i="55"/>
  <c r="AL555" i="55" s="1"/>
  <c r="AH555" i="55" s="1"/>
  <c r="AA555" i="55"/>
  <c r="AK555" i="55" s="1"/>
  <c r="Z555" i="55"/>
  <c r="AJ555" i="55" s="1"/>
  <c r="Y555" i="55"/>
  <c r="AJ628" i="55"/>
  <c r="AM633" i="55"/>
  <c r="AK633" i="55"/>
  <c r="AJ633" i="55"/>
  <c r="AI633" i="55"/>
  <c r="AM637" i="55"/>
  <c r="AL637" i="55"/>
  <c r="AH637" i="55" s="1"/>
  <c r="AK637" i="55"/>
  <c r="AJ637" i="55"/>
  <c r="AI637" i="55"/>
  <c r="AM641" i="55"/>
  <c r="AL641" i="55"/>
  <c r="AH641" i="55" s="1"/>
  <c r="AK641" i="55"/>
  <c r="AJ641" i="55"/>
  <c r="AI641" i="55"/>
  <c r="AM645" i="55"/>
  <c r="AL645" i="55"/>
  <c r="AH645" i="55" s="1"/>
  <c r="AK645" i="55"/>
  <c r="AJ645" i="55"/>
  <c r="AI645" i="55"/>
  <c r="AM649" i="55"/>
  <c r="AL649" i="55"/>
  <c r="AH649" i="55" s="1"/>
  <c r="AK649" i="55"/>
  <c r="AJ649" i="55"/>
  <c r="AI649" i="55"/>
  <c r="AM653" i="55"/>
  <c r="AL653" i="55"/>
  <c r="AH653" i="55" s="1"/>
  <c r="AK653" i="55"/>
  <c r="AJ653" i="55"/>
  <c r="AI653" i="55"/>
  <c r="AK656" i="55"/>
  <c r="AM656" i="55"/>
  <c r="AL656" i="55"/>
  <c r="AH656" i="55" s="1"/>
  <c r="AI656" i="55"/>
  <c r="AN661" i="55"/>
  <c r="AI661" i="55"/>
  <c r="AO661" i="55"/>
  <c r="AM661" i="55"/>
  <c r="AL661" i="55"/>
  <c r="AH661" i="55" s="1"/>
  <c r="AI663" i="55"/>
  <c r="AI668" i="55"/>
  <c r="AN673" i="55"/>
  <c r="AI673" i="55"/>
  <c r="AK673" i="55"/>
  <c r="AJ673" i="55"/>
  <c r="AO701" i="55"/>
  <c r="AN701" i="55"/>
  <c r="AI701" i="55"/>
  <c r="AM701" i="55"/>
  <c r="AL701" i="55"/>
  <c r="AH701" i="55" s="1"/>
  <c r="AK701" i="55"/>
  <c r="AO718" i="55"/>
  <c r="AN718" i="55"/>
  <c r="AM718" i="55"/>
  <c r="AL718" i="55"/>
  <c r="AH718" i="55" s="1"/>
  <c r="AK718" i="55"/>
  <c r="AI718" i="55"/>
  <c r="AI727" i="55"/>
  <c r="AO727" i="55"/>
  <c r="AN727" i="55"/>
  <c r="AK727" i="55"/>
  <c r="AI743" i="55"/>
  <c r="AO743" i="55"/>
  <c r="AN743" i="55"/>
  <c r="AL743" i="55"/>
  <c r="AH743" i="55" s="1"/>
  <c r="AM743" i="55"/>
  <c r="AK743" i="55"/>
  <c r="AO766" i="55"/>
  <c r="AN766" i="55"/>
  <c r="AM766" i="55"/>
  <c r="AL766" i="55"/>
  <c r="AH766" i="55" s="1"/>
  <c r="AK766" i="55"/>
  <c r="AJ766" i="55"/>
  <c r="AI766" i="55"/>
  <c r="AO814" i="55"/>
  <c r="AN814" i="55"/>
  <c r="AM814" i="55"/>
  <c r="AL814" i="55"/>
  <c r="AH814" i="55" s="1"/>
  <c r="AK814" i="55"/>
  <c r="AJ814" i="55"/>
  <c r="AI814" i="55"/>
  <c r="AO929" i="55"/>
  <c r="AN929" i="55"/>
  <c r="AM929" i="55"/>
  <c r="AI929" i="55"/>
  <c r="AO1050" i="55"/>
  <c r="AN1050" i="55"/>
  <c r="AM1050" i="55"/>
  <c r="AK1050" i="55"/>
  <c r="AJ1050" i="55"/>
  <c r="AI1050" i="55"/>
  <c r="AI29" i="55"/>
  <c r="AI33" i="55"/>
  <c r="AI37" i="55"/>
  <c r="AI41" i="55"/>
  <c r="AI45" i="55"/>
  <c r="AI49" i="55"/>
  <c r="AI53" i="55"/>
  <c r="AI57" i="55"/>
  <c r="AI61" i="55"/>
  <c r="AI65" i="55"/>
  <c r="AI69" i="55"/>
  <c r="AI73" i="55"/>
  <c r="AI77" i="55"/>
  <c r="AI81" i="55"/>
  <c r="AI85" i="55"/>
  <c r="AI89" i="55"/>
  <c r="AI93" i="55"/>
  <c r="AI97" i="55"/>
  <c r="AI101" i="55"/>
  <c r="AI105" i="55"/>
  <c r="AI109" i="55"/>
  <c r="AI113" i="55"/>
  <c r="AI117" i="55"/>
  <c r="AI121" i="55"/>
  <c r="AI125" i="55"/>
  <c r="AI129" i="55"/>
  <c r="AI133" i="55"/>
  <c r="AI137" i="55"/>
  <c r="AI141" i="55"/>
  <c r="AI145" i="55"/>
  <c r="AI149" i="55"/>
  <c r="AI153" i="55"/>
  <c r="AI157" i="55"/>
  <c r="AI161" i="55"/>
  <c r="AI165" i="55"/>
  <c r="AI169" i="55"/>
  <c r="AI173" i="55"/>
  <c r="AI177" i="55"/>
  <c r="AI181" i="55"/>
  <c r="AI185" i="55"/>
  <c r="AI189" i="55"/>
  <c r="AI193" i="55"/>
  <c r="AI197" i="55"/>
  <c r="AI201" i="55"/>
  <c r="AI205" i="55"/>
  <c r="AI209" i="55"/>
  <c r="AI213" i="55"/>
  <c r="AI217" i="55"/>
  <c r="AI221" i="55"/>
  <c r="AI225" i="55"/>
  <c r="AI229" i="55"/>
  <c r="AI233" i="55"/>
  <c r="AI237" i="55"/>
  <c r="AI241" i="55"/>
  <c r="AI245" i="55"/>
  <c r="AI249" i="55"/>
  <c r="AI253" i="55"/>
  <c r="AI257" i="55"/>
  <c r="AI261" i="55"/>
  <c r="AI265" i="55"/>
  <c r="AI269" i="55"/>
  <c r="AI273" i="55"/>
  <c r="AI277" i="55"/>
  <c r="AI281" i="55"/>
  <c r="AI285" i="55"/>
  <c r="AL301" i="55"/>
  <c r="AH301" i="55" s="1"/>
  <c r="AI301" i="55"/>
  <c r="AK301" i="55"/>
  <c r="AL305" i="55"/>
  <c r="AH305" i="55" s="1"/>
  <c r="AI305" i="55"/>
  <c r="AM305" i="55"/>
  <c r="AK309" i="55"/>
  <c r="AL313" i="55"/>
  <c r="AH313" i="55" s="1"/>
  <c r="AI313" i="55"/>
  <c r="AJ313" i="55"/>
  <c r="AD315" i="55"/>
  <c r="AN315" i="55" s="1"/>
  <c r="AD319" i="55"/>
  <c r="AN319" i="55" s="1"/>
  <c r="AO338" i="55"/>
  <c r="AK338" i="55"/>
  <c r="AI338" i="55"/>
  <c r="AO350" i="55"/>
  <c r="AL350" i="55"/>
  <c r="AH350" i="55" s="1"/>
  <c r="AK350" i="55"/>
  <c r="AI350" i="55"/>
  <c r="AO362" i="55"/>
  <c r="AL362" i="55"/>
  <c r="AH362" i="55" s="1"/>
  <c r="AK362" i="55"/>
  <c r="AI362" i="55"/>
  <c r="AC375" i="55"/>
  <c r="AM375" i="55" s="1"/>
  <c r="AB375" i="55"/>
  <c r="AL375" i="55" s="1"/>
  <c r="AH375" i="55" s="1"/>
  <c r="Z375" i="55"/>
  <c r="AJ375" i="55" s="1"/>
  <c r="Y375" i="55"/>
  <c r="AK376" i="55"/>
  <c r="AE379" i="55"/>
  <c r="AO379" i="55" s="1"/>
  <c r="AO381" i="55"/>
  <c r="AL384" i="55"/>
  <c r="AH384" i="55" s="1"/>
  <c r="AO397" i="55"/>
  <c r="AL401" i="55"/>
  <c r="AH401" i="55" s="1"/>
  <c r="AK401" i="55"/>
  <c r="AJ401" i="55"/>
  <c r="AI401" i="55"/>
  <c r="AO401" i="55"/>
  <c r="AE403" i="55"/>
  <c r="AO403" i="55" s="1"/>
  <c r="AD403" i="55"/>
  <c r="AN403" i="55" s="1"/>
  <c r="AC403" i="55"/>
  <c r="AM403" i="55" s="1"/>
  <c r="AB403" i="55"/>
  <c r="AL403" i="55" s="1"/>
  <c r="AH403" i="55" s="1"/>
  <c r="AA403" i="55"/>
  <c r="AK403" i="55" s="1"/>
  <c r="Z403" i="55"/>
  <c r="AJ403" i="55" s="1"/>
  <c r="Y403" i="55"/>
  <c r="AO430" i="55"/>
  <c r="AN430" i="55"/>
  <c r="AM430" i="55"/>
  <c r="AK430" i="55"/>
  <c r="AI430" i="55"/>
  <c r="AJ444" i="55"/>
  <c r="AI444" i="55"/>
  <c r="AO444" i="55"/>
  <c r="AN444" i="55"/>
  <c r="AM445" i="55"/>
  <c r="AK445" i="55"/>
  <c r="AJ445" i="55"/>
  <c r="AI445" i="55"/>
  <c r="AJ468" i="55"/>
  <c r="AJ480" i="55"/>
  <c r="AM497" i="55"/>
  <c r="AL497" i="55"/>
  <c r="AH497" i="55" s="1"/>
  <c r="AK497" i="55"/>
  <c r="AJ497" i="55"/>
  <c r="AI497" i="55"/>
  <c r="AN498" i="55"/>
  <c r="AL498" i="55"/>
  <c r="AH498" i="55" s="1"/>
  <c r="AI498" i="55"/>
  <c r="AI499" i="55"/>
  <c r="AJ536" i="55"/>
  <c r="AM541" i="55"/>
  <c r="AL541" i="55"/>
  <c r="AH541" i="55" s="1"/>
  <c r="AK541" i="55"/>
  <c r="AJ541" i="55"/>
  <c r="AI541" i="55"/>
  <c r="AO542" i="55"/>
  <c r="AN542" i="55"/>
  <c r="AI542" i="55"/>
  <c r="AI547" i="55"/>
  <c r="AE559" i="55"/>
  <c r="AO559" i="55" s="1"/>
  <c r="AD559" i="55"/>
  <c r="AN559" i="55" s="1"/>
  <c r="AC559" i="55"/>
  <c r="AM559" i="55" s="1"/>
  <c r="AB559" i="55"/>
  <c r="AL559" i="55" s="1"/>
  <c r="AH559" i="55" s="1"/>
  <c r="AA559" i="55"/>
  <c r="AK559" i="55" s="1"/>
  <c r="Z559" i="55"/>
  <c r="AJ559" i="55" s="1"/>
  <c r="Y559" i="55"/>
  <c r="AJ632" i="55"/>
  <c r="AJ636" i="55"/>
  <c r="AJ640" i="55"/>
  <c r="AJ652" i="55"/>
  <c r="AC663" i="55"/>
  <c r="AM663" i="55" s="1"/>
  <c r="Z663" i="55"/>
  <c r="AJ663" i="55" s="1"/>
  <c r="AE663" i="55"/>
  <c r="AO663" i="55" s="1"/>
  <c r="AD663" i="55"/>
  <c r="AN663" i="55" s="1"/>
  <c r="AB663" i="55"/>
  <c r="AL663" i="55" s="1"/>
  <c r="AH663" i="55" s="1"/>
  <c r="AA663" i="55"/>
  <c r="AK663" i="55" s="1"/>
  <c r="Y663" i="55"/>
  <c r="Y668" i="55"/>
  <c r="AC668" i="55"/>
  <c r="AM668" i="55" s="1"/>
  <c r="AE668" i="55"/>
  <c r="AO668" i="55" s="1"/>
  <c r="AD668" i="55"/>
  <c r="AN668" i="55" s="1"/>
  <c r="AB668" i="55"/>
  <c r="AL668" i="55" s="1"/>
  <c r="AH668" i="55" s="1"/>
  <c r="AA668" i="55"/>
  <c r="AK668" i="55" s="1"/>
  <c r="Z668" i="55"/>
  <c r="AJ668" i="55" s="1"/>
  <c r="AN685" i="55"/>
  <c r="AI685" i="55"/>
  <c r="AO685" i="55"/>
  <c r="AM685" i="55"/>
  <c r="AL685" i="55"/>
  <c r="AH685" i="55" s="1"/>
  <c r="AK685" i="55"/>
  <c r="AN689" i="55"/>
  <c r="AI689" i="55"/>
  <c r="AO689" i="55"/>
  <c r="AM689" i="55"/>
  <c r="AL689" i="55"/>
  <c r="AH689" i="55" s="1"/>
  <c r="AK689" i="55"/>
  <c r="AL690" i="55"/>
  <c r="AH690" i="55" s="1"/>
  <c r="AI690" i="55"/>
  <c r="AM690" i="55"/>
  <c r="AK690" i="55"/>
  <c r="AJ690" i="55"/>
  <c r="AO691" i="55"/>
  <c r="AL702" i="55"/>
  <c r="AH702" i="55" s="1"/>
  <c r="AK702" i="55"/>
  <c r="AI702" i="55"/>
  <c r="AN702" i="55"/>
  <c r="AM702" i="55"/>
  <c r="AJ702" i="55"/>
  <c r="AL712" i="55"/>
  <c r="AH712" i="55" s="1"/>
  <c r="AK712" i="55"/>
  <c r="AI712" i="55"/>
  <c r="AJ712" i="55"/>
  <c r="AO717" i="55"/>
  <c r="AN717" i="55"/>
  <c r="AL717" i="55"/>
  <c r="AH717" i="55" s="1"/>
  <c r="AK717" i="55"/>
  <c r="AJ717" i="55"/>
  <c r="AI717" i="55"/>
  <c r="AM717" i="55"/>
  <c r="AN738" i="55"/>
  <c r="AM738" i="55"/>
  <c r="AL738" i="55"/>
  <c r="AH738" i="55" s="1"/>
  <c r="AK738" i="55"/>
  <c r="AI738" i="55"/>
  <c r="AJ738" i="55"/>
  <c r="AO850" i="55"/>
  <c r="AN850" i="55"/>
  <c r="AM850" i="55"/>
  <c r="AL850" i="55"/>
  <c r="AH850" i="55" s="1"/>
  <c r="AK850" i="55"/>
  <c r="AJ850" i="55"/>
  <c r="AI850" i="55"/>
  <c r="AN882" i="55"/>
  <c r="AL882" i="55"/>
  <c r="AH882" i="55" s="1"/>
  <c r="AK882" i="55"/>
  <c r="AJ882" i="55"/>
  <c r="AI882" i="55"/>
  <c r="AO914" i="55"/>
  <c r="AL914" i="55"/>
  <c r="AH914" i="55" s="1"/>
  <c r="AJ914" i="55"/>
  <c r="AI914" i="55"/>
  <c r="AO1026" i="55"/>
  <c r="AM1026" i="55"/>
  <c r="AK1026" i="55"/>
  <c r="AJ1026" i="55"/>
  <c r="AI1026" i="55"/>
  <c r="AO292" i="55"/>
  <c r="AC295" i="55"/>
  <c r="AM295" i="55" s="1"/>
  <c r="Y295" i="55"/>
  <c r="AN297" i="55"/>
  <c r="AM301" i="55"/>
  <c r="AM309" i="55"/>
  <c r="AK313" i="55"/>
  <c r="AE315" i="55"/>
  <c r="AO315" i="55" s="1"/>
  <c r="AL317" i="55"/>
  <c r="AH317" i="55" s="1"/>
  <c r="AI317" i="55"/>
  <c r="AK317" i="55"/>
  <c r="AE319" i="55"/>
  <c r="AO319" i="55" s="1"/>
  <c r="AL321" i="55"/>
  <c r="AH321" i="55" s="1"/>
  <c r="AI321" i="55"/>
  <c r="AK321" i="55"/>
  <c r="AO326" i="55"/>
  <c r="AL326" i="55"/>
  <c r="AH326" i="55" s="1"/>
  <c r="AK326" i="55"/>
  <c r="AI326" i="55"/>
  <c r="AA331" i="55"/>
  <c r="AK331" i="55" s="1"/>
  <c r="AL333" i="55"/>
  <c r="AH333" i="55" s="1"/>
  <c r="AI333" i="55"/>
  <c r="AK333" i="55"/>
  <c r="AD343" i="55"/>
  <c r="AN343" i="55" s="1"/>
  <c r="AL345" i="55"/>
  <c r="AH345" i="55" s="1"/>
  <c r="AG345" i="55" s="1"/>
  <c r="AI345" i="55"/>
  <c r="AM345" i="55"/>
  <c r="AD355" i="55"/>
  <c r="AN355" i="55" s="1"/>
  <c r="AL357" i="55"/>
  <c r="AH357" i="55" s="1"/>
  <c r="AG357" i="55" s="1"/>
  <c r="AI357" i="55"/>
  <c r="AM357" i="55"/>
  <c r="AD367" i="55"/>
  <c r="AN367" i="55" s="1"/>
  <c r="AL369" i="55"/>
  <c r="AH369" i="55" s="1"/>
  <c r="AI369" i="55"/>
  <c r="AN369" i="55"/>
  <c r="AL376" i="55"/>
  <c r="AH376" i="55" s="1"/>
  <c r="AL382" i="55"/>
  <c r="AH382" i="55" s="1"/>
  <c r="AI382" i="55"/>
  <c r="AM384" i="55"/>
  <c r="AA395" i="55"/>
  <c r="AK395" i="55" s="1"/>
  <c r="AO398" i="55"/>
  <c r="AN398" i="55"/>
  <c r="AL398" i="55"/>
  <c r="AH398" i="55" s="1"/>
  <c r="AK398" i="55"/>
  <c r="AI398" i="55"/>
  <c r="AO402" i="55"/>
  <c r="AN402" i="55"/>
  <c r="AM402" i="55"/>
  <c r="AL402" i="55"/>
  <c r="AH402" i="55" s="1"/>
  <c r="AK402" i="55"/>
  <c r="AI402" i="55"/>
  <c r="AJ412" i="55"/>
  <c r="AI412" i="55"/>
  <c r="AO412" i="55"/>
  <c r="AN412" i="55"/>
  <c r="AM413" i="55"/>
  <c r="AL413" i="55"/>
  <c r="AH413" i="55" s="1"/>
  <c r="AJ413" i="55"/>
  <c r="AI413" i="55"/>
  <c r="AI415" i="55"/>
  <c r="AN419" i="55"/>
  <c r="AM419" i="55"/>
  <c r="AL419" i="55"/>
  <c r="AH419" i="55" s="1"/>
  <c r="AJ428" i="55"/>
  <c r="AI428" i="55"/>
  <c r="AO428" i="55"/>
  <c r="AN428" i="55"/>
  <c r="AM429" i="55"/>
  <c r="AL429" i="55"/>
  <c r="AH429" i="55" s="1"/>
  <c r="AK429" i="55"/>
  <c r="AJ429" i="55"/>
  <c r="AI429" i="55"/>
  <c r="AE435" i="55"/>
  <c r="AO435" i="55" s="1"/>
  <c r="AD435" i="55"/>
  <c r="AN435" i="55" s="1"/>
  <c r="AC435" i="55"/>
  <c r="AM435" i="55" s="1"/>
  <c r="AB435" i="55"/>
  <c r="AL435" i="55" s="1"/>
  <c r="AH435" i="55" s="1"/>
  <c r="AA435" i="55"/>
  <c r="AK435" i="55" s="1"/>
  <c r="Z435" i="55"/>
  <c r="AJ435" i="55" s="1"/>
  <c r="Y435" i="55"/>
  <c r="AI447" i="55"/>
  <c r="AE451" i="55"/>
  <c r="AO451" i="55" s="1"/>
  <c r="AD451" i="55"/>
  <c r="AN451" i="55" s="1"/>
  <c r="AC451" i="55"/>
  <c r="AM451" i="55" s="1"/>
  <c r="AB451" i="55"/>
  <c r="AL451" i="55" s="1"/>
  <c r="AH451" i="55" s="1"/>
  <c r="AA451" i="55"/>
  <c r="AK451" i="55" s="1"/>
  <c r="Z451" i="55"/>
  <c r="AJ451" i="55" s="1"/>
  <c r="Y451" i="55"/>
  <c r="AI459" i="55"/>
  <c r="AO463" i="55"/>
  <c r="AN463" i="55"/>
  <c r="AM463" i="55"/>
  <c r="AK463" i="55"/>
  <c r="AI471" i="55"/>
  <c r="AO475" i="55"/>
  <c r="AN475" i="55"/>
  <c r="AL475" i="55"/>
  <c r="AH475" i="55" s="1"/>
  <c r="AK475" i="55"/>
  <c r="AI483" i="55"/>
  <c r="AO487" i="55"/>
  <c r="AN487" i="55"/>
  <c r="AM487" i="55"/>
  <c r="AL487" i="55"/>
  <c r="AH487" i="55" s="1"/>
  <c r="AJ496" i="55"/>
  <c r="AE507" i="55"/>
  <c r="AO507" i="55" s="1"/>
  <c r="AD507" i="55"/>
  <c r="AN507" i="55" s="1"/>
  <c r="AC507" i="55"/>
  <c r="AM507" i="55" s="1"/>
  <c r="AB507" i="55"/>
  <c r="AL507" i="55" s="1"/>
  <c r="AH507" i="55" s="1"/>
  <c r="AA507" i="55"/>
  <c r="AK507" i="55" s="1"/>
  <c r="Z507" i="55"/>
  <c r="AJ507" i="55" s="1"/>
  <c r="Y507" i="55"/>
  <c r="AJ540" i="55"/>
  <c r="AM545" i="55"/>
  <c r="AL545" i="55"/>
  <c r="AH545" i="55" s="1"/>
  <c r="AK545" i="55"/>
  <c r="AJ545" i="55"/>
  <c r="AI545" i="55"/>
  <c r="AO546" i="55"/>
  <c r="AN546" i="55"/>
  <c r="AI546" i="55"/>
  <c r="AE563" i="55"/>
  <c r="AO563" i="55" s="1"/>
  <c r="AD563" i="55"/>
  <c r="AN563" i="55" s="1"/>
  <c r="AC563" i="55"/>
  <c r="AM563" i="55" s="1"/>
  <c r="AB563" i="55"/>
  <c r="AL563" i="55" s="1"/>
  <c r="AH563" i="55" s="1"/>
  <c r="AA563" i="55"/>
  <c r="AK563" i="55" s="1"/>
  <c r="Z563" i="55"/>
  <c r="AJ563" i="55" s="1"/>
  <c r="Y563" i="55"/>
  <c r="AO567" i="55"/>
  <c r="AL567" i="55"/>
  <c r="AH567" i="55" s="1"/>
  <c r="AK567" i="55"/>
  <c r="AN683" i="55"/>
  <c r="AL710" i="55"/>
  <c r="AH710" i="55" s="1"/>
  <c r="AK710" i="55"/>
  <c r="AI710" i="55"/>
  <c r="AO710" i="55"/>
  <c r="AN710" i="55"/>
  <c r="AO790" i="55"/>
  <c r="AN790" i="55"/>
  <c r="AM790" i="55"/>
  <c r="AL790" i="55"/>
  <c r="AH790" i="55" s="1"/>
  <c r="AK790" i="55"/>
  <c r="AJ790" i="55"/>
  <c r="AI790" i="55"/>
  <c r="AN797" i="55"/>
  <c r="AM797" i="55"/>
  <c r="AK797" i="55"/>
  <c r="AI797" i="55"/>
  <c r="AO825" i="55"/>
  <c r="AN825" i="55"/>
  <c r="AM825" i="55"/>
  <c r="AK825" i="55"/>
  <c r="AI825" i="55"/>
  <c r="AN865" i="55"/>
  <c r="AM865" i="55"/>
  <c r="AK865" i="55"/>
  <c r="AI865" i="55"/>
  <c r="AO886" i="55"/>
  <c r="AN886" i="55"/>
  <c r="AM886" i="55"/>
  <c r="AK886" i="55"/>
  <c r="AI886" i="55"/>
  <c r="AI899" i="55"/>
  <c r="AO899" i="55"/>
  <c r="AN899" i="55"/>
  <c r="AM899" i="55"/>
  <c r="AL899" i="55"/>
  <c r="AH899" i="55" s="1"/>
  <c r="AK899" i="55"/>
  <c r="AK993" i="55"/>
  <c r="AI993" i="55"/>
  <c r="AN993" i="55"/>
  <c r="AM993" i="55"/>
  <c r="AJ993" i="55"/>
  <c r="AE305" i="55"/>
  <c r="AO305" i="55" s="1"/>
  <c r="AE369" i="55"/>
  <c r="AO369" i="55" s="1"/>
  <c r="AE373" i="55"/>
  <c r="AO373" i="55" s="1"/>
  <c r="AE413" i="55"/>
  <c r="AO413" i="55" s="1"/>
  <c r="AE421" i="55"/>
  <c r="AO421" i="55" s="1"/>
  <c r="AE433" i="55"/>
  <c r="AO433" i="55" s="1"/>
  <c r="AE437" i="55"/>
  <c r="AO437" i="55" s="1"/>
  <c r="AB460" i="55"/>
  <c r="AL460" i="55" s="1"/>
  <c r="AH460" i="55" s="1"/>
  <c r="AN460" i="55"/>
  <c r="AB464" i="55"/>
  <c r="AL464" i="55" s="1"/>
  <c r="AH464" i="55" s="1"/>
  <c r="AG464" i="55" s="1"/>
  <c r="AN464" i="55"/>
  <c r="AB468" i="55"/>
  <c r="AL468" i="55" s="1"/>
  <c r="AH468" i="55" s="1"/>
  <c r="AN468" i="55"/>
  <c r="AB472" i="55"/>
  <c r="AL472" i="55" s="1"/>
  <c r="AH472" i="55" s="1"/>
  <c r="AG472" i="55" s="1"/>
  <c r="AN472" i="55"/>
  <c r="AB476" i="55"/>
  <c r="AL476" i="55" s="1"/>
  <c r="AH476" i="55" s="1"/>
  <c r="AG476" i="55" s="1"/>
  <c r="AN476" i="55"/>
  <c r="AB480" i="55"/>
  <c r="AL480" i="55" s="1"/>
  <c r="AH480" i="55" s="1"/>
  <c r="AN480" i="55"/>
  <c r="AB484" i="55"/>
  <c r="AL484" i="55" s="1"/>
  <c r="AH484" i="55" s="1"/>
  <c r="AG484" i="55" s="1"/>
  <c r="AB488" i="55"/>
  <c r="AL488" i="55" s="1"/>
  <c r="AH488" i="55" s="1"/>
  <c r="AG488" i="55" s="1"/>
  <c r="AN488" i="55"/>
  <c r="AB492" i="55"/>
  <c r="AL492" i="55" s="1"/>
  <c r="AH492" i="55" s="1"/>
  <c r="AN492" i="55"/>
  <c r="AB496" i="55"/>
  <c r="AL496" i="55" s="1"/>
  <c r="AH496" i="55" s="1"/>
  <c r="AG496" i="55" s="1"/>
  <c r="AN496" i="55"/>
  <c r="AB500" i="55"/>
  <c r="AL500" i="55" s="1"/>
  <c r="AH500" i="55" s="1"/>
  <c r="AN500" i="55"/>
  <c r="AB504" i="55"/>
  <c r="AL504" i="55" s="1"/>
  <c r="AH504" i="55" s="1"/>
  <c r="AG504" i="55" s="1"/>
  <c r="AN504" i="55"/>
  <c r="AB508" i="55"/>
  <c r="AL508" i="55" s="1"/>
  <c r="AH508" i="55" s="1"/>
  <c r="AN508" i="55"/>
  <c r="AB512" i="55"/>
  <c r="AL512" i="55" s="1"/>
  <c r="AH512" i="55" s="1"/>
  <c r="AB516" i="55"/>
  <c r="AL516" i="55" s="1"/>
  <c r="AH516" i="55" s="1"/>
  <c r="AG516" i="55" s="1"/>
  <c r="AB520" i="55"/>
  <c r="AL520" i="55" s="1"/>
  <c r="AH520" i="55" s="1"/>
  <c r="AG520" i="55" s="1"/>
  <c r="AN520" i="55"/>
  <c r="AB524" i="55"/>
  <c r="AL524" i="55" s="1"/>
  <c r="AH524" i="55" s="1"/>
  <c r="AG524" i="55" s="1"/>
  <c r="AB528" i="55"/>
  <c r="AL528" i="55" s="1"/>
  <c r="AH528" i="55" s="1"/>
  <c r="AG528" i="55" s="1"/>
  <c r="AN528" i="55"/>
  <c r="AB532" i="55"/>
  <c r="AL532" i="55" s="1"/>
  <c r="AH532" i="55" s="1"/>
  <c r="AG532" i="55" s="1"/>
  <c r="AN532" i="55"/>
  <c r="AB536" i="55"/>
  <c r="AL536" i="55" s="1"/>
  <c r="AH536" i="55" s="1"/>
  <c r="AG536" i="55" s="1"/>
  <c r="AN536" i="55"/>
  <c r="AB540" i="55"/>
  <c r="AL540" i="55" s="1"/>
  <c r="AH540" i="55" s="1"/>
  <c r="AN540" i="55"/>
  <c r="AB544" i="55"/>
  <c r="AL544" i="55" s="1"/>
  <c r="AH544" i="55" s="1"/>
  <c r="AN544" i="55"/>
  <c r="AB548" i="55"/>
  <c r="AL548" i="55" s="1"/>
  <c r="AH548" i="55" s="1"/>
  <c r="AG548" i="55" s="1"/>
  <c r="AN548" i="55"/>
  <c r="AB552" i="55"/>
  <c r="AL552" i="55" s="1"/>
  <c r="AH552" i="55" s="1"/>
  <c r="AG552" i="55" s="1"/>
  <c r="AN552" i="55"/>
  <c r="AB556" i="55"/>
  <c r="AL556" i="55" s="1"/>
  <c r="AH556" i="55" s="1"/>
  <c r="AG556" i="55" s="1"/>
  <c r="AB560" i="55"/>
  <c r="AL560" i="55" s="1"/>
  <c r="AH560" i="55" s="1"/>
  <c r="AN560" i="55"/>
  <c r="AB564" i="55"/>
  <c r="AL564" i="55" s="1"/>
  <c r="AH564" i="55" s="1"/>
  <c r="AG564" i="55" s="1"/>
  <c r="AN564" i="55"/>
  <c r="AB568" i="55"/>
  <c r="AL568" i="55" s="1"/>
  <c r="AH568" i="55" s="1"/>
  <c r="AG568" i="55" s="1"/>
  <c r="AN568" i="55"/>
  <c r="AB572" i="55"/>
  <c r="AL572" i="55" s="1"/>
  <c r="AH572" i="55" s="1"/>
  <c r="AG572" i="55" s="1"/>
  <c r="AN572" i="55"/>
  <c r="AB576" i="55"/>
  <c r="AL576" i="55" s="1"/>
  <c r="AH576" i="55" s="1"/>
  <c r="AG576" i="55" s="1"/>
  <c r="AB580" i="55"/>
  <c r="AL580" i="55" s="1"/>
  <c r="AH580" i="55" s="1"/>
  <c r="AB584" i="55"/>
  <c r="AL584" i="55" s="1"/>
  <c r="AH584" i="55" s="1"/>
  <c r="AG584" i="55" s="1"/>
  <c r="AB588" i="55"/>
  <c r="AL588" i="55" s="1"/>
  <c r="AH588" i="55" s="1"/>
  <c r="AG588" i="55" s="1"/>
  <c r="AB592" i="55"/>
  <c r="AL592" i="55" s="1"/>
  <c r="AH592" i="55" s="1"/>
  <c r="AG592" i="55" s="1"/>
  <c r="AB596" i="55"/>
  <c r="AL596" i="55" s="1"/>
  <c r="AH596" i="55" s="1"/>
  <c r="AB600" i="55"/>
  <c r="AL600" i="55" s="1"/>
  <c r="AH600" i="55" s="1"/>
  <c r="AG600" i="55" s="1"/>
  <c r="AB604" i="55"/>
  <c r="AL604" i="55" s="1"/>
  <c r="AH604" i="55" s="1"/>
  <c r="AG604" i="55" s="1"/>
  <c r="AB608" i="55"/>
  <c r="AL608" i="55" s="1"/>
  <c r="AH608" i="55" s="1"/>
  <c r="AB612" i="55"/>
  <c r="AL612" i="55" s="1"/>
  <c r="AH612" i="55" s="1"/>
  <c r="AB616" i="55"/>
  <c r="AL616" i="55" s="1"/>
  <c r="AH616" i="55" s="1"/>
  <c r="AG616" i="55" s="1"/>
  <c r="AB620" i="55"/>
  <c r="AL620" i="55" s="1"/>
  <c r="AH620" i="55" s="1"/>
  <c r="AG620" i="55" s="1"/>
  <c r="AB624" i="55"/>
  <c r="AL624" i="55" s="1"/>
  <c r="AH624" i="55" s="1"/>
  <c r="AG624" i="55" s="1"/>
  <c r="AB628" i="55"/>
  <c r="AL628" i="55" s="1"/>
  <c r="AH628" i="55" s="1"/>
  <c r="AG628" i="55" s="1"/>
  <c r="AB632" i="55"/>
  <c r="AL632" i="55" s="1"/>
  <c r="AH632" i="55" s="1"/>
  <c r="AG632" i="55" s="1"/>
  <c r="AB636" i="55"/>
  <c r="AL636" i="55" s="1"/>
  <c r="AH636" i="55" s="1"/>
  <c r="AB640" i="55"/>
  <c r="AL640" i="55" s="1"/>
  <c r="AH640" i="55" s="1"/>
  <c r="AB644" i="55"/>
  <c r="AL644" i="55" s="1"/>
  <c r="AH644" i="55" s="1"/>
  <c r="AG644" i="55" s="1"/>
  <c r="AB648" i="55"/>
  <c r="AL648" i="55" s="1"/>
  <c r="AH648" i="55" s="1"/>
  <c r="AG648" i="55" s="1"/>
  <c r="AB652" i="55"/>
  <c r="AL652" i="55" s="1"/>
  <c r="AH652" i="55" s="1"/>
  <c r="AD656" i="55"/>
  <c r="AN656" i="55" s="1"/>
  <c r="AD660" i="55"/>
  <c r="AN660" i="55" s="1"/>
  <c r="Y676" i="55"/>
  <c r="AC676" i="55"/>
  <c r="AM676" i="55" s="1"/>
  <c r="AC691" i="55"/>
  <c r="AM691" i="55" s="1"/>
  <c r="Z691" i="55"/>
  <c r="AJ691" i="55" s="1"/>
  <c r="AL716" i="55"/>
  <c r="AH716" i="55" s="1"/>
  <c r="AK716" i="55"/>
  <c r="AI716" i="55"/>
  <c r="AO725" i="55"/>
  <c r="AN725" i="55"/>
  <c r="AL725" i="55"/>
  <c r="AH725" i="55" s="1"/>
  <c r="AK725" i="55"/>
  <c r="AI725" i="55"/>
  <c r="AI747" i="55"/>
  <c r="AO747" i="55"/>
  <c r="AN747" i="55"/>
  <c r="AL747" i="55"/>
  <c r="AH747" i="55" s="1"/>
  <c r="AK747" i="55"/>
  <c r="AO785" i="55"/>
  <c r="AN785" i="55"/>
  <c r="AM785" i="55"/>
  <c r="AK785" i="55"/>
  <c r="AI785" i="55"/>
  <c r="AI803" i="55"/>
  <c r="AO803" i="55"/>
  <c r="AN803" i="55"/>
  <c r="AM803" i="55"/>
  <c r="AO833" i="55"/>
  <c r="AN833" i="55"/>
  <c r="AM833" i="55"/>
  <c r="AK833" i="55"/>
  <c r="AI833" i="55"/>
  <c r="AN841" i="55"/>
  <c r="AM841" i="55"/>
  <c r="AK841" i="55"/>
  <c r="AI841" i="55"/>
  <c r="AO849" i="55"/>
  <c r="AN849" i="55"/>
  <c r="AM849" i="55"/>
  <c r="AK849" i="55"/>
  <c r="AI849" i="55"/>
  <c r="AO857" i="55"/>
  <c r="AN857" i="55"/>
  <c r="AM857" i="55"/>
  <c r="AK857" i="55"/>
  <c r="AI857" i="55"/>
  <c r="AL872" i="55"/>
  <c r="AH872" i="55" s="1"/>
  <c r="AO885" i="55"/>
  <c r="AN885" i="55"/>
  <c r="AM885" i="55"/>
  <c r="AK885" i="55"/>
  <c r="AI885" i="55"/>
  <c r="AI891" i="55"/>
  <c r="AO891" i="55"/>
  <c r="AM891" i="55"/>
  <c r="AL891" i="55"/>
  <c r="AH891" i="55" s="1"/>
  <c r="AG891" i="55" s="1"/>
  <c r="AI903" i="55"/>
  <c r="AO903" i="55"/>
  <c r="AN903" i="55"/>
  <c r="AM903" i="55"/>
  <c r="AL903" i="55"/>
  <c r="AH903" i="55" s="1"/>
  <c r="AI923" i="55"/>
  <c r="AO923" i="55"/>
  <c r="AM923" i="55"/>
  <c r="AL923" i="55"/>
  <c r="AH923" i="55" s="1"/>
  <c r="AO941" i="55"/>
  <c r="AI941" i="55"/>
  <c r="AL965" i="55"/>
  <c r="AH965" i="55" s="1"/>
  <c r="AK965" i="55"/>
  <c r="AI965" i="55"/>
  <c r="AN965" i="55"/>
  <c r="AM965" i="55"/>
  <c r="AJ965" i="55"/>
  <c r="AI1019" i="55"/>
  <c r="AI1044" i="55"/>
  <c r="AO1044" i="55"/>
  <c r="AN1044" i="55"/>
  <c r="AM1044" i="55"/>
  <c r="AJ1044" i="55"/>
  <c r="AL1044" i="55"/>
  <c r="AH1044" i="55" s="1"/>
  <c r="AK1044" i="55"/>
  <c r="AO460" i="55"/>
  <c r="AO464" i="55"/>
  <c r="AO468" i="55"/>
  <c r="AO472" i="55"/>
  <c r="AO476" i="55"/>
  <c r="AO480" i="55"/>
  <c r="AO484" i="55"/>
  <c r="AO488" i="55"/>
  <c r="AO492" i="55"/>
  <c r="AO496" i="55"/>
  <c r="AO500" i="55"/>
  <c r="AO504" i="55"/>
  <c r="AO508" i="55"/>
  <c r="AO512" i="55"/>
  <c r="AO516" i="55"/>
  <c r="AN669" i="55"/>
  <c r="AI669" i="55"/>
  <c r="AC671" i="55"/>
  <c r="AM671" i="55" s="1"/>
  <c r="Z671" i="55"/>
  <c r="AJ671" i="55" s="1"/>
  <c r="AL674" i="55"/>
  <c r="AH674" i="55" s="1"/>
  <c r="AI674" i="55"/>
  <c r="AL684" i="55"/>
  <c r="AH684" i="55" s="1"/>
  <c r="AI711" i="55"/>
  <c r="AO711" i="55"/>
  <c r="AN711" i="55"/>
  <c r="AI715" i="55"/>
  <c r="AO741" i="55"/>
  <c r="AN741" i="55"/>
  <c r="AK741" i="55"/>
  <c r="AI741" i="55"/>
  <c r="AO745" i="55"/>
  <c r="AN745" i="55"/>
  <c r="AK745" i="55"/>
  <c r="AI745" i="55"/>
  <c r="AI751" i="55"/>
  <c r="AO751" i="55"/>
  <c r="AN751" i="55"/>
  <c r="AL751" i="55"/>
  <c r="AH751" i="55" s="1"/>
  <c r="AK751" i="55"/>
  <c r="AO754" i="55"/>
  <c r="AN754" i="55"/>
  <c r="AM754" i="55"/>
  <c r="AL754" i="55"/>
  <c r="AH754" i="55" s="1"/>
  <c r="AK754" i="55"/>
  <c r="AI754" i="55"/>
  <c r="AJ754" i="55"/>
  <c r="AO770" i="55"/>
  <c r="AM770" i="55"/>
  <c r="AL770" i="55"/>
  <c r="AH770" i="55" s="1"/>
  <c r="AK770" i="55"/>
  <c r="AJ770" i="55"/>
  <c r="AI770" i="55"/>
  <c r="AI771" i="55"/>
  <c r="AO771" i="55"/>
  <c r="AN771" i="55"/>
  <c r="AM771" i="55"/>
  <c r="AL771" i="55"/>
  <c r="AH771" i="55" s="1"/>
  <c r="AK771" i="55"/>
  <c r="AO782" i="55"/>
  <c r="AN782" i="55"/>
  <c r="AM782" i="55"/>
  <c r="AL782" i="55"/>
  <c r="AH782" i="55" s="1"/>
  <c r="AK782" i="55"/>
  <c r="AJ782" i="55"/>
  <c r="AI782" i="55"/>
  <c r="AI783" i="55"/>
  <c r="AO783" i="55"/>
  <c r="AM783" i="55"/>
  <c r="AL783" i="55"/>
  <c r="AH783" i="55" s="1"/>
  <c r="AN813" i="55"/>
  <c r="AM813" i="55"/>
  <c r="AK813" i="55"/>
  <c r="AI813" i="55"/>
  <c r="AN830" i="55"/>
  <c r="AM830" i="55"/>
  <c r="AL830" i="55"/>
  <c r="AH830" i="55" s="1"/>
  <c r="AK830" i="55"/>
  <c r="AJ830" i="55"/>
  <c r="AI830" i="55"/>
  <c r="AI831" i="55"/>
  <c r="AO831" i="55"/>
  <c r="AN831" i="55"/>
  <c r="AM831" i="55"/>
  <c r="AL831" i="55"/>
  <c r="AH831" i="55" s="1"/>
  <c r="AI863" i="55"/>
  <c r="AO863" i="55"/>
  <c r="AN863" i="55"/>
  <c r="AM863" i="55"/>
  <c r="AL863" i="55"/>
  <c r="AH863" i="55" s="1"/>
  <c r="AG863" i="55" s="1"/>
  <c r="AO890" i="55"/>
  <c r="AN890" i="55"/>
  <c r="AM890" i="55"/>
  <c r="AL890" i="55"/>
  <c r="AH890" i="55" s="1"/>
  <c r="AK890" i="55"/>
  <c r="AJ890" i="55"/>
  <c r="AI890" i="55"/>
  <c r="AO909" i="55"/>
  <c r="AN909" i="55"/>
  <c r="AM909" i="55"/>
  <c r="AK909" i="55"/>
  <c r="AI909" i="55"/>
  <c r="AI927" i="55"/>
  <c r="AO927" i="55"/>
  <c r="AN927" i="55"/>
  <c r="AL927" i="55"/>
  <c r="AH927" i="55" s="1"/>
  <c r="AI931" i="55"/>
  <c r="AO931" i="55"/>
  <c r="AN931" i="55"/>
  <c r="AM931" i="55"/>
  <c r="AL931" i="55"/>
  <c r="AH931" i="55" s="1"/>
  <c r="AI936" i="55"/>
  <c r="AO936" i="55"/>
  <c r="AN936" i="55"/>
  <c r="AM936" i="55"/>
  <c r="AL936" i="55"/>
  <c r="AH936" i="55" s="1"/>
  <c r="AG936" i="55" s="1"/>
  <c r="AN971" i="55"/>
  <c r="AI971" i="55"/>
  <c r="AE1019" i="55"/>
  <c r="AO1019" i="55" s="1"/>
  <c r="AC1019" i="55"/>
  <c r="AM1019" i="55" s="1"/>
  <c r="AB1019" i="55"/>
  <c r="AL1019" i="55" s="1"/>
  <c r="AH1019" i="55" s="1"/>
  <c r="AA1019" i="55"/>
  <c r="AK1019" i="55" s="1"/>
  <c r="Z1019" i="55"/>
  <c r="AJ1019" i="55" s="1"/>
  <c r="Y1019" i="55"/>
  <c r="AD1019" i="55"/>
  <c r="AN1019" i="55" s="1"/>
  <c r="AD576" i="55"/>
  <c r="AN576" i="55" s="1"/>
  <c r="AD580" i="55"/>
  <c r="AN580" i="55" s="1"/>
  <c r="AD584" i="55"/>
  <c r="AN584" i="55" s="1"/>
  <c r="AD588" i="55"/>
  <c r="AN588" i="55" s="1"/>
  <c r="AD592" i="55"/>
  <c r="AN592" i="55" s="1"/>
  <c r="AD596" i="55"/>
  <c r="AN596" i="55" s="1"/>
  <c r="AD600" i="55"/>
  <c r="AN600" i="55" s="1"/>
  <c r="AD604" i="55"/>
  <c r="AN604" i="55" s="1"/>
  <c r="AD608" i="55"/>
  <c r="AN608" i="55" s="1"/>
  <c r="AD612" i="55"/>
  <c r="AN612" i="55" s="1"/>
  <c r="AD616" i="55"/>
  <c r="AN616" i="55" s="1"/>
  <c r="AD620" i="55"/>
  <c r="AN620" i="55" s="1"/>
  <c r="AD624" i="55"/>
  <c r="AN624" i="55" s="1"/>
  <c r="AD628" i="55"/>
  <c r="AN628" i="55" s="1"/>
  <c r="AD632" i="55"/>
  <c r="AN632" i="55" s="1"/>
  <c r="AD636" i="55"/>
  <c r="AN636" i="55" s="1"/>
  <c r="AD640" i="55"/>
  <c r="AN640" i="55" s="1"/>
  <c r="AD644" i="55"/>
  <c r="AN644" i="55" s="1"/>
  <c r="AD648" i="55"/>
  <c r="AN648" i="55" s="1"/>
  <c r="AD652" i="55"/>
  <c r="AN652" i="55" s="1"/>
  <c r="Y659" i="55"/>
  <c r="AL669" i="55"/>
  <c r="AH669" i="55" s="1"/>
  <c r="AJ674" i="55"/>
  <c r="AO679" i="55"/>
  <c r="AL679" i="55"/>
  <c r="AH679" i="55" s="1"/>
  <c r="AK679" i="55"/>
  <c r="Y684" i="55"/>
  <c r="AC684" i="55"/>
  <c r="AM684" i="55" s="1"/>
  <c r="AI687" i="55"/>
  <c r="Y691" i="55"/>
  <c r="AK707" i="55"/>
  <c r="AK740" i="55"/>
  <c r="AI740" i="55"/>
  <c r="AO740" i="55"/>
  <c r="AL744" i="55"/>
  <c r="AH744" i="55" s="1"/>
  <c r="AO749" i="55"/>
  <c r="AK749" i="55"/>
  <c r="AI749" i="55"/>
  <c r="AM751" i="55"/>
  <c r="AI755" i="55"/>
  <c r="AO755" i="55"/>
  <c r="AN755" i="55"/>
  <c r="AL755" i="55"/>
  <c r="AH755" i="55" s="1"/>
  <c r="AK755" i="55"/>
  <c r="AO773" i="55"/>
  <c r="AN773" i="55"/>
  <c r="AK773" i="55"/>
  <c r="AI773" i="55"/>
  <c r="AO793" i="55"/>
  <c r="AN793" i="55"/>
  <c r="AM793" i="55"/>
  <c r="AK793" i="55"/>
  <c r="AI793" i="55"/>
  <c r="AI811" i="55"/>
  <c r="AO811" i="55"/>
  <c r="AN811" i="55"/>
  <c r="AM811" i="55"/>
  <c r="AL811" i="55"/>
  <c r="AH811" i="55" s="1"/>
  <c r="AJ819" i="55"/>
  <c r="AL832" i="55"/>
  <c r="AH832" i="55" s="1"/>
  <c r="AI839" i="55"/>
  <c r="AO839" i="55"/>
  <c r="AN839" i="55"/>
  <c r="AM839" i="55"/>
  <c r="AL839" i="55"/>
  <c r="AH839" i="55" s="1"/>
  <c r="AI847" i="55"/>
  <c r="AO847" i="55"/>
  <c r="AN847" i="55"/>
  <c r="AM847" i="55"/>
  <c r="AL847" i="55"/>
  <c r="AH847" i="55" s="1"/>
  <c r="AG847" i="55" s="1"/>
  <c r="AI855" i="55"/>
  <c r="AO855" i="55"/>
  <c r="AN855" i="55"/>
  <c r="AM855" i="55"/>
  <c r="AL855" i="55"/>
  <c r="AH855" i="55" s="1"/>
  <c r="AL864" i="55"/>
  <c r="AH864" i="55" s="1"/>
  <c r="AO877" i="55"/>
  <c r="AN877" i="55"/>
  <c r="AM877" i="55"/>
  <c r="AI877" i="55"/>
  <c r="AI883" i="55"/>
  <c r="AO883" i="55"/>
  <c r="AN883" i="55"/>
  <c r="AM883" i="55"/>
  <c r="AL883" i="55"/>
  <c r="AH883" i="55" s="1"/>
  <c r="AG883" i="55" s="1"/>
  <c r="AO946" i="55"/>
  <c r="AN946" i="55"/>
  <c r="AJ946" i="55"/>
  <c r="AI946" i="55"/>
  <c r="AL955" i="55"/>
  <c r="AH955" i="55" s="1"/>
  <c r="AI955" i="55"/>
  <c r="AJ977" i="55"/>
  <c r="AL979" i="55"/>
  <c r="AH979" i="55" s="1"/>
  <c r="AN979" i="55"/>
  <c r="AK979" i="55"/>
  <c r="AI979" i="55"/>
  <c r="AO1172" i="55"/>
  <c r="AN1172" i="55"/>
  <c r="AM1172" i="55"/>
  <c r="AL1172" i="55"/>
  <c r="AH1172" i="55" s="1"/>
  <c r="AK1172" i="55"/>
  <c r="AI1172" i="55"/>
  <c r="AJ1172" i="55"/>
  <c r="Y322" i="55"/>
  <c r="Y326" i="55"/>
  <c r="Y330" i="55"/>
  <c r="Y334" i="55"/>
  <c r="Y338" i="55"/>
  <c r="Y342" i="55"/>
  <c r="Y346" i="55"/>
  <c r="Y350" i="55"/>
  <c r="Y354" i="55"/>
  <c r="Y358" i="55"/>
  <c r="Y362" i="55"/>
  <c r="Y366" i="55"/>
  <c r="Y370" i="55"/>
  <c r="Y374" i="55"/>
  <c r="Y378" i="55"/>
  <c r="Y382" i="55"/>
  <c r="Y386" i="55"/>
  <c r="Y390" i="55"/>
  <c r="Y394" i="55"/>
  <c r="Y398" i="55"/>
  <c r="Y402" i="55"/>
  <c r="Y406" i="55"/>
  <c r="Y410" i="55"/>
  <c r="Y414" i="55"/>
  <c r="Y418" i="55"/>
  <c r="Y422" i="55"/>
  <c r="Y426" i="55"/>
  <c r="Y430" i="55"/>
  <c r="Y434" i="55"/>
  <c r="Y438" i="55"/>
  <c r="Y442" i="55"/>
  <c r="Y446" i="55"/>
  <c r="Y450" i="55"/>
  <c r="Y454" i="55"/>
  <c r="Y458" i="55"/>
  <c r="Y462" i="55"/>
  <c r="Y466" i="55"/>
  <c r="Y470" i="55"/>
  <c r="Y474" i="55"/>
  <c r="Y478" i="55"/>
  <c r="Y482" i="55"/>
  <c r="Y486" i="55"/>
  <c r="Y490" i="55"/>
  <c r="Y494" i="55"/>
  <c r="Y498" i="55"/>
  <c r="Y502" i="55"/>
  <c r="Y506" i="55"/>
  <c r="Y510" i="55"/>
  <c r="Y514" i="55"/>
  <c r="Y518" i="55"/>
  <c r="Y522" i="55"/>
  <c r="Y526" i="55"/>
  <c r="Y530" i="55"/>
  <c r="Y534" i="55"/>
  <c r="Y538" i="55"/>
  <c r="Y542" i="55"/>
  <c r="Y546" i="55"/>
  <c r="Y550" i="55"/>
  <c r="Y554" i="55"/>
  <c r="Y558" i="55"/>
  <c r="Y562" i="55"/>
  <c r="Y566" i="55"/>
  <c r="Y570" i="55"/>
  <c r="Y574" i="55"/>
  <c r="Y578" i="55"/>
  <c r="Y582" i="55"/>
  <c r="Y586" i="55"/>
  <c r="Y590" i="55"/>
  <c r="Y594" i="55"/>
  <c r="Y598" i="55"/>
  <c r="Y602" i="55"/>
  <c r="Y606" i="55"/>
  <c r="Y610" i="55"/>
  <c r="Y614" i="55"/>
  <c r="Y618" i="55"/>
  <c r="Y622" i="55"/>
  <c r="Y626" i="55"/>
  <c r="Y630" i="55"/>
  <c r="Y634" i="55"/>
  <c r="Y638" i="55"/>
  <c r="Y642" i="55"/>
  <c r="Y646" i="55"/>
  <c r="Y650" i="55"/>
  <c r="Y654" i="55"/>
  <c r="Z659" i="55"/>
  <c r="AJ659" i="55" s="1"/>
  <c r="Y664" i="55"/>
  <c r="AC664" i="55"/>
  <c r="AM664" i="55" s="1"/>
  <c r="AM669" i="55"/>
  <c r="Y671" i="55"/>
  <c r="AK674" i="55"/>
  <c r="AA676" i="55"/>
  <c r="AK676" i="55" s="1"/>
  <c r="AC679" i="55"/>
  <c r="AM679" i="55" s="1"/>
  <c r="Z679" i="55"/>
  <c r="AJ679" i="55" s="1"/>
  <c r="AN684" i="55"/>
  <c r="AA691" i="55"/>
  <c r="AK691" i="55" s="1"/>
  <c r="AI695" i="55"/>
  <c r="AO753" i="55"/>
  <c r="AN753" i="55"/>
  <c r="AK753" i="55"/>
  <c r="AI753" i="55"/>
  <c r="AM755" i="55"/>
  <c r="AI759" i="55"/>
  <c r="AO759" i="55"/>
  <c r="AN759" i="55"/>
  <c r="AL759" i="55"/>
  <c r="AH759" i="55" s="1"/>
  <c r="AK759" i="55"/>
  <c r="AI767" i="55"/>
  <c r="AO767" i="55"/>
  <c r="AN767" i="55"/>
  <c r="AM767" i="55"/>
  <c r="AL767" i="55"/>
  <c r="AH767" i="55" s="1"/>
  <c r="AK767" i="55"/>
  <c r="AL772" i="55"/>
  <c r="AH772" i="55" s="1"/>
  <c r="AI791" i="55"/>
  <c r="AO791" i="55"/>
  <c r="AN791" i="55"/>
  <c r="AM791" i="55"/>
  <c r="AL791" i="55"/>
  <c r="AH791" i="55" s="1"/>
  <c r="AL812" i="55"/>
  <c r="AH812" i="55" s="1"/>
  <c r="AO821" i="55"/>
  <c r="AM821" i="55"/>
  <c r="AI821" i="55"/>
  <c r="AL848" i="55"/>
  <c r="AH848" i="55" s="1"/>
  <c r="AL856" i="55"/>
  <c r="AH856" i="55" s="1"/>
  <c r="AO897" i="55"/>
  <c r="AN897" i="55"/>
  <c r="AM897" i="55"/>
  <c r="AK897" i="55"/>
  <c r="AI897" i="55"/>
  <c r="AI907" i="55"/>
  <c r="AO907" i="55"/>
  <c r="AN907" i="55"/>
  <c r="AM907" i="55"/>
  <c r="AO930" i="55"/>
  <c r="AN930" i="55"/>
  <c r="AM930" i="55"/>
  <c r="AL930" i="55"/>
  <c r="AH930" i="55" s="1"/>
  <c r="AJ930" i="55"/>
  <c r="AI930" i="55"/>
  <c r="AO974" i="55"/>
  <c r="AN974" i="55"/>
  <c r="AI974" i="55"/>
  <c r="AM974" i="55"/>
  <c r="AK974" i="55"/>
  <c r="AJ974" i="55"/>
  <c r="AL983" i="55"/>
  <c r="AH983" i="55" s="1"/>
  <c r="AN983" i="55"/>
  <c r="AK983" i="55"/>
  <c r="AI983" i="55"/>
  <c r="AO1018" i="55"/>
  <c r="AN1018" i="55"/>
  <c r="AK1018" i="55"/>
  <c r="AJ1018" i="55"/>
  <c r="AI1018" i="55"/>
  <c r="AM1018" i="55"/>
  <c r="AK1020" i="55"/>
  <c r="AI1087" i="55"/>
  <c r="AO1240" i="55"/>
  <c r="AN1240" i="55"/>
  <c r="AM1240" i="55"/>
  <c r="AL1240" i="55"/>
  <c r="AH1240" i="55" s="1"/>
  <c r="AK1240" i="55"/>
  <c r="AI1240" i="55"/>
  <c r="Z322" i="55"/>
  <c r="AJ322" i="55" s="1"/>
  <c r="Z326" i="55"/>
  <c r="AJ326" i="55" s="1"/>
  <c r="Z330" i="55"/>
  <c r="AJ330" i="55" s="1"/>
  <c r="Z334" i="55"/>
  <c r="AJ334" i="55" s="1"/>
  <c r="Z338" i="55"/>
  <c r="AJ338" i="55" s="1"/>
  <c r="Z342" i="55"/>
  <c r="AJ342" i="55" s="1"/>
  <c r="Z346" i="55"/>
  <c r="AJ346" i="55" s="1"/>
  <c r="Z350" i="55"/>
  <c r="AJ350" i="55" s="1"/>
  <c r="Z354" i="55"/>
  <c r="AJ354" i="55" s="1"/>
  <c r="Z358" i="55"/>
  <c r="AJ358" i="55" s="1"/>
  <c r="Z362" i="55"/>
  <c r="AJ362" i="55" s="1"/>
  <c r="Z366" i="55"/>
  <c r="AJ366" i="55" s="1"/>
  <c r="Z370" i="55"/>
  <c r="AJ370" i="55" s="1"/>
  <c r="Z374" i="55"/>
  <c r="AJ374" i="55" s="1"/>
  <c r="Z378" i="55"/>
  <c r="AJ378" i="55" s="1"/>
  <c r="Z382" i="55"/>
  <c r="AJ382" i="55" s="1"/>
  <c r="Z386" i="55"/>
  <c r="AJ386" i="55" s="1"/>
  <c r="Z390" i="55"/>
  <c r="AJ390" i="55" s="1"/>
  <c r="Z394" i="55"/>
  <c r="AJ394" i="55" s="1"/>
  <c r="Z398" i="55"/>
  <c r="AJ398" i="55" s="1"/>
  <c r="Z402" i="55"/>
  <c r="AJ402" i="55" s="1"/>
  <c r="Z406" i="55"/>
  <c r="AJ406" i="55" s="1"/>
  <c r="Z410" i="55"/>
  <c r="AJ410" i="55" s="1"/>
  <c r="Z414" i="55"/>
  <c r="AJ414" i="55" s="1"/>
  <c r="Z418" i="55"/>
  <c r="AJ418" i="55" s="1"/>
  <c r="Z422" i="55"/>
  <c r="AJ422" i="55" s="1"/>
  <c r="Z426" i="55"/>
  <c r="AJ426" i="55" s="1"/>
  <c r="Z430" i="55"/>
  <c r="AJ430" i="55" s="1"/>
  <c r="Z434" i="55"/>
  <c r="AJ434" i="55" s="1"/>
  <c r="Z438" i="55"/>
  <c r="AJ438" i="55" s="1"/>
  <c r="Z442" i="55"/>
  <c r="AJ442" i="55" s="1"/>
  <c r="Z446" i="55"/>
  <c r="AJ446" i="55" s="1"/>
  <c r="Z450" i="55"/>
  <c r="AJ450" i="55" s="1"/>
  <c r="Z454" i="55"/>
  <c r="AJ454" i="55" s="1"/>
  <c r="Z458" i="55"/>
  <c r="AJ458" i="55" s="1"/>
  <c r="Z462" i="55"/>
  <c r="AJ462" i="55" s="1"/>
  <c r="Z466" i="55"/>
  <c r="AJ466" i="55" s="1"/>
  <c r="Z470" i="55"/>
  <c r="AJ470" i="55" s="1"/>
  <c r="Z474" i="55"/>
  <c r="AJ474" i="55" s="1"/>
  <c r="Z478" i="55"/>
  <c r="AJ478" i="55" s="1"/>
  <c r="Z482" i="55"/>
  <c r="AJ482" i="55" s="1"/>
  <c r="Z486" i="55"/>
  <c r="AJ486" i="55" s="1"/>
  <c r="Z490" i="55"/>
  <c r="AJ490" i="55" s="1"/>
  <c r="Z494" i="55"/>
  <c r="AJ494" i="55" s="1"/>
  <c r="Z498" i="55"/>
  <c r="AJ498" i="55" s="1"/>
  <c r="Z502" i="55"/>
  <c r="AJ502" i="55" s="1"/>
  <c r="Z506" i="55"/>
  <c r="AJ506" i="55" s="1"/>
  <c r="Z510" i="55"/>
  <c r="AJ510" i="55" s="1"/>
  <c r="Z514" i="55"/>
  <c r="AJ514" i="55" s="1"/>
  <c r="Z518" i="55"/>
  <c r="AJ518" i="55" s="1"/>
  <c r="Z522" i="55"/>
  <c r="AJ522" i="55" s="1"/>
  <c r="Z526" i="55"/>
  <c r="AJ526" i="55" s="1"/>
  <c r="Z530" i="55"/>
  <c r="AJ530" i="55" s="1"/>
  <c r="Z534" i="55"/>
  <c r="AJ534" i="55" s="1"/>
  <c r="Z538" i="55"/>
  <c r="AJ538" i="55" s="1"/>
  <c r="Z542" i="55"/>
  <c r="AJ542" i="55" s="1"/>
  <c r="Z546" i="55"/>
  <c r="AJ546" i="55" s="1"/>
  <c r="Z550" i="55"/>
  <c r="AJ550" i="55" s="1"/>
  <c r="Z554" i="55"/>
  <c r="AJ554" i="55" s="1"/>
  <c r="Z558" i="55"/>
  <c r="AJ558" i="55" s="1"/>
  <c r="Z562" i="55"/>
  <c r="AJ562" i="55" s="1"/>
  <c r="Z566" i="55"/>
  <c r="AJ566" i="55" s="1"/>
  <c r="Z570" i="55"/>
  <c r="AJ570" i="55" s="1"/>
  <c r="Z574" i="55"/>
  <c r="AJ574" i="55" s="1"/>
  <c r="Z578" i="55"/>
  <c r="AJ578" i="55" s="1"/>
  <c r="Z582" i="55"/>
  <c r="AJ582" i="55" s="1"/>
  <c r="Z586" i="55"/>
  <c r="AJ586" i="55" s="1"/>
  <c r="Z590" i="55"/>
  <c r="AJ590" i="55" s="1"/>
  <c r="Z594" i="55"/>
  <c r="AJ594" i="55" s="1"/>
  <c r="Z598" i="55"/>
  <c r="AJ598" i="55" s="1"/>
  <c r="Z602" i="55"/>
  <c r="AJ602" i="55" s="1"/>
  <c r="Z606" i="55"/>
  <c r="AJ606" i="55" s="1"/>
  <c r="Z610" i="55"/>
  <c r="AJ610" i="55" s="1"/>
  <c r="Z614" i="55"/>
  <c r="AJ614" i="55" s="1"/>
  <c r="Z618" i="55"/>
  <c r="AJ618" i="55" s="1"/>
  <c r="Z622" i="55"/>
  <c r="AJ622" i="55" s="1"/>
  <c r="Z626" i="55"/>
  <c r="AJ626" i="55" s="1"/>
  <c r="Z630" i="55"/>
  <c r="AJ630" i="55" s="1"/>
  <c r="Z634" i="55"/>
  <c r="AJ634" i="55" s="1"/>
  <c r="Z638" i="55"/>
  <c r="AJ638" i="55" s="1"/>
  <c r="Z642" i="55"/>
  <c r="AJ642" i="55" s="1"/>
  <c r="Z646" i="55"/>
  <c r="AJ646" i="55" s="1"/>
  <c r="Z650" i="55"/>
  <c r="AJ650" i="55" s="1"/>
  <c r="Z654" i="55"/>
  <c r="AJ654" i="55" s="1"/>
  <c r="AA659" i="55"/>
  <c r="AK659" i="55" s="1"/>
  <c r="AL662" i="55"/>
  <c r="AH662" i="55" s="1"/>
  <c r="AI662" i="55"/>
  <c r="AO669" i="55"/>
  <c r="AA671" i="55"/>
  <c r="AK671" i="55" s="1"/>
  <c r="AO672" i="55"/>
  <c r="AL672" i="55"/>
  <c r="AH672" i="55" s="1"/>
  <c r="AM674" i="55"/>
  <c r="AB676" i="55"/>
  <c r="AL676" i="55" s="1"/>
  <c r="AH676" i="55" s="1"/>
  <c r="AN679" i="55"/>
  <c r="AI680" i="55"/>
  <c r="AO687" i="55"/>
  <c r="AL687" i="55"/>
  <c r="AH687" i="55" s="1"/>
  <c r="AB691" i="55"/>
  <c r="AL691" i="55" s="1"/>
  <c r="AH691" i="55" s="1"/>
  <c r="Y692" i="55"/>
  <c r="AC692" i="55"/>
  <c r="AM692" i="55" s="1"/>
  <c r="AI707" i="55"/>
  <c r="AO707" i="55"/>
  <c r="AN707" i="55"/>
  <c r="AL752" i="55"/>
  <c r="AH752" i="55" s="1"/>
  <c r="AO757" i="55"/>
  <c r="AN757" i="55"/>
  <c r="AK757" i="55"/>
  <c r="AI757" i="55"/>
  <c r="AI763" i="55"/>
  <c r="AO763" i="55"/>
  <c r="AN763" i="55"/>
  <c r="AL763" i="55"/>
  <c r="AH763" i="55" s="1"/>
  <c r="AK763" i="55"/>
  <c r="AO769" i="55"/>
  <c r="AN769" i="55"/>
  <c r="AK769" i="55"/>
  <c r="AI769" i="55"/>
  <c r="AJ779" i="55"/>
  <c r="AL792" i="55"/>
  <c r="AH792" i="55" s="1"/>
  <c r="AO801" i="55"/>
  <c r="AN801" i="55"/>
  <c r="AM801" i="55"/>
  <c r="AK801" i="55"/>
  <c r="AI801" i="55"/>
  <c r="AO818" i="55"/>
  <c r="AN818" i="55"/>
  <c r="AM818" i="55"/>
  <c r="AL818" i="55"/>
  <c r="AH818" i="55" s="1"/>
  <c r="AK818" i="55"/>
  <c r="AJ818" i="55"/>
  <c r="AI818" i="55"/>
  <c r="AI819" i="55"/>
  <c r="AO819" i="55"/>
  <c r="AN819" i="55"/>
  <c r="AM819" i="55"/>
  <c r="AL819" i="55"/>
  <c r="AH819" i="55" s="1"/>
  <c r="AG819" i="55" s="1"/>
  <c r="AJ867" i="55"/>
  <c r="AO869" i="55"/>
  <c r="AN869" i="55"/>
  <c r="AM869" i="55"/>
  <c r="AK869" i="55"/>
  <c r="AI869" i="55"/>
  <c r="AI875" i="55"/>
  <c r="AO875" i="55"/>
  <c r="AN875" i="55"/>
  <c r="AM875" i="55"/>
  <c r="AL875" i="55"/>
  <c r="AH875" i="55" s="1"/>
  <c r="AL908" i="55"/>
  <c r="AH908" i="55" s="1"/>
  <c r="AJ911" i="55"/>
  <c r="AO913" i="55"/>
  <c r="AN913" i="55"/>
  <c r="AM913" i="55"/>
  <c r="AI913" i="55"/>
  <c r="AC934" i="55"/>
  <c r="AM934" i="55" s="1"/>
  <c r="AE934" i="55"/>
  <c r="AO934" i="55" s="1"/>
  <c r="AD934" i="55"/>
  <c r="AN934" i="55" s="1"/>
  <c r="AB934" i="55"/>
  <c r="AL934" i="55" s="1"/>
  <c r="AH934" i="55" s="1"/>
  <c r="AA934" i="55"/>
  <c r="AK934" i="55" s="1"/>
  <c r="Z934" i="55"/>
  <c r="AJ934" i="55" s="1"/>
  <c r="Y934" i="55"/>
  <c r="AI951" i="55"/>
  <c r="AL969" i="55"/>
  <c r="AH969" i="55" s="1"/>
  <c r="AK969" i="55"/>
  <c r="AI969" i="55"/>
  <c r="AM969" i="55"/>
  <c r="AJ969" i="55"/>
  <c r="AL999" i="55"/>
  <c r="AH999" i="55" s="1"/>
  <c r="AN999" i="55"/>
  <c r="AI999" i="55"/>
  <c r="AN1001" i="55"/>
  <c r="AA494" i="55"/>
  <c r="AK494" i="55" s="1"/>
  <c r="AA498" i="55"/>
  <c r="AK498" i="55" s="1"/>
  <c r="AA502" i="55"/>
  <c r="AK502" i="55" s="1"/>
  <c r="AA506" i="55"/>
  <c r="AK506" i="55" s="1"/>
  <c r="AA510" i="55"/>
  <c r="AK510" i="55" s="1"/>
  <c r="AA514" i="55"/>
  <c r="AK514" i="55" s="1"/>
  <c r="AA518" i="55"/>
  <c r="AK518" i="55" s="1"/>
  <c r="AA522" i="55"/>
  <c r="AK522" i="55" s="1"/>
  <c r="AA526" i="55"/>
  <c r="AK526" i="55" s="1"/>
  <c r="AA530" i="55"/>
  <c r="AK530" i="55" s="1"/>
  <c r="AA534" i="55"/>
  <c r="AK534" i="55" s="1"/>
  <c r="AA538" i="55"/>
  <c r="AK538" i="55" s="1"/>
  <c r="AA542" i="55"/>
  <c r="AK542" i="55" s="1"/>
  <c r="AA546" i="55"/>
  <c r="AK546" i="55" s="1"/>
  <c r="AA550" i="55"/>
  <c r="AK550" i="55" s="1"/>
  <c r="AA554" i="55"/>
  <c r="AK554" i="55" s="1"/>
  <c r="AA558" i="55"/>
  <c r="AK558" i="55" s="1"/>
  <c r="AA562" i="55"/>
  <c r="AK562" i="55" s="1"/>
  <c r="AA566" i="55"/>
  <c r="AK566" i="55" s="1"/>
  <c r="AA570" i="55"/>
  <c r="AK570" i="55" s="1"/>
  <c r="AA574" i="55"/>
  <c r="AK574" i="55" s="1"/>
  <c r="AA578" i="55"/>
  <c r="AK578" i="55" s="1"/>
  <c r="AA582" i="55"/>
  <c r="AK582" i="55" s="1"/>
  <c r="AA586" i="55"/>
  <c r="AK586" i="55" s="1"/>
  <c r="AA590" i="55"/>
  <c r="AK590" i="55" s="1"/>
  <c r="AA594" i="55"/>
  <c r="AK594" i="55" s="1"/>
  <c r="AA598" i="55"/>
  <c r="AK598" i="55" s="1"/>
  <c r="AA602" i="55"/>
  <c r="AK602" i="55" s="1"/>
  <c r="AA606" i="55"/>
  <c r="AK606" i="55" s="1"/>
  <c r="AA610" i="55"/>
  <c r="AK610" i="55" s="1"/>
  <c r="AA614" i="55"/>
  <c r="AK614" i="55" s="1"/>
  <c r="AA618" i="55"/>
  <c r="AK618" i="55" s="1"/>
  <c r="AA622" i="55"/>
  <c r="AK622" i="55" s="1"/>
  <c r="AA626" i="55"/>
  <c r="AK626" i="55" s="1"/>
  <c r="AA630" i="55"/>
  <c r="AK630" i="55" s="1"/>
  <c r="AA634" i="55"/>
  <c r="AK634" i="55" s="1"/>
  <c r="AA638" i="55"/>
  <c r="AK638" i="55" s="1"/>
  <c r="AA642" i="55"/>
  <c r="AK642" i="55" s="1"/>
  <c r="AA646" i="55"/>
  <c r="AK646" i="55" s="1"/>
  <c r="AA650" i="55"/>
  <c r="AK650" i="55" s="1"/>
  <c r="AA654" i="55"/>
  <c r="AK654" i="55" s="1"/>
  <c r="AB659" i="55"/>
  <c r="AL659" i="55" s="1"/>
  <c r="AH659" i="55" s="1"/>
  <c r="AJ662" i="55"/>
  <c r="AO667" i="55"/>
  <c r="AL667" i="55"/>
  <c r="AH667" i="55" s="1"/>
  <c r="AK667" i="55"/>
  <c r="AB671" i="55"/>
  <c r="AL671" i="55" s="1"/>
  <c r="AH671" i="55" s="1"/>
  <c r="Y672" i="55"/>
  <c r="AC672" i="55"/>
  <c r="AM672" i="55" s="1"/>
  <c r="AN674" i="55"/>
  <c r="AI675" i="55"/>
  <c r="AD676" i="55"/>
  <c r="AN676" i="55" s="1"/>
  <c r="AA684" i="55"/>
  <c r="AK684" i="55" s="1"/>
  <c r="AC687" i="55"/>
  <c r="AM687" i="55" s="1"/>
  <c r="Z687" i="55"/>
  <c r="AJ687" i="55" s="1"/>
  <c r="AD691" i="55"/>
  <c r="AN691" i="55" s="1"/>
  <c r="AK703" i="55"/>
  <c r="AO709" i="55"/>
  <c r="AN709" i="55"/>
  <c r="AI709" i="55"/>
  <c r="AK709" i="55"/>
  <c r="AI739" i="55"/>
  <c r="AO739" i="55"/>
  <c r="AN761" i="55"/>
  <c r="AK761" i="55"/>
  <c r="AI761" i="55"/>
  <c r="AM763" i="55"/>
  <c r="AL768" i="55"/>
  <c r="AH768" i="55" s="1"/>
  <c r="AO781" i="55"/>
  <c r="AN781" i="55"/>
  <c r="AM781" i="55"/>
  <c r="AK781" i="55"/>
  <c r="AI781" i="55"/>
  <c r="AI799" i="55"/>
  <c r="AO799" i="55"/>
  <c r="AN799" i="55"/>
  <c r="AM799" i="55"/>
  <c r="AL799" i="55"/>
  <c r="AH799" i="55" s="1"/>
  <c r="AG799" i="55" s="1"/>
  <c r="AJ807" i="55"/>
  <c r="AL820" i="55"/>
  <c r="AH820" i="55" s="1"/>
  <c r="AO829" i="55"/>
  <c r="AN829" i="55"/>
  <c r="AM829" i="55"/>
  <c r="AK829" i="55"/>
  <c r="AI829" i="55"/>
  <c r="AO874" i="55"/>
  <c r="AN874" i="55"/>
  <c r="AK874" i="55"/>
  <c r="AJ874" i="55"/>
  <c r="AI874" i="55"/>
  <c r="AL876" i="55"/>
  <c r="AH876" i="55" s="1"/>
  <c r="AJ887" i="55"/>
  <c r="AO889" i="55"/>
  <c r="AN889" i="55"/>
  <c r="AM889" i="55"/>
  <c r="AK889" i="55"/>
  <c r="AI889" i="55"/>
  <c r="AI895" i="55"/>
  <c r="AO895" i="55"/>
  <c r="AN895" i="55"/>
  <c r="AM895" i="55"/>
  <c r="AL895" i="55"/>
  <c r="AH895" i="55" s="1"/>
  <c r="AO906" i="55"/>
  <c r="AN906" i="55"/>
  <c r="AM906" i="55"/>
  <c r="AL906" i="55"/>
  <c r="AH906" i="55" s="1"/>
  <c r="AJ906" i="55"/>
  <c r="AI906" i="55"/>
  <c r="AI942" i="55"/>
  <c r="AE951" i="55"/>
  <c r="AO951" i="55" s="1"/>
  <c r="Z951" i="55"/>
  <c r="AJ951" i="55" s="1"/>
  <c r="AD951" i="55"/>
  <c r="AN951" i="55" s="1"/>
  <c r="AC951" i="55"/>
  <c r="AM951" i="55" s="1"/>
  <c r="AB951" i="55"/>
  <c r="AL951" i="55" s="1"/>
  <c r="AH951" i="55" s="1"/>
  <c r="AA951" i="55"/>
  <c r="AK951" i="55" s="1"/>
  <c r="Y951" i="55"/>
  <c r="AO954" i="55"/>
  <c r="AN954" i="55"/>
  <c r="AI954" i="55"/>
  <c r="AJ954" i="55"/>
  <c r="AO958" i="55"/>
  <c r="AN958" i="55"/>
  <c r="AI958" i="55"/>
  <c r="AJ958" i="55"/>
  <c r="AL973" i="55"/>
  <c r="AH973" i="55" s="1"/>
  <c r="AK973" i="55"/>
  <c r="AI973" i="55"/>
  <c r="AJ973" i="55"/>
  <c r="AI995" i="55"/>
  <c r="AN1144" i="55"/>
  <c r="AL1144" i="55"/>
  <c r="AH1144" i="55" s="1"/>
  <c r="AI1144" i="55"/>
  <c r="AM1144" i="55"/>
  <c r="AK1144" i="55"/>
  <c r="AO1256" i="55"/>
  <c r="AN1256" i="55"/>
  <c r="AM1256" i="55"/>
  <c r="AL1256" i="55"/>
  <c r="AH1256" i="55" s="1"/>
  <c r="AI1256" i="55"/>
  <c r="AB514" i="55"/>
  <c r="AL514" i="55" s="1"/>
  <c r="AH514" i="55" s="1"/>
  <c r="AB518" i="55"/>
  <c r="AL518" i="55" s="1"/>
  <c r="AH518" i="55" s="1"/>
  <c r="AB522" i="55"/>
  <c r="AL522" i="55" s="1"/>
  <c r="AH522" i="55" s="1"/>
  <c r="AB526" i="55"/>
  <c r="AL526" i="55" s="1"/>
  <c r="AH526" i="55" s="1"/>
  <c r="AB530" i="55"/>
  <c r="AL530" i="55" s="1"/>
  <c r="AH530" i="55" s="1"/>
  <c r="AB534" i="55"/>
  <c r="AL534" i="55" s="1"/>
  <c r="AH534" i="55" s="1"/>
  <c r="AB538" i="55"/>
  <c r="AL538" i="55" s="1"/>
  <c r="AH538" i="55" s="1"/>
  <c r="AB542" i="55"/>
  <c r="AL542" i="55" s="1"/>
  <c r="AH542" i="55" s="1"/>
  <c r="AB546" i="55"/>
  <c r="AL546" i="55" s="1"/>
  <c r="AH546" i="55" s="1"/>
  <c r="AB550" i="55"/>
  <c r="AL550" i="55" s="1"/>
  <c r="AH550" i="55" s="1"/>
  <c r="AB554" i="55"/>
  <c r="AL554" i="55" s="1"/>
  <c r="AH554" i="55" s="1"/>
  <c r="AB558" i="55"/>
  <c r="AL558" i="55" s="1"/>
  <c r="AH558" i="55" s="1"/>
  <c r="AB562" i="55"/>
  <c r="AL562" i="55" s="1"/>
  <c r="AH562" i="55" s="1"/>
  <c r="AB566" i="55"/>
  <c r="AL566" i="55" s="1"/>
  <c r="AH566" i="55" s="1"/>
  <c r="AB570" i="55"/>
  <c r="AL570" i="55" s="1"/>
  <c r="AH570" i="55" s="1"/>
  <c r="AB574" i="55"/>
  <c r="AL574" i="55" s="1"/>
  <c r="AH574" i="55" s="1"/>
  <c r="AB578" i="55"/>
  <c r="AL578" i="55" s="1"/>
  <c r="AH578" i="55" s="1"/>
  <c r="AB582" i="55"/>
  <c r="AL582" i="55" s="1"/>
  <c r="AH582" i="55" s="1"/>
  <c r="AB586" i="55"/>
  <c r="AL586" i="55" s="1"/>
  <c r="AH586" i="55" s="1"/>
  <c r="AB590" i="55"/>
  <c r="AL590" i="55" s="1"/>
  <c r="AH590" i="55" s="1"/>
  <c r="AB594" i="55"/>
  <c r="AL594" i="55" s="1"/>
  <c r="AH594" i="55" s="1"/>
  <c r="AB598" i="55"/>
  <c r="AL598" i="55" s="1"/>
  <c r="AH598" i="55" s="1"/>
  <c r="AB602" i="55"/>
  <c r="AL602" i="55" s="1"/>
  <c r="AH602" i="55" s="1"/>
  <c r="AB606" i="55"/>
  <c r="AL606" i="55" s="1"/>
  <c r="AH606" i="55" s="1"/>
  <c r="AB610" i="55"/>
  <c r="AL610" i="55" s="1"/>
  <c r="AH610" i="55" s="1"/>
  <c r="AB614" i="55"/>
  <c r="AL614" i="55" s="1"/>
  <c r="AH614" i="55" s="1"/>
  <c r="AB618" i="55"/>
  <c r="AL618" i="55" s="1"/>
  <c r="AH618" i="55" s="1"/>
  <c r="AB622" i="55"/>
  <c r="AL622" i="55" s="1"/>
  <c r="AH622" i="55" s="1"/>
  <c r="AB626" i="55"/>
  <c r="AL626" i="55" s="1"/>
  <c r="AH626" i="55" s="1"/>
  <c r="AB630" i="55"/>
  <c r="AL630" i="55" s="1"/>
  <c r="AH630" i="55" s="1"/>
  <c r="AB634" i="55"/>
  <c r="AL634" i="55" s="1"/>
  <c r="AH634" i="55" s="1"/>
  <c r="AB638" i="55"/>
  <c r="AL638" i="55" s="1"/>
  <c r="AH638" i="55" s="1"/>
  <c r="AB642" i="55"/>
  <c r="AL642" i="55" s="1"/>
  <c r="AH642" i="55" s="1"/>
  <c r="AB646" i="55"/>
  <c r="AL646" i="55" s="1"/>
  <c r="AH646" i="55" s="1"/>
  <c r="AB650" i="55"/>
  <c r="AL650" i="55" s="1"/>
  <c r="AH650" i="55" s="1"/>
  <c r="AB654" i="55"/>
  <c r="AL654" i="55" s="1"/>
  <c r="AH654" i="55" s="1"/>
  <c r="AL658" i="55"/>
  <c r="AH658" i="55" s="1"/>
  <c r="AG658" i="55" s="1"/>
  <c r="AI665" i="55"/>
  <c r="AK665" i="55"/>
  <c r="AC667" i="55"/>
  <c r="AM667" i="55" s="1"/>
  <c r="Z667" i="55"/>
  <c r="AJ667" i="55" s="1"/>
  <c r="AL670" i="55"/>
  <c r="AH670" i="55" s="1"/>
  <c r="AI670" i="55"/>
  <c r="AD671" i="55"/>
  <c r="AN671" i="55" s="1"/>
  <c r="AO674" i="55"/>
  <c r="AK680" i="55"/>
  <c r="AO680" i="55"/>
  <c r="AL680" i="55"/>
  <c r="AH680" i="55" s="1"/>
  <c r="AO695" i="55"/>
  <c r="AN695" i="55"/>
  <c r="Z708" i="55"/>
  <c r="AJ708" i="55" s="1"/>
  <c r="Y708" i="55"/>
  <c r="AE708" i="55"/>
  <c r="AO708" i="55" s="1"/>
  <c r="AC708" i="55"/>
  <c r="AM708" i="55" s="1"/>
  <c r="AO737" i="55"/>
  <c r="AN737" i="55"/>
  <c r="AL737" i="55"/>
  <c r="AH737" i="55" s="1"/>
  <c r="AK737" i="55"/>
  <c r="AI737" i="55"/>
  <c r="AL760" i="55"/>
  <c r="AH760" i="55" s="1"/>
  <c r="AO765" i="55"/>
  <c r="AN765" i="55"/>
  <c r="AK765" i="55"/>
  <c r="AI765" i="55"/>
  <c r="AO778" i="55"/>
  <c r="AN778" i="55"/>
  <c r="AM778" i="55"/>
  <c r="AL778" i="55"/>
  <c r="AH778" i="55" s="1"/>
  <c r="AK778" i="55"/>
  <c r="AJ778" i="55"/>
  <c r="AI778" i="55"/>
  <c r="AI779" i="55"/>
  <c r="AO779" i="55"/>
  <c r="AN779" i="55"/>
  <c r="AM779" i="55"/>
  <c r="AL779" i="55"/>
  <c r="AH779" i="55" s="1"/>
  <c r="AL800" i="55"/>
  <c r="AH800" i="55" s="1"/>
  <c r="AO809" i="55"/>
  <c r="AN809" i="55"/>
  <c r="AM809" i="55"/>
  <c r="AK809" i="55"/>
  <c r="AI809" i="55"/>
  <c r="AO826" i="55"/>
  <c r="AN826" i="55"/>
  <c r="AM826" i="55"/>
  <c r="AL826" i="55"/>
  <c r="AH826" i="55" s="1"/>
  <c r="AK826" i="55"/>
  <c r="AJ826" i="55"/>
  <c r="AI826" i="55"/>
  <c r="AI827" i="55"/>
  <c r="AO827" i="55"/>
  <c r="AN827" i="55"/>
  <c r="AM827" i="55"/>
  <c r="AL827" i="55"/>
  <c r="AH827" i="55" s="1"/>
  <c r="AO837" i="55"/>
  <c r="AN837" i="55"/>
  <c r="AM837" i="55"/>
  <c r="AK837" i="55"/>
  <c r="AI837" i="55"/>
  <c r="AO845" i="55"/>
  <c r="AM845" i="55"/>
  <c r="AK845" i="55"/>
  <c r="AI845" i="55"/>
  <c r="AO853" i="55"/>
  <c r="AN853" i="55"/>
  <c r="AM853" i="55"/>
  <c r="AK853" i="55"/>
  <c r="AI853" i="55"/>
  <c r="AO861" i="55"/>
  <c r="AN861" i="55"/>
  <c r="AM861" i="55"/>
  <c r="AK861" i="55"/>
  <c r="AI861" i="55"/>
  <c r="AI867" i="55"/>
  <c r="AO867" i="55"/>
  <c r="AN867" i="55"/>
  <c r="AM867" i="55"/>
  <c r="AL867" i="55"/>
  <c r="AH867" i="55" s="1"/>
  <c r="AO894" i="55"/>
  <c r="AN894" i="55"/>
  <c r="AM894" i="55"/>
  <c r="AL894" i="55"/>
  <c r="AH894" i="55" s="1"/>
  <c r="AK894" i="55"/>
  <c r="AJ894" i="55"/>
  <c r="AI894" i="55"/>
  <c r="AI911" i="55"/>
  <c r="AO911" i="55"/>
  <c r="AN911" i="55"/>
  <c r="AL911" i="55"/>
  <c r="AH911" i="55" s="1"/>
  <c r="AO917" i="55"/>
  <c r="AN917" i="55"/>
  <c r="AM917" i="55"/>
  <c r="AI917" i="55"/>
  <c r="AC942" i="55"/>
  <c r="AM942" i="55" s="1"/>
  <c r="AB942" i="55"/>
  <c r="AL942" i="55" s="1"/>
  <c r="AH942" i="55" s="1"/>
  <c r="AE942" i="55"/>
  <c r="AO942" i="55" s="1"/>
  <c r="AD942" i="55"/>
  <c r="AN942" i="55" s="1"/>
  <c r="AA942" i="55"/>
  <c r="AK942" i="55" s="1"/>
  <c r="Z942" i="55"/>
  <c r="AJ942" i="55" s="1"/>
  <c r="Y942" i="55"/>
  <c r="AL977" i="55"/>
  <c r="AH977" i="55" s="1"/>
  <c r="AK977" i="55"/>
  <c r="AI977" i="55"/>
  <c r="AN977" i="55"/>
  <c r="AL987" i="55"/>
  <c r="AH987" i="55" s="1"/>
  <c r="AN987" i="55"/>
  <c r="AI987" i="55"/>
  <c r="AK991" i="55"/>
  <c r="AE995" i="55"/>
  <c r="AO995" i="55" s="1"/>
  <c r="AC995" i="55"/>
  <c r="AM995" i="55" s="1"/>
  <c r="Z995" i="55"/>
  <c r="AJ995" i="55" s="1"/>
  <c r="Y995" i="55"/>
  <c r="AD995" i="55"/>
  <c r="AN995" i="55" s="1"/>
  <c r="AB995" i="55"/>
  <c r="AL995" i="55" s="1"/>
  <c r="AH995" i="55" s="1"/>
  <c r="AA995" i="55"/>
  <c r="AK995" i="55" s="1"/>
  <c r="AI1055" i="55"/>
  <c r="AI1097" i="55"/>
  <c r="AO1097" i="55"/>
  <c r="AL1097" i="55"/>
  <c r="AH1097" i="55" s="1"/>
  <c r="AN1097" i="55"/>
  <c r="AM1097" i="55"/>
  <c r="AK1097" i="55"/>
  <c r="AI1105" i="55"/>
  <c r="AO1105" i="55"/>
  <c r="AN1105" i="55"/>
  <c r="AM1105" i="55"/>
  <c r="AK1105" i="55"/>
  <c r="AI460" i="55"/>
  <c r="AI464" i="55"/>
  <c r="AI468" i="55"/>
  <c r="AI472" i="55"/>
  <c r="AI476" i="55"/>
  <c r="AI480" i="55"/>
  <c r="AI484" i="55"/>
  <c r="AI488" i="55"/>
  <c r="AC490" i="55"/>
  <c r="AM490" i="55" s="1"/>
  <c r="AI492" i="55"/>
  <c r="AC494" i="55"/>
  <c r="AM494" i="55" s="1"/>
  <c r="AI496" i="55"/>
  <c r="AC498" i="55"/>
  <c r="AM498" i="55" s="1"/>
  <c r="AI500" i="55"/>
  <c r="AC502" i="55"/>
  <c r="AM502" i="55" s="1"/>
  <c r="AI504" i="55"/>
  <c r="AC506" i="55"/>
  <c r="AM506" i="55" s="1"/>
  <c r="AI508" i="55"/>
  <c r="AC510" i="55"/>
  <c r="AM510" i="55" s="1"/>
  <c r="AI512" i="55"/>
  <c r="AC514" i="55"/>
  <c r="AM514" i="55" s="1"/>
  <c r="AI516" i="55"/>
  <c r="AC518" i="55"/>
  <c r="AM518" i="55" s="1"/>
  <c r="AI520" i="55"/>
  <c r="AC522" i="55"/>
  <c r="AM522" i="55" s="1"/>
  <c r="AI524" i="55"/>
  <c r="AC526" i="55"/>
  <c r="AM526" i="55" s="1"/>
  <c r="AI528" i="55"/>
  <c r="AC530" i="55"/>
  <c r="AM530" i="55" s="1"/>
  <c r="AI532" i="55"/>
  <c r="AC534" i="55"/>
  <c r="AM534" i="55" s="1"/>
  <c r="AI536" i="55"/>
  <c r="AC538" i="55"/>
  <c r="AM538" i="55" s="1"/>
  <c r="AI540" i="55"/>
  <c r="AC542" i="55"/>
  <c r="AM542" i="55" s="1"/>
  <c r="AI544" i="55"/>
  <c r="AC546" i="55"/>
  <c r="AM546" i="55" s="1"/>
  <c r="AI548" i="55"/>
  <c r="AC550" i="55"/>
  <c r="AM550" i="55" s="1"/>
  <c r="AI552" i="55"/>
  <c r="AC554" i="55"/>
  <c r="AM554" i="55" s="1"/>
  <c r="AI556" i="55"/>
  <c r="AC558" i="55"/>
  <c r="AM558" i="55" s="1"/>
  <c r="AI560" i="55"/>
  <c r="AC562" i="55"/>
  <c r="AM562" i="55" s="1"/>
  <c r="AI564" i="55"/>
  <c r="AC566" i="55"/>
  <c r="AM566" i="55" s="1"/>
  <c r="AI568" i="55"/>
  <c r="AC570" i="55"/>
  <c r="AM570" i="55" s="1"/>
  <c r="AI572" i="55"/>
  <c r="AC574" i="55"/>
  <c r="AM574" i="55" s="1"/>
  <c r="AI576" i="55"/>
  <c r="AC578" i="55"/>
  <c r="AM578" i="55" s="1"/>
  <c r="AI580" i="55"/>
  <c r="AC582" i="55"/>
  <c r="AM582" i="55" s="1"/>
  <c r="AI584" i="55"/>
  <c r="AC586" i="55"/>
  <c r="AM586" i="55" s="1"/>
  <c r="AI588" i="55"/>
  <c r="AC590" i="55"/>
  <c r="AM590" i="55" s="1"/>
  <c r="AI592" i="55"/>
  <c r="AC594" i="55"/>
  <c r="AM594" i="55" s="1"/>
  <c r="AI596" i="55"/>
  <c r="AC598" i="55"/>
  <c r="AM598" i="55" s="1"/>
  <c r="AI600" i="55"/>
  <c r="AC602" i="55"/>
  <c r="AM602" i="55" s="1"/>
  <c r="AI604" i="55"/>
  <c r="AC606" i="55"/>
  <c r="AM606" i="55" s="1"/>
  <c r="AI608" i="55"/>
  <c r="AC610" i="55"/>
  <c r="AM610" i="55" s="1"/>
  <c r="AI612" i="55"/>
  <c r="AC614" i="55"/>
  <c r="AM614" i="55" s="1"/>
  <c r="AI616" i="55"/>
  <c r="AC618" i="55"/>
  <c r="AM618" i="55" s="1"/>
  <c r="AI620" i="55"/>
  <c r="AC622" i="55"/>
  <c r="AM622" i="55" s="1"/>
  <c r="AC626" i="55"/>
  <c r="AM626" i="55" s="1"/>
  <c r="AC630" i="55"/>
  <c r="AM630" i="55" s="1"/>
  <c r="AC634" i="55"/>
  <c r="AM634" i="55" s="1"/>
  <c r="AC638" i="55"/>
  <c r="AM638" i="55" s="1"/>
  <c r="AC642" i="55"/>
  <c r="AM642" i="55" s="1"/>
  <c r="AC646" i="55"/>
  <c r="AM646" i="55" s="1"/>
  <c r="AC650" i="55"/>
  <c r="AM650" i="55" s="1"/>
  <c r="AC654" i="55"/>
  <c r="AM654" i="55" s="1"/>
  <c r="AE658" i="55"/>
  <c r="AO658" i="55" s="1"/>
  <c r="Z658" i="55"/>
  <c r="AJ658" i="55" s="1"/>
  <c r="AE671" i="55"/>
  <c r="AO671" i="55" s="1"/>
  <c r="AO675" i="55"/>
  <c r="AL675" i="55"/>
  <c r="AH675" i="55" s="1"/>
  <c r="AK675" i="55"/>
  <c r="Y680" i="55"/>
  <c r="AC680" i="55"/>
  <c r="AM680" i="55" s="1"/>
  <c r="AN693" i="55"/>
  <c r="AI693" i="55"/>
  <c r="AC695" i="55"/>
  <c r="AM695" i="55" s="1"/>
  <c r="AB695" i="55"/>
  <c r="AL695" i="55" s="1"/>
  <c r="AH695" i="55" s="1"/>
  <c r="AG695" i="55" s="1"/>
  <c r="Z695" i="55"/>
  <c r="AJ695" i="55" s="1"/>
  <c r="AI703" i="55"/>
  <c r="AO703" i="55"/>
  <c r="AN703" i="55"/>
  <c r="AO789" i="55"/>
  <c r="AN789" i="55"/>
  <c r="AM789" i="55"/>
  <c r="AI789" i="55"/>
  <c r="AO806" i="55"/>
  <c r="AN806" i="55"/>
  <c r="AM806" i="55"/>
  <c r="AL806" i="55"/>
  <c r="AH806" i="55" s="1"/>
  <c r="AK806" i="55"/>
  <c r="AJ806" i="55"/>
  <c r="AI806" i="55"/>
  <c r="AI807" i="55"/>
  <c r="AO807" i="55"/>
  <c r="AN807" i="55"/>
  <c r="AM807" i="55"/>
  <c r="AL807" i="55"/>
  <c r="AH807" i="55" s="1"/>
  <c r="AG807" i="55" s="1"/>
  <c r="AO866" i="55"/>
  <c r="AN866" i="55"/>
  <c r="AM866" i="55"/>
  <c r="AL866" i="55"/>
  <c r="AH866" i="55" s="1"/>
  <c r="AK866" i="55"/>
  <c r="AJ866" i="55"/>
  <c r="AI866" i="55"/>
  <c r="AL868" i="55"/>
  <c r="AH868" i="55" s="1"/>
  <c r="AO881" i="55"/>
  <c r="AN881" i="55"/>
  <c r="AM881" i="55"/>
  <c r="AK881" i="55"/>
  <c r="AI881" i="55"/>
  <c r="AI887" i="55"/>
  <c r="AO887" i="55"/>
  <c r="AN887" i="55"/>
  <c r="AM887" i="55"/>
  <c r="AL887" i="55"/>
  <c r="AH887" i="55" s="1"/>
  <c r="AN901" i="55"/>
  <c r="AM901" i="55"/>
  <c r="AK901" i="55"/>
  <c r="AI901" i="55"/>
  <c r="AL912" i="55"/>
  <c r="AH912" i="55" s="1"/>
  <c r="AN982" i="55"/>
  <c r="AI982" i="55"/>
  <c r="AM982" i="55"/>
  <c r="AK982" i="55"/>
  <c r="AJ982" i="55"/>
  <c r="AL1017" i="55"/>
  <c r="AH1017" i="55" s="1"/>
  <c r="AK1017" i="55"/>
  <c r="AI1017" i="55"/>
  <c r="AM1017" i="55"/>
  <c r="AO1017" i="55"/>
  <c r="AN1017" i="55"/>
  <c r="AJ1017" i="55"/>
  <c r="AI1027" i="55"/>
  <c r="Z656" i="55"/>
  <c r="AJ656" i="55" s="1"/>
  <c r="AM658" i="55"/>
  <c r="Z660" i="55"/>
  <c r="AJ660" i="55" s="1"/>
  <c r="AM665" i="55"/>
  <c r="Y667" i="55"/>
  <c r="AK670" i="55"/>
  <c r="AA672" i="55"/>
  <c r="AK672" i="55" s="1"/>
  <c r="AC675" i="55"/>
  <c r="AM675" i="55" s="1"/>
  <c r="Z675" i="55"/>
  <c r="AJ675" i="55" s="1"/>
  <c r="AN680" i="55"/>
  <c r="AE684" i="55"/>
  <c r="AO684" i="55" s="1"/>
  <c r="AA687" i="55"/>
  <c r="AK687" i="55" s="1"/>
  <c r="AB692" i="55"/>
  <c r="AL692" i="55" s="1"/>
  <c r="AH692" i="55" s="1"/>
  <c r="AL693" i="55"/>
  <c r="AH693" i="55" s="1"/>
  <c r="AN699" i="55"/>
  <c r="AL699" i="55"/>
  <c r="AH699" i="55" s="1"/>
  <c r="AM699" i="55"/>
  <c r="AO705" i="55"/>
  <c r="AN705" i="55"/>
  <c r="AI705" i="55"/>
  <c r="AK705" i="55"/>
  <c r="AA708" i="55"/>
  <c r="AK708" i="55" s="1"/>
  <c r="AN716" i="55"/>
  <c r="AI735" i="55"/>
  <c r="AO735" i="55"/>
  <c r="AI787" i="55"/>
  <c r="AO787" i="55"/>
  <c r="AN787" i="55"/>
  <c r="AM787" i="55"/>
  <c r="AL787" i="55"/>
  <c r="AH787" i="55" s="1"/>
  <c r="AG787" i="55" s="1"/>
  <c r="AL808" i="55"/>
  <c r="AH808" i="55" s="1"/>
  <c r="AO817" i="55"/>
  <c r="AN817" i="55"/>
  <c r="AM817" i="55"/>
  <c r="AK817" i="55"/>
  <c r="AI817" i="55"/>
  <c r="AI835" i="55"/>
  <c r="AO835" i="55"/>
  <c r="AN835" i="55"/>
  <c r="AM835" i="55"/>
  <c r="AL835" i="55"/>
  <c r="AH835" i="55" s="1"/>
  <c r="AG835" i="55" s="1"/>
  <c r="AI843" i="55"/>
  <c r="AO843" i="55"/>
  <c r="AN843" i="55"/>
  <c r="AM843" i="55"/>
  <c r="AL843" i="55"/>
  <c r="AH843" i="55" s="1"/>
  <c r="AI851" i="55"/>
  <c r="AN851" i="55"/>
  <c r="AM851" i="55"/>
  <c r="AL851" i="55"/>
  <c r="AH851" i="55" s="1"/>
  <c r="AG851" i="55" s="1"/>
  <c r="AI859" i="55"/>
  <c r="AO859" i="55"/>
  <c r="AN859" i="55"/>
  <c r="AM859" i="55"/>
  <c r="AL859" i="55"/>
  <c r="AH859" i="55" s="1"/>
  <c r="AI915" i="55"/>
  <c r="AO915" i="55"/>
  <c r="AM915" i="55"/>
  <c r="AO921" i="55"/>
  <c r="AN921" i="55"/>
  <c r="AM921" i="55"/>
  <c r="AI921" i="55"/>
  <c r="AO935" i="55"/>
  <c r="AM935" i="55"/>
  <c r="AL935" i="55"/>
  <c r="AH935" i="55" s="1"/>
  <c r="AI935" i="55"/>
  <c r="AO938" i="55"/>
  <c r="AN938" i="55"/>
  <c r="AI938" i="55"/>
  <c r="AM938" i="55"/>
  <c r="AL938" i="55"/>
  <c r="AH938" i="55" s="1"/>
  <c r="AL957" i="55"/>
  <c r="AH957" i="55" s="1"/>
  <c r="AK957" i="55"/>
  <c r="AI957" i="55"/>
  <c r="AO957" i="55"/>
  <c r="AN957" i="55"/>
  <c r="AM957" i="55"/>
  <c r="AJ957" i="55"/>
  <c r="AO965" i="55"/>
  <c r="AI996" i="55"/>
  <c r="AO996" i="55"/>
  <c r="AN996" i="55"/>
  <c r="AJ996" i="55"/>
  <c r="AM996" i="55"/>
  <c r="AL997" i="55"/>
  <c r="AH997" i="55" s="1"/>
  <c r="AK997" i="55"/>
  <c r="AI997" i="55"/>
  <c r="AO997" i="55"/>
  <c r="AN997" i="55"/>
  <c r="AJ997" i="55"/>
  <c r="AL1001" i="55"/>
  <c r="AH1001" i="55" s="1"/>
  <c r="AK1001" i="55"/>
  <c r="AI1001" i="55"/>
  <c r="AJ1001" i="55"/>
  <c r="AE1027" i="55"/>
  <c r="AO1027" i="55" s="1"/>
  <c r="AD1027" i="55"/>
  <c r="AN1027" i="55" s="1"/>
  <c r="AC1027" i="55"/>
  <c r="AM1027" i="55" s="1"/>
  <c r="AB1027" i="55"/>
  <c r="AL1027" i="55" s="1"/>
  <c r="AH1027" i="55" s="1"/>
  <c r="AA1027" i="55"/>
  <c r="AK1027" i="55" s="1"/>
  <c r="Z1027" i="55"/>
  <c r="AJ1027" i="55" s="1"/>
  <c r="Y1027" i="55"/>
  <c r="AE1051" i="55"/>
  <c r="AO1051" i="55" s="1"/>
  <c r="AD1051" i="55"/>
  <c r="AC1051" i="55"/>
  <c r="AM1051" i="55" s="1"/>
  <c r="AB1051" i="55"/>
  <c r="AA1051" i="55"/>
  <c r="AK1051" i="55" s="1"/>
  <c r="Z1051" i="55"/>
  <c r="AJ1051" i="55" s="1"/>
  <c r="Y1051" i="55"/>
  <c r="AI1113" i="55"/>
  <c r="AO1113" i="55"/>
  <c r="AL1113" i="55"/>
  <c r="AH1113" i="55" s="1"/>
  <c r="AN1113" i="55"/>
  <c r="AM1113" i="55"/>
  <c r="Z703" i="55"/>
  <c r="AJ703" i="55" s="1"/>
  <c r="Z707" i="55"/>
  <c r="AJ707" i="55" s="1"/>
  <c r="Z711" i="55"/>
  <c r="AJ711" i="55" s="1"/>
  <c r="AC712" i="55"/>
  <c r="AM712" i="55" s="1"/>
  <c r="Z715" i="55"/>
  <c r="AJ715" i="55" s="1"/>
  <c r="AC716" i="55"/>
  <c r="AM716" i="55" s="1"/>
  <c r="Z719" i="55"/>
  <c r="AJ719" i="55" s="1"/>
  <c r="AO720" i="55"/>
  <c r="Z723" i="55"/>
  <c r="AJ723" i="55" s="1"/>
  <c r="AO724" i="55"/>
  <c r="Z727" i="55"/>
  <c r="AJ727" i="55" s="1"/>
  <c r="AO728" i="55"/>
  <c r="Z731" i="55"/>
  <c r="AJ731" i="55" s="1"/>
  <c r="AO732" i="55"/>
  <c r="Z735" i="55"/>
  <c r="AJ735" i="55" s="1"/>
  <c r="AO736" i="55"/>
  <c r="Z739" i="55"/>
  <c r="AJ739" i="55" s="1"/>
  <c r="AC740" i="55"/>
  <c r="AM740" i="55" s="1"/>
  <c r="AC744" i="55"/>
  <c r="AM744" i="55" s="1"/>
  <c r="AO744" i="55"/>
  <c r="AC748" i="55"/>
  <c r="AM748" i="55" s="1"/>
  <c r="AO748" i="55"/>
  <c r="AC752" i="55"/>
  <c r="AM752" i="55" s="1"/>
  <c r="AO752" i="55"/>
  <c r="AC756" i="55"/>
  <c r="AM756" i="55" s="1"/>
  <c r="AO756" i="55"/>
  <c r="AC760" i="55"/>
  <c r="AM760" i="55" s="1"/>
  <c r="AO760" i="55"/>
  <c r="AC764" i="55"/>
  <c r="AM764" i="55" s="1"/>
  <c r="AO764" i="55"/>
  <c r="AC768" i="55"/>
  <c r="AM768" i="55" s="1"/>
  <c r="AO768" i="55"/>
  <c r="AC772" i="55"/>
  <c r="AM772" i="55" s="1"/>
  <c r="AO772" i="55"/>
  <c r="AC776" i="55"/>
  <c r="AM776" i="55" s="1"/>
  <c r="AO776" i="55"/>
  <c r="AC780" i="55"/>
  <c r="AM780" i="55" s="1"/>
  <c r="AO780" i="55"/>
  <c r="AC784" i="55"/>
  <c r="AM784" i="55" s="1"/>
  <c r="AO784" i="55"/>
  <c r="AC788" i="55"/>
  <c r="AM788" i="55" s="1"/>
  <c r="AC792" i="55"/>
  <c r="AM792" i="55" s="1"/>
  <c r="AO792" i="55"/>
  <c r="AC796" i="55"/>
  <c r="AM796" i="55" s="1"/>
  <c r="AO796" i="55"/>
  <c r="AC800" i="55"/>
  <c r="AM800" i="55" s="1"/>
  <c r="AO800" i="55"/>
  <c r="AC804" i="55"/>
  <c r="AM804" i="55" s="1"/>
  <c r="AO804" i="55"/>
  <c r="AC808" i="55"/>
  <c r="AM808" i="55" s="1"/>
  <c r="AO808" i="55"/>
  <c r="AC812" i="55"/>
  <c r="AM812" i="55" s="1"/>
  <c r="AO812" i="55"/>
  <c r="AC816" i="55"/>
  <c r="AM816" i="55" s="1"/>
  <c r="AC820" i="55"/>
  <c r="AM820" i="55" s="1"/>
  <c r="AO820" i="55"/>
  <c r="AC824" i="55"/>
  <c r="AM824" i="55" s="1"/>
  <c r="AO824" i="55"/>
  <c r="AC828" i="55"/>
  <c r="AM828" i="55" s="1"/>
  <c r="AO828" i="55"/>
  <c r="AC832" i="55"/>
  <c r="AM832" i="55" s="1"/>
  <c r="AO832" i="55"/>
  <c r="AC836" i="55"/>
  <c r="AM836" i="55" s="1"/>
  <c r="AO836" i="55"/>
  <c r="AC840" i="55"/>
  <c r="AM840" i="55" s="1"/>
  <c r="AO840" i="55"/>
  <c r="AC844" i="55"/>
  <c r="AM844" i="55" s="1"/>
  <c r="AO844" i="55"/>
  <c r="AC848" i="55"/>
  <c r="AM848" i="55" s="1"/>
  <c r="AO848" i="55"/>
  <c r="AC852" i="55"/>
  <c r="AM852" i="55" s="1"/>
  <c r="AO852" i="55"/>
  <c r="AC856" i="55"/>
  <c r="AM856" i="55" s="1"/>
  <c r="AO856" i="55"/>
  <c r="AC860" i="55"/>
  <c r="AM860" i="55" s="1"/>
  <c r="AO860" i="55"/>
  <c r="AC864" i="55"/>
  <c r="AM864" i="55" s="1"/>
  <c r="AO864" i="55"/>
  <c r="AC868" i="55"/>
  <c r="AM868" i="55" s="1"/>
  <c r="AO868" i="55"/>
  <c r="AC872" i="55"/>
  <c r="AM872" i="55" s="1"/>
  <c r="AO872" i="55"/>
  <c r="AC876" i="55"/>
  <c r="AM876" i="55" s="1"/>
  <c r="AO876" i="55"/>
  <c r="AC880" i="55"/>
  <c r="AM880" i="55" s="1"/>
  <c r="AC884" i="55"/>
  <c r="AM884" i="55" s="1"/>
  <c r="AC888" i="55"/>
  <c r="AM888" i="55" s="1"/>
  <c r="AO888" i="55"/>
  <c r="AC892" i="55"/>
  <c r="AM892" i="55" s="1"/>
  <c r="AO892" i="55"/>
  <c r="AC896" i="55"/>
  <c r="AM896" i="55" s="1"/>
  <c r="AO896" i="55"/>
  <c r="AC900" i="55"/>
  <c r="AM900" i="55" s="1"/>
  <c r="AO900" i="55"/>
  <c r="AC904" i="55"/>
  <c r="AM904" i="55" s="1"/>
  <c r="AC908" i="55"/>
  <c r="AM908" i="55" s="1"/>
  <c r="AO908" i="55"/>
  <c r="AC912" i="55"/>
  <c r="AM912" i="55" s="1"/>
  <c r="AO912" i="55"/>
  <c r="AC916" i="55"/>
  <c r="AM916" i="55" s="1"/>
  <c r="AO916" i="55"/>
  <c r="AC920" i="55"/>
  <c r="AM920" i="55" s="1"/>
  <c r="AO920" i="55"/>
  <c r="AC924" i="55"/>
  <c r="AM924" i="55" s="1"/>
  <c r="AC928" i="55"/>
  <c r="AM928" i="55" s="1"/>
  <c r="AC932" i="55"/>
  <c r="AM932" i="55" s="1"/>
  <c r="AD935" i="55"/>
  <c r="AN935" i="55" s="1"/>
  <c r="AI947" i="55"/>
  <c r="AI967" i="55"/>
  <c r="AO990" i="55"/>
  <c r="AN990" i="55"/>
  <c r="AI990" i="55"/>
  <c r="AM990" i="55"/>
  <c r="AO1002" i="55"/>
  <c r="AK1002" i="55"/>
  <c r="AI1002" i="55"/>
  <c r="AN1013" i="55"/>
  <c r="AI1024" i="55"/>
  <c r="AO1024" i="55"/>
  <c r="AN1024" i="55"/>
  <c r="AJ1024" i="55"/>
  <c r="AM1024" i="55"/>
  <c r="AI1048" i="55"/>
  <c r="AO1048" i="55"/>
  <c r="AM1048" i="55"/>
  <c r="AJ1048" i="55"/>
  <c r="AE1055" i="55"/>
  <c r="AO1055" i="55" s="1"/>
  <c r="AD1055" i="55"/>
  <c r="AN1055" i="55" s="1"/>
  <c r="AC1055" i="55"/>
  <c r="AM1055" i="55" s="1"/>
  <c r="AB1055" i="55"/>
  <c r="AL1055" i="55" s="1"/>
  <c r="AH1055" i="55" s="1"/>
  <c r="AA1055" i="55"/>
  <c r="AK1055" i="55" s="1"/>
  <c r="Z1055" i="55"/>
  <c r="AJ1055" i="55" s="1"/>
  <c r="Y1055" i="55"/>
  <c r="AE1087" i="55"/>
  <c r="AO1087" i="55" s="1"/>
  <c r="AD1087" i="55"/>
  <c r="AN1087" i="55" s="1"/>
  <c r="AC1087" i="55"/>
  <c r="AM1087" i="55" s="1"/>
  <c r="AB1087" i="55"/>
  <c r="AL1087" i="55" s="1"/>
  <c r="AH1087" i="55" s="1"/>
  <c r="AA1087" i="55"/>
  <c r="AK1087" i="55" s="1"/>
  <c r="Z1087" i="55"/>
  <c r="AJ1087" i="55" s="1"/>
  <c r="Y1087" i="55"/>
  <c r="AI1090" i="55"/>
  <c r="AO1090" i="55"/>
  <c r="AN1090" i="55"/>
  <c r="AM1090" i="55"/>
  <c r="AO1108" i="55"/>
  <c r="AN1108" i="55"/>
  <c r="AL1108" i="55"/>
  <c r="AH1108" i="55" s="1"/>
  <c r="AI1108" i="55"/>
  <c r="AM1108" i="55"/>
  <c r="AK1108" i="55"/>
  <c r="AO1123" i="55"/>
  <c r="AL1123" i="55"/>
  <c r="AH1123" i="55" s="1"/>
  <c r="AK1123" i="55"/>
  <c r="AI1123" i="55"/>
  <c r="AM1123" i="55"/>
  <c r="AJ1123" i="55"/>
  <c r="AO1132" i="55"/>
  <c r="AN1132" i="55"/>
  <c r="AL1132" i="55"/>
  <c r="AH1132" i="55" s="1"/>
  <c r="AI1132" i="55"/>
  <c r="AM1132" i="55"/>
  <c r="AK1132" i="55"/>
  <c r="AO1176" i="55"/>
  <c r="AN1176" i="55"/>
  <c r="AM1176" i="55"/>
  <c r="AL1176" i="55"/>
  <c r="AH1176" i="55" s="1"/>
  <c r="AK1176" i="55"/>
  <c r="AI1176" i="55"/>
  <c r="AO1215" i="55"/>
  <c r="AN1215" i="55"/>
  <c r="AM1215" i="55"/>
  <c r="AL1215" i="55"/>
  <c r="AH1215" i="55" s="1"/>
  <c r="AK1215" i="55"/>
  <c r="AJ1215" i="55"/>
  <c r="AI1215" i="55"/>
  <c r="AL1250" i="55"/>
  <c r="AH1250" i="55" s="1"/>
  <c r="AJ1250" i="55"/>
  <c r="AI1250" i="55"/>
  <c r="AO1250" i="55"/>
  <c r="AN1250" i="55"/>
  <c r="AO1268" i="55"/>
  <c r="AN1268" i="55"/>
  <c r="AM1268" i="55"/>
  <c r="AI1268" i="55"/>
  <c r="AJ947" i="55"/>
  <c r="AL949" i="55"/>
  <c r="AH949" i="55" s="1"/>
  <c r="AM949" i="55"/>
  <c r="AI952" i="55"/>
  <c r="AO952" i="55"/>
  <c r="AK952" i="55"/>
  <c r="AE955" i="55"/>
  <c r="AO955" i="55" s="1"/>
  <c r="AC955" i="55"/>
  <c r="AM955" i="55" s="1"/>
  <c r="Z955" i="55"/>
  <c r="AJ955" i="55" s="1"/>
  <c r="AL959" i="55"/>
  <c r="AH959" i="55" s="1"/>
  <c r="AO970" i="55"/>
  <c r="AN970" i="55"/>
  <c r="AI970" i="55"/>
  <c r="AK970" i="55"/>
  <c r="AL981" i="55"/>
  <c r="AH981" i="55" s="1"/>
  <c r="AK981" i="55"/>
  <c r="AI981" i="55"/>
  <c r="AN981" i="55"/>
  <c r="AN1003" i="55"/>
  <c r="AJ1006" i="55"/>
  <c r="AI1012" i="55"/>
  <c r="AO1012" i="55"/>
  <c r="AN1012" i="55"/>
  <c r="AL1012" i="55"/>
  <c r="AH1012" i="55" s="1"/>
  <c r="AL1025" i="55"/>
  <c r="AH1025" i="55" s="1"/>
  <c r="AK1025" i="55"/>
  <c r="AJ1025" i="55"/>
  <c r="AI1025" i="55"/>
  <c r="AM1025" i="55"/>
  <c r="AN1029" i="55"/>
  <c r="AL1049" i="55"/>
  <c r="AH1049" i="55" s="1"/>
  <c r="AO1054" i="55"/>
  <c r="AN1054" i="55"/>
  <c r="AM1054" i="55"/>
  <c r="AK1054" i="55"/>
  <c r="AJ1054" i="55"/>
  <c r="AI1054" i="55"/>
  <c r="AE1083" i="55"/>
  <c r="AO1083" i="55" s="1"/>
  <c r="AD1083" i="55"/>
  <c r="AN1083" i="55" s="1"/>
  <c r="AC1083" i="55"/>
  <c r="AM1083" i="55" s="1"/>
  <c r="AB1083" i="55"/>
  <c r="AL1083" i="55" s="1"/>
  <c r="AH1083" i="55" s="1"/>
  <c r="AA1083" i="55"/>
  <c r="AK1083" i="55" s="1"/>
  <c r="Z1083" i="55"/>
  <c r="AJ1083" i="55" s="1"/>
  <c r="Y1083" i="55"/>
  <c r="AL1122" i="55"/>
  <c r="AH1122" i="55" s="1"/>
  <c r="AK1122" i="55"/>
  <c r="AI1122" i="55"/>
  <c r="AO1122" i="55"/>
  <c r="AJ1122" i="55"/>
  <c r="AN1131" i="55"/>
  <c r="AL1131" i="55"/>
  <c r="AH1131" i="55" s="1"/>
  <c r="AI1131" i="55"/>
  <c r="AO1183" i="55"/>
  <c r="AN1183" i="55"/>
  <c r="AM1183" i="55"/>
  <c r="AL1183" i="55"/>
  <c r="AH1183" i="55" s="1"/>
  <c r="AI1183" i="55"/>
  <c r="AI1201" i="55"/>
  <c r="AO1201" i="55"/>
  <c r="AN1201" i="55"/>
  <c r="AM1201" i="55"/>
  <c r="AL1201" i="55"/>
  <c r="AH1201" i="55" s="1"/>
  <c r="AI1249" i="55"/>
  <c r="AO1249" i="55"/>
  <c r="AN1249" i="55"/>
  <c r="AM1249" i="55"/>
  <c r="AL1249" i="55"/>
  <c r="AH1249" i="55" s="1"/>
  <c r="AG1249" i="55" s="1"/>
  <c r="AO1280" i="55"/>
  <c r="AM1280" i="55"/>
  <c r="AI1280" i="55"/>
  <c r="AB703" i="55"/>
  <c r="AL703" i="55" s="1"/>
  <c r="AH703" i="55" s="1"/>
  <c r="AB707" i="55"/>
  <c r="AL707" i="55" s="1"/>
  <c r="AH707" i="55" s="1"/>
  <c r="AB711" i="55"/>
  <c r="AL711" i="55" s="1"/>
  <c r="AH711" i="55" s="1"/>
  <c r="AG711" i="55" s="1"/>
  <c r="AE712" i="55"/>
  <c r="AO712" i="55" s="1"/>
  <c r="AB715" i="55"/>
  <c r="AL715" i="55" s="1"/>
  <c r="AH715" i="55" s="1"/>
  <c r="AE716" i="55"/>
  <c r="AO716" i="55" s="1"/>
  <c r="AB719" i="55"/>
  <c r="AL719" i="55" s="1"/>
  <c r="AH719" i="55" s="1"/>
  <c r="AB723" i="55"/>
  <c r="AL723" i="55" s="1"/>
  <c r="AH723" i="55" s="1"/>
  <c r="AB727" i="55"/>
  <c r="AL727" i="55" s="1"/>
  <c r="AH727" i="55" s="1"/>
  <c r="AB731" i="55"/>
  <c r="AL731" i="55" s="1"/>
  <c r="AH731" i="55" s="1"/>
  <c r="AG731" i="55" s="1"/>
  <c r="AB735" i="55"/>
  <c r="AL735" i="55" s="1"/>
  <c r="AH735" i="55" s="1"/>
  <c r="AB739" i="55"/>
  <c r="AL739" i="55" s="1"/>
  <c r="AH739" i="55" s="1"/>
  <c r="AG739" i="55" s="1"/>
  <c r="AE924" i="55"/>
  <c r="AO924" i="55" s="1"/>
  <c r="AE928" i="55"/>
  <c r="AO928" i="55" s="1"/>
  <c r="AE932" i="55"/>
  <c r="AO932" i="55" s="1"/>
  <c r="AI939" i="55"/>
  <c r="AK947" i="55"/>
  <c r="Z949" i="55"/>
  <c r="AJ949" i="55" s="1"/>
  <c r="Y949" i="55"/>
  <c r="AL952" i="55"/>
  <c r="AH952" i="55" s="1"/>
  <c r="AI956" i="55"/>
  <c r="AO956" i="55"/>
  <c r="AK956" i="55"/>
  <c r="AE959" i="55"/>
  <c r="AO959" i="55" s="1"/>
  <c r="AC959" i="55"/>
  <c r="AM959" i="55" s="1"/>
  <c r="Z959" i="55"/>
  <c r="AJ959" i="55" s="1"/>
  <c r="AM970" i="55"/>
  <c r="AI975" i="55"/>
  <c r="AO981" i="55"/>
  <c r="AI992" i="55"/>
  <c r="AO992" i="55"/>
  <c r="AN992" i="55"/>
  <c r="AK992" i="55"/>
  <c r="AE1003" i="55"/>
  <c r="AO1003" i="55" s="1"/>
  <c r="AC1003" i="55"/>
  <c r="AM1003" i="55" s="1"/>
  <c r="AB1003" i="55"/>
  <c r="AL1003" i="55" s="1"/>
  <c r="AH1003" i="55" s="1"/>
  <c r="Z1003" i="55"/>
  <c r="Y1003" i="55"/>
  <c r="AL1005" i="55"/>
  <c r="AH1005" i="55" s="1"/>
  <c r="AK1005" i="55"/>
  <c r="AI1005" i="55"/>
  <c r="AO1005" i="55"/>
  <c r="AI1008" i="55"/>
  <c r="AO1008" i="55"/>
  <c r="AN1008" i="55"/>
  <c r="AK1008" i="55"/>
  <c r="AJ1009" i="55"/>
  <c r="AO1014" i="55"/>
  <c r="AN1014" i="55"/>
  <c r="AK1014" i="55"/>
  <c r="AJ1014" i="55"/>
  <c r="AI1014" i="55"/>
  <c r="AN1015" i="55"/>
  <c r="AE1031" i="55"/>
  <c r="AO1031" i="55" s="1"/>
  <c r="AD1031" i="55"/>
  <c r="AN1031" i="55" s="1"/>
  <c r="AC1031" i="55"/>
  <c r="AM1031" i="55" s="1"/>
  <c r="AB1031" i="55"/>
  <c r="AL1031" i="55" s="1"/>
  <c r="AH1031" i="55" s="1"/>
  <c r="AA1031" i="55"/>
  <c r="AK1031" i="55" s="1"/>
  <c r="Z1031" i="55"/>
  <c r="AJ1031" i="55" s="1"/>
  <c r="Y1031" i="55"/>
  <c r="AN1033" i="55"/>
  <c r="AI1052" i="55"/>
  <c r="AO1052" i="55"/>
  <c r="AN1052" i="55"/>
  <c r="AM1052" i="55"/>
  <c r="AE1059" i="55"/>
  <c r="AO1059" i="55" s="1"/>
  <c r="AD1059" i="55"/>
  <c r="AN1059" i="55" s="1"/>
  <c r="AC1059" i="55"/>
  <c r="AM1059" i="55" s="1"/>
  <c r="AB1059" i="55"/>
  <c r="AL1059" i="55" s="1"/>
  <c r="AH1059" i="55" s="1"/>
  <c r="AA1059" i="55"/>
  <c r="AK1059" i="55" s="1"/>
  <c r="Z1059" i="55"/>
  <c r="AJ1059" i="55" s="1"/>
  <c r="Y1059" i="55"/>
  <c r="AE1079" i="55"/>
  <c r="AO1079" i="55" s="1"/>
  <c r="AD1079" i="55"/>
  <c r="AN1079" i="55" s="1"/>
  <c r="AC1079" i="55"/>
  <c r="AM1079" i="55" s="1"/>
  <c r="AB1079" i="55"/>
  <c r="AL1079" i="55" s="1"/>
  <c r="AH1079" i="55" s="1"/>
  <c r="AA1079" i="55"/>
  <c r="AK1079" i="55" s="1"/>
  <c r="Z1079" i="55"/>
  <c r="AJ1079" i="55" s="1"/>
  <c r="Y1079" i="55"/>
  <c r="AO1086" i="55"/>
  <c r="AM1086" i="55"/>
  <c r="AJ1086" i="55"/>
  <c r="AI1086" i="55"/>
  <c r="AO1095" i="55"/>
  <c r="AL1095" i="55"/>
  <c r="AH1095" i="55" s="1"/>
  <c r="AI1095" i="55"/>
  <c r="AM1095" i="55"/>
  <c r="AK1095" i="55"/>
  <c r="AJ1095" i="55"/>
  <c r="AN1095" i="55"/>
  <c r="AI1101" i="55"/>
  <c r="AO1101" i="55"/>
  <c r="AL1101" i="55"/>
  <c r="AH1101" i="55" s="1"/>
  <c r="AN1101" i="55"/>
  <c r="AM1101" i="55"/>
  <c r="AK1101" i="55"/>
  <c r="AI1117" i="55"/>
  <c r="AO1117" i="55"/>
  <c r="AL1117" i="55"/>
  <c r="AH1117" i="55" s="1"/>
  <c r="AN1117" i="55"/>
  <c r="AM1117" i="55"/>
  <c r="AK1117" i="55"/>
  <c r="AO1127" i="55"/>
  <c r="AL1127" i="55"/>
  <c r="AH1127" i="55" s="1"/>
  <c r="AK1127" i="55"/>
  <c r="AI1127" i="55"/>
  <c r="AM1127" i="55"/>
  <c r="AJ1127" i="55"/>
  <c r="AL1234" i="55"/>
  <c r="AH1234" i="55" s="1"/>
  <c r="AK1234" i="55"/>
  <c r="AJ1234" i="55"/>
  <c r="AI1234" i="55"/>
  <c r="AO1234" i="55"/>
  <c r="AO1272" i="55"/>
  <c r="AM1272" i="55"/>
  <c r="AI1272" i="55"/>
  <c r="AN1333" i="55"/>
  <c r="AL1333" i="55"/>
  <c r="AH1333" i="55" s="1"/>
  <c r="AK1333" i="55"/>
  <c r="AI1333" i="55"/>
  <c r="AM1333" i="55"/>
  <c r="AC727" i="55"/>
  <c r="AM727" i="55" s="1"/>
  <c r="AC731" i="55"/>
  <c r="AM731" i="55" s="1"/>
  <c r="AC735" i="55"/>
  <c r="AM735" i="55" s="1"/>
  <c r="AC739" i="55"/>
  <c r="AM739" i="55" s="1"/>
  <c r="AJ939" i="55"/>
  <c r="AL945" i="55"/>
  <c r="AH945" i="55" s="1"/>
  <c r="AK945" i="55"/>
  <c r="AI960" i="55"/>
  <c r="AO960" i="55"/>
  <c r="AK960" i="55"/>
  <c r="AE963" i="55"/>
  <c r="AO963" i="55" s="1"/>
  <c r="AC963" i="55"/>
  <c r="AM963" i="55" s="1"/>
  <c r="Z963" i="55"/>
  <c r="AJ963" i="55" s="1"/>
  <c r="AO978" i="55"/>
  <c r="AN978" i="55"/>
  <c r="AI978" i="55"/>
  <c r="AK978" i="55"/>
  <c r="AE991" i="55"/>
  <c r="AO991" i="55" s="1"/>
  <c r="AC991" i="55"/>
  <c r="AM991" i="55" s="1"/>
  <c r="Z991" i="55"/>
  <c r="AJ991" i="55" s="1"/>
  <c r="Y991" i="55"/>
  <c r="AO1006" i="55"/>
  <c r="AN1006" i="55"/>
  <c r="AK1006" i="55"/>
  <c r="AI1006" i="55"/>
  <c r="AM1009" i="55"/>
  <c r="AL1013" i="55"/>
  <c r="AH1013" i="55" s="1"/>
  <c r="AK1013" i="55"/>
  <c r="AI1013" i="55"/>
  <c r="AM1013" i="55"/>
  <c r="AE1015" i="55"/>
  <c r="AO1015" i="55" s="1"/>
  <c r="AC1015" i="55"/>
  <c r="AM1015" i="55" s="1"/>
  <c r="AB1015" i="55"/>
  <c r="AL1015" i="55" s="1"/>
  <c r="AH1015" i="55" s="1"/>
  <c r="AA1015" i="55"/>
  <c r="AK1015" i="55" s="1"/>
  <c r="Z1015" i="55"/>
  <c r="Y1015" i="55"/>
  <c r="AO1030" i="55"/>
  <c r="AN1030" i="55"/>
  <c r="AM1030" i="55"/>
  <c r="AK1030" i="55"/>
  <c r="AJ1030" i="55"/>
  <c r="AI1030" i="55"/>
  <c r="AE1035" i="55"/>
  <c r="AO1035" i="55" s="1"/>
  <c r="AD1035" i="55"/>
  <c r="AN1035" i="55" s="1"/>
  <c r="AC1035" i="55"/>
  <c r="AM1035" i="55" s="1"/>
  <c r="AB1035" i="55"/>
  <c r="AL1035" i="55" s="1"/>
  <c r="AH1035" i="55" s="1"/>
  <c r="AA1035" i="55"/>
  <c r="AK1035" i="55" s="1"/>
  <c r="Z1035" i="55"/>
  <c r="AJ1035" i="55" s="1"/>
  <c r="Y1035" i="55"/>
  <c r="AN1037" i="55"/>
  <c r="AO1058" i="55"/>
  <c r="AN1058" i="55"/>
  <c r="AM1058" i="55"/>
  <c r="AK1058" i="55"/>
  <c r="AJ1058" i="55"/>
  <c r="AI1058" i="55"/>
  <c r="AE1063" i="55"/>
  <c r="AO1063" i="55" s="1"/>
  <c r="AD1063" i="55"/>
  <c r="AN1063" i="55" s="1"/>
  <c r="AC1063" i="55"/>
  <c r="AM1063" i="55" s="1"/>
  <c r="AB1063" i="55"/>
  <c r="AL1063" i="55" s="1"/>
  <c r="AH1063" i="55" s="1"/>
  <c r="AA1063" i="55"/>
  <c r="AK1063" i="55" s="1"/>
  <c r="Z1063" i="55"/>
  <c r="AJ1063" i="55" s="1"/>
  <c r="Y1063" i="55"/>
  <c r="AE1075" i="55"/>
  <c r="AO1075" i="55" s="1"/>
  <c r="AD1075" i="55"/>
  <c r="AN1075" i="55" s="1"/>
  <c r="AC1075" i="55"/>
  <c r="AM1075" i="55" s="1"/>
  <c r="AB1075" i="55"/>
  <c r="AL1075" i="55" s="1"/>
  <c r="AH1075" i="55" s="1"/>
  <c r="AA1075" i="55"/>
  <c r="AK1075" i="55" s="1"/>
  <c r="Z1075" i="55"/>
  <c r="AJ1075" i="55" s="1"/>
  <c r="Y1075" i="55"/>
  <c r="AO1082" i="55"/>
  <c r="AN1082" i="55"/>
  <c r="AM1082" i="55"/>
  <c r="AJ1082" i="55"/>
  <c r="AI1082" i="55"/>
  <c r="AK1084" i="55"/>
  <c r="AK1110" i="55"/>
  <c r="AO1112" i="55"/>
  <c r="AN1112" i="55"/>
  <c r="AL1112" i="55"/>
  <c r="AH1112" i="55" s="1"/>
  <c r="AI1112" i="55"/>
  <c r="AM1112" i="55"/>
  <c r="AK1112" i="55"/>
  <c r="AO1204" i="55"/>
  <c r="AN1204" i="55"/>
  <c r="AM1204" i="55"/>
  <c r="AL1204" i="55"/>
  <c r="AH1204" i="55" s="1"/>
  <c r="AK1204" i="55"/>
  <c r="AJ1204" i="55"/>
  <c r="AI1204" i="55"/>
  <c r="AI1233" i="55"/>
  <c r="AO1233" i="55"/>
  <c r="AN1233" i="55"/>
  <c r="AM1233" i="55"/>
  <c r="AL1233" i="55"/>
  <c r="AH1233" i="55" s="1"/>
  <c r="AJ1233" i="55"/>
  <c r="AK1460" i="55"/>
  <c r="AJ1460" i="55"/>
  <c r="AI1460" i="55"/>
  <c r="AO1460" i="55"/>
  <c r="AN1460" i="55"/>
  <c r="AM1460" i="55"/>
  <c r="AD735" i="55"/>
  <c r="AN735" i="55" s="1"/>
  <c r="AD739" i="55"/>
  <c r="AN739" i="55" s="1"/>
  <c r="AA902" i="55"/>
  <c r="AK902" i="55" s="1"/>
  <c r="AA906" i="55"/>
  <c r="AK906" i="55" s="1"/>
  <c r="AA910" i="55"/>
  <c r="AK910" i="55" s="1"/>
  <c r="AA914" i="55"/>
  <c r="AK914" i="55" s="1"/>
  <c r="AA918" i="55"/>
  <c r="AK918" i="55" s="1"/>
  <c r="AA922" i="55"/>
  <c r="AK922" i="55" s="1"/>
  <c r="AA926" i="55"/>
  <c r="AK926" i="55" s="1"/>
  <c r="AA930" i="55"/>
  <c r="AK930" i="55" s="1"/>
  <c r="AK939" i="55"/>
  <c r="Z945" i="55"/>
  <c r="AJ945" i="55" s="1"/>
  <c r="Y945" i="55"/>
  <c r="AM945" i="55"/>
  <c r="Y947" i="55"/>
  <c r="AA949" i="55"/>
  <c r="AK949" i="55" s="1"/>
  <c r="AN952" i="55"/>
  <c r="AA955" i="55"/>
  <c r="AK955" i="55" s="1"/>
  <c r="AM956" i="55"/>
  <c r="Y959" i="55"/>
  <c r="AL960" i="55"/>
  <c r="AH960" i="55" s="1"/>
  <c r="AI964" i="55"/>
  <c r="AO964" i="55"/>
  <c r="AK964" i="55"/>
  <c r="AE967" i="55"/>
  <c r="AO967" i="55" s="1"/>
  <c r="AC967" i="55"/>
  <c r="AM967" i="55" s="1"/>
  <c r="Z967" i="55"/>
  <c r="AJ967" i="55" s="1"/>
  <c r="AN967" i="55"/>
  <c r="AM978" i="55"/>
  <c r="AO986" i="55"/>
  <c r="AN986" i="55"/>
  <c r="AI986" i="55"/>
  <c r="AM986" i="55"/>
  <c r="AM992" i="55"/>
  <c r="AO998" i="55"/>
  <c r="AN998" i="55"/>
  <c r="AI998" i="55"/>
  <c r="AM998" i="55"/>
  <c r="AA1003" i="55"/>
  <c r="AK1003" i="55" s="1"/>
  <c r="AM1008" i="55"/>
  <c r="AI1028" i="55"/>
  <c r="AO1028" i="55"/>
  <c r="AN1028" i="55"/>
  <c r="AJ1028" i="55"/>
  <c r="AM1028" i="55"/>
  <c r="AO1034" i="55"/>
  <c r="AN1034" i="55"/>
  <c r="AM1034" i="55"/>
  <c r="AK1034" i="55"/>
  <c r="AJ1034" i="55"/>
  <c r="AI1034" i="55"/>
  <c r="AE1039" i="55"/>
  <c r="AO1039" i="55" s="1"/>
  <c r="AD1039" i="55"/>
  <c r="AN1039" i="55" s="1"/>
  <c r="AC1039" i="55"/>
  <c r="AM1039" i="55" s="1"/>
  <c r="AB1039" i="55"/>
  <c r="AL1039" i="55" s="1"/>
  <c r="AH1039" i="55" s="1"/>
  <c r="AA1039" i="55"/>
  <c r="AK1039" i="55" s="1"/>
  <c r="Z1039" i="55"/>
  <c r="AJ1039" i="55" s="1"/>
  <c r="Y1039" i="55"/>
  <c r="AI1056" i="55"/>
  <c r="AO1056" i="55"/>
  <c r="AN1056" i="55"/>
  <c r="AM1056" i="55"/>
  <c r="AJ1056" i="55"/>
  <c r="AO1062" i="55"/>
  <c r="AN1062" i="55"/>
  <c r="AM1062" i="55"/>
  <c r="AK1062" i="55"/>
  <c r="AJ1062" i="55"/>
  <c r="AI1062" i="55"/>
  <c r="AE1067" i="55"/>
  <c r="AO1067" i="55" s="1"/>
  <c r="AD1067" i="55"/>
  <c r="AN1067" i="55" s="1"/>
  <c r="AC1067" i="55"/>
  <c r="AM1067" i="55" s="1"/>
  <c r="AB1067" i="55"/>
  <c r="AL1067" i="55" s="1"/>
  <c r="AH1067" i="55" s="1"/>
  <c r="AA1067" i="55"/>
  <c r="AK1067" i="55" s="1"/>
  <c r="Z1067" i="55"/>
  <c r="AJ1067" i="55" s="1"/>
  <c r="Y1067" i="55"/>
  <c r="AE1071" i="55"/>
  <c r="AO1071" i="55" s="1"/>
  <c r="AD1071" i="55"/>
  <c r="AN1071" i="55" s="1"/>
  <c r="AC1071" i="55"/>
  <c r="AM1071" i="55" s="1"/>
  <c r="AB1071" i="55"/>
  <c r="AL1071" i="55" s="1"/>
  <c r="AH1071" i="55" s="1"/>
  <c r="AA1071" i="55"/>
  <c r="AK1071" i="55" s="1"/>
  <c r="Z1071" i="55"/>
  <c r="AJ1071" i="55" s="1"/>
  <c r="Y1071" i="55"/>
  <c r="AO1078" i="55"/>
  <c r="AM1078" i="55"/>
  <c r="AJ1078" i="55"/>
  <c r="AI1078" i="55"/>
  <c r="AI1083" i="55"/>
  <c r="AI1088" i="55"/>
  <c r="AO1088" i="55"/>
  <c r="AN1088" i="55"/>
  <c r="AM1088" i="55"/>
  <c r="AJ1088" i="55"/>
  <c r="AO1175" i="55"/>
  <c r="AN1175" i="55"/>
  <c r="AM1175" i="55"/>
  <c r="AL1175" i="55"/>
  <c r="AH1175" i="55" s="1"/>
  <c r="AK1175" i="55"/>
  <c r="AI1175" i="55"/>
  <c r="AI1189" i="55"/>
  <c r="AO1189" i="55"/>
  <c r="AN1189" i="55"/>
  <c r="AM1189" i="55"/>
  <c r="AL1189" i="55"/>
  <c r="AH1189" i="55" s="1"/>
  <c r="AK1189" i="55"/>
  <c r="AO1248" i="55"/>
  <c r="AN1248" i="55"/>
  <c r="AM1248" i="55"/>
  <c r="AL1248" i="55"/>
  <c r="AH1248" i="55" s="1"/>
  <c r="AK1248" i="55"/>
  <c r="AI1248" i="55"/>
  <c r="AO1252" i="55"/>
  <c r="AN1252" i="55"/>
  <c r="AM1252" i="55"/>
  <c r="AL1252" i="55"/>
  <c r="AH1252" i="55" s="1"/>
  <c r="AI1252" i="55"/>
  <c r="AL1258" i="55"/>
  <c r="AH1258" i="55" s="1"/>
  <c r="AJ1258" i="55"/>
  <c r="AI1258" i="55"/>
  <c r="AO1258" i="55"/>
  <c r="AN1258" i="55"/>
  <c r="Y897" i="55"/>
  <c r="Y901" i="55"/>
  <c r="Y905" i="55"/>
  <c r="Y909" i="55"/>
  <c r="Y913" i="55"/>
  <c r="Y917" i="55"/>
  <c r="Y921" i="55"/>
  <c r="Y925" i="55"/>
  <c r="Y929" i="55"/>
  <c r="Y933" i="55"/>
  <c r="Z941" i="55"/>
  <c r="AJ941" i="55" s="1"/>
  <c r="Y941" i="55"/>
  <c r="Y943" i="55"/>
  <c r="AN945" i="55"/>
  <c r="AO950" i="55"/>
  <c r="AN950" i="55"/>
  <c r="AI950" i="55"/>
  <c r="AK950" i="55"/>
  <c r="AI968" i="55"/>
  <c r="AO968" i="55"/>
  <c r="AK968" i="55"/>
  <c r="AE971" i="55"/>
  <c r="AO971" i="55" s="1"/>
  <c r="AC971" i="55"/>
  <c r="AM971" i="55" s="1"/>
  <c r="Z971" i="55"/>
  <c r="AJ971" i="55" s="1"/>
  <c r="AL975" i="55"/>
  <c r="AH975" i="55" s="1"/>
  <c r="AE1007" i="55"/>
  <c r="AO1007" i="55" s="1"/>
  <c r="AC1007" i="55"/>
  <c r="AM1007" i="55" s="1"/>
  <c r="AB1007" i="55"/>
  <c r="AL1007" i="55" s="1"/>
  <c r="AH1007" i="55" s="1"/>
  <c r="Z1007" i="55"/>
  <c r="AJ1007" i="55" s="1"/>
  <c r="Y1007" i="55"/>
  <c r="AL1009" i="55"/>
  <c r="AH1009" i="55" s="1"/>
  <c r="AK1009" i="55"/>
  <c r="AI1009" i="55"/>
  <c r="AO1009" i="55"/>
  <c r="AI1020" i="55"/>
  <c r="AO1020" i="55"/>
  <c r="AJ1020" i="55"/>
  <c r="AL1020" i="55"/>
  <c r="AH1020" i="55" s="1"/>
  <c r="AL1029" i="55"/>
  <c r="AH1029" i="55" s="1"/>
  <c r="AJ1029" i="55"/>
  <c r="AI1029" i="55"/>
  <c r="AM1029" i="55"/>
  <c r="AO1038" i="55"/>
  <c r="AM1038" i="55"/>
  <c r="AK1038" i="55"/>
  <c r="AJ1038" i="55"/>
  <c r="AI1038" i="55"/>
  <c r="AO1066" i="55"/>
  <c r="AN1066" i="55"/>
  <c r="AM1066" i="55"/>
  <c r="AK1066" i="55"/>
  <c r="AJ1066" i="55"/>
  <c r="AI1066" i="55"/>
  <c r="AN1074" i="55"/>
  <c r="AM1074" i="55"/>
  <c r="AJ1074" i="55"/>
  <c r="AI1074" i="55"/>
  <c r="AI1084" i="55"/>
  <c r="AO1084" i="55"/>
  <c r="AM1084" i="55"/>
  <c r="AJ1084" i="55"/>
  <c r="AL1111" i="55"/>
  <c r="AH1111" i="55" s="1"/>
  <c r="AK1111" i="55"/>
  <c r="AI1111" i="55"/>
  <c r="AN1111" i="55"/>
  <c r="AM1111" i="55"/>
  <c r="AJ1111" i="55"/>
  <c r="AO1115" i="55"/>
  <c r="AL1115" i="55"/>
  <c r="AH1115" i="55" s="1"/>
  <c r="AK1115" i="55"/>
  <c r="AI1115" i="55"/>
  <c r="AN1115" i="55"/>
  <c r="AM1115" i="55"/>
  <c r="AI1121" i="55"/>
  <c r="AO1121" i="55"/>
  <c r="AL1121" i="55"/>
  <c r="AH1121" i="55" s="1"/>
  <c r="AK1121" i="55"/>
  <c r="AO1136" i="55"/>
  <c r="AN1136" i="55"/>
  <c r="AL1136" i="55"/>
  <c r="AH1136" i="55" s="1"/>
  <c r="AI1136" i="55"/>
  <c r="AM1136" i="55"/>
  <c r="AK1136" i="55"/>
  <c r="AJ1136" i="55"/>
  <c r="AO1140" i="55"/>
  <c r="AN1140" i="55"/>
  <c r="AL1140" i="55"/>
  <c r="AH1140" i="55" s="1"/>
  <c r="AI1140" i="55"/>
  <c r="AM1140" i="55"/>
  <c r="AK1140" i="55"/>
  <c r="AO1164" i="55"/>
  <c r="AN1164" i="55"/>
  <c r="AM1164" i="55"/>
  <c r="AL1164" i="55"/>
  <c r="AH1164" i="55" s="1"/>
  <c r="AK1164" i="55"/>
  <c r="AI1164" i="55"/>
  <c r="AO1224" i="55"/>
  <c r="AN1224" i="55"/>
  <c r="AM1224" i="55"/>
  <c r="AL1224" i="55"/>
  <c r="AH1224" i="55" s="1"/>
  <c r="AK1224" i="55"/>
  <c r="AJ1224" i="55"/>
  <c r="AI1224" i="55"/>
  <c r="AO1228" i="55"/>
  <c r="AN1228" i="55"/>
  <c r="AM1228" i="55"/>
  <c r="AL1228" i="55"/>
  <c r="AH1228" i="55" s="1"/>
  <c r="AK1228" i="55"/>
  <c r="AJ1228" i="55"/>
  <c r="AI1228" i="55"/>
  <c r="AO1232" i="55"/>
  <c r="AN1232" i="55"/>
  <c r="AM1232" i="55"/>
  <c r="AL1232" i="55"/>
  <c r="AH1232" i="55" s="1"/>
  <c r="AK1232" i="55"/>
  <c r="AJ1232" i="55"/>
  <c r="AI1232" i="55"/>
  <c r="AO1243" i="55"/>
  <c r="AN1243" i="55"/>
  <c r="AM1243" i="55"/>
  <c r="AL1243" i="55"/>
  <c r="AH1243" i="55" s="1"/>
  <c r="AK1243" i="55"/>
  <c r="AJ1243" i="55"/>
  <c r="AI1243" i="55"/>
  <c r="AO1267" i="55"/>
  <c r="AN1267" i="55"/>
  <c r="AM1267" i="55"/>
  <c r="AL1267" i="55"/>
  <c r="AH1267" i="55" s="1"/>
  <c r="AJ1267" i="55"/>
  <c r="AI1267" i="55"/>
  <c r="AN1337" i="55"/>
  <c r="AL1337" i="55"/>
  <c r="AH1337" i="55" s="1"/>
  <c r="AK1337" i="55"/>
  <c r="AI1337" i="55"/>
  <c r="AM1337" i="55"/>
  <c r="AI720" i="55"/>
  <c r="AI724" i="55"/>
  <c r="Z725" i="55"/>
  <c r="AJ725" i="55" s="1"/>
  <c r="AI728" i="55"/>
  <c r="Z729" i="55"/>
  <c r="AJ729" i="55" s="1"/>
  <c r="AI732" i="55"/>
  <c r="Z733" i="55"/>
  <c r="AJ733" i="55" s="1"/>
  <c r="AI736" i="55"/>
  <c r="Z737" i="55"/>
  <c r="AJ737" i="55" s="1"/>
  <c r="Z741" i="55"/>
  <c r="AJ741" i="55" s="1"/>
  <c r="AI744" i="55"/>
  <c r="Z745" i="55"/>
  <c r="AJ745" i="55" s="1"/>
  <c r="AI748" i="55"/>
  <c r="Z749" i="55"/>
  <c r="AJ749" i="55" s="1"/>
  <c r="AI752" i="55"/>
  <c r="Z753" i="55"/>
  <c r="AJ753" i="55" s="1"/>
  <c r="AI756" i="55"/>
  <c r="Z757" i="55"/>
  <c r="AJ757" i="55" s="1"/>
  <c r="AI760" i="55"/>
  <c r="Z761" i="55"/>
  <c r="AJ761" i="55" s="1"/>
  <c r="AI764" i="55"/>
  <c r="Z765" i="55"/>
  <c r="AJ765" i="55" s="1"/>
  <c r="AI768" i="55"/>
  <c r="Z769" i="55"/>
  <c r="AJ769" i="55" s="1"/>
  <c r="AI772" i="55"/>
  <c r="Z773" i="55"/>
  <c r="AJ773" i="55" s="1"/>
  <c r="AI776" i="55"/>
  <c r="Z777" i="55"/>
  <c r="AJ777" i="55" s="1"/>
  <c r="AI780" i="55"/>
  <c r="Z781" i="55"/>
  <c r="AJ781" i="55" s="1"/>
  <c r="AI784" i="55"/>
  <c r="Z785" i="55"/>
  <c r="AJ785" i="55" s="1"/>
  <c r="AI788" i="55"/>
  <c r="Z789" i="55"/>
  <c r="AJ789" i="55" s="1"/>
  <c r="AI792" i="55"/>
  <c r="Z793" i="55"/>
  <c r="AJ793" i="55" s="1"/>
  <c r="AI796" i="55"/>
  <c r="Z797" i="55"/>
  <c r="AJ797" i="55" s="1"/>
  <c r="AI800" i="55"/>
  <c r="Z801" i="55"/>
  <c r="AJ801" i="55" s="1"/>
  <c r="AI804" i="55"/>
  <c r="Z805" i="55"/>
  <c r="AJ805" i="55" s="1"/>
  <c r="AI808" i="55"/>
  <c r="Z809" i="55"/>
  <c r="AJ809" i="55" s="1"/>
  <c r="AI812" i="55"/>
  <c r="Z813" i="55"/>
  <c r="AJ813" i="55" s="1"/>
  <c r="AI816" i="55"/>
  <c r="Z817" i="55"/>
  <c r="AJ817" i="55" s="1"/>
  <c r="AI820" i="55"/>
  <c r="Z821" i="55"/>
  <c r="AJ821" i="55" s="1"/>
  <c r="AI824" i="55"/>
  <c r="Z825" i="55"/>
  <c r="AJ825" i="55" s="1"/>
  <c r="AI828" i="55"/>
  <c r="Z829" i="55"/>
  <c r="AJ829" i="55" s="1"/>
  <c r="AI832" i="55"/>
  <c r="Z833" i="55"/>
  <c r="AJ833" i="55" s="1"/>
  <c r="AI836" i="55"/>
  <c r="Z837" i="55"/>
  <c r="AJ837" i="55" s="1"/>
  <c r="AI840" i="55"/>
  <c r="Z841" i="55"/>
  <c r="AJ841" i="55" s="1"/>
  <c r="AI844" i="55"/>
  <c r="Z845" i="55"/>
  <c r="AJ845" i="55" s="1"/>
  <c r="AI848" i="55"/>
  <c r="Z849" i="55"/>
  <c r="AJ849" i="55" s="1"/>
  <c r="AI852" i="55"/>
  <c r="Z853" i="55"/>
  <c r="AJ853" i="55" s="1"/>
  <c r="AI856" i="55"/>
  <c r="Z857" i="55"/>
  <c r="AJ857" i="55" s="1"/>
  <c r="AI860" i="55"/>
  <c r="Z861" i="55"/>
  <c r="AJ861" i="55" s="1"/>
  <c r="AI864" i="55"/>
  <c r="Z865" i="55"/>
  <c r="AJ865" i="55" s="1"/>
  <c r="AI868" i="55"/>
  <c r="Z869" i="55"/>
  <c r="AJ869" i="55" s="1"/>
  <c r="AI872" i="55"/>
  <c r="Z873" i="55"/>
  <c r="AJ873" i="55" s="1"/>
  <c r="AI876" i="55"/>
  <c r="Z877" i="55"/>
  <c r="AJ877" i="55" s="1"/>
  <c r="AI880" i="55"/>
  <c r="Z881" i="55"/>
  <c r="AJ881" i="55" s="1"/>
  <c r="AI884" i="55"/>
  <c r="Z885" i="55"/>
  <c r="AJ885" i="55" s="1"/>
  <c r="AI888" i="55"/>
  <c r="Z889" i="55"/>
  <c r="AJ889" i="55" s="1"/>
  <c r="AI892" i="55"/>
  <c r="Z893" i="55"/>
  <c r="AJ893" i="55" s="1"/>
  <c r="AI896" i="55"/>
  <c r="Z897" i="55"/>
  <c r="AJ897" i="55" s="1"/>
  <c r="AI900" i="55"/>
  <c r="Z901" i="55"/>
  <c r="AJ901" i="55" s="1"/>
  <c r="AI904" i="55"/>
  <c r="Z905" i="55"/>
  <c r="AJ905" i="55" s="1"/>
  <c r="AI908" i="55"/>
  <c r="Z909" i="55"/>
  <c r="AJ909" i="55" s="1"/>
  <c r="AI912" i="55"/>
  <c r="Z913" i="55"/>
  <c r="AJ913" i="55" s="1"/>
  <c r="AI916" i="55"/>
  <c r="Z917" i="55"/>
  <c r="AJ917" i="55" s="1"/>
  <c r="AI920" i="55"/>
  <c r="Z921" i="55"/>
  <c r="AJ921" i="55" s="1"/>
  <c r="AI924" i="55"/>
  <c r="Z925" i="55"/>
  <c r="AJ925" i="55" s="1"/>
  <c r="AI928" i="55"/>
  <c r="Z929" i="55"/>
  <c r="AJ929" i="55" s="1"/>
  <c r="AI932" i="55"/>
  <c r="Z933" i="55"/>
  <c r="AJ933" i="55" s="1"/>
  <c r="Z937" i="55"/>
  <c r="AJ937" i="55" s="1"/>
  <c r="Y937" i="55"/>
  <c r="AM939" i="55"/>
  <c r="Z943" i="55"/>
  <c r="AJ943" i="55" s="1"/>
  <c r="AO945" i="55"/>
  <c r="AD955" i="55"/>
  <c r="AN955" i="55" s="1"/>
  <c r="AN960" i="55"/>
  <c r="AA963" i="55"/>
  <c r="AK963" i="55" s="1"/>
  <c r="AL968" i="55"/>
  <c r="AH968" i="55" s="1"/>
  <c r="AI972" i="55"/>
  <c r="AO972" i="55"/>
  <c r="AK972" i="55"/>
  <c r="AE975" i="55"/>
  <c r="AO975" i="55" s="1"/>
  <c r="AC975" i="55"/>
  <c r="AM975" i="55" s="1"/>
  <c r="Z975" i="55"/>
  <c r="AJ975" i="55" s="1"/>
  <c r="AN975" i="55"/>
  <c r="AI988" i="55"/>
  <c r="AO988" i="55"/>
  <c r="AN988" i="55"/>
  <c r="AK988" i="55"/>
  <c r="AB991" i="55"/>
  <c r="AL991" i="55" s="1"/>
  <c r="AH991" i="55" s="1"/>
  <c r="AI1000" i="55"/>
  <c r="AO1000" i="55"/>
  <c r="AN1000" i="55"/>
  <c r="AO1010" i="55"/>
  <c r="AN1010" i="55"/>
  <c r="AJ1010" i="55"/>
  <c r="AI1010" i="55"/>
  <c r="AM1020" i="55"/>
  <c r="AO1022" i="55"/>
  <c r="AN1022" i="55"/>
  <c r="AK1022" i="55"/>
  <c r="AI1022" i="55"/>
  <c r="AI1032" i="55"/>
  <c r="AO1032" i="55"/>
  <c r="AN1032" i="55"/>
  <c r="AM1032" i="55"/>
  <c r="AJ1032" i="55"/>
  <c r="AK1033" i="55"/>
  <c r="AJ1033" i="55"/>
  <c r="AI1033" i="55"/>
  <c r="AM1033" i="55"/>
  <c r="AE1043" i="55"/>
  <c r="AO1043" i="55" s="1"/>
  <c r="AD1043" i="55"/>
  <c r="AN1043" i="55" s="1"/>
  <c r="AC1043" i="55"/>
  <c r="AM1043" i="55" s="1"/>
  <c r="AB1043" i="55"/>
  <c r="AL1043" i="55" s="1"/>
  <c r="AH1043" i="55" s="1"/>
  <c r="AA1043" i="55"/>
  <c r="AK1043" i="55" s="1"/>
  <c r="Z1043" i="55"/>
  <c r="AJ1043" i="55" s="1"/>
  <c r="Y1043" i="55"/>
  <c r="AI1060" i="55"/>
  <c r="AO1060" i="55"/>
  <c r="AJ1060" i="55"/>
  <c r="AO1070" i="55"/>
  <c r="AN1070" i="55"/>
  <c r="AM1070" i="55"/>
  <c r="AJ1070" i="55"/>
  <c r="AI1070" i="55"/>
  <c r="AI1080" i="55"/>
  <c r="AO1080" i="55"/>
  <c r="AN1080" i="55"/>
  <c r="AM1080" i="55"/>
  <c r="AL1110" i="55"/>
  <c r="AH1110" i="55" s="1"/>
  <c r="AI1110" i="55"/>
  <c r="AO1110" i="55"/>
  <c r="AJ1110" i="55"/>
  <c r="AO1279" i="55"/>
  <c r="AN1279" i="55"/>
  <c r="AM1279" i="55"/>
  <c r="AL1279" i="55"/>
  <c r="AH1279" i="55" s="1"/>
  <c r="AJ1279" i="55"/>
  <c r="AI1279" i="55"/>
  <c r="AA913" i="55"/>
  <c r="AK913" i="55" s="1"/>
  <c r="AJ916" i="55"/>
  <c r="AA917" i="55"/>
  <c r="AK917" i="55" s="1"/>
  <c r="AJ920" i="55"/>
  <c r="AA921" i="55"/>
  <c r="AK921" i="55" s="1"/>
  <c r="AJ924" i="55"/>
  <c r="AA925" i="55"/>
  <c r="AK925" i="55" s="1"/>
  <c r="AJ928" i="55"/>
  <c r="AA929" i="55"/>
  <c r="AK929" i="55" s="1"/>
  <c r="AJ932" i="55"/>
  <c r="AA933" i="55"/>
  <c r="AK933" i="55" s="1"/>
  <c r="Y935" i="55"/>
  <c r="AN939" i="55"/>
  <c r="AA941" i="55"/>
  <c r="AK941" i="55" s="1"/>
  <c r="AA943" i="55"/>
  <c r="AK943" i="55" s="1"/>
  <c r="AI948" i="55"/>
  <c r="AO948" i="55"/>
  <c r="AJ948" i="55"/>
  <c r="AD949" i="55"/>
  <c r="AN949" i="55" s="1"/>
  <c r="AM950" i="55"/>
  <c r="AD959" i="55"/>
  <c r="AN959" i="55" s="1"/>
  <c r="AB963" i="55"/>
  <c r="AL963" i="55" s="1"/>
  <c r="AH963" i="55" s="1"/>
  <c r="AM968" i="55"/>
  <c r="Y971" i="55"/>
  <c r="AI976" i="55"/>
  <c r="AK976" i="55"/>
  <c r="AE979" i="55"/>
  <c r="AO979" i="55" s="1"/>
  <c r="AC979" i="55"/>
  <c r="AM979" i="55" s="1"/>
  <c r="Z979" i="55"/>
  <c r="AJ979" i="55" s="1"/>
  <c r="AE987" i="55"/>
  <c r="AO987" i="55" s="1"/>
  <c r="AC987" i="55"/>
  <c r="AM987" i="55" s="1"/>
  <c r="Z987" i="55"/>
  <c r="AJ987" i="55" s="1"/>
  <c r="Y987" i="55"/>
  <c r="AD991" i="55"/>
  <c r="AN991" i="55" s="1"/>
  <c r="AE999" i="55"/>
  <c r="AO999" i="55" s="1"/>
  <c r="AC999" i="55"/>
  <c r="AM999" i="55" s="1"/>
  <c r="Z999" i="55"/>
  <c r="AJ999" i="55" s="1"/>
  <c r="Y999" i="55"/>
  <c r="AL1000" i="55"/>
  <c r="AH1000" i="55" s="1"/>
  <c r="AA1007" i="55"/>
  <c r="AK1007" i="55" s="1"/>
  <c r="AE1011" i="55"/>
  <c r="AO1011" i="55" s="1"/>
  <c r="AC1011" i="55"/>
  <c r="AM1011" i="55" s="1"/>
  <c r="AB1011" i="55"/>
  <c r="AL1011" i="55" s="1"/>
  <c r="AH1011" i="55" s="1"/>
  <c r="AA1011" i="55"/>
  <c r="AK1011" i="55" s="1"/>
  <c r="Z1011" i="55"/>
  <c r="AJ1011" i="55" s="1"/>
  <c r="Y1011" i="55"/>
  <c r="AL1021" i="55"/>
  <c r="AH1021" i="55" s="1"/>
  <c r="AK1021" i="55"/>
  <c r="AI1021" i="55"/>
  <c r="AM1021" i="55"/>
  <c r="AE1023" i="55"/>
  <c r="AO1023" i="55" s="1"/>
  <c r="AD1023" i="55"/>
  <c r="AN1023" i="55" s="1"/>
  <c r="AC1023" i="55"/>
  <c r="AM1023" i="55" s="1"/>
  <c r="AB1023" i="55"/>
  <c r="AL1023" i="55" s="1"/>
  <c r="AH1023" i="55" s="1"/>
  <c r="AA1023" i="55"/>
  <c r="AK1023" i="55" s="1"/>
  <c r="Z1023" i="55"/>
  <c r="AJ1023" i="55" s="1"/>
  <c r="Y1023" i="55"/>
  <c r="AI1036" i="55"/>
  <c r="AO1036" i="55"/>
  <c r="AN1036" i="55"/>
  <c r="AM1036" i="55"/>
  <c r="AJ1036" i="55"/>
  <c r="AL1037" i="55"/>
  <c r="AH1037" i="55" s="1"/>
  <c r="AK1037" i="55"/>
  <c r="AJ1037" i="55"/>
  <c r="AI1037" i="55"/>
  <c r="AM1037" i="55"/>
  <c r="AO1042" i="55"/>
  <c r="AN1042" i="55"/>
  <c r="AM1042" i="55"/>
  <c r="AI1042" i="55"/>
  <c r="AL1061" i="55"/>
  <c r="AH1061" i="55" s="1"/>
  <c r="AI1064" i="55"/>
  <c r="AO1064" i="55"/>
  <c r="AN1064" i="55"/>
  <c r="AM1064" i="55"/>
  <c r="AJ1064" i="55"/>
  <c r="AI1071" i="55"/>
  <c r="AI1076" i="55"/>
  <c r="AO1076" i="55"/>
  <c r="AN1076" i="55"/>
  <c r="AM1076" i="55"/>
  <c r="AJ1076" i="55"/>
  <c r="AL1081" i="55"/>
  <c r="AH1081" i="55" s="1"/>
  <c r="AO1139" i="55"/>
  <c r="AN1139" i="55"/>
  <c r="AL1139" i="55"/>
  <c r="AH1139" i="55" s="1"/>
  <c r="AI1139" i="55"/>
  <c r="AJ1139" i="55"/>
  <c r="AO1188" i="55"/>
  <c r="AN1188" i="55"/>
  <c r="AM1188" i="55"/>
  <c r="AL1188" i="55"/>
  <c r="AH1188" i="55" s="1"/>
  <c r="AK1188" i="55"/>
  <c r="AI1188" i="55"/>
  <c r="AO1195" i="55"/>
  <c r="AN1195" i="55"/>
  <c r="AM1195" i="55"/>
  <c r="AL1195" i="55"/>
  <c r="AH1195" i="55" s="1"/>
  <c r="AI1195" i="55"/>
  <c r="AO1207" i="55"/>
  <c r="AN1207" i="55"/>
  <c r="AM1207" i="55"/>
  <c r="AL1207" i="55"/>
  <c r="AH1207" i="55" s="1"/>
  <c r="AK1207" i="55"/>
  <c r="AJ1207" i="55"/>
  <c r="AI1207" i="55"/>
  <c r="AK1300" i="55"/>
  <c r="AI1300" i="55"/>
  <c r="AN1300" i="55"/>
  <c r="AL1300" i="55"/>
  <c r="AH1300" i="55" s="1"/>
  <c r="AM1300" i="55"/>
  <c r="AE1371" i="55"/>
  <c r="AD1371" i="55"/>
  <c r="AN1371" i="55" s="1"/>
  <c r="AC1371" i="55"/>
  <c r="AB1371" i="55"/>
  <c r="AA1371" i="55"/>
  <c r="Z1371" i="55"/>
  <c r="AJ1371" i="55" s="1"/>
  <c r="Y1371" i="55"/>
  <c r="AK1388" i="55"/>
  <c r="AI1388" i="55"/>
  <c r="AO1388" i="55"/>
  <c r="AN1388" i="55"/>
  <c r="AM1388" i="55"/>
  <c r="AI1395" i="55"/>
  <c r="AO1450" i="55"/>
  <c r="AJ1450" i="55"/>
  <c r="AI1450" i="55"/>
  <c r="Y712" i="55"/>
  <c r="Y716" i="55"/>
  <c r="AK720" i="55"/>
  <c r="AK724" i="55"/>
  <c r="AK728" i="55"/>
  <c r="AK732" i="55"/>
  <c r="AK736" i="55"/>
  <c r="AB741" i="55"/>
  <c r="AL741" i="55" s="1"/>
  <c r="AH741" i="55" s="1"/>
  <c r="AG741" i="55" s="1"/>
  <c r="AK744" i="55"/>
  <c r="AB745" i="55"/>
  <c r="AL745" i="55" s="1"/>
  <c r="AH745" i="55" s="1"/>
  <c r="AK748" i="55"/>
  <c r="AB749" i="55"/>
  <c r="AL749" i="55" s="1"/>
  <c r="AH749" i="55" s="1"/>
  <c r="AG749" i="55" s="1"/>
  <c r="AK752" i="55"/>
  <c r="AB753" i="55"/>
  <c r="AL753" i="55" s="1"/>
  <c r="AH753" i="55" s="1"/>
  <c r="AK756" i="55"/>
  <c r="AB757" i="55"/>
  <c r="AL757" i="55" s="1"/>
  <c r="AH757" i="55" s="1"/>
  <c r="AK760" i="55"/>
  <c r="AB761" i="55"/>
  <c r="AL761" i="55" s="1"/>
  <c r="AH761" i="55" s="1"/>
  <c r="AK764" i="55"/>
  <c r="AB765" i="55"/>
  <c r="AL765" i="55" s="1"/>
  <c r="AH765" i="55" s="1"/>
  <c r="AG765" i="55" s="1"/>
  <c r="AK768" i="55"/>
  <c r="AB769" i="55"/>
  <c r="AL769" i="55" s="1"/>
  <c r="AH769" i="55" s="1"/>
  <c r="AK772" i="55"/>
  <c r="AB773" i="55"/>
  <c r="AL773" i="55" s="1"/>
  <c r="AH773" i="55" s="1"/>
  <c r="AG773" i="55" s="1"/>
  <c r="AK776" i="55"/>
  <c r="AB777" i="55"/>
  <c r="AL777" i="55" s="1"/>
  <c r="AH777" i="55" s="1"/>
  <c r="AK780" i="55"/>
  <c r="AB781" i="55"/>
  <c r="AL781" i="55" s="1"/>
  <c r="AH781" i="55" s="1"/>
  <c r="AK784" i="55"/>
  <c r="AB785" i="55"/>
  <c r="AL785" i="55" s="1"/>
  <c r="AH785" i="55" s="1"/>
  <c r="AG785" i="55" s="1"/>
  <c r="AK788" i="55"/>
  <c r="AB789" i="55"/>
  <c r="AL789" i="55" s="1"/>
  <c r="AH789" i="55" s="1"/>
  <c r="AK792" i="55"/>
  <c r="AB793" i="55"/>
  <c r="AL793" i="55" s="1"/>
  <c r="AH793" i="55" s="1"/>
  <c r="AG793" i="55" s="1"/>
  <c r="AK796" i="55"/>
  <c r="AB797" i="55"/>
  <c r="AL797" i="55" s="1"/>
  <c r="AH797" i="55" s="1"/>
  <c r="AK800" i="55"/>
  <c r="AB801" i="55"/>
  <c r="AL801" i="55" s="1"/>
  <c r="AH801" i="55" s="1"/>
  <c r="AG801" i="55" s="1"/>
  <c r="AK804" i="55"/>
  <c r="AB805" i="55"/>
  <c r="AL805" i="55" s="1"/>
  <c r="AH805" i="55" s="1"/>
  <c r="AG805" i="55" s="1"/>
  <c r="AK808" i="55"/>
  <c r="AB809" i="55"/>
  <c r="AL809" i="55" s="1"/>
  <c r="AH809" i="55" s="1"/>
  <c r="AK812" i="55"/>
  <c r="AB813" i="55"/>
  <c r="AL813" i="55" s="1"/>
  <c r="AH813" i="55" s="1"/>
  <c r="AK816" i="55"/>
  <c r="AB817" i="55"/>
  <c r="AL817" i="55" s="1"/>
  <c r="AH817" i="55" s="1"/>
  <c r="AK820" i="55"/>
  <c r="AB821" i="55"/>
  <c r="AL821" i="55" s="1"/>
  <c r="AH821" i="55" s="1"/>
  <c r="AK824" i="55"/>
  <c r="AB825" i="55"/>
  <c r="AL825" i="55" s="1"/>
  <c r="AH825" i="55" s="1"/>
  <c r="AG825" i="55" s="1"/>
  <c r="AK828" i="55"/>
  <c r="AB829" i="55"/>
  <c r="AL829" i="55" s="1"/>
  <c r="AH829" i="55" s="1"/>
  <c r="AK832" i="55"/>
  <c r="AB833" i="55"/>
  <c r="AL833" i="55" s="1"/>
  <c r="AH833" i="55" s="1"/>
  <c r="Y836" i="55"/>
  <c r="AK836" i="55"/>
  <c r="AB837" i="55"/>
  <c r="AL837" i="55" s="1"/>
  <c r="AH837" i="55" s="1"/>
  <c r="Y840" i="55"/>
  <c r="AK840" i="55"/>
  <c r="AB841" i="55"/>
  <c r="AL841" i="55" s="1"/>
  <c r="AH841" i="55" s="1"/>
  <c r="AG841" i="55" s="1"/>
  <c r="Y844" i="55"/>
  <c r="AK844" i="55"/>
  <c r="AB845" i="55"/>
  <c r="AL845" i="55" s="1"/>
  <c r="AH845" i="55" s="1"/>
  <c r="Y848" i="55"/>
  <c r="AK848" i="55"/>
  <c r="AB849" i="55"/>
  <c r="AL849" i="55" s="1"/>
  <c r="AH849" i="55" s="1"/>
  <c r="Y852" i="55"/>
  <c r="AK852" i="55"/>
  <c r="AB853" i="55"/>
  <c r="AL853" i="55" s="1"/>
  <c r="AH853" i="55" s="1"/>
  <c r="AG853" i="55" s="1"/>
  <c r="Y856" i="55"/>
  <c r="AK856" i="55"/>
  <c r="AB857" i="55"/>
  <c r="AL857" i="55" s="1"/>
  <c r="AH857" i="55" s="1"/>
  <c r="Y860" i="55"/>
  <c r="AK860" i="55"/>
  <c r="AB861" i="55"/>
  <c r="AL861" i="55" s="1"/>
  <c r="AH861" i="55" s="1"/>
  <c r="Y864" i="55"/>
  <c r="AK864" i="55"/>
  <c r="AB865" i="55"/>
  <c r="AL865" i="55" s="1"/>
  <c r="AH865" i="55" s="1"/>
  <c r="AG865" i="55" s="1"/>
  <c r="Y868" i="55"/>
  <c r="AK868" i="55"/>
  <c r="AB869" i="55"/>
  <c r="AL869" i="55" s="1"/>
  <c r="AH869" i="55" s="1"/>
  <c r="Y872" i="55"/>
  <c r="AK872" i="55"/>
  <c r="AB873" i="55"/>
  <c r="AL873" i="55" s="1"/>
  <c r="AH873" i="55" s="1"/>
  <c r="AG873" i="55" s="1"/>
  <c r="Y876" i="55"/>
  <c r="AK876" i="55"/>
  <c r="AB877" i="55"/>
  <c r="AL877" i="55" s="1"/>
  <c r="AH877" i="55" s="1"/>
  <c r="Y880" i="55"/>
  <c r="AK880" i="55"/>
  <c r="AB881" i="55"/>
  <c r="AL881" i="55" s="1"/>
  <c r="AH881" i="55" s="1"/>
  <c r="Y884" i="55"/>
  <c r="AK884" i="55"/>
  <c r="AB885" i="55"/>
  <c r="AL885" i="55" s="1"/>
  <c r="AH885" i="55" s="1"/>
  <c r="Y888" i="55"/>
  <c r="AK888" i="55"/>
  <c r="AB889" i="55"/>
  <c r="AL889" i="55" s="1"/>
  <c r="AH889" i="55" s="1"/>
  <c r="AG889" i="55" s="1"/>
  <c r="Y892" i="55"/>
  <c r="AK892" i="55"/>
  <c r="AB893" i="55"/>
  <c r="AL893" i="55" s="1"/>
  <c r="AH893" i="55" s="1"/>
  <c r="AG893" i="55" s="1"/>
  <c r="Y896" i="55"/>
  <c r="AK896" i="55"/>
  <c r="AB897" i="55"/>
  <c r="AL897" i="55" s="1"/>
  <c r="AH897" i="55" s="1"/>
  <c r="Y900" i="55"/>
  <c r="AB901" i="55"/>
  <c r="AL901" i="55" s="1"/>
  <c r="AH901" i="55" s="1"/>
  <c r="Y904" i="55"/>
  <c r="AK904" i="55"/>
  <c r="AB905" i="55"/>
  <c r="AL905" i="55" s="1"/>
  <c r="AH905" i="55" s="1"/>
  <c r="Y908" i="55"/>
  <c r="AK908" i="55"/>
  <c r="AB909" i="55"/>
  <c r="AL909" i="55" s="1"/>
  <c r="AH909" i="55" s="1"/>
  <c r="AG909" i="55" s="1"/>
  <c r="Y912" i="55"/>
  <c r="AK912" i="55"/>
  <c r="AB913" i="55"/>
  <c r="AL913" i="55" s="1"/>
  <c r="AH913" i="55" s="1"/>
  <c r="Y916" i="55"/>
  <c r="AK916" i="55"/>
  <c r="AB917" i="55"/>
  <c r="AL917" i="55" s="1"/>
  <c r="AH917" i="55" s="1"/>
  <c r="Y920" i="55"/>
  <c r="AK920" i="55"/>
  <c r="AB921" i="55"/>
  <c r="AL921" i="55" s="1"/>
  <c r="AH921" i="55" s="1"/>
  <c r="Y924" i="55"/>
  <c r="AK924" i="55"/>
  <c r="AB925" i="55"/>
  <c r="AL925" i="55" s="1"/>
  <c r="AH925" i="55" s="1"/>
  <c r="Y928" i="55"/>
  <c r="AK928" i="55"/>
  <c r="AB929" i="55"/>
  <c r="AL929" i="55" s="1"/>
  <c r="AH929" i="55" s="1"/>
  <c r="Y932" i="55"/>
  <c r="AK932" i="55"/>
  <c r="AB933" i="55"/>
  <c r="AL933" i="55" s="1"/>
  <c r="AH933" i="55" s="1"/>
  <c r="Z935" i="55"/>
  <c r="AJ935" i="55" s="1"/>
  <c r="AA937" i="55"/>
  <c r="AK937" i="55" s="1"/>
  <c r="AO937" i="55"/>
  <c r="AB941" i="55"/>
  <c r="AL941" i="55" s="1"/>
  <c r="AH941" i="55" s="1"/>
  <c r="AB943" i="55"/>
  <c r="AL943" i="55" s="1"/>
  <c r="AH943" i="55" s="1"/>
  <c r="AJ944" i="55"/>
  <c r="AC947" i="55"/>
  <c r="AM947" i="55" s="1"/>
  <c r="AK948" i="55"/>
  <c r="AE949" i="55"/>
  <c r="AO949" i="55" s="1"/>
  <c r="AD963" i="55"/>
  <c r="AN963" i="55" s="1"/>
  <c r="AN968" i="55"/>
  <c r="AA971" i="55"/>
  <c r="AK971" i="55" s="1"/>
  <c r="Y975" i="55"/>
  <c r="AL976" i="55"/>
  <c r="AH976" i="55" s="1"/>
  <c r="AG976" i="55" s="1"/>
  <c r="AI980" i="55"/>
  <c r="AO980" i="55"/>
  <c r="AK980" i="55"/>
  <c r="AE983" i="55"/>
  <c r="AO983" i="55" s="1"/>
  <c r="AC983" i="55"/>
  <c r="AM983" i="55" s="1"/>
  <c r="Z983" i="55"/>
  <c r="AJ983" i="55" s="1"/>
  <c r="AM988" i="55"/>
  <c r="AO994" i="55"/>
  <c r="AN994" i="55"/>
  <c r="AI994" i="55"/>
  <c r="AM994" i="55"/>
  <c r="AM1000" i="55"/>
  <c r="AI1003" i="55"/>
  <c r="AD1007" i="55"/>
  <c r="AN1007" i="55" s="1"/>
  <c r="AJ1015" i="55"/>
  <c r="AI1040" i="55"/>
  <c r="AO1040" i="55"/>
  <c r="AN1040" i="55"/>
  <c r="AM1040" i="55"/>
  <c r="AJ1040" i="55"/>
  <c r="AE1047" i="55"/>
  <c r="AO1047" i="55" s="1"/>
  <c r="AD1047" i="55"/>
  <c r="AN1047" i="55" s="1"/>
  <c r="AC1047" i="55"/>
  <c r="AM1047" i="55" s="1"/>
  <c r="AB1047" i="55"/>
  <c r="AL1047" i="55" s="1"/>
  <c r="AH1047" i="55" s="1"/>
  <c r="AA1047" i="55"/>
  <c r="AK1047" i="55" s="1"/>
  <c r="Z1047" i="55"/>
  <c r="AJ1047" i="55" s="1"/>
  <c r="Y1047" i="55"/>
  <c r="AL1065" i="55"/>
  <c r="AH1065" i="55" s="1"/>
  <c r="AI1068" i="55"/>
  <c r="AN1068" i="55"/>
  <c r="AM1068" i="55"/>
  <c r="AJ1068" i="55"/>
  <c r="AI1072" i="55"/>
  <c r="AN1072" i="55"/>
  <c r="AM1072" i="55"/>
  <c r="AJ1072" i="55"/>
  <c r="AL1077" i="55"/>
  <c r="AH1077" i="55" s="1"/>
  <c r="AI1093" i="55"/>
  <c r="AL1093" i="55"/>
  <c r="AH1093" i="55" s="1"/>
  <c r="AL1098" i="55"/>
  <c r="AH1098" i="55" s="1"/>
  <c r="AI1098" i="55"/>
  <c r="AO1098" i="55"/>
  <c r="AN1098" i="55"/>
  <c r="AM1098" i="55"/>
  <c r="AK1098" i="55"/>
  <c r="AJ1098" i="55"/>
  <c r="AO1120" i="55"/>
  <c r="AN1120" i="55"/>
  <c r="AL1120" i="55"/>
  <c r="AH1120" i="55" s="1"/>
  <c r="AI1120" i="55"/>
  <c r="AK1120" i="55"/>
  <c r="AO1260" i="55"/>
  <c r="AN1260" i="55"/>
  <c r="AM1260" i="55"/>
  <c r="AI1260" i="55"/>
  <c r="AN1313" i="55"/>
  <c r="AL1313" i="55"/>
  <c r="AH1313" i="55" s="1"/>
  <c r="AK1313" i="55"/>
  <c r="AI1313" i="55"/>
  <c r="AM1313" i="55"/>
  <c r="AO1313" i="55"/>
  <c r="AA935" i="55"/>
  <c r="AK935" i="55" s="1"/>
  <c r="AB937" i="55"/>
  <c r="AL937" i="55" s="1"/>
  <c r="AH937" i="55" s="1"/>
  <c r="AJ940" i="55"/>
  <c r="AC941" i="55"/>
  <c r="AM941" i="55" s="1"/>
  <c r="AC943" i="55"/>
  <c r="AM943" i="55" s="1"/>
  <c r="AC946" i="55"/>
  <c r="AM946" i="55" s="1"/>
  <c r="AB946" i="55"/>
  <c r="AL946" i="55" s="1"/>
  <c r="AH946" i="55" s="1"/>
  <c r="AD947" i="55"/>
  <c r="AN947" i="55" s="1"/>
  <c r="AL948" i="55"/>
  <c r="AH948" i="55" s="1"/>
  <c r="AB971" i="55"/>
  <c r="AL971" i="55" s="1"/>
  <c r="AH971" i="55" s="1"/>
  <c r="AN972" i="55"/>
  <c r="AA975" i="55"/>
  <c r="AK975" i="55" s="1"/>
  <c r="AM976" i="55"/>
  <c r="Y979" i="55"/>
  <c r="AI984" i="55"/>
  <c r="AO984" i="55"/>
  <c r="AK984" i="55"/>
  <c r="AA987" i="55"/>
  <c r="AK987" i="55" s="1"/>
  <c r="AA999" i="55"/>
  <c r="AK999" i="55" s="1"/>
  <c r="AJ1003" i="55"/>
  <c r="AD1011" i="55"/>
  <c r="AN1011" i="55" s="1"/>
  <c r="AI1016" i="55"/>
  <c r="AO1016" i="55"/>
  <c r="AJ1016" i="55"/>
  <c r="AL1016" i="55"/>
  <c r="AH1016" i="55" s="1"/>
  <c r="AG1016" i="55" s="1"/>
  <c r="AN1025" i="55"/>
  <c r="AL1041" i="55"/>
  <c r="AH1041" i="55" s="1"/>
  <c r="AI1043" i="55"/>
  <c r="AO1046" i="55"/>
  <c r="AN1046" i="55"/>
  <c r="AM1046" i="55"/>
  <c r="AK1046" i="55"/>
  <c r="AJ1046" i="55"/>
  <c r="AI1046" i="55"/>
  <c r="AN1051" i="55"/>
  <c r="AL1051" i="55"/>
  <c r="AH1051" i="55" s="1"/>
  <c r="AL1069" i="55"/>
  <c r="AH1069" i="55" s="1"/>
  <c r="AL1073" i="55"/>
  <c r="AH1073" i="55" s="1"/>
  <c r="AK1090" i="55"/>
  <c r="AG1090" i="55" s="1"/>
  <c r="AO1103" i="55"/>
  <c r="AL1103" i="55"/>
  <c r="AH1103" i="55" s="1"/>
  <c r="AI1103" i="55"/>
  <c r="AN1103" i="55"/>
  <c r="AM1103" i="55"/>
  <c r="AJ1103" i="55"/>
  <c r="AN1125" i="55"/>
  <c r="AO1180" i="55"/>
  <c r="AM1180" i="55"/>
  <c r="AK1180" i="55"/>
  <c r="AI1180" i="55"/>
  <c r="AO1294" i="55"/>
  <c r="AN1294" i="55"/>
  <c r="AL1294" i="55"/>
  <c r="AH1294" i="55" s="1"/>
  <c r="AI1294" i="55"/>
  <c r="AM1294" i="55"/>
  <c r="AK1294" i="55"/>
  <c r="AK1348" i="55"/>
  <c r="AI1348" i="55"/>
  <c r="AO1348" i="55"/>
  <c r="AJ1348" i="55"/>
  <c r="AM1348" i="55"/>
  <c r="AL1348" i="55"/>
  <c r="AH1348" i="55" s="1"/>
  <c r="AM1041" i="55"/>
  <c r="AM1045" i="55"/>
  <c r="AM1049" i="55"/>
  <c r="AM1057" i="55"/>
  <c r="AM1065" i="55"/>
  <c r="AM1069" i="55"/>
  <c r="AA1073" i="55"/>
  <c r="AK1073" i="55" s="1"/>
  <c r="AM1073" i="55"/>
  <c r="AA1077" i="55"/>
  <c r="AM1077" i="55"/>
  <c r="AA1081" i="55"/>
  <c r="AK1081" i="55" s="1"/>
  <c r="AM1081" i="55"/>
  <c r="AA1085" i="55"/>
  <c r="AK1085" i="55" s="1"/>
  <c r="AM1085" i="55"/>
  <c r="AB1089" i="55"/>
  <c r="AL1089" i="55" s="1"/>
  <c r="AH1089" i="55" s="1"/>
  <c r="AO1104" i="55"/>
  <c r="AN1104" i="55"/>
  <c r="AL1104" i="55"/>
  <c r="AH1104" i="55" s="1"/>
  <c r="AI1104" i="55"/>
  <c r="AM1104" i="55"/>
  <c r="AI1109" i="55"/>
  <c r="AO1109" i="55"/>
  <c r="AL1109" i="55"/>
  <c r="AH1109" i="55" s="1"/>
  <c r="AM1109" i="55"/>
  <c r="AL1114" i="55"/>
  <c r="AH1114" i="55" s="1"/>
  <c r="AI1114" i="55"/>
  <c r="AO1114" i="55"/>
  <c r="AM1114" i="55"/>
  <c r="AI1129" i="55"/>
  <c r="AO1129" i="55"/>
  <c r="AL1129" i="55"/>
  <c r="AH1129" i="55" s="1"/>
  <c r="AL1130" i="55"/>
  <c r="AH1130" i="55" s="1"/>
  <c r="AK1130" i="55"/>
  <c r="AI1130" i="55"/>
  <c r="AO1130" i="55"/>
  <c r="AN1130" i="55"/>
  <c r="AO1152" i="55"/>
  <c r="AN1152" i="55"/>
  <c r="AK1152" i="55"/>
  <c r="AI1152" i="55"/>
  <c r="AI1153" i="55"/>
  <c r="AO1153" i="55"/>
  <c r="AN1153" i="55"/>
  <c r="AL1153" i="55"/>
  <c r="AH1153" i="55" s="1"/>
  <c r="AO1155" i="55"/>
  <c r="AN1155" i="55"/>
  <c r="AL1155" i="55"/>
  <c r="AH1155" i="55" s="1"/>
  <c r="AK1155" i="55"/>
  <c r="AI1155" i="55"/>
  <c r="AO1156" i="55"/>
  <c r="AN1156" i="55"/>
  <c r="AL1156" i="55"/>
  <c r="AH1156" i="55" s="1"/>
  <c r="AK1156" i="55"/>
  <c r="AI1156" i="55"/>
  <c r="AI1157" i="55"/>
  <c r="AO1157" i="55"/>
  <c r="AN1157" i="55"/>
  <c r="AL1157" i="55"/>
  <c r="AH1157" i="55" s="1"/>
  <c r="AL1158" i="55"/>
  <c r="AH1158" i="55" s="1"/>
  <c r="AK1158" i="55"/>
  <c r="AI1158" i="55"/>
  <c r="AO1158" i="55"/>
  <c r="AL1190" i="55"/>
  <c r="AH1190" i="55" s="1"/>
  <c r="AK1190" i="55"/>
  <c r="AJ1190" i="55"/>
  <c r="AI1190" i="55"/>
  <c r="AO1190" i="55"/>
  <c r="AO1208" i="55"/>
  <c r="AN1208" i="55"/>
  <c r="AM1208" i="55"/>
  <c r="AL1208" i="55"/>
  <c r="AH1208" i="55" s="1"/>
  <c r="AK1208" i="55"/>
  <c r="AJ1208" i="55"/>
  <c r="AI1208" i="55"/>
  <c r="AO1216" i="55"/>
  <c r="AN1216" i="55"/>
  <c r="AM1216" i="55"/>
  <c r="AL1216" i="55"/>
  <c r="AH1216" i="55" s="1"/>
  <c r="AK1216" i="55"/>
  <c r="AJ1216" i="55"/>
  <c r="AI1216" i="55"/>
  <c r="AI1225" i="55"/>
  <c r="AO1225" i="55"/>
  <c r="AN1225" i="55"/>
  <c r="AM1225" i="55"/>
  <c r="AL1225" i="55"/>
  <c r="AH1225" i="55" s="1"/>
  <c r="AK1226" i="55"/>
  <c r="AJ1226" i="55"/>
  <c r="AI1226" i="55"/>
  <c r="AO1226" i="55"/>
  <c r="AO1235" i="55"/>
  <c r="AN1235" i="55"/>
  <c r="AM1235" i="55"/>
  <c r="AL1235" i="55"/>
  <c r="AH1235" i="55" s="1"/>
  <c r="AK1235" i="55"/>
  <c r="AJ1235" i="55"/>
  <c r="AI1235" i="55"/>
  <c r="AL1274" i="55"/>
  <c r="AH1274" i="55" s="1"/>
  <c r="AG1274" i="55" s="1"/>
  <c r="AI1284" i="55"/>
  <c r="AN1284" i="55"/>
  <c r="AM1284" i="55"/>
  <c r="AE1291" i="55"/>
  <c r="AC1291" i="55"/>
  <c r="AM1291" i="55" s="1"/>
  <c r="Z1291" i="55"/>
  <c r="AJ1291" i="55" s="1"/>
  <c r="AD1291" i="55"/>
  <c r="AN1291" i="55" s="1"/>
  <c r="AB1291" i="55"/>
  <c r="AA1291" i="55"/>
  <c r="AK1291" i="55" s="1"/>
  <c r="Y1291" i="55"/>
  <c r="AN1298" i="55"/>
  <c r="AL1298" i="55"/>
  <c r="AH1298" i="55" s="1"/>
  <c r="AI1298" i="55"/>
  <c r="AK1298" i="55"/>
  <c r="AE1431" i="55"/>
  <c r="AO1431" i="55" s="1"/>
  <c r="AD1431" i="55"/>
  <c r="AC1431" i="55"/>
  <c r="AB1431" i="55"/>
  <c r="AL1431" i="55" s="1"/>
  <c r="AH1431" i="55" s="1"/>
  <c r="AA1431" i="55"/>
  <c r="Z1431" i="55"/>
  <c r="AJ1431" i="55" s="1"/>
  <c r="Y1431" i="55"/>
  <c r="AI1471" i="55"/>
  <c r="AI1499" i="55"/>
  <c r="AN1499" i="55"/>
  <c r="AK1499" i="55"/>
  <c r="AL1174" i="55"/>
  <c r="AH1174" i="55" s="1"/>
  <c r="AK1174" i="55"/>
  <c r="AJ1174" i="55"/>
  <c r="AI1174" i="55"/>
  <c r="AO1174" i="55"/>
  <c r="AL1182" i="55"/>
  <c r="AH1182" i="55" s="1"/>
  <c r="AK1182" i="55"/>
  <c r="AJ1182" i="55"/>
  <c r="AI1182" i="55"/>
  <c r="AO1182" i="55"/>
  <c r="AL1194" i="55"/>
  <c r="AH1194" i="55" s="1"/>
  <c r="AK1194" i="55"/>
  <c r="AJ1194" i="55"/>
  <c r="AI1194" i="55"/>
  <c r="AO1194" i="55"/>
  <c r="AO1223" i="55"/>
  <c r="AN1223" i="55"/>
  <c r="AM1223" i="55"/>
  <c r="AL1223" i="55"/>
  <c r="AH1223" i="55" s="1"/>
  <c r="AK1223" i="55"/>
  <c r="AI1223" i="55"/>
  <c r="AI1241" i="55"/>
  <c r="AO1241" i="55"/>
  <c r="AN1241" i="55"/>
  <c r="AM1241" i="55"/>
  <c r="AL1241" i="55"/>
  <c r="AH1241" i="55" s="1"/>
  <c r="AL1242" i="55"/>
  <c r="AH1242" i="55" s="1"/>
  <c r="AK1242" i="55"/>
  <c r="AJ1242" i="55"/>
  <c r="AI1242" i="55"/>
  <c r="AO1242" i="55"/>
  <c r="AO1290" i="55"/>
  <c r="AL1290" i="55"/>
  <c r="AH1290" i="55" s="1"/>
  <c r="AI1290" i="55"/>
  <c r="AM1290" i="55"/>
  <c r="AK1290" i="55"/>
  <c r="AK1292" i="55"/>
  <c r="AI1292" i="55"/>
  <c r="AO1292" i="55"/>
  <c r="AL1292" i="55"/>
  <c r="AH1292" i="55" s="1"/>
  <c r="AO1342" i="55"/>
  <c r="AN1342" i="55"/>
  <c r="AI1342" i="55"/>
  <c r="AK1342" i="55"/>
  <c r="AK1344" i="55"/>
  <c r="AI1344" i="55"/>
  <c r="AO1344" i="55"/>
  <c r="AN1344" i="55"/>
  <c r="AJ1344" i="55"/>
  <c r="AE1395" i="55"/>
  <c r="AO1395" i="55" s="1"/>
  <c r="AD1395" i="55"/>
  <c r="AN1395" i="55" s="1"/>
  <c r="AC1395" i="55"/>
  <c r="AM1395" i="55" s="1"/>
  <c r="AB1395" i="55"/>
  <c r="AL1395" i="55" s="1"/>
  <c r="AH1395" i="55" s="1"/>
  <c r="AA1395" i="55"/>
  <c r="AK1395" i="55" s="1"/>
  <c r="Z1395" i="55"/>
  <c r="AJ1395" i="55" s="1"/>
  <c r="Y1395" i="55"/>
  <c r="AO1458" i="55"/>
  <c r="AK1458" i="55"/>
  <c r="AJ1458" i="55"/>
  <c r="AI1458" i="55"/>
  <c r="AE1515" i="55"/>
  <c r="AC1515" i="55"/>
  <c r="AM1515" i="55" s="1"/>
  <c r="AB1515" i="55"/>
  <c r="Z1515" i="55"/>
  <c r="AD1515" i="55"/>
  <c r="AN1515" i="55" s="1"/>
  <c r="AA1515" i="55"/>
  <c r="Y1515" i="55"/>
  <c r="AL1825" i="55"/>
  <c r="AH1825" i="55" s="1"/>
  <c r="AK1825" i="55"/>
  <c r="AJ1825" i="55"/>
  <c r="AI1825" i="55"/>
  <c r="AO1825" i="55"/>
  <c r="AN1825" i="55"/>
  <c r="AM1825" i="55"/>
  <c r="AE1061" i="55"/>
  <c r="AO1061" i="55" s="1"/>
  <c r="AE1065" i="55"/>
  <c r="AO1065" i="55" s="1"/>
  <c r="AE1069" i="55"/>
  <c r="AO1069" i="55" s="1"/>
  <c r="AE1073" i="55"/>
  <c r="AO1073" i="55" s="1"/>
  <c r="AE1077" i="55"/>
  <c r="AO1077" i="55" s="1"/>
  <c r="AE1081" i="55"/>
  <c r="AO1081" i="55" s="1"/>
  <c r="AE1085" i="55"/>
  <c r="AO1085" i="55" s="1"/>
  <c r="AC1093" i="55"/>
  <c r="AM1093" i="55" s="1"/>
  <c r="Z1093" i="55"/>
  <c r="AJ1093" i="55" s="1"/>
  <c r="AJ1102" i="55"/>
  <c r="AL1106" i="55"/>
  <c r="AH1106" i="55" s="1"/>
  <c r="AI1106" i="55"/>
  <c r="AM1106" i="55"/>
  <c r="AK1125" i="55"/>
  <c r="AI1173" i="55"/>
  <c r="AO1173" i="55"/>
  <c r="AN1173" i="55"/>
  <c r="AL1173" i="55"/>
  <c r="AH1173" i="55" s="1"/>
  <c r="AG1173" i="55" s="1"/>
  <c r="AI1181" i="55"/>
  <c r="AN1181" i="55"/>
  <c r="AL1181" i="55"/>
  <c r="AH1181" i="55" s="1"/>
  <c r="AO1199" i="55"/>
  <c r="AN1199" i="55"/>
  <c r="AM1199" i="55"/>
  <c r="AJ1199" i="55"/>
  <c r="AI1199" i="55"/>
  <c r="AL1206" i="55"/>
  <c r="AH1206" i="55" s="1"/>
  <c r="AK1206" i="55"/>
  <c r="AJ1206" i="55"/>
  <c r="AI1206" i="55"/>
  <c r="AO1206" i="55"/>
  <c r="AL1214" i="55"/>
  <c r="AH1214" i="55" s="1"/>
  <c r="AK1214" i="55"/>
  <c r="AJ1214" i="55"/>
  <c r="AI1214" i="55"/>
  <c r="AO1214" i="55"/>
  <c r="AO1255" i="55"/>
  <c r="AN1255" i="55"/>
  <c r="AM1255" i="55"/>
  <c r="AL1255" i="55"/>
  <c r="AH1255" i="55" s="1"/>
  <c r="AK1255" i="55"/>
  <c r="AJ1255" i="55"/>
  <c r="AI1255" i="55"/>
  <c r="AO1283" i="55"/>
  <c r="AN1283" i="55"/>
  <c r="AM1283" i="55"/>
  <c r="AJ1283" i="55"/>
  <c r="AI1283" i="55"/>
  <c r="AO1286" i="55"/>
  <c r="AL1286" i="55"/>
  <c r="AH1286" i="55" s="1"/>
  <c r="AI1286" i="55"/>
  <c r="AL1305" i="55"/>
  <c r="AH1305" i="55" s="1"/>
  <c r="AK1305" i="55"/>
  <c r="AI1305" i="55"/>
  <c r="AO1305" i="55"/>
  <c r="AM1305" i="55"/>
  <c r="AJ1305" i="55"/>
  <c r="AE1335" i="55"/>
  <c r="AC1335" i="55"/>
  <c r="AM1335" i="55" s="1"/>
  <c r="Z1335" i="55"/>
  <c r="AJ1335" i="55" s="1"/>
  <c r="Y1335" i="55"/>
  <c r="AD1335" i="55"/>
  <c r="AN1335" i="55" s="1"/>
  <c r="AB1335" i="55"/>
  <c r="AL1335" i="55" s="1"/>
  <c r="AH1335" i="55" s="1"/>
  <c r="AA1335" i="55"/>
  <c r="AK1360" i="55"/>
  <c r="AI1360" i="55"/>
  <c r="AO1360" i="55"/>
  <c r="AN1360" i="55"/>
  <c r="AJ1360" i="55"/>
  <c r="AK1412" i="55"/>
  <c r="AJ1412" i="55"/>
  <c r="AI1412" i="55"/>
  <c r="AO1412" i="55"/>
  <c r="AN1412" i="55"/>
  <c r="AM1412" i="55"/>
  <c r="AI1419" i="55"/>
  <c r="AI1439" i="55"/>
  <c r="AK1468" i="55"/>
  <c r="AJ1468" i="55"/>
  <c r="AI1468" i="55"/>
  <c r="AO1468" i="55"/>
  <c r="AM1468" i="55"/>
  <c r="AO1546" i="55"/>
  <c r="AN1546" i="55"/>
  <c r="AK1546" i="55"/>
  <c r="AI1546" i="55"/>
  <c r="AM1546" i="55"/>
  <c r="AI1732" i="55"/>
  <c r="AL1732" i="55"/>
  <c r="AH1732" i="55" s="1"/>
  <c r="AK1732" i="55"/>
  <c r="AJ1732" i="55"/>
  <c r="AM1732" i="55"/>
  <c r="AO1732" i="55"/>
  <c r="AN1106" i="55"/>
  <c r="AJ1126" i="55"/>
  <c r="AI1133" i="55"/>
  <c r="AO1133" i="55"/>
  <c r="AL1133" i="55"/>
  <c r="AH1133" i="55" s="1"/>
  <c r="AG1133" i="55" s="1"/>
  <c r="AK1134" i="55"/>
  <c r="AI1134" i="55"/>
  <c r="AO1134" i="55"/>
  <c r="AN1134" i="55"/>
  <c r="AI1141" i="55"/>
  <c r="AO1141" i="55"/>
  <c r="AL1141" i="55"/>
  <c r="AH1141" i="55" s="1"/>
  <c r="AL1142" i="55"/>
  <c r="AH1142" i="55" s="1"/>
  <c r="AK1142" i="55"/>
  <c r="AI1142" i="55"/>
  <c r="AO1142" i="55"/>
  <c r="AI1169" i="55"/>
  <c r="AO1169" i="55"/>
  <c r="AN1169" i="55"/>
  <c r="AL1169" i="55"/>
  <c r="AH1169" i="55" s="1"/>
  <c r="AM1169" i="55"/>
  <c r="AO1171" i="55"/>
  <c r="AN1171" i="55"/>
  <c r="AL1171" i="55"/>
  <c r="AH1171" i="55" s="1"/>
  <c r="AK1171" i="55"/>
  <c r="AI1171" i="55"/>
  <c r="AI1193" i="55"/>
  <c r="AO1193" i="55"/>
  <c r="AN1193" i="55"/>
  <c r="AM1193" i="55"/>
  <c r="AL1193" i="55"/>
  <c r="AH1193" i="55" s="1"/>
  <c r="AI1213" i="55"/>
  <c r="AO1213" i="55"/>
  <c r="AM1213" i="55"/>
  <c r="AL1213" i="55"/>
  <c r="AH1213" i="55" s="1"/>
  <c r="AI1221" i="55"/>
  <c r="AO1221" i="55"/>
  <c r="AN1221" i="55"/>
  <c r="AM1221" i="55"/>
  <c r="AL1221" i="55"/>
  <c r="AH1221" i="55" s="1"/>
  <c r="AK1222" i="55"/>
  <c r="AJ1222" i="55"/>
  <c r="AI1222" i="55"/>
  <c r="AO1222" i="55"/>
  <c r="AJ1229" i="55"/>
  <c r="AO1231" i="55"/>
  <c r="AN1231" i="55"/>
  <c r="AM1231" i="55"/>
  <c r="AL1231" i="55"/>
  <c r="AH1231" i="55" s="1"/>
  <c r="AK1231" i="55"/>
  <c r="AJ1231" i="55"/>
  <c r="AI1231" i="55"/>
  <c r="AO1263" i="55"/>
  <c r="AN1263" i="55"/>
  <c r="AM1263" i="55"/>
  <c r="AL1263" i="55"/>
  <c r="AH1263" i="55" s="1"/>
  <c r="AK1263" i="55"/>
  <c r="AI1263" i="55"/>
  <c r="AO1314" i="55"/>
  <c r="AN1314" i="55"/>
  <c r="AL1314" i="55"/>
  <c r="AH1314" i="55" s="1"/>
  <c r="AI1314" i="55"/>
  <c r="AM1314" i="55"/>
  <c r="AE1419" i="55"/>
  <c r="AO1419" i="55" s="1"/>
  <c r="AD1419" i="55"/>
  <c r="AN1419" i="55" s="1"/>
  <c r="AC1419" i="55"/>
  <c r="AM1419" i="55" s="1"/>
  <c r="AB1419" i="55"/>
  <c r="AL1419" i="55" s="1"/>
  <c r="AH1419" i="55" s="1"/>
  <c r="AA1419" i="55"/>
  <c r="AK1419" i="55" s="1"/>
  <c r="Z1419" i="55"/>
  <c r="AJ1419" i="55" s="1"/>
  <c r="Y1419" i="55"/>
  <c r="AL1091" i="55"/>
  <c r="AH1091" i="55" s="1"/>
  <c r="AI1091" i="55"/>
  <c r="AK1091" i="55"/>
  <c r="AL1094" i="55"/>
  <c r="AH1094" i="55" s="1"/>
  <c r="AI1094" i="55"/>
  <c r="AO1094" i="55"/>
  <c r="AK1094" i="55"/>
  <c r="AL1102" i="55"/>
  <c r="AH1102" i="55" s="1"/>
  <c r="AI1102" i="55"/>
  <c r="AM1102" i="55"/>
  <c r="AO1116" i="55"/>
  <c r="AL1116" i="55"/>
  <c r="AH1116" i="55" s="1"/>
  <c r="AI1116" i="55"/>
  <c r="AM1116" i="55"/>
  <c r="AO1124" i="55"/>
  <c r="AN1124" i="55"/>
  <c r="AL1124" i="55"/>
  <c r="AH1124" i="55" s="1"/>
  <c r="AI1124" i="55"/>
  <c r="AM1124" i="55"/>
  <c r="AO1168" i="55"/>
  <c r="AN1168" i="55"/>
  <c r="AM1168" i="55"/>
  <c r="AL1168" i="55"/>
  <c r="AH1168" i="55" s="1"/>
  <c r="AK1168" i="55"/>
  <c r="AI1168" i="55"/>
  <c r="AL1170" i="55"/>
  <c r="AH1170" i="55" s="1"/>
  <c r="AK1170" i="55"/>
  <c r="AI1170" i="55"/>
  <c r="AL1198" i="55"/>
  <c r="AH1198" i="55" s="1"/>
  <c r="AK1198" i="55"/>
  <c r="AJ1198" i="55"/>
  <c r="AI1198" i="55"/>
  <c r="AO1198" i="55"/>
  <c r="AI1205" i="55"/>
  <c r="AO1205" i="55"/>
  <c r="AN1205" i="55"/>
  <c r="AM1205" i="55"/>
  <c r="AL1205" i="55"/>
  <c r="AH1205" i="55" s="1"/>
  <c r="AO1212" i="55"/>
  <c r="AN1212" i="55"/>
  <c r="AM1212" i="55"/>
  <c r="AK1212" i="55"/>
  <c r="AJ1212" i="55"/>
  <c r="AI1212" i="55"/>
  <c r="AO1220" i="55"/>
  <c r="AN1220" i="55"/>
  <c r="AM1220" i="55"/>
  <c r="AL1220" i="55"/>
  <c r="AH1220" i="55" s="1"/>
  <c r="AK1220" i="55"/>
  <c r="AJ1220" i="55"/>
  <c r="AI1220" i="55"/>
  <c r="AO1247" i="55"/>
  <c r="AN1247" i="55"/>
  <c r="AM1247" i="55"/>
  <c r="AL1247" i="55"/>
  <c r="AH1247" i="55" s="1"/>
  <c r="AK1247" i="55"/>
  <c r="AJ1247" i="55"/>
  <c r="AI1247" i="55"/>
  <c r="AO1276" i="55"/>
  <c r="AM1276" i="55"/>
  <c r="AI1276" i="55"/>
  <c r="AN1289" i="55"/>
  <c r="AL1289" i="55"/>
  <c r="AH1289" i="55" s="1"/>
  <c r="AK1289" i="55"/>
  <c r="AI1289" i="55"/>
  <c r="AO1289" i="55"/>
  <c r="AM1289" i="55"/>
  <c r="AJ1289" i="55"/>
  <c r="AI1339" i="55"/>
  <c r="AI1363" i="55"/>
  <c r="AK1376" i="55"/>
  <c r="AJ1376" i="55"/>
  <c r="AI1376" i="55"/>
  <c r="AO1376" i="55"/>
  <c r="AN1376" i="55"/>
  <c r="AM1376" i="55"/>
  <c r="AL1376" i="55"/>
  <c r="AH1376" i="55" s="1"/>
  <c r="AI1495" i="55"/>
  <c r="AJ1089" i="55"/>
  <c r="AO1107" i="55"/>
  <c r="AL1107" i="55"/>
  <c r="AH1107" i="55" s="1"/>
  <c r="AK1107" i="55"/>
  <c r="AI1107" i="55"/>
  <c r="AM1107" i="55"/>
  <c r="AI1125" i="55"/>
  <c r="AO1125" i="55"/>
  <c r="AL1125" i="55"/>
  <c r="AH1125" i="55" s="1"/>
  <c r="AL1126" i="55"/>
  <c r="AH1126" i="55" s="1"/>
  <c r="AK1126" i="55"/>
  <c r="AI1126" i="55"/>
  <c r="AO1126" i="55"/>
  <c r="AN1126" i="55"/>
  <c r="AO1135" i="55"/>
  <c r="AN1135" i="55"/>
  <c r="AL1135" i="55"/>
  <c r="AH1135" i="55" s="1"/>
  <c r="AK1135" i="55"/>
  <c r="AI1135" i="55"/>
  <c r="AM1135" i="55"/>
  <c r="AO1143" i="55"/>
  <c r="AN1143" i="55"/>
  <c r="AL1143" i="55"/>
  <c r="AH1143" i="55" s="1"/>
  <c r="AK1143" i="55"/>
  <c r="AI1143" i="55"/>
  <c r="AM1143" i="55"/>
  <c r="AO1167" i="55"/>
  <c r="AN1167" i="55"/>
  <c r="AL1167" i="55"/>
  <c r="AH1167" i="55" s="1"/>
  <c r="AI1167" i="55"/>
  <c r="AO1179" i="55"/>
  <c r="AN1179" i="55"/>
  <c r="AM1179" i="55"/>
  <c r="AL1179" i="55"/>
  <c r="AH1179" i="55" s="1"/>
  <c r="AK1179" i="55"/>
  <c r="AI1179" i="55"/>
  <c r="AO1187" i="55"/>
  <c r="AN1187" i="55"/>
  <c r="AM1187" i="55"/>
  <c r="AL1187" i="55"/>
  <c r="AH1187" i="55" s="1"/>
  <c r="AK1187" i="55"/>
  <c r="AI1187" i="55"/>
  <c r="AO1192" i="55"/>
  <c r="AN1192" i="55"/>
  <c r="AM1192" i="55"/>
  <c r="AL1192" i="55"/>
  <c r="AH1192" i="55" s="1"/>
  <c r="AK1192" i="55"/>
  <c r="AI1192" i="55"/>
  <c r="AI1229" i="55"/>
  <c r="AO1229" i="55"/>
  <c r="AN1229" i="55"/>
  <c r="AM1229" i="55"/>
  <c r="AL1229" i="55"/>
  <c r="AH1229" i="55" s="1"/>
  <c r="AL1230" i="55"/>
  <c r="AH1230" i="55" s="1"/>
  <c r="AK1230" i="55"/>
  <c r="AJ1230" i="55"/>
  <c r="AI1230" i="55"/>
  <c r="AO1230" i="55"/>
  <c r="AO1239" i="55"/>
  <c r="AN1239" i="55"/>
  <c r="AM1239" i="55"/>
  <c r="AL1239" i="55"/>
  <c r="AH1239" i="55" s="1"/>
  <c r="AK1239" i="55"/>
  <c r="AJ1239" i="55"/>
  <c r="AI1239" i="55"/>
  <c r="AI1253" i="55"/>
  <c r="AO1253" i="55"/>
  <c r="AN1253" i="55"/>
  <c r="AM1253" i="55"/>
  <c r="AL1253" i="55"/>
  <c r="AH1253" i="55" s="1"/>
  <c r="AG1253" i="55" s="1"/>
  <c r="AL1254" i="55"/>
  <c r="AH1254" i="55" s="1"/>
  <c r="AK1254" i="55"/>
  <c r="AJ1254" i="55"/>
  <c r="AI1254" i="55"/>
  <c r="AO1254" i="55"/>
  <c r="AO1271" i="55"/>
  <c r="AN1271" i="55"/>
  <c r="AM1271" i="55"/>
  <c r="AJ1271" i="55"/>
  <c r="AI1271" i="55"/>
  <c r="AL1285" i="55"/>
  <c r="AH1285" i="55" s="1"/>
  <c r="AI1285" i="55"/>
  <c r="AO1285" i="55"/>
  <c r="AN1285" i="55"/>
  <c r="AK1285" i="55"/>
  <c r="AJ1285" i="55"/>
  <c r="AI1311" i="55"/>
  <c r="AE1339" i="55"/>
  <c r="AO1339" i="55" s="1"/>
  <c r="AC1339" i="55"/>
  <c r="AM1339" i="55" s="1"/>
  <c r="Z1339" i="55"/>
  <c r="AJ1339" i="55" s="1"/>
  <c r="Y1339" i="55"/>
  <c r="AD1339" i="55"/>
  <c r="AN1339" i="55" s="1"/>
  <c r="AB1339" i="55"/>
  <c r="AL1339" i="55" s="1"/>
  <c r="AH1339" i="55" s="1"/>
  <c r="AA1339" i="55"/>
  <c r="AK1339" i="55" s="1"/>
  <c r="AK1356" i="55"/>
  <c r="AI1356" i="55"/>
  <c r="AO1356" i="55"/>
  <c r="AN1356" i="55"/>
  <c r="AJ1356" i="55"/>
  <c r="AE1363" i="55"/>
  <c r="AO1363" i="55" s="1"/>
  <c r="AC1363" i="55"/>
  <c r="AM1363" i="55" s="1"/>
  <c r="AB1363" i="55"/>
  <c r="AL1363" i="55" s="1"/>
  <c r="AH1363" i="55" s="1"/>
  <c r="Z1363" i="55"/>
  <c r="AJ1363" i="55" s="1"/>
  <c r="Y1363" i="55"/>
  <c r="AD1363" i="55"/>
  <c r="AN1363" i="55" s="1"/>
  <c r="AA1363" i="55"/>
  <c r="AK1363" i="55" s="1"/>
  <c r="AI1383" i="55"/>
  <c r="AO1466" i="55"/>
  <c r="AJ1466" i="55"/>
  <c r="AI1466" i="55"/>
  <c r="AO1510" i="55"/>
  <c r="AN1510" i="55"/>
  <c r="AL1510" i="55"/>
  <c r="AH1510" i="55" s="1"/>
  <c r="AK1510" i="55"/>
  <c r="AI1510" i="55"/>
  <c r="AM1510" i="55"/>
  <c r="AI1041" i="55"/>
  <c r="AI1045" i="55"/>
  <c r="AI1049" i="55"/>
  <c r="AI1053" i="55"/>
  <c r="AI1057" i="55"/>
  <c r="AI1061" i="55"/>
  <c r="AI1065" i="55"/>
  <c r="AI1069" i="55"/>
  <c r="AI1073" i="55"/>
  <c r="AI1077" i="55"/>
  <c r="AI1081" i="55"/>
  <c r="AI1085" i="55"/>
  <c r="AN1107" i="55"/>
  <c r="AI1165" i="55"/>
  <c r="AO1165" i="55"/>
  <c r="AN1165" i="55"/>
  <c r="AL1165" i="55"/>
  <c r="AH1165" i="55" s="1"/>
  <c r="AG1165" i="55" s="1"/>
  <c r="AL1166" i="55"/>
  <c r="AH1166" i="55" s="1"/>
  <c r="AI1166" i="55"/>
  <c r="AO1166" i="55"/>
  <c r="AI1197" i="55"/>
  <c r="AO1197" i="55"/>
  <c r="AN1197" i="55"/>
  <c r="AM1197" i="55"/>
  <c r="AL1197" i="55"/>
  <c r="AH1197" i="55" s="1"/>
  <c r="AG1197" i="55" s="1"/>
  <c r="AO1211" i="55"/>
  <c r="AN1211" i="55"/>
  <c r="AM1211" i="55"/>
  <c r="AL1211" i="55"/>
  <c r="AH1211" i="55" s="1"/>
  <c r="AK1211" i="55"/>
  <c r="AJ1211" i="55"/>
  <c r="AI1211" i="55"/>
  <c r="AO1219" i="55"/>
  <c r="AN1219" i="55"/>
  <c r="AM1219" i="55"/>
  <c r="AL1219" i="55"/>
  <c r="AH1219" i="55" s="1"/>
  <c r="AK1219" i="55"/>
  <c r="AJ1219" i="55"/>
  <c r="AI1219" i="55"/>
  <c r="AL1262" i="55"/>
  <c r="AH1262" i="55" s="1"/>
  <c r="AK1262" i="55"/>
  <c r="AJ1262" i="55"/>
  <c r="AI1262" i="55"/>
  <c r="AE1311" i="55"/>
  <c r="AO1311" i="55" s="1"/>
  <c r="AC1311" i="55"/>
  <c r="AM1311" i="55" s="1"/>
  <c r="Z1311" i="55"/>
  <c r="AJ1311" i="55" s="1"/>
  <c r="Y1311" i="55"/>
  <c r="AD1311" i="55"/>
  <c r="AN1311" i="55" s="1"/>
  <c r="AB1311" i="55"/>
  <c r="AL1311" i="55" s="1"/>
  <c r="AH1311" i="55" s="1"/>
  <c r="AA1311" i="55"/>
  <c r="AK1311" i="55" s="1"/>
  <c r="AN1317" i="55"/>
  <c r="AL1317" i="55"/>
  <c r="AH1317" i="55" s="1"/>
  <c r="AK1317" i="55"/>
  <c r="AI1317" i="55"/>
  <c r="AO1317" i="55"/>
  <c r="AM1317" i="55"/>
  <c r="AL1321" i="55"/>
  <c r="AH1321" i="55" s="1"/>
  <c r="AK1321" i="55"/>
  <c r="AI1321" i="55"/>
  <c r="AO1321" i="55"/>
  <c r="AM1321" i="55"/>
  <c r="AN1341" i="55"/>
  <c r="AL1341" i="55"/>
  <c r="AH1341" i="55" s="1"/>
  <c r="AI1341" i="55"/>
  <c r="AM1341" i="55"/>
  <c r="AE1383" i="55"/>
  <c r="AO1383" i="55" s="1"/>
  <c r="AD1383" i="55"/>
  <c r="AN1383" i="55" s="1"/>
  <c r="AC1383" i="55"/>
  <c r="AM1383" i="55" s="1"/>
  <c r="AB1383" i="55"/>
  <c r="AL1383" i="55" s="1"/>
  <c r="AH1383" i="55" s="1"/>
  <c r="AA1383" i="55"/>
  <c r="AK1383" i="55" s="1"/>
  <c r="Z1383" i="55"/>
  <c r="AJ1383" i="55" s="1"/>
  <c r="Y1383" i="55"/>
  <c r="AE1667" i="55"/>
  <c r="AO1667" i="55" s="1"/>
  <c r="AD1667" i="55"/>
  <c r="AC1667" i="55"/>
  <c r="AB1667" i="55"/>
  <c r="AL1667" i="55" s="1"/>
  <c r="AH1667" i="55" s="1"/>
  <c r="AA1667" i="55"/>
  <c r="AK1667" i="55" s="1"/>
  <c r="Z1667" i="55"/>
  <c r="AJ1667" i="55" s="1"/>
  <c r="Y1667" i="55"/>
  <c r="AJ1041" i="55"/>
  <c r="AJ1045" i="55"/>
  <c r="AJ1049" i="55"/>
  <c r="AJ1053" i="55"/>
  <c r="AJ1057" i="55"/>
  <c r="AJ1061" i="55"/>
  <c r="AJ1065" i="55"/>
  <c r="AJ1069" i="55"/>
  <c r="AA1070" i="55"/>
  <c r="AK1070" i="55" s="1"/>
  <c r="AJ1073" i="55"/>
  <c r="AA1074" i="55"/>
  <c r="AK1074" i="55" s="1"/>
  <c r="AJ1077" i="55"/>
  <c r="AA1078" i="55"/>
  <c r="AK1078" i="55" s="1"/>
  <c r="AJ1081" i="55"/>
  <c r="AA1082" i="55"/>
  <c r="AK1082" i="55" s="1"/>
  <c r="AJ1085" i="55"/>
  <c r="AA1086" i="55"/>
  <c r="AK1086" i="55" s="1"/>
  <c r="AM1089" i="55"/>
  <c r="AO1091" i="55"/>
  <c r="AD1093" i="55"/>
  <c r="AN1093" i="55" s="1"/>
  <c r="AL1118" i="55"/>
  <c r="AH1118" i="55" s="1"/>
  <c r="AK1118" i="55"/>
  <c r="AI1118" i="55"/>
  <c r="AN1118" i="55"/>
  <c r="AK1129" i="55"/>
  <c r="AJ1138" i="55"/>
  <c r="AL1146" i="55"/>
  <c r="AH1146" i="55" s="1"/>
  <c r="AK1146" i="55"/>
  <c r="AI1146" i="55"/>
  <c r="AO1146" i="55"/>
  <c r="AN1146" i="55"/>
  <c r="AJ1151" i="55"/>
  <c r="AK1153" i="55"/>
  <c r="AO1163" i="55"/>
  <c r="AL1163" i="55"/>
  <c r="AH1163" i="55" s="1"/>
  <c r="AK1163" i="55"/>
  <c r="AI1163" i="55"/>
  <c r="AL1178" i="55"/>
  <c r="AH1178" i="55" s="1"/>
  <c r="AK1178" i="55"/>
  <c r="AJ1178" i="55"/>
  <c r="AI1178" i="55"/>
  <c r="AO1178" i="55"/>
  <c r="AL1186" i="55"/>
  <c r="AH1186" i="55" s="1"/>
  <c r="AK1186" i="55"/>
  <c r="AJ1186" i="55"/>
  <c r="AI1186" i="55"/>
  <c r="AO1186" i="55"/>
  <c r="AN1190" i="55"/>
  <c r="AO1203" i="55"/>
  <c r="AN1203" i="55"/>
  <c r="AM1203" i="55"/>
  <c r="AL1203" i="55"/>
  <c r="AH1203" i="55" s="1"/>
  <c r="AJ1203" i="55"/>
  <c r="AI1203" i="55"/>
  <c r="AN1226" i="55"/>
  <c r="AI1237" i="55"/>
  <c r="AO1237" i="55"/>
  <c r="AN1237" i="55"/>
  <c r="AM1237" i="55"/>
  <c r="AL1237" i="55"/>
  <c r="AH1237" i="55" s="1"/>
  <c r="AL1238" i="55"/>
  <c r="AH1238" i="55" s="1"/>
  <c r="AK1238" i="55"/>
  <c r="AJ1238" i="55"/>
  <c r="AI1238" i="55"/>
  <c r="AO1238" i="55"/>
  <c r="AI1245" i="55"/>
  <c r="AO1245" i="55"/>
  <c r="AN1245" i="55"/>
  <c r="AL1245" i="55"/>
  <c r="AH1245" i="55" s="1"/>
  <c r="AL1246" i="55"/>
  <c r="AH1246" i="55" s="1"/>
  <c r="AJ1246" i="55"/>
  <c r="AI1246" i="55"/>
  <c r="AO1246" i="55"/>
  <c r="AL1270" i="55"/>
  <c r="AH1270" i="55" s="1"/>
  <c r="AK1299" i="55"/>
  <c r="AI1299" i="55"/>
  <c r="AI1400" i="55"/>
  <c r="AO1400" i="55"/>
  <c r="AN1400" i="55"/>
  <c r="AM1400" i="55"/>
  <c r="AI1407" i="55"/>
  <c r="AK1444" i="55"/>
  <c r="AJ1444" i="55"/>
  <c r="AI1444" i="55"/>
  <c r="AO1444" i="55"/>
  <c r="AN1444" i="55"/>
  <c r="AI1483" i="55"/>
  <c r="AE1659" i="55"/>
  <c r="AD1659" i="55"/>
  <c r="AN1659" i="55" s="1"/>
  <c r="AC1659" i="55"/>
  <c r="AB1659" i="55"/>
  <c r="AA1659" i="55"/>
  <c r="AK1659" i="55" s="1"/>
  <c r="Z1659" i="55"/>
  <c r="AJ1659" i="55" s="1"/>
  <c r="Y1659" i="55"/>
  <c r="AB950" i="55"/>
  <c r="AL950" i="55" s="1"/>
  <c r="AH950" i="55" s="1"/>
  <c r="Y953" i="55"/>
  <c r="AB954" i="55"/>
  <c r="AL954" i="55" s="1"/>
  <c r="AH954" i="55" s="1"/>
  <c r="Y957" i="55"/>
  <c r="AB958" i="55"/>
  <c r="AL958" i="55" s="1"/>
  <c r="AH958" i="55" s="1"/>
  <c r="Y961" i="55"/>
  <c r="AB962" i="55"/>
  <c r="AL962" i="55" s="1"/>
  <c r="AH962" i="55" s="1"/>
  <c r="Y965" i="55"/>
  <c r="AB966" i="55"/>
  <c r="AL966" i="55" s="1"/>
  <c r="AH966" i="55" s="1"/>
  <c r="Y969" i="55"/>
  <c r="AB970" i="55"/>
  <c r="AL970" i="55" s="1"/>
  <c r="AH970" i="55" s="1"/>
  <c r="Y973" i="55"/>
  <c r="AB974" i="55"/>
  <c r="AL974" i="55" s="1"/>
  <c r="AH974" i="55" s="1"/>
  <c r="Y977" i="55"/>
  <c r="AB978" i="55"/>
  <c r="AL978" i="55" s="1"/>
  <c r="AH978" i="55" s="1"/>
  <c r="Y981" i="55"/>
  <c r="AB982" i="55"/>
  <c r="AL982" i="55" s="1"/>
  <c r="AH982" i="55" s="1"/>
  <c r="AG982" i="55" s="1"/>
  <c r="Y985" i="55"/>
  <c r="AB986" i="55"/>
  <c r="AL986" i="55" s="1"/>
  <c r="AH986" i="55" s="1"/>
  <c r="Y989" i="55"/>
  <c r="AB990" i="55"/>
  <c r="AL990" i="55" s="1"/>
  <c r="AH990" i="55" s="1"/>
  <c r="Y993" i="55"/>
  <c r="AB994" i="55"/>
  <c r="AL994" i="55" s="1"/>
  <c r="AH994" i="55" s="1"/>
  <c r="Y997" i="55"/>
  <c r="AB998" i="55"/>
  <c r="AL998" i="55" s="1"/>
  <c r="AH998" i="55" s="1"/>
  <c r="AG998" i="55" s="1"/>
  <c r="Y1001" i="55"/>
  <c r="AB1002" i="55"/>
  <c r="AL1002" i="55" s="1"/>
  <c r="AH1002" i="55" s="1"/>
  <c r="AG1002" i="55" s="1"/>
  <c r="Y1005" i="55"/>
  <c r="AB1006" i="55"/>
  <c r="AL1006" i="55" s="1"/>
  <c r="AH1006" i="55" s="1"/>
  <c r="Y1009" i="55"/>
  <c r="AB1010" i="55"/>
  <c r="AL1010" i="55" s="1"/>
  <c r="AH1010" i="55" s="1"/>
  <c r="Y1013" i="55"/>
  <c r="AB1014" i="55"/>
  <c r="AL1014" i="55" s="1"/>
  <c r="AH1014" i="55" s="1"/>
  <c r="Y1017" i="55"/>
  <c r="AB1018" i="55"/>
  <c r="AL1018" i="55" s="1"/>
  <c r="AH1018" i="55" s="1"/>
  <c r="Y1021" i="55"/>
  <c r="AB1022" i="55"/>
  <c r="AL1022" i="55" s="1"/>
  <c r="AH1022" i="55" s="1"/>
  <c r="Y1025" i="55"/>
  <c r="AB1026" i="55"/>
  <c r="AL1026" i="55" s="1"/>
  <c r="AH1026" i="55" s="1"/>
  <c r="Y1029" i="55"/>
  <c r="AB1030" i="55"/>
  <c r="AL1030" i="55" s="1"/>
  <c r="AH1030" i="55" s="1"/>
  <c r="AG1030" i="55" s="1"/>
  <c r="Y1033" i="55"/>
  <c r="AB1034" i="55"/>
  <c r="AL1034" i="55" s="1"/>
  <c r="AH1034" i="55" s="1"/>
  <c r="AG1034" i="55" s="1"/>
  <c r="Y1037" i="55"/>
  <c r="AB1038" i="55"/>
  <c r="AL1038" i="55" s="1"/>
  <c r="AH1038" i="55" s="1"/>
  <c r="Y1041" i="55"/>
  <c r="AK1041" i="55"/>
  <c r="AB1042" i="55"/>
  <c r="AL1042" i="55" s="1"/>
  <c r="AH1042" i="55" s="1"/>
  <c r="Y1045" i="55"/>
  <c r="AK1045" i="55"/>
  <c r="AB1046" i="55"/>
  <c r="AL1046" i="55" s="1"/>
  <c r="AH1046" i="55" s="1"/>
  <c r="Y1049" i="55"/>
  <c r="AK1049" i="55"/>
  <c r="AB1050" i="55"/>
  <c r="AL1050" i="55" s="1"/>
  <c r="AH1050" i="55" s="1"/>
  <c r="Y1053" i="55"/>
  <c r="AK1053" i="55"/>
  <c r="AB1054" i="55"/>
  <c r="AL1054" i="55" s="1"/>
  <c r="AH1054" i="55" s="1"/>
  <c r="Y1057" i="55"/>
  <c r="AK1057" i="55"/>
  <c r="AB1058" i="55"/>
  <c r="AL1058" i="55" s="1"/>
  <c r="AH1058" i="55" s="1"/>
  <c r="Y1061" i="55"/>
  <c r="AK1061" i="55"/>
  <c r="AB1062" i="55"/>
  <c r="AL1062" i="55" s="1"/>
  <c r="AH1062" i="55" s="1"/>
  <c r="Y1065" i="55"/>
  <c r="AK1065" i="55"/>
  <c r="AB1066" i="55"/>
  <c r="AL1066" i="55" s="1"/>
  <c r="AH1066" i="55" s="1"/>
  <c r="Y1069" i="55"/>
  <c r="AK1069" i="55"/>
  <c r="AB1070" i="55"/>
  <c r="AL1070" i="55" s="1"/>
  <c r="AH1070" i="55" s="1"/>
  <c r="Y1073" i="55"/>
  <c r="AB1074" i="55"/>
  <c r="AL1074" i="55" s="1"/>
  <c r="AH1074" i="55" s="1"/>
  <c r="Y1077" i="55"/>
  <c r="AK1077" i="55"/>
  <c r="AB1078" i="55"/>
  <c r="AL1078" i="55" s="1"/>
  <c r="AH1078" i="55" s="1"/>
  <c r="Y1081" i="55"/>
  <c r="AB1082" i="55"/>
  <c r="AL1082" i="55" s="1"/>
  <c r="AH1082" i="55" s="1"/>
  <c r="Y1085" i="55"/>
  <c r="AB1086" i="55"/>
  <c r="AL1086" i="55" s="1"/>
  <c r="AH1086" i="55" s="1"/>
  <c r="Y1089" i="55"/>
  <c r="AE1093" i="55"/>
  <c r="AO1093" i="55" s="1"/>
  <c r="AJ1114" i="55"/>
  <c r="AJ1130" i="55"/>
  <c r="AI1145" i="55"/>
  <c r="AO1145" i="55"/>
  <c r="AN1145" i="55"/>
  <c r="AL1145" i="55"/>
  <c r="AH1145" i="55" s="1"/>
  <c r="AG1145" i="55" s="1"/>
  <c r="AN1147" i="55"/>
  <c r="AL1147" i="55"/>
  <c r="AH1147" i="55" s="1"/>
  <c r="AK1147" i="55"/>
  <c r="AI1147" i="55"/>
  <c r="AL1150" i="55"/>
  <c r="AH1150" i="55" s="1"/>
  <c r="AK1150" i="55"/>
  <c r="AI1150" i="55"/>
  <c r="AO1150" i="55"/>
  <c r="AN1150" i="55"/>
  <c r="AM1155" i="55"/>
  <c r="AK1157" i="55"/>
  <c r="AN1158" i="55"/>
  <c r="AO1160" i="55"/>
  <c r="AN1160" i="55"/>
  <c r="AM1160" i="55"/>
  <c r="AL1160" i="55"/>
  <c r="AH1160" i="55" s="1"/>
  <c r="AK1160" i="55"/>
  <c r="AI1160" i="55"/>
  <c r="AI1161" i="55"/>
  <c r="AO1161" i="55"/>
  <c r="AN1161" i="55"/>
  <c r="AL1161" i="55"/>
  <c r="AH1161" i="55" s="1"/>
  <c r="AG1161" i="55" s="1"/>
  <c r="AL1162" i="55"/>
  <c r="AH1162" i="55" s="1"/>
  <c r="AK1162" i="55"/>
  <c r="AI1162" i="55"/>
  <c r="AO1162" i="55"/>
  <c r="AI1177" i="55"/>
  <c r="AO1177" i="55"/>
  <c r="AN1177" i="55"/>
  <c r="AL1177" i="55"/>
  <c r="AH1177" i="55" s="1"/>
  <c r="AI1185" i="55"/>
  <c r="AO1185" i="55"/>
  <c r="AN1185" i="55"/>
  <c r="AL1185" i="55"/>
  <c r="AH1185" i="55" s="1"/>
  <c r="AO1191" i="55"/>
  <c r="AN1191" i="55"/>
  <c r="AM1191" i="55"/>
  <c r="AL1191" i="55"/>
  <c r="AH1191" i="55" s="1"/>
  <c r="AK1191" i="55"/>
  <c r="AI1191" i="55"/>
  <c r="AO1196" i="55"/>
  <c r="AN1196" i="55"/>
  <c r="AM1196" i="55"/>
  <c r="AL1196" i="55"/>
  <c r="AH1196" i="55" s="1"/>
  <c r="AI1196" i="55"/>
  <c r="AL1210" i="55"/>
  <c r="AH1210" i="55" s="1"/>
  <c r="AK1210" i="55"/>
  <c r="AJ1210" i="55"/>
  <c r="AI1210" i="55"/>
  <c r="AO1210" i="55"/>
  <c r="AL1218" i="55"/>
  <c r="AH1218" i="55" s="1"/>
  <c r="AK1218" i="55"/>
  <c r="AJ1218" i="55"/>
  <c r="AI1218" i="55"/>
  <c r="AJ1225" i="55"/>
  <c r="AO1227" i="55"/>
  <c r="AN1227" i="55"/>
  <c r="AM1227" i="55"/>
  <c r="AL1227" i="55"/>
  <c r="AH1227" i="55" s="1"/>
  <c r="AK1227" i="55"/>
  <c r="AJ1227" i="55"/>
  <c r="AI1227" i="55"/>
  <c r="AO1236" i="55"/>
  <c r="AN1236" i="55"/>
  <c r="AM1236" i="55"/>
  <c r="AL1236" i="55"/>
  <c r="AH1236" i="55" s="1"/>
  <c r="AK1236" i="55"/>
  <c r="AJ1236" i="55"/>
  <c r="AI1236" i="55"/>
  <c r="AO1275" i="55"/>
  <c r="AN1275" i="55"/>
  <c r="AM1275" i="55"/>
  <c r="AL1275" i="55"/>
  <c r="AH1275" i="55" s="1"/>
  <c r="AJ1275" i="55"/>
  <c r="AI1275" i="55"/>
  <c r="AN1327" i="55"/>
  <c r="AK1352" i="55"/>
  <c r="AI1352" i="55"/>
  <c r="AO1352" i="55"/>
  <c r="AJ1352" i="55"/>
  <c r="AE1407" i="55"/>
  <c r="AO1407" i="55" s="1"/>
  <c r="AD1407" i="55"/>
  <c r="AN1407" i="55" s="1"/>
  <c r="AC1407" i="55"/>
  <c r="AM1407" i="55" s="1"/>
  <c r="AB1407" i="55"/>
  <c r="AL1407" i="55" s="1"/>
  <c r="AH1407" i="55" s="1"/>
  <c r="AA1407" i="55"/>
  <c r="AK1407" i="55" s="1"/>
  <c r="Z1407" i="55"/>
  <c r="AJ1407" i="55" s="1"/>
  <c r="Y1407" i="55"/>
  <c r="AM1573" i="55"/>
  <c r="AL1573" i="55"/>
  <c r="AH1573" i="55" s="1"/>
  <c r="AK1573" i="55"/>
  <c r="AI1573" i="55"/>
  <c r="AN1573" i="55"/>
  <c r="AO1573" i="55"/>
  <c r="AJ1573" i="55"/>
  <c r="AE1651" i="55"/>
  <c r="AD1651" i="55"/>
  <c r="AC1651" i="55"/>
  <c r="AB1651" i="55"/>
  <c r="AA1651" i="55"/>
  <c r="AK1651" i="55" s="1"/>
  <c r="Z1651" i="55"/>
  <c r="Y1651" i="55"/>
  <c r="AA1089" i="55"/>
  <c r="AK1089" i="55" s="1"/>
  <c r="AO1089" i="55"/>
  <c r="AO1092" i="55"/>
  <c r="AL1092" i="55"/>
  <c r="AH1092" i="55" s="1"/>
  <c r="AI1092" i="55"/>
  <c r="AK1092" i="55"/>
  <c r="AO1099" i="55"/>
  <c r="AI1099" i="55"/>
  <c r="AK1104" i="55"/>
  <c r="AK1109" i="55"/>
  <c r="AO1119" i="55"/>
  <c r="AL1119" i="55"/>
  <c r="AH1119" i="55" s="1"/>
  <c r="AK1119" i="55"/>
  <c r="AI1119" i="55"/>
  <c r="AM1119" i="55"/>
  <c r="AO1128" i="55"/>
  <c r="AN1128" i="55"/>
  <c r="AL1128" i="55"/>
  <c r="AH1128" i="55" s="1"/>
  <c r="AI1128" i="55"/>
  <c r="AM1128" i="55"/>
  <c r="AM1130" i="55"/>
  <c r="AI1137" i="55"/>
  <c r="AO1137" i="55"/>
  <c r="AL1137" i="55"/>
  <c r="AH1137" i="55" s="1"/>
  <c r="AL1138" i="55"/>
  <c r="AH1138" i="55" s="1"/>
  <c r="AK1138" i="55"/>
  <c r="AI1138" i="55"/>
  <c r="AO1138" i="55"/>
  <c r="AN1138" i="55"/>
  <c r="AO1148" i="55"/>
  <c r="AN1148" i="55"/>
  <c r="AK1148" i="55"/>
  <c r="AI1148" i="55"/>
  <c r="AI1149" i="55"/>
  <c r="AO1149" i="55"/>
  <c r="AN1149" i="55"/>
  <c r="AL1149" i="55"/>
  <c r="AH1149" i="55" s="1"/>
  <c r="AO1151" i="55"/>
  <c r="AN1151" i="55"/>
  <c r="AL1151" i="55"/>
  <c r="AH1151" i="55" s="1"/>
  <c r="AK1151" i="55"/>
  <c r="AI1151" i="55"/>
  <c r="AM1152" i="55"/>
  <c r="AL1154" i="55"/>
  <c r="AH1154" i="55" s="1"/>
  <c r="AK1154" i="55"/>
  <c r="AI1154" i="55"/>
  <c r="AO1154" i="55"/>
  <c r="AN1154" i="55"/>
  <c r="AM1156" i="55"/>
  <c r="AM1157" i="55"/>
  <c r="AO1159" i="55"/>
  <c r="AN1159" i="55"/>
  <c r="AL1159" i="55"/>
  <c r="AH1159" i="55" s="1"/>
  <c r="AI1159" i="55"/>
  <c r="AO1184" i="55"/>
  <c r="AN1184" i="55"/>
  <c r="AM1184" i="55"/>
  <c r="AK1184" i="55"/>
  <c r="AI1184" i="55"/>
  <c r="AL1202" i="55"/>
  <c r="AH1202" i="55" s="1"/>
  <c r="AK1202" i="55"/>
  <c r="AJ1202" i="55"/>
  <c r="AI1202" i="55"/>
  <c r="AO1202" i="55"/>
  <c r="AI1209" i="55"/>
  <c r="AO1209" i="55"/>
  <c r="AN1209" i="55"/>
  <c r="AM1209" i="55"/>
  <c r="AL1209" i="55"/>
  <c r="AH1209" i="55" s="1"/>
  <c r="AG1209" i="55" s="1"/>
  <c r="AI1217" i="55"/>
  <c r="AO1217" i="55"/>
  <c r="AN1217" i="55"/>
  <c r="AM1217" i="55"/>
  <c r="AL1217" i="55"/>
  <c r="AH1217" i="55" s="1"/>
  <c r="AG1217" i="55" s="1"/>
  <c r="AK1225" i="55"/>
  <c r="AO1244" i="55"/>
  <c r="AN1244" i="55"/>
  <c r="AM1244" i="55"/>
  <c r="AL1244" i="55"/>
  <c r="AH1244" i="55" s="1"/>
  <c r="AK1244" i="55"/>
  <c r="AI1244" i="55"/>
  <c r="AO1251" i="55"/>
  <c r="AN1251" i="55"/>
  <c r="AM1251" i="55"/>
  <c r="AK1251" i="55"/>
  <c r="AJ1251" i="55"/>
  <c r="AI1251" i="55"/>
  <c r="AO1259" i="55"/>
  <c r="AN1259" i="55"/>
  <c r="AM1259" i="55"/>
  <c r="AL1259" i="55"/>
  <c r="AH1259" i="55" s="1"/>
  <c r="AK1259" i="55"/>
  <c r="AJ1259" i="55"/>
  <c r="AI1259" i="55"/>
  <c r="AN1301" i="55"/>
  <c r="AL1301" i="55"/>
  <c r="AH1301" i="55" s="1"/>
  <c r="AK1301" i="55"/>
  <c r="AI1301" i="55"/>
  <c r="AO1301" i="55"/>
  <c r="AM1301" i="55"/>
  <c r="AO1338" i="55"/>
  <c r="AN1338" i="55"/>
  <c r="AI1338" i="55"/>
  <c r="AK1338" i="55"/>
  <c r="AJ1338" i="55"/>
  <c r="AK1343" i="55"/>
  <c r="AI1343" i="55"/>
  <c r="AO1362" i="55"/>
  <c r="AN1362" i="55"/>
  <c r="AI1362" i="55"/>
  <c r="AJ1362" i="55"/>
  <c r="AK1424" i="55"/>
  <c r="AJ1424" i="55"/>
  <c r="AI1424" i="55"/>
  <c r="AO1424" i="55"/>
  <c r="AN1424" i="55"/>
  <c r="AM1424" i="55"/>
  <c r="AK1452" i="55"/>
  <c r="AI1452" i="55"/>
  <c r="AO1452" i="55"/>
  <c r="AN1452" i="55"/>
  <c r="AM1452" i="55"/>
  <c r="AN1570" i="55"/>
  <c r="AK1570" i="55"/>
  <c r="AI1570" i="55"/>
  <c r="AM1570" i="55"/>
  <c r="AM1633" i="55"/>
  <c r="AL1633" i="55"/>
  <c r="AH1633" i="55" s="1"/>
  <c r="AJ1633" i="55"/>
  <c r="AI1633" i="55"/>
  <c r="AN1633" i="55"/>
  <c r="AO1633" i="55"/>
  <c r="Z1097" i="55"/>
  <c r="AJ1097" i="55" s="1"/>
  <c r="Z1101" i="55"/>
  <c r="AJ1101" i="55" s="1"/>
  <c r="Z1105" i="55"/>
  <c r="AJ1105" i="55" s="1"/>
  <c r="Z1109" i="55"/>
  <c r="AJ1109" i="55" s="1"/>
  <c r="Z1113" i="55"/>
  <c r="AJ1113" i="55" s="1"/>
  <c r="Z1117" i="55"/>
  <c r="AJ1117" i="55" s="1"/>
  <c r="Z1121" i="55"/>
  <c r="AJ1121" i="55" s="1"/>
  <c r="Z1125" i="55"/>
  <c r="AJ1125" i="55" s="1"/>
  <c r="Z1129" i="55"/>
  <c r="AJ1129" i="55" s="1"/>
  <c r="Z1133" i="55"/>
  <c r="AJ1133" i="55" s="1"/>
  <c r="Z1137" i="55"/>
  <c r="AJ1137" i="55" s="1"/>
  <c r="Z1141" i="55"/>
  <c r="AJ1141" i="55" s="1"/>
  <c r="Z1145" i="55"/>
  <c r="AJ1145" i="55" s="1"/>
  <c r="Z1149" i="55"/>
  <c r="AJ1149" i="55" s="1"/>
  <c r="Z1153" i="55"/>
  <c r="AJ1153" i="55" s="1"/>
  <c r="Z1157" i="55"/>
  <c r="AJ1157" i="55" s="1"/>
  <c r="AC1158" i="55"/>
  <c r="AM1158" i="55" s="1"/>
  <c r="Z1161" i="55"/>
  <c r="AJ1161" i="55" s="1"/>
  <c r="AC1162" i="55"/>
  <c r="AM1162" i="55" s="1"/>
  <c r="Z1165" i="55"/>
  <c r="AJ1165" i="55" s="1"/>
  <c r="AC1166" i="55"/>
  <c r="AM1166" i="55" s="1"/>
  <c r="AC1170" i="55"/>
  <c r="AM1170" i="55" s="1"/>
  <c r="Z1173" i="55"/>
  <c r="AJ1173" i="55" s="1"/>
  <c r="AC1174" i="55"/>
  <c r="AM1174" i="55" s="1"/>
  <c r="Z1177" i="55"/>
  <c r="AJ1177" i="55" s="1"/>
  <c r="AC1178" i="55"/>
  <c r="AM1178" i="55" s="1"/>
  <c r="Z1181" i="55"/>
  <c r="AJ1181" i="55" s="1"/>
  <c r="AC1182" i="55"/>
  <c r="AM1182" i="55" s="1"/>
  <c r="Z1185" i="55"/>
  <c r="AJ1185" i="55" s="1"/>
  <c r="AC1186" i="55"/>
  <c r="AM1186" i="55" s="1"/>
  <c r="Z1189" i="55"/>
  <c r="AJ1189" i="55" s="1"/>
  <c r="AC1190" i="55"/>
  <c r="AM1190" i="55" s="1"/>
  <c r="Z1193" i="55"/>
  <c r="AJ1193" i="55" s="1"/>
  <c r="AC1194" i="55"/>
  <c r="AM1194" i="55" s="1"/>
  <c r="Z1197" i="55"/>
  <c r="AJ1197" i="55" s="1"/>
  <c r="AC1198" i="55"/>
  <c r="AM1198" i="55" s="1"/>
  <c r="Z1201" i="55"/>
  <c r="AJ1201" i="55" s="1"/>
  <c r="AC1202" i="55"/>
  <c r="AM1202" i="55" s="1"/>
  <c r="Z1205" i="55"/>
  <c r="AJ1205" i="55" s="1"/>
  <c r="AC1206" i="55"/>
  <c r="AM1206" i="55" s="1"/>
  <c r="AC1210" i="55"/>
  <c r="AM1210" i="55" s="1"/>
  <c r="AC1214" i="55"/>
  <c r="AM1214" i="55" s="1"/>
  <c r="AC1218" i="55"/>
  <c r="AM1218" i="55" s="1"/>
  <c r="AC1222" i="55"/>
  <c r="AM1222" i="55" s="1"/>
  <c r="AC1226" i="55"/>
  <c r="AM1226" i="55" s="1"/>
  <c r="AC1230" i="55"/>
  <c r="AM1230" i="55" s="1"/>
  <c r="AC1234" i="55"/>
  <c r="AM1234" i="55" s="1"/>
  <c r="AC1238" i="55"/>
  <c r="AM1238" i="55" s="1"/>
  <c r="AC1242" i="55"/>
  <c r="AM1242" i="55" s="1"/>
  <c r="AC1246" i="55"/>
  <c r="AM1246" i="55" s="1"/>
  <c r="AC1250" i="55"/>
  <c r="AM1250" i="55" s="1"/>
  <c r="AC1254" i="55"/>
  <c r="AM1254" i="55" s="1"/>
  <c r="AL1257" i="55"/>
  <c r="AH1257" i="55" s="1"/>
  <c r="AC1258" i="55"/>
  <c r="AM1258" i="55" s="1"/>
  <c r="AL1261" i="55"/>
  <c r="AH1261" i="55" s="1"/>
  <c r="AG1261" i="55" s="1"/>
  <c r="AC1262" i="55"/>
  <c r="AM1262" i="55" s="1"/>
  <c r="AL1265" i="55"/>
  <c r="AH1265" i="55" s="1"/>
  <c r="AG1265" i="55" s="1"/>
  <c r="AC1266" i="55"/>
  <c r="AM1266" i="55" s="1"/>
  <c r="AL1269" i="55"/>
  <c r="AH1269" i="55" s="1"/>
  <c r="AC1270" i="55"/>
  <c r="AM1270" i="55" s="1"/>
  <c r="AL1273" i="55"/>
  <c r="AH1273" i="55" s="1"/>
  <c r="AG1273" i="55" s="1"/>
  <c r="AC1274" i="55"/>
  <c r="AM1274" i="55" s="1"/>
  <c r="AC1278" i="55"/>
  <c r="AM1278" i="55" s="1"/>
  <c r="AC1282" i="55"/>
  <c r="AM1282" i="55" s="1"/>
  <c r="AE1299" i="55"/>
  <c r="AO1299" i="55" s="1"/>
  <c r="AC1299" i="55"/>
  <c r="AM1299" i="55" s="1"/>
  <c r="Z1299" i="55"/>
  <c r="AJ1299" i="55" s="1"/>
  <c r="Y1299" i="55"/>
  <c r="AK1316" i="55"/>
  <c r="AI1316" i="55"/>
  <c r="AO1316" i="55"/>
  <c r="AN1316" i="55"/>
  <c r="AM1316" i="55"/>
  <c r="AE1343" i="55"/>
  <c r="AO1343" i="55" s="1"/>
  <c r="AC1343" i="55"/>
  <c r="AM1343" i="55" s="1"/>
  <c r="Z1343" i="55"/>
  <c r="AJ1343" i="55" s="1"/>
  <c r="Y1343" i="55"/>
  <c r="AO1346" i="55"/>
  <c r="AN1346" i="55"/>
  <c r="AI1346" i="55"/>
  <c r="AO1350" i="55"/>
  <c r="AN1350" i="55"/>
  <c r="AI1350" i="55"/>
  <c r="AO1354" i="55"/>
  <c r="AN1354" i="55"/>
  <c r="AI1354" i="55"/>
  <c r="AO1358" i="55"/>
  <c r="AN1358" i="55"/>
  <c r="AI1358" i="55"/>
  <c r="AO1370" i="55"/>
  <c r="AN1370" i="55"/>
  <c r="AK1370" i="55"/>
  <c r="AJ1370" i="55"/>
  <c r="AI1370" i="55"/>
  <c r="AO1430" i="55"/>
  <c r="AN1430" i="55"/>
  <c r="AK1430" i="55"/>
  <c r="AJ1430" i="55"/>
  <c r="AI1430" i="55"/>
  <c r="AE1439" i="55"/>
  <c r="AO1439" i="55" s="1"/>
  <c r="AD1439" i="55"/>
  <c r="AN1439" i="55" s="1"/>
  <c r="AC1439" i="55"/>
  <c r="AM1439" i="55" s="1"/>
  <c r="AB1439" i="55"/>
  <c r="AL1439" i="55" s="1"/>
  <c r="AH1439" i="55" s="1"/>
  <c r="AA1439" i="55"/>
  <c r="AK1439" i="55" s="1"/>
  <c r="Z1439" i="55"/>
  <c r="AJ1439" i="55" s="1"/>
  <c r="Y1439" i="55"/>
  <c r="AE1471" i="55"/>
  <c r="AO1471" i="55" s="1"/>
  <c r="AD1471" i="55"/>
  <c r="AN1471" i="55" s="1"/>
  <c r="AC1471" i="55"/>
  <c r="AM1471" i="55" s="1"/>
  <c r="AB1471" i="55"/>
  <c r="AL1471" i="55" s="1"/>
  <c r="AH1471" i="55" s="1"/>
  <c r="AA1471" i="55"/>
  <c r="AK1471" i="55" s="1"/>
  <c r="Z1471" i="55"/>
  <c r="AJ1471" i="55" s="1"/>
  <c r="Y1471" i="55"/>
  <c r="AK1480" i="55"/>
  <c r="AJ1480" i="55"/>
  <c r="AI1480" i="55"/>
  <c r="AO1480" i="55"/>
  <c r="AE1483" i="55"/>
  <c r="AO1483" i="55" s="1"/>
  <c r="AD1483" i="55"/>
  <c r="AN1483" i="55" s="1"/>
  <c r="AC1483" i="55"/>
  <c r="AM1483" i="55" s="1"/>
  <c r="AB1483" i="55"/>
  <c r="AL1483" i="55" s="1"/>
  <c r="AH1483" i="55" s="1"/>
  <c r="AA1483" i="55"/>
  <c r="AK1483" i="55" s="1"/>
  <c r="Z1483" i="55"/>
  <c r="AJ1483" i="55" s="1"/>
  <c r="Y1483" i="55"/>
  <c r="AK1492" i="55"/>
  <c r="AJ1492" i="55"/>
  <c r="AI1492" i="55"/>
  <c r="AO1492" i="55"/>
  <c r="AE1495" i="55"/>
  <c r="AO1495" i="55" s="1"/>
  <c r="AD1495" i="55"/>
  <c r="AN1495" i="55" s="1"/>
  <c r="AC1495" i="55"/>
  <c r="AM1495" i="55" s="1"/>
  <c r="AB1495" i="55"/>
  <c r="AL1495" i="55" s="1"/>
  <c r="AH1495" i="55" s="1"/>
  <c r="AA1495" i="55"/>
  <c r="AK1495" i="55" s="1"/>
  <c r="Z1495" i="55"/>
  <c r="AJ1495" i="55" s="1"/>
  <c r="Y1495" i="55"/>
  <c r="AI1527" i="55"/>
  <c r="AN1531" i="55"/>
  <c r="AI1531" i="55"/>
  <c r="AI1540" i="55"/>
  <c r="AO1540" i="55"/>
  <c r="AN1540" i="55"/>
  <c r="AM1540" i="55"/>
  <c r="AL1540" i="55"/>
  <c r="AH1540" i="55" s="1"/>
  <c r="AM1589" i="55"/>
  <c r="AL1589" i="55"/>
  <c r="AH1589" i="55" s="1"/>
  <c r="AK1589" i="55"/>
  <c r="AI1589" i="55"/>
  <c r="AN1589" i="55"/>
  <c r="AO1589" i="55"/>
  <c r="AJ1589" i="55"/>
  <c r="AO1687" i="55"/>
  <c r="AI1687" i="55"/>
  <c r="AE1287" i="55"/>
  <c r="AO1287" i="55" s="1"/>
  <c r="AC1287" i="55"/>
  <c r="AM1287" i="55" s="1"/>
  <c r="Z1287" i="55"/>
  <c r="AK1288" i="55"/>
  <c r="AI1288" i="55"/>
  <c r="AO1288" i="55"/>
  <c r="AM1288" i="55"/>
  <c r="AN1293" i="55"/>
  <c r="AL1293" i="55"/>
  <c r="AH1293" i="55" s="1"/>
  <c r="AK1293" i="55"/>
  <c r="AI1293" i="55"/>
  <c r="AM1293" i="55"/>
  <c r="AN1345" i="55"/>
  <c r="AL1345" i="55"/>
  <c r="AH1345" i="55" s="1"/>
  <c r="AI1345" i="55"/>
  <c r="AE1347" i="55"/>
  <c r="AO1347" i="55" s="1"/>
  <c r="AC1347" i="55"/>
  <c r="AM1347" i="55" s="1"/>
  <c r="Z1347" i="55"/>
  <c r="AJ1347" i="55" s="1"/>
  <c r="Y1347" i="55"/>
  <c r="AN1349" i="55"/>
  <c r="AL1349" i="55"/>
  <c r="AH1349" i="55" s="1"/>
  <c r="AK1349" i="55"/>
  <c r="AI1349" i="55"/>
  <c r="AE1351" i="55"/>
  <c r="AO1351" i="55" s="1"/>
  <c r="AC1351" i="55"/>
  <c r="AM1351" i="55" s="1"/>
  <c r="Z1351" i="55"/>
  <c r="AJ1351" i="55" s="1"/>
  <c r="Y1351" i="55"/>
  <c r="AN1353" i="55"/>
  <c r="AL1353" i="55"/>
  <c r="AH1353" i="55" s="1"/>
  <c r="AK1353" i="55"/>
  <c r="AI1353" i="55"/>
  <c r="AE1355" i="55"/>
  <c r="AO1355" i="55" s="1"/>
  <c r="AC1355" i="55"/>
  <c r="Z1355" i="55"/>
  <c r="AJ1355" i="55" s="1"/>
  <c r="Y1355" i="55"/>
  <c r="AL1357" i="55"/>
  <c r="AH1357" i="55" s="1"/>
  <c r="AK1357" i="55"/>
  <c r="AI1357" i="55"/>
  <c r="AE1359" i="55"/>
  <c r="AO1359" i="55" s="1"/>
  <c r="AC1359" i="55"/>
  <c r="AM1359" i="55" s="1"/>
  <c r="Z1359" i="55"/>
  <c r="Y1359" i="55"/>
  <c r="AN1361" i="55"/>
  <c r="AL1361" i="55"/>
  <c r="AH1361" i="55" s="1"/>
  <c r="AK1361" i="55"/>
  <c r="AI1361" i="55"/>
  <c r="AE1367" i="55"/>
  <c r="AO1367" i="55" s="1"/>
  <c r="AC1367" i="55"/>
  <c r="AM1367" i="55" s="1"/>
  <c r="AB1367" i="55"/>
  <c r="AL1367" i="55" s="1"/>
  <c r="AH1367" i="55" s="1"/>
  <c r="AA1367" i="55"/>
  <c r="AK1367" i="55" s="1"/>
  <c r="Z1367" i="55"/>
  <c r="AJ1367" i="55" s="1"/>
  <c r="Y1367" i="55"/>
  <c r="AL1373" i="55"/>
  <c r="AH1373" i="55" s="1"/>
  <c r="AK1373" i="55"/>
  <c r="AI1373" i="55"/>
  <c r="AO1382" i="55"/>
  <c r="AN1382" i="55"/>
  <c r="AK1382" i="55"/>
  <c r="AJ1382" i="55"/>
  <c r="AI1382" i="55"/>
  <c r="AO1394" i="55"/>
  <c r="AN1394" i="55"/>
  <c r="AK1394" i="55"/>
  <c r="AJ1394" i="55"/>
  <c r="AI1394" i="55"/>
  <c r="AO1406" i="55"/>
  <c r="AN1406" i="55"/>
  <c r="AK1406" i="55"/>
  <c r="AJ1406" i="55"/>
  <c r="AI1406" i="55"/>
  <c r="AO1418" i="55"/>
  <c r="AN1418" i="55"/>
  <c r="AK1418" i="55"/>
  <c r="AJ1418" i="55"/>
  <c r="AI1418" i="55"/>
  <c r="AE1447" i="55"/>
  <c r="AO1447" i="55" s="1"/>
  <c r="AD1447" i="55"/>
  <c r="AN1447" i="55" s="1"/>
  <c r="AC1447" i="55"/>
  <c r="AM1447" i="55" s="1"/>
  <c r="AB1447" i="55"/>
  <c r="AL1447" i="55" s="1"/>
  <c r="AH1447" i="55" s="1"/>
  <c r="AA1447" i="55"/>
  <c r="AK1447" i="55" s="1"/>
  <c r="Z1447" i="55"/>
  <c r="AJ1447" i="55" s="1"/>
  <c r="Y1447" i="55"/>
  <c r="AE1455" i="55"/>
  <c r="AO1455" i="55" s="1"/>
  <c r="AD1455" i="55"/>
  <c r="AN1455" i="55" s="1"/>
  <c r="AC1455" i="55"/>
  <c r="AM1455" i="55" s="1"/>
  <c r="AB1455" i="55"/>
  <c r="AL1455" i="55" s="1"/>
  <c r="AH1455" i="55" s="1"/>
  <c r="AA1455" i="55"/>
  <c r="AK1455" i="55" s="1"/>
  <c r="Z1455" i="55"/>
  <c r="AJ1455" i="55" s="1"/>
  <c r="Y1455" i="55"/>
  <c r="AE1463" i="55"/>
  <c r="AO1463" i="55" s="1"/>
  <c r="AD1463" i="55"/>
  <c r="AN1463" i="55" s="1"/>
  <c r="AC1463" i="55"/>
  <c r="AM1463" i="55" s="1"/>
  <c r="AB1463" i="55"/>
  <c r="AL1463" i="55" s="1"/>
  <c r="AH1463" i="55" s="1"/>
  <c r="AA1463" i="55"/>
  <c r="AK1463" i="55" s="1"/>
  <c r="Z1463" i="55"/>
  <c r="AJ1463" i="55" s="1"/>
  <c r="Y1463" i="55"/>
  <c r="AO1478" i="55"/>
  <c r="AJ1478" i="55"/>
  <c r="AI1478" i="55"/>
  <c r="AO1490" i="55"/>
  <c r="AJ1490" i="55"/>
  <c r="AI1490" i="55"/>
  <c r="AL1497" i="55"/>
  <c r="AH1497" i="55" s="1"/>
  <c r="AI1497" i="55"/>
  <c r="AO1497" i="55"/>
  <c r="AN1497" i="55"/>
  <c r="AK1497" i="55"/>
  <c r="AJ1497" i="55"/>
  <c r="AO1522" i="55"/>
  <c r="AN1522" i="55"/>
  <c r="AK1522" i="55"/>
  <c r="AI1522" i="55"/>
  <c r="AE1527" i="55"/>
  <c r="AO1527" i="55" s="1"/>
  <c r="AC1527" i="55"/>
  <c r="AM1527" i="55" s="1"/>
  <c r="AB1527" i="55"/>
  <c r="AL1527" i="55" s="1"/>
  <c r="AH1527" i="55" s="1"/>
  <c r="Z1527" i="55"/>
  <c r="AJ1527" i="55" s="1"/>
  <c r="AD1527" i="55"/>
  <c r="AN1527" i="55" s="1"/>
  <c r="AA1527" i="55"/>
  <c r="AK1527" i="55" s="1"/>
  <c r="Y1527" i="55"/>
  <c r="AM1609" i="55"/>
  <c r="AL1609" i="55"/>
  <c r="AH1609" i="55" s="1"/>
  <c r="AK1609" i="55"/>
  <c r="AJ1609" i="55"/>
  <c r="AI1609" i="55"/>
  <c r="AN1609" i="55"/>
  <c r="AO1609" i="55"/>
  <c r="AE1639" i="55"/>
  <c r="AO1639" i="55" s="1"/>
  <c r="AD1639" i="55"/>
  <c r="AC1639" i="55"/>
  <c r="AM1639" i="55" s="1"/>
  <c r="AB1639" i="55"/>
  <c r="AA1639" i="55"/>
  <c r="AK1639" i="55" s="1"/>
  <c r="Z1639" i="55"/>
  <c r="Y1639" i="55"/>
  <c r="AL1801" i="55"/>
  <c r="AH1801" i="55" s="1"/>
  <c r="AK1801" i="55"/>
  <c r="AJ1801" i="55"/>
  <c r="AI1801" i="55"/>
  <c r="AO1801" i="55"/>
  <c r="AN1801" i="55"/>
  <c r="AM1801" i="55"/>
  <c r="AN1288" i="55"/>
  <c r="AO1293" i="55"/>
  <c r="AO1302" i="55"/>
  <c r="AN1302" i="55"/>
  <c r="AL1302" i="55"/>
  <c r="AH1302" i="55" s="1"/>
  <c r="AI1302" i="55"/>
  <c r="AM1302" i="55"/>
  <c r="AK1304" i="55"/>
  <c r="AI1304" i="55"/>
  <c r="AO1304" i="55"/>
  <c r="AN1304" i="55"/>
  <c r="AM1304" i="55"/>
  <c r="AE1315" i="55"/>
  <c r="AO1315" i="55" s="1"/>
  <c r="AC1315" i="55"/>
  <c r="AM1315" i="55" s="1"/>
  <c r="Z1315" i="55"/>
  <c r="Y1315" i="55"/>
  <c r="AO1318" i="55"/>
  <c r="AN1318" i="55"/>
  <c r="AL1318" i="55"/>
  <c r="AH1318" i="55" s="1"/>
  <c r="AI1318" i="55"/>
  <c r="AK1318" i="55"/>
  <c r="AO1366" i="55"/>
  <c r="AK1366" i="55"/>
  <c r="AJ1366" i="55"/>
  <c r="AI1366" i="55"/>
  <c r="AK1372" i="55"/>
  <c r="AI1372" i="55"/>
  <c r="AO1372" i="55"/>
  <c r="AN1372" i="55"/>
  <c r="AK1432" i="55"/>
  <c r="AI1432" i="55"/>
  <c r="AO1432" i="55"/>
  <c r="AN1432" i="55"/>
  <c r="AO1438" i="55"/>
  <c r="AJ1438" i="55"/>
  <c r="AI1438" i="55"/>
  <c r="AE1567" i="55"/>
  <c r="AC1567" i="55"/>
  <c r="AM1567" i="55" s="1"/>
  <c r="AB1567" i="55"/>
  <c r="Z1567" i="55"/>
  <c r="AJ1567" i="55" s="1"/>
  <c r="AD1567" i="55"/>
  <c r="AN1567" i="55" s="1"/>
  <c r="AA1567" i="55"/>
  <c r="AK1567" i="55" s="1"/>
  <c r="Y1567" i="55"/>
  <c r="AJ1608" i="55"/>
  <c r="AI1608" i="55"/>
  <c r="AO1608" i="55"/>
  <c r="AM1608" i="55"/>
  <c r="AK1608" i="55"/>
  <c r="AL1608" i="55"/>
  <c r="AH1608" i="55" s="1"/>
  <c r="Z1092" i="55"/>
  <c r="AJ1092" i="55" s="1"/>
  <c r="Z1096" i="55"/>
  <c r="AJ1096" i="55" s="1"/>
  <c r="Z1100" i="55"/>
  <c r="AJ1100" i="55" s="1"/>
  <c r="Z1104" i="55"/>
  <c r="AJ1104" i="55" s="1"/>
  <c r="Z1108" i="55"/>
  <c r="AJ1108" i="55" s="1"/>
  <c r="Z1112" i="55"/>
  <c r="AJ1112" i="55" s="1"/>
  <c r="Z1116" i="55"/>
  <c r="AJ1116" i="55" s="1"/>
  <c r="Z1120" i="55"/>
  <c r="AJ1120" i="55" s="1"/>
  <c r="AC1121" i="55"/>
  <c r="AM1121" i="55" s="1"/>
  <c r="Z1124" i="55"/>
  <c r="AJ1124" i="55" s="1"/>
  <c r="AC1125" i="55"/>
  <c r="AM1125" i="55" s="1"/>
  <c r="Z1128" i="55"/>
  <c r="AJ1128" i="55" s="1"/>
  <c r="AC1129" i="55"/>
  <c r="AM1129" i="55" s="1"/>
  <c r="Z1132" i="55"/>
  <c r="AJ1132" i="55" s="1"/>
  <c r="AC1133" i="55"/>
  <c r="AM1133" i="55" s="1"/>
  <c r="AC1137" i="55"/>
  <c r="AM1137" i="55" s="1"/>
  <c r="AC1141" i="55"/>
  <c r="AM1141" i="55" s="1"/>
  <c r="Z1144" i="55"/>
  <c r="AJ1144" i="55" s="1"/>
  <c r="AC1145" i="55"/>
  <c r="AM1145" i="55" s="1"/>
  <c r="Z1148" i="55"/>
  <c r="AJ1148" i="55" s="1"/>
  <c r="AC1149" i="55"/>
  <c r="AM1149" i="55" s="1"/>
  <c r="Z1152" i="55"/>
  <c r="AJ1152" i="55" s="1"/>
  <c r="AC1153" i="55"/>
  <c r="AM1153" i="55" s="1"/>
  <c r="Z1156" i="55"/>
  <c r="AJ1156" i="55" s="1"/>
  <c r="Z1168" i="55"/>
  <c r="AJ1168" i="55" s="1"/>
  <c r="Z1176" i="55"/>
  <c r="AJ1176" i="55" s="1"/>
  <c r="Z1180" i="55"/>
  <c r="AJ1180" i="55" s="1"/>
  <c r="Z1184" i="55"/>
  <c r="AJ1184" i="55" s="1"/>
  <c r="Z1188" i="55"/>
  <c r="AJ1188" i="55" s="1"/>
  <c r="Z1192" i="55"/>
  <c r="AJ1192" i="55" s="1"/>
  <c r="Z1196" i="55"/>
  <c r="AJ1196" i="55" s="1"/>
  <c r="Z1240" i="55"/>
  <c r="AJ1240" i="55" s="1"/>
  <c r="Z1244" i="55"/>
  <c r="AJ1244" i="55" s="1"/>
  <c r="Z1248" i="55"/>
  <c r="AJ1248" i="55" s="1"/>
  <c r="Z1252" i="55"/>
  <c r="AJ1252" i="55" s="1"/>
  <c r="Z1256" i="55"/>
  <c r="AJ1256" i="55" s="1"/>
  <c r="AO1257" i="55"/>
  <c r="Z1260" i="55"/>
  <c r="AJ1260" i="55" s="1"/>
  <c r="AO1261" i="55"/>
  <c r="Z1264" i="55"/>
  <c r="AJ1264" i="55" s="1"/>
  <c r="AO1265" i="55"/>
  <c r="Z1268" i="55"/>
  <c r="AJ1268" i="55" s="1"/>
  <c r="AO1269" i="55"/>
  <c r="Z1272" i="55"/>
  <c r="AJ1272" i="55" s="1"/>
  <c r="Z1276" i="55"/>
  <c r="AJ1276" i="55" s="1"/>
  <c r="AO1277" i="55"/>
  <c r="Z1280" i="55"/>
  <c r="AJ1280" i="55" s="1"/>
  <c r="AO1281" i="55"/>
  <c r="Z1284" i="55"/>
  <c r="AJ1284" i="55" s="1"/>
  <c r="Y1287" i="55"/>
  <c r="AB1299" i="55"/>
  <c r="AL1299" i="55" s="1"/>
  <c r="AH1299" i="55" s="1"/>
  <c r="AK1303" i="55"/>
  <c r="AM1318" i="55"/>
  <c r="AK1320" i="55"/>
  <c r="AI1320" i="55"/>
  <c r="AO1320" i="55"/>
  <c r="AN1320" i="55"/>
  <c r="AK1324" i="55"/>
  <c r="AI1324" i="55"/>
  <c r="AO1324" i="55"/>
  <c r="AN1324" i="55"/>
  <c r="AL1324" i="55"/>
  <c r="AH1324" i="55" s="1"/>
  <c r="AJ1326" i="55"/>
  <c r="AI1331" i="55"/>
  <c r="AB1343" i="55"/>
  <c r="AL1343" i="55" s="1"/>
  <c r="AH1343" i="55" s="1"/>
  <c r="AA1347" i="55"/>
  <c r="AK1347" i="55" s="1"/>
  <c r="AA1351" i="55"/>
  <c r="AK1351" i="55" s="1"/>
  <c r="AA1355" i="55"/>
  <c r="AK1355" i="55" s="1"/>
  <c r="AA1359" i="55"/>
  <c r="AK1359" i="55" s="1"/>
  <c r="AD1367" i="55"/>
  <c r="AN1367" i="55" s="1"/>
  <c r="AL1368" i="55"/>
  <c r="AH1368" i="55" s="1"/>
  <c r="AE1379" i="55"/>
  <c r="AO1379" i="55" s="1"/>
  <c r="AD1379" i="55"/>
  <c r="AN1379" i="55" s="1"/>
  <c r="AC1379" i="55"/>
  <c r="AM1379" i="55" s="1"/>
  <c r="AB1379" i="55"/>
  <c r="AL1379" i="55" s="1"/>
  <c r="AH1379" i="55" s="1"/>
  <c r="AA1379" i="55"/>
  <c r="AK1379" i="55" s="1"/>
  <c r="Z1379" i="55"/>
  <c r="Y1379" i="55"/>
  <c r="AK1384" i="55"/>
  <c r="AJ1384" i="55"/>
  <c r="AI1384" i="55"/>
  <c r="AO1384" i="55"/>
  <c r="AE1391" i="55"/>
  <c r="AO1391" i="55" s="1"/>
  <c r="AD1391" i="55"/>
  <c r="AN1391" i="55" s="1"/>
  <c r="AC1391" i="55"/>
  <c r="AM1391" i="55" s="1"/>
  <c r="AB1391" i="55"/>
  <c r="AL1391" i="55" s="1"/>
  <c r="AH1391" i="55" s="1"/>
  <c r="AA1391" i="55"/>
  <c r="AK1391" i="55" s="1"/>
  <c r="Z1391" i="55"/>
  <c r="AJ1391" i="55" s="1"/>
  <c r="Y1391" i="55"/>
  <c r="AK1396" i="55"/>
  <c r="AJ1396" i="55"/>
  <c r="AI1396" i="55"/>
  <c r="AO1396" i="55"/>
  <c r="AN1396" i="55"/>
  <c r="AE1403" i="55"/>
  <c r="AO1403" i="55" s="1"/>
  <c r="AD1403" i="55"/>
  <c r="AN1403" i="55" s="1"/>
  <c r="AC1403" i="55"/>
  <c r="AM1403" i="55" s="1"/>
  <c r="AB1403" i="55"/>
  <c r="AL1403" i="55" s="1"/>
  <c r="AH1403" i="55" s="1"/>
  <c r="AA1403" i="55"/>
  <c r="AK1403" i="55" s="1"/>
  <c r="Z1403" i="55"/>
  <c r="AJ1403" i="55" s="1"/>
  <c r="Y1403" i="55"/>
  <c r="AK1408" i="55"/>
  <c r="AJ1408" i="55"/>
  <c r="AI1408" i="55"/>
  <c r="AO1408" i="55"/>
  <c r="AE1415" i="55"/>
  <c r="AO1415" i="55" s="1"/>
  <c r="AD1415" i="55"/>
  <c r="AN1415" i="55" s="1"/>
  <c r="AC1415" i="55"/>
  <c r="AM1415" i="55" s="1"/>
  <c r="AB1415" i="55"/>
  <c r="AL1415" i="55" s="1"/>
  <c r="AH1415" i="55" s="1"/>
  <c r="AA1415" i="55"/>
  <c r="AK1415" i="55" s="1"/>
  <c r="Z1415" i="55"/>
  <c r="AJ1415" i="55" s="1"/>
  <c r="Y1415" i="55"/>
  <c r="AK1420" i="55"/>
  <c r="AJ1420" i="55"/>
  <c r="AI1420" i="55"/>
  <c r="AO1420" i="55"/>
  <c r="AN1420" i="55"/>
  <c r="AE1427" i="55"/>
  <c r="AO1427" i="55" s="1"/>
  <c r="AD1427" i="55"/>
  <c r="AN1427" i="55" s="1"/>
  <c r="AC1427" i="55"/>
  <c r="AM1427" i="55" s="1"/>
  <c r="AB1427" i="55"/>
  <c r="AL1427" i="55" s="1"/>
  <c r="AH1427" i="55" s="1"/>
  <c r="AA1427" i="55"/>
  <c r="AK1427" i="55" s="1"/>
  <c r="Z1427" i="55"/>
  <c r="AJ1427" i="55" s="1"/>
  <c r="Y1427" i="55"/>
  <c r="AI1447" i="55"/>
  <c r="AI1455" i="55"/>
  <c r="AI1463" i="55"/>
  <c r="AL1503" i="55"/>
  <c r="AH1503" i="55" s="1"/>
  <c r="AN1503" i="55"/>
  <c r="AK1503" i="55"/>
  <c r="AI1503" i="55"/>
  <c r="AM1513" i="55"/>
  <c r="AI1720" i="55"/>
  <c r="AN1720" i="55"/>
  <c r="AL1720" i="55"/>
  <c r="AH1720" i="55" s="1"/>
  <c r="AK1720" i="55"/>
  <c r="AM1720" i="55"/>
  <c r="AO1720" i="55"/>
  <c r="AJ1720" i="55"/>
  <c r="AA1256" i="55"/>
  <c r="AK1256" i="55" s="1"/>
  <c r="AA1260" i="55"/>
  <c r="AK1260" i="55" s="1"/>
  <c r="AA1264" i="55"/>
  <c r="AK1264" i="55" s="1"/>
  <c r="AA1268" i="55"/>
  <c r="AK1268" i="55" s="1"/>
  <c r="AA1272" i="55"/>
  <c r="AK1272" i="55" s="1"/>
  <c r="AA1276" i="55"/>
  <c r="AK1276" i="55" s="1"/>
  <c r="AA1280" i="55"/>
  <c r="AK1280" i="55" s="1"/>
  <c r="AA1284" i="55"/>
  <c r="AK1284" i="55" s="1"/>
  <c r="AA1287" i="55"/>
  <c r="AK1287" i="55" s="1"/>
  <c r="AK1295" i="55"/>
  <c r="AD1299" i="55"/>
  <c r="AN1299" i="55" s="1"/>
  <c r="AE1303" i="55"/>
  <c r="AO1303" i="55" s="1"/>
  <c r="AC1303" i="55"/>
  <c r="AM1303" i="55" s="1"/>
  <c r="Z1303" i="55"/>
  <c r="AJ1303" i="55" s="1"/>
  <c r="Y1303" i="55"/>
  <c r="AJ1308" i="55"/>
  <c r="AA1315" i="55"/>
  <c r="AK1315" i="55" s="1"/>
  <c r="AL1319" i="55"/>
  <c r="AH1319" i="55" s="1"/>
  <c r="AO1322" i="55"/>
  <c r="AN1322" i="55"/>
  <c r="AI1322" i="55"/>
  <c r="AL1323" i="55"/>
  <c r="AH1323" i="55" s="1"/>
  <c r="AM1324" i="55"/>
  <c r="AM1325" i="55"/>
  <c r="AI1335" i="55"/>
  <c r="AD1343" i="55"/>
  <c r="AN1343" i="55" s="1"/>
  <c r="AB1347" i="55"/>
  <c r="AL1347" i="55" s="1"/>
  <c r="AH1347" i="55" s="1"/>
  <c r="AB1351" i="55"/>
  <c r="AL1351" i="55" s="1"/>
  <c r="AH1351" i="55" s="1"/>
  <c r="AB1355" i="55"/>
  <c r="AL1355" i="55" s="1"/>
  <c r="AH1355" i="55" s="1"/>
  <c r="AB1359" i="55"/>
  <c r="AL1359" i="55" s="1"/>
  <c r="AH1359" i="55" s="1"/>
  <c r="AI1367" i="55"/>
  <c r="AK1440" i="55"/>
  <c r="AJ1440" i="55"/>
  <c r="AI1440" i="55"/>
  <c r="AO1440" i="55"/>
  <c r="AO1446" i="55"/>
  <c r="AK1446" i="55"/>
  <c r="AJ1446" i="55"/>
  <c r="AI1446" i="55"/>
  <c r="AO1454" i="55"/>
  <c r="AK1454" i="55"/>
  <c r="AJ1454" i="55"/>
  <c r="AI1454" i="55"/>
  <c r="AN1465" i="55"/>
  <c r="AO1470" i="55"/>
  <c r="AJ1470" i="55"/>
  <c r="AI1470" i="55"/>
  <c r="AK1472" i="55"/>
  <c r="AJ1472" i="55"/>
  <c r="AI1472" i="55"/>
  <c r="AO1472" i="55"/>
  <c r="AE1475" i="55"/>
  <c r="AO1475" i="55" s="1"/>
  <c r="AD1475" i="55"/>
  <c r="AN1475" i="55" s="1"/>
  <c r="AC1475" i="55"/>
  <c r="AM1475" i="55" s="1"/>
  <c r="AB1475" i="55"/>
  <c r="AL1475" i="55" s="1"/>
  <c r="AH1475" i="55" s="1"/>
  <c r="AA1475" i="55"/>
  <c r="AK1475" i="55" s="1"/>
  <c r="Z1475" i="55"/>
  <c r="AJ1475" i="55" s="1"/>
  <c r="Y1475" i="55"/>
  <c r="AK1484" i="55"/>
  <c r="AJ1484" i="55"/>
  <c r="AI1484" i="55"/>
  <c r="AO1484" i="55"/>
  <c r="AE1487" i="55"/>
  <c r="AO1487" i="55" s="1"/>
  <c r="AD1487" i="55"/>
  <c r="AN1487" i="55" s="1"/>
  <c r="AC1487" i="55"/>
  <c r="AM1487" i="55" s="1"/>
  <c r="AB1487" i="55"/>
  <c r="AL1487" i="55" s="1"/>
  <c r="AH1487" i="55" s="1"/>
  <c r="AA1487" i="55"/>
  <c r="AK1487" i="55" s="1"/>
  <c r="Z1487" i="55"/>
  <c r="AJ1487" i="55" s="1"/>
  <c r="Y1487" i="55"/>
  <c r="AI1496" i="55"/>
  <c r="AK1496" i="55"/>
  <c r="AJ1496" i="55"/>
  <c r="AO1496" i="55"/>
  <c r="AO1534" i="55"/>
  <c r="AN1534" i="55"/>
  <c r="AK1534" i="55"/>
  <c r="AI1534" i="55"/>
  <c r="AM1534" i="55"/>
  <c r="AN1555" i="55"/>
  <c r="AI1555" i="55"/>
  <c r="AE1575" i="55"/>
  <c r="AO1575" i="55" s="1"/>
  <c r="AC1575" i="55"/>
  <c r="AM1575" i="55" s="1"/>
  <c r="AB1575" i="55"/>
  <c r="AL1575" i="55" s="1"/>
  <c r="AH1575" i="55" s="1"/>
  <c r="Z1575" i="55"/>
  <c r="AJ1575" i="55" s="1"/>
  <c r="AD1575" i="55"/>
  <c r="AA1575" i="55"/>
  <c r="AK1575" i="55" s="1"/>
  <c r="Y1575" i="55"/>
  <c r="AE1615" i="55"/>
  <c r="AO1615" i="55" s="1"/>
  <c r="AD1615" i="55"/>
  <c r="AC1615" i="55"/>
  <c r="AM1615" i="55" s="1"/>
  <c r="AB1615" i="55"/>
  <c r="AL1615" i="55" s="1"/>
  <c r="AH1615" i="55" s="1"/>
  <c r="AA1615" i="55"/>
  <c r="AK1615" i="55" s="1"/>
  <c r="Z1615" i="55"/>
  <c r="AJ1615" i="55" s="1"/>
  <c r="Y1615" i="55"/>
  <c r="AO1638" i="55"/>
  <c r="AN1638" i="55"/>
  <c r="AM1638" i="55"/>
  <c r="AK1638" i="55"/>
  <c r="AI1638" i="55"/>
  <c r="AE1647" i="55"/>
  <c r="AO1647" i="55" s="1"/>
  <c r="AD1647" i="55"/>
  <c r="AC1647" i="55"/>
  <c r="AB1647" i="55"/>
  <c r="AL1647" i="55" s="1"/>
  <c r="AH1647" i="55" s="1"/>
  <c r="AA1647" i="55"/>
  <c r="AK1647" i="55" s="1"/>
  <c r="Z1647" i="55"/>
  <c r="AJ1647" i="55" s="1"/>
  <c r="Y1647" i="55"/>
  <c r="AE1655" i="55"/>
  <c r="AO1655" i="55" s="1"/>
  <c r="AD1655" i="55"/>
  <c r="AC1655" i="55"/>
  <c r="AB1655" i="55"/>
  <c r="AA1655" i="55"/>
  <c r="AK1655" i="55" s="1"/>
  <c r="Z1655" i="55"/>
  <c r="AJ1655" i="55" s="1"/>
  <c r="Y1655" i="55"/>
  <c r="AE1663" i="55"/>
  <c r="AO1663" i="55" s="1"/>
  <c r="AD1663" i="55"/>
  <c r="AN1663" i="55" s="1"/>
  <c r="AC1663" i="55"/>
  <c r="AB1663" i="55"/>
  <c r="AL1663" i="55" s="1"/>
  <c r="AH1663" i="55" s="1"/>
  <c r="AA1663" i="55"/>
  <c r="AK1663" i="55" s="1"/>
  <c r="Z1663" i="55"/>
  <c r="Y1663" i="55"/>
  <c r="AB1260" i="55"/>
  <c r="AL1260" i="55" s="1"/>
  <c r="AH1260" i="55" s="1"/>
  <c r="AB1264" i="55"/>
  <c r="AL1264" i="55" s="1"/>
  <c r="AH1264" i="55" s="1"/>
  <c r="Y1267" i="55"/>
  <c r="AB1268" i="55"/>
  <c r="AL1268" i="55" s="1"/>
  <c r="AH1268" i="55" s="1"/>
  <c r="Y1271" i="55"/>
  <c r="AB1272" i="55"/>
  <c r="AL1272" i="55" s="1"/>
  <c r="AH1272" i="55" s="1"/>
  <c r="Y1275" i="55"/>
  <c r="AB1276" i="55"/>
  <c r="AL1276" i="55" s="1"/>
  <c r="AH1276" i="55" s="1"/>
  <c r="Y1279" i="55"/>
  <c r="AB1280" i="55"/>
  <c r="AL1280" i="55" s="1"/>
  <c r="AH1280" i="55" s="1"/>
  <c r="Y1283" i="55"/>
  <c r="AB1284" i="55"/>
  <c r="AL1284" i="55" s="1"/>
  <c r="AH1284" i="55" s="1"/>
  <c r="AB1287" i="55"/>
  <c r="AL1287" i="55" s="1"/>
  <c r="AH1287" i="55" s="1"/>
  <c r="AB1315" i="55"/>
  <c r="AL1315" i="55" s="1"/>
  <c r="AH1315" i="55" s="1"/>
  <c r="AE1319" i="55"/>
  <c r="AO1319" i="55" s="1"/>
  <c r="AC1319" i="55"/>
  <c r="AM1319" i="55" s="1"/>
  <c r="Z1319" i="55"/>
  <c r="AJ1319" i="55" s="1"/>
  <c r="Y1319" i="55"/>
  <c r="AE1323" i="55"/>
  <c r="AO1323" i="55" s="1"/>
  <c r="AC1323" i="55"/>
  <c r="AM1323" i="55" s="1"/>
  <c r="Z1323" i="55"/>
  <c r="AJ1323" i="55" s="1"/>
  <c r="Y1323" i="55"/>
  <c r="AK1328" i="55"/>
  <c r="AI1328" i="55"/>
  <c r="AO1328" i="55"/>
  <c r="AN1328" i="55"/>
  <c r="AL1328" i="55"/>
  <c r="AH1328" i="55" s="1"/>
  <c r="AD1347" i="55"/>
  <c r="AN1347" i="55" s="1"/>
  <c r="AD1351" i="55"/>
  <c r="AN1351" i="55" s="1"/>
  <c r="AD1355" i="55"/>
  <c r="AN1355" i="55" s="1"/>
  <c r="AD1359" i="55"/>
  <c r="AN1359" i="55" s="1"/>
  <c r="AN1369" i="55"/>
  <c r="AL1369" i="55"/>
  <c r="AH1369" i="55" s="1"/>
  <c r="AI1369" i="55"/>
  <c r="AO1378" i="55"/>
  <c r="AN1378" i="55"/>
  <c r="AK1378" i="55"/>
  <c r="AJ1378" i="55"/>
  <c r="AI1378" i="55"/>
  <c r="AI1379" i="55"/>
  <c r="AO1390" i="55"/>
  <c r="AN1390" i="55"/>
  <c r="AK1390" i="55"/>
  <c r="AJ1390" i="55"/>
  <c r="AI1390" i="55"/>
  <c r="AI1391" i="55"/>
  <c r="AO1402" i="55"/>
  <c r="AN1402" i="55"/>
  <c r="AK1402" i="55"/>
  <c r="AJ1402" i="55"/>
  <c r="AI1402" i="55"/>
  <c r="AI1403" i="55"/>
  <c r="AO1414" i="55"/>
  <c r="AN1414" i="55"/>
  <c r="AK1414" i="55"/>
  <c r="AJ1414" i="55"/>
  <c r="AI1414" i="55"/>
  <c r="AI1415" i="55"/>
  <c r="AO1426" i="55"/>
  <c r="AN1426" i="55"/>
  <c r="AK1426" i="55"/>
  <c r="AJ1426" i="55"/>
  <c r="AI1426" i="55"/>
  <c r="AI1427" i="55"/>
  <c r="AE1435" i="55"/>
  <c r="AO1435" i="55" s="1"/>
  <c r="AD1435" i="55"/>
  <c r="AN1435" i="55" s="1"/>
  <c r="AC1435" i="55"/>
  <c r="AM1435" i="55" s="1"/>
  <c r="AB1435" i="55"/>
  <c r="AL1435" i="55" s="1"/>
  <c r="AH1435" i="55" s="1"/>
  <c r="AA1435" i="55"/>
  <c r="AK1435" i="55" s="1"/>
  <c r="Z1435" i="55"/>
  <c r="AJ1435" i="55" s="1"/>
  <c r="Y1435" i="55"/>
  <c r="AK1448" i="55"/>
  <c r="AJ1448" i="55"/>
  <c r="AI1448" i="55"/>
  <c r="AO1448" i="55"/>
  <c r="AN1448" i="55"/>
  <c r="AK1456" i="55"/>
  <c r="AJ1456" i="55"/>
  <c r="AI1456" i="55"/>
  <c r="AO1456" i="55"/>
  <c r="AN1456" i="55"/>
  <c r="AO1462" i="55"/>
  <c r="AJ1462" i="55"/>
  <c r="AI1462" i="55"/>
  <c r="AK1464" i="55"/>
  <c r="AJ1464" i="55"/>
  <c r="AI1464" i="55"/>
  <c r="AO1464" i="55"/>
  <c r="AN1464" i="55"/>
  <c r="AO1482" i="55"/>
  <c r="AJ1482" i="55"/>
  <c r="AI1482" i="55"/>
  <c r="AO1494" i="55"/>
  <c r="AJ1494" i="55"/>
  <c r="AI1494" i="55"/>
  <c r="AL1501" i="55"/>
  <c r="AH1501" i="55" s="1"/>
  <c r="AI1501" i="55"/>
  <c r="AM1501" i="55"/>
  <c r="AK1501" i="55"/>
  <c r="AJ1501" i="55"/>
  <c r="AN1507" i="55"/>
  <c r="AI1507" i="55"/>
  <c r="AI1535" i="55"/>
  <c r="AN1539" i="55"/>
  <c r="AK1539" i="55"/>
  <c r="AI1539" i="55"/>
  <c r="AN1543" i="55"/>
  <c r="AK1543" i="55"/>
  <c r="AI1543" i="55"/>
  <c r="AI1551" i="55"/>
  <c r="AO1566" i="55"/>
  <c r="AK1566" i="55"/>
  <c r="AI1566" i="55"/>
  <c r="AM1566" i="55"/>
  <c r="AL1620" i="55"/>
  <c r="AH1620" i="55" s="1"/>
  <c r="Z1155" i="55"/>
  <c r="AJ1155" i="55" s="1"/>
  <c r="Z1159" i="55"/>
  <c r="AJ1159" i="55" s="1"/>
  <c r="Z1163" i="55"/>
  <c r="AJ1163" i="55" s="1"/>
  <c r="Z1167" i="55"/>
  <c r="AJ1167" i="55" s="1"/>
  <c r="Z1171" i="55"/>
  <c r="AJ1171" i="55" s="1"/>
  <c r="Z1175" i="55"/>
  <c r="AJ1175" i="55" s="1"/>
  <c r="Z1179" i="55"/>
  <c r="AJ1179" i="55" s="1"/>
  <c r="Z1183" i="55"/>
  <c r="AJ1183" i="55" s="1"/>
  <c r="Z1187" i="55"/>
  <c r="AJ1187" i="55" s="1"/>
  <c r="Z1191" i="55"/>
  <c r="AJ1191" i="55" s="1"/>
  <c r="Z1195" i="55"/>
  <c r="AJ1195" i="55" s="1"/>
  <c r="AD1287" i="55"/>
  <c r="AN1287" i="55" s="1"/>
  <c r="AL1295" i="55"/>
  <c r="AH1295" i="55" s="1"/>
  <c r="AN1295" i="55"/>
  <c r="AO1306" i="55"/>
  <c r="AN1306" i="55"/>
  <c r="AL1306" i="55"/>
  <c r="AH1306" i="55" s="1"/>
  <c r="AG1306" i="55" s="1"/>
  <c r="AI1306" i="55"/>
  <c r="AM1306" i="55"/>
  <c r="AI1308" i="55"/>
  <c r="AO1308" i="55"/>
  <c r="AN1308" i="55"/>
  <c r="AM1308" i="55"/>
  <c r="AD1315" i="55"/>
  <c r="AN1315" i="55" s="1"/>
  <c r="AL1325" i="55"/>
  <c r="AH1325" i="55" s="1"/>
  <c r="AK1325" i="55"/>
  <c r="AI1325" i="55"/>
  <c r="AO1326" i="55"/>
  <c r="AN1326" i="55"/>
  <c r="AI1326" i="55"/>
  <c r="AL1327" i="55"/>
  <c r="AH1327" i="55" s="1"/>
  <c r="AK1327" i="55"/>
  <c r="AM1329" i="55"/>
  <c r="AK1364" i="55"/>
  <c r="AJ1364" i="55"/>
  <c r="AI1364" i="55"/>
  <c r="AN1364" i="55"/>
  <c r="AN1365" i="55"/>
  <c r="AM1365" i="55"/>
  <c r="AL1365" i="55"/>
  <c r="AH1365" i="55" s="1"/>
  <c r="AK1365" i="55"/>
  <c r="AI1365" i="55"/>
  <c r="AK1368" i="55"/>
  <c r="AJ1368" i="55"/>
  <c r="AI1368" i="55"/>
  <c r="AO1368" i="55"/>
  <c r="AN1368" i="55"/>
  <c r="AE1375" i="55"/>
  <c r="AO1375" i="55" s="1"/>
  <c r="AD1375" i="55"/>
  <c r="AN1375" i="55" s="1"/>
  <c r="AC1375" i="55"/>
  <c r="AM1375" i="55" s="1"/>
  <c r="AB1375" i="55"/>
  <c r="AL1375" i="55" s="1"/>
  <c r="AH1375" i="55" s="1"/>
  <c r="AA1375" i="55"/>
  <c r="AK1375" i="55" s="1"/>
  <c r="Z1375" i="55"/>
  <c r="AJ1375" i="55" s="1"/>
  <c r="Y1375" i="55"/>
  <c r="AJ1379" i="55"/>
  <c r="AN1381" i="55"/>
  <c r="AN1405" i="55"/>
  <c r="AN1417" i="55"/>
  <c r="AN1429" i="55"/>
  <c r="AN1477" i="55"/>
  <c r="AN1489" i="55"/>
  <c r="AM1525" i="55"/>
  <c r="AE1551" i="55"/>
  <c r="AO1551" i="55" s="1"/>
  <c r="AC1551" i="55"/>
  <c r="AM1551" i="55" s="1"/>
  <c r="AB1551" i="55"/>
  <c r="AL1551" i="55" s="1"/>
  <c r="AH1551" i="55" s="1"/>
  <c r="Z1551" i="55"/>
  <c r="AJ1551" i="55" s="1"/>
  <c r="AD1551" i="55"/>
  <c r="AN1551" i="55" s="1"/>
  <c r="AA1551" i="55"/>
  <c r="AK1551" i="55" s="1"/>
  <c r="Y1551" i="55"/>
  <c r="AO1558" i="55"/>
  <c r="AN1558" i="55"/>
  <c r="AK1558" i="55"/>
  <c r="AI1558" i="55"/>
  <c r="AM1558" i="55"/>
  <c r="AM1597" i="55"/>
  <c r="AL1597" i="55"/>
  <c r="AH1597" i="55" s="1"/>
  <c r="AK1597" i="55"/>
  <c r="AI1597" i="55"/>
  <c r="AN1597" i="55"/>
  <c r="AO1597" i="55"/>
  <c r="AJ1597" i="55"/>
  <c r="AJ1266" i="55"/>
  <c r="AA1267" i="55"/>
  <c r="AK1267" i="55" s="1"/>
  <c r="AJ1270" i="55"/>
  <c r="AA1271" i="55"/>
  <c r="AK1271" i="55" s="1"/>
  <c r="AD1272" i="55"/>
  <c r="AN1272" i="55" s="1"/>
  <c r="AJ1274" i="55"/>
  <c r="AA1275" i="55"/>
  <c r="AK1275" i="55" s="1"/>
  <c r="AD1276" i="55"/>
  <c r="AN1276" i="55" s="1"/>
  <c r="AJ1278" i="55"/>
  <c r="AA1279" i="55"/>
  <c r="AK1279" i="55" s="1"/>
  <c r="AD1280" i="55"/>
  <c r="AN1280" i="55" s="1"/>
  <c r="AJ1282" i="55"/>
  <c r="AA1283" i="55"/>
  <c r="AK1283" i="55" s="1"/>
  <c r="AE1284" i="55"/>
  <c r="AO1284" i="55" s="1"/>
  <c r="AE1295" i="55"/>
  <c r="AO1295" i="55" s="1"/>
  <c r="AC1295" i="55"/>
  <c r="AM1295" i="55" s="1"/>
  <c r="Z1295" i="55"/>
  <c r="AJ1295" i="55" s="1"/>
  <c r="AK1296" i="55"/>
  <c r="AI1296" i="55"/>
  <c r="AO1296" i="55"/>
  <c r="AN1296" i="55"/>
  <c r="AB1303" i="55"/>
  <c r="AL1303" i="55" s="1"/>
  <c r="AH1303" i="55" s="1"/>
  <c r="AL1307" i="55"/>
  <c r="AH1307" i="55" s="1"/>
  <c r="AK1307" i="55"/>
  <c r="AA1319" i="55"/>
  <c r="AK1319" i="55" s="1"/>
  <c r="AA1323" i="55"/>
  <c r="AK1323" i="55" s="1"/>
  <c r="AE1327" i="55"/>
  <c r="AO1327" i="55" s="1"/>
  <c r="AC1327" i="55"/>
  <c r="AM1327" i="55" s="1"/>
  <c r="Z1327" i="55"/>
  <c r="AJ1327" i="55" s="1"/>
  <c r="Y1327" i="55"/>
  <c r="AK1332" i="55"/>
  <c r="AI1332" i="55"/>
  <c r="AO1332" i="55"/>
  <c r="AN1332" i="55"/>
  <c r="AL1332" i="55"/>
  <c r="AH1332" i="55" s="1"/>
  <c r="AI1347" i="55"/>
  <c r="AI1351" i="55"/>
  <c r="AI1355" i="55"/>
  <c r="AI1359" i="55"/>
  <c r="AK1380" i="55"/>
  <c r="AJ1380" i="55"/>
  <c r="AI1380" i="55"/>
  <c r="AO1380" i="55"/>
  <c r="AN1380" i="55"/>
  <c r="AE1387" i="55"/>
  <c r="AO1387" i="55" s="1"/>
  <c r="AD1387" i="55"/>
  <c r="AN1387" i="55" s="1"/>
  <c r="AC1387" i="55"/>
  <c r="AM1387" i="55" s="1"/>
  <c r="AB1387" i="55"/>
  <c r="AL1387" i="55" s="1"/>
  <c r="AH1387" i="55" s="1"/>
  <c r="AA1387" i="55"/>
  <c r="AK1387" i="55" s="1"/>
  <c r="Z1387" i="55"/>
  <c r="AJ1387" i="55" s="1"/>
  <c r="Y1387" i="55"/>
  <c r="AK1392" i="55"/>
  <c r="AJ1392" i="55"/>
  <c r="AI1392" i="55"/>
  <c r="AO1392" i="55"/>
  <c r="AN1392" i="55"/>
  <c r="AE1399" i="55"/>
  <c r="AO1399" i="55" s="1"/>
  <c r="AD1399" i="55"/>
  <c r="AN1399" i="55" s="1"/>
  <c r="AC1399" i="55"/>
  <c r="AM1399" i="55" s="1"/>
  <c r="AB1399" i="55"/>
  <c r="AL1399" i="55" s="1"/>
  <c r="AH1399" i="55" s="1"/>
  <c r="AA1399" i="55"/>
  <c r="AK1399" i="55" s="1"/>
  <c r="Z1399" i="55"/>
  <c r="AJ1399" i="55" s="1"/>
  <c r="Y1399" i="55"/>
  <c r="AK1404" i="55"/>
  <c r="AJ1404" i="55"/>
  <c r="AI1404" i="55"/>
  <c r="AO1404" i="55"/>
  <c r="AN1404" i="55"/>
  <c r="AE1411" i="55"/>
  <c r="AO1411" i="55" s="1"/>
  <c r="AD1411" i="55"/>
  <c r="AN1411" i="55" s="1"/>
  <c r="AC1411" i="55"/>
  <c r="AM1411" i="55" s="1"/>
  <c r="AB1411" i="55"/>
  <c r="AL1411" i="55" s="1"/>
  <c r="AH1411" i="55" s="1"/>
  <c r="AA1411" i="55"/>
  <c r="AK1411" i="55" s="1"/>
  <c r="Z1411" i="55"/>
  <c r="AJ1411" i="55" s="1"/>
  <c r="Y1411" i="55"/>
  <c r="AK1416" i="55"/>
  <c r="AJ1416" i="55"/>
  <c r="AI1416" i="55"/>
  <c r="AO1416" i="55"/>
  <c r="AN1416" i="55"/>
  <c r="AE1423" i="55"/>
  <c r="AO1423" i="55" s="1"/>
  <c r="AD1423" i="55"/>
  <c r="AN1423" i="55" s="1"/>
  <c r="AC1423" i="55"/>
  <c r="AM1423" i="55" s="1"/>
  <c r="AB1423" i="55"/>
  <c r="AL1423" i="55" s="1"/>
  <c r="AH1423" i="55" s="1"/>
  <c r="AA1423" i="55"/>
  <c r="AK1423" i="55" s="1"/>
  <c r="Z1423" i="55"/>
  <c r="AJ1423" i="55" s="1"/>
  <c r="Y1423" i="55"/>
  <c r="AK1428" i="55"/>
  <c r="AJ1428" i="55"/>
  <c r="AI1428" i="55"/>
  <c r="AO1428" i="55"/>
  <c r="AN1428" i="55"/>
  <c r="AO1434" i="55"/>
  <c r="AN1434" i="55"/>
  <c r="AK1434" i="55"/>
  <c r="AJ1434" i="55"/>
  <c r="AI1434" i="55"/>
  <c r="AI1435" i="55"/>
  <c r="AE1443" i="55"/>
  <c r="AO1443" i="55" s="1"/>
  <c r="AD1443" i="55"/>
  <c r="AN1443" i="55" s="1"/>
  <c r="AC1443" i="55"/>
  <c r="AM1443" i="55" s="1"/>
  <c r="AB1443" i="55"/>
  <c r="AL1443" i="55" s="1"/>
  <c r="AH1443" i="55" s="1"/>
  <c r="AA1443" i="55"/>
  <c r="AK1443" i="55" s="1"/>
  <c r="Z1443" i="55"/>
  <c r="AJ1443" i="55" s="1"/>
  <c r="Y1443" i="55"/>
  <c r="AE1451" i="55"/>
  <c r="AO1451" i="55" s="1"/>
  <c r="AD1451" i="55"/>
  <c r="AN1451" i="55" s="1"/>
  <c r="AC1451" i="55"/>
  <c r="AM1451" i="55" s="1"/>
  <c r="AB1451" i="55"/>
  <c r="AL1451" i="55" s="1"/>
  <c r="AH1451" i="55" s="1"/>
  <c r="AA1451" i="55"/>
  <c r="AK1451" i="55" s="1"/>
  <c r="Z1451" i="55"/>
  <c r="AJ1451" i="55" s="1"/>
  <c r="Y1451" i="55"/>
  <c r="AE1459" i="55"/>
  <c r="AO1459" i="55" s="1"/>
  <c r="AD1459" i="55"/>
  <c r="AN1459" i="55" s="1"/>
  <c r="AC1459" i="55"/>
  <c r="AM1459" i="55" s="1"/>
  <c r="AB1459" i="55"/>
  <c r="AL1459" i="55" s="1"/>
  <c r="AH1459" i="55" s="1"/>
  <c r="AA1459" i="55"/>
  <c r="AK1459" i="55" s="1"/>
  <c r="Z1459" i="55"/>
  <c r="AJ1459" i="55" s="1"/>
  <c r="Y1459" i="55"/>
  <c r="AE1467" i="55"/>
  <c r="AO1467" i="55" s="1"/>
  <c r="AD1467" i="55"/>
  <c r="AN1467" i="55" s="1"/>
  <c r="AC1467" i="55"/>
  <c r="AM1467" i="55" s="1"/>
  <c r="AB1467" i="55"/>
  <c r="AL1467" i="55" s="1"/>
  <c r="AH1467" i="55" s="1"/>
  <c r="AA1467" i="55"/>
  <c r="AK1467" i="55" s="1"/>
  <c r="Z1467" i="55"/>
  <c r="AJ1467" i="55" s="1"/>
  <c r="Y1467" i="55"/>
  <c r="AO1574" i="55"/>
  <c r="AK1574" i="55"/>
  <c r="AI1574" i="55"/>
  <c r="AM1574" i="55"/>
  <c r="AO1614" i="55"/>
  <c r="AN1614" i="55"/>
  <c r="AM1614" i="55"/>
  <c r="AK1614" i="55"/>
  <c r="AI1614" i="55"/>
  <c r="AL1671" i="55"/>
  <c r="AH1671" i="55" s="1"/>
  <c r="AK1671" i="55"/>
  <c r="AI1671" i="55"/>
  <c r="Y1246" i="55"/>
  <c r="Y1250" i="55"/>
  <c r="Y1254" i="55"/>
  <c r="Y1258" i="55"/>
  <c r="Y1262" i="55"/>
  <c r="Y1266" i="55"/>
  <c r="Y1270" i="55"/>
  <c r="Y1274" i="55"/>
  <c r="Y1278" i="55"/>
  <c r="Y1282" i="55"/>
  <c r="AI1287" i="55"/>
  <c r="AN1297" i="55"/>
  <c r="AL1297" i="55"/>
  <c r="AH1297" i="55" s="1"/>
  <c r="AK1297" i="55"/>
  <c r="AI1297" i="55"/>
  <c r="AM1297" i="55"/>
  <c r="AE1307" i="55"/>
  <c r="AO1307" i="55" s="1"/>
  <c r="AC1307" i="55"/>
  <c r="AM1307" i="55" s="1"/>
  <c r="Z1307" i="55"/>
  <c r="AJ1307" i="55" s="1"/>
  <c r="Y1307" i="55"/>
  <c r="AN1309" i="55"/>
  <c r="AL1309" i="55"/>
  <c r="AH1309" i="55" s="1"/>
  <c r="AI1309" i="55"/>
  <c r="AO1310" i="55"/>
  <c r="AN1310" i="55"/>
  <c r="AL1310" i="55"/>
  <c r="AH1310" i="55" s="1"/>
  <c r="AI1310" i="55"/>
  <c r="AI1315" i="55"/>
  <c r="AN1329" i="55"/>
  <c r="AL1329" i="55"/>
  <c r="AH1329" i="55" s="1"/>
  <c r="AK1329" i="55"/>
  <c r="AI1329" i="55"/>
  <c r="AO1330" i="55"/>
  <c r="AN1330" i="55"/>
  <c r="AI1330" i="55"/>
  <c r="AL1331" i="55"/>
  <c r="AH1331" i="55" s="1"/>
  <c r="AK1331" i="55"/>
  <c r="AK1336" i="55"/>
  <c r="AI1336" i="55"/>
  <c r="AO1336" i="55"/>
  <c r="AN1336" i="55"/>
  <c r="AL1336" i="55"/>
  <c r="AH1336" i="55" s="1"/>
  <c r="AJ1359" i="55"/>
  <c r="AO1374" i="55"/>
  <c r="AN1374" i="55"/>
  <c r="AK1374" i="55"/>
  <c r="AJ1374" i="55"/>
  <c r="AI1374" i="55"/>
  <c r="AI1375" i="55"/>
  <c r="AN1437" i="55"/>
  <c r="AK1476" i="55"/>
  <c r="AJ1476" i="55"/>
  <c r="AI1476" i="55"/>
  <c r="AO1476" i="55"/>
  <c r="AE1479" i="55"/>
  <c r="AO1479" i="55" s="1"/>
  <c r="AD1479" i="55"/>
  <c r="AN1479" i="55" s="1"/>
  <c r="AC1479" i="55"/>
  <c r="AM1479" i="55" s="1"/>
  <c r="AB1479" i="55"/>
  <c r="AL1479" i="55" s="1"/>
  <c r="AH1479" i="55" s="1"/>
  <c r="AA1479" i="55"/>
  <c r="AK1479" i="55" s="1"/>
  <c r="Z1479" i="55"/>
  <c r="AJ1479" i="55" s="1"/>
  <c r="Y1479" i="55"/>
  <c r="AM1480" i="55"/>
  <c r="AK1488" i="55"/>
  <c r="AJ1488" i="55"/>
  <c r="AI1488" i="55"/>
  <c r="AO1488" i="55"/>
  <c r="AE1491" i="55"/>
  <c r="AO1491" i="55" s="1"/>
  <c r="AD1491" i="55"/>
  <c r="AN1491" i="55" s="1"/>
  <c r="AC1491" i="55"/>
  <c r="AM1491" i="55" s="1"/>
  <c r="AB1491" i="55"/>
  <c r="AL1491" i="55" s="1"/>
  <c r="AH1491" i="55" s="1"/>
  <c r="AA1491" i="55"/>
  <c r="AK1491" i="55" s="1"/>
  <c r="Z1491" i="55"/>
  <c r="AJ1491" i="55" s="1"/>
  <c r="Y1491" i="55"/>
  <c r="AM1492" i="55"/>
  <c r="AL1505" i="55"/>
  <c r="AH1505" i="55" s="1"/>
  <c r="AK1505" i="55"/>
  <c r="AI1505" i="55"/>
  <c r="AO1505" i="55"/>
  <c r="AN1505" i="55"/>
  <c r="AN1538" i="55"/>
  <c r="AL1538" i="55"/>
  <c r="AH1538" i="55" s="1"/>
  <c r="AI1538" i="55"/>
  <c r="AM1538" i="55"/>
  <c r="AI1552" i="55"/>
  <c r="AO1552" i="55"/>
  <c r="AJ1552" i="55"/>
  <c r="AN1552" i="55"/>
  <c r="AM1552" i="55"/>
  <c r="AE1571" i="55"/>
  <c r="AO1571" i="55" s="1"/>
  <c r="AC1571" i="55"/>
  <c r="AM1571" i="55" s="1"/>
  <c r="AB1571" i="55"/>
  <c r="Z1571" i="55"/>
  <c r="AJ1571" i="55" s="1"/>
  <c r="AD1571" i="55"/>
  <c r="AA1571" i="55"/>
  <c r="AK1571" i="55" s="1"/>
  <c r="Y1571" i="55"/>
  <c r="AE1643" i="55"/>
  <c r="AO1643" i="55" s="1"/>
  <c r="AD1643" i="55"/>
  <c r="AC1643" i="55"/>
  <c r="AB1643" i="55"/>
  <c r="AA1643" i="55"/>
  <c r="AK1643" i="55" s="1"/>
  <c r="Z1643" i="55"/>
  <c r="Y1643" i="55"/>
  <c r="AJ1287" i="55"/>
  <c r="AO1291" i="55"/>
  <c r="AL1291" i="55"/>
  <c r="AH1291" i="55" s="1"/>
  <c r="AO1297" i="55"/>
  <c r="AM1310" i="55"/>
  <c r="AK1312" i="55"/>
  <c r="AI1312" i="55"/>
  <c r="AO1312" i="55"/>
  <c r="AN1312" i="55"/>
  <c r="AM1312" i="55"/>
  <c r="AJ1315" i="55"/>
  <c r="AD1319" i="55"/>
  <c r="AN1319" i="55" s="1"/>
  <c r="AD1323" i="55"/>
  <c r="AN1323" i="55" s="1"/>
  <c r="AE1331" i="55"/>
  <c r="AO1331" i="55" s="1"/>
  <c r="AC1331" i="55"/>
  <c r="AM1331" i="55" s="1"/>
  <c r="Z1331" i="55"/>
  <c r="AJ1331" i="55" s="1"/>
  <c r="Y1331" i="55"/>
  <c r="AO1334" i="55"/>
  <c r="AN1334" i="55"/>
  <c r="AI1334" i="55"/>
  <c r="AO1335" i="55"/>
  <c r="AK1335" i="55"/>
  <c r="AM1336" i="55"/>
  <c r="AK1340" i="55"/>
  <c r="AI1340" i="55"/>
  <c r="AO1340" i="55"/>
  <c r="AN1340" i="55"/>
  <c r="AL1340" i="55"/>
  <c r="AH1340" i="55" s="1"/>
  <c r="AJ1346" i="55"/>
  <c r="AJ1350" i="55"/>
  <c r="AJ1354" i="55"/>
  <c r="AM1355" i="55"/>
  <c r="AJ1358" i="55"/>
  <c r="AM1361" i="55"/>
  <c r="AO1371" i="55"/>
  <c r="AM1371" i="55"/>
  <c r="AL1371" i="55"/>
  <c r="AH1371" i="55" s="1"/>
  <c r="AK1371" i="55"/>
  <c r="AO1386" i="55"/>
  <c r="AN1386" i="55"/>
  <c r="AJ1386" i="55"/>
  <c r="AI1386" i="55"/>
  <c r="AI1387" i="55"/>
  <c r="AO1398" i="55"/>
  <c r="AN1398" i="55"/>
  <c r="AK1398" i="55"/>
  <c r="AJ1398" i="55"/>
  <c r="AI1398" i="55"/>
  <c r="AI1399" i="55"/>
  <c r="AO1410" i="55"/>
  <c r="AN1410" i="55"/>
  <c r="AJ1410" i="55"/>
  <c r="AI1410" i="55"/>
  <c r="AI1411" i="55"/>
  <c r="AO1422" i="55"/>
  <c r="AN1422" i="55"/>
  <c r="AK1422" i="55"/>
  <c r="AJ1422" i="55"/>
  <c r="AI1422" i="55"/>
  <c r="AI1423" i="55"/>
  <c r="AN1431" i="55"/>
  <c r="AM1431" i="55"/>
  <c r="AK1431" i="55"/>
  <c r="AK1436" i="55"/>
  <c r="AJ1436" i="55"/>
  <c r="AI1436" i="55"/>
  <c r="AO1436" i="55"/>
  <c r="AN1436" i="55"/>
  <c r="AO1442" i="55"/>
  <c r="AN1442" i="55"/>
  <c r="AK1442" i="55"/>
  <c r="AJ1442" i="55"/>
  <c r="AI1442" i="55"/>
  <c r="AI1443" i="55"/>
  <c r="AI1451" i="55"/>
  <c r="AI1459" i="55"/>
  <c r="AI1467" i="55"/>
  <c r="AN1469" i="55"/>
  <c r="AO1474" i="55"/>
  <c r="AJ1474" i="55"/>
  <c r="AI1474" i="55"/>
  <c r="AO1486" i="55"/>
  <c r="AJ1486" i="55"/>
  <c r="AI1486" i="55"/>
  <c r="AO1515" i="55"/>
  <c r="AL1515" i="55"/>
  <c r="AH1515" i="55" s="1"/>
  <c r="AK1515" i="55"/>
  <c r="AJ1515" i="55"/>
  <c r="AI1515" i="55"/>
  <c r="AN1519" i="55"/>
  <c r="AI1519" i="55"/>
  <c r="AO1542" i="55"/>
  <c r="AN1542" i="55"/>
  <c r="AK1542" i="55"/>
  <c r="AI1542" i="55"/>
  <c r="AM1542" i="55"/>
  <c r="AO1550" i="55"/>
  <c r="AN1550" i="55"/>
  <c r="AK1550" i="55"/>
  <c r="AI1550" i="55"/>
  <c r="AM1550" i="55"/>
  <c r="AM1590" i="55"/>
  <c r="AO1651" i="55"/>
  <c r="AO1659" i="55"/>
  <c r="AO1679" i="55"/>
  <c r="AI1679" i="55"/>
  <c r="AE1333" i="55"/>
  <c r="AO1333" i="55" s="1"/>
  <c r="AE1337" i="55"/>
  <c r="AO1337" i="55" s="1"/>
  <c r="AE1341" i="55"/>
  <c r="AO1341" i="55" s="1"/>
  <c r="AE1345" i="55"/>
  <c r="AO1345" i="55" s="1"/>
  <c r="AE1349" i="55"/>
  <c r="AO1349" i="55" s="1"/>
  <c r="AE1353" i="55"/>
  <c r="AO1353" i="55" s="1"/>
  <c r="AE1357" i="55"/>
  <c r="AO1357" i="55" s="1"/>
  <c r="AE1361" i="55"/>
  <c r="AO1361" i="55" s="1"/>
  <c r="AE1365" i="55"/>
  <c r="AO1365" i="55" s="1"/>
  <c r="AE1369" i="55"/>
  <c r="AO1369" i="55" s="1"/>
  <c r="AE1373" i="55"/>
  <c r="AO1373" i="55" s="1"/>
  <c r="AE1377" i="55"/>
  <c r="AO1377" i="55" s="1"/>
  <c r="AB1380" i="55"/>
  <c r="AL1380" i="55" s="1"/>
  <c r="AH1380" i="55" s="1"/>
  <c r="AE1381" i="55"/>
  <c r="AO1381" i="55" s="1"/>
  <c r="AB1384" i="55"/>
  <c r="AL1384" i="55" s="1"/>
  <c r="AH1384" i="55" s="1"/>
  <c r="AE1385" i="55"/>
  <c r="AO1385" i="55" s="1"/>
  <c r="AB1388" i="55"/>
  <c r="AL1388" i="55" s="1"/>
  <c r="AH1388" i="55" s="1"/>
  <c r="AE1389" i="55"/>
  <c r="AO1389" i="55" s="1"/>
  <c r="AB1392" i="55"/>
  <c r="AL1392" i="55" s="1"/>
  <c r="AH1392" i="55" s="1"/>
  <c r="AE1393" i="55"/>
  <c r="AO1393" i="55" s="1"/>
  <c r="AB1396" i="55"/>
  <c r="AL1396" i="55" s="1"/>
  <c r="AH1396" i="55" s="1"/>
  <c r="AE1397" i="55"/>
  <c r="AO1397" i="55" s="1"/>
  <c r="AB1400" i="55"/>
  <c r="AL1400" i="55" s="1"/>
  <c r="AH1400" i="55" s="1"/>
  <c r="AE1401" i="55"/>
  <c r="AO1401" i="55" s="1"/>
  <c r="AB1404" i="55"/>
  <c r="AL1404" i="55" s="1"/>
  <c r="AH1404" i="55" s="1"/>
  <c r="AE1405" i="55"/>
  <c r="AO1405" i="55" s="1"/>
  <c r="AB1408" i="55"/>
  <c r="AL1408" i="55" s="1"/>
  <c r="AH1408" i="55" s="1"/>
  <c r="AE1409" i="55"/>
  <c r="AO1409" i="55" s="1"/>
  <c r="AB1412" i="55"/>
  <c r="AL1412" i="55" s="1"/>
  <c r="AH1412" i="55" s="1"/>
  <c r="AG1412" i="55" s="1"/>
  <c r="AE1413" i="55"/>
  <c r="AO1413" i="55" s="1"/>
  <c r="AB1416" i="55"/>
  <c r="AL1416" i="55" s="1"/>
  <c r="AH1416" i="55" s="1"/>
  <c r="AE1417" i="55"/>
  <c r="AO1417" i="55" s="1"/>
  <c r="AB1420" i="55"/>
  <c r="AL1420" i="55" s="1"/>
  <c r="AH1420" i="55" s="1"/>
  <c r="AE1421" i="55"/>
  <c r="AO1421" i="55" s="1"/>
  <c r="AB1424" i="55"/>
  <c r="AL1424" i="55" s="1"/>
  <c r="AH1424" i="55" s="1"/>
  <c r="AE1425" i="55"/>
  <c r="AO1425" i="55" s="1"/>
  <c r="AB1428" i="55"/>
  <c r="AL1428" i="55" s="1"/>
  <c r="AH1428" i="55" s="1"/>
  <c r="AE1429" i="55"/>
  <c r="AO1429" i="55" s="1"/>
  <c r="AB1432" i="55"/>
  <c r="AL1432" i="55" s="1"/>
  <c r="AH1432" i="55" s="1"/>
  <c r="AE1433" i="55"/>
  <c r="AO1433" i="55" s="1"/>
  <c r="AB1436" i="55"/>
  <c r="AL1436" i="55" s="1"/>
  <c r="AH1436" i="55" s="1"/>
  <c r="AE1437" i="55"/>
  <c r="AO1437" i="55" s="1"/>
  <c r="AB1440" i="55"/>
  <c r="AL1440" i="55" s="1"/>
  <c r="AH1440" i="55" s="1"/>
  <c r="AE1441" i="55"/>
  <c r="AO1441" i="55" s="1"/>
  <c r="AB1444" i="55"/>
  <c r="AL1444" i="55" s="1"/>
  <c r="AH1444" i="55" s="1"/>
  <c r="AE1445" i="55"/>
  <c r="AO1445" i="55" s="1"/>
  <c r="AB1448" i="55"/>
  <c r="AL1448" i="55" s="1"/>
  <c r="AH1448" i="55" s="1"/>
  <c r="AE1449" i="55"/>
  <c r="AO1449" i="55" s="1"/>
  <c r="AB1452" i="55"/>
  <c r="AL1452" i="55" s="1"/>
  <c r="AH1452" i="55" s="1"/>
  <c r="AE1453" i="55"/>
  <c r="AO1453" i="55" s="1"/>
  <c r="AB1456" i="55"/>
  <c r="AL1456" i="55" s="1"/>
  <c r="AH1456" i="55" s="1"/>
  <c r="AG1456" i="55" s="1"/>
  <c r="AE1457" i="55"/>
  <c r="AO1457" i="55" s="1"/>
  <c r="AB1460" i="55"/>
  <c r="AL1460" i="55" s="1"/>
  <c r="AH1460" i="55" s="1"/>
  <c r="AE1461" i="55"/>
  <c r="AO1461" i="55" s="1"/>
  <c r="AB1464" i="55"/>
  <c r="AL1464" i="55" s="1"/>
  <c r="AH1464" i="55" s="1"/>
  <c r="AE1465" i="55"/>
  <c r="AO1465" i="55" s="1"/>
  <c r="AB1468" i="55"/>
  <c r="AL1468" i="55" s="1"/>
  <c r="AH1468" i="55" s="1"/>
  <c r="AE1469" i="55"/>
  <c r="AO1469" i="55" s="1"/>
  <c r="AB1472" i="55"/>
  <c r="AL1472" i="55" s="1"/>
  <c r="AH1472" i="55" s="1"/>
  <c r="AG1472" i="55" s="1"/>
  <c r="AE1473" i="55"/>
  <c r="AO1473" i="55" s="1"/>
  <c r="AB1476" i="55"/>
  <c r="AL1476" i="55" s="1"/>
  <c r="AH1476" i="55" s="1"/>
  <c r="AE1477" i="55"/>
  <c r="AO1477" i="55" s="1"/>
  <c r="AB1480" i="55"/>
  <c r="AL1480" i="55" s="1"/>
  <c r="AH1480" i="55" s="1"/>
  <c r="AE1481" i="55"/>
  <c r="AO1481" i="55" s="1"/>
  <c r="AB1484" i="55"/>
  <c r="AL1484" i="55" s="1"/>
  <c r="AH1484" i="55" s="1"/>
  <c r="AE1485" i="55"/>
  <c r="AO1485" i="55" s="1"/>
  <c r="AB1488" i="55"/>
  <c r="AL1488" i="55" s="1"/>
  <c r="AH1488" i="55" s="1"/>
  <c r="AE1489" i="55"/>
  <c r="AO1489" i="55" s="1"/>
  <c r="AB1492" i="55"/>
  <c r="AL1492" i="55" s="1"/>
  <c r="AH1492" i="55" s="1"/>
  <c r="AE1493" i="55"/>
  <c r="AO1493" i="55" s="1"/>
  <c r="AB1496" i="55"/>
  <c r="AL1496" i="55" s="1"/>
  <c r="AH1496" i="55" s="1"/>
  <c r="AC1499" i="55"/>
  <c r="AM1499" i="55" s="1"/>
  <c r="Z1499" i="55"/>
  <c r="AJ1499" i="55" s="1"/>
  <c r="AL1517" i="55"/>
  <c r="AH1517" i="55" s="1"/>
  <c r="AK1517" i="55"/>
  <c r="AI1517" i="55"/>
  <c r="AN1517" i="55"/>
  <c r="AL1529" i="55"/>
  <c r="AH1529" i="55" s="1"/>
  <c r="AI1529" i="55"/>
  <c r="AN1529" i="55"/>
  <c r="AE1539" i="55"/>
  <c r="AO1539" i="55" s="1"/>
  <c r="AC1539" i="55"/>
  <c r="AM1539" i="55" s="1"/>
  <c r="AB1539" i="55"/>
  <c r="AL1539" i="55" s="1"/>
  <c r="AH1539" i="55" s="1"/>
  <c r="Z1539" i="55"/>
  <c r="AJ1539" i="55" s="1"/>
  <c r="AL1545" i="55"/>
  <c r="AH1545" i="55" s="1"/>
  <c r="AK1545" i="55"/>
  <c r="AI1545" i="55"/>
  <c r="AO1545" i="55"/>
  <c r="AE1619" i="55"/>
  <c r="AO1619" i="55" s="1"/>
  <c r="AD1619" i="55"/>
  <c r="AC1619" i="55"/>
  <c r="AM1619" i="55" s="1"/>
  <c r="AB1619" i="55"/>
  <c r="AA1619" i="55"/>
  <c r="AK1619" i="55" s="1"/>
  <c r="Z1619" i="55"/>
  <c r="AJ1619" i="55" s="1"/>
  <c r="AO1642" i="55"/>
  <c r="AN1642" i="55"/>
  <c r="AK1642" i="55"/>
  <c r="AI1642" i="55"/>
  <c r="AO1646" i="55"/>
  <c r="AN1646" i="55"/>
  <c r="AK1646" i="55"/>
  <c r="AJ1646" i="55"/>
  <c r="AI1646" i="55"/>
  <c r="AJ1675" i="55"/>
  <c r="AI1675" i="55"/>
  <c r="AJ1683" i="55"/>
  <c r="AI1683" i="55"/>
  <c r="AJ1691" i="55"/>
  <c r="AI1691" i="55"/>
  <c r="AI1843" i="55"/>
  <c r="AL1843" i="55"/>
  <c r="AH1843" i="55" s="1"/>
  <c r="AK1843" i="55"/>
  <c r="AM1843" i="55"/>
  <c r="AK1919" i="55"/>
  <c r="AI1919" i="55"/>
  <c r="AC1296" i="55"/>
  <c r="AM1296" i="55" s="1"/>
  <c r="AC1320" i="55"/>
  <c r="AM1320" i="55" s="1"/>
  <c r="AO1502" i="55"/>
  <c r="AL1502" i="55"/>
  <c r="AH1502" i="55" s="1"/>
  <c r="AI1502" i="55"/>
  <c r="AK1502" i="55"/>
  <c r="AI1512" i="55"/>
  <c r="AO1512" i="55"/>
  <c r="AL1512" i="55"/>
  <c r="AH1512" i="55" s="1"/>
  <c r="AG1512" i="55" s="1"/>
  <c r="AI1524" i="55"/>
  <c r="AO1524" i="55"/>
  <c r="AL1524" i="55"/>
  <c r="AH1524" i="55" s="1"/>
  <c r="AJ1612" i="55"/>
  <c r="AI1612" i="55"/>
  <c r="AO1612" i="55"/>
  <c r="AM1612" i="55"/>
  <c r="AK1612" i="55"/>
  <c r="AM1613" i="55"/>
  <c r="AL1613" i="55"/>
  <c r="AH1613" i="55" s="1"/>
  <c r="AK1613" i="55"/>
  <c r="AJ1613" i="55"/>
  <c r="AI1613" i="55"/>
  <c r="AN1613" i="55"/>
  <c r="AO1618" i="55"/>
  <c r="AN1618" i="55"/>
  <c r="AM1618" i="55"/>
  <c r="AK1618" i="55"/>
  <c r="AI1618" i="55"/>
  <c r="AJ1636" i="55"/>
  <c r="AI1636" i="55"/>
  <c r="AO1636" i="55"/>
  <c r="AM1636" i="55"/>
  <c r="AK1636" i="55"/>
  <c r="AM1637" i="55"/>
  <c r="AL1637" i="55"/>
  <c r="AH1637" i="55" s="1"/>
  <c r="AK1637" i="55"/>
  <c r="AJ1637" i="55"/>
  <c r="AI1637" i="55"/>
  <c r="AN1637" i="55"/>
  <c r="AO1650" i="55"/>
  <c r="AN1650" i="55"/>
  <c r="AK1650" i="55"/>
  <c r="AJ1650" i="55"/>
  <c r="AI1650" i="55"/>
  <c r="AO1654" i="55"/>
  <c r="AN1654" i="55"/>
  <c r="AK1654" i="55"/>
  <c r="AJ1654" i="55"/>
  <c r="AI1654" i="55"/>
  <c r="AO1658" i="55"/>
  <c r="AN1658" i="55"/>
  <c r="AK1658" i="55"/>
  <c r="AJ1658" i="55"/>
  <c r="AI1658" i="55"/>
  <c r="AO1662" i="55"/>
  <c r="AN1662" i="55"/>
  <c r="AK1662" i="55"/>
  <c r="AJ1662" i="55"/>
  <c r="AI1662" i="55"/>
  <c r="AO1666" i="55"/>
  <c r="AN1666" i="55"/>
  <c r="AK1666" i="55"/>
  <c r="AJ1666" i="55"/>
  <c r="AI1666" i="55"/>
  <c r="AN1702" i="55"/>
  <c r="AI1702" i="55"/>
  <c r="AO1719" i="55"/>
  <c r="AN1719" i="55"/>
  <c r="AK1719" i="55"/>
  <c r="AI1719" i="55"/>
  <c r="AM1719" i="55"/>
  <c r="AJ1719" i="55"/>
  <c r="AL1797" i="55"/>
  <c r="AH1797" i="55" s="1"/>
  <c r="AK1797" i="55"/>
  <c r="AJ1797" i="55"/>
  <c r="AI1797" i="55"/>
  <c r="AO1797" i="55"/>
  <c r="AN1797" i="55"/>
  <c r="AL1821" i="55"/>
  <c r="AH1821" i="55" s="1"/>
  <c r="AK1821" i="55"/>
  <c r="AI1821" i="55"/>
  <c r="AO1821" i="55"/>
  <c r="AN1821" i="55"/>
  <c r="AO1838" i="55"/>
  <c r="AL1838" i="55"/>
  <c r="AH1838" i="55" s="1"/>
  <c r="AN1838" i="55"/>
  <c r="AK1838" i="55"/>
  <c r="AI1838" i="55"/>
  <c r="AD1468" i="55"/>
  <c r="AN1468" i="55" s="1"/>
  <c r="AD1472" i="55"/>
  <c r="AN1472" i="55" s="1"/>
  <c r="AD1476" i="55"/>
  <c r="AN1476" i="55" s="1"/>
  <c r="AD1480" i="55"/>
  <c r="AN1480" i="55" s="1"/>
  <c r="AD1484" i="55"/>
  <c r="AN1484" i="55" s="1"/>
  <c r="AD1488" i="55"/>
  <c r="AN1488" i="55" s="1"/>
  <c r="AD1492" i="55"/>
  <c r="AN1492" i="55" s="1"/>
  <c r="AD1496" i="55"/>
  <c r="AN1496" i="55" s="1"/>
  <c r="AM1502" i="55"/>
  <c r="AE1511" i="55"/>
  <c r="AO1511" i="55" s="1"/>
  <c r="AC1511" i="55"/>
  <c r="AM1511" i="55" s="1"/>
  <c r="AB1511" i="55"/>
  <c r="AL1511" i="55" s="1"/>
  <c r="AH1511" i="55" s="1"/>
  <c r="AG1511" i="55" s="1"/>
  <c r="Z1511" i="55"/>
  <c r="AJ1511" i="55" s="1"/>
  <c r="AM1512" i="55"/>
  <c r="AJ1513" i="55"/>
  <c r="AE1523" i="55"/>
  <c r="AO1523" i="55" s="1"/>
  <c r="AC1523" i="55"/>
  <c r="AM1523" i="55" s="1"/>
  <c r="AB1523" i="55"/>
  <c r="AL1523" i="55" s="1"/>
  <c r="AH1523" i="55" s="1"/>
  <c r="Z1523" i="55"/>
  <c r="AJ1523" i="55" s="1"/>
  <c r="AM1524" i="55"/>
  <c r="AJ1525" i="55"/>
  <c r="AI1536" i="55"/>
  <c r="AO1536" i="55"/>
  <c r="AK1536" i="55"/>
  <c r="AL1553" i="55"/>
  <c r="AH1553" i="55" s="1"/>
  <c r="AK1553" i="55"/>
  <c r="AI1553" i="55"/>
  <c r="AO1553" i="55"/>
  <c r="AE1623" i="55"/>
  <c r="AO1623" i="55" s="1"/>
  <c r="AD1623" i="55"/>
  <c r="AC1623" i="55"/>
  <c r="AM1623" i="55" s="1"/>
  <c r="AB1623" i="55"/>
  <c r="AA1623" i="55"/>
  <c r="AK1623" i="55" s="1"/>
  <c r="Z1623" i="55"/>
  <c r="AJ1623" i="55" s="1"/>
  <c r="AL1648" i="55"/>
  <c r="AH1648" i="55" s="1"/>
  <c r="AL1652" i="55"/>
  <c r="AH1652" i="55" s="1"/>
  <c r="AL1656" i="55"/>
  <c r="AH1656" i="55" s="1"/>
  <c r="AL1660" i="55"/>
  <c r="AH1660" i="55" s="1"/>
  <c r="AL1664" i="55"/>
  <c r="AH1664" i="55" s="1"/>
  <c r="AO1743" i="55"/>
  <c r="AK1743" i="55"/>
  <c r="AI1743" i="55"/>
  <c r="AJ1743" i="55"/>
  <c r="AL1909" i="55"/>
  <c r="AH1909" i="55" s="1"/>
  <c r="AK1909" i="55"/>
  <c r="AI1909" i="55"/>
  <c r="AJ1909" i="55"/>
  <c r="AO1909" i="55"/>
  <c r="AN1909" i="55"/>
  <c r="AM1909" i="55"/>
  <c r="Y1474" i="55"/>
  <c r="Y1478" i="55"/>
  <c r="Y1482" i="55"/>
  <c r="Y1486" i="55"/>
  <c r="Y1490" i="55"/>
  <c r="Y1494" i="55"/>
  <c r="AI1500" i="55"/>
  <c r="AO1500" i="55"/>
  <c r="AK1500" i="55"/>
  <c r="AO1506" i="55"/>
  <c r="AN1506" i="55"/>
  <c r="AL1506" i="55"/>
  <c r="AH1506" i="55" s="1"/>
  <c r="AK1506" i="55"/>
  <c r="AI1506" i="55"/>
  <c r="AM1506" i="55"/>
  <c r="AN1512" i="55"/>
  <c r="AO1518" i="55"/>
  <c r="AN1518" i="55"/>
  <c r="AL1518" i="55"/>
  <c r="AH1518" i="55" s="1"/>
  <c r="AK1518" i="55"/>
  <c r="AI1518" i="55"/>
  <c r="AM1518" i="55"/>
  <c r="AN1524" i="55"/>
  <c r="AO1530" i="55"/>
  <c r="AL1530" i="55"/>
  <c r="AH1530" i="55" s="1"/>
  <c r="AK1530" i="55"/>
  <c r="AI1530" i="55"/>
  <c r="AM1530" i="55"/>
  <c r="AE1535" i="55"/>
  <c r="AO1535" i="55" s="1"/>
  <c r="AC1535" i="55"/>
  <c r="AM1535" i="55" s="1"/>
  <c r="AB1535" i="55"/>
  <c r="AL1535" i="55" s="1"/>
  <c r="AH1535" i="55" s="1"/>
  <c r="Z1535" i="55"/>
  <c r="AJ1535" i="55" s="1"/>
  <c r="AL1541" i="55"/>
  <c r="AH1541" i="55" s="1"/>
  <c r="AK1541" i="55"/>
  <c r="AI1541" i="55"/>
  <c r="AN1541" i="55"/>
  <c r="AI1548" i="55"/>
  <c r="AO1548" i="55"/>
  <c r="AK1548" i="55"/>
  <c r="AJ1584" i="55"/>
  <c r="AI1584" i="55"/>
  <c r="AO1584" i="55"/>
  <c r="AM1584" i="55"/>
  <c r="AK1584" i="55"/>
  <c r="AN1584" i="55"/>
  <c r="AO1586" i="55"/>
  <c r="AN1586" i="55"/>
  <c r="AK1586" i="55"/>
  <c r="AI1586" i="55"/>
  <c r="AE1587" i="55"/>
  <c r="AO1587" i="55" s="1"/>
  <c r="AC1587" i="55"/>
  <c r="AM1587" i="55" s="1"/>
  <c r="AB1587" i="55"/>
  <c r="AA1587" i="55"/>
  <c r="AK1587" i="55" s="1"/>
  <c r="Z1587" i="55"/>
  <c r="AJ1587" i="55" s="1"/>
  <c r="AJ1592" i="55"/>
  <c r="AI1592" i="55"/>
  <c r="AO1592" i="55"/>
  <c r="AM1592" i="55"/>
  <c r="AK1592" i="55"/>
  <c r="AN1592" i="55"/>
  <c r="AO1594" i="55"/>
  <c r="AN1594" i="55"/>
  <c r="AK1594" i="55"/>
  <c r="AI1594" i="55"/>
  <c r="AE1595" i="55"/>
  <c r="AO1595" i="55" s="1"/>
  <c r="AC1595" i="55"/>
  <c r="AM1595" i="55" s="1"/>
  <c r="AB1595" i="55"/>
  <c r="AA1595" i="55"/>
  <c r="AK1595" i="55" s="1"/>
  <c r="Z1595" i="55"/>
  <c r="AJ1595" i="55" s="1"/>
  <c r="AJ1600" i="55"/>
  <c r="AI1600" i="55"/>
  <c r="AO1600" i="55"/>
  <c r="AM1600" i="55"/>
  <c r="AK1600" i="55"/>
  <c r="AN1600" i="55"/>
  <c r="AO1602" i="55"/>
  <c r="AN1602" i="55"/>
  <c r="AK1602" i="55"/>
  <c r="AI1602" i="55"/>
  <c r="AE1603" i="55"/>
  <c r="AO1603" i="55" s="1"/>
  <c r="AC1603" i="55"/>
  <c r="AM1603" i="55" s="1"/>
  <c r="AB1603" i="55"/>
  <c r="AA1603" i="55"/>
  <c r="AK1603" i="55" s="1"/>
  <c r="Z1603" i="55"/>
  <c r="AJ1603" i="55" s="1"/>
  <c r="AJ1616" i="55"/>
  <c r="AI1616" i="55"/>
  <c r="AO1616" i="55"/>
  <c r="AM1616" i="55"/>
  <c r="AK1616" i="55"/>
  <c r="AM1617" i="55"/>
  <c r="AL1617" i="55"/>
  <c r="AH1617" i="55" s="1"/>
  <c r="AK1617" i="55"/>
  <c r="AJ1617" i="55"/>
  <c r="AI1617" i="55"/>
  <c r="AO1622" i="55"/>
  <c r="AN1622" i="55"/>
  <c r="AM1622" i="55"/>
  <c r="AK1622" i="55"/>
  <c r="AI1622" i="55"/>
  <c r="AJ1640" i="55"/>
  <c r="AI1640" i="55"/>
  <c r="AO1640" i="55"/>
  <c r="AM1640" i="55"/>
  <c r="AK1640" i="55"/>
  <c r="AM1641" i="55"/>
  <c r="AL1641" i="55"/>
  <c r="AH1641" i="55" s="1"/>
  <c r="AK1641" i="55"/>
  <c r="AI1641" i="55"/>
  <c r="AN1641" i="55"/>
  <c r="AJ1644" i="55"/>
  <c r="AI1644" i="55"/>
  <c r="AO1644" i="55"/>
  <c r="AM1644" i="55"/>
  <c r="AK1644" i="55"/>
  <c r="AM1645" i="55"/>
  <c r="AK1645" i="55"/>
  <c r="AI1645" i="55"/>
  <c r="AN1645" i="55"/>
  <c r="AI1698" i="55"/>
  <c r="AM1728" i="55"/>
  <c r="AJ1793" i="55"/>
  <c r="AI1793" i="55"/>
  <c r="AO1793" i="55"/>
  <c r="AN1793" i="55"/>
  <c r="AL1817" i="55"/>
  <c r="AH1817" i="55" s="1"/>
  <c r="AK1817" i="55"/>
  <c r="AJ1817" i="55"/>
  <c r="AI1817" i="55"/>
  <c r="AO1817" i="55"/>
  <c r="AN1817" i="55"/>
  <c r="Z1286" i="55"/>
  <c r="AJ1286" i="55" s="1"/>
  <c r="Z1290" i="55"/>
  <c r="AJ1290" i="55" s="1"/>
  <c r="Z1294" i="55"/>
  <c r="AJ1294" i="55" s="1"/>
  <c r="Z1298" i="55"/>
  <c r="AJ1298" i="55" s="1"/>
  <c r="Z1302" i="55"/>
  <c r="AJ1302" i="55" s="1"/>
  <c r="Z1306" i="55"/>
  <c r="AJ1306" i="55" s="1"/>
  <c r="AI1377" i="55"/>
  <c r="AI1381" i="55"/>
  <c r="AI1385" i="55"/>
  <c r="AI1389" i="55"/>
  <c r="AI1393" i="55"/>
  <c r="AI1397" i="55"/>
  <c r="AI1401" i="55"/>
  <c r="AI1405" i="55"/>
  <c r="AI1409" i="55"/>
  <c r="AI1413" i="55"/>
  <c r="AI1417" i="55"/>
  <c r="AI1421" i="55"/>
  <c r="AI1425" i="55"/>
  <c r="AI1429" i="55"/>
  <c r="AI1433" i="55"/>
  <c r="AI1437" i="55"/>
  <c r="AI1441" i="55"/>
  <c r="AI1445" i="55"/>
  <c r="AI1449" i="55"/>
  <c r="AI1453" i="55"/>
  <c r="AI1457" i="55"/>
  <c r="AL1513" i="55"/>
  <c r="AH1513" i="55" s="1"/>
  <c r="AK1513" i="55"/>
  <c r="AI1513" i="55"/>
  <c r="AN1513" i="55"/>
  <c r="AL1525" i="55"/>
  <c r="AH1525" i="55" s="1"/>
  <c r="AK1525" i="55"/>
  <c r="AI1525" i="55"/>
  <c r="AN1525" i="55"/>
  <c r="AE1547" i="55"/>
  <c r="AO1547" i="55" s="1"/>
  <c r="AC1547" i="55"/>
  <c r="AM1547" i="55" s="1"/>
  <c r="AB1547" i="55"/>
  <c r="AL1547" i="55" s="1"/>
  <c r="AH1547" i="55" s="1"/>
  <c r="Z1547" i="55"/>
  <c r="AJ1547" i="55" s="1"/>
  <c r="AO1554" i="55"/>
  <c r="AN1554" i="55"/>
  <c r="AK1554" i="55"/>
  <c r="AI1554" i="55"/>
  <c r="AJ1556" i="55"/>
  <c r="AI1556" i="55"/>
  <c r="AO1556" i="55"/>
  <c r="AM1556" i="55"/>
  <c r="AM1585" i="55"/>
  <c r="AL1585" i="55"/>
  <c r="AH1585" i="55" s="1"/>
  <c r="AK1585" i="55"/>
  <c r="AI1585" i="55"/>
  <c r="AN1585" i="55"/>
  <c r="AM1593" i="55"/>
  <c r="AK1593" i="55"/>
  <c r="AI1593" i="55"/>
  <c r="AN1593" i="55"/>
  <c r="AL1601" i="55"/>
  <c r="AH1601" i="55" s="1"/>
  <c r="AK1601" i="55"/>
  <c r="AI1601" i="55"/>
  <c r="AN1601" i="55"/>
  <c r="AE1627" i="55"/>
  <c r="AO1627" i="55" s="1"/>
  <c r="AD1627" i="55"/>
  <c r="AN1627" i="55" s="1"/>
  <c r="AC1627" i="55"/>
  <c r="AB1627" i="55"/>
  <c r="AA1627" i="55"/>
  <c r="AK1627" i="55" s="1"/>
  <c r="Z1627" i="55"/>
  <c r="AJ1627" i="55" s="1"/>
  <c r="AI1648" i="55"/>
  <c r="AO1648" i="55"/>
  <c r="AM1648" i="55"/>
  <c r="AK1648" i="55"/>
  <c r="AM1649" i="55"/>
  <c r="AL1649" i="55"/>
  <c r="AH1649" i="55" s="1"/>
  <c r="AK1649" i="55"/>
  <c r="AI1649" i="55"/>
  <c r="AN1649" i="55"/>
  <c r="AJ1652" i="55"/>
  <c r="AI1652" i="55"/>
  <c r="AO1652" i="55"/>
  <c r="AM1652" i="55"/>
  <c r="AK1652" i="55"/>
  <c r="AM1653" i="55"/>
  <c r="AL1653" i="55"/>
  <c r="AH1653" i="55" s="1"/>
  <c r="AK1653" i="55"/>
  <c r="AI1653" i="55"/>
  <c r="AN1653" i="55"/>
  <c r="AJ1656" i="55"/>
  <c r="AI1656" i="55"/>
  <c r="AO1656" i="55"/>
  <c r="AM1656" i="55"/>
  <c r="AK1656" i="55"/>
  <c r="AM1657" i="55"/>
  <c r="AL1657" i="55"/>
  <c r="AH1657" i="55" s="1"/>
  <c r="AK1657" i="55"/>
  <c r="AI1657" i="55"/>
  <c r="AN1657" i="55"/>
  <c r="AI1660" i="55"/>
  <c r="AO1660" i="55"/>
  <c r="AM1660" i="55"/>
  <c r="AK1660" i="55"/>
  <c r="AM1661" i="55"/>
  <c r="AL1661" i="55"/>
  <c r="AH1661" i="55" s="1"/>
  <c r="AK1661" i="55"/>
  <c r="AI1661" i="55"/>
  <c r="AN1661" i="55"/>
  <c r="AJ1664" i="55"/>
  <c r="AI1664" i="55"/>
  <c r="AO1664" i="55"/>
  <c r="AM1664" i="55"/>
  <c r="AM1665" i="55"/>
  <c r="AL1665" i="55"/>
  <c r="AH1665" i="55" s="1"/>
  <c r="AK1665" i="55"/>
  <c r="AI1665" i="55"/>
  <c r="AN1665" i="55"/>
  <c r="AO1669" i="55"/>
  <c r="AK1669" i="55"/>
  <c r="AJ1669" i="55"/>
  <c r="AL1673" i="55"/>
  <c r="AH1673" i="55" s="1"/>
  <c r="AG1673" i="55" s="1"/>
  <c r="AI1673" i="55"/>
  <c r="AO1673" i="55"/>
  <c r="AN1673" i="55"/>
  <c r="AM1673" i="55"/>
  <c r="AJ1673" i="55"/>
  <c r="AL1681" i="55"/>
  <c r="AH1681" i="55" s="1"/>
  <c r="AI1681" i="55"/>
  <c r="AO1681" i="55"/>
  <c r="AN1681" i="55"/>
  <c r="AM1681" i="55"/>
  <c r="AJ1681" i="55"/>
  <c r="AL1689" i="55"/>
  <c r="AH1689" i="55" s="1"/>
  <c r="AI1689" i="55"/>
  <c r="AO1689" i="55"/>
  <c r="AN1689" i="55"/>
  <c r="AJ1689" i="55"/>
  <c r="AC1698" i="55"/>
  <c r="AM1698" i="55" s="1"/>
  <c r="Z1698" i="55"/>
  <c r="AJ1698" i="55" s="1"/>
  <c r="Y1698" i="55"/>
  <c r="AE1698" i="55"/>
  <c r="AO1698" i="55" s="1"/>
  <c r="AD1698" i="55"/>
  <c r="AN1698" i="55" s="1"/>
  <c r="AB1698" i="55"/>
  <c r="AL1698" i="55" s="1"/>
  <c r="AH1698" i="55" s="1"/>
  <c r="AA1698" i="55"/>
  <c r="AK1698" i="55" s="1"/>
  <c r="AC1726" i="55"/>
  <c r="AM1726" i="55" s="1"/>
  <c r="AB1726" i="55"/>
  <c r="AL1726" i="55" s="1"/>
  <c r="AH1726" i="55" s="1"/>
  <c r="AA1726" i="55"/>
  <c r="Z1726" i="55"/>
  <c r="AJ1726" i="55" s="1"/>
  <c r="Y1726" i="55"/>
  <c r="AE1726" i="55"/>
  <c r="AO1726" i="55" s="1"/>
  <c r="AA1462" i="55"/>
  <c r="AK1462" i="55" s="1"/>
  <c r="AA1466" i="55"/>
  <c r="AK1466" i="55" s="1"/>
  <c r="AA1470" i="55"/>
  <c r="AK1470" i="55" s="1"/>
  <c r="AA1474" i="55"/>
  <c r="AK1474" i="55" s="1"/>
  <c r="AA1478" i="55"/>
  <c r="AK1478" i="55" s="1"/>
  <c r="AA1482" i="55"/>
  <c r="AK1482" i="55" s="1"/>
  <c r="AA1486" i="55"/>
  <c r="AK1486" i="55" s="1"/>
  <c r="AA1490" i="55"/>
  <c r="AK1490" i="55" s="1"/>
  <c r="AA1494" i="55"/>
  <c r="AK1494" i="55" s="1"/>
  <c r="AM1500" i="55"/>
  <c r="AJ1504" i="55"/>
  <c r="AI1508" i="55"/>
  <c r="AO1508" i="55"/>
  <c r="AL1508" i="55"/>
  <c r="AH1508" i="55" s="1"/>
  <c r="AO1513" i="55"/>
  <c r="AI1520" i="55"/>
  <c r="AL1520" i="55"/>
  <c r="AH1520" i="55" s="1"/>
  <c r="AG1520" i="55" s="1"/>
  <c r="AO1525" i="55"/>
  <c r="AI1532" i="55"/>
  <c r="AO1532" i="55"/>
  <c r="AK1532" i="55"/>
  <c r="Y1535" i="55"/>
  <c r="AM1548" i="55"/>
  <c r="AM1549" i="55"/>
  <c r="AN1556" i="55"/>
  <c r="AJ1560" i="55"/>
  <c r="AI1560" i="55"/>
  <c r="AO1560" i="55"/>
  <c r="AK1560" i="55"/>
  <c r="AM1560" i="55"/>
  <c r="AI1580" i="55"/>
  <c r="AO1580" i="55"/>
  <c r="AM1580" i="55"/>
  <c r="AK1580" i="55"/>
  <c r="AN1580" i="55"/>
  <c r="Y1587" i="55"/>
  <c r="Y1595" i="55"/>
  <c r="AJ1620" i="55"/>
  <c r="AI1620" i="55"/>
  <c r="AO1620" i="55"/>
  <c r="AM1620" i="55"/>
  <c r="AK1620" i="55"/>
  <c r="AL1621" i="55"/>
  <c r="AH1621" i="55" s="1"/>
  <c r="AK1621" i="55"/>
  <c r="AJ1621" i="55"/>
  <c r="AI1621" i="55"/>
  <c r="AN1621" i="55"/>
  <c r="AL1624" i="55"/>
  <c r="AH1624" i="55" s="1"/>
  <c r="AO1626" i="55"/>
  <c r="AN1626" i="55"/>
  <c r="AM1626" i="55"/>
  <c r="AK1626" i="55"/>
  <c r="AI1626" i="55"/>
  <c r="AI1672" i="55"/>
  <c r="AL1672" i="55"/>
  <c r="AH1672" i="55" s="1"/>
  <c r="AK1672" i="55"/>
  <c r="AJ1672" i="55"/>
  <c r="AO1672" i="55"/>
  <c r="AM1672" i="55"/>
  <c r="AI1678" i="55"/>
  <c r="AI1680" i="55"/>
  <c r="AL1680" i="55"/>
  <c r="AH1680" i="55" s="1"/>
  <c r="AK1680" i="55"/>
  <c r="AJ1680" i="55"/>
  <c r="AO1680" i="55"/>
  <c r="AM1680" i="55"/>
  <c r="AI1686" i="55"/>
  <c r="AI1688" i="55"/>
  <c r="AL1688" i="55"/>
  <c r="AH1688" i="55" s="1"/>
  <c r="AK1688" i="55"/>
  <c r="AJ1688" i="55"/>
  <c r="AO1688" i="55"/>
  <c r="AM1688" i="55"/>
  <c r="AC1694" i="55"/>
  <c r="Z1694" i="55"/>
  <c r="AJ1694" i="55" s="1"/>
  <c r="Y1694" i="55"/>
  <c r="AE1694" i="55"/>
  <c r="AO1694" i="55" s="1"/>
  <c r="AD1694" i="55"/>
  <c r="AN1694" i="55" s="1"/>
  <c r="AB1694" i="55"/>
  <c r="AL1694" i="55" s="1"/>
  <c r="AH1694" i="55" s="1"/>
  <c r="AI1700" i="55"/>
  <c r="AL1700" i="55"/>
  <c r="AH1700" i="55" s="1"/>
  <c r="AO1700" i="55"/>
  <c r="AM1700" i="55"/>
  <c r="AK1700" i="55"/>
  <c r="AJ1700" i="55"/>
  <c r="AO1775" i="55"/>
  <c r="AI1775" i="55"/>
  <c r="AJ1775" i="55"/>
  <c r="AL1789" i="55"/>
  <c r="AH1789" i="55" s="1"/>
  <c r="AJ1789" i="55"/>
  <c r="AI1789" i="55"/>
  <c r="AO1789" i="55"/>
  <c r="AN1789" i="55"/>
  <c r="AL1813" i="55"/>
  <c r="AH1813" i="55" s="1"/>
  <c r="AK1813" i="55"/>
  <c r="AJ1813" i="55"/>
  <c r="AI1813" i="55"/>
  <c r="AO1813" i="55"/>
  <c r="AN1813" i="55"/>
  <c r="AO1850" i="55"/>
  <c r="AL1850" i="55"/>
  <c r="AH1850" i="55" s="1"/>
  <c r="AN1850" i="55"/>
  <c r="AK1850" i="55"/>
  <c r="AI1850" i="55"/>
  <c r="Y1309" i="55"/>
  <c r="Y1313" i="55"/>
  <c r="Y1317" i="55"/>
  <c r="Y1321" i="55"/>
  <c r="AB1322" i="55"/>
  <c r="AL1322" i="55" s="1"/>
  <c r="AH1322" i="55" s="1"/>
  <c r="Y1325" i="55"/>
  <c r="AB1326" i="55"/>
  <c r="AL1326" i="55" s="1"/>
  <c r="AH1326" i="55" s="1"/>
  <c r="Y1329" i="55"/>
  <c r="AB1330" i="55"/>
  <c r="AL1330" i="55" s="1"/>
  <c r="AH1330" i="55" s="1"/>
  <c r="Y1333" i="55"/>
  <c r="AB1334" i="55"/>
  <c r="AL1334" i="55" s="1"/>
  <c r="AH1334" i="55" s="1"/>
  <c r="Y1337" i="55"/>
  <c r="AB1338" i="55"/>
  <c r="AL1338" i="55" s="1"/>
  <c r="AH1338" i="55" s="1"/>
  <c r="AG1338" i="55" s="1"/>
  <c r="Y1341" i="55"/>
  <c r="AB1342" i="55"/>
  <c r="AL1342" i="55" s="1"/>
  <c r="AH1342" i="55" s="1"/>
  <c r="AG1342" i="55" s="1"/>
  <c r="Y1345" i="55"/>
  <c r="AB1346" i="55"/>
  <c r="AL1346" i="55" s="1"/>
  <c r="AH1346" i="55" s="1"/>
  <c r="Y1349" i="55"/>
  <c r="AB1350" i="55"/>
  <c r="AL1350" i="55" s="1"/>
  <c r="AH1350" i="55" s="1"/>
  <c r="Y1353" i="55"/>
  <c r="AB1354" i="55"/>
  <c r="AL1354" i="55" s="1"/>
  <c r="AH1354" i="55" s="1"/>
  <c r="Y1357" i="55"/>
  <c r="AB1358" i="55"/>
  <c r="AL1358" i="55" s="1"/>
  <c r="AH1358" i="55" s="1"/>
  <c r="Y1361" i="55"/>
  <c r="AB1362" i="55"/>
  <c r="AL1362" i="55" s="1"/>
  <c r="AH1362" i="55" s="1"/>
  <c r="Y1365" i="55"/>
  <c r="AB1366" i="55"/>
  <c r="AL1366" i="55" s="1"/>
  <c r="AH1366" i="55" s="1"/>
  <c r="Y1369" i="55"/>
  <c r="AB1370" i="55"/>
  <c r="AL1370" i="55" s="1"/>
  <c r="AH1370" i="55" s="1"/>
  <c r="AG1370" i="55" s="1"/>
  <c r="Y1373" i="55"/>
  <c r="AB1374" i="55"/>
  <c r="AL1374" i="55" s="1"/>
  <c r="AH1374" i="55" s="1"/>
  <c r="Y1377" i="55"/>
  <c r="AK1377" i="55"/>
  <c r="AB1378" i="55"/>
  <c r="AL1378" i="55" s="1"/>
  <c r="AH1378" i="55" s="1"/>
  <c r="Y1381" i="55"/>
  <c r="AK1381" i="55"/>
  <c r="AB1382" i="55"/>
  <c r="AL1382" i="55" s="1"/>
  <c r="AH1382" i="55" s="1"/>
  <c r="Y1385" i="55"/>
  <c r="AK1385" i="55"/>
  <c r="AB1386" i="55"/>
  <c r="AL1386" i="55" s="1"/>
  <c r="AH1386" i="55" s="1"/>
  <c r="Y1389" i="55"/>
  <c r="AB1390" i="55"/>
  <c r="AL1390" i="55" s="1"/>
  <c r="AH1390" i="55" s="1"/>
  <c r="Y1393" i="55"/>
  <c r="AK1393" i="55"/>
  <c r="AB1394" i="55"/>
  <c r="AL1394" i="55" s="1"/>
  <c r="AH1394" i="55" s="1"/>
  <c r="AG1394" i="55" s="1"/>
  <c r="Y1397" i="55"/>
  <c r="AK1397" i="55"/>
  <c r="AB1398" i="55"/>
  <c r="AL1398" i="55" s="1"/>
  <c r="AH1398" i="55" s="1"/>
  <c r="AG1398" i="55" s="1"/>
  <c r="Y1401" i="55"/>
  <c r="AK1401" i="55"/>
  <c r="AB1402" i="55"/>
  <c r="AL1402" i="55" s="1"/>
  <c r="AH1402" i="55" s="1"/>
  <c r="Y1405" i="55"/>
  <c r="AK1405" i="55"/>
  <c r="AB1406" i="55"/>
  <c r="AL1406" i="55" s="1"/>
  <c r="AH1406" i="55" s="1"/>
  <c r="AG1406" i="55" s="1"/>
  <c r="Y1409" i="55"/>
  <c r="AK1409" i="55"/>
  <c r="AB1410" i="55"/>
  <c r="AL1410" i="55" s="1"/>
  <c r="AH1410" i="55" s="1"/>
  <c r="Y1413" i="55"/>
  <c r="AK1413" i="55"/>
  <c r="AB1414" i="55"/>
  <c r="AL1414" i="55" s="1"/>
  <c r="AH1414" i="55" s="1"/>
  <c r="Y1417" i="55"/>
  <c r="AK1417" i="55"/>
  <c r="AB1418" i="55"/>
  <c r="AL1418" i="55" s="1"/>
  <c r="AH1418" i="55" s="1"/>
  <c r="Y1421" i="55"/>
  <c r="AB1422" i="55"/>
  <c r="AL1422" i="55" s="1"/>
  <c r="AH1422" i="55" s="1"/>
  <c r="AG1422" i="55" s="1"/>
  <c r="Y1425" i="55"/>
  <c r="AK1425" i="55"/>
  <c r="AB1426" i="55"/>
  <c r="AL1426" i="55" s="1"/>
  <c r="AH1426" i="55" s="1"/>
  <c r="Y1429" i="55"/>
  <c r="AB1430" i="55"/>
  <c r="AL1430" i="55" s="1"/>
  <c r="AH1430" i="55" s="1"/>
  <c r="Y1433" i="55"/>
  <c r="AB1434" i="55"/>
  <c r="AL1434" i="55" s="1"/>
  <c r="AH1434" i="55" s="1"/>
  <c r="Y1437" i="55"/>
  <c r="AB1438" i="55"/>
  <c r="AL1438" i="55" s="1"/>
  <c r="AH1438" i="55" s="1"/>
  <c r="Y1441" i="55"/>
  <c r="AB1442" i="55"/>
  <c r="AL1442" i="55" s="1"/>
  <c r="AH1442" i="55" s="1"/>
  <c r="AG1442" i="55" s="1"/>
  <c r="Y1445" i="55"/>
  <c r="AB1446" i="55"/>
  <c r="AL1446" i="55" s="1"/>
  <c r="AH1446" i="55" s="1"/>
  <c r="AG1446" i="55" s="1"/>
  <c r="Y1449" i="55"/>
  <c r="AB1450" i="55"/>
  <c r="AL1450" i="55" s="1"/>
  <c r="AH1450" i="55" s="1"/>
  <c r="Y1453" i="55"/>
  <c r="AB1454" i="55"/>
  <c r="AL1454" i="55" s="1"/>
  <c r="AH1454" i="55" s="1"/>
  <c r="Y1457" i="55"/>
  <c r="AB1458" i="55"/>
  <c r="AL1458" i="55" s="1"/>
  <c r="AH1458" i="55" s="1"/>
  <c r="AG1458" i="55" s="1"/>
  <c r="Y1461" i="55"/>
  <c r="AB1462" i="55"/>
  <c r="AL1462" i="55" s="1"/>
  <c r="AH1462" i="55" s="1"/>
  <c r="Y1465" i="55"/>
  <c r="AB1466" i="55"/>
  <c r="AL1466" i="55" s="1"/>
  <c r="AH1466" i="55" s="1"/>
  <c r="Y1469" i="55"/>
  <c r="AB1470" i="55"/>
  <c r="AL1470" i="55" s="1"/>
  <c r="AH1470" i="55" s="1"/>
  <c r="Y1473" i="55"/>
  <c r="AB1474" i="55"/>
  <c r="AL1474" i="55" s="1"/>
  <c r="AH1474" i="55" s="1"/>
  <c r="AG1474" i="55" s="1"/>
  <c r="Y1477" i="55"/>
  <c r="AB1478" i="55"/>
  <c r="AL1478" i="55" s="1"/>
  <c r="AH1478" i="55" s="1"/>
  <c r="Y1481" i="55"/>
  <c r="AB1482" i="55"/>
  <c r="AL1482" i="55" s="1"/>
  <c r="AH1482" i="55" s="1"/>
  <c r="Y1485" i="55"/>
  <c r="AB1486" i="55"/>
  <c r="AL1486" i="55" s="1"/>
  <c r="AH1486" i="55" s="1"/>
  <c r="Y1489" i="55"/>
  <c r="AB1490" i="55"/>
  <c r="AL1490" i="55" s="1"/>
  <c r="AH1490" i="55" s="1"/>
  <c r="Y1493" i="55"/>
  <c r="AB1494" i="55"/>
  <c r="AL1494" i="55" s="1"/>
  <c r="AH1494" i="55" s="1"/>
  <c r="AE1499" i="55"/>
  <c r="AO1499" i="55" s="1"/>
  <c r="AN1500" i="55"/>
  <c r="AE1503" i="55"/>
  <c r="AO1503" i="55" s="1"/>
  <c r="AC1503" i="55"/>
  <c r="AM1503" i="55" s="1"/>
  <c r="Z1503" i="55"/>
  <c r="AJ1503" i="55" s="1"/>
  <c r="AE1507" i="55"/>
  <c r="AO1507" i="55" s="1"/>
  <c r="AC1507" i="55"/>
  <c r="AM1507" i="55" s="1"/>
  <c r="AB1507" i="55"/>
  <c r="AL1507" i="55" s="1"/>
  <c r="AH1507" i="55" s="1"/>
  <c r="Z1507" i="55"/>
  <c r="AJ1507" i="55" s="1"/>
  <c r="AM1508" i="55"/>
  <c r="AD1511" i="55"/>
  <c r="AN1511" i="55" s="1"/>
  <c r="AE1519" i="55"/>
  <c r="AO1519" i="55" s="1"/>
  <c r="AC1519" i="55"/>
  <c r="AM1519" i="55" s="1"/>
  <c r="AB1519" i="55"/>
  <c r="AL1519" i="55" s="1"/>
  <c r="AH1519" i="55" s="1"/>
  <c r="Z1519" i="55"/>
  <c r="AJ1519" i="55" s="1"/>
  <c r="AM1520" i="55"/>
  <c r="AD1523" i="55"/>
  <c r="AN1523" i="55" s="1"/>
  <c r="AE1531" i="55"/>
  <c r="AO1531" i="55" s="1"/>
  <c r="AC1531" i="55"/>
  <c r="AM1531" i="55" s="1"/>
  <c r="AB1531" i="55"/>
  <c r="AL1531" i="55" s="1"/>
  <c r="AH1531" i="55" s="1"/>
  <c r="Z1531" i="55"/>
  <c r="AJ1531" i="55" s="1"/>
  <c r="AL1532" i="55"/>
  <c r="AH1532" i="55" s="1"/>
  <c r="AA1535" i="55"/>
  <c r="AK1535" i="55" s="1"/>
  <c r="AL1537" i="55"/>
  <c r="AH1537" i="55" s="1"/>
  <c r="AK1537" i="55"/>
  <c r="AI1537" i="55"/>
  <c r="Y1547" i="55"/>
  <c r="AN1548" i="55"/>
  <c r="AE1555" i="55"/>
  <c r="AO1555" i="55" s="1"/>
  <c r="AC1555" i="55"/>
  <c r="AM1555" i="55" s="1"/>
  <c r="AB1555" i="55"/>
  <c r="AL1555" i="55" s="1"/>
  <c r="AH1555" i="55" s="1"/>
  <c r="Z1555" i="55"/>
  <c r="AJ1555" i="55" s="1"/>
  <c r="AM1557" i="55"/>
  <c r="AL1557" i="55"/>
  <c r="AH1557" i="55" s="1"/>
  <c r="AK1557" i="55"/>
  <c r="AI1557" i="55"/>
  <c r="AN1557" i="55"/>
  <c r="AN1560" i="55"/>
  <c r="AJ1564" i="55"/>
  <c r="AI1564" i="55"/>
  <c r="AO1564" i="55"/>
  <c r="AK1564" i="55"/>
  <c r="AM1564" i="55"/>
  <c r="AM1581" i="55"/>
  <c r="AL1581" i="55"/>
  <c r="AH1581" i="55" s="1"/>
  <c r="AK1581" i="55"/>
  <c r="AI1581" i="55"/>
  <c r="AN1581" i="55"/>
  <c r="AO1582" i="55"/>
  <c r="AN1582" i="55"/>
  <c r="AK1582" i="55"/>
  <c r="AI1582" i="55"/>
  <c r="AD1587" i="55"/>
  <c r="AD1595" i="55"/>
  <c r="AN1595" i="55" s="1"/>
  <c r="AD1603" i="55"/>
  <c r="AE1607" i="55"/>
  <c r="AO1607" i="55" s="1"/>
  <c r="AD1607" i="55"/>
  <c r="AC1607" i="55"/>
  <c r="AM1607" i="55" s="1"/>
  <c r="AB1607" i="55"/>
  <c r="AL1607" i="55" s="1"/>
  <c r="AH1607" i="55" s="1"/>
  <c r="AA1607" i="55"/>
  <c r="AK1607" i="55" s="1"/>
  <c r="Z1607" i="55"/>
  <c r="AJ1607" i="55" s="1"/>
  <c r="Y1627" i="55"/>
  <c r="AE1631" i="55"/>
  <c r="AO1631" i="55" s="1"/>
  <c r="AD1631" i="55"/>
  <c r="AN1631" i="55" s="1"/>
  <c r="AC1631" i="55"/>
  <c r="AM1631" i="55" s="1"/>
  <c r="AB1631" i="55"/>
  <c r="AL1631" i="55" s="1"/>
  <c r="AH1631" i="55" s="1"/>
  <c r="AA1631" i="55"/>
  <c r="AK1631" i="55" s="1"/>
  <c r="Z1631" i="55"/>
  <c r="AJ1631" i="55" s="1"/>
  <c r="AI1676" i="55"/>
  <c r="AO1676" i="55"/>
  <c r="AN1676" i="55"/>
  <c r="AL1676" i="55"/>
  <c r="AH1676" i="55" s="1"/>
  <c r="AK1676" i="55"/>
  <c r="AC1678" i="55"/>
  <c r="AM1678" i="55" s="1"/>
  <c r="Z1678" i="55"/>
  <c r="AJ1678" i="55" s="1"/>
  <c r="Y1678" i="55"/>
  <c r="AE1678" i="55"/>
  <c r="AO1678" i="55" s="1"/>
  <c r="AD1678" i="55"/>
  <c r="AN1678" i="55" s="1"/>
  <c r="AB1678" i="55"/>
  <c r="AL1678" i="55" s="1"/>
  <c r="AH1678" i="55" s="1"/>
  <c r="AA1678" i="55"/>
  <c r="AK1678" i="55" s="1"/>
  <c r="AI1684" i="55"/>
  <c r="AO1684" i="55"/>
  <c r="AN1684" i="55"/>
  <c r="AM1684" i="55"/>
  <c r="AL1684" i="55"/>
  <c r="AH1684" i="55" s="1"/>
  <c r="AK1684" i="55"/>
  <c r="AC1686" i="55"/>
  <c r="AM1686" i="55" s="1"/>
  <c r="Z1686" i="55"/>
  <c r="AJ1686" i="55" s="1"/>
  <c r="Y1686" i="55"/>
  <c r="AE1686" i="55"/>
  <c r="AO1686" i="55" s="1"/>
  <c r="AD1686" i="55"/>
  <c r="AN1686" i="55" s="1"/>
  <c r="AB1686" i="55"/>
  <c r="AL1686" i="55" s="1"/>
  <c r="AH1686" i="55" s="1"/>
  <c r="AA1686" i="55"/>
  <c r="AK1686" i="55" s="1"/>
  <c r="AI1692" i="55"/>
  <c r="AL1692" i="55"/>
  <c r="AH1692" i="55" s="1"/>
  <c r="AO1692" i="55"/>
  <c r="AN1692" i="55"/>
  <c r="AM1692" i="55"/>
  <c r="AK1692" i="55"/>
  <c r="AI1696" i="55"/>
  <c r="AL1696" i="55"/>
  <c r="AH1696" i="55" s="1"/>
  <c r="AO1696" i="55"/>
  <c r="AN1696" i="55"/>
  <c r="AM1696" i="55"/>
  <c r="AK1696" i="55"/>
  <c r="AJ1696" i="55"/>
  <c r="AN1703" i="55"/>
  <c r="AK1703" i="55"/>
  <c r="AI1703" i="55"/>
  <c r="AM1703" i="55"/>
  <c r="AJ1703" i="55"/>
  <c r="AD1726" i="55"/>
  <c r="AN1726" i="55" s="1"/>
  <c r="AO1751" i="55"/>
  <c r="AI1751" i="55"/>
  <c r="AJ1751" i="55"/>
  <c r="Z1309" i="55"/>
  <c r="AJ1309" i="55" s="1"/>
  <c r="Z1313" i="55"/>
  <c r="AJ1313" i="55" s="1"/>
  <c r="Z1317" i="55"/>
  <c r="AJ1317" i="55" s="1"/>
  <c r="Z1321" i="55"/>
  <c r="AJ1321" i="55" s="1"/>
  <c r="AC1322" i="55"/>
  <c r="AM1322" i="55" s="1"/>
  <c r="Z1325" i="55"/>
  <c r="AJ1325" i="55" s="1"/>
  <c r="AC1326" i="55"/>
  <c r="AM1326" i="55" s="1"/>
  <c r="Z1329" i="55"/>
  <c r="AJ1329" i="55" s="1"/>
  <c r="AC1330" i="55"/>
  <c r="AM1330" i="55" s="1"/>
  <c r="Z1333" i="55"/>
  <c r="AJ1333" i="55" s="1"/>
  <c r="AC1334" i="55"/>
  <c r="AM1334" i="55" s="1"/>
  <c r="Z1337" i="55"/>
  <c r="AJ1337" i="55" s="1"/>
  <c r="AC1338" i="55"/>
  <c r="AM1338" i="55" s="1"/>
  <c r="Z1341" i="55"/>
  <c r="AJ1341" i="55" s="1"/>
  <c r="AC1342" i="55"/>
  <c r="AM1342" i="55" s="1"/>
  <c r="Z1345" i="55"/>
  <c r="AJ1345" i="55" s="1"/>
  <c r="AC1346" i="55"/>
  <c r="AM1346" i="55" s="1"/>
  <c r="Z1349" i="55"/>
  <c r="AJ1349" i="55" s="1"/>
  <c r="AC1350" i="55"/>
  <c r="AM1350" i="55" s="1"/>
  <c r="Z1353" i="55"/>
  <c r="AJ1353" i="55" s="1"/>
  <c r="AC1354" i="55"/>
  <c r="AM1354" i="55" s="1"/>
  <c r="Z1357" i="55"/>
  <c r="AJ1357" i="55" s="1"/>
  <c r="AC1358" i="55"/>
  <c r="AM1358" i="55" s="1"/>
  <c r="Z1361" i="55"/>
  <c r="AJ1361" i="55" s="1"/>
  <c r="AC1362" i="55"/>
  <c r="AM1362" i="55" s="1"/>
  <c r="Z1365" i="55"/>
  <c r="AJ1365" i="55" s="1"/>
  <c r="AC1366" i="55"/>
  <c r="AM1366" i="55" s="1"/>
  <c r="Z1369" i="55"/>
  <c r="AJ1369" i="55" s="1"/>
  <c r="AC1370" i="55"/>
  <c r="AM1370" i="55" s="1"/>
  <c r="Z1373" i="55"/>
  <c r="AJ1373" i="55" s="1"/>
  <c r="AC1374" i="55"/>
  <c r="AM1374" i="55" s="1"/>
  <c r="Z1377" i="55"/>
  <c r="AJ1377" i="55" s="1"/>
  <c r="AL1377" i="55"/>
  <c r="AH1377" i="55" s="1"/>
  <c r="AC1378" i="55"/>
  <c r="AM1378" i="55" s="1"/>
  <c r="Z1381" i="55"/>
  <c r="AJ1381" i="55" s="1"/>
  <c r="AL1381" i="55"/>
  <c r="AH1381" i="55" s="1"/>
  <c r="AC1382" i="55"/>
  <c r="AM1382" i="55" s="1"/>
  <c r="Z1385" i="55"/>
  <c r="AJ1385" i="55" s="1"/>
  <c r="AL1385" i="55"/>
  <c r="AH1385" i="55" s="1"/>
  <c r="AC1386" i="55"/>
  <c r="AM1386" i="55" s="1"/>
  <c r="Z1389" i="55"/>
  <c r="AJ1389" i="55" s="1"/>
  <c r="AL1389" i="55"/>
  <c r="AH1389" i="55" s="1"/>
  <c r="AC1390" i="55"/>
  <c r="AM1390" i="55" s="1"/>
  <c r="Z1393" i="55"/>
  <c r="AJ1393" i="55" s="1"/>
  <c r="AL1393" i="55"/>
  <c r="AH1393" i="55" s="1"/>
  <c r="AC1394" i="55"/>
  <c r="AM1394" i="55" s="1"/>
  <c r="Z1397" i="55"/>
  <c r="AJ1397" i="55" s="1"/>
  <c r="AL1397" i="55"/>
  <c r="AH1397" i="55" s="1"/>
  <c r="AC1398" i="55"/>
  <c r="AM1398" i="55" s="1"/>
  <c r="Z1401" i="55"/>
  <c r="AJ1401" i="55" s="1"/>
  <c r="AL1401" i="55"/>
  <c r="AH1401" i="55" s="1"/>
  <c r="AC1402" i="55"/>
  <c r="AM1402" i="55" s="1"/>
  <c r="Z1405" i="55"/>
  <c r="AJ1405" i="55" s="1"/>
  <c r="AL1405" i="55"/>
  <c r="AH1405" i="55" s="1"/>
  <c r="AC1406" i="55"/>
  <c r="AM1406" i="55" s="1"/>
  <c r="Z1409" i="55"/>
  <c r="AJ1409" i="55" s="1"/>
  <c r="AL1409" i="55"/>
  <c r="AH1409" i="55" s="1"/>
  <c r="AC1410" i="55"/>
  <c r="AM1410" i="55" s="1"/>
  <c r="Z1413" i="55"/>
  <c r="AJ1413" i="55" s="1"/>
  <c r="AL1413" i="55"/>
  <c r="AH1413" i="55" s="1"/>
  <c r="AC1414" i="55"/>
  <c r="AM1414" i="55" s="1"/>
  <c r="Z1417" i="55"/>
  <c r="AJ1417" i="55" s="1"/>
  <c r="AL1417" i="55"/>
  <c r="AH1417" i="55" s="1"/>
  <c r="AC1418" i="55"/>
  <c r="AM1418" i="55" s="1"/>
  <c r="Z1421" i="55"/>
  <c r="AJ1421" i="55" s="1"/>
  <c r="AL1421" i="55"/>
  <c r="AH1421" i="55" s="1"/>
  <c r="AC1422" i="55"/>
  <c r="AM1422" i="55" s="1"/>
  <c r="Z1425" i="55"/>
  <c r="AJ1425" i="55" s="1"/>
  <c r="AL1425" i="55"/>
  <c r="AH1425" i="55" s="1"/>
  <c r="AC1426" i="55"/>
  <c r="AM1426" i="55" s="1"/>
  <c r="Z1429" i="55"/>
  <c r="AJ1429" i="55" s="1"/>
  <c r="AL1429" i="55"/>
  <c r="AH1429" i="55" s="1"/>
  <c r="AC1430" i="55"/>
  <c r="AM1430" i="55" s="1"/>
  <c r="Z1433" i="55"/>
  <c r="AJ1433" i="55" s="1"/>
  <c r="AL1433" i="55"/>
  <c r="AH1433" i="55" s="1"/>
  <c r="AC1434" i="55"/>
  <c r="AM1434" i="55" s="1"/>
  <c r="Z1437" i="55"/>
  <c r="AJ1437" i="55" s="1"/>
  <c r="AL1437" i="55"/>
  <c r="AH1437" i="55" s="1"/>
  <c r="AC1438" i="55"/>
  <c r="AM1438" i="55" s="1"/>
  <c r="Z1441" i="55"/>
  <c r="AJ1441" i="55" s="1"/>
  <c r="AL1441" i="55"/>
  <c r="AH1441" i="55" s="1"/>
  <c r="AC1442" i="55"/>
  <c r="AM1442" i="55" s="1"/>
  <c r="Z1445" i="55"/>
  <c r="AJ1445" i="55" s="1"/>
  <c r="AL1445" i="55"/>
  <c r="AH1445" i="55" s="1"/>
  <c r="AC1446" i="55"/>
  <c r="AM1446" i="55" s="1"/>
  <c r="Z1449" i="55"/>
  <c r="AJ1449" i="55" s="1"/>
  <c r="AL1449" i="55"/>
  <c r="AH1449" i="55" s="1"/>
  <c r="AC1450" i="55"/>
  <c r="AM1450" i="55" s="1"/>
  <c r="Z1453" i="55"/>
  <c r="AJ1453" i="55" s="1"/>
  <c r="AL1453" i="55"/>
  <c r="AH1453" i="55" s="1"/>
  <c r="AC1454" i="55"/>
  <c r="AM1454" i="55" s="1"/>
  <c r="Z1457" i="55"/>
  <c r="AJ1457" i="55" s="1"/>
  <c r="AL1457" i="55"/>
  <c r="AH1457" i="55" s="1"/>
  <c r="AC1458" i="55"/>
  <c r="AM1458" i="55" s="1"/>
  <c r="Z1461" i="55"/>
  <c r="AJ1461" i="55" s="1"/>
  <c r="AL1461" i="55"/>
  <c r="AH1461" i="55" s="1"/>
  <c r="AC1462" i="55"/>
  <c r="AM1462" i="55" s="1"/>
  <c r="Z1465" i="55"/>
  <c r="AJ1465" i="55" s="1"/>
  <c r="AL1465" i="55"/>
  <c r="AH1465" i="55" s="1"/>
  <c r="AC1466" i="55"/>
  <c r="AM1466" i="55" s="1"/>
  <c r="Z1469" i="55"/>
  <c r="AJ1469" i="55" s="1"/>
  <c r="AL1469" i="55"/>
  <c r="AH1469" i="55" s="1"/>
  <c r="AC1470" i="55"/>
  <c r="AM1470" i="55" s="1"/>
  <c r="Z1473" i="55"/>
  <c r="AJ1473" i="55" s="1"/>
  <c r="AL1473" i="55"/>
  <c r="AH1473" i="55" s="1"/>
  <c r="AC1474" i="55"/>
  <c r="AM1474" i="55" s="1"/>
  <c r="Z1477" i="55"/>
  <c r="AJ1477" i="55" s="1"/>
  <c r="AL1477" i="55"/>
  <c r="AH1477" i="55" s="1"/>
  <c r="AC1478" i="55"/>
  <c r="AM1478" i="55" s="1"/>
  <c r="Z1481" i="55"/>
  <c r="AJ1481" i="55" s="1"/>
  <c r="AL1481" i="55"/>
  <c r="AH1481" i="55" s="1"/>
  <c r="AC1482" i="55"/>
  <c r="AM1482" i="55" s="1"/>
  <c r="Z1485" i="55"/>
  <c r="AJ1485" i="55" s="1"/>
  <c r="AL1485" i="55"/>
  <c r="AH1485" i="55" s="1"/>
  <c r="AC1486" i="55"/>
  <c r="AM1486" i="55" s="1"/>
  <c r="Z1489" i="55"/>
  <c r="AJ1489" i="55" s="1"/>
  <c r="AL1489" i="55"/>
  <c r="AH1489" i="55" s="1"/>
  <c r="AC1490" i="55"/>
  <c r="AM1490" i="55" s="1"/>
  <c r="Z1493" i="55"/>
  <c r="AJ1493" i="55" s="1"/>
  <c r="AL1493" i="55"/>
  <c r="AH1493" i="55" s="1"/>
  <c r="AC1494" i="55"/>
  <c r="AM1494" i="55" s="1"/>
  <c r="AO1498" i="55"/>
  <c r="AL1498" i="55"/>
  <c r="AH1498" i="55" s="1"/>
  <c r="AI1498" i="55"/>
  <c r="AI1504" i="55"/>
  <c r="AO1504" i="55"/>
  <c r="AL1504" i="55"/>
  <c r="AH1504" i="55" s="1"/>
  <c r="AG1504" i="55" s="1"/>
  <c r="AO1514" i="55"/>
  <c r="AN1514" i="55"/>
  <c r="AL1514" i="55"/>
  <c r="AH1514" i="55" s="1"/>
  <c r="AK1514" i="55"/>
  <c r="AI1514" i="55"/>
  <c r="AM1514" i="55"/>
  <c r="AO1526" i="55"/>
  <c r="AN1526" i="55"/>
  <c r="AL1526" i="55"/>
  <c r="AH1526" i="55" s="1"/>
  <c r="AK1526" i="55"/>
  <c r="AI1526" i="55"/>
  <c r="AM1526" i="55"/>
  <c r="AD1535" i="55"/>
  <c r="AN1535" i="55" s="1"/>
  <c r="AA1547" i="55"/>
  <c r="AK1547" i="55" s="1"/>
  <c r="AL1549" i="55"/>
  <c r="AH1549" i="55" s="1"/>
  <c r="AK1549" i="55"/>
  <c r="AI1549" i="55"/>
  <c r="AO1549" i="55"/>
  <c r="AM1561" i="55"/>
  <c r="AK1561" i="55"/>
  <c r="AI1561" i="55"/>
  <c r="AN1561" i="55"/>
  <c r="AO1562" i="55"/>
  <c r="AN1562" i="55"/>
  <c r="AK1562" i="55"/>
  <c r="AI1562" i="55"/>
  <c r="AJ1568" i="55"/>
  <c r="AI1568" i="55"/>
  <c r="AO1568" i="55"/>
  <c r="AK1568" i="55"/>
  <c r="AM1568" i="55"/>
  <c r="AJ1576" i="55"/>
  <c r="AI1576" i="55"/>
  <c r="AO1576" i="55"/>
  <c r="AM1576" i="55"/>
  <c r="AK1576" i="55"/>
  <c r="AN1576" i="55"/>
  <c r="AE1583" i="55"/>
  <c r="AO1583" i="55" s="1"/>
  <c r="AC1583" i="55"/>
  <c r="AM1583" i="55" s="1"/>
  <c r="AB1583" i="55"/>
  <c r="AL1583" i="55" s="1"/>
  <c r="AH1583" i="55" s="1"/>
  <c r="AG1583" i="55" s="1"/>
  <c r="Z1583" i="55"/>
  <c r="AJ1583" i="55" s="1"/>
  <c r="AO1606" i="55"/>
  <c r="AN1606" i="55"/>
  <c r="AM1606" i="55"/>
  <c r="AK1606" i="55"/>
  <c r="AI1606" i="55"/>
  <c r="AJ1624" i="55"/>
  <c r="AI1624" i="55"/>
  <c r="AO1624" i="55"/>
  <c r="AM1624" i="55"/>
  <c r="AK1624" i="55"/>
  <c r="AM1625" i="55"/>
  <c r="AL1625" i="55"/>
  <c r="AH1625" i="55" s="1"/>
  <c r="AK1625" i="55"/>
  <c r="AJ1625" i="55"/>
  <c r="AI1625" i="55"/>
  <c r="AN1625" i="55"/>
  <c r="AO1630" i="55"/>
  <c r="AN1630" i="55"/>
  <c r="AM1630" i="55"/>
  <c r="AK1630" i="55"/>
  <c r="AI1630" i="55"/>
  <c r="AA1694" i="55"/>
  <c r="AK1694" i="55" s="1"/>
  <c r="AO1699" i="55"/>
  <c r="AN1699" i="55"/>
  <c r="AI1699" i="55"/>
  <c r="AM1699" i="55"/>
  <c r="AJ1699" i="55"/>
  <c r="AL1785" i="55"/>
  <c r="AH1785" i="55" s="1"/>
  <c r="AK1785" i="55"/>
  <c r="AJ1785" i="55"/>
  <c r="AI1785" i="55"/>
  <c r="AO1785" i="55"/>
  <c r="AN1785" i="55"/>
  <c r="AK1809" i="55"/>
  <c r="AJ1809" i="55"/>
  <c r="AI1809" i="55"/>
  <c r="AO1809" i="55"/>
  <c r="AN1809" i="55"/>
  <c r="AL1833" i="55"/>
  <c r="AH1833" i="55" s="1"/>
  <c r="AK1833" i="55"/>
  <c r="AJ1833" i="55"/>
  <c r="AI1833" i="55"/>
  <c r="AO1833" i="55"/>
  <c r="AN1833" i="55"/>
  <c r="AM1377" i="55"/>
  <c r="AM1381" i="55"/>
  <c r="AM1385" i="55"/>
  <c r="AM1389" i="55"/>
  <c r="AM1393" i="55"/>
  <c r="AM1397" i="55"/>
  <c r="AM1401" i="55"/>
  <c r="AM1405" i="55"/>
  <c r="AM1413" i="55"/>
  <c r="AM1417" i="55"/>
  <c r="AM1421" i="55"/>
  <c r="AM1425" i="55"/>
  <c r="AA1429" i="55"/>
  <c r="AK1429" i="55" s="1"/>
  <c r="AM1429" i="55"/>
  <c r="AA1433" i="55"/>
  <c r="AK1433" i="55" s="1"/>
  <c r="AM1433" i="55"/>
  <c r="AA1437" i="55"/>
  <c r="AK1437" i="55" s="1"/>
  <c r="AM1437" i="55"/>
  <c r="AA1441" i="55"/>
  <c r="AK1441" i="55" s="1"/>
  <c r="AA1445" i="55"/>
  <c r="AK1445" i="55" s="1"/>
  <c r="AM1445" i="55"/>
  <c r="AD1446" i="55"/>
  <c r="AN1446" i="55" s="1"/>
  <c r="AA1449" i="55"/>
  <c r="AK1449" i="55" s="1"/>
  <c r="AM1449" i="55"/>
  <c r="AD1450" i="55"/>
  <c r="AN1450" i="55" s="1"/>
  <c r="AA1453" i="55"/>
  <c r="AK1453" i="55" s="1"/>
  <c r="AM1453" i="55"/>
  <c r="AD1454" i="55"/>
  <c r="AN1454" i="55" s="1"/>
  <c r="AA1457" i="55"/>
  <c r="AK1457" i="55" s="1"/>
  <c r="AM1457" i="55"/>
  <c r="AD1458" i="55"/>
  <c r="AN1458" i="55" s="1"/>
  <c r="AA1461" i="55"/>
  <c r="AK1461" i="55" s="1"/>
  <c r="AM1461" i="55"/>
  <c r="AD1462" i="55"/>
  <c r="AN1462" i="55" s="1"/>
  <c r="AA1465" i="55"/>
  <c r="AK1465" i="55" s="1"/>
  <c r="AM1465" i="55"/>
  <c r="AD1466" i="55"/>
  <c r="AN1466" i="55" s="1"/>
  <c r="AA1469" i="55"/>
  <c r="AK1469" i="55" s="1"/>
  <c r="AM1469" i="55"/>
  <c r="AD1470" i="55"/>
  <c r="AN1470" i="55" s="1"/>
  <c r="AA1473" i="55"/>
  <c r="AK1473" i="55" s="1"/>
  <c r="AM1473" i="55"/>
  <c r="AD1474" i="55"/>
  <c r="AN1474" i="55" s="1"/>
  <c r="AA1477" i="55"/>
  <c r="AK1477" i="55" s="1"/>
  <c r="AM1477" i="55"/>
  <c r="AD1478" i="55"/>
  <c r="AN1478" i="55" s="1"/>
  <c r="AA1481" i="55"/>
  <c r="AK1481" i="55" s="1"/>
  <c r="AD1482" i="55"/>
  <c r="AN1482" i="55" s="1"/>
  <c r="AA1485" i="55"/>
  <c r="AK1485" i="55" s="1"/>
  <c r="AM1485" i="55"/>
  <c r="AD1486" i="55"/>
  <c r="AN1486" i="55" s="1"/>
  <c r="AA1489" i="55"/>
  <c r="AK1489" i="55" s="1"/>
  <c r="AM1489" i="55"/>
  <c r="AD1490" i="55"/>
  <c r="AN1490" i="55" s="1"/>
  <c r="AA1493" i="55"/>
  <c r="AK1493" i="55" s="1"/>
  <c r="AM1493" i="55"/>
  <c r="AD1494" i="55"/>
  <c r="AN1494" i="55" s="1"/>
  <c r="AM1498" i="55"/>
  <c r="AM1504" i="55"/>
  <c r="AL1509" i="55"/>
  <c r="AH1509" i="55" s="1"/>
  <c r="AK1509" i="55"/>
  <c r="AI1509" i="55"/>
  <c r="AN1509" i="55"/>
  <c r="AL1521" i="55"/>
  <c r="AH1521" i="55" s="1"/>
  <c r="AK1521" i="55"/>
  <c r="AI1521" i="55"/>
  <c r="AN1521" i="55"/>
  <c r="AN1532" i="55"/>
  <c r="AI1544" i="55"/>
  <c r="AO1544" i="55"/>
  <c r="AK1544" i="55"/>
  <c r="AD1547" i="55"/>
  <c r="AN1547" i="55" s="1"/>
  <c r="AE1559" i="55"/>
  <c r="AO1559" i="55" s="1"/>
  <c r="AC1559" i="55"/>
  <c r="AM1559" i="55" s="1"/>
  <c r="AB1559" i="55"/>
  <c r="AL1559" i="55" s="1"/>
  <c r="AH1559" i="55" s="1"/>
  <c r="AG1559" i="55" s="1"/>
  <c r="Z1559" i="55"/>
  <c r="AJ1559" i="55" s="1"/>
  <c r="AM1565" i="55"/>
  <c r="AL1565" i="55"/>
  <c r="AH1565" i="55" s="1"/>
  <c r="AI1565" i="55"/>
  <c r="AN1565" i="55"/>
  <c r="AN1568" i="55"/>
  <c r="AJ1572" i="55"/>
  <c r="AI1572" i="55"/>
  <c r="AO1572" i="55"/>
  <c r="AK1572" i="55"/>
  <c r="AM1572" i="55"/>
  <c r="AM1577" i="55"/>
  <c r="AL1577" i="55"/>
  <c r="AH1577" i="55" s="1"/>
  <c r="AK1577" i="55"/>
  <c r="AI1577" i="55"/>
  <c r="AN1577" i="55"/>
  <c r="AO1578" i="55"/>
  <c r="AN1578" i="55"/>
  <c r="AK1578" i="55"/>
  <c r="AI1578" i="55"/>
  <c r="AE1611" i="55"/>
  <c r="AO1611" i="55" s="1"/>
  <c r="AD1611" i="55"/>
  <c r="AC1611" i="55"/>
  <c r="AM1611" i="55" s="1"/>
  <c r="AB1611" i="55"/>
  <c r="AL1611" i="55" s="1"/>
  <c r="AH1611" i="55" s="1"/>
  <c r="AA1611" i="55"/>
  <c r="AK1611" i="55" s="1"/>
  <c r="Z1611" i="55"/>
  <c r="AJ1611" i="55" s="1"/>
  <c r="AE1635" i="55"/>
  <c r="AO1635" i="55" s="1"/>
  <c r="AD1635" i="55"/>
  <c r="AN1635" i="55" s="1"/>
  <c r="AC1635" i="55"/>
  <c r="AM1635" i="55" s="1"/>
  <c r="AB1635" i="55"/>
  <c r="AL1635" i="55" s="1"/>
  <c r="AH1635" i="55" s="1"/>
  <c r="AA1635" i="55"/>
  <c r="AK1635" i="55" s="1"/>
  <c r="Z1635" i="55"/>
  <c r="AJ1635" i="55" s="1"/>
  <c r="AN1695" i="55"/>
  <c r="AI1695" i="55"/>
  <c r="AJ1695" i="55"/>
  <c r="AO1771" i="55"/>
  <c r="AI1771" i="55"/>
  <c r="AJ1771" i="55"/>
  <c r="AN1498" i="55"/>
  <c r="AN1504" i="55"/>
  <c r="AI1511" i="55"/>
  <c r="AI1516" i="55"/>
  <c r="AO1516" i="55"/>
  <c r="AL1516" i="55"/>
  <c r="AH1516" i="55" s="1"/>
  <c r="AG1516" i="55" s="1"/>
  <c r="AA1519" i="55"/>
  <c r="AK1519" i="55" s="1"/>
  <c r="AO1521" i="55"/>
  <c r="AI1523" i="55"/>
  <c r="AI1528" i="55"/>
  <c r="AO1528" i="55"/>
  <c r="AL1528" i="55"/>
  <c r="AH1528" i="55" s="1"/>
  <c r="AG1528" i="55" s="1"/>
  <c r="AA1531" i="55"/>
  <c r="AK1531" i="55" s="1"/>
  <c r="AL1533" i="55"/>
  <c r="AH1533" i="55" s="1"/>
  <c r="AK1533" i="55"/>
  <c r="AI1533" i="55"/>
  <c r="AN1533" i="55"/>
  <c r="AE1543" i="55"/>
  <c r="AO1543" i="55" s="1"/>
  <c r="AC1543" i="55"/>
  <c r="AM1543" i="55" s="1"/>
  <c r="AB1543" i="55"/>
  <c r="AL1543" i="55" s="1"/>
  <c r="AH1543" i="55" s="1"/>
  <c r="Z1543" i="55"/>
  <c r="AJ1543" i="55" s="1"/>
  <c r="AL1544" i="55"/>
  <c r="AH1544" i="55" s="1"/>
  <c r="AJ1545" i="55"/>
  <c r="AA1555" i="55"/>
  <c r="AK1555" i="55" s="1"/>
  <c r="AE1563" i="55"/>
  <c r="AO1563" i="55" s="1"/>
  <c r="AC1563" i="55"/>
  <c r="AM1563" i="55" s="1"/>
  <c r="AB1563" i="55"/>
  <c r="Z1563" i="55"/>
  <c r="AJ1563" i="55" s="1"/>
  <c r="AO1567" i="55"/>
  <c r="AM1569" i="55"/>
  <c r="AL1569" i="55"/>
  <c r="AH1569" i="55" s="1"/>
  <c r="AK1569" i="55"/>
  <c r="AI1569" i="55"/>
  <c r="AN1569" i="55"/>
  <c r="AN1572" i="55"/>
  <c r="AE1579" i="55"/>
  <c r="AO1579" i="55" s="1"/>
  <c r="AC1579" i="55"/>
  <c r="AM1579" i="55" s="1"/>
  <c r="AB1579" i="55"/>
  <c r="AL1579" i="55" s="1"/>
  <c r="AH1579" i="55" s="1"/>
  <c r="Z1579" i="55"/>
  <c r="AJ1579" i="55" s="1"/>
  <c r="Y1583" i="55"/>
  <c r="AJ1588" i="55"/>
  <c r="AI1588" i="55"/>
  <c r="AO1588" i="55"/>
  <c r="AM1588" i="55"/>
  <c r="AK1588" i="55"/>
  <c r="AN1588" i="55"/>
  <c r="AO1590" i="55"/>
  <c r="AN1590" i="55"/>
  <c r="AK1590" i="55"/>
  <c r="AI1590" i="55"/>
  <c r="AE1591" i="55"/>
  <c r="AO1591" i="55" s="1"/>
  <c r="AC1591" i="55"/>
  <c r="AM1591" i="55" s="1"/>
  <c r="AB1591" i="55"/>
  <c r="AL1591" i="55" s="1"/>
  <c r="AH1591" i="55" s="1"/>
  <c r="AA1591" i="55"/>
  <c r="AK1591" i="55" s="1"/>
  <c r="Z1591" i="55"/>
  <c r="AJ1591" i="55" s="1"/>
  <c r="AJ1596" i="55"/>
  <c r="AI1596" i="55"/>
  <c r="AO1596" i="55"/>
  <c r="AM1596" i="55"/>
  <c r="AK1596" i="55"/>
  <c r="AN1596" i="55"/>
  <c r="AI1598" i="55"/>
  <c r="AE1599" i="55"/>
  <c r="AO1599" i="55" s="1"/>
  <c r="AC1599" i="55"/>
  <c r="AM1599" i="55" s="1"/>
  <c r="AB1599" i="55"/>
  <c r="AL1599" i="55" s="1"/>
  <c r="AH1599" i="55" s="1"/>
  <c r="AA1599" i="55"/>
  <c r="AK1599" i="55" s="1"/>
  <c r="Z1599" i="55"/>
  <c r="AJ1599" i="55" s="1"/>
  <c r="AI1604" i="55"/>
  <c r="AO1604" i="55"/>
  <c r="AM1604" i="55"/>
  <c r="AK1604" i="55"/>
  <c r="AM1605" i="55"/>
  <c r="AL1605" i="55"/>
  <c r="AH1605" i="55" s="1"/>
  <c r="AK1605" i="55"/>
  <c r="AJ1605" i="55"/>
  <c r="AI1605" i="55"/>
  <c r="AN1605" i="55"/>
  <c r="AO1610" i="55"/>
  <c r="AN1610" i="55"/>
  <c r="AM1610" i="55"/>
  <c r="AI1610" i="55"/>
  <c r="AO1613" i="55"/>
  <c r="AJ1628" i="55"/>
  <c r="AI1628" i="55"/>
  <c r="AO1628" i="55"/>
  <c r="AM1628" i="55"/>
  <c r="AK1628" i="55"/>
  <c r="AM1629" i="55"/>
  <c r="AL1629" i="55"/>
  <c r="AH1629" i="55" s="1"/>
  <c r="AK1629" i="55"/>
  <c r="AJ1629" i="55"/>
  <c r="AI1629" i="55"/>
  <c r="AN1629" i="55"/>
  <c r="AO1634" i="55"/>
  <c r="AN1634" i="55"/>
  <c r="AM1634" i="55"/>
  <c r="AK1634" i="55"/>
  <c r="AI1634" i="55"/>
  <c r="AO1637" i="55"/>
  <c r="AN1762" i="55"/>
  <c r="AM1762" i="55"/>
  <c r="AI1762" i="55"/>
  <c r="AL1781" i="55"/>
  <c r="AH1781" i="55" s="1"/>
  <c r="AK1781" i="55"/>
  <c r="AJ1781" i="55"/>
  <c r="AI1781" i="55"/>
  <c r="AO1781" i="55"/>
  <c r="AN1781" i="55"/>
  <c r="AL1805" i="55"/>
  <c r="AH1805" i="55" s="1"/>
  <c r="AK1805" i="55"/>
  <c r="AJ1805" i="55"/>
  <c r="AI1805" i="55"/>
  <c r="AO1805" i="55"/>
  <c r="AN1805" i="55"/>
  <c r="AL1829" i="55"/>
  <c r="AH1829" i="55" s="1"/>
  <c r="AJ1829" i="55"/>
  <c r="AI1829" i="55"/>
  <c r="AO1829" i="55"/>
  <c r="AN1829" i="55"/>
  <c r="AI1667" i="55"/>
  <c r="AM1668" i="55"/>
  <c r="AC1675" i="55"/>
  <c r="AM1675" i="55" s="1"/>
  <c r="AB1675" i="55"/>
  <c r="AL1675" i="55" s="1"/>
  <c r="AH1675" i="55" s="1"/>
  <c r="AC1683" i="55"/>
  <c r="AM1683" i="55" s="1"/>
  <c r="AB1683" i="55"/>
  <c r="AL1683" i="55" s="1"/>
  <c r="AH1683" i="55" s="1"/>
  <c r="AC1691" i="55"/>
  <c r="AM1691" i="55" s="1"/>
  <c r="AB1691" i="55"/>
  <c r="AL1691" i="55" s="1"/>
  <c r="AH1691" i="55" s="1"/>
  <c r="AL1701" i="55"/>
  <c r="AH1701" i="55" s="1"/>
  <c r="AI1701" i="55"/>
  <c r="AO1701" i="55"/>
  <c r="AK1701" i="55"/>
  <c r="AL1725" i="55"/>
  <c r="AH1725" i="55" s="1"/>
  <c r="AK1725" i="55"/>
  <c r="AJ1725" i="55"/>
  <c r="AI1725" i="55"/>
  <c r="AO1725" i="55"/>
  <c r="AN1725" i="55"/>
  <c r="AK1726" i="55"/>
  <c r="AI1756" i="55"/>
  <c r="AO1756" i="55"/>
  <c r="AN1756" i="55"/>
  <c r="AL1756" i="55"/>
  <c r="AH1756" i="55" s="1"/>
  <c r="AK1756" i="55"/>
  <c r="AL1757" i="55"/>
  <c r="AH1757" i="55" s="1"/>
  <c r="AK1757" i="55"/>
  <c r="AJ1757" i="55"/>
  <c r="AI1757" i="55"/>
  <c r="AO1757" i="55"/>
  <c r="AN1757" i="55"/>
  <c r="AL1777" i="55"/>
  <c r="AH1777" i="55" s="1"/>
  <c r="AK1777" i="55"/>
  <c r="AJ1777" i="55"/>
  <c r="AI1777" i="55"/>
  <c r="AO1777" i="55"/>
  <c r="AN1777" i="55"/>
  <c r="AN1778" i="55"/>
  <c r="AM1778" i="55"/>
  <c r="AI1778" i="55"/>
  <c r="AL1861" i="55"/>
  <c r="AH1861" i="55" s="1"/>
  <c r="AI1861" i="55"/>
  <c r="AO1861" i="55"/>
  <c r="AN1861" i="55"/>
  <c r="AK1861" i="55"/>
  <c r="AJ1861" i="55"/>
  <c r="AI1871" i="55"/>
  <c r="AK1871" i="55"/>
  <c r="AL1881" i="55"/>
  <c r="AH1881" i="55" s="1"/>
  <c r="AK1881" i="55"/>
  <c r="AI1881" i="55"/>
  <c r="AO1881" i="55"/>
  <c r="AN1881" i="55"/>
  <c r="AM1881" i="55"/>
  <c r="AJ1881" i="55"/>
  <c r="AJ1912" i="55"/>
  <c r="AI1912" i="55"/>
  <c r="AO1912" i="55"/>
  <c r="AN1912" i="55"/>
  <c r="AK1912" i="55"/>
  <c r="AM1912" i="55"/>
  <c r="AJ1940" i="55"/>
  <c r="AI1940" i="55"/>
  <c r="AO1940" i="55"/>
  <c r="AN1940" i="55"/>
  <c r="AL1940" i="55"/>
  <c r="AH1940" i="55" s="1"/>
  <c r="AK1940" i="55"/>
  <c r="AJ1639" i="55"/>
  <c r="AJ1643" i="55"/>
  <c r="AJ1651" i="55"/>
  <c r="AJ1663" i="55"/>
  <c r="AO1668" i="55"/>
  <c r="Y1675" i="55"/>
  <c r="Y1683" i="55"/>
  <c r="Y1691" i="55"/>
  <c r="AN1701" i="55"/>
  <c r="AO1731" i="55"/>
  <c r="AN1731" i="55"/>
  <c r="AK1731" i="55"/>
  <c r="AI1731" i="55"/>
  <c r="AL1733" i="55"/>
  <c r="AH1733" i="55" s="1"/>
  <c r="AK1733" i="55"/>
  <c r="AJ1733" i="55"/>
  <c r="AI1733" i="55"/>
  <c r="AO1733" i="55"/>
  <c r="AN1733" i="55"/>
  <c r="AN1734" i="55"/>
  <c r="AM1734" i="55"/>
  <c r="AI1734" i="55"/>
  <c r="AO1747" i="55"/>
  <c r="AK1747" i="55"/>
  <c r="AI1747" i="55"/>
  <c r="AL1761" i="55"/>
  <c r="AH1761" i="55" s="1"/>
  <c r="AK1761" i="55"/>
  <c r="AJ1761" i="55"/>
  <c r="AI1761" i="55"/>
  <c r="AO1761" i="55"/>
  <c r="AN1761" i="55"/>
  <c r="AN1782" i="55"/>
  <c r="AM1782" i="55"/>
  <c r="AI1782" i="55"/>
  <c r="AN1786" i="55"/>
  <c r="AM1786" i="55"/>
  <c r="AI1786" i="55"/>
  <c r="AN1790" i="55"/>
  <c r="AM1790" i="55"/>
  <c r="AI1790" i="55"/>
  <c r="AN1794" i="55"/>
  <c r="AM1794" i="55"/>
  <c r="AI1794" i="55"/>
  <c r="AN1798" i="55"/>
  <c r="AM1798" i="55"/>
  <c r="AI1798" i="55"/>
  <c r="AN1802" i="55"/>
  <c r="AM1802" i="55"/>
  <c r="AI1802" i="55"/>
  <c r="AN1806" i="55"/>
  <c r="AM1806" i="55"/>
  <c r="AI1806" i="55"/>
  <c r="AN1810" i="55"/>
  <c r="AM1810" i="55"/>
  <c r="AI1810" i="55"/>
  <c r="AN1814" i="55"/>
  <c r="AM1814" i="55"/>
  <c r="AI1814" i="55"/>
  <c r="AN1818" i="55"/>
  <c r="AM1818" i="55"/>
  <c r="AI1818" i="55"/>
  <c r="AN1822" i="55"/>
  <c r="AM1822" i="55"/>
  <c r="AI1822" i="55"/>
  <c r="AN1826" i="55"/>
  <c r="AM1826" i="55"/>
  <c r="AI1826" i="55"/>
  <c r="AN1830" i="55"/>
  <c r="AM1830" i="55"/>
  <c r="AI1830" i="55"/>
  <c r="AN1834" i="55"/>
  <c r="AM1834" i="55"/>
  <c r="AI1834" i="55"/>
  <c r="AL1837" i="55"/>
  <c r="AH1837" i="55" s="1"/>
  <c r="AI1837" i="55"/>
  <c r="AN1837" i="55"/>
  <c r="AK1837" i="55"/>
  <c r="AJ1837" i="55"/>
  <c r="AL1849" i="55"/>
  <c r="AH1849" i="55" s="1"/>
  <c r="AI1849" i="55"/>
  <c r="AO1849" i="55"/>
  <c r="AN1849" i="55"/>
  <c r="AK1849" i="55"/>
  <c r="AJ1849" i="55"/>
  <c r="AI1855" i="55"/>
  <c r="AL1855" i="55"/>
  <c r="AH1855" i="55" s="1"/>
  <c r="AK1855" i="55"/>
  <c r="AI1866" i="55"/>
  <c r="AJ1908" i="55"/>
  <c r="AE1951" i="55"/>
  <c r="AD1951" i="55"/>
  <c r="AC1951" i="55"/>
  <c r="AB1951" i="55"/>
  <c r="AL1951" i="55" s="1"/>
  <c r="AH1951" i="55" s="1"/>
  <c r="Z1951" i="55"/>
  <c r="AJ1951" i="55" s="1"/>
  <c r="Y1951" i="55"/>
  <c r="AA1951" i="55"/>
  <c r="AL1563" i="55"/>
  <c r="AH1563" i="55" s="1"/>
  <c r="AG1563" i="55" s="1"/>
  <c r="AL1567" i="55"/>
  <c r="AH1567" i="55" s="1"/>
  <c r="AL1571" i="55"/>
  <c r="AH1571" i="55" s="1"/>
  <c r="AL1587" i="55"/>
  <c r="AH1587" i="55" s="1"/>
  <c r="AL1595" i="55"/>
  <c r="AH1595" i="55" s="1"/>
  <c r="AG1595" i="55" s="1"/>
  <c r="AL1603" i="55"/>
  <c r="AH1603" i="55" s="1"/>
  <c r="AG1603" i="55" s="1"/>
  <c r="AL1619" i="55"/>
  <c r="AH1619" i="55" s="1"/>
  <c r="AL1623" i="55"/>
  <c r="AH1623" i="55" s="1"/>
  <c r="AL1627" i="55"/>
  <c r="AH1627" i="55" s="1"/>
  <c r="AL1639" i="55"/>
  <c r="AH1639" i="55" s="1"/>
  <c r="AL1643" i="55"/>
  <c r="AH1643" i="55" s="1"/>
  <c r="AL1651" i="55"/>
  <c r="AH1651" i="55" s="1"/>
  <c r="AL1655" i="55"/>
  <c r="AH1655" i="55" s="1"/>
  <c r="AL1659" i="55"/>
  <c r="AH1659" i="55" s="1"/>
  <c r="AG1659" i="55" s="1"/>
  <c r="AM1667" i="55"/>
  <c r="AA1675" i="55"/>
  <c r="AK1675" i="55" s="1"/>
  <c r="AA1683" i="55"/>
  <c r="AK1683" i="55" s="1"/>
  <c r="AA1691" i="55"/>
  <c r="AK1691" i="55" s="1"/>
  <c r="AL1721" i="55"/>
  <c r="AH1721" i="55" s="1"/>
  <c r="AK1721" i="55"/>
  <c r="AJ1721" i="55"/>
  <c r="AI1721" i="55"/>
  <c r="AO1721" i="55"/>
  <c r="AN1721" i="55"/>
  <c r="AJ1728" i="55"/>
  <c r="AJ1735" i="55"/>
  <c r="AJ1736" i="55"/>
  <c r="AO1755" i="55"/>
  <c r="AK1755" i="55"/>
  <c r="AI1755" i="55"/>
  <c r="AI1836" i="55"/>
  <c r="AO1836" i="55"/>
  <c r="AN1836" i="55"/>
  <c r="AM1836" i="55"/>
  <c r="AL1836" i="55"/>
  <c r="AH1836" i="55" s="1"/>
  <c r="AK1836" i="55"/>
  <c r="AJ1836" i="55"/>
  <c r="AL1865" i="55"/>
  <c r="AH1865" i="55" s="1"/>
  <c r="AK1865" i="55"/>
  <c r="AI1865" i="55"/>
  <c r="AJ1865" i="55"/>
  <c r="AO1865" i="55"/>
  <c r="AN1865" i="55"/>
  <c r="AL1879" i="55"/>
  <c r="AH1879" i="55" s="1"/>
  <c r="AI1879" i="55"/>
  <c r="AN1879" i="55"/>
  <c r="AL1883" i="55"/>
  <c r="AH1883" i="55" s="1"/>
  <c r="AI1883" i="55"/>
  <c r="AI1995" i="55"/>
  <c r="AM1627" i="55"/>
  <c r="AM1643" i="55"/>
  <c r="AM1647" i="55"/>
  <c r="AM1651" i="55"/>
  <c r="AM1655" i="55"/>
  <c r="AM1659" i="55"/>
  <c r="AM1663" i="55"/>
  <c r="AN1667" i="55"/>
  <c r="AD1675" i="55"/>
  <c r="AN1675" i="55" s="1"/>
  <c r="AD1683" i="55"/>
  <c r="AN1683" i="55" s="1"/>
  <c r="AD1691" i="55"/>
  <c r="AN1691" i="55" s="1"/>
  <c r="AC1702" i="55"/>
  <c r="AM1702" i="55" s="1"/>
  <c r="AB1702" i="55"/>
  <c r="AL1702" i="55" s="1"/>
  <c r="AH1702" i="55" s="1"/>
  <c r="Z1702" i="55"/>
  <c r="AJ1702" i="55" s="1"/>
  <c r="Y1702" i="55"/>
  <c r="AI1704" i="55"/>
  <c r="AN1704" i="55"/>
  <c r="AL1704" i="55"/>
  <c r="AH1704" i="55" s="1"/>
  <c r="AK1704" i="55"/>
  <c r="AC1722" i="55"/>
  <c r="AM1722" i="55" s="1"/>
  <c r="AB1722" i="55"/>
  <c r="AL1722" i="55" s="1"/>
  <c r="AH1722" i="55" s="1"/>
  <c r="AA1722" i="55"/>
  <c r="AK1722" i="55" s="1"/>
  <c r="Z1722" i="55"/>
  <c r="AJ1722" i="55" s="1"/>
  <c r="Y1722" i="55"/>
  <c r="AE1722" i="55"/>
  <c r="AO1722" i="55" s="1"/>
  <c r="AI1726" i="55"/>
  <c r="AN1738" i="55"/>
  <c r="AM1738" i="55"/>
  <c r="AI1738" i="55"/>
  <c r="AO1759" i="55"/>
  <c r="AK1759" i="55"/>
  <c r="AI1759" i="55"/>
  <c r="AN1766" i="55"/>
  <c r="AM1766" i="55"/>
  <c r="AI1766" i="55"/>
  <c r="AO1842" i="55"/>
  <c r="AL1842" i="55"/>
  <c r="AH1842" i="55" s="1"/>
  <c r="AN1842" i="55"/>
  <c r="AK1842" i="55"/>
  <c r="AI1842" i="55"/>
  <c r="AO1854" i="55"/>
  <c r="AL1854" i="55"/>
  <c r="AH1854" i="55" s="1"/>
  <c r="AN1854" i="55"/>
  <c r="AI1854" i="55"/>
  <c r="AI1859" i="55"/>
  <c r="AL1859" i="55"/>
  <c r="AH1859" i="55" s="1"/>
  <c r="AK1859" i="55"/>
  <c r="AJ1871" i="55"/>
  <c r="AI1874" i="55"/>
  <c r="AJ1928" i="55"/>
  <c r="AI1928" i="55"/>
  <c r="AO1928" i="55"/>
  <c r="AN1928" i="55"/>
  <c r="AL1928" i="55"/>
  <c r="AH1928" i="55" s="1"/>
  <c r="AK1928" i="55"/>
  <c r="AK1943" i="55"/>
  <c r="AI1943" i="55"/>
  <c r="AN1559" i="55"/>
  <c r="AN1563" i="55"/>
  <c r="AN1571" i="55"/>
  <c r="AN1575" i="55"/>
  <c r="AN1579" i="55"/>
  <c r="AN1583" i="55"/>
  <c r="AN1587" i="55"/>
  <c r="AN1591" i="55"/>
  <c r="AN1599" i="55"/>
  <c r="AN1603" i="55"/>
  <c r="AN1607" i="55"/>
  <c r="AN1611" i="55"/>
  <c r="AN1615" i="55"/>
  <c r="AN1619" i="55"/>
  <c r="AN1623" i="55"/>
  <c r="AN1639" i="55"/>
  <c r="AN1643" i="55"/>
  <c r="AN1647" i="55"/>
  <c r="Y1650" i="55"/>
  <c r="AN1651" i="55"/>
  <c r="Y1654" i="55"/>
  <c r="AN1655" i="55"/>
  <c r="Y1658" i="55"/>
  <c r="Y1662" i="55"/>
  <c r="Y1666" i="55"/>
  <c r="Y1671" i="55"/>
  <c r="AI1674" i="55"/>
  <c r="AE1675" i="55"/>
  <c r="AO1675" i="55" s="1"/>
  <c r="AC1679" i="55"/>
  <c r="AM1679" i="55" s="1"/>
  <c r="AB1679" i="55"/>
  <c r="AL1679" i="55" s="1"/>
  <c r="AH1679" i="55" s="1"/>
  <c r="AI1682" i="55"/>
  <c r="AE1683" i="55"/>
  <c r="AO1683" i="55" s="1"/>
  <c r="AC1687" i="55"/>
  <c r="AM1687" i="55" s="1"/>
  <c r="AB1687" i="55"/>
  <c r="AL1687" i="55" s="1"/>
  <c r="AH1687" i="55" s="1"/>
  <c r="AI1690" i="55"/>
  <c r="AE1691" i="55"/>
  <c r="AO1691" i="55" s="1"/>
  <c r="AI1728" i="55"/>
  <c r="AN1728" i="55"/>
  <c r="AL1728" i="55"/>
  <c r="AH1728" i="55" s="1"/>
  <c r="AK1728" i="55"/>
  <c r="AO1728" i="55"/>
  <c r="AI1736" i="55"/>
  <c r="AO1736" i="55"/>
  <c r="AN1736" i="55"/>
  <c r="AL1736" i="55"/>
  <c r="AH1736" i="55" s="1"/>
  <c r="AK1736" i="55"/>
  <c r="AL1737" i="55"/>
  <c r="AH1737" i="55" s="1"/>
  <c r="AK1737" i="55"/>
  <c r="AJ1737" i="55"/>
  <c r="AI1737" i="55"/>
  <c r="AN1737" i="55"/>
  <c r="AJ1740" i="55"/>
  <c r="AL1765" i="55"/>
  <c r="AH1765" i="55" s="1"/>
  <c r="AK1765" i="55"/>
  <c r="AJ1765" i="55"/>
  <c r="AI1765" i="55"/>
  <c r="AO1765" i="55"/>
  <c r="AN1765" i="55"/>
  <c r="AO1779" i="55"/>
  <c r="AK1779" i="55"/>
  <c r="AI1779" i="55"/>
  <c r="AL1841" i="55"/>
  <c r="AH1841" i="55" s="1"/>
  <c r="AI1841" i="55"/>
  <c r="AO1841" i="55"/>
  <c r="AN1841" i="55"/>
  <c r="AK1841" i="55"/>
  <c r="AJ1841" i="55"/>
  <c r="AL1853" i="55"/>
  <c r="AH1853" i="55" s="1"/>
  <c r="AI1853" i="55"/>
  <c r="AO1853" i="55"/>
  <c r="AN1853" i="55"/>
  <c r="AK1853" i="55"/>
  <c r="AJ1853" i="55"/>
  <c r="AE1887" i="55"/>
  <c r="AC1887" i="55"/>
  <c r="AM1887" i="55" s="1"/>
  <c r="Z1887" i="55"/>
  <c r="AJ1887" i="55" s="1"/>
  <c r="AD1887" i="55"/>
  <c r="AN1887" i="55" s="1"/>
  <c r="AB1887" i="55"/>
  <c r="AL1887" i="55" s="1"/>
  <c r="AH1887" i="55" s="1"/>
  <c r="AA1887" i="55"/>
  <c r="AK1887" i="55" s="1"/>
  <c r="Y1887" i="55"/>
  <c r="AK1903" i="55"/>
  <c r="AI1903" i="55"/>
  <c r="AK1915" i="55"/>
  <c r="AI1915" i="55"/>
  <c r="Z1498" i="55"/>
  <c r="AJ1498" i="55" s="1"/>
  <c r="Z1502" i="55"/>
  <c r="AJ1502" i="55" s="1"/>
  <c r="Z1506" i="55"/>
  <c r="AJ1506" i="55" s="1"/>
  <c r="Z1510" i="55"/>
  <c r="AJ1510" i="55" s="1"/>
  <c r="Z1514" i="55"/>
  <c r="AJ1514" i="55" s="1"/>
  <c r="Z1518" i="55"/>
  <c r="AJ1518" i="55" s="1"/>
  <c r="Z1522" i="55"/>
  <c r="AJ1522" i="55" s="1"/>
  <c r="Z1526" i="55"/>
  <c r="AJ1526" i="55" s="1"/>
  <c r="Z1530" i="55"/>
  <c r="AJ1530" i="55" s="1"/>
  <c r="Z1534" i="55"/>
  <c r="AJ1534" i="55" s="1"/>
  <c r="Z1538" i="55"/>
  <c r="AJ1538" i="55" s="1"/>
  <c r="Z1542" i="55"/>
  <c r="AJ1542" i="55" s="1"/>
  <c r="Z1546" i="55"/>
  <c r="AJ1546" i="55" s="1"/>
  <c r="Z1550" i="55"/>
  <c r="AJ1550" i="55" s="1"/>
  <c r="Z1554" i="55"/>
  <c r="AJ1554" i="55" s="1"/>
  <c r="Z1558" i="55"/>
  <c r="AJ1558" i="55" s="1"/>
  <c r="Z1562" i="55"/>
  <c r="AJ1562" i="55" s="1"/>
  <c r="Z1566" i="55"/>
  <c r="AJ1566" i="55" s="1"/>
  <c r="Z1570" i="55"/>
  <c r="AJ1570" i="55" s="1"/>
  <c r="Z1574" i="55"/>
  <c r="AJ1574" i="55" s="1"/>
  <c r="Z1578" i="55"/>
  <c r="AJ1578" i="55" s="1"/>
  <c r="Z1582" i="55"/>
  <c r="AJ1582" i="55" s="1"/>
  <c r="Z1586" i="55"/>
  <c r="AJ1586" i="55" s="1"/>
  <c r="Z1590" i="55"/>
  <c r="AJ1590" i="55" s="1"/>
  <c r="Z1594" i="55"/>
  <c r="AJ1594" i="55" s="1"/>
  <c r="Z1598" i="55"/>
  <c r="AJ1598" i="55" s="1"/>
  <c r="Z1602" i="55"/>
  <c r="AJ1602" i="55" s="1"/>
  <c r="Z1606" i="55"/>
  <c r="AJ1606" i="55" s="1"/>
  <c r="Z1610" i="55"/>
  <c r="AJ1610" i="55" s="1"/>
  <c r="Z1614" i="55"/>
  <c r="AJ1614" i="55" s="1"/>
  <c r="Z1618" i="55"/>
  <c r="AJ1618" i="55" s="1"/>
  <c r="Z1622" i="55"/>
  <c r="AJ1622" i="55" s="1"/>
  <c r="Z1626" i="55"/>
  <c r="AJ1626" i="55" s="1"/>
  <c r="Z1630" i="55"/>
  <c r="AJ1630" i="55" s="1"/>
  <c r="Z1634" i="55"/>
  <c r="AJ1634" i="55" s="1"/>
  <c r="Z1638" i="55"/>
  <c r="AJ1638" i="55" s="1"/>
  <c r="Z1642" i="55"/>
  <c r="AJ1642" i="55" s="1"/>
  <c r="Z1671" i="55"/>
  <c r="AJ1671" i="55" s="1"/>
  <c r="AA1702" i="55"/>
  <c r="AK1702" i="55" s="1"/>
  <c r="AO1704" i="55"/>
  <c r="AO1707" i="55"/>
  <c r="AN1707" i="55"/>
  <c r="AK1707" i="55"/>
  <c r="AI1707" i="55"/>
  <c r="AI1708" i="55"/>
  <c r="AN1708" i="55"/>
  <c r="AL1708" i="55"/>
  <c r="AH1708" i="55" s="1"/>
  <c r="AK1708" i="55"/>
  <c r="AM1708" i="55"/>
  <c r="AO1711" i="55"/>
  <c r="AN1711" i="55"/>
  <c r="AK1711" i="55"/>
  <c r="AI1711" i="55"/>
  <c r="AI1712" i="55"/>
  <c r="AN1712" i="55"/>
  <c r="AL1712" i="55"/>
  <c r="AH1712" i="55" s="1"/>
  <c r="AM1712" i="55"/>
  <c r="AO1715" i="55"/>
  <c r="AN1715" i="55"/>
  <c r="AK1715" i="55"/>
  <c r="AI1715" i="55"/>
  <c r="AI1716" i="55"/>
  <c r="AN1716" i="55"/>
  <c r="AL1716" i="55"/>
  <c r="AH1716" i="55" s="1"/>
  <c r="AK1716" i="55"/>
  <c r="AO1716" i="55"/>
  <c r="AD1722" i="55"/>
  <c r="AN1722" i="55" s="1"/>
  <c r="AO1727" i="55"/>
  <c r="AN1727" i="55"/>
  <c r="AK1727" i="55"/>
  <c r="AI1727" i="55"/>
  <c r="AL1729" i="55"/>
  <c r="AH1729" i="55" s="1"/>
  <c r="AK1729" i="55"/>
  <c r="AJ1729" i="55"/>
  <c r="AI1729" i="55"/>
  <c r="AO1729" i="55"/>
  <c r="AN1729" i="55"/>
  <c r="AN1742" i="55"/>
  <c r="AM1742" i="55"/>
  <c r="AI1742" i="55"/>
  <c r="AO1763" i="55"/>
  <c r="AK1763" i="55"/>
  <c r="AI1763" i="55"/>
  <c r="AN1770" i="55"/>
  <c r="AM1770" i="55"/>
  <c r="AI1770" i="55"/>
  <c r="AO1783" i="55"/>
  <c r="AK1783" i="55"/>
  <c r="AI1783" i="55"/>
  <c r="AO1787" i="55"/>
  <c r="AK1787" i="55"/>
  <c r="AI1787" i="55"/>
  <c r="AO1791" i="55"/>
  <c r="AK1791" i="55"/>
  <c r="AI1791" i="55"/>
  <c r="AO1795" i="55"/>
  <c r="AI1795" i="55"/>
  <c r="AO1799" i="55"/>
  <c r="AK1799" i="55"/>
  <c r="AI1799" i="55"/>
  <c r="AO1803" i="55"/>
  <c r="AK1803" i="55"/>
  <c r="AI1803" i="55"/>
  <c r="AO1807" i="55"/>
  <c r="AK1807" i="55"/>
  <c r="AI1807" i="55"/>
  <c r="AO1811" i="55"/>
  <c r="AI1811" i="55"/>
  <c r="AO1815" i="55"/>
  <c r="AK1815" i="55"/>
  <c r="AI1815" i="55"/>
  <c r="AO1819" i="55"/>
  <c r="AK1819" i="55"/>
  <c r="AI1819" i="55"/>
  <c r="AO1823" i="55"/>
  <c r="AK1823" i="55"/>
  <c r="AI1823" i="55"/>
  <c r="AO1827" i="55"/>
  <c r="AK1827" i="55"/>
  <c r="AI1827" i="55"/>
  <c r="AO1831" i="55"/>
  <c r="AK1831" i="55"/>
  <c r="AI1831" i="55"/>
  <c r="AI1847" i="55"/>
  <c r="AL1847" i="55"/>
  <c r="AH1847" i="55" s="1"/>
  <c r="AN1867" i="55"/>
  <c r="AL1867" i="55"/>
  <c r="AH1867" i="55" s="1"/>
  <c r="AK1867" i="55"/>
  <c r="AI1867" i="55"/>
  <c r="AL1873" i="55"/>
  <c r="AH1873" i="55" s="1"/>
  <c r="AK1873" i="55"/>
  <c r="AI1873" i="55"/>
  <c r="AJ1873" i="55"/>
  <c r="AO1873" i="55"/>
  <c r="AN1873" i="55"/>
  <c r="AI1895" i="55"/>
  <c r="AJ1948" i="55"/>
  <c r="AI1948" i="55"/>
  <c r="AO1948" i="55"/>
  <c r="AN1948" i="55"/>
  <c r="AL1948" i="55"/>
  <c r="AH1948" i="55" s="1"/>
  <c r="AK1948" i="55"/>
  <c r="AO1674" i="55"/>
  <c r="AL1674" i="55"/>
  <c r="AH1674" i="55" s="1"/>
  <c r="AK1674" i="55"/>
  <c r="AO1682" i="55"/>
  <c r="AL1682" i="55"/>
  <c r="AH1682" i="55" s="1"/>
  <c r="AK1682" i="55"/>
  <c r="AO1690" i="55"/>
  <c r="AL1690" i="55"/>
  <c r="AH1690" i="55" s="1"/>
  <c r="AK1690" i="55"/>
  <c r="AL1693" i="55"/>
  <c r="AH1693" i="55" s="1"/>
  <c r="AI1693" i="55"/>
  <c r="AO1693" i="55"/>
  <c r="AL1705" i="55"/>
  <c r="AH1705" i="55" s="1"/>
  <c r="AK1705" i="55"/>
  <c r="AI1705" i="55"/>
  <c r="AO1705" i="55"/>
  <c r="AM1705" i="55"/>
  <c r="AL1717" i="55"/>
  <c r="AH1717" i="55" s="1"/>
  <c r="AK1717" i="55"/>
  <c r="AJ1717" i="55"/>
  <c r="AI1717" i="55"/>
  <c r="AO1717" i="55"/>
  <c r="AN1717" i="55"/>
  <c r="AN1718" i="55"/>
  <c r="AC1730" i="55"/>
  <c r="AM1730" i="55" s="1"/>
  <c r="AB1730" i="55"/>
  <c r="AL1730" i="55" s="1"/>
  <c r="AH1730" i="55" s="1"/>
  <c r="AA1730" i="55"/>
  <c r="AK1730" i="55" s="1"/>
  <c r="Z1730" i="55"/>
  <c r="AJ1730" i="55" s="1"/>
  <c r="Y1730" i="55"/>
  <c r="AE1730" i="55"/>
  <c r="AO1730" i="55" s="1"/>
  <c r="AO1735" i="55"/>
  <c r="AN1735" i="55"/>
  <c r="AK1735" i="55"/>
  <c r="AI1735" i="55"/>
  <c r="AI1740" i="55"/>
  <c r="AO1740" i="55"/>
  <c r="AN1740" i="55"/>
  <c r="AK1740" i="55"/>
  <c r="AL1741" i="55"/>
  <c r="AH1741" i="55" s="1"/>
  <c r="AK1741" i="55"/>
  <c r="AJ1741" i="55"/>
  <c r="AI1741" i="55"/>
  <c r="AO1741" i="55"/>
  <c r="AN1741" i="55"/>
  <c r="AN1746" i="55"/>
  <c r="AM1746" i="55"/>
  <c r="AI1746" i="55"/>
  <c r="AL1769" i="55"/>
  <c r="AH1769" i="55" s="1"/>
  <c r="AK1769" i="55"/>
  <c r="AJ1769" i="55"/>
  <c r="AI1769" i="55"/>
  <c r="AO1769" i="55"/>
  <c r="AN1769" i="55"/>
  <c r="AI1835" i="55"/>
  <c r="AL1835" i="55"/>
  <c r="AH1835" i="55" s="1"/>
  <c r="AK1835" i="55"/>
  <c r="AO1858" i="55"/>
  <c r="AL1858" i="55"/>
  <c r="AH1858" i="55" s="1"/>
  <c r="AN1858" i="55"/>
  <c r="AI1858" i="55"/>
  <c r="AI1863" i="55"/>
  <c r="AL1863" i="55"/>
  <c r="AH1863" i="55" s="1"/>
  <c r="AK1863" i="55"/>
  <c r="AO1886" i="55"/>
  <c r="AN1886" i="55"/>
  <c r="AI1886" i="55"/>
  <c r="AK1886" i="55"/>
  <c r="AO1890" i="55"/>
  <c r="AN1890" i="55"/>
  <c r="AI1890" i="55"/>
  <c r="AM1890" i="55"/>
  <c r="AK1911" i="55"/>
  <c r="AI1911" i="55"/>
  <c r="AE1999" i="55"/>
  <c r="AD1999" i="55"/>
  <c r="AN1999" i="55" s="1"/>
  <c r="AC1999" i="55"/>
  <c r="AM1999" i="55" s="1"/>
  <c r="AB1999" i="55"/>
  <c r="AL1999" i="55" s="1"/>
  <c r="AH1999" i="55" s="1"/>
  <c r="AA1999" i="55"/>
  <c r="AK1999" i="55" s="1"/>
  <c r="Z1999" i="55"/>
  <c r="AJ1999" i="55" s="1"/>
  <c r="Y1999" i="55"/>
  <c r="Y1545" i="55"/>
  <c r="AB1546" i="55"/>
  <c r="AL1546" i="55" s="1"/>
  <c r="AH1546" i="55" s="1"/>
  <c r="AG1546" i="55" s="1"/>
  <c r="Y1549" i="55"/>
  <c r="AB1550" i="55"/>
  <c r="AL1550" i="55" s="1"/>
  <c r="AH1550" i="55" s="1"/>
  <c r="Y1553" i="55"/>
  <c r="AB1554" i="55"/>
  <c r="AL1554" i="55" s="1"/>
  <c r="AH1554" i="55" s="1"/>
  <c r="Y1557" i="55"/>
  <c r="AB1558" i="55"/>
  <c r="AL1558" i="55" s="1"/>
  <c r="AH1558" i="55" s="1"/>
  <c r="Y1561" i="55"/>
  <c r="AB1562" i="55"/>
  <c r="AL1562" i="55" s="1"/>
  <c r="AH1562" i="55" s="1"/>
  <c r="Y1565" i="55"/>
  <c r="AB1566" i="55"/>
  <c r="AL1566" i="55" s="1"/>
  <c r="AH1566" i="55" s="1"/>
  <c r="AG1566" i="55" s="1"/>
  <c r="Y1569" i="55"/>
  <c r="AB1570" i="55"/>
  <c r="AL1570" i="55" s="1"/>
  <c r="AH1570" i="55" s="1"/>
  <c r="AG1570" i="55" s="1"/>
  <c r="Y1573" i="55"/>
  <c r="AB1574" i="55"/>
  <c r="AL1574" i="55" s="1"/>
  <c r="AH1574" i="55" s="1"/>
  <c r="AG1574" i="55" s="1"/>
  <c r="Y1577" i="55"/>
  <c r="AB1578" i="55"/>
  <c r="AL1578" i="55" s="1"/>
  <c r="AH1578" i="55" s="1"/>
  <c r="Y1581" i="55"/>
  <c r="AB1582" i="55"/>
  <c r="AL1582" i="55" s="1"/>
  <c r="AH1582" i="55" s="1"/>
  <c r="Y1585" i="55"/>
  <c r="AB1586" i="55"/>
  <c r="AL1586" i="55" s="1"/>
  <c r="AH1586" i="55" s="1"/>
  <c r="AG1586" i="55" s="1"/>
  <c r="Y1589" i="55"/>
  <c r="AB1590" i="55"/>
  <c r="AL1590" i="55" s="1"/>
  <c r="AH1590" i="55" s="1"/>
  <c r="Y1593" i="55"/>
  <c r="AB1594" i="55"/>
  <c r="AL1594" i="55" s="1"/>
  <c r="AH1594" i="55" s="1"/>
  <c r="Y1597" i="55"/>
  <c r="AB1598" i="55"/>
  <c r="AL1598" i="55" s="1"/>
  <c r="AH1598" i="55" s="1"/>
  <c r="Y1601" i="55"/>
  <c r="AB1602" i="55"/>
  <c r="AL1602" i="55" s="1"/>
  <c r="AH1602" i="55" s="1"/>
  <c r="Y1605" i="55"/>
  <c r="AB1606" i="55"/>
  <c r="AL1606" i="55" s="1"/>
  <c r="AH1606" i="55" s="1"/>
  <c r="Y1609" i="55"/>
  <c r="AB1610" i="55"/>
  <c r="AL1610" i="55" s="1"/>
  <c r="AH1610" i="55" s="1"/>
  <c r="Y1613" i="55"/>
  <c r="AB1614" i="55"/>
  <c r="AL1614" i="55" s="1"/>
  <c r="AH1614" i="55" s="1"/>
  <c r="Y1617" i="55"/>
  <c r="AB1618" i="55"/>
  <c r="AL1618" i="55" s="1"/>
  <c r="AH1618" i="55" s="1"/>
  <c r="AG1618" i="55" s="1"/>
  <c r="Y1621" i="55"/>
  <c r="AB1622" i="55"/>
  <c r="AL1622" i="55" s="1"/>
  <c r="AH1622" i="55" s="1"/>
  <c r="AG1622" i="55" s="1"/>
  <c r="Y1625" i="55"/>
  <c r="AB1626" i="55"/>
  <c r="AL1626" i="55" s="1"/>
  <c r="AH1626" i="55" s="1"/>
  <c r="Y1629" i="55"/>
  <c r="AB1630" i="55"/>
  <c r="AL1630" i="55" s="1"/>
  <c r="AH1630" i="55" s="1"/>
  <c r="Y1633" i="55"/>
  <c r="AB1634" i="55"/>
  <c r="AL1634" i="55" s="1"/>
  <c r="AH1634" i="55" s="1"/>
  <c r="Y1637" i="55"/>
  <c r="AB1638" i="55"/>
  <c r="AL1638" i="55" s="1"/>
  <c r="AH1638" i="55" s="1"/>
  <c r="AG1638" i="55" s="1"/>
  <c r="Y1641" i="55"/>
  <c r="AB1642" i="55"/>
  <c r="AL1642" i="55" s="1"/>
  <c r="AH1642" i="55" s="1"/>
  <c r="AG1642" i="55" s="1"/>
  <c r="Y1645" i="55"/>
  <c r="AB1646" i="55"/>
  <c r="AL1646" i="55" s="1"/>
  <c r="AH1646" i="55" s="1"/>
  <c r="Y1649" i="55"/>
  <c r="AB1650" i="55"/>
  <c r="AL1650" i="55" s="1"/>
  <c r="AH1650" i="55" s="1"/>
  <c r="AG1650" i="55" s="1"/>
  <c r="Y1653" i="55"/>
  <c r="AB1654" i="55"/>
  <c r="AL1654" i="55" s="1"/>
  <c r="AH1654" i="55" s="1"/>
  <c r="AG1654" i="55" s="1"/>
  <c r="Y1657" i="55"/>
  <c r="AB1658" i="55"/>
  <c r="AL1658" i="55" s="1"/>
  <c r="AH1658" i="55" s="1"/>
  <c r="AG1658" i="55" s="1"/>
  <c r="Y1661" i="55"/>
  <c r="AB1662" i="55"/>
  <c r="AL1662" i="55" s="1"/>
  <c r="AH1662" i="55" s="1"/>
  <c r="Y1665" i="55"/>
  <c r="AB1666" i="55"/>
  <c r="AL1666" i="55" s="1"/>
  <c r="AH1666" i="55" s="1"/>
  <c r="AG1666" i="55" s="1"/>
  <c r="AJ1668" i="55"/>
  <c r="AB1669" i="55"/>
  <c r="AL1669" i="55" s="1"/>
  <c r="AH1669" i="55" s="1"/>
  <c r="AG1669" i="55" s="1"/>
  <c r="AC1671" i="55"/>
  <c r="AM1671" i="55" s="1"/>
  <c r="AC1674" i="55"/>
  <c r="AM1674" i="55" s="1"/>
  <c r="Z1674" i="55"/>
  <c r="AJ1674" i="55" s="1"/>
  <c r="Y1674" i="55"/>
  <c r="AN1674" i="55"/>
  <c r="AL1677" i="55"/>
  <c r="AH1677" i="55" s="1"/>
  <c r="AI1677" i="55"/>
  <c r="AK1677" i="55"/>
  <c r="Z1679" i="55"/>
  <c r="AJ1679" i="55" s="1"/>
  <c r="AC1682" i="55"/>
  <c r="AM1682" i="55" s="1"/>
  <c r="Z1682" i="55"/>
  <c r="AJ1682" i="55" s="1"/>
  <c r="Y1682" i="55"/>
  <c r="AL1685" i="55"/>
  <c r="AH1685" i="55" s="1"/>
  <c r="AI1685" i="55"/>
  <c r="AK1685" i="55"/>
  <c r="Z1687" i="55"/>
  <c r="AJ1687" i="55" s="1"/>
  <c r="AC1690" i="55"/>
  <c r="AM1690" i="55" s="1"/>
  <c r="Z1690" i="55"/>
  <c r="AJ1690" i="55" s="1"/>
  <c r="Y1690" i="55"/>
  <c r="AN1690" i="55"/>
  <c r="AM1693" i="55"/>
  <c r="AI1694" i="55"/>
  <c r="AE1702" i="55"/>
  <c r="AO1702" i="55" s="1"/>
  <c r="AN1705" i="55"/>
  <c r="AL1709" i="55"/>
  <c r="AH1709" i="55" s="1"/>
  <c r="AK1709" i="55"/>
  <c r="AI1709" i="55"/>
  <c r="AO1709" i="55"/>
  <c r="AN1709" i="55"/>
  <c r="AM1709" i="55"/>
  <c r="AL1713" i="55"/>
  <c r="AH1713" i="55" s="1"/>
  <c r="AK1713" i="55"/>
  <c r="AI1713" i="55"/>
  <c r="AO1713" i="55"/>
  <c r="AN1713" i="55"/>
  <c r="AM1713" i="55"/>
  <c r="AC1718" i="55"/>
  <c r="AM1718" i="55" s="1"/>
  <c r="AB1718" i="55"/>
  <c r="AL1718" i="55" s="1"/>
  <c r="AH1718" i="55" s="1"/>
  <c r="AA1718" i="55"/>
  <c r="AK1718" i="55" s="1"/>
  <c r="Z1718" i="55"/>
  <c r="AJ1718" i="55" s="1"/>
  <c r="Y1718" i="55"/>
  <c r="AE1718" i="55"/>
  <c r="AO1718" i="55" s="1"/>
  <c r="AI1722" i="55"/>
  <c r="AI1744" i="55"/>
  <c r="AO1744" i="55"/>
  <c r="AN1744" i="55"/>
  <c r="AK1744" i="55"/>
  <c r="AL1745" i="55"/>
  <c r="AH1745" i="55" s="1"/>
  <c r="AK1745" i="55"/>
  <c r="AJ1745" i="55"/>
  <c r="AI1745" i="55"/>
  <c r="AO1745" i="55"/>
  <c r="AN1745" i="55"/>
  <c r="AN1750" i="55"/>
  <c r="AM1750" i="55"/>
  <c r="AI1750" i="55"/>
  <c r="AN1774" i="55"/>
  <c r="AM1774" i="55"/>
  <c r="AI1774" i="55"/>
  <c r="AO1846" i="55"/>
  <c r="AL1846" i="55"/>
  <c r="AH1846" i="55" s="1"/>
  <c r="AK1846" i="55"/>
  <c r="AI1846" i="55"/>
  <c r="AM1855" i="55"/>
  <c r="AL1857" i="55"/>
  <c r="AH1857" i="55" s="1"/>
  <c r="AI1857" i="55"/>
  <c r="AN1857" i="55"/>
  <c r="AK1857" i="55"/>
  <c r="AJ1857" i="55"/>
  <c r="AO1882" i="55"/>
  <c r="AN1882" i="55"/>
  <c r="AI1882" i="55"/>
  <c r="AM1882" i="55"/>
  <c r="AK1882" i="55"/>
  <c r="AK1883" i="55"/>
  <c r="AI1891" i="55"/>
  <c r="AO1898" i="55"/>
  <c r="AN1898" i="55"/>
  <c r="AI1898" i="55"/>
  <c r="AM1898" i="55"/>
  <c r="AK1898" i="55"/>
  <c r="AL1905" i="55"/>
  <c r="AH1905" i="55" s="1"/>
  <c r="AK1905" i="55"/>
  <c r="AI1905" i="55"/>
  <c r="AO1905" i="55"/>
  <c r="AN1905" i="55"/>
  <c r="AM1905" i="55"/>
  <c r="AO1914" i="55"/>
  <c r="AN1914" i="55"/>
  <c r="AK1914" i="55"/>
  <c r="AI1914" i="55"/>
  <c r="AM1914" i="55"/>
  <c r="Z1641" i="55"/>
  <c r="AJ1641" i="55" s="1"/>
  <c r="AC1642" i="55"/>
  <c r="AM1642" i="55" s="1"/>
  <c r="Z1645" i="55"/>
  <c r="AJ1645" i="55" s="1"/>
  <c r="AC1646" i="55"/>
  <c r="AM1646" i="55" s="1"/>
  <c r="Z1649" i="55"/>
  <c r="AJ1649" i="55" s="1"/>
  <c r="AC1650" i="55"/>
  <c r="AM1650" i="55" s="1"/>
  <c r="Z1653" i="55"/>
  <c r="AJ1653" i="55" s="1"/>
  <c r="AC1654" i="55"/>
  <c r="AM1654" i="55" s="1"/>
  <c r="Z1657" i="55"/>
  <c r="AJ1657" i="55" s="1"/>
  <c r="AC1658" i="55"/>
  <c r="AM1658" i="55" s="1"/>
  <c r="Z1661" i="55"/>
  <c r="AJ1661" i="55" s="1"/>
  <c r="AC1662" i="55"/>
  <c r="AM1662" i="55" s="1"/>
  <c r="Z1665" i="55"/>
  <c r="AJ1665" i="55" s="1"/>
  <c r="AC1666" i="55"/>
  <c r="AM1666" i="55" s="1"/>
  <c r="AK1668" i="55"/>
  <c r="AC1669" i="55"/>
  <c r="AM1669" i="55" s="1"/>
  <c r="AO1670" i="55"/>
  <c r="AK1670" i="55"/>
  <c r="AJ1670" i="55"/>
  <c r="AD1671" i="55"/>
  <c r="AN1671" i="55" s="1"/>
  <c r="AA1679" i="55"/>
  <c r="AK1679" i="55" s="1"/>
  <c r="AA1687" i="55"/>
  <c r="AK1687" i="55" s="1"/>
  <c r="AN1693" i="55"/>
  <c r="AL1697" i="55"/>
  <c r="AH1697" i="55" s="1"/>
  <c r="AI1697" i="55"/>
  <c r="AO1697" i="55"/>
  <c r="AK1697" i="55"/>
  <c r="AN1706" i="55"/>
  <c r="AK1706" i="55"/>
  <c r="AN1710" i="55"/>
  <c r="AK1710" i="55"/>
  <c r="AN1714" i="55"/>
  <c r="AK1714" i="55"/>
  <c r="AD1730" i="55"/>
  <c r="AN1730" i="55" s="1"/>
  <c r="AJ1731" i="55"/>
  <c r="AI1748" i="55"/>
  <c r="AO1748" i="55"/>
  <c r="AN1748" i="55"/>
  <c r="AL1748" i="55"/>
  <c r="AH1748" i="55" s="1"/>
  <c r="AK1748" i="55"/>
  <c r="AL1749" i="55"/>
  <c r="AH1749" i="55" s="1"/>
  <c r="AK1749" i="55"/>
  <c r="AJ1749" i="55"/>
  <c r="AI1749" i="55"/>
  <c r="AO1749" i="55"/>
  <c r="AN1749" i="55"/>
  <c r="AN1754" i="55"/>
  <c r="AM1754" i="55"/>
  <c r="AI1754" i="55"/>
  <c r="AJ1755" i="55"/>
  <c r="AJ1756" i="55"/>
  <c r="AM1757" i="55"/>
  <c r="AL1773" i="55"/>
  <c r="AH1773" i="55" s="1"/>
  <c r="AK1773" i="55"/>
  <c r="AJ1773" i="55"/>
  <c r="AI1773" i="55"/>
  <c r="AO1773" i="55"/>
  <c r="AN1773" i="55"/>
  <c r="AI1845" i="55"/>
  <c r="AO1845" i="55"/>
  <c r="AN1845" i="55"/>
  <c r="AK1845" i="55"/>
  <c r="AJ1845" i="55"/>
  <c r="AN1875" i="55"/>
  <c r="AL1875" i="55"/>
  <c r="AH1875" i="55" s="1"/>
  <c r="AK1875" i="55"/>
  <c r="AI1875" i="55"/>
  <c r="AI1884" i="55"/>
  <c r="AO1884" i="55"/>
  <c r="AN1884" i="55"/>
  <c r="AM1884" i="55"/>
  <c r="AL1884" i="55"/>
  <c r="AH1884" i="55" s="1"/>
  <c r="AG1884" i="55" s="1"/>
  <c r="AJ1884" i="55"/>
  <c r="AL1897" i="55"/>
  <c r="AH1897" i="55" s="1"/>
  <c r="AK1897" i="55"/>
  <c r="AI1897" i="55"/>
  <c r="AM1897" i="55"/>
  <c r="AJ1897" i="55"/>
  <c r="AO1897" i="55"/>
  <c r="AI1904" i="55"/>
  <c r="AO1904" i="55"/>
  <c r="AN1904" i="55"/>
  <c r="AJ1904" i="55"/>
  <c r="AM1904" i="55"/>
  <c r="AL1904" i="55"/>
  <c r="AH1904" i="55" s="1"/>
  <c r="AG1904" i="55" s="1"/>
  <c r="AL1912" i="55"/>
  <c r="AH1912" i="55" s="1"/>
  <c r="AJ1916" i="55"/>
  <c r="AI1916" i="55"/>
  <c r="AO1916" i="55"/>
  <c r="AN1916" i="55"/>
  <c r="AL1916" i="55"/>
  <c r="AH1916" i="55" s="1"/>
  <c r="AK1916" i="55"/>
  <c r="AK1931" i="55"/>
  <c r="AI1931" i="55"/>
  <c r="AM1940" i="55"/>
  <c r="AL1668" i="55"/>
  <c r="AH1668" i="55" s="1"/>
  <c r="AD1669" i="55"/>
  <c r="AN1669" i="55" s="1"/>
  <c r="AC1670" i="55"/>
  <c r="AM1670" i="55" s="1"/>
  <c r="Y1670" i="55"/>
  <c r="AL1670" i="55"/>
  <c r="AH1670" i="55" s="1"/>
  <c r="AE1671" i="55"/>
  <c r="AO1671" i="55" s="1"/>
  <c r="AD1679" i="55"/>
  <c r="AN1679" i="55" s="1"/>
  <c r="AD1687" i="55"/>
  <c r="AN1687" i="55" s="1"/>
  <c r="AM1694" i="55"/>
  <c r="AM1697" i="55"/>
  <c r="AJ1701" i="55"/>
  <c r="AC1706" i="55"/>
  <c r="AM1706" i="55" s="1"/>
  <c r="AB1706" i="55"/>
  <c r="AL1706" i="55" s="1"/>
  <c r="AH1706" i="55" s="1"/>
  <c r="Z1706" i="55"/>
  <c r="AJ1706" i="55" s="1"/>
  <c r="Y1706" i="55"/>
  <c r="AE1706" i="55"/>
  <c r="AO1706" i="55" s="1"/>
  <c r="AC1710" i="55"/>
  <c r="AM1710" i="55" s="1"/>
  <c r="AB1710" i="55"/>
  <c r="AL1710" i="55" s="1"/>
  <c r="AH1710" i="55" s="1"/>
  <c r="Z1710" i="55"/>
  <c r="AJ1710" i="55" s="1"/>
  <c r="Y1710" i="55"/>
  <c r="AE1710" i="55"/>
  <c r="AO1710" i="55" s="1"/>
  <c r="AC1714" i="55"/>
  <c r="AM1714" i="55" s="1"/>
  <c r="AB1714" i="55"/>
  <c r="AL1714" i="55" s="1"/>
  <c r="AH1714" i="55" s="1"/>
  <c r="Z1714" i="55"/>
  <c r="AJ1714" i="55" s="1"/>
  <c r="Y1714" i="55"/>
  <c r="AE1714" i="55"/>
  <c r="AO1714" i="55" s="1"/>
  <c r="AN1723" i="55"/>
  <c r="AK1723" i="55"/>
  <c r="AI1723" i="55"/>
  <c r="AI1724" i="55"/>
  <c r="AN1724" i="55"/>
  <c r="AL1724" i="55"/>
  <c r="AH1724" i="55" s="1"/>
  <c r="AK1724" i="55"/>
  <c r="AO1724" i="55"/>
  <c r="AM1725" i="55"/>
  <c r="AO1739" i="55"/>
  <c r="AN1739" i="55"/>
  <c r="AK1739" i="55"/>
  <c r="AI1739" i="55"/>
  <c r="AI1752" i="55"/>
  <c r="AO1752" i="55"/>
  <c r="AN1752" i="55"/>
  <c r="AL1752" i="55"/>
  <c r="AH1752" i="55" s="1"/>
  <c r="AK1752" i="55"/>
  <c r="AL1753" i="55"/>
  <c r="AH1753" i="55" s="1"/>
  <c r="AK1753" i="55"/>
  <c r="AJ1753" i="55"/>
  <c r="AI1753" i="55"/>
  <c r="AO1753" i="55"/>
  <c r="AN1753" i="55"/>
  <c r="AN1758" i="55"/>
  <c r="AM1758" i="55"/>
  <c r="AI1758" i="55"/>
  <c r="AJ1759" i="55"/>
  <c r="AO1767" i="55"/>
  <c r="AK1767" i="55"/>
  <c r="AI1767" i="55"/>
  <c r="AM1777" i="55"/>
  <c r="AI1839" i="55"/>
  <c r="AL1839" i="55"/>
  <c r="AH1839" i="55" s="1"/>
  <c r="AK1839" i="55"/>
  <c r="AI1851" i="55"/>
  <c r="AL1851" i="55"/>
  <c r="AH1851" i="55" s="1"/>
  <c r="AK1851" i="55"/>
  <c r="AO1862" i="55"/>
  <c r="AL1862" i="55"/>
  <c r="AH1862" i="55" s="1"/>
  <c r="AN1862" i="55"/>
  <c r="AI1862" i="55"/>
  <c r="AL1889" i="55"/>
  <c r="AH1889" i="55" s="1"/>
  <c r="AK1889" i="55"/>
  <c r="AI1889" i="55"/>
  <c r="AO1889" i="55"/>
  <c r="AN1889" i="55"/>
  <c r="AM1889" i="55"/>
  <c r="AJ1889" i="55"/>
  <c r="AO1910" i="55"/>
  <c r="AN1910" i="55"/>
  <c r="AK1910" i="55"/>
  <c r="AI1910" i="55"/>
  <c r="AM1910" i="55"/>
  <c r="AE1734" i="55"/>
  <c r="AO1734" i="55" s="1"/>
  <c r="AE1738" i="55"/>
  <c r="AO1738" i="55" s="1"/>
  <c r="AE1742" i="55"/>
  <c r="AO1742" i="55" s="1"/>
  <c r="AE1746" i="55"/>
  <c r="AO1746" i="55" s="1"/>
  <c r="AE1750" i="55"/>
  <c r="AO1750" i="55" s="1"/>
  <c r="AE1754" i="55"/>
  <c r="AO1754" i="55" s="1"/>
  <c r="AE1758" i="55"/>
  <c r="AO1758" i="55" s="1"/>
  <c r="AE1762" i="55"/>
  <c r="AO1762" i="55" s="1"/>
  <c r="AE1766" i="55"/>
  <c r="AO1766" i="55" s="1"/>
  <c r="AE1770" i="55"/>
  <c r="AO1770" i="55" s="1"/>
  <c r="AE1774" i="55"/>
  <c r="AO1774" i="55" s="1"/>
  <c r="AE1778" i="55"/>
  <c r="AO1778" i="55" s="1"/>
  <c r="AE1782" i="55"/>
  <c r="AO1782" i="55" s="1"/>
  <c r="AE1786" i="55"/>
  <c r="AO1786" i="55" s="1"/>
  <c r="AE1790" i="55"/>
  <c r="AO1790" i="55" s="1"/>
  <c r="AE1794" i="55"/>
  <c r="AO1794" i="55" s="1"/>
  <c r="AE1798" i="55"/>
  <c r="AO1798" i="55" s="1"/>
  <c r="AE1802" i="55"/>
  <c r="AO1802" i="55" s="1"/>
  <c r="AE1806" i="55"/>
  <c r="AO1806" i="55" s="1"/>
  <c r="AE1810" i="55"/>
  <c r="AO1810" i="55" s="1"/>
  <c r="AE1814" i="55"/>
  <c r="AO1814" i="55" s="1"/>
  <c r="AE1818" i="55"/>
  <c r="AO1818" i="55" s="1"/>
  <c r="AE1822" i="55"/>
  <c r="AO1822" i="55" s="1"/>
  <c r="AE1826" i="55"/>
  <c r="AO1826" i="55" s="1"/>
  <c r="AE1830" i="55"/>
  <c r="AO1830" i="55" s="1"/>
  <c r="AE1834" i="55"/>
  <c r="AO1834" i="55" s="1"/>
  <c r="AE1879" i="55"/>
  <c r="AO1879" i="55" s="1"/>
  <c r="AC1879" i="55"/>
  <c r="AM1879" i="55" s="1"/>
  <c r="Z1879" i="55"/>
  <c r="AJ1879" i="55" s="1"/>
  <c r="AE1903" i="55"/>
  <c r="AO1903" i="55" s="1"/>
  <c r="AC1903" i="55"/>
  <c r="AM1903" i="55" s="1"/>
  <c r="Z1903" i="55"/>
  <c r="AJ1903" i="55" s="1"/>
  <c r="Y1903" i="55"/>
  <c r="AL1917" i="55"/>
  <c r="AH1917" i="55" s="1"/>
  <c r="AK1917" i="55"/>
  <c r="AJ1917" i="55"/>
  <c r="AI1917" i="55"/>
  <c r="AO1918" i="55"/>
  <c r="AN1918" i="55"/>
  <c r="AM1918" i="55"/>
  <c r="AK1918" i="55"/>
  <c r="AI1918" i="55"/>
  <c r="AE1919" i="55"/>
  <c r="AO1919" i="55" s="1"/>
  <c r="AD1919" i="55"/>
  <c r="AN1919" i="55" s="1"/>
  <c r="AC1919" i="55"/>
  <c r="AM1919" i="55" s="1"/>
  <c r="AB1919" i="55"/>
  <c r="AL1919" i="55" s="1"/>
  <c r="AH1919" i="55" s="1"/>
  <c r="AG1919" i="55" s="1"/>
  <c r="Z1919" i="55"/>
  <c r="AJ1919" i="55" s="1"/>
  <c r="Y1919" i="55"/>
  <c r="AM1929" i="55"/>
  <c r="AL1929" i="55"/>
  <c r="AH1929" i="55" s="1"/>
  <c r="AK1929" i="55"/>
  <c r="AJ1929" i="55"/>
  <c r="AI1929" i="55"/>
  <c r="AO1930" i="55"/>
  <c r="AM1930" i="55"/>
  <c r="AK1930" i="55"/>
  <c r="AI1930" i="55"/>
  <c r="AE1931" i="55"/>
  <c r="AO1931" i="55" s="1"/>
  <c r="AD1931" i="55"/>
  <c r="AN1931" i="55" s="1"/>
  <c r="AC1931" i="55"/>
  <c r="AM1931" i="55" s="1"/>
  <c r="AB1931" i="55"/>
  <c r="AL1931" i="55" s="1"/>
  <c r="AH1931" i="55" s="1"/>
  <c r="Z1931" i="55"/>
  <c r="AJ1931" i="55" s="1"/>
  <c r="Y1931" i="55"/>
  <c r="AM1941" i="55"/>
  <c r="AL1941" i="55"/>
  <c r="AH1941" i="55" s="1"/>
  <c r="AK1941" i="55"/>
  <c r="AJ1941" i="55"/>
  <c r="AI1941" i="55"/>
  <c r="AO1942" i="55"/>
  <c r="AN1942" i="55"/>
  <c r="AM1942" i="55"/>
  <c r="AK1942" i="55"/>
  <c r="AI1942" i="55"/>
  <c r="AE1943" i="55"/>
  <c r="AO1943" i="55" s="1"/>
  <c r="AD1943" i="55"/>
  <c r="AN1943" i="55" s="1"/>
  <c r="AC1943" i="55"/>
  <c r="AM1943" i="55" s="1"/>
  <c r="AB1943" i="55"/>
  <c r="AL1943" i="55" s="1"/>
  <c r="AH1943" i="55" s="1"/>
  <c r="Z1943" i="55"/>
  <c r="AJ1943" i="55" s="1"/>
  <c r="Y1943" i="55"/>
  <c r="AE1995" i="55"/>
  <c r="AO1995" i="55" s="1"/>
  <c r="AD1995" i="55"/>
  <c r="AN1995" i="55" s="1"/>
  <c r="AC1995" i="55"/>
  <c r="AM1995" i="55" s="1"/>
  <c r="AB1995" i="55"/>
  <c r="AL1995" i="55" s="1"/>
  <c r="AH1995" i="55" s="1"/>
  <c r="AA1995" i="55"/>
  <c r="AK1995" i="55" s="1"/>
  <c r="Z1995" i="55"/>
  <c r="AJ1995" i="55" s="1"/>
  <c r="Y1995" i="55"/>
  <c r="AE1871" i="55"/>
  <c r="AO1871" i="55" s="1"/>
  <c r="AC1871" i="55"/>
  <c r="AM1871" i="55" s="1"/>
  <c r="AI1880" i="55"/>
  <c r="AO1880" i="55"/>
  <c r="AK1880" i="55"/>
  <c r="AE1883" i="55"/>
  <c r="AO1883" i="55" s="1"/>
  <c r="AC1883" i="55"/>
  <c r="AM1883" i="55" s="1"/>
  <c r="Z1883" i="55"/>
  <c r="AJ1883" i="55" s="1"/>
  <c r="AO1887" i="55"/>
  <c r="AO1894" i="55"/>
  <c r="AN1894" i="55"/>
  <c r="AI1894" i="55"/>
  <c r="AM1894" i="55"/>
  <c r="AK1913" i="55"/>
  <c r="AI1913" i="55"/>
  <c r="AO1951" i="55"/>
  <c r="AN1951" i="55"/>
  <c r="AK1951" i="55"/>
  <c r="AE1959" i="55"/>
  <c r="AO1959" i="55" s="1"/>
  <c r="AD1959" i="55"/>
  <c r="AN1959" i="55" s="1"/>
  <c r="AC1959" i="55"/>
  <c r="AM1959" i="55" s="1"/>
  <c r="AB1959" i="55"/>
  <c r="AL1959" i="55" s="1"/>
  <c r="AH1959" i="55" s="1"/>
  <c r="AA1959" i="55"/>
  <c r="AK1959" i="55" s="1"/>
  <c r="Z1959" i="55"/>
  <c r="AJ1959" i="55" s="1"/>
  <c r="Y1959" i="55"/>
  <c r="AE1963" i="55"/>
  <c r="AO1963" i="55" s="1"/>
  <c r="AD1963" i="55"/>
  <c r="AN1963" i="55" s="1"/>
  <c r="AC1963" i="55"/>
  <c r="AM1963" i="55" s="1"/>
  <c r="AB1963" i="55"/>
  <c r="AL1963" i="55" s="1"/>
  <c r="AH1963" i="55" s="1"/>
  <c r="AA1963" i="55"/>
  <c r="AK1963" i="55" s="1"/>
  <c r="Z1963" i="55"/>
  <c r="AJ1963" i="55" s="1"/>
  <c r="Y1963" i="55"/>
  <c r="AE1967" i="55"/>
  <c r="AO1967" i="55" s="1"/>
  <c r="AD1967" i="55"/>
  <c r="AN1967" i="55" s="1"/>
  <c r="AC1967" i="55"/>
  <c r="AM1967" i="55" s="1"/>
  <c r="AB1967" i="55"/>
  <c r="AL1967" i="55" s="1"/>
  <c r="AH1967" i="55" s="1"/>
  <c r="AA1967" i="55"/>
  <c r="AK1967" i="55" s="1"/>
  <c r="Z1967" i="55"/>
  <c r="AJ1967" i="55" s="1"/>
  <c r="Y1967" i="55"/>
  <c r="AE1971" i="55"/>
  <c r="AO1971" i="55" s="1"/>
  <c r="AD1971" i="55"/>
  <c r="AN1971" i="55" s="1"/>
  <c r="AC1971" i="55"/>
  <c r="AM1971" i="55" s="1"/>
  <c r="AB1971" i="55"/>
  <c r="AL1971" i="55" s="1"/>
  <c r="AH1971" i="55" s="1"/>
  <c r="AA1971" i="55"/>
  <c r="AK1971" i="55" s="1"/>
  <c r="Z1971" i="55"/>
  <c r="AJ1971" i="55" s="1"/>
  <c r="Y1971" i="55"/>
  <c r="AE1975" i="55"/>
  <c r="AO1975" i="55" s="1"/>
  <c r="AD1975" i="55"/>
  <c r="AN1975" i="55" s="1"/>
  <c r="AC1975" i="55"/>
  <c r="AM1975" i="55" s="1"/>
  <c r="AB1975" i="55"/>
  <c r="AL1975" i="55" s="1"/>
  <c r="AH1975" i="55" s="1"/>
  <c r="AA1975" i="55"/>
  <c r="AK1975" i="55" s="1"/>
  <c r="Z1975" i="55"/>
  <c r="AJ1975" i="55" s="1"/>
  <c r="Y1975" i="55"/>
  <c r="AE1979" i="55"/>
  <c r="AO1979" i="55" s="1"/>
  <c r="AD1979" i="55"/>
  <c r="AN1979" i="55" s="1"/>
  <c r="AC1979" i="55"/>
  <c r="AM1979" i="55" s="1"/>
  <c r="AB1979" i="55"/>
  <c r="AL1979" i="55" s="1"/>
  <c r="AH1979" i="55" s="1"/>
  <c r="AA1979" i="55"/>
  <c r="AK1979" i="55" s="1"/>
  <c r="Z1979" i="55"/>
  <c r="AJ1979" i="55" s="1"/>
  <c r="Y1979" i="55"/>
  <c r="AE1983" i="55"/>
  <c r="AO1983" i="55" s="1"/>
  <c r="AD1983" i="55"/>
  <c r="AN1983" i="55" s="1"/>
  <c r="AC1983" i="55"/>
  <c r="AM1983" i="55" s="1"/>
  <c r="AB1983" i="55"/>
  <c r="AL1983" i="55" s="1"/>
  <c r="AH1983" i="55" s="1"/>
  <c r="AA1983" i="55"/>
  <c r="AK1983" i="55" s="1"/>
  <c r="Z1983" i="55"/>
  <c r="AJ1983" i="55" s="1"/>
  <c r="Y1983" i="55"/>
  <c r="AE1987" i="55"/>
  <c r="AO1987" i="55" s="1"/>
  <c r="AD1987" i="55"/>
  <c r="AN1987" i="55" s="1"/>
  <c r="AC1987" i="55"/>
  <c r="AM1987" i="55" s="1"/>
  <c r="AB1987" i="55"/>
  <c r="AL1987" i="55" s="1"/>
  <c r="AH1987" i="55" s="1"/>
  <c r="AA1987" i="55"/>
  <c r="AK1987" i="55" s="1"/>
  <c r="Z1987" i="55"/>
  <c r="AJ1987" i="55" s="1"/>
  <c r="Y1987" i="55"/>
  <c r="AE1991" i="55"/>
  <c r="AO1991" i="55" s="1"/>
  <c r="AD1991" i="55"/>
  <c r="AN1991" i="55" s="1"/>
  <c r="AC1991" i="55"/>
  <c r="AM1991" i="55" s="1"/>
  <c r="AB1991" i="55"/>
  <c r="AL1991" i="55" s="1"/>
  <c r="AH1991" i="55" s="1"/>
  <c r="AA1991" i="55"/>
  <c r="AK1991" i="55" s="1"/>
  <c r="Z1991" i="55"/>
  <c r="AJ1991" i="55" s="1"/>
  <c r="Y1991" i="55"/>
  <c r="Y1739" i="55"/>
  <c r="Y1743" i="55"/>
  <c r="Y1747" i="55"/>
  <c r="Y1751" i="55"/>
  <c r="Y1755" i="55"/>
  <c r="Y1759" i="55"/>
  <c r="Y1763" i="55"/>
  <c r="Y1767" i="55"/>
  <c r="Y1771" i="55"/>
  <c r="Y1775" i="55"/>
  <c r="Y1779" i="55"/>
  <c r="Y1783" i="55"/>
  <c r="Y1787" i="55"/>
  <c r="Y1791" i="55"/>
  <c r="Y1795" i="55"/>
  <c r="Y1799" i="55"/>
  <c r="Y1803" i="55"/>
  <c r="Y1807" i="55"/>
  <c r="Y1811" i="55"/>
  <c r="Y1815" i="55"/>
  <c r="Y1819" i="55"/>
  <c r="Y1823" i="55"/>
  <c r="Y1827" i="55"/>
  <c r="Y1831" i="55"/>
  <c r="Z1835" i="55"/>
  <c r="AJ1835" i="55" s="1"/>
  <c r="Z1839" i="55"/>
  <c r="AJ1839" i="55" s="1"/>
  <c r="Z1843" i="55"/>
  <c r="AJ1843" i="55" s="1"/>
  <c r="Z1847" i="55"/>
  <c r="AJ1847" i="55" s="1"/>
  <c r="Z1851" i="55"/>
  <c r="AJ1851" i="55" s="1"/>
  <c r="Z1855" i="55"/>
  <c r="AJ1855" i="55" s="1"/>
  <c r="Z1859" i="55"/>
  <c r="AJ1859" i="55" s="1"/>
  <c r="Z1863" i="55"/>
  <c r="AJ1863" i="55" s="1"/>
  <c r="AJ1864" i="55"/>
  <c r="Y1871" i="55"/>
  <c r="AJ1872" i="55"/>
  <c r="AA1879" i="55"/>
  <c r="AK1879" i="55" s="1"/>
  <c r="AM1880" i="55"/>
  <c r="Y1883" i="55"/>
  <c r="AI1888" i="55"/>
  <c r="AO1888" i="55"/>
  <c r="AK1888" i="55"/>
  <c r="AE1891" i="55"/>
  <c r="AO1891" i="55" s="1"/>
  <c r="AC1891" i="55"/>
  <c r="AM1891" i="55" s="1"/>
  <c r="Z1891" i="55"/>
  <c r="AJ1891" i="55" s="1"/>
  <c r="AI1900" i="55"/>
  <c r="AN1900" i="55"/>
  <c r="AK1900" i="55"/>
  <c r="AB1903" i="55"/>
  <c r="AL1903" i="55" s="1"/>
  <c r="AH1903" i="55" s="1"/>
  <c r="AG1903" i="55" s="1"/>
  <c r="AE1911" i="55"/>
  <c r="AO1911" i="55" s="1"/>
  <c r="AC1911" i="55"/>
  <c r="AM1911" i="55" s="1"/>
  <c r="AB1911" i="55"/>
  <c r="AL1911" i="55" s="1"/>
  <c r="AH1911" i="55" s="1"/>
  <c r="Z1911" i="55"/>
  <c r="AJ1911" i="55" s="1"/>
  <c r="Y1911" i="55"/>
  <c r="AE1915" i="55"/>
  <c r="AO1915" i="55" s="1"/>
  <c r="AC1915" i="55"/>
  <c r="AM1915" i="55" s="1"/>
  <c r="AB1915" i="55"/>
  <c r="AL1915" i="55" s="1"/>
  <c r="AH1915" i="55" s="1"/>
  <c r="AG1915" i="55" s="1"/>
  <c r="Z1915" i="55"/>
  <c r="AJ1915" i="55" s="1"/>
  <c r="Y1915" i="55"/>
  <c r="AJ1924" i="55"/>
  <c r="AI1924" i="55"/>
  <c r="AO1924" i="55"/>
  <c r="AN1924" i="55"/>
  <c r="AM1924" i="55"/>
  <c r="AJ1936" i="55"/>
  <c r="AI1936" i="55"/>
  <c r="AO1936" i="55"/>
  <c r="AN1936" i="55"/>
  <c r="AM1936" i="55"/>
  <c r="AM1949" i="55"/>
  <c r="AL1949" i="55"/>
  <c r="AH1949" i="55" s="1"/>
  <c r="AJ1949" i="55"/>
  <c r="AI1949" i="55"/>
  <c r="AO1950" i="55"/>
  <c r="AN1950" i="55"/>
  <c r="AK1950" i="55"/>
  <c r="AI1950" i="55"/>
  <c r="AJ1956" i="55"/>
  <c r="AI1956" i="55"/>
  <c r="AO1956" i="55"/>
  <c r="AN1956" i="55"/>
  <c r="AM1956" i="55"/>
  <c r="AO1958" i="55"/>
  <c r="AN1958" i="55"/>
  <c r="AI1958" i="55"/>
  <c r="AK1996" i="55"/>
  <c r="AO1998" i="55"/>
  <c r="AN1998" i="55"/>
  <c r="AI1998" i="55"/>
  <c r="AK1864" i="55"/>
  <c r="AC1866" i="55"/>
  <c r="AM1866" i="55" s="1"/>
  <c r="AB1866" i="55"/>
  <c r="AL1866" i="55" s="1"/>
  <c r="AH1866" i="55" s="1"/>
  <c r="Z1866" i="55"/>
  <c r="AJ1866" i="55" s="1"/>
  <c r="AL1869" i="55"/>
  <c r="AH1869" i="55" s="1"/>
  <c r="AK1869" i="55"/>
  <c r="AI1869" i="55"/>
  <c r="AJ1869" i="55"/>
  <c r="AK1872" i="55"/>
  <c r="AC1874" i="55"/>
  <c r="AM1874" i="55" s="1"/>
  <c r="AB1874" i="55"/>
  <c r="AL1874" i="55" s="1"/>
  <c r="AH1874" i="55" s="1"/>
  <c r="Z1874" i="55"/>
  <c r="AJ1874" i="55" s="1"/>
  <c r="AL1877" i="55"/>
  <c r="AH1877" i="55" s="1"/>
  <c r="AK1877" i="55"/>
  <c r="AI1877" i="55"/>
  <c r="AJ1877" i="55"/>
  <c r="AI1892" i="55"/>
  <c r="AO1892" i="55"/>
  <c r="AK1892" i="55"/>
  <c r="AE1895" i="55"/>
  <c r="AO1895" i="55" s="1"/>
  <c r="AC1895" i="55"/>
  <c r="AM1895" i="55" s="1"/>
  <c r="Z1895" i="55"/>
  <c r="AJ1895" i="55" s="1"/>
  <c r="AE1899" i="55"/>
  <c r="AO1899" i="55" s="1"/>
  <c r="AC1899" i="55"/>
  <c r="AM1899" i="55" s="1"/>
  <c r="Z1899" i="55"/>
  <c r="AJ1899" i="55" s="1"/>
  <c r="Y1899" i="55"/>
  <c r="AD1903" i="55"/>
  <c r="AN1903" i="55" s="1"/>
  <c r="AM1925" i="55"/>
  <c r="AL1925" i="55"/>
  <c r="AH1925" i="55" s="1"/>
  <c r="AK1925" i="55"/>
  <c r="AJ1925" i="55"/>
  <c r="AI1925" i="55"/>
  <c r="AO1926" i="55"/>
  <c r="AN1926" i="55"/>
  <c r="AM1926" i="55"/>
  <c r="AK1926" i="55"/>
  <c r="AI1926" i="55"/>
  <c r="AE1927" i="55"/>
  <c r="AO1927" i="55" s="1"/>
  <c r="AD1927" i="55"/>
  <c r="AN1927" i="55" s="1"/>
  <c r="AC1927" i="55"/>
  <c r="AM1927" i="55" s="1"/>
  <c r="AB1927" i="55"/>
  <c r="AL1927" i="55" s="1"/>
  <c r="AH1927" i="55" s="1"/>
  <c r="Z1927" i="55"/>
  <c r="AJ1927" i="55" s="1"/>
  <c r="Y1927" i="55"/>
  <c r="AM1937" i="55"/>
  <c r="AL1937" i="55"/>
  <c r="AH1937" i="55" s="1"/>
  <c r="AK1937" i="55"/>
  <c r="AJ1937" i="55"/>
  <c r="AI1937" i="55"/>
  <c r="AN1938" i="55"/>
  <c r="AM1938" i="55"/>
  <c r="AK1938" i="55"/>
  <c r="AI1938" i="55"/>
  <c r="AE1939" i="55"/>
  <c r="AO1939" i="55" s="1"/>
  <c r="AD1939" i="55"/>
  <c r="AN1939" i="55" s="1"/>
  <c r="AC1939" i="55"/>
  <c r="AB1939" i="55"/>
  <c r="AL1939" i="55" s="1"/>
  <c r="AH1939" i="55" s="1"/>
  <c r="Z1939" i="55"/>
  <c r="Y1939" i="55"/>
  <c r="AM1957" i="55"/>
  <c r="AL1957" i="55"/>
  <c r="AH1957" i="55" s="1"/>
  <c r="AK1957" i="55"/>
  <c r="AJ1957" i="55"/>
  <c r="AI1957" i="55"/>
  <c r="AI1959" i="55"/>
  <c r="AI1963" i="55"/>
  <c r="AI1967" i="55"/>
  <c r="AI1971" i="55"/>
  <c r="AI1975" i="55"/>
  <c r="AI1979" i="55"/>
  <c r="AI1983" i="55"/>
  <c r="AI1987" i="55"/>
  <c r="AI1991" i="55"/>
  <c r="AO1994" i="55"/>
  <c r="AN1994" i="55"/>
  <c r="AI1994" i="55"/>
  <c r="AJ2000" i="55"/>
  <c r="AI2000" i="55"/>
  <c r="AO2000" i="55"/>
  <c r="AN2000" i="55"/>
  <c r="AM2000" i="55"/>
  <c r="AJ1840" i="55"/>
  <c r="AJ1844" i="55"/>
  <c r="AJ1848" i="55"/>
  <c r="AJ1852" i="55"/>
  <c r="AJ1856" i="55"/>
  <c r="AJ1860" i="55"/>
  <c r="AI1896" i="55"/>
  <c r="AO1896" i="55"/>
  <c r="AK1896" i="55"/>
  <c r="AN1962" i="55"/>
  <c r="AI1962" i="55"/>
  <c r="AO1966" i="55"/>
  <c r="AN1966" i="55"/>
  <c r="AI1966" i="55"/>
  <c r="AO1970" i="55"/>
  <c r="AN1970" i="55"/>
  <c r="AI1970" i="55"/>
  <c r="AO1974" i="55"/>
  <c r="AN1974" i="55"/>
  <c r="AI1974" i="55"/>
  <c r="AO1978" i="55"/>
  <c r="AN1978" i="55"/>
  <c r="AI1978" i="55"/>
  <c r="AO1982" i="55"/>
  <c r="AN1982" i="55"/>
  <c r="AI1982" i="55"/>
  <c r="AO1986" i="55"/>
  <c r="AN1986" i="55"/>
  <c r="AI1986" i="55"/>
  <c r="AO1990" i="55"/>
  <c r="AN1990" i="55"/>
  <c r="AI1990" i="55"/>
  <c r="AJ1996" i="55"/>
  <c r="AI1996" i="55"/>
  <c r="AO1996" i="55"/>
  <c r="AN1996" i="55"/>
  <c r="AM1996" i="55"/>
  <c r="AB1695" i="55"/>
  <c r="AL1695" i="55" s="1"/>
  <c r="AH1695" i="55" s="1"/>
  <c r="AB1699" i="55"/>
  <c r="AL1699" i="55" s="1"/>
  <c r="AH1699" i="55" s="1"/>
  <c r="AG1699" i="55" s="1"/>
  <c r="AB1703" i="55"/>
  <c r="AL1703" i="55" s="1"/>
  <c r="AH1703" i="55" s="1"/>
  <c r="AB1707" i="55"/>
  <c r="AL1707" i="55" s="1"/>
  <c r="AH1707" i="55" s="1"/>
  <c r="AB1711" i="55"/>
  <c r="AL1711" i="55" s="1"/>
  <c r="AH1711" i="55" s="1"/>
  <c r="AB1715" i="55"/>
  <c r="AL1715" i="55" s="1"/>
  <c r="AH1715" i="55" s="1"/>
  <c r="AG1715" i="55" s="1"/>
  <c r="AB1719" i="55"/>
  <c r="AL1719" i="55" s="1"/>
  <c r="AH1719" i="55" s="1"/>
  <c r="AG1719" i="55" s="1"/>
  <c r="AB1723" i="55"/>
  <c r="AL1723" i="55" s="1"/>
  <c r="AH1723" i="55" s="1"/>
  <c r="AB1727" i="55"/>
  <c r="AL1727" i="55" s="1"/>
  <c r="AH1727" i="55" s="1"/>
  <c r="AB1731" i="55"/>
  <c r="AL1731" i="55" s="1"/>
  <c r="AH1731" i="55" s="1"/>
  <c r="AG1731" i="55" s="1"/>
  <c r="Y1734" i="55"/>
  <c r="AB1735" i="55"/>
  <c r="AL1735" i="55" s="1"/>
  <c r="AH1735" i="55" s="1"/>
  <c r="Y1738" i="55"/>
  <c r="AB1739" i="55"/>
  <c r="AL1739" i="55" s="1"/>
  <c r="AH1739" i="55" s="1"/>
  <c r="Y1742" i="55"/>
  <c r="AB1743" i="55"/>
  <c r="AL1743" i="55" s="1"/>
  <c r="AH1743" i="55" s="1"/>
  <c r="Y1746" i="55"/>
  <c r="AB1747" i="55"/>
  <c r="AL1747" i="55" s="1"/>
  <c r="AH1747" i="55" s="1"/>
  <c r="AG1747" i="55" s="1"/>
  <c r="Y1750" i="55"/>
  <c r="AB1751" i="55"/>
  <c r="AL1751" i="55" s="1"/>
  <c r="AH1751" i="55" s="1"/>
  <c r="Y1754" i="55"/>
  <c r="AB1755" i="55"/>
  <c r="AL1755" i="55" s="1"/>
  <c r="AH1755" i="55" s="1"/>
  <c r="Y1758" i="55"/>
  <c r="AB1759" i="55"/>
  <c r="AL1759" i="55" s="1"/>
  <c r="AH1759" i="55" s="1"/>
  <c r="Y1762" i="55"/>
  <c r="AB1763" i="55"/>
  <c r="AL1763" i="55" s="1"/>
  <c r="AH1763" i="55" s="1"/>
  <c r="Y1766" i="55"/>
  <c r="AB1767" i="55"/>
  <c r="AL1767" i="55" s="1"/>
  <c r="AH1767" i="55" s="1"/>
  <c r="Y1770" i="55"/>
  <c r="AB1771" i="55"/>
  <c r="AL1771" i="55" s="1"/>
  <c r="AH1771" i="55" s="1"/>
  <c r="Y1774" i="55"/>
  <c r="AB1775" i="55"/>
  <c r="AL1775" i="55" s="1"/>
  <c r="AH1775" i="55" s="1"/>
  <c r="Y1778" i="55"/>
  <c r="AB1779" i="55"/>
  <c r="AL1779" i="55" s="1"/>
  <c r="AH1779" i="55" s="1"/>
  <c r="Y1782" i="55"/>
  <c r="AB1783" i="55"/>
  <c r="AL1783" i="55" s="1"/>
  <c r="AH1783" i="55" s="1"/>
  <c r="Y1786" i="55"/>
  <c r="AB1787" i="55"/>
  <c r="AL1787" i="55" s="1"/>
  <c r="AH1787" i="55" s="1"/>
  <c r="Y1790" i="55"/>
  <c r="AB1791" i="55"/>
  <c r="AL1791" i="55" s="1"/>
  <c r="AH1791" i="55" s="1"/>
  <c r="Y1794" i="55"/>
  <c r="AB1795" i="55"/>
  <c r="AL1795" i="55" s="1"/>
  <c r="AH1795" i="55" s="1"/>
  <c r="Y1798" i="55"/>
  <c r="AB1799" i="55"/>
  <c r="AL1799" i="55" s="1"/>
  <c r="AH1799" i="55" s="1"/>
  <c r="Y1802" i="55"/>
  <c r="AB1803" i="55"/>
  <c r="AL1803" i="55" s="1"/>
  <c r="AH1803" i="55" s="1"/>
  <c r="Y1806" i="55"/>
  <c r="AB1807" i="55"/>
  <c r="AL1807" i="55" s="1"/>
  <c r="AH1807" i="55" s="1"/>
  <c r="AG1807" i="55" s="1"/>
  <c r="Y1810" i="55"/>
  <c r="AB1811" i="55"/>
  <c r="AL1811" i="55" s="1"/>
  <c r="AH1811" i="55" s="1"/>
  <c r="Y1814" i="55"/>
  <c r="AB1815" i="55"/>
  <c r="AL1815" i="55" s="1"/>
  <c r="AH1815" i="55" s="1"/>
  <c r="Y1818" i="55"/>
  <c r="AB1819" i="55"/>
  <c r="AL1819" i="55" s="1"/>
  <c r="AH1819" i="55" s="1"/>
  <c r="Y1822" i="55"/>
  <c r="AB1823" i="55"/>
  <c r="AL1823" i="55" s="1"/>
  <c r="AH1823" i="55" s="1"/>
  <c r="AG1823" i="55" s="1"/>
  <c r="Y1826" i="55"/>
  <c r="AB1827" i="55"/>
  <c r="AL1827" i="55" s="1"/>
  <c r="AH1827" i="55" s="1"/>
  <c r="AG1827" i="55" s="1"/>
  <c r="Y1830" i="55"/>
  <c r="AB1831" i="55"/>
  <c r="AL1831" i="55" s="1"/>
  <c r="AH1831" i="55" s="1"/>
  <c r="Y1834" i="55"/>
  <c r="AD1835" i="55"/>
  <c r="AN1835" i="55" s="1"/>
  <c r="AD1839" i="55"/>
  <c r="AN1839" i="55" s="1"/>
  <c r="AK1840" i="55"/>
  <c r="AD1843" i="55"/>
  <c r="AN1843" i="55" s="1"/>
  <c r="AD1847" i="55"/>
  <c r="AN1847" i="55" s="1"/>
  <c r="AK1848" i="55"/>
  <c r="AD1851" i="55"/>
  <c r="AN1851" i="55" s="1"/>
  <c r="AK1852" i="55"/>
  <c r="AD1855" i="55"/>
  <c r="AN1855" i="55" s="1"/>
  <c r="AK1856" i="55"/>
  <c r="AD1859" i="55"/>
  <c r="AN1859" i="55" s="1"/>
  <c r="AK1860" i="55"/>
  <c r="AD1863" i="55"/>
  <c r="AN1863" i="55" s="1"/>
  <c r="AM1864" i="55"/>
  <c r="Y1866" i="55"/>
  <c r="AN1869" i="55"/>
  <c r="AB1871" i="55"/>
  <c r="AL1871" i="55" s="1"/>
  <c r="AH1871" i="55" s="1"/>
  <c r="AG1871" i="55" s="1"/>
  <c r="AM1872" i="55"/>
  <c r="Y1874" i="55"/>
  <c r="AN1877" i="55"/>
  <c r="AD1883" i="55"/>
  <c r="AN1883" i="55" s="1"/>
  <c r="AN1888" i="55"/>
  <c r="AA1891" i="55"/>
  <c r="AK1891" i="55" s="1"/>
  <c r="AM1892" i="55"/>
  <c r="Y1895" i="55"/>
  <c r="AL1896" i="55"/>
  <c r="AH1896" i="55" s="1"/>
  <c r="AA1899" i="55"/>
  <c r="AK1899" i="55" s="1"/>
  <c r="AO1906" i="55"/>
  <c r="AN1906" i="55"/>
  <c r="AI1906" i="55"/>
  <c r="AD1911" i="55"/>
  <c r="AN1911" i="55" s="1"/>
  <c r="AD1915" i="55"/>
  <c r="AN1915" i="55" s="1"/>
  <c r="AA1927" i="55"/>
  <c r="AK1927" i="55" s="1"/>
  <c r="AA1939" i="55"/>
  <c r="AK1939" i="55" s="1"/>
  <c r="AK1947" i="55"/>
  <c r="AI1951" i="55"/>
  <c r="AJ1960" i="55"/>
  <c r="AI1960" i="55"/>
  <c r="AO1960" i="55"/>
  <c r="AN1960" i="55"/>
  <c r="AM1960" i="55"/>
  <c r="AJ1964" i="55"/>
  <c r="AI1964" i="55"/>
  <c r="AO1964" i="55"/>
  <c r="AN1964" i="55"/>
  <c r="AM1964" i="55"/>
  <c r="AJ1968" i="55"/>
  <c r="AI1968" i="55"/>
  <c r="AO1968" i="55"/>
  <c r="AN1968" i="55"/>
  <c r="AM1968" i="55"/>
  <c r="AJ1972" i="55"/>
  <c r="AI1972" i="55"/>
  <c r="AO1972" i="55"/>
  <c r="AN1972" i="55"/>
  <c r="AM1972" i="55"/>
  <c r="AJ1976" i="55"/>
  <c r="AI1976" i="55"/>
  <c r="AO1976" i="55"/>
  <c r="AN1976" i="55"/>
  <c r="AM1976" i="55"/>
  <c r="AJ1980" i="55"/>
  <c r="AI1980" i="55"/>
  <c r="AO1980" i="55"/>
  <c r="AN1980" i="55"/>
  <c r="AM1980" i="55"/>
  <c r="AJ1984" i="55"/>
  <c r="AI1984" i="55"/>
  <c r="AO1984" i="55"/>
  <c r="AN1984" i="55"/>
  <c r="AM1984" i="55"/>
  <c r="AJ1988" i="55"/>
  <c r="AI1988" i="55"/>
  <c r="AO1988" i="55"/>
  <c r="AN1988" i="55"/>
  <c r="AM1988" i="55"/>
  <c r="AJ1992" i="55"/>
  <c r="AI1992" i="55"/>
  <c r="AO1992" i="55"/>
  <c r="AN1992" i="55"/>
  <c r="AM1992" i="55"/>
  <c r="AM1997" i="55"/>
  <c r="AL1997" i="55"/>
  <c r="AH1997" i="55" s="1"/>
  <c r="AK1997" i="55"/>
  <c r="AI1997" i="55"/>
  <c r="AC1727" i="55"/>
  <c r="AM1727" i="55" s="1"/>
  <c r="AC1731" i="55"/>
  <c r="AM1731" i="55" s="1"/>
  <c r="Z1734" i="55"/>
  <c r="AJ1734" i="55" s="1"/>
  <c r="AC1735" i="55"/>
  <c r="AM1735" i="55" s="1"/>
  <c r="Z1738" i="55"/>
  <c r="AJ1738" i="55" s="1"/>
  <c r="AC1739" i="55"/>
  <c r="AM1739" i="55" s="1"/>
  <c r="Z1742" i="55"/>
  <c r="AJ1742" i="55" s="1"/>
  <c r="AC1743" i="55"/>
  <c r="AM1743" i="55" s="1"/>
  <c r="Z1746" i="55"/>
  <c r="AJ1746" i="55" s="1"/>
  <c r="AC1747" i="55"/>
  <c r="AM1747" i="55" s="1"/>
  <c r="Z1750" i="55"/>
  <c r="AJ1750" i="55" s="1"/>
  <c r="AC1751" i="55"/>
  <c r="AM1751" i="55" s="1"/>
  <c r="Z1754" i="55"/>
  <c r="AJ1754" i="55" s="1"/>
  <c r="AC1755" i="55"/>
  <c r="AM1755" i="55" s="1"/>
  <c r="Z1758" i="55"/>
  <c r="AJ1758" i="55" s="1"/>
  <c r="AC1759" i="55"/>
  <c r="AM1759" i="55" s="1"/>
  <c r="Z1762" i="55"/>
  <c r="AJ1762" i="55" s="1"/>
  <c r="AC1763" i="55"/>
  <c r="AM1763" i="55" s="1"/>
  <c r="Z1766" i="55"/>
  <c r="AJ1766" i="55" s="1"/>
  <c r="AC1767" i="55"/>
  <c r="AM1767" i="55" s="1"/>
  <c r="Z1770" i="55"/>
  <c r="AJ1770" i="55" s="1"/>
  <c r="AC1771" i="55"/>
  <c r="AM1771" i="55" s="1"/>
  <c r="Z1774" i="55"/>
  <c r="AJ1774" i="55" s="1"/>
  <c r="AC1775" i="55"/>
  <c r="AM1775" i="55" s="1"/>
  <c r="Z1778" i="55"/>
  <c r="AJ1778" i="55" s="1"/>
  <c r="AC1779" i="55"/>
  <c r="AM1779" i="55" s="1"/>
  <c r="Z1782" i="55"/>
  <c r="AJ1782" i="55" s="1"/>
  <c r="AC1783" i="55"/>
  <c r="AM1783" i="55" s="1"/>
  <c r="Z1786" i="55"/>
  <c r="AJ1786" i="55" s="1"/>
  <c r="AC1787" i="55"/>
  <c r="AM1787" i="55" s="1"/>
  <c r="Z1790" i="55"/>
  <c r="AJ1790" i="55" s="1"/>
  <c r="AC1791" i="55"/>
  <c r="AM1791" i="55" s="1"/>
  <c r="Z1794" i="55"/>
  <c r="AJ1794" i="55" s="1"/>
  <c r="AC1795" i="55"/>
  <c r="AM1795" i="55" s="1"/>
  <c r="Z1798" i="55"/>
  <c r="AJ1798" i="55" s="1"/>
  <c r="AC1799" i="55"/>
  <c r="AM1799" i="55" s="1"/>
  <c r="Z1802" i="55"/>
  <c r="AJ1802" i="55" s="1"/>
  <c r="AC1803" i="55"/>
  <c r="AM1803" i="55" s="1"/>
  <c r="Z1806" i="55"/>
  <c r="AJ1806" i="55" s="1"/>
  <c r="AC1807" i="55"/>
  <c r="AM1807" i="55" s="1"/>
  <c r="Z1810" i="55"/>
  <c r="AJ1810" i="55" s="1"/>
  <c r="AC1811" i="55"/>
  <c r="AM1811" i="55" s="1"/>
  <c r="Z1814" i="55"/>
  <c r="AJ1814" i="55" s="1"/>
  <c r="AC1815" i="55"/>
  <c r="AM1815" i="55" s="1"/>
  <c r="Z1818" i="55"/>
  <c r="AJ1818" i="55" s="1"/>
  <c r="AC1819" i="55"/>
  <c r="AM1819" i="55" s="1"/>
  <c r="Z1822" i="55"/>
  <c r="AJ1822" i="55" s="1"/>
  <c r="AC1823" i="55"/>
  <c r="AM1823" i="55" s="1"/>
  <c r="Z1826" i="55"/>
  <c r="AJ1826" i="55" s="1"/>
  <c r="AC1827" i="55"/>
  <c r="AM1827" i="55" s="1"/>
  <c r="Z1830" i="55"/>
  <c r="AJ1830" i="55" s="1"/>
  <c r="AC1831" i="55"/>
  <c r="AM1831" i="55" s="1"/>
  <c r="Z1834" i="55"/>
  <c r="AJ1834" i="55" s="1"/>
  <c r="AE1835" i="55"/>
  <c r="AO1835" i="55" s="1"/>
  <c r="AC1838" i="55"/>
  <c r="AM1838" i="55" s="1"/>
  <c r="Z1838" i="55"/>
  <c r="AJ1838" i="55" s="1"/>
  <c r="AE1839" i="55"/>
  <c r="AO1839" i="55" s="1"/>
  <c r="AL1840" i="55"/>
  <c r="AH1840" i="55" s="1"/>
  <c r="AC1842" i="55"/>
  <c r="AM1842" i="55" s="1"/>
  <c r="Z1842" i="55"/>
  <c r="AJ1842" i="55" s="1"/>
  <c r="AE1843" i="55"/>
  <c r="AO1843" i="55" s="1"/>
  <c r="AL1844" i="55"/>
  <c r="AH1844" i="55" s="1"/>
  <c r="AC1846" i="55"/>
  <c r="AM1846" i="55" s="1"/>
  <c r="Z1846" i="55"/>
  <c r="AJ1846" i="55" s="1"/>
  <c r="AE1847" i="55"/>
  <c r="AO1847" i="55" s="1"/>
  <c r="AL1848" i="55"/>
  <c r="AH1848" i="55" s="1"/>
  <c r="AC1850" i="55"/>
  <c r="AM1850" i="55" s="1"/>
  <c r="Z1850" i="55"/>
  <c r="AJ1850" i="55" s="1"/>
  <c r="AE1851" i="55"/>
  <c r="AO1851" i="55" s="1"/>
  <c r="AL1852" i="55"/>
  <c r="AH1852" i="55" s="1"/>
  <c r="AC1854" i="55"/>
  <c r="AM1854" i="55" s="1"/>
  <c r="Z1854" i="55"/>
  <c r="AJ1854" i="55" s="1"/>
  <c r="AE1855" i="55"/>
  <c r="AO1855" i="55" s="1"/>
  <c r="AL1856" i="55"/>
  <c r="AH1856" i="55" s="1"/>
  <c r="AC1858" i="55"/>
  <c r="AM1858" i="55" s="1"/>
  <c r="Z1858" i="55"/>
  <c r="AJ1858" i="55" s="1"/>
  <c r="AE1859" i="55"/>
  <c r="AO1859" i="55" s="1"/>
  <c r="AL1860" i="55"/>
  <c r="AH1860" i="55" s="1"/>
  <c r="AC1862" i="55"/>
  <c r="AM1862" i="55" s="1"/>
  <c r="Z1862" i="55"/>
  <c r="AJ1862" i="55" s="1"/>
  <c r="AE1863" i="55"/>
  <c r="AO1863" i="55" s="1"/>
  <c r="AN1864" i="55"/>
  <c r="AA1866" i="55"/>
  <c r="AK1866" i="55" s="1"/>
  <c r="AE1867" i="55"/>
  <c r="AO1867" i="55" s="1"/>
  <c r="AC1867" i="55"/>
  <c r="AM1867" i="55" s="1"/>
  <c r="AO1869" i="55"/>
  <c r="AI1870" i="55"/>
  <c r="AD1871" i="55"/>
  <c r="AN1871" i="55" s="1"/>
  <c r="AN1872" i="55"/>
  <c r="AA1874" i="55"/>
  <c r="AK1874" i="55" s="1"/>
  <c r="AE1875" i="55"/>
  <c r="AO1875" i="55" s="1"/>
  <c r="AC1875" i="55"/>
  <c r="AM1875" i="55" s="1"/>
  <c r="AL1885" i="55"/>
  <c r="AH1885" i="55" s="1"/>
  <c r="AK1885" i="55"/>
  <c r="AI1885" i="55"/>
  <c r="AM1885" i="55"/>
  <c r="AB1891" i="55"/>
  <c r="AL1891" i="55" s="1"/>
  <c r="AH1891" i="55" s="1"/>
  <c r="AN1892" i="55"/>
  <c r="AA1895" i="55"/>
  <c r="AK1895" i="55" s="1"/>
  <c r="AM1896" i="55"/>
  <c r="AB1899" i="55"/>
  <c r="AL1899" i="55" s="1"/>
  <c r="AH1899" i="55" s="1"/>
  <c r="AL1901" i="55"/>
  <c r="AH1901" i="55" s="1"/>
  <c r="AK1901" i="55"/>
  <c r="AI1901" i="55"/>
  <c r="AL1907" i="55"/>
  <c r="AH1907" i="55" s="1"/>
  <c r="AK1907" i="55"/>
  <c r="AI1908" i="55"/>
  <c r="AO1908" i="55"/>
  <c r="AN1908" i="55"/>
  <c r="AK1908" i="55"/>
  <c r="AJ1920" i="55"/>
  <c r="AI1920" i="55"/>
  <c r="AO1920" i="55"/>
  <c r="AN1920" i="55"/>
  <c r="AM1920" i="55"/>
  <c r="AK1923" i="55"/>
  <c r="AJ1932" i="55"/>
  <c r="AI1932" i="55"/>
  <c r="AO1932" i="55"/>
  <c r="AN1932" i="55"/>
  <c r="AM1932" i="55"/>
  <c r="AK1935" i="55"/>
  <c r="AJ1944" i="55"/>
  <c r="AI1944" i="55"/>
  <c r="AO1944" i="55"/>
  <c r="AN1944" i="55"/>
  <c r="AM1944" i="55"/>
  <c r="AE1947" i="55"/>
  <c r="AO1947" i="55" s="1"/>
  <c r="AD1947" i="55"/>
  <c r="AN1947" i="55" s="1"/>
  <c r="AC1947" i="55"/>
  <c r="AM1947" i="55" s="1"/>
  <c r="AB1947" i="55"/>
  <c r="AL1947" i="55" s="1"/>
  <c r="AH1947" i="55" s="1"/>
  <c r="Z1947" i="55"/>
  <c r="AJ1947" i="55" s="1"/>
  <c r="Y1947" i="55"/>
  <c r="AK1952" i="55"/>
  <c r="AG1952" i="55" s="1"/>
  <c r="AK1955" i="55"/>
  <c r="AM1961" i="55"/>
  <c r="AL1961" i="55"/>
  <c r="AH1961" i="55" s="1"/>
  <c r="AK1961" i="55"/>
  <c r="AJ1961" i="55"/>
  <c r="AI1961" i="55"/>
  <c r="AM1965" i="55"/>
  <c r="AL1965" i="55"/>
  <c r="AH1965" i="55" s="1"/>
  <c r="AK1965" i="55"/>
  <c r="AJ1965" i="55"/>
  <c r="AI1965" i="55"/>
  <c r="AM1969" i="55"/>
  <c r="AL1969" i="55"/>
  <c r="AH1969" i="55" s="1"/>
  <c r="AK1969" i="55"/>
  <c r="AJ1969" i="55"/>
  <c r="AI1969" i="55"/>
  <c r="AM1973" i="55"/>
  <c r="AL1973" i="55"/>
  <c r="AH1973" i="55" s="1"/>
  <c r="AK1973" i="55"/>
  <c r="AJ1973" i="55"/>
  <c r="AI1973" i="55"/>
  <c r="AM1977" i="55"/>
  <c r="AL1977" i="55"/>
  <c r="AH1977" i="55" s="1"/>
  <c r="AK1977" i="55"/>
  <c r="AJ1977" i="55"/>
  <c r="AI1977" i="55"/>
  <c r="AM1981" i="55"/>
  <c r="AL1981" i="55"/>
  <c r="AH1981" i="55" s="1"/>
  <c r="AK1981" i="55"/>
  <c r="AJ1981" i="55"/>
  <c r="AI1981" i="55"/>
  <c r="AM1985" i="55"/>
  <c r="AL1985" i="55"/>
  <c r="AH1985" i="55" s="1"/>
  <c r="AK1985" i="55"/>
  <c r="AJ1985" i="55"/>
  <c r="AI1985" i="55"/>
  <c r="AM1989" i="55"/>
  <c r="AL1989" i="55"/>
  <c r="AH1989" i="55" s="1"/>
  <c r="AK1989" i="55"/>
  <c r="AJ1989" i="55"/>
  <c r="AI1989" i="55"/>
  <c r="AM1993" i="55"/>
  <c r="AL1993" i="55"/>
  <c r="AH1993" i="55" s="1"/>
  <c r="AK1993" i="55"/>
  <c r="AI1993" i="55"/>
  <c r="AA1734" i="55"/>
  <c r="AK1734" i="55" s="1"/>
  <c r="AA1738" i="55"/>
  <c r="AK1738" i="55" s="1"/>
  <c r="AA1742" i="55"/>
  <c r="AK1742" i="55" s="1"/>
  <c r="AD1743" i="55"/>
  <c r="AN1743" i="55" s="1"/>
  <c r="AA1746" i="55"/>
  <c r="AK1746" i="55" s="1"/>
  <c r="AD1747" i="55"/>
  <c r="AN1747" i="55" s="1"/>
  <c r="AA1750" i="55"/>
  <c r="AK1750" i="55" s="1"/>
  <c r="AD1751" i="55"/>
  <c r="AN1751" i="55" s="1"/>
  <c r="AA1754" i="55"/>
  <c r="AK1754" i="55" s="1"/>
  <c r="AD1755" i="55"/>
  <c r="AN1755" i="55" s="1"/>
  <c r="AA1758" i="55"/>
  <c r="AK1758" i="55" s="1"/>
  <c r="AD1759" i="55"/>
  <c r="AN1759" i="55" s="1"/>
  <c r="AA1762" i="55"/>
  <c r="AK1762" i="55" s="1"/>
  <c r="AD1763" i="55"/>
  <c r="AN1763" i="55" s="1"/>
  <c r="AA1766" i="55"/>
  <c r="AK1766" i="55" s="1"/>
  <c r="AD1767" i="55"/>
  <c r="AN1767" i="55" s="1"/>
  <c r="AA1770" i="55"/>
  <c r="AK1770" i="55" s="1"/>
  <c r="AD1771" i="55"/>
  <c r="AN1771" i="55" s="1"/>
  <c r="AA1774" i="55"/>
  <c r="AK1774" i="55" s="1"/>
  <c r="AD1775" i="55"/>
  <c r="AN1775" i="55" s="1"/>
  <c r="AA1778" i="55"/>
  <c r="AK1778" i="55" s="1"/>
  <c r="AD1779" i="55"/>
  <c r="AN1779" i="55" s="1"/>
  <c r="AA1782" i="55"/>
  <c r="AK1782" i="55" s="1"/>
  <c r="AD1783" i="55"/>
  <c r="AN1783" i="55" s="1"/>
  <c r="AA1786" i="55"/>
  <c r="AK1786" i="55" s="1"/>
  <c r="AD1787" i="55"/>
  <c r="AN1787" i="55" s="1"/>
  <c r="AA1790" i="55"/>
  <c r="AK1790" i="55" s="1"/>
  <c r="AD1791" i="55"/>
  <c r="AN1791" i="55" s="1"/>
  <c r="AA1794" i="55"/>
  <c r="AK1794" i="55" s="1"/>
  <c r="AD1795" i="55"/>
  <c r="AN1795" i="55" s="1"/>
  <c r="AA1798" i="55"/>
  <c r="AK1798" i="55" s="1"/>
  <c r="AD1799" i="55"/>
  <c r="AN1799" i="55" s="1"/>
  <c r="AA1802" i="55"/>
  <c r="AK1802" i="55" s="1"/>
  <c r="AD1803" i="55"/>
  <c r="AN1803" i="55" s="1"/>
  <c r="AA1806" i="55"/>
  <c r="AK1806" i="55" s="1"/>
  <c r="AD1807" i="55"/>
  <c r="AN1807" i="55" s="1"/>
  <c r="AA1810" i="55"/>
  <c r="AK1810" i="55" s="1"/>
  <c r="AD1811" i="55"/>
  <c r="AN1811" i="55" s="1"/>
  <c r="AA1814" i="55"/>
  <c r="AK1814" i="55" s="1"/>
  <c r="AD1815" i="55"/>
  <c r="AN1815" i="55" s="1"/>
  <c r="AA1818" i="55"/>
  <c r="AK1818" i="55" s="1"/>
  <c r="AD1819" i="55"/>
  <c r="AN1819" i="55" s="1"/>
  <c r="AA1822" i="55"/>
  <c r="AK1822" i="55" s="1"/>
  <c r="AD1823" i="55"/>
  <c r="AN1823" i="55" s="1"/>
  <c r="AA1826" i="55"/>
  <c r="AK1826" i="55" s="1"/>
  <c r="AD1827" i="55"/>
  <c r="AN1827" i="55" s="1"/>
  <c r="AA1830" i="55"/>
  <c r="AK1830" i="55" s="1"/>
  <c r="AD1831" i="55"/>
  <c r="AN1831" i="55" s="1"/>
  <c r="AA1834" i="55"/>
  <c r="AK1834" i="55" s="1"/>
  <c r="AM1840" i="55"/>
  <c r="AM1844" i="55"/>
  <c r="AM1848" i="55"/>
  <c r="AM1852" i="55"/>
  <c r="AM1860" i="55"/>
  <c r="AO1864" i="55"/>
  <c r="AD1866" i="55"/>
  <c r="AN1866" i="55" s="1"/>
  <c r="AO1872" i="55"/>
  <c r="AD1874" i="55"/>
  <c r="AN1874" i="55" s="1"/>
  <c r="AN1885" i="55"/>
  <c r="AD1891" i="55"/>
  <c r="AN1891" i="55" s="1"/>
  <c r="AB1895" i="55"/>
  <c r="AL1895" i="55" s="1"/>
  <c r="AH1895" i="55" s="1"/>
  <c r="AN1896" i="55"/>
  <c r="AD1899" i="55"/>
  <c r="AN1899" i="55" s="1"/>
  <c r="AN1901" i="55"/>
  <c r="AE1907" i="55"/>
  <c r="AO1907" i="55" s="1"/>
  <c r="AC1907" i="55"/>
  <c r="AM1907" i="55" s="1"/>
  <c r="Z1907" i="55"/>
  <c r="AJ1907" i="55" s="1"/>
  <c r="Y1907" i="55"/>
  <c r="AL1908" i="55"/>
  <c r="AH1908" i="55" s="1"/>
  <c r="AM1921" i="55"/>
  <c r="AL1921" i="55"/>
  <c r="AH1921" i="55" s="1"/>
  <c r="AK1921" i="55"/>
  <c r="AJ1921" i="55"/>
  <c r="AI1921" i="55"/>
  <c r="AO1922" i="55"/>
  <c r="AN1922" i="55"/>
  <c r="AM1922" i="55"/>
  <c r="AK1922" i="55"/>
  <c r="AI1922" i="55"/>
  <c r="AE1923" i="55"/>
  <c r="AO1923" i="55" s="1"/>
  <c r="AD1923" i="55"/>
  <c r="AN1923" i="55" s="1"/>
  <c r="AC1923" i="55"/>
  <c r="AM1923" i="55" s="1"/>
  <c r="AB1923" i="55"/>
  <c r="AL1923" i="55" s="1"/>
  <c r="AH1923" i="55" s="1"/>
  <c r="Z1923" i="55"/>
  <c r="AJ1923" i="55" s="1"/>
  <c r="Y1923" i="55"/>
  <c r="AI1927" i="55"/>
  <c r="AM1933" i="55"/>
  <c r="AL1933" i="55"/>
  <c r="AH1933" i="55" s="1"/>
  <c r="AK1933" i="55"/>
  <c r="AJ1933" i="55"/>
  <c r="AI1933" i="55"/>
  <c r="AO1934" i="55"/>
  <c r="AN1934" i="55"/>
  <c r="AM1934" i="55"/>
  <c r="AK1934" i="55"/>
  <c r="AI1934" i="55"/>
  <c r="AE1935" i="55"/>
  <c r="AO1935" i="55" s="1"/>
  <c r="AD1935" i="55"/>
  <c r="AN1935" i="55" s="1"/>
  <c r="AC1935" i="55"/>
  <c r="AM1935" i="55" s="1"/>
  <c r="AB1935" i="55"/>
  <c r="AL1935" i="55" s="1"/>
  <c r="AH1935" i="55" s="1"/>
  <c r="Z1935" i="55"/>
  <c r="AJ1935" i="55" s="1"/>
  <c r="Y1935" i="55"/>
  <c r="AI1939" i="55"/>
  <c r="AM1945" i="55"/>
  <c r="AL1945" i="55"/>
  <c r="AH1945" i="55" s="1"/>
  <c r="AK1945" i="55"/>
  <c r="AJ1945" i="55"/>
  <c r="AI1945" i="55"/>
  <c r="AO1946" i="55"/>
  <c r="AN1946" i="55"/>
  <c r="AK1946" i="55"/>
  <c r="AI1946" i="55"/>
  <c r="AM1951" i="55"/>
  <c r="AE1955" i="55"/>
  <c r="AO1955" i="55" s="1"/>
  <c r="AD1955" i="55"/>
  <c r="AN1955" i="55" s="1"/>
  <c r="AC1955" i="55"/>
  <c r="AM1955" i="55" s="1"/>
  <c r="AB1955" i="55"/>
  <c r="AL1955" i="55" s="1"/>
  <c r="AH1955" i="55" s="1"/>
  <c r="Z1955" i="55"/>
  <c r="AJ1955" i="55" s="1"/>
  <c r="Y1955" i="55"/>
  <c r="AB1734" i="55"/>
  <c r="AL1734" i="55" s="1"/>
  <c r="AH1734" i="55" s="1"/>
  <c r="AB1738" i="55"/>
  <c r="AL1738" i="55" s="1"/>
  <c r="AH1738" i="55" s="1"/>
  <c r="AB1742" i="55"/>
  <c r="AL1742" i="55" s="1"/>
  <c r="AH1742" i="55" s="1"/>
  <c r="AB1746" i="55"/>
  <c r="AL1746" i="55" s="1"/>
  <c r="AH1746" i="55" s="1"/>
  <c r="AB1750" i="55"/>
  <c r="AL1750" i="55" s="1"/>
  <c r="AH1750" i="55" s="1"/>
  <c r="AB1754" i="55"/>
  <c r="AL1754" i="55" s="1"/>
  <c r="AH1754" i="55" s="1"/>
  <c r="AB1758" i="55"/>
  <c r="AL1758" i="55" s="1"/>
  <c r="AH1758" i="55" s="1"/>
  <c r="AB1762" i="55"/>
  <c r="AL1762" i="55" s="1"/>
  <c r="AH1762" i="55" s="1"/>
  <c r="AB1766" i="55"/>
  <c r="AL1766" i="55" s="1"/>
  <c r="AH1766" i="55" s="1"/>
  <c r="AB1770" i="55"/>
  <c r="AL1770" i="55" s="1"/>
  <c r="AH1770" i="55" s="1"/>
  <c r="AB1774" i="55"/>
  <c r="AL1774" i="55" s="1"/>
  <c r="AH1774" i="55" s="1"/>
  <c r="AB1778" i="55"/>
  <c r="AL1778" i="55" s="1"/>
  <c r="AH1778" i="55" s="1"/>
  <c r="AG1778" i="55" s="1"/>
  <c r="AB1782" i="55"/>
  <c r="AL1782" i="55" s="1"/>
  <c r="AH1782" i="55" s="1"/>
  <c r="AB1786" i="55"/>
  <c r="AL1786" i="55" s="1"/>
  <c r="AH1786" i="55" s="1"/>
  <c r="AB1790" i="55"/>
  <c r="AL1790" i="55" s="1"/>
  <c r="AH1790" i="55" s="1"/>
  <c r="AB1794" i="55"/>
  <c r="AL1794" i="55" s="1"/>
  <c r="AH1794" i="55" s="1"/>
  <c r="AB1798" i="55"/>
  <c r="AL1798" i="55" s="1"/>
  <c r="AH1798" i="55" s="1"/>
  <c r="AB1802" i="55"/>
  <c r="AL1802" i="55" s="1"/>
  <c r="AH1802" i="55" s="1"/>
  <c r="AB1806" i="55"/>
  <c r="AL1806" i="55" s="1"/>
  <c r="AH1806" i="55" s="1"/>
  <c r="AB1810" i="55"/>
  <c r="AL1810" i="55" s="1"/>
  <c r="AH1810" i="55" s="1"/>
  <c r="AB1814" i="55"/>
  <c r="AL1814" i="55" s="1"/>
  <c r="AH1814" i="55" s="1"/>
  <c r="AB1818" i="55"/>
  <c r="AL1818" i="55" s="1"/>
  <c r="AH1818" i="55" s="1"/>
  <c r="AB1822" i="55"/>
  <c r="AL1822" i="55" s="1"/>
  <c r="AH1822" i="55" s="1"/>
  <c r="AB1826" i="55"/>
  <c r="AL1826" i="55" s="1"/>
  <c r="AH1826" i="55" s="1"/>
  <c r="AB1830" i="55"/>
  <c r="AL1830" i="55" s="1"/>
  <c r="AH1830" i="55" s="1"/>
  <c r="AB1834" i="55"/>
  <c r="AL1834" i="55" s="1"/>
  <c r="AH1834" i="55" s="1"/>
  <c r="AN1840" i="55"/>
  <c r="AN1844" i="55"/>
  <c r="AN1848" i="55"/>
  <c r="AN1852" i="55"/>
  <c r="AN1856" i="55"/>
  <c r="AN1860" i="55"/>
  <c r="AE1866" i="55"/>
  <c r="AO1866" i="55" s="1"/>
  <c r="AO1870" i="55"/>
  <c r="AN1870" i="55"/>
  <c r="AK1870" i="55"/>
  <c r="AE1874" i="55"/>
  <c r="AO1874" i="55" s="1"/>
  <c r="AO1878" i="55"/>
  <c r="AI1878" i="55"/>
  <c r="AM1878" i="55"/>
  <c r="AL1893" i="55"/>
  <c r="AH1893" i="55" s="1"/>
  <c r="AK1893" i="55"/>
  <c r="AI1893" i="55"/>
  <c r="AM1893" i="55"/>
  <c r="AD1895" i="55"/>
  <c r="AN1895" i="55" s="1"/>
  <c r="AM1908" i="55"/>
  <c r="AJ1939" i="55"/>
  <c r="AJ1952" i="55"/>
  <c r="AI1952" i="55"/>
  <c r="AO1952" i="55"/>
  <c r="AN1952" i="55"/>
  <c r="AM1952" i="55"/>
  <c r="AO1954" i="55"/>
  <c r="AN1954" i="55"/>
  <c r="AK1954" i="55"/>
  <c r="AI1954" i="55"/>
  <c r="AO1840" i="55"/>
  <c r="AO1844" i="55"/>
  <c r="AO1848" i="55"/>
  <c r="AO1852" i="55"/>
  <c r="AA1854" i="55"/>
  <c r="AK1854" i="55" s="1"/>
  <c r="AO1856" i="55"/>
  <c r="AA1858" i="55"/>
  <c r="AK1858" i="55" s="1"/>
  <c r="AO1860" i="55"/>
  <c r="AA1862" i="55"/>
  <c r="AK1862" i="55" s="1"/>
  <c r="Z1867" i="55"/>
  <c r="AJ1867" i="55" s="1"/>
  <c r="AK1868" i="55"/>
  <c r="AC1870" i="55"/>
  <c r="AM1870" i="55" s="1"/>
  <c r="AB1870" i="55"/>
  <c r="AL1870" i="55" s="1"/>
  <c r="AH1870" i="55" s="1"/>
  <c r="Z1870" i="55"/>
  <c r="AJ1870" i="55" s="1"/>
  <c r="Z1875" i="55"/>
  <c r="AJ1875" i="55" s="1"/>
  <c r="AK1876" i="55"/>
  <c r="AI1887" i="55"/>
  <c r="AN1893" i="55"/>
  <c r="AO1902" i="55"/>
  <c r="AN1902" i="55"/>
  <c r="AI1902" i="55"/>
  <c r="AN1917" i="55"/>
  <c r="AN1929" i="55"/>
  <c r="AM1939" i="55"/>
  <c r="AN1941" i="55"/>
  <c r="AM1953" i="55"/>
  <c r="AK1953" i="55"/>
  <c r="AJ1953" i="55"/>
  <c r="AI1953" i="55"/>
  <c r="AO1999" i="55"/>
  <c r="Y1962" i="55"/>
  <c r="Y1966" i="55"/>
  <c r="Y1970" i="55"/>
  <c r="Y1974" i="55"/>
  <c r="Y1978" i="55"/>
  <c r="Y1982" i="55"/>
  <c r="Y1986" i="55"/>
  <c r="Y1990" i="55"/>
  <c r="Y1994" i="55"/>
  <c r="Y1998" i="55"/>
  <c r="Z1878" i="55"/>
  <c r="AJ1878" i="55" s="1"/>
  <c r="Z1882" i="55"/>
  <c r="AJ1882" i="55" s="1"/>
  <c r="Z1886" i="55"/>
  <c r="AJ1886" i="55" s="1"/>
  <c r="Z1890" i="55"/>
  <c r="AJ1890" i="55" s="1"/>
  <c r="Z1894" i="55"/>
  <c r="AJ1894" i="55" s="1"/>
  <c r="Z1898" i="55"/>
  <c r="AJ1898" i="55" s="1"/>
  <c r="Z1902" i="55"/>
  <c r="AJ1902" i="55" s="1"/>
  <c r="Z1906" i="55"/>
  <c r="AJ1906" i="55" s="1"/>
  <c r="Z1910" i="55"/>
  <c r="AJ1910" i="55" s="1"/>
  <c r="Z1914" i="55"/>
  <c r="AJ1914" i="55" s="1"/>
  <c r="Z1918" i="55"/>
  <c r="AJ1918" i="55" s="1"/>
  <c r="Z1922" i="55"/>
  <c r="AJ1922" i="55" s="1"/>
  <c r="Z1926" i="55"/>
  <c r="AJ1926" i="55" s="1"/>
  <c r="Z1930" i="55"/>
  <c r="AJ1930" i="55" s="1"/>
  <c r="Z1934" i="55"/>
  <c r="AJ1934" i="55" s="1"/>
  <c r="Z1938" i="55"/>
  <c r="AJ1938" i="55" s="1"/>
  <c r="Z1942" i="55"/>
  <c r="AJ1942" i="55" s="1"/>
  <c r="Z1946" i="55"/>
  <c r="AJ1946" i="55" s="1"/>
  <c r="Z1950" i="55"/>
  <c r="AJ1950" i="55" s="1"/>
  <c r="Z1954" i="55"/>
  <c r="AJ1954" i="55" s="1"/>
  <c r="Z1958" i="55"/>
  <c r="AJ1958" i="55" s="1"/>
  <c r="Z1962" i="55"/>
  <c r="AJ1962" i="55" s="1"/>
  <c r="Z1966" i="55"/>
  <c r="AJ1966" i="55" s="1"/>
  <c r="Z1970" i="55"/>
  <c r="AJ1970" i="55" s="1"/>
  <c r="Z1974" i="55"/>
  <c r="AJ1974" i="55" s="1"/>
  <c r="Z1978" i="55"/>
  <c r="AJ1978" i="55" s="1"/>
  <c r="Z1982" i="55"/>
  <c r="AJ1982" i="55" s="1"/>
  <c r="Z1986" i="55"/>
  <c r="AJ1986" i="55" s="1"/>
  <c r="Z1990" i="55"/>
  <c r="AJ1990" i="55" s="1"/>
  <c r="Z1994" i="55"/>
  <c r="AJ1994" i="55" s="1"/>
  <c r="Z1998" i="55"/>
  <c r="AJ1998" i="55" s="1"/>
  <c r="AA1958" i="55"/>
  <c r="AK1958" i="55" s="1"/>
  <c r="AA1962" i="55"/>
  <c r="AK1962" i="55" s="1"/>
  <c r="AA1966" i="55"/>
  <c r="AK1966" i="55" s="1"/>
  <c r="AA1970" i="55"/>
  <c r="AK1970" i="55" s="1"/>
  <c r="AA1974" i="55"/>
  <c r="AK1974" i="55" s="1"/>
  <c r="AA1978" i="55"/>
  <c r="AK1978" i="55" s="1"/>
  <c r="AA1982" i="55"/>
  <c r="AK1982" i="55" s="1"/>
  <c r="AA1986" i="55"/>
  <c r="AK1986" i="55" s="1"/>
  <c r="AA1990" i="55"/>
  <c r="AK1990" i="55" s="1"/>
  <c r="AA1994" i="55"/>
  <c r="AK1994" i="55" s="1"/>
  <c r="AA1998" i="55"/>
  <c r="AK1998" i="55" s="1"/>
  <c r="AB1878" i="55"/>
  <c r="AL1878" i="55" s="1"/>
  <c r="AH1878" i="55" s="1"/>
  <c r="AG1878" i="55" s="1"/>
  <c r="AB1882" i="55"/>
  <c r="AL1882" i="55" s="1"/>
  <c r="AH1882" i="55" s="1"/>
  <c r="AB1886" i="55"/>
  <c r="AL1886" i="55" s="1"/>
  <c r="AH1886" i="55" s="1"/>
  <c r="AB1890" i="55"/>
  <c r="AL1890" i="55" s="1"/>
  <c r="AH1890" i="55" s="1"/>
  <c r="AG1890" i="55" s="1"/>
  <c r="AB1894" i="55"/>
  <c r="AL1894" i="55" s="1"/>
  <c r="AH1894" i="55" s="1"/>
  <c r="AG1894" i="55" s="1"/>
  <c r="AB1898" i="55"/>
  <c r="AL1898" i="55" s="1"/>
  <c r="AH1898" i="55" s="1"/>
  <c r="AB1902" i="55"/>
  <c r="AL1902" i="55" s="1"/>
  <c r="AH1902" i="55" s="1"/>
  <c r="AG1902" i="55" s="1"/>
  <c r="AB1906" i="55"/>
  <c r="AL1906" i="55" s="1"/>
  <c r="AH1906" i="55" s="1"/>
  <c r="AG1906" i="55" s="1"/>
  <c r="AB1910" i="55"/>
  <c r="AL1910" i="55" s="1"/>
  <c r="AH1910" i="55" s="1"/>
  <c r="AB1914" i="55"/>
  <c r="AL1914" i="55" s="1"/>
  <c r="AH1914" i="55" s="1"/>
  <c r="AG1914" i="55" s="1"/>
  <c r="AB1918" i="55"/>
  <c r="AL1918" i="55" s="1"/>
  <c r="AH1918" i="55" s="1"/>
  <c r="AG1918" i="55" s="1"/>
  <c r="AB1922" i="55"/>
  <c r="AL1922" i="55" s="1"/>
  <c r="AH1922" i="55" s="1"/>
  <c r="AB1926" i="55"/>
  <c r="AL1926" i="55" s="1"/>
  <c r="AH1926" i="55" s="1"/>
  <c r="AB1930" i="55"/>
  <c r="AL1930" i="55" s="1"/>
  <c r="AH1930" i="55" s="1"/>
  <c r="AB1934" i="55"/>
  <c r="AL1934" i="55" s="1"/>
  <c r="AH1934" i="55" s="1"/>
  <c r="AB1938" i="55"/>
  <c r="AL1938" i="55" s="1"/>
  <c r="AH1938" i="55" s="1"/>
  <c r="AB1942" i="55"/>
  <c r="AL1942" i="55" s="1"/>
  <c r="AH1942" i="55" s="1"/>
  <c r="AB1946" i="55"/>
  <c r="AL1946" i="55" s="1"/>
  <c r="AH1946" i="55" s="1"/>
  <c r="AB1950" i="55"/>
  <c r="AL1950" i="55" s="1"/>
  <c r="AH1950" i="55" s="1"/>
  <c r="Y1953" i="55"/>
  <c r="AB1954" i="55"/>
  <c r="AL1954" i="55" s="1"/>
  <c r="AH1954" i="55" s="1"/>
  <c r="AG1954" i="55" s="1"/>
  <c r="Y1957" i="55"/>
  <c r="AB1958" i="55"/>
  <c r="AL1958" i="55" s="1"/>
  <c r="AH1958" i="55" s="1"/>
  <c r="Y1961" i="55"/>
  <c r="AB1962" i="55"/>
  <c r="AL1962" i="55" s="1"/>
  <c r="AH1962" i="55" s="1"/>
  <c r="Y1965" i="55"/>
  <c r="AB1966" i="55"/>
  <c r="AL1966" i="55" s="1"/>
  <c r="AH1966" i="55" s="1"/>
  <c r="Y1969" i="55"/>
  <c r="AB1970" i="55"/>
  <c r="AL1970" i="55" s="1"/>
  <c r="AH1970" i="55" s="1"/>
  <c r="Y1973" i="55"/>
  <c r="AB1974" i="55"/>
  <c r="AL1974" i="55" s="1"/>
  <c r="AH1974" i="55" s="1"/>
  <c r="Y1977" i="55"/>
  <c r="AB1978" i="55"/>
  <c r="AL1978" i="55" s="1"/>
  <c r="AH1978" i="55" s="1"/>
  <c r="Y1981" i="55"/>
  <c r="AB1982" i="55"/>
  <c r="AL1982" i="55" s="1"/>
  <c r="AH1982" i="55" s="1"/>
  <c r="Y1985" i="55"/>
  <c r="AB1986" i="55"/>
  <c r="AL1986" i="55" s="1"/>
  <c r="AH1986" i="55" s="1"/>
  <c r="Y1989" i="55"/>
  <c r="AB1990" i="55"/>
  <c r="AL1990" i="55" s="1"/>
  <c r="AH1990" i="55" s="1"/>
  <c r="Y1993" i="55"/>
  <c r="AB1994" i="55"/>
  <c r="AL1994" i="55" s="1"/>
  <c r="AH1994" i="55" s="1"/>
  <c r="Y1997" i="55"/>
  <c r="AB1998" i="55"/>
  <c r="AL1998" i="55" s="1"/>
  <c r="AH1998" i="55" s="1"/>
  <c r="AC1946" i="55"/>
  <c r="AM1946" i="55" s="1"/>
  <c r="AC1950" i="55"/>
  <c r="AM1950" i="55" s="1"/>
  <c r="AC1954" i="55"/>
  <c r="AM1954" i="55" s="1"/>
  <c r="AC1958" i="55"/>
  <c r="AM1958" i="55" s="1"/>
  <c r="AC1962" i="55"/>
  <c r="AM1962" i="55" s="1"/>
  <c r="AC1966" i="55"/>
  <c r="AM1966" i="55" s="1"/>
  <c r="AC1970" i="55"/>
  <c r="AM1970" i="55" s="1"/>
  <c r="AC1974" i="55"/>
  <c r="AM1974" i="55" s="1"/>
  <c r="AC1978" i="55"/>
  <c r="AM1978" i="55" s="1"/>
  <c r="AC1982" i="55"/>
  <c r="AM1982" i="55" s="1"/>
  <c r="AC1986" i="55"/>
  <c r="AM1986" i="55" s="1"/>
  <c r="AC1990" i="55"/>
  <c r="AM1990" i="55" s="1"/>
  <c r="Z1993" i="55"/>
  <c r="AJ1993" i="55" s="1"/>
  <c r="AC1994" i="55"/>
  <c r="AM1994" i="55" s="1"/>
  <c r="Z1997" i="55"/>
  <c r="AJ1997" i="55" s="1"/>
  <c r="AC1998" i="55"/>
  <c r="AM1998" i="55" s="1"/>
  <c r="AG1651" i="55" l="1"/>
  <c r="AG1257" i="55"/>
  <c r="AG241" i="55"/>
  <c r="AG994" i="55"/>
  <c r="AG612" i="55"/>
  <c r="AG544" i="55"/>
  <c r="AG540" i="55"/>
  <c r="AG1052" i="55"/>
  <c r="AF1052" i="55" s="1"/>
  <c r="AG1149" i="55"/>
  <c r="AG723" i="55"/>
  <c r="AG699" i="55"/>
  <c r="AG233" i="55"/>
  <c r="AG1137" i="55"/>
  <c r="AG962" i="55"/>
  <c r="AG719" i="55"/>
  <c r="AG396" i="55"/>
  <c r="AG371" i="55"/>
  <c r="AG1270" i="55"/>
  <c r="AG1299" i="55"/>
  <c r="AG691" i="55"/>
  <c r="AG795" i="55"/>
  <c r="AG1811" i="55"/>
  <c r="AG843" i="55"/>
  <c r="AF843" i="55" s="1"/>
  <c r="P8" i="56"/>
  <c r="E7" i="39" s="1"/>
  <c r="AG1125" i="55"/>
  <c r="AG1912" i="55"/>
  <c r="AG1707" i="55"/>
  <c r="AG1950" i="55"/>
  <c r="AG1830" i="55"/>
  <c r="AG1782" i="55"/>
  <c r="AG1374" i="55"/>
  <c r="AG950" i="55"/>
  <c r="AG897" i="55"/>
  <c r="AG1646" i="55"/>
  <c r="AG1550" i="55"/>
  <c r="AF1550" i="55" s="1"/>
  <c r="AG424" i="55"/>
  <c r="AF424" i="55" s="1"/>
  <c r="AG1926" i="55"/>
  <c r="AG861" i="55"/>
  <c r="AG1711" i="55"/>
  <c r="AG692" i="55"/>
  <c r="AG347" i="55"/>
  <c r="AG1417" i="55"/>
  <c r="AG1401" i="55"/>
  <c r="AG1490" i="55"/>
  <c r="AG1982" i="55"/>
  <c r="AG1409" i="55"/>
  <c r="AG1393" i="55"/>
  <c r="AF1393" i="55" s="1"/>
  <c r="AG1377" i="55"/>
  <c r="AG60" i="55"/>
  <c r="AG1385" i="55"/>
  <c r="AG193" i="55"/>
  <c r="AG1901" i="55"/>
  <c r="AG1647" i="55"/>
  <c r="AG1615" i="55"/>
  <c r="AG1802" i="55"/>
  <c r="AG1754" i="55"/>
  <c r="AG418" i="55"/>
  <c r="AG1751" i="55"/>
  <c r="AG512" i="55"/>
  <c r="AF512" i="55" s="1"/>
  <c r="AG917" i="55"/>
  <c r="AG735" i="55"/>
  <c r="AG640" i="55"/>
  <c r="AG1676" i="55"/>
  <c r="AG1390" i="55"/>
  <c r="AG1496" i="55"/>
  <c r="AG1026" i="55"/>
  <c r="AG1791" i="55"/>
  <c r="AG1314" i="55"/>
  <c r="AG923" i="55"/>
  <c r="AG1492" i="55"/>
  <c r="AG1468" i="55"/>
  <c r="AF1468" i="55" s="1"/>
  <c r="AG881" i="55"/>
  <c r="AG887" i="55"/>
  <c r="AG580" i="55"/>
  <c r="AG928" i="55"/>
  <c r="AG709" i="55"/>
  <c r="AF709" i="55" s="1"/>
  <c r="AG757" i="55"/>
  <c r="AG245" i="55"/>
  <c r="AG1287" i="55"/>
  <c r="AG1425" i="55"/>
  <c r="AG1414" i="55"/>
  <c r="AG1484" i="55"/>
  <c r="AG966" i="55"/>
  <c r="AF966" i="55" s="1"/>
  <c r="AG1579" i="55"/>
  <c r="AG722" i="55"/>
  <c r="AG1324" i="55"/>
  <c r="AG1269" i="55"/>
  <c r="AG1962" i="55"/>
  <c r="AG1908" i="55"/>
  <c r="AG1899" i="55"/>
  <c r="AG6" i="55"/>
  <c r="AG728" i="55"/>
  <c r="AF728" i="55" s="1"/>
  <c r="AG1992" i="55"/>
  <c r="AF1992" i="55" s="1"/>
  <c r="AG1316" i="55"/>
  <c r="AG844" i="55"/>
  <c r="AG2000" i="55"/>
  <c r="AF2000" i="55" s="1"/>
  <c r="AG705" i="55"/>
  <c r="AG205" i="55"/>
  <c r="AF205" i="55" s="1"/>
  <c r="AG101" i="55"/>
  <c r="AF101" i="55" s="1"/>
  <c r="AG89" i="55"/>
  <c r="AF89" i="55" s="1"/>
  <c r="AG1008" i="55"/>
  <c r="AF1008" i="55" s="1"/>
  <c r="AG456" i="55"/>
  <c r="AF456" i="55" s="1"/>
  <c r="AG5" i="55"/>
  <c r="AF125" i="55"/>
  <c r="AG1944" i="55"/>
  <c r="AF1944" i="55" s="1"/>
  <c r="AG1932" i="55"/>
  <c r="AF1932" i="55" s="1"/>
  <c r="AG1960" i="55"/>
  <c r="AF1960" i="55" s="1"/>
  <c r="AG392" i="55"/>
  <c r="AF392" i="55" s="1"/>
  <c r="AG1182" i="55"/>
  <c r="AF1182" i="55" s="1"/>
  <c r="AG803" i="55"/>
  <c r="AG915" i="55"/>
  <c r="AG1047" i="55"/>
  <c r="AG1057" i="55"/>
  <c r="AG213" i="55"/>
  <c r="AF213" i="55" s="1"/>
  <c r="AG201" i="55"/>
  <c r="AG169" i="55"/>
  <c r="AF169" i="55" s="1"/>
  <c r="AG161" i="55"/>
  <c r="AF161" i="55" s="1"/>
  <c r="AG153" i="55"/>
  <c r="AF153" i="55" s="1"/>
  <c r="AG1557" i="55"/>
  <c r="AF1557" i="55" s="1"/>
  <c r="AG1326" i="55"/>
  <c r="AG1303" i="55"/>
  <c r="AG1063" i="55"/>
  <c r="AF1063" i="55" s="1"/>
  <c r="AG662" i="55"/>
  <c r="AF662" i="55" s="1"/>
  <c r="AG361" i="55"/>
  <c r="AG454" i="55"/>
  <c r="AG1627" i="55"/>
  <c r="AG821" i="55"/>
  <c r="AG1012" i="55"/>
  <c r="AG938" i="55"/>
  <c r="AF938" i="55" s="1"/>
  <c r="AG903" i="55"/>
  <c r="AF903" i="55" s="1"/>
  <c r="AG655" i="55"/>
  <c r="AG351" i="55"/>
  <c r="AG1623" i="55"/>
  <c r="AG1523" i="55"/>
  <c r="AG1218" i="55"/>
  <c r="AG1160" i="55"/>
  <c r="AG1130" i="55"/>
  <c r="AF1130" i="55" s="1"/>
  <c r="AG946" i="55"/>
  <c r="AF946" i="55" s="1"/>
  <c r="AG1803" i="55"/>
  <c r="AG1507" i="55"/>
  <c r="AG1245" i="55"/>
  <c r="AG1141" i="55"/>
  <c r="AG959" i="55"/>
  <c r="AF959" i="55" s="1"/>
  <c r="AG779" i="55"/>
  <c r="AG661" i="55"/>
  <c r="AG318" i="55"/>
  <c r="AF318" i="55" s="1"/>
  <c r="AG122" i="55"/>
  <c r="AF122" i="55" s="1"/>
  <c r="AG165" i="55"/>
  <c r="AF165" i="55" s="1"/>
  <c r="AG1434" i="55"/>
  <c r="AG789" i="55"/>
  <c r="AG341" i="55"/>
  <c r="AG1852" i="55"/>
  <c r="AG1460" i="55"/>
  <c r="AG1388" i="55"/>
  <c r="AG775" i="55"/>
  <c r="AF775" i="55" s="1"/>
  <c r="AG281" i="55"/>
  <c r="AF281" i="55" s="1"/>
  <c r="AG1819" i="55"/>
  <c r="AG1795" i="55"/>
  <c r="AG1655" i="55"/>
  <c r="AG1454" i="55"/>
  <c r="AG1046" i="55"/>
  <c r="AG954" i="55"/>
  <c r="AF954" i="55" s="1"/>
  <c r="AG1193" i="55"/>
  <c r="AF1193" i="55" s="1"/>
  <c r="AG849" i="55"/>
  <c r="AG809" i="55"/>
  <c r="AG859" i="55"/>
  <c r="AG492" i="55"/>
  <c r="AF492" i="55" s="1"/>
  <c r="AG293" i="55"/>
  <c r="AG1587" i="55"/>
  <c r="AG1334" i="55"/>
  <c r="AF1334" i="55" s="1"/>
  <c r="AG596" i="55"/>
  <c r="AF596" i="55" s="1"/>
  <c r="AG104" i="55"/>
  <c r="AG1450" i="55"/>
  <c r="AG724" i="55"/>
  <c r="AG1788" i="55"/>
  <c r="AF1788" i="55" s="1"/>
  <c r="AG1567" i="55"/>
  <c r="AG1042" i="55"/>
  <c r="AG780" i="55"/>
  <c r="AF780" i="55" s="1"/>
  <c r="AG225" i="55"/>
  <c r="AF225" i="55" s="1"/>
  <c r="AG113" i="55"/>
  <c r="AF113" i="55" s="1"/>
  <c r="AG364" i="55"/>
  <c r="AF364" i="55" s="1"/>
  <c r="AG1028" i="55"/>
  <c r="AF1028" i="55" s="1"/>
  <c r="AG1784" i="55"/>
  <c r="AF1784" i="55" s="1"/>
  <c r="AG1438" i="55"/>
  <c r="AG1418" i="55"/>
  <c r="AG769" i="55"/>
  <c r="AF769" i="55" s="1"/>
  <c r="AG1440" i="55"/>
  <c r="AF1440" i="55" s="1"/>
  <c r="AG1066" i="55"/>
  <c r="AG837" i="55"/>
  <c r="AG408" i="55"/>
  <c r="AF408" i="55" s="1"/>
  <c r="AG1896" i="55"/>
  <c r="AG1767" i="55"/>
  <c r="AG367" i="55"/>
  <c r="AF367" i="55" s="1"/>
  <c r="AF193" i="55"/>
  <c r="AG1792" i="55"/>
  <c r="AF1792" i="55" s="1"/>
  <c r="AG1614" i="55"/>
  <c r="AG17" i="55"/>
  <c r="AG652" i="55"/>
  <c r="AG1936" i="55"/>
  <c r="AF1936" i="55" s="1"/>
  <c r="AG1185" i="55"/>
  <c r="AF1185" i="55" s="1"/>
  <c r="AG707" i="55"/>
  <c r="AF707" i="55" s="1"/>
  <c r="AG468" i="55"/>
  <c r="AF468" i="55" s="1"/>
  <c r="AG403" i="55"/>
  <c r="AF403" i="55" s="1"/>
  <c r="AG350" i="55"/>
  <c r="AG132" i="55"/>
  <c r="AG1764" i="55"/>
  <c r="AF1764" i="55" s="1"/>
  <c r="AG452" i="55"/>
  <c r="AF452" i="55" s="1"/>
  <c r="AF1808" i="55"/>
  <c r="AG315" i="55"/>
  <c r="AF315" i="55" s="1"/>
  <c r="AG229" i="55"/>
  <c r="AF229" i="55" s="1"/>
  <c r="AG1886" i="55"/>
  <c r="AG1794" i="55"/>
  <c r="AF1794" i="55" s="1"/>
  <c r="AG1630" i="55"/>
  <c r="AF1630" i="55" s="1"/>
  <c r="AG1558" i="55"/>
  <c r="AF1558" i="55" s="1"/>
  <c r="AG1693" i="55"/>
  <c r="AF1693" i="55" s="1"/>
  <c r="AG1643" i="55"/>
  <c r="AF1643" i="55" s="1"/>
  <c r="AG1330" i="55"/>
  <c r="AF1330" i="55" s="1"/>
  <c r="AG1681" i="55"/>
  <c r="AG1452" i="55"/>
  <c r="AG1058" i="55"/>
  <c r="AG1181" i="55"/>
  <c r="AG1294" i="55"/>
  <c r="AG560" i="55"/>
  <c r="AG305" i="55"/>
  <c r="AF305" i="55" s="1"/>
  <c r="AG355" i="55"/>
  <c r="AF355" i="55" s="1"/>
  <c r="AG1882" i="55"/>
  <c r="AG1639" i="55"/>
  <c r="AF1639" i="55" s="1"/>
  <c r="AG875" i="55"/>
  <c r="AG1060" i="55"/>
  <c r="AF1060" i="55" s="1"/>
  <c r="AG1424" i="55"/>
  <c r="AG1177" i="55"/>
  <c r="AG598" i="55"/>
  <c r="AG460" i="55"/>
  <c r="AG365" i="55"/>
  <c r="AG1466" i="55"/>
  <c r="AF1466" i="55" s="1"/>
  <c r="AG1014" i="55"/>
  <c r="AG857" i="55"/>
  <c r="AG727" i="55"/>
  <c r="AG1771" i="55"/>
  <c r="AF1771" i="55" s="1"/>
  <c r="AG1619" i="55"/>
  <c r="AG1543" i="55"/>
  <c r="AG1402" i="55"/>
  <c r="AG1386" i="55"/>
  <c r="AF1386" i="55" s="1"/>
  <c r="AG700" i="55"/>
  <c r="AF700" i="55" s="1"/>
  <c r="AG387" i="55"/>
  <c r="AF387" i="55" s="1"/>
  <c r="AG217" i="55"/>
  <c r="AF217" i="55" s="1"/>
  <c r="AG1706" i="55"/>
  <c r="AG1594" i="55"/>
  <c r="AF1594" i="55" s="1"/>
  <c r="AG1366" i="55"/>
  <c r="AF1366" i="55" s="1"/>
  <c r="AG1464" i="55"/>
  <c r="AF1464" i="55" s="1"/>
  <c r="AG459" i="55"/>
  <c r="AF459" i="55" s="1"/>
  <c r="AG447" i="55"/>
  <c r="AG1815" i="55"/>
  <c r="AG1607" i="55"/>
  <c r="AG1813" i="55"/>
  <c r="AG1506" i="55"/>
  <c r="AG1663" i="55"/>
  <c r="AG1006" i="55"/>
  <c r="AG813" i="55"/>
  <c r="AF813" i="55" s="1"/>
  <c r="AG131" i="55"/>
  <c r="AF131" i="55" s="1"/>
  <c r="AG289" i="55"/>
  <c r="AF289" i="55" s="1"/>
  <c r="AG1874" i="55"/>
  <c r="AF1874" i="55" s="1"/>
  <c r="AG1911" i="55"/>
  <c r="AF1911" i="55" s="1"/>
  <c r="AG1382" i="55"/>
  <c r="AF1382" i="55" s="1"/>
  <c r="AG1362" i="55"/>
  <c r="AF1362" i="55" s="1"/>
  <c r="AG1363" i="55"/>
  <c r="AG53" i="55"/>
  <c r="AF53" i="55" s="1"/>
  <c r="AG1051" i="55"/>
  <c r="AG833" i="55"/>
  <c r="AG991" i="55"/>
  <c r="AG202" i="55"/>
  <c r="AG1994" i="55"/>
  <c r="AF1994" i="55" s="1"/>
  <c r="AG1610" i="55"/>
  <c r="AG1562" i="55"/>
  <c r="AG1480" i="55"/>
  <c r="AF1480" i="55" s="1"/>
  <c r="AG1432" i="55"/>
  <c r="AG937" i="55"/>
  <c r="AG1783" i="55"/>
  <c r="AF1783" i="55" s="1"/>
  <c r="AG1735" i="55"/>
  <c r="AG1931" i="55"/>
  <c r="AG1426" i="55"/>
  <c r="AG1410" i="55"/>
  <c r="AG1378" i="55"/>
  <c r="AG1399" i="55"/>
  <c r="AG974" i="55"/>
  <c r="AG829" i="55"/>
  <c r="AF829" i="55" s="1"/>
  <c r="AG781" i="55"/>
  <c r="AF781" i="55" s="1"/>
  <c r="AG1343" i="55"/>
  <c r="AG925" i="55"/>
  <c r="AG845" i="55"/>
  <c r="AG1930" i="55"/>
  <c r="AF1930" i="55" s="1"/>
  <c r="AG1779" i="55"/>
  <c r="AG1539" i="55"/>
  <c r="AG970" i="55"/>
  <c r="AG753" i="55"/>
  <c r="AG1020" i="55"/>
  <c r="AG922" i="55"/>
  <c r="AF922" i="55" s="1"/>
  <c r="AG390" i="55"/>
  <c r="AF390" i="55" s="1"/>
  <c r="AG1626" i="55"/>
  <c r="AF1626" i="55" s="1"/>
  <c r="AG1602" i="55"/>
  <c r="AG1578" i="55"/>
  <c r="AG1554" i="55"/>
  <c r="AG1776" i="55"/>
  <c r="AG1552" i="55"/>
  <c r="AF1552" i="55" s="1"/>
  <c r="AG1775" i="55"/>
  <c r="AG1054" i="55"/>
  <c r="AG1038" i="55"/>
  <c r="AG642" i="55"/>
  <c r="AG594" i="55"/>
  <c r="AG546" i="55"/>
  <c r="AG1964" i="55"/>
  <c r="AF1964" i="55" s="1"/>
  <c r="AG1993" i="55"/>
  <c r="AG1571" i="55"/>
  <c r="AF1571" i="55" s="1"/>
  <c r="AG761" i="55"/>
  <c r="AF761" i="55" s="1"/>
  <c r="AG232" i="55"/>
  <c r="AF232" i="55" s="1"/>
  <c r="AG1093" i="55"/>
  <c r="AG13" i="55"/>
  <c r="AG1040" i="55"/>
  <c r="AF1040" i="55" s="1"/>
  <c r="AG1981" i="55"/>
  <c r="AG1717" i="55"/>
  <c r="AG1761" i="55"/>
  <c r="AG1733" i="55"/>
  <c r="AG1940" i="55"/>
  <c r="AF1940" i="55" s="1"/>
  <c r="AG1430" i="55"/>
  <c r="AG1508" i="55"/>
  <c r="AF1508" i="55" s="1"/>
  <c r="AG1134" i="55"/>
  <c r="AF1134" i="55" s="1"/>
  <c r="AG1106" i="55"/>
  <c r="AF1106" i="55" s="1"/>
  <c r="AG56" i="55"/>
  <c r="AF56" i="55" s="1"/>
  <c r="AG155" i="55"/>
  <c r="AG1743" i="55"/>
  <c r="AF1743" i="55" s="1"/>
  <c r="AG1598" i="55"/>
  <c r="AF1598" i="55" s="1"/>
  <c r="AG960" i="55"/>
  <c r="AG356" i="55"/>
  <c r="AG1956" i="55"/>
  <c r="AF1956" i="55" s="1"/>
  <c r="AG1286" i="55"/>
  <c r="AF1286" i="55" s="1"/>
  <c r="AG1348" i="55"/>
  <c r="AF1348" i="55" s="1"/>
  <c r="AG943" i="55"/>
  <c r="AF943" i="55" s="1"/>
  <c r="AG777" i="55"/>
  <c r="AF777" i="55" s="1"/>
  <c r="AG763" i="55"/>
  <c r="AF763" i="55" s="1"/>
  <c r="AG567" i="55"/>
  <c r="AG50" i="55"/>
  <c r="AG989" i="55"/>
  <c r="AG1150" i="55"/>
  <c r="AF1150" i="55" s="1"/>
  <c r="AG1695" i="55"/>
  <c r="AG797" i="55"/>
  <c r="AG508" i="55"/>
  <c r="AF508" i="55" s="1"/>
  <c r="AG109" i="55"/>
  <c r="AF109" i="55" s="1"/>
  <c r="AG1448" i="55"/>
  <c r="AG1400" i="55"/>
  <c r="AF1400" i="55" s="1"/>
  <c r="AG320" i="55"/>
  <c r="AF320" i="55" s="1"/>
  <c r="AG1968" i="55"/>
  <c r="AF1968" i="55" s="1"/>
  <c r="AG1756" i="55"/>
  <c r="AG1542" i="55"/>
  <c r="AG1050" i="55"/>
  <c r="AF1050" i="55" s="1"/>
  <c r="AG817" i="55"/>
  <c r="AF817" i="55" s="1"/>
  <c r="AG745" i="55"/>
  <c r="AF745" i="55" s="1"/>
  <c r="AG651" i="55"/>
  <c r="AG539" i="55"/>
  <c r="AG678" i="55"/>
  <c r="AF678" i="55" s="1"/>
  <c r="AG871" i="55"/>
  <c r="AG1910" i="55"/>
  <c r="AG1634" i="55"/>
  <c r="AF1634" i="55" s="1"/>
  <c r="AG1600" i="55"/>
  <c r="AF1600" i="55" s="1"/>
  <c r="AG1198" i="55"/>
  <c r="AF1198" i="55" s="1"/>
  <c r="AG869" i="55"/>
  <c r="AF869" i="55" s="1"/>
  <c r="AG811" i="55"/>
  <c r="AG377" i="55"/>
  <c r="AG142" i="55"/>
  <c r="AG99" i="55"/>
  <c r="AG1485" i="55"/>
  <c r="AG1469" i="55"/>
  <c r="AF1469" i="55" s="1"/>
  <c r="AG1453" i="55"/>
  <c r="AG134" i="55"/>
  <c r="AG72" i="55"/>
  <c r="AG1635" i="55"/>
  <c r="AF1635" i="55" s="1"/>
  <c r="AG1533" i="55"/>
  <c r="AG1561" i="55"/>
  <c r="AG1300" i="55"/>
  <c r="AF1300" i="55" s="1"/>
  <c r="AG826" i="55"/>
  <c r="AF826" i="55" s="1"/>
  <c r="AG180" i="55"/>
  <c r="AF180" i="55" s="1"/>
  <c r="AG473" i="55"/>
  <c r="AF473" i="55" s="1"/>
  <c r="AG200" i="55"/>
  <c r="AG9" i="55"/>
  <c r="AF9" i="55" s="1"/>
  <c r="AG1071" i="55"/>
  <c r="AG755" i="55"/>
  <c r="AG1714" i="55"/>
  <c r="AG1845" i="55"/>
  <c r="AG1842" i="55"/>
  <c r="AG1428" i="55"/>
  <c r="AG1404" i="55"/>
  <c r="AG1380" i="55"/>
  <c r="AF1380" i="55" s="1"/>
  <c r="AG740" i="55"/>
  <c r="AF740" i="55" s="1"/>
  <c r="AG467" i="55"/>
  <c r="AF467" i="55" s="1"/>
  <c r="AG166" i="55"/>
  <c r="AF166" i="55" s="1"/>
  <c r="AG179" i="55"/>
  <c r="AF179" i="55" s="1"/>
  <c r="AG186" i="55"/>
  <c r="AF186" i="55" s="1"/>
  <c r="AG1493" i="55"/>
  <c r="AG1477" i="55"/>
  <c r="AF1477" i="55" s="1"/>
  <c r="AG1461" i="55"/>
  <c r="AF1461" i="55" s="1"/>
  <c r="AG1608" i="55"/>
  <c r="AG1870" i="55"/>
  <c r="AF1870" i="55" s="1"/>
  <c r="AG1916" i="55"/>
  <c r="AF1916" i="55" s="1"/>
  <c r="AG1887" i="55"/>
  <c r="AF1887" i="55" s="1"/>
  <c r="AG1302" i="55"/>
  <c r="AF1302" i="55" s="1"/>
  <c r="AG441" i="55"/>
  <c r="AG294" i="55"/>
  <c r="AG1848" i="55"/>
  <c r="AF1848" i="55" s="1"/>
  <c r="AG1156" i="55"/>
  <c r="AG429" i="55"/>
  <c r="AG191" i="55"/>
  <c r="AG94" i="55"/>
  <c r="AG1128" i="55"/>
  <c r="AG715" i="55"/>
  <c r="AG1132" i="55"/>
  <c r="AG634" i="55"/>
  <c r="AG586" i="55"/>
  <c r="AF586" i="55" s="1"/>
  <c r="AG302" i="55"/>
  <c r="AF302" i="55" s="1"/>
  <c r="AG144" i="55"/>
  <c r="AF144" i="55" s="1"/>
  <c r="AG1991" i="55"/>
  <c r="AF1991" i="55" s="1"/>
  <c r="AG1690" i="55"/>
  <c r="AG1611" i="55"/>
  <c r="AF1611" i="55" s="1"/>
  <c r="AG1416" i="55"/>
  <c r="AF1416" i="55" s="1"/>
  <c r="AG1392" i="55"/>
  <c r="AF1392" i="55" s="1"/>
  <c r="AG1108" i="55"/>
  <c r="AF1108" i="55" s="1"/>
  <c r="AG1953" i="55"/>
  <c r="AF1953" i="55" s="1"/>
  <c r="AG1745" i="55"/>
  <c r="AF1745" i="55" s="1"/>
  <c r="AG1709" i="55"/>
  <c r="AG1757" i="55"/>
  <c r="AF1757" i="55" s="1"/>
  <c r="AG1498" i="55"/>
  <c r="AG1934" i="55"/>
  <c r="AF1934" i="55" s="1"/>
  <c r="AG1755" i="55"/>
  <c r="AF1755" i="55" s="1"/>
  <c r="AG1941" i="55"/>
  <c r="AG1839" i="55"/>
  <c r="AG1748" i="55"/>
  <c r="AG1765" i="55"/>
  <c r="AG1727" i="55"/>
  <c r="AF1727" i="55" s="1"/>
  <c r="AG1986" i="55"/>
  <c r="AF1986" i="55" s="1"/>
  <c r="AG1958" i="55"/>
  <c r="AG1686" i="55"/>
  <c r="AF1686" i="55" s="1"/>
  <c r="AG1933" i="55"/>
  <c r="AF1933" i="55" s="1"/>
  <c r="AG1975" i="55"/>
  <c r="AF1975" i="55" s="1"/>
  <c r="AG1724" i="55"/>
  <c r="AG1740" i="55"/>
  <c r="AF1740" i="55" s="1"/>
  <c r="AG1928" i="55"/>
  <c r="AG1777" i="55"/>
  <c r="AG1701" i="55"/>
  <c r="AG1489" i="55"/>
  <c r="AG1473" i="55"/>
  <c r="AF1473" i="55" s="1"/>
  <c r="AG1752" i="55"/>
  <c r="AF1752" i="55" s="1"/>
  <c r="AG1769" i="55"/>
  <c r="AF1769" i="55" s="1"/>
  <c r="AG1704" i="55"/>
  <c r="AF1704" i="55" s="1"/>
  <c r="AG1577" i="55"/>
  <c r="AF1577" i="55" s="1"/>
  <c r="AG1555" i="55"/>
  <c r="AF1555" i="55" s="1"/>
  <c r="AG1703" i="55"/>
  <c r="AF1703" i="55" s="1"/>
  <c r="AG1696" i="55"/>
  <c r="AF1696" i="55" s="1"/>
  <c r="AG1898" i="55"/>
  <c r="AG1851" i="55"/>
  <c r="AF1851" i="55" s="1"/>
  <c r="AG1670" i="55"/>
  <c r="AG1875" i="55"/>
  <c r="AG1582" i="55"/>
  <c r="AG1867" i="55"/>
  <c r="AG65" i="55"/>
  <c r="AF65" i="55" s="1"/>
  <c r="AG455" i="55"/>
  <c r="AF455" i="55" s="1"/>
  <c r="AG274" i="55"/>
  <c r="AF274" i="55" s="1"/>
  <c r="AG215" i="55"/>
  <c r="AF215" i="55" s="1"/>
  <c r="AG35" i="55"/>
  <c r="AF35" i="55" s="1"/>
  <c r="AG170" i="55"/>
  <c r="AF170" i="55" s="1"/>
  <c r="AG1282" i="55"/>
  <c r="AF1282" i="55" s="1"/>
  <c r="AG1031" i="55"/>
  <c r="AG956" i="55"/>
  <c r="AF956" i="55" s="1"/>
  <c r="AG790" i="55"/>
  <c r="AG402" i="55"/>
  <c r="AF402" i="55" s="1"/>
  <c r="AG712" i="55"/>
  <c r="AF712" i="55" s="1"/>
  <c r="AG647" i="55"/>
  <c r="AF647" i="55" s="1"/>
  <c r="AG291" i="55"/>
  <c r="AF291" i="55" s="1"/>
  <c r="AG308" i="55"/>
  <c r="AG1652" i="55"/>
  <c r="AG1355" i="55"/>
  <c r="AF1355" i="55" s="1"/>
  <c r="AG1045" i="55"/>
  <c r="AF1045" i="55" s="1"/>
  <c r="AG720" i="55"/>
  <c r="AG404" i="55"/>
  <c r="AF404" i="55" s="1"/>
  <c r="AG1278" i="55"/>
  <c r="AF1278" i="55" s="1"/>
  <c r="AG1024" i="55"/>
  <c r="AF1024" i="55" s="1"/>
  <c r="AG1408" i="55"/>
  <c r="AG1384" i="55"/>
  <c r="AG1423" i="55"/>
  <c r="AF1423" i="55" s="1"/>
  <c r="AG1483" i="55"/>
  <c r="AG1633" i="55"/>
  <c r="AG1022" i="55"/>
  <c r="AG1510" i="55"/>
  <c r="AG1213" i="55"/>
  <c r="AF1213" i="55" s="1"/>
  <c r="AG1241" i="55"/>
  <c r="AF1241" i="55" s="1"/>
  <c r="AG1011" i="55"/>
  <c r="AF1011" i="55" s="1"/>
  <c r="AG1075" i="55"/>
  <c r="AF1075" i="55" s="1"/>
  <c r="AG1035" i="55"/>
  <c r="AF1035" i="55" s="1"/>
  <c r="AG618" i="55"/>
  <c r="AF618" i="55" s="1"/>
  <c r="AG570" i="55"/>
  <c r="AG522" i="55"/>
  <c r="AF522" i="55" s="1"/>
  <c r="AG659" i="55"/>
  <c r="AG830" i="55"/>
  <c r="AG1044" i="55"/>
  <c r="AG683" i="55"/>
  <c r="AG613" i="55"/>
  <c r="AF613" i="55" s="1"/>
  <c r="AG601" i="55"/>
  <c r="AF601" i="55" s="1"/>
  <c r="AG366" i="55"/>
  <c r="AF366" i="55" s="1"/>
  <c r="AG477" i="55"/>
  <c r="AF477" i="55" s="1"/>
  <c r="AG417" i="55"/>
  <c r="AG190" i="55"/>
  <c r="AF190" i="55" s="1"/>
  <c r="AG147" i="55"/>
  <c r="AG421" i="55"/>
  <c r="AG27" i="55"/>
  <c r="AG1924" i="55"/>
  <c r="AF1924" i="55" s="1"/>
  <c r="AG1421" i="55"/>
  <c r="AG1405" i="55"/>
  <c r="AG1389" i="55"/>
  <c r="AF1389" i="55" s="1"/>
  <c r="AG1332" i="55"/>
  <c r="AF1332" i="55" s="1"/>
  <c r="AG1118" i="55"/>
  <c r="AF1118" i="55" s="1"/>
  <c r="AG1667" i="55"/>
  <c r="AF1667" i="55" s="1"/>
  <c r="AG1255" i="55"/>
  <c r="AF1255" i="55" s="1"/>
  <c r="AG1103" i="55"/>
  <c r="AG948" i="55"/>
  <c r="AG1117" i="55"/>
  <c r="AG680" i="55"/>
  <c r="AG669" i="55"/>
  <c r="AG754" i="55"/>
  <c r="AG965" i="55"/>
  <c r="AG273" i="55"/>
  <c r="AF273" i="55" s="1"/>
  <c r="AG25" i="55"/>
  <c r="AF25" i="55" s="1"/>
  <c r="AG433" i="55"/>
  <c r="AF433" i="55" s="1"/>
  <c r="AG78" i="55"/>
  <c r="AF78" i="55" s="1"/>
  <c r="AG51" i="55"/>
  <c r="AF51" i="55" s="1"/>
  <c r="AG511" i="55"/>
  <c r="AG1816" i="55"/>
  <c r="AF1816" i="55" s="1"/>
  <c r="AG1768" i="55"/>
  <c r="AF1768" i="55" s="1"/>
  <c r="AG1980" i="55"/>
  <c r="AF1980" i="55" s="1"/>
  <c r="AG1018" i="55"/>
  <c r="AG1229" i="55"/>
  <c r="AG1344" i="55"/>
  <c r="AF1344" i="55" s="1"/>
  <c r="AG905" i="55"/>
  <c r="AF905" i="55" s="1"/>
  <c r="AG1015" i="55"/>
  <c r="AF1015" i="55" s="1"/>
  <c r="AG376" i="55"/>
  <c r="AF376" i="55" s="1"/>
  <c r="AG38" i="55"/>
  <c r="AF38" i="55" s="1"/>
  <c r="AG73" i="55"/>
  <c r="AF73" i="55" s="1"/>
  <c r="AG196" i="55"/>
  <c r="AG327" i="55"/>
  <c r="AG29" i="55"/>
  <c r="AF29" i="55" s="1"/>
  <c r="AG1335" i="55"/>
  <c r="AF1335" i="55" s="1"/>
  <c r="AG1194" i="55"/>
  <c r="AF1194" i="55" s="1"/>
  <c r="AG1029" i="55"/>
  <c r="AF1029" i="55" s="1"/>
  <c r="AG1333" i="55"/>
  <c r="AF1333" i="55" s="1"/>
  <c r="AG693" i="55"/>
  <c r="AF693" i="55" s="1"/>
  <c r="AG398" i="55"/>
  <c r="AF398" i="55" s="1"/>
  <c r="AG717" i="55"/>
  <c r="AG278" i="55"/>
  <c r="AG120" i="55"/>
  <c r="AG885" i="55"/>
  <c r="AG369" i="55"/>
  <c r="AG19" i="55"/>
  <c r="AF19" i="55" s="1"/>
  <c r="AG110" i="55"/>
  <c r="AF110" i="55" s="1"/>
  <c r="AG1972" i="55"/>
  <c r="AF1972" i="55" s="1"/>
  <c r="AG1444" i="55"/>
  <c r="AG1420" i="55"/>
  <c r="AG1396" i="55"/>
  <c r="AF1396" i="55" s="1"/>
  <c r="AG1443" i="55"/>
  <c r="AG986" i="55"/>
  <c r="AG1311" i="55"/>
  <c r="AG836" i="55"/>
  <c r="AF836" i="55" s="1"/>
  <c r="AG1001" i="55"/>
  <c r="AF1001" i="55" s="1"/>
  <c r="AG770" i="55"/>
  <c r="AF770" i="55" s="1"/>
  <c r="AG751" i="55"/>
  <c r="AF751" i="55" s="1"/>
  <c r="AG882" i="55"/>
  <c r="AF882" i="55" s="1"/>
  <c r="AG445" i="55"/>
  <c r="AF445" i="55" s="1"/>
  <c r="AG523" i="55"/>
  <c r="AG985" i="55"/>
  <c r="AG461" i="55"/>
  <c r="AF461" i="55" s="1"/>
  <c r="AG178" i="55"/>
  <c r="AG599" i="55"/>
  <c r="AG579" i="55"/>
  <c r="AG878" i="55"/>
  <c r="AG146" i="55"/>
  <c r="AF146" i="55" s="1"/>
  <c r="AG26" i="55"/>
  <c r="AF26" i="55" s="1"/>
  <c r="AG63" i="55"/>
  <c r="AF63" i="55" s="1"/>
  <c r="AG159" i="55"/>
  <c r="AF159" i="55" s="1"/>
  <c r="AG1413" i="55"/>
  <c r="AG1397" i="55"/>
  <c r="AG1381" i="55"/>
  <c r="AG1354" i="55"/>
  <c r="AF1354" i="55" s="1"/>
  <c r="AG1637" i="55"/>
  <c r="AG1293" i="55"/>
  <c r="AG1221" i="55"/>
  <c r="AF1221" i="55" s="1"/>
  <c r="AG1152" i="55"/>
  <c r="AF1152" i="55" s="1"/>
  <c r="AG1089" i="55"/>
  <c r="AF1089" i="55" s="1"/>
  <c r="AG736" i="55"/>
  <c r="AF736" i="55" s="1"/>
  <c r="AG1201" i="55"/>
  <c r="AF1201" i="55" s="1"/>
  <c r="AG1083" i="55"/>
  <c r="AG638" i="55"/>
  <c r="AG590" i="55"/>
  <c r="AF590" i="55" s="1"/>
  <c r="AG542" i="55"/>
  <c r="AG671" i="55"/>
  <c r="AF671" i="55" s="1"/>
  <c r="AG475" i="55"/>
  <c r="AG633" i="55"/>
  <c r="AG431" i="55"/>
  <c r="AF431" i="55" s="1"/>
  <c r="AG325" i="55"/>
  <c r="AF325" i="55" s="1"/>
  <c r="AG237" i="55"/>
  <c r="AF237" i="55" s="1"/>
  <c r="AG172" i="55"/>
  <c r="AF172" i="55" s="1"/>
  <c r="AG30" i="55"/>
  <c r="AF30" i="55" s="1"/>
  <c r="AG118" i="55"/>
  <c r="AG339" i="55"/>
  <c r="AG416" i="55"/>
  <c r="AG282" i="55"/>
  <c r="AG1820" i="55"/>
  <c r="AF1820" i="55" s="1"/>
  <c r="AG137" i="55"/>
  <c r="AF137" i="55" s="1"/>
  <c r="AG1328" i="55"/>
  <c r="AG1233" i="55"/>
  <c r="AF1233" i="55" s="1"/>
  <c r="AG703" i="55"/>
  <c r="AF703" i="55" s="1"/>
  <c r="AG349" i="55"/>
  <c r="AF349" i="55" s="1"/>
  <c r="AG58" i="55"/>
  <c r="AF58" i="55" s="1"/>
  <c r="AG1080" i="55"/>
  <c r="AF1080" i="55" s="1"/>
  <c r="AG141" i="55"/>
  <c r="AF141" i="55" s="1"/>
  <c r="AG1758" i="55"/>
  <c r="AF1758" i="55" s="1"/>
  <c r="AF201" i="55"/>
  <c r="AG1036" i="55"/>
  <c r="AF1036" i="55" s="1"/>
  <c r="AG1990" i="55"/>
  <c r="AF1990" i="55" s="1"/>
  <c r="AG1966" i="55"/>
  <c r="AF1966" i="55" s="1"/>
  <c r="AG1798" i="55"/>
  <c r="AG1750" i="55"/>
  <c r="AG1856" i="55"/>
  <c r="AG1844" i="55"/>
  <c r="AG1877" i="55"/>
  <c r="AF1877" i="55" s="1"/>
  <c r="AG1971" i="55"/>
  <c r="AF1971" i="55" s="1"/>
  <c r="AG1863" i="55"/>
  <c r="AF1863" i="55" s="1"/>
  <c r="AG1809" i="55"/>
  <c r="AF1809" i="55" s="1"/>
  <c r="AG41" i="55"/>
  <c r="AF41" i="55" s="1"/>
  <c r="AG1746" i="55"/>
  <c r="AF1746" i="55" s="1"/>
  <c r="AG646" i="55"/>
  <c r="AF646" i="55" s="1"/>
  <c r="AG1963" i="55"/>
  <c r="AG1697" i="55"/>
  <c r="AG1829" i="55"/>
  <c r="AF1829" i="55" s="1"/>
  <c r="AG1781" i="55"/>
  <c r="AF1781" i="55" s="1"/>
  <c r="AG1569" i="55"/>
  <c r="AF1569" i="55" s="1"/>
  <c r="AG1922" i="55"/>
  <c r="AF1922" i="55" s="1"/>
  <c r="AG1834" i="55"/>
  <c r="AG1786" i="55"/>
  <c r="AG1907" i="55"/>
  <c r="AG1997" i="55"/>
  <c r="AF1997" i="55" s="1"/>
  <c r="AG1787" i="55"/>
  <c r="AF1787" i="55" s="1"/>
  <c r="AG1763" i="55"/>
  <c r="AF1763" i="55" s="1"/>
  <c r="AG1739" i="55"/>
  <c r="AF1739" i="55" s="1"/>
  <c r="AG1949" i="55"/>
  <c r="AF1949" i="55" s="1"/>
  <c r="AG1995" i="55"/>
  <c r="AF1995" i="55" s="1"/>
  <c r="AG1943" i="55"/>
  <c r="AF1943" i="55" s="1"/>
  <c r="AG1857" i="55"/>
  <c r="AG1853" i="55"/>
  <c r="AG1694" i="55"/>
  <c r="AG177" i="55"/>
  <c r="AF177" i="55" s="1"/>
  <c r="AG93" i="55"/>
  <c r="AF93" i="55" s="1"/>
  <c r="AG1734" i="55"/>
  <c r="AF1734" i="55" s="1"/>
  <c r="AG1457" i="55"/>
  <c r="AG1441" i="55"/>
  <c r="AF1441" i="55" s="1"/>
  <c r="AG81" i="55"/>
  <c r="AF81" i="55" s="1"/>
  <c r="AG1978" i="55"/>
  <c r="AF1978" i="55" s="1"/>
  <c r="AG1822" i="55"/>
  <c r="AF1822" i="55" s="1"/>
  <c r="AG1774" i="55"/>
  <c r="AF1774" i="55" s="1"/>
  <c r="AG1923" i="55"/>
  <c r="AF1923" i="55" s="1"/>
  <c r="AG1921" i="55"/>
  <c r="AG1977" i="55"/>
  <c r="AG1668" i="55"/>
  <c r="AF1668" i="55" s="1"/>
  <c r="AG1521" i="55"/>
  <c r="AF1521" i="55" s="1"/>
  <c r="AG1833" i="55"/>
  <c r="AF1833" i="55" s="1"/>
  <c r="AG1785" i="55"/>
  <c r="AF1785" i="55" s="1"/>
  <c r="AG1631" i="55"/>
  <c r="AF1631" i="55" s="1"/>
  <c r="AG1027" i="55"/>
  <c r="AF1027" i="55" s="1"/>
  <c r="AG1677" i="55"/>
  <c r="AG1974" i="55"/>
  <c r="AF1974" i="55" s="1"/>
  <c r="AG1987" i="55"/>
  <c r="AF1987" i="55" s="1"/>
  <c r="AG1929" i="55"/>
  <c r="AF1929" i="55" s="1"/>
  <c r="AG1835" i="55"/>
  <c r="AF1835" i="55" s="1"/>
  <c r="AG1847" i="55"/>
  <c r="AF1847" i="55" s="1"/>
  <c r="AG1712" i="55"/>
  <c r="AG1859" i="55"/>
  <c r="AG1805" i="55"/>
  <c r="AG1629" i="55"/>
  <c r="AG1946" i="55"/>
  <c r="AF1946" i="55" s="1"/>
  <c r="AG1810" i="55"/>
  <c r="AG1762" i="55"/>
  <c r="AG1799" i="55"/>
  <c r="AG1723" i="55"/>
  <c r="AF1723" i="55" s="1"/>
  <c r="AG1905" i="55"/>
  <c r="AF1905" i="55" s="1"/>
  <c r="AG1606" i="55"/>
  <c r="AF1606" i="55" s="1"/>
  <c r="AG1841" i="55"/>
  <c r="AF1841" i="55" s="1"/>
  <c r="AG1491" i="55"/>
  <c r="AF1491" i="55" s="1"/>
  <c r="AG1689" i="55"/>
  <c r="AF1689" i="55" s="1"/>
  <c r="AG1102" i="55"/>
  <c r="AG932" i="55"/>
  <c r="AG939" i="55"/>
  <c r="AF939" i="55" s="1"/>
  <c r="AG867" i="55"/>
  <c r="AG614" i="55"/>
  <c r="AG566" i="55"/>
  <c r="AG518" i="55"/>
  <c r="AF518" i="55" s="1"/>
  <c r="AG209" i="55"/>
  <c r="AF209" i="55" s="1"/>
  <c r="AG328" i="55"/>
  <c r="AF328" i="55" s="1"/>
  <c r="AG1545" i="55"/>
  <c r="AF1545" i="55" s="1"/>
  <c r="AG1517" i="55"/>
  <c r="AF1517" i="55" s="1"/>
  <c r="AG1159" i="55"/>
  <c r="AF1159" i="55" s="1"/>
  <c r="AG1573" i="55"/>
  <c r="AG1236" i="55"/>
  <c r="AF1236" i="55" s="1"/>
  <c r="AG958" i="55"/>
  <c r="AF958" i="55" s="1"/>
  <c r="AG1203" i="55"/>
  <c r="AG1124" i="55"/>
  <c r="AG1169" i="55"/>
  <c r="AF1169" i="55" s="1"/>
  <c r="AG1235" i="55"/>
  <c r="AF1235" i="55" s="1"/>
  <c r="AG1208" i="55"/>
  <c r="AF1208" i="55" s="1"/>
  <c r="AG1158" i="55"/>
  <c r="AF1158" i="55" s="1"/>
  <c r="AG1155" i="55"/>
  <c r="AF1155" i="55" s="1"/>
  <c r="AG1098" i="55"/>
  <c r="AF1098" i="55" s="1"/>
  <c r="AG1207" i="55"/>
  <c r="AG1188" i="55"/>
  <c r="AG1164" i="55"/>
  <c r="AF1164" i="55" s="1"/>
  <c r="AG1248" i="55"/>
  <c r="AF1248" i="55" s="1"/>
  <c r="AG1175" i="55"/>
  <c r="AG1005" i="55"/>
  <c r="AG1087" i="55"/>
  <c r="AF1087" i="55" s="1"/>
  <c r="AG934" i="55"/>
  <c r="AF934" i="55" s="1"/>
  <c r="AG791" i="55"/>
  <c r="AF791" i="55" s="1"/>
  <c r="AG783" i="55"/>
  <c r="AF783" i="55" s="1"/>
  <c r="AG561" i="55"/>
  <c r="AG358" i="55"/>
  <c r="AF358" i="55" s="1"/>
  <c r="AG312" i="55"/>
  <c r="AG694" i="55"/>
  <c r="AG88" i="55"/>
  <c r="AF88" i="55" s="1"/>
  <c r="AG346" i="55"/>
  <c r="AF346" i="55" s="1"/>
  <c r="AG192" i="55"/>
  <c r="AG834" i="55"/>
  <c r="AG197" i="55"/>
  <c r="AF197" i="55" s="1"/>
  <c r="AG189" i="55"/>
  <c r="AF189" i="55" s="1"/>
  <c r="AG1445" i="55"/>
  <c r="AF1445" i="55" s="1"/>
  <c r="AG1429" i="55"/>
  <c r="AF1429" i="55" s="1"/>
  <c r="AG1530" i="55"/>
  <c r="AG1505" i="55"/>
  <c r="AG1309" i="55"/>
  <c r="AF1309" i="55" s="1"/>
  <c r="AG1671" i="55"/>
  <c r="AG1327" i="55"/>
  <c r="AG1589" i="55"/>
  <c r="AF1589" i="55" s="1"/>
  <c r="AG1251" i="55"/>
  <c r="AF1251" i="55" s="1"/>
  <c r="AG1230" i="55"/>
  <c r="AF1230" i="55" s="1"/>
  <c r="AG929" i="55"/>
  <c r="AF929" i="55" s="1"/>
  <c r="AG913" i="55"/>
  <c r="AF913" i="55" s="1"/>
  <c r="AG1234" i="55"/>
  <c r="AF1234" i="55" s="1"/>
  <c r="AG942" i="55"/>
  <c r="AF942" i="55" s="1"/>
  <c r="AG827" i="55"/>
  <c r="AF827" i="55" s="1"/>
  <c r="AG654" i="55"/>
  <c r="AG606" i="55"/>
  <c r="AF606" i="55" s="1"/>
  <c r="AG480" i="55"/>
  <c r="AG846" i="55"/>
  <c r="AG706" i="55"/>
  <c r="AF706" i="55" s="1"/>
  <c r="AG525" i="55"/>
  <c r="AF525" i="55" s="1"/>
  <c r="AG521" i="55"/>
  <c r="AF521" i="55" s="1"/>
  <c r="AG617" i="55"/>
  <c r="AF617" i="55" s="1"/>
  <c r="AG605" i="55"/>
  <c r="AF605" i="55" s="1"/>
  <c r="AG593" i="55"/>
  <c r="AF593" i="55" s="1"/>
  <c r="AG581" i="55"/>
  <c r="AF581" i="55" s="1"/>
  <c r="AG427" i="55"/>
  <c r="AG565" i="55"/>
  <c r="AG495" i="55"/>
  <c r="AF495" i="55" s="1"/>
  <c r="AG437" i="55"/>
  <c r="AG286" i="55"/>
  <c r="AG162" i="55"/>
  <c r="AF162" i="55" s="1"/>
  <c r="AG164" i="55"/>
  <c r="AF164" i="55" s="1"/>
  <c r="AG1708" i="55"/>
  <c r="AF1708" i="55" s="1"/>
  <c r="AG1736" i="55"/>
  <c r="AF1736" i="55" s="1"/>
  <c r="AG1855" i="55"/>
  <c r="AF1855" i="55" s="1"/>
  <c r="AG1683" i="55"/>
  <c r="AF1683" i="55" s="1"/>
  <c r="AG1358" i="55"/>
  <c r="AF1358" i="55" s="1"/>
  <c r="AG1817" i="55"/>
  <c r="AF1817" i="55" s="1"/>
  <c r="AG1524" i="55"/>
  <c r="AG1515" i="55"/>
  <c r="AG1371" i="55"/>
  <c r="AG1340" i="55"/>
  <c r="AG1451" i="55"/>
  <c r="AF1451" i="55" s="1"/>
  <c r="AG1268" i="55"/>
  <c r="AF1268" i="55" s="1"/>
  <c r="AG1527" i="55"/>
  <c r="AF1527" i="55" s="1"/>
  <c r="AG1357" i="55"/>
  <c r="AF1357" i="55" s="1"/>
  <c r="AG1345" i="55"/>
  <c r="AF1345" i="55" s="1"/>
  <c r="AG1471" i="55"/>
  <c r="AF1471" i="55" s="1"/>
  <c r="AG1238" i="55"/>
  <c r="AF1238" i="55" s="1"/>
  <c r="AG1178" i="55"/>
  <c r="AF1178" i="55" s="1"/>
  <c r="AG1341" i="55"/>
  <c r="AG1317" i="55"/>
  <c r="AF1317" i="55" s="1"/>
  <c r="AG1205" i="55"/>
  <c r="AG880" i="55"/>
  <c r="AG1021" i="55"/>
  <c r="AG1095" i="55"/>
  <c r="AF1095" i="55" s="1"/>
  <c r="AG650" i="55"/>
  <c r="AF650" i="55" s="1"/>
  <c r="AG602" i="55"/>
  <c r="AF602" i="55" s="1"/>
  <c r="AG554" i="55"/>
  <c r="AF554" i="55" s="1"/>
  <c r="AG326" i="55"/>
  <c r="AF326" i="55" s="1"/>
  <c r="AG685" i="55"/>
  <c r="AF685" i="55" s="1"/>
  <c r="AG430" i="55"/>
  <c r="AF430" i="55" s="1"/>
  <c r="AG301" i="55"/>
  <c r="AG815" i="55"/>
  <c r="AF815" i="55" s="1"/>
  <c r="AG378" i="55"/>
  <c r="AG527" i="55"/>
  <c r="AG729" i="55"/>
  <c r="AF729" i="55" s="1"/>
  <c r="AG264" i="55"/>
  <c r="AF264" i="55" s="1"/>
  <c r="AG124" i="55"/>
  <c r="AF124" i="55" s="1"/>
  <c r="AG423" i="55"/>
  <c r="AF423" i="55" s="1"/>
  <c r="AG187" i="55"/>
  <c r="AF187" i="55" s="1"/>
  <c r="AG246" i="55"/>
  <c r="AF246" i="55" s="1"/>
  <c r="AG168" i="55"/>
  <c r="AG158" i="55"/>
  <c r="AF158" i="55" s="1"/>
  <c r="AG106" i="55"/>
  <c r="AG212" i="55"/>
  <c r="AF212" i="55" s="1"/>
  <c r="AG1804" i="55"/>
  <c r="AF1804" i="55" s="1"/>
  <c r="AG1984" i="55"/>
  <c r="AF1984" i="55" s="1"/>
  <c r="AG57" i="55"/>
  <c r="AF57" i="55" s="1"/>
  <c r="AG173" i="55"/>
  <c r="AF173" i="55" s="1"/>
  <c r="AG185" i="55"/>
  <c r="AF185" i="55" s="1"/>
  <c r="AG1540" i="55"/>
  <c r="AF1540" i="55" s="1"/>
  <c r="AG1237" i="55"/>
  <c r="AF1237" i="55" s="1"/>
  <c r="AG550" i="55"/>
  <c r="AF550" i="55" s="1"/>
  <c r="AG907" i="55"/>
  <c r="AF907" i="55" s="1"/>
  <c r="AG931" i="55"/>
  <c r="AG500" i="55"/>
  <c r="AG575" i="55"/>
  <c r="AF575" i="55" s="1"/>
  <c r="AG1976" i="55"/>
  <c r="AF1976" i="55" s="1"/>
  <c r="AG133" i="55"/>
  <c r="AF133" i="55" s="1"/>
  <c r="AG804" i="55"/>
  <c r="AF804" i="55" s="1"/>
  <c r="AG839" i="55"/>
  <c r="AF839" i="55" s="1"/>
  <c r="AG684" i="55"/>
  <c r="AF684" i="55" s="1"/>
  <c r="AG261" i="55"/>
  <c r="AG591" i="55"/>
  <c r="AG222" i="55"/>
  <c r="AF222" i="55" s="1"/>
  <c r="AG199" i="55"/>
  <c r="AG206" i="55"/>
  <c r="AG67" i="55"/>
  <c r="AG32" i="55"/>
  <c r="AF32" i="55" s="1"/>
  <c r="AG898" i="55"/>
  <c r="AF898" i="55" s="1"/>
  <c r="AG16" i="55"/>
  <c r="AG666" i="55"/>
  <c r="AF666" i="55" s="1"/>
  <c r="AG1056" i="55"/>
  <c r="AF1056" i="55" s="1"/>
  <c r="AG1072" i="55"/>
  <c r="AF1072" i="55" s="1"/>
  <c r="AG97" i="55"/>
  <c r="AF97" i="55" s="1"/>
  <c r="AG1789" i="55"/>
  <c r="AG1541" i="55"/>
  <c r="AF1541" i="55" s="1"/>
  <c r="AG1656" i="55"/>
  <c r="AG1291" i="55"/>
  <c r="AG1260" i="55"/>
  <c r="AG1503" i="55"/>
  <c r="AF1503" i="55" s="1"/>
  <c r="AG1074" i="55"/>
  <c r="AF1074" i="55" s="1"/>
  <c r="AG1239" i="55"/>
  <c r="AF1239" i="55" s="1"/>
  <c r="AG1107" i="55"/>
  <c r="AF1107" i="55" s="1"/>
  <c r="AG1116" i="55"/>
  <c r="AF1116" i="55" s="1"/>
  <c r="AG1231" i="55"/>
  <c r="AF1231" i="55" s="1"/>
  <c r="AG1216" i="55"/>
  <c r="AF1216" i="55" s="1"/>
  <c r="AG1180" i="55"/>
  <c r="AG1313" i="55"/>
  <c r="AF1313" i="55" s="1"/>
  <c r="AG924" i="55"/>
  <c r="AG892" i="55"/>
  <c r="AG1224" i="55"/>
  <c r="AG1189" i="55"/>
  <c r="AF1189" i="55" s="1"/>
  <c r="AG1013" i="55"/>
  <c r="AF1013" i="55" s="1"/>
  <c r="AG995" i="55"/>
  <c r="AF995" i="55" s="1"/>
  <c r="AG670" i="55"/>
  <c r="AF670" i="55" s="1"/>
  <c r="AG649" i="55"/>
  <c r="AF649" i="55" s="1"/>
  <c r="AG469" i="55"/>
  <c r="AF469" i="55" s="1"/>
  <c r="AG879" i="55"/>
  <c r="AG603" i="55"/>
  <c r="AG84" i="55"/>
  <c r="AF84" i="55" s="1"/>
  <c r="AG44" i="55"/>
  <c r="AG135" i="55"/>
  <c r="AG42" i="55"/>
  <c r="AG726" i="55"/>
  <c r="AF726" i="55" s="1"/>
  <c r="AG919" i="55"/>
  <c r="AF919" i="55" s="1"/>
  <c r="AG478" i="55"/>
  <c r="AF478" i="55" s="1"/>
  <c r="AG160" i="55"/>
  <c r="AF160" i="55" s="1"/>
  <c r="AG115" i="55"/>
  <c r="AG742" i="55"/>
  <c r="AF742" i="55" s="1"/>
  <c r="AG207" i="55"/>
  <c r="AG372" i="55"/>
  <c r="AG1266" i="55"/>
  <c r="AF1266" i="55" s="1"/>
  <c r="AG1350" i="55"/>
  <c r="AG1665" i="55"/>
  <c r="AG1821" i="55"/>
  <c r="AG1259" i="55"/>
  <c r="AF1259" i="55" s="1"/>
  <c r="AG1184" i="55"/>
  <c r="AF1184" i="55" s="1"/>
  <c r="AG1191" i="55"/>
  <c r="AF1191" i="55" s="1"/>
  <c r="AG1163" i="55"/>
  <c r="AF1163" i="55" s="1"/>
  <c r="AG1383" i="55"/>
  <c r="AF1383" i="55" s="1"/>
  <c r="AG1168" i="55"/>
  <c r="AF1168" i="55" s="1"/>
  <c r="AG1091" i="55"/>
  <c r="AF1091" i="55" s="1"/>
  <c r="AG1199" i="55"/>
  <c r="AG1395" i="55"/>
  <c r="AF1395" i="55" s="1"/>
  <c r="AG941" i="55"/>
  <c r="AG824" i="55"/>
  <c r="AG776" i="55"/>
  <c r="AG1084" i="55"/>
  <c r="AF1084" i="55" s="1"/>
  <c r="AG945" i="55"/>
  <c r="AF945" i="55" s="1"/>
  <c r="AG1127" i="55"/>
  <c r="AF1127" i="55" s="1"/>
  <c r="AG992" i="55"/>
  <c r="AF992" i="55" s="1"/>
  <c r="AG1250" i="55"/>
  <c r="AF1250" i="55" s="1"/>
  <c r="AG969" i="55"/>
  <c r="AF969" i="55" s="1"/>
  <c r="AG818" i="55"/>
  <c r="AG855" i="55"/>
  <c r="AG413" i="55"/>
  <c r="AF413" i="55" s="1"/>
  <c r="AG850" i="55"/>
  <c r="AG481" i="55"/>
  <c r="AG547" i="55"/>
  <c r="AG426" i="55"/>
  <c r="AF426" i="55" s="1"/>
  <c r="AG798" i="55"/>
  <c r="AF798" i="55" s="1"/>
  <c r="AG643" i="55"/>
  <c r="AG15" i="55"/>
  <c r="AF15" i="55" s="1"/>
  <c r="AG794" i="55"/>
  <c r="AF794" i="55" s="1"/>
  <c r="AG304" i="55"/>
  <c r="AF304" i="55" s="1"/>
  <c r="AG80" i="55"/>
  <c r="AG74" i="55"/>
  <c r="AG34" i="55"/>
  <c r="AF34" i="55" s="1"/>
  <c r="AG266" i="55"/>
  <c r="AG823" i="55"/>
  <c r="AG284" i="55"/>
  <c r="AG163" i="55"/>
  <c r="AF163" i="55" s="1"/>
  <c r="AG102" i="55"/>
  <c r="AF102" i="55" s="1"/>
  <c r="AG380" i="55"/>
  <c r="AF380" i="55" s="1"/>
  <c r="AG1048" i="55"/>
  <c r="AF1048" i="55" s="1"/>
  <c r="AG1064" i="55"/>
  <c r="AF1064" i="55" s="1"/>
  <c r="AG1486" i="55"/>
  <c r="AG1431" i="55"/>
  <c r="AF1431" i="55" s="1"/>
  <c r="AG1331" i="55"/>
  <c r="AG1459" i="55"/>
  <c r="AG1325" i="55"/>
  <c r="AG1369" i="55"/>
  <c r="AF1369" i="55" s="1"/>
  <c r="AG1575" i="55"/>
  <c r="AF1575" i="55" s="1"/>
  <c r="AG1359" i="55"/>
  <c r="AF1359" i="55" s="1"/>
  <c r="AG1368" i="55"/>
  <c r="AF1368" i="55" s="1"/>
  <c r="AG1801" i="55"/>
  <c r="AF1801" i="55" s="1"/>
  <c r="AG1522" i="55"/>
  <c r="AF1522" i="55" s="1"/>
  <c r="AG1373" i="55"/>
  <c r="AF1373" i="55" s="1"/>
  <c r="AG1347" i="55"/>
  <c r="AG1119" i="55"/>
  <c r="AF1119" i="55" s="1"/>
  <c r="AG1227" i="55"/>
  <c r="AG1147" i="55"/>
  <c r="AG921" i="55"/>
  <c r="AG1033" i="55"/>
  <c r="AF1033" i="55" s="1"/>
  <c r="AG1140" i="55"/>
  <c r="AF1140" i="55" s="1"/>
  <c r="AG1204" i="55"/>
  <c r="AG952" i="55"/>
  <c r="AF952" i="55" s="1"/>
  <c r="AG1123" i="55"/>
  <c r="AF1123" i="55" s="1"/>
  <c r="AG935" i="55"/>
  <c r="AF935" i="55" s="1"/>
  <c r="AG951" i="55"/>
  <c r="AG767" i="55"/>
  <c r="AG831" i="55"/>
  <c r="AG710" i="55"/>
  <c r="AG689" i="55"/>
  <c r="AG541" i="55"/>
  <c r="AG497" i="55"/>
  <c r="AF497" i="55" s="1"/>
  <c r="AG384" i="55"/>
  <c r="AG313" i="55"/>
  <c r="AF313" i="55" s="1"/>
  <c r="AG410" i="55"/>
  <c r="AF410" i="55" s="1"/>
  <c r="AG1004" i="55"/>
  <c r="AF1004" i="55" s="1"/>
  <c r="AG714" i="55"/>
  <c r="AF714" i="55" s="1"/>
  <c r="AG250" i="55"/>
  <c r="AF250" i="55" s="1"/>
  <c r="AG119" i="55"/>
  <c r="AG1988" i="55"/>
  <c r="AF1988" i="55" s="1"/>
  <c r="AG1032" i="55"/>
  <c r="AF1032" i="55" s="1"/>
  <c r="AG85" i="55"/>
  <c r="AF85" i="55" s="1"/>
  <c r="AG1674" i="55"/>
  <c r="AF1674" i="55" s="1"/>
  <c r="AG1948" i="55"/>
  <c r="AF1948" i="55" s="1"/>
  <c r="AG1873" i="55"/>
  <c r="AF1873" i="55" s="1"/>
  <c r="AG1716" i="55"/>
  <c r="AF1716" i="55" s="1"/>
  <c r="AG1728" i="55"/>
  <c r="AG1861" i="55"/>
  <c r="AF1861" i="55" s="1"/>
  <c r="AG1462" i="55"/>
  <c r="AF1462" i="55" s="1"/>
  <c r="AG1346" i="55"/>
  <c r="AG1322" i="55"/>
  <c r="AF1322" i="55" s="1"/>
  <c r="AG1529" i="55"/>
  <c r="AG1310" i="55"/>
  <c r="AG1244" i="55"/>
  <c r="AG1092" i="55"/>
  <c r="AF1092" i="55" s="1"/>
  <c r="AG1070" i="55"/>
  <c r="AF1070" i="55" s="1"/>
  <c r="AG990" i="55"/>
  <c r="AF990" i="55" s="1"/>
  <c r="AG1254" i="55"/>
  <c r="AF1254" i="55" s="1"/>
  <c r="AG1247" i="55"/>
  <c r="AF1247" i="55" s="1"/>
  <c r="AG1171" i="55"/>
  <c r="AG1142" i="55"/>
  <c r="AF1142" i="55" s="1"/>
  <c r="AG1214" i="55"/>
  <c r="AG626" i="55"/>
  <c r="AF626" i="55" s="1"/>
  <c r="AG578" i="55"/>
  <c r="AG530" i="55"/>
  <c r="AG927" i="55"/>
  <c r="AG782" i="55"/>
  <c r="AF782" i="55" s="1"/>
  <c r="AG559" i="55"/>
  <c r="AF559" i="55" s="1"/>
  <c r="AG701" i="55"/>
  <c r="AF701" i="55" s="1"/>
  <c r="AG637" i="55"/>
  <c r="AF637" i="55" s="1"/>
  <c r="AG537" i="55"/>
  <c r="AF537" i="55" s="1"/>
  <c r="AG446" i="55"/>
  <c r="AF446" i="55" s="1"/>
  <c r="AG953" i="55"/>
  <c r="AF953" i="55" s="1"/>
  <c r="AG802" i="55"/>
  <c r="AG529" i="55"/>
  <c r="AF529" i="55" s="1"/>
  <c r="AG483" i="55"/>
  <c r="AG394" i="55"/>
  <c r="AG228" i="55"/>
  <c r="AG210" i="55"/>
  <c r="AF210" i="55" s="1"/>
  <c r="AG340" i="55"/>
  <c r="AF340" i="55" s="1"/>
  <c r="AG171" i="55"/>
  <c r="AF171" i="55" s="1"/>
  <c r="AG123" i="55"/>
  <c r="AF123" i="55" s="1"/>
  <c r="AG7" i="55"/>
  <c r="AF7" i="55" s="1"/>
  <c r="AG505" i="55"/>
  <c r="AF505" i="55" s="1"/>
  <c r="AG138" i="55"/>
  <c r="AF138" i="55" s="1"/>
  <c r="AG486" i="55"/>
  <c r="AG211" i="55"/>
  <c r="AF211" i="55" s="1"/>
  <c r="AG316" i="55"/>
  <c r="AG107" i="55"/>
  <c r="AG22" i="55"/>
  <c r="AG1482" i="55"/>
  <c r="AF1482" i="55" s="1"/>
  <c r="AG1295" i="55"/>
  <c r="AF1295" i="55" s="1"/>
  <c r="AG1351" i="55"/>
  <c r="AF1351" i="55" s="1"/>
  <c r="AG622" i="55"/>
  <c r="AF622" i="55" s="1"/>
  <c r="AG574" i="55"/>
  <c r="AF574" i="55" s="1"/>
  <c r="AG526" i="55"/>
  <c r="AG895" i="55"/>
  <c r="AF895" i="55" s="1"/>
  <c r="AG676" i="55"/>
  <c r="AG979" i="55"/>
  <c r="AG668" i="55"/>
  <c r="AG128" i="55"/>
  <c r="AF128" i="55" s="1"/>
  <c r="AG407" i="55"/>
  <c r="AF407" i="55" s="1"/>
  <c r="AG10" i="55"/>
  <c r="AF10" i="55" s="1"/>
  <c r="AG37" i="55"/>
  <c r="AF37" i="55" s="1"/>
  <c r="AG1721" i="55"/>
  <c r="AG1544" i="55"/>
  <c r="AG1509" i="55"/>
  <c r="AF1509" i="55" s="1"/>
  <c r="AG1625" i="55"/>
  <c r="AF1625" i="55" s="1"/>
  <c r="AG1481" i="55"/>
  <c r="AF1481" i="55" s="1"/>
  <c r="AG1513" i="55"/>
  <c r="AF1513" i="55" s="1"/>
  <c r="AG1364" i="55"/>
  <c r="AF1364" i="55" s="1"/>
  <c r="AG1148" i="55"/>
  <c r="AF1148" i="55" s="1"/>
  <c r="AG1010" i="55"/>
  <c r="AG1126" i="55"/>
  <c r="AG1289" i="55"/>
  <c r="AG1212" i="55"/>
  <c r="AF1212" i="55" s="1"/>
  <c r="AG1263" i="55"/>
  <c r="AG1305" i="55"/>
  <c r="AG933" i="55"/>
  <c r="AF933" i="55" s="1"/>
  <c r="AG816" i="55"/>
  <c r="AF816" i="55" s="1"/>
  <c r="AG1043" i="55"/>
  <c r="AF1043" i="55" s="1"/>
  <c r="AG1228" i="55"/>
  <c r="AF1228" i="55" s="1"/>
  <c r="AG1183" i="55"/>
  <c r="AF1183" i="55" s="1"/>
  <c r="AG977" i="55"/>
  <c r="AF977" i="55" s="1"/>
  <c r="AG911" i="55"/>
  <c r="AF911" i="55" s="1"/>
  <c r="AG645" i="55"/>
  <c r="AG470" i="55"/>
  <c r="AG414" i="55"/>
  <c r="AF414" i="55" s="1"/>
  <c r="AG381" i="55"/>
  <c r="AG625" i="55"/>
  <c r="AG750" i="55"/>
  <c r="AF750" i="55" s="1"/>
  <c r="AG509" i="55"/>
  <c r="AF509" i="55" s="1"/>
  <c r="AG405" i="55"/>
  <c r="AG329" i="55"/>
  <c r="AF329" i="55" s="1"/>
  <c r="AG249" i="55"/>
  <c r="AF249" i="55" s="1"/>
  <c r="AG465" i="55"/>
  <c r="AF465" i="55" s="1"/>
  <c r="AG734" i="55"/>
  <c r="AF734" i="55" s="1"/>
  <c r="AG182" i="55"/>
  <c r="AG90" i="55"/>
  <c r="AG23" i="55"/>
  <c r="AF23" i="55" s="1"/>
  <c r="AG858" i="55"/>
  <c r="AG485" i="55"/>
  <c r="AG1088" i="55"/>
  <c r="AF1088" i="55" s="1"/>
  <c r="AG1832" i="55"/>
  <c r="AF1832" i="55" s="1"/>
  <c r="AG1240" i="55"/>
  <c r="AF1240" i="55" s="1"/>
  <c r="AF45" i="55"/>
  <c r="AG1272" i="55"/>
  <c r="AF1272" i="55" s="1"/>
  <c r="AG1497" i="55"/>
  <c r="AF1776" i="55"/>
  <c r="AG1866" i="55"/>
  <c r="AF1866" i="55" s="1"/>
  <c r="AG1831" i="55"/>
  <c r="AF1831" i="55" s="1"/>
  <c r="AG1620" i="55"/>
  <c r="AG1298" i="55"/>
  <c r="AF1298" i="55" s="1"/>
  <c r="AG1069" i="55"/>
  <c r="AF1069" i="55" s="1"/>
  <c r="AG1041" i="55"/>
  <c r="AG1139" i="55"/>
  <c r="AF1139" i="55" s="1"/>
  <c r="AG988" i="55"/>
  <c r="AF988" i="55" s="1"/>
  <c r="AG1136" i="55"/>
  <c r="AF1136" i="55" s="1"/>
  <c r="AG1112" i="55"/>
  <c r="AF1112" i="55" s="1"/>
  <c r="AG1059" i="55"/>
  <c r="AF1059" i="55" s="1"/>
  <c r="AG1003" i="55"/>
  <c r="AF1003" i="55" s="1"/>
  <c r="AG1215" i="55"/>
  <c r="AF1215" i="55" s="1"/>
  <c r="AG997" i="55"/>
  <c r="AF997" i="55" s="1"/>
  <c r="AG866" i="55"/>
  <c r="AG806" i="55"/>
  <c r="AF806" i="55" s="1"/>
  <c r="AG1097" i="55"/>
  <c r="AF1097" i="55" s="1"/>
  <c r="AG630" i="55"/>
  <c r="AG582" i="55"/>
  <c r="AF582" i="55" s="1"/>
  <c r="AG534" i="55"/>
  <c r="AF534" i="55" s="1"/>
  <c r="AG973" i="55"/>
  <c r="AF973" i="55" s="1"/>
  <c r="AG674" i="55"/>
  <c r="AF674" i="55" s="1"/>
  <c r="AG321" i="55"/>
  <c r="AF321" i="55" s="1"/>
  <c r="AG743" i="55"/>
  <c r="AF743" i="55" s="1"/>
  <c r="AG499" i="55"/>
  <c r="AF499" i="55" s="1"/>
  <c r="AG502" i="55"/>
  <c r="AF502" i="55" s="1"/>
  <c r="AG70" i="55"/>
  <c r="AG40" i="55"/>
  <c r="AF40" i="55" s="1"/>
  <c r="AG448" i="55"/>
  <c r="AF448" i="55" s="1"/>
  <c r="AG300" i="55"/>
  <c r="AG280" i="55"/>
  <c r="AF280" i="55" s="1"/>
  <c r="AG254" i="55"/>
  <c r="AF254" i="55" s="1"/>
  <c r="AG230" i="55"/>
  <c r="AF230" i="55" s="1"/>
  <c r="AG139" i="55"/>
  <c r="AF139" i="55" s="1"/>
  <c r="AG258" i="55"/>
  <c r="AF258" i="55" s="1"/>
  <c r="AG108" i="55"/>
  <c r="AF108" i="55" s="1"/>
  <c r="AG98" i="55"/>
  <c r="AF98" i="55" s="1"/>
  <c r="AG28" i="55"/>
  <c r="AF28" i="55" s="1"/>
  <c r="AG399" i="55"/>
  <c r="AG910" i="55"/>
  <c r="AF910" i="55" s="1"/>
  <c r="AG1616" i="55"/>
  <c r="AF1616" i="55" s="1"/>
  <c r="AG1588" i="55"/>
  <c r="AF1588" i="55" s="1"/>
  <c r="AG1876" i="55"/>
  <c r="AF1876" i="55" s="1"/>
  <c r="AG1644" i="55"/>
  <c r="AF1644" i="55" s="1"/>
  <c r="AG1604" i="55"/>
  <c r="AF1604" i="55" s="1"/>
  <c r="AG608" i="55"/>
  <c r="AF608" i="55" s="1"/>
  <c r="AG1999" i="55"/>
  <c r="AF1999" i="55" s="1"/>
  <c r="AG1893" i="55"/>
  <c r="AF1893" i="55" s="1"/>
  <c r="AG1973" i="55"/>
  <c r="AF1973" i="55" s="1"/>
  <c r="AG1947" i="55"/>
  <c r="AG1957" i="55"/>
  <c r="AG1927" i="55"/>
  <c r="AF1927" i="55" s="1"/>
  <c r="AG1913" i="55"/>
  <c r="AF1913" i="55" s="1"/>
  <c r="AG1942" i="55"/>
  <c r="AF1942" i="55" s="1"/>
  <c r="AG1862" i="55"/>
  <c r="AF1862" i="55" s="1"/>
  <c r="AG1753" i="55"/>
  <c r="AF1753" i="55" s="1"/>
  <c r="AG1705" i="55"/>
  <c r="AG1679" i="55"/>
  <c r="AF1679" i="55" s="1"/>
  <c r="AG1702" i="55"/>
  <c r="AG1879" i="55"/>
  <c r="AF1879" i="55" s="1"/>
  <c r="AG1599" i="55"/>
  <c r="AF1599" i="55" s="1"/>
  <c r="AG1726" i="55"/>
  <c r="AF1726" i="55" s="1"/>
  <c r="AG1678" i="55"/>
  <c r="AF1678" i="55" s="1"/>
  <c r="AG1581" i="55"/>
  <c r="AF1581" i="55" s="1"/>
  <c r="AG1532" i="55"/>
  <c r="AG1470" i="55"/>
  <c r="AF1470" i="55" s="1"/>
  <c r="AG1850" i="55"/>
  <c r="AF1850" i="55" s="1"/>
  <c r="AG1700" i="55"/>
  <c r="AF1700" i="55" s="1"/>
  <c r="AG1688" i="55"/>
  <c r="AF1688" i="55" s="1"/>
  <c r="AG1661" i="55"/>
  <c r="AG1645" i="55"/>
  <c r="AG1476" i="55"/>
  <c r="AG1467" i="55"/>
  <c r="AF1467" i="55" s="1"/>
  <c r="AG1501" i="55"/>
  <c r="AF1501" i="55" s="1"/>
  <c r="AG1475" i="55"/>
  <c r="AF1475" i="55" s="1"/>
  <c r="AG1301" i="55"/>
  <c r="AF1301" i="55" s="1"/>
  <c r="AG1196" i="55"/>
  <c r="AF1196" i="55" s="1"/>
  <c r="AG1285" i="55"/>
  <c r="AF1285" i="55" s="1"/>
  <c r="AG1192" i="55"/>
  <c r="AF1192" i="55" s="1"/>
  <c r="AG1179" i="55"/>
  <c r="AG1143" i="55"/>
  <c r="AF1143" i="55" s="1"/>
  <c r="AG1419" i="55"/>
  <c r="AF1419" i="55" s="1"/>
  <c r="AG1292" i="55"/>
  <c r="AG1223" i="55"/>
  <c r="AF1223" i="55" s="1"/>
  <c r="AG1226" i="55"/>
  <c r="AF1226" i="55" s="1"/>
  <c r="AG1190" i="55"/>
  <c r="AF1190" i="55" s="1"/>
  <c r="AG1232" i="55"/>
  <c r="AF1232" i="55" s="1"/>
  <c r="AG1258" i="55"/>
  <c r="AF1258" i="55" s="1"/>
  <c r="AG1122" i="55"/>
  <c r="AG957" i="55"/>
  <c r="AF957" i="55" s="1"/>
  <c r="AG656" i="55"/>
  <c r="AF656" i="55" s="1"/>
  <c r="AG961" i="55"/>
  <c r="AG621" i="55"/>
  <c r="AF621" i="55" s="1"/>
  <c r="AG609" i="55"/>
  <c r="AF609" i="55" s="1"/>
  <c r="AG597" i="55"/>
  <c r="AG585" i="55"/>
  <c r="AF585" i="55" s="1"/>
  <c r="AG573" i="55"/>
  <c r="AF573" i="55" s="1"/>
  <c r="AG354" i="55"/>
  <c r="AF354" i="55" s="1"/>
  <c r="AG758" i="55"/>
  <c r="AF758" i="55" s="1"/>
  <c r="AG631" i="55"/>
  <c r="AG323" i="55"/>
  <c r="AF323" i="55" s="1"/>
  <c r="AG838" i="55"/>
  <c r="AF838" i="55" s="1"/>
  <c r="AG322" i="55"/>
  <c r="AF322" i="55" s="1"/>
  <c r="AG623" i="55"/>
  <c r="AF623" i="55" s="1"/>
  <c r="AG252" i="55"/>
  <c r="AF252" i="55" s="1"/>
  <c r="AG660" i="55"/>
  <c r="AF660" i="55" s="1"/>
  <c r="AG219" i="55"/>
  <c r="AG383" i="55"/>
  <c r="AF383" i="55" s="1"/>
  <c r="AG434" i="55"/>
  <c r="AF434" i="55" s="1"/>
  <c r="AG143" i="55"/>
  <c r="AF143" i="55" s="1"/>
  <c r="AG453" i="55"/>
  <c r="AF453" i="55" s="1"/>
  <c r="AG68" i="55"/>
  <c r="AF68" i="55" s="1"/>
  <c r="AG1352" i="55"/>
  <c r="AF1352" i="55" s="1"/>
  <c r="AG964" i="55"/>
  <c r="AF964" i="55" s="1"/>
  <c r="AG1320" i="55"/>
  <c r="AF1320" i="55" s="1"/>
  <c r="AG984" i="55"/>
  <c r="AF984" i="55" s="1"/>
  <c r="AG1891" i="55"/>
  <c r="AG1846" i="55"/>
  <c r="AG1624" i="55"/>
  <c r="AF1624" i="55" s="1"/>
  <c r="AG1664" i="55"/>
  <c r="AF1664" i="55" s="1"/>
  <c r="AG1336" i="55"/>
  <c r="AF1336" i="55" s="1"/>
  <c r="AG1391" i="55"/>
  <c r="AF1391" i="55" s="1"/>
  <c r="AG1225" i="55"/>
  <c r="AF1225" i="55" s="1"/>
  <c r="AG980" i="55"/>
  <c r="AF980" i="55" s="1"/>
  <c r="AG963" i="55"/>
  <c r="AF963" i="55" s="1"/>
  <c r="AG1007" i="55"/>
  <c r="AG1079" i="55"/>
  <c r="AF1079" i="55" s="1"/>
  <c r="AG1144" i="55"/>
  <c r="AF1144" i="55" s="1"/>
  <c r="AG876" i="55"/>
  <c r="AG752" i="55"/>
  <c r="AF752" i="55" s="1"/>
  <c r="AG872" i="55"/>
  <c r="AF872" i="55" s="1"/>
  <c r="AG435" i="55"/>
  <c r="AF435" i="55" s="1"/>
  <c r="AG379" i="55"/>
  <c r="AF379" i="55" s="1"/>
  <c r="AG307" i="55"/>
  <c r="AF307" i="55" s="1"/>
  <c r="AG231" i="55"/>
  <c r="AF231" i="55" s="1"/>
  <c r="AG283" i="55"/>
  <c r="AF283" i="55" s="1"/>
  <c r="AG271" i="55"/>
  <c r="AF271" i="55" s="1"/>
  <c r="AG259" i="55"/>
  <c r="AF259" i="55" s="1"/>
  <c r="AG247" i="55"/>
  <c r="AF247" i="55" s="1"/>
  <c r="AG235" i="55"/>
  <c r="AF235" i="55" s="1"/>
  <c r="AG223" i="55"/>
  <c r="AG686" i="55"/>
  <c r="AF686" i="55" s="1"/>
  <c r="AG208" i="55"/>
  <c r="AF208" i="55" s="1"/>
  <c r="AG1592" i="55"/>
  <c r="AF1592" i="55" s="1"/>
  <c r="AG1548" i="55"/>
  <c r="AF1548" i="55" s="1"/>
  <c r="AG1085" i="55"/>
  <c r="AF1085" i="55" s="1"/>
  <c r="AG1277" i="55"/>
  <c r="AF1277" i="55" s="1"/>
  <c r="AG1824" i="55"/>
  <c r="AF1824" i="55" s="1"/>
  <c r="AG1828" i="55"/>
  <c r="AF1828" i="55" s="1"/>
  <c r="AG373" i="55"/>
  <c r="AG904" i="55"/>
  <c r="AF904" i="55" s="1"/>
  <c r="AG796" i="55"/>
  <c r="AF796" i="55" s="1"/>
  <c r="AG388" i="55"/>
  <c r="AF388" i="55" s="1"/>
  <c r="AG1590" i="55"/>
  <c r="AF1590" i="55" s="1"/>
  <c r="AG1437" i="55"/>
  <c r="AF1437" i="55" s="1"/>
  <c r="AG1531" i="55"/>
  <c r="AF1531" i="55" s="1"/>
  <c r="AG1660" i="55"/>
  <c r="AF1660" i="55" s="1"/>
  <c r="AG1151" i="55"/>
  <c r="AG1081" i="55"/>
  <c r="AF1081" i="55" s="1"/>
  <c r="AG1279" i="55"/>
  <c r="AG912" i="55"/>
  <c r="AF912" i="55" s="1"/>
  <c r="AG760" i="55"/>
  <c r="AF760" i="55" s="1"/>
  <c r="AG908" i="55"/>
  <c r="AF908" i="55" s="1"/>
  <c r="AG832" i="55"/>
  <c r="AF832" i="55" s="1"/>
  <c r="AG784" i="55"/>
  <c r="AG510" i="55"/>
  <c r="AF510" i="55" s="1"/>
  <c r="AG243" i="55"/>
  <c r="AF243" i="55" s="1"/>
  <c r="AG140" i="55"/>
  <c r="AF140" i="55" s="1"/>
  <c r="AG926" i="55"/>
  <c r="AF926" i="55" s="1"/>
  <c r="AG156" i="55"/>
  <c r="AF156" i="55" s="1"/>
  <c r="AG287" i="55"/>
  <c r="AF287" i="55" s="1"/>
  <c r="AG275" i="55"/>
  <c r="AG263" i="55"/>
  <c r="AF263" i="55" s="1"/>
  <c r="AG251" i="55"/>
  <c r="AF251" i="55" s="1"/>
  <c r="AG239" i="55"/>
  <c r="AF239" i="55" s="1"/>
  <c r="AG227" i="55"/>
  <c r="AF227" i="55" s="1"/>
  <c r="AG1640" i="55"/>
  <c r="AF1640" i="55" s="1"/>
  <c r="AG1584" i="55"/>
  <c r="AF1584" i="55" s="1"/>
  <c r="AG1564" i="55"/>
  <c r="AF1564" i="55" s="1"/>
  <c r="AG1760" i="55"/>
  <c r="AF1760" i="55" s="1"/>
  <c r="AG1288" i="55"/>
  <c r="AF1288" i="55" s="1"/>
  <c r="AG665" i="55"/>
  <c r="AF665" i="55" s="1"/>
  <c r="AG428" i="55"/>
  <c r="AF428" i="55" s="1"/>
  <c r="AG149" i="55"/>
  <c r="AF149" i="55" s="1"/>
  <c r="AG1790" i="55"/>
  <c r="AG1742" i="55"/>
  <c r="AF1742" i="55" s="1"/>
  <c r="AG1989" i="55"/>
  <c r="AF1989" i="55" s="1"/>
  <c r="AG1961" i="55"/>
  <c r="AF1961" i="55" s="1"/>
  <c r="AG1959" i="55"/>
  <c r="AF1959" i="55" s="1"/>
  <c r="AG1917" i="55"/>
  <c r="AF1917" i="55" s="1"/>
  <c r="AG1718" i="55"/>
  <c r="AF1718" i="55" s="1"/>
  <c r="AG1849" i="55"/>
  <c r="AF1849" i="55" s="1"/>
  <c r="AG1526" i="55"/>
  <c r="AF1526" i="55" s="1"/>
  <c r="AG1593" i="55"/>
  <c r="AF1593" i="55" s="1"/>
  <c r="AG1525" i="55"/>
  <c r="AG1617" i="55"/>
  <c r="AF1617" i="55" s="1"/>
  <c r="AG1553" i="55"/>
  <c r="AF1553" i="55" s="1"/>
  <c r="AG1662" i="55"/>
  <c r="AG1329" i="55"/>
  <c r="AF1329" i="55" s="1"/>
  <c r="AG1365" i="55"/>
  <c r="AF1365" i="55" s="1"/>
  <c r="AG1534" i="55"/>
  <c r="AF1534" i="55" s="1"/>
  <c r="AG1415" i="55"/>
  <c r="AF1415" i="55" s="1"/>
  <c r="AG1403" i="55"/>
  <c r="AF1403" i="55" s="1"/>
  <c r="AG1379" i="55"/>
  <c r="AF1379" i="55" s="1"/>
  <c r="AG1463" i="55"/>
  <c r="AF1463" i="55" s="1"/>
  <c r="AG1078" i="55"/>
  <c r="AF1078" i="55" s="1"/>
  <c r="AG1271" i="55"/>
  <c r="AG1376" i="55"/>
  <c r="AF1376" i="55" s="1"/>
  <c r="AG1242" i="55"/>
  <c r="AF1242" i="55" s="1"/>
  <c r="AG1114" i="55"/>
  <c r="AF932" i="55"/>
  <c r="AG852" i="55"/>
  <c r="AF852" i="55" s="1"/>
  <c r="AG1121" i="55"/>
  <c r="AF1121" i="55" s="1"/>
  <c r="AG1252" i="55"/>
  <c r="AF1252" i="55" s="1"/>
  <c r="AG1025" i="55"/>
  <c r="AF1025" i="55" s="1"/>
  <c r="AG820" i="55"/>
  <c r="AF820" i="55" s="1"/>
  <c r="AG768" i="55"/>
  <c r="AG890" i="55"/>
  <c r="AG507" i="55"/>
  <c r="AF507" i="55" s="1"/>
  <c r="AG419" i="55"/>
  <c r="AG333" i="55"/>
  <c r="AF333" i="55" s="1"/>
  <c r="AG317" i="55"/>
  <c r="AF317" i="55" s="1"/>
  <c r="AG702" i="55"/>
  <c r="AF702" i="55" s="1"/>
  <c r="AG555" i="55"/>
  <c r="AF555" i="55" s="1"/>
  <c r="AG458" i="55"/>
  <c r="AF458" i="55" s="1"/>
  <c r="AG397" i="55"/>
  <c r="AF397" i="55" s="1"/>
  <c r="AG629" i="55"/>
  <c r="AF629" i="55" s="1"/>
  <c r="AG494" i="55"/>
  <c r="AF494" i="55" s="1"/>
  <c r="AG673" i="55"/>
  <c r="AF673" i="55" s="1"/>
  <c r="AG721" i="55"/>
  <c r="AG226" i="55"/>
  <c r="AF226" i="55" s="1"/>
  <c r="AG114" i="55"/>
  <c r="AG733" i="55"/>
  <c r="AF733" i="55" s="1"/>
  <c r="AG391" i="55"/>
  <c r="AF391" i="55" s="1"/>
  <c r="AG75" i="55"/>
  <c r="AG255" i="55"/>
  <c r="AF255" i="55" s="1"/>
  <c r="AG298" i="55"/>
  <c r="AF298" i="55" s="1"/>
  <c r="AG46" i="55"/>
  <c r="AF46" i="55" s="1"/>
  <c r="AG95" i="55"/>
  <c r="AF95" i="55" s="1"/>
  <c r="AG195" i="55"/>
  <c r="AF195" i="55" s="1"/>
  <c r="AG746" i="55"/>
  <c r="AF746" i="55" s="1"/>
  <c r="AG299" i="55"/>
  <c r="AG234" i="55"/>
  <c r="AF234" i="55" s="1"/>
  <c r="AG103" i="55"/>
  <c r="AG595" i="55"/>
  <c r="AF595" i="55" s="1"/>
  <c r="AG501" i="55"/>
  <c r="AF501" i="55" s="1"/>
  <c r="AG296" i="55"/>
  <c r="AF296" i="55" s="1"/>
  <c r="AG1556" i="55"/>
  <c r="AF1556" i="55" s="1"/>
  <c r="AG1900" i="55"/>
  <c r="AF1900" i="55" s="1"/>
  <c r="AG1796" i="55"/>
  <c r="AF1796" i="55" s="1"/>
  <c r="AG1281" i="55"/>
  <c r="AF1281" i="55" s="1"/>
  <c r="AG1612" i="55"/>
  <c r="AF1612" i="55" s="1"/>
  <c r="AG360" i="55"/>
  <c r="AF360" i="55" s="1"/>
  <c r="AG432" i="55"/>
  <c r="AF432" i="55" s="1"/>
  <c r="AG336" i="55"/>
  <c r="AF336" i="55" s="1"/>
  <c r="AG145" i="55"/>
  <c r="AF145" i="55" s="1"/>
  <c r="AG1979" i="55"/>
  <c r="AF1979" i="55" s="1"/>
  <c r="AG1685" i="55"/>
  <c r="AF1685" i="55" s="1"/>
  <c r="AG1722" i="55"/>
  <c r="AF1722" i="55" s="1"/>
  <c r="AG1411" i="55"/>
  <c r="AF1411" i="55" s="1"/>
  <c r="AG1387" i="55"/>
  <c r="AF1387" i="55" s="1"/>
  <c r="AG1375" i="55"/>
  <c r="AG1264" i="55"/>
  <c r="AF1264" i="55" s="1"/>
  <c r="AG1435" i="55"/>
  <c r="AG1323" i="55"/>
  <c r="AF1323" i="55" s="1"/>
  <c r="AG1315" i="55"/>
  <c r="AF1315" i="55" s="1"/>
  <c r="AG1495" i="55"/>
  <c r="AF1495" i="55" s="1"/>
  <c r="AG1202" i="55"/>
  <c r="AF1202" i="55" s="1"/>
  <c r="AG764" i="55"/>
  <c r="AF764" i="55" s="1"/>
  <c r="AG1061" i="55"/>
  <c r="AF1061" i="55" s="1"/>
  <c r="AG610" i="55"/>
  <c r="AF610" i="55" s="1"/>
  <c r="AG562" i="55"/>
  <c r="AF562" i="55" s="1"/>
  <c r="AG514" i="55"/>
  <c r="AG672" i="55"/>
  <c r="AG930" i="55"/>
  <c r="AG812" i="55"/>
  <c r="AF812" i="55" s="1"/>
  <c r="AG589" i="55"/>
  <c r="AF589" i="55" s="1"/>
  <c r="AG577" i="55"/>
  <c r="AF577" i="55" s="1"/>
  <c r="AG517" i="55"/>
  <c r="AF517" i="55" s="1"/>
  <c r="AG442" i="55"/>
  <c r="AF442" i="55" s="1"/>
  <c r="AG411" i="55"/>
  <c r="AF411" i="55" s="1"/>
  <c r="AG342" i="55"/>
  <c r="AF342" i="55" s="1"/>
  <c r="AG335" i="55"/>
  <c r="AF335" i="55" s="1"/>
  <c r="AG664" i="55"/>
  <c r="AF664" i="55" s="1"/>
  <c r="AG491" i="55"/>
  <c r="AG406" i="55"/>
  <c r="AG1200" i="55"/>
  <c r="AG276" i="55"/>
  <c r="AF276" i="55" s="1"/>
  <c r="AG167" i="55"/>
  <c r="AF167" i="55" s="1"/>
  <c r="AG76" i="55"/>
  <c r="AF76" i="55" s="1"/>
  <c r="AG490" i="55"/>
  <c r="AF490" i="55" s="1"/>
  <c r="AG462" i="55"/>
  <c r="AF462" i="55" s="1"/>
  <c r="AG557" i="55"/>
  <c r="AF557" i="55" s="1"/>
  <c r="AG627" i="55"/>
  <c r="AF627" i="55" s="1"/>
  <c r="AG279" i="55"/>
  <c r="AF279" i="55" s="1"/>
  <c r="AG267" i="55"/>
  <c r="AF267" i="55" s="1"/>
  <c r="AG126" i="55"/>
  <c r="AG83" i="55"/>
  <c r="AG386" i="55"/>
  <c r="AG183" i="55"/>
  <c r="AF183" i="55" s="1"/>
  <c r="AG52" i="55"/>
  <c r="AF52" i="55" s="1"/>
  <c r="AG290" i="55"/>
  <c r="AF290" i="55" s="1"/>
  <c r="AG11" i="55"/>
  <c r="AF11" i="55" s="1"/>
  <c r="AG450" i="55"/>
  <c r="AF450" i="55" s="1"/>
  <c r="AG55" i="55"/>
  <c r="AF55" i="55" s="1"/>
  <c r="AG438" i="55"/>
  <c r="AF438" i="55" s="1"/>
  <c r="AG270" i="55"/>
  <c r="AF270" i="55" s="1"/>
  <c r="AG64" i="55"/>
  <c r="AF64" i="55" s="1"/>
  <c r="AG31" i="55"/>
  <c r="AG198" i="55"/>
  <c r="AG111" i="55"/>
  <c r="AG150" i="55"/>
  <c r="AF150" i="55" s="1"/>
  <c r="AG62" i="55"/>
  <c r="AF62" i="55" s="1"/>
  <c r="AG154" i="55"/>
  <c r="AF154" i="55" s="1"/>
  <c r="AG1576" i="55"/>
  <c r="AF1576" i="55" s="1"/>
  <c r="AG1800" i="55"/>
  <c r="AF1800" i="55" s="1"/>
  <c r="AG947" i="55"/>
  <c r="AF947" i="55" s="1"/>
  <c r="AG61" i="55"/>
  <c r="AF61" i="55" s="1"/>
  <c r="AG1738" i="55"/>
  <c r="AF1738" i="55" s="1"/>
  <c r="AG1969" i="55"/>
  <c r="AF1969" i="55" s="1"/>
  <c r="AG1885" i="55"/>
  <c r="AF1885" i="55" s="1"/>
  <c r="AG1840" i="55"/>
  <c r="AG1937" i="55"/>
  <c r="AG1983" i="55"/>
  <c r="AF1983" i="55" s="1"/>
  <c r="AG1951" i="55"/>
  <c r="AF1951" i="55" s="1"/>
  <c r="AG1854" i="55"/>
  <c r="AF1854" i="55" s="1"/>
  <c r="AG1759" i="55"/>
  <c r="AF1759" i="55" s="1"/>
  <c r="AG1826" i="55"/>
  <c r="AF1826" i="55" s="1"/>
  <c r="AG1465" i="55"/>
  <c r="AF1465" i="55" s="1"/>
  <c r="AG1449" i="55"/>
  <c r="AG1433" i="55"/>
  <c r="AF1433" i="55" s="1"/>
  <c r="AG1793" i="55"/>
  <c r="AG1535" i="55"/>
  <c r="AF1535" i="55" s="1"/>
  <c r="AG1648" i="55"/>
  <c r="AF1648" i="55" s="1"/>
  <c r="AG1211" i="55"/>
  <c r="AF1211" i="55" s="1"/>
  <c r="AG1166" i="55"/>
  <c r="AF1166" i="55" s="1"/>
  <c r="AG1276" i="55"/>
  <c r="AF1276" i="55" s="1"/>
  <c r="AG1222" i="55"/>
  <c r="AF1222" i="55" s="1"/>
  <c r="AG1732" i="55"/>
  <c r="AF1732" i="55" s="1"/>
  <c r="AG1206" i="55"/>
  <c r="AF1206" i="55" s="1"/>
  <c r="AG1157" i="55"/>
  <c r="AF1157" i="55" s="1"/>
  <c r="AG1109" i="55"/>
  <c r="AG1037" i="55"/>
  <c r="AF1037" i="55" s="1"/>
  <c r="AG1000" i="55"/>
  <c r="AG1243" i="55"/>
  <c r="AF1243" i="55" s="1"/>
  <c r="AG1111" i="55"/>
  <c r="AF1111" i="55" s="1"/>
  <c r="AG975" i="55"/>
  <c r="AF975" i="55" s="1"/>
  <c r="AG1062" i="55"/>
  <c r="AF1062" i="55" s="1"/>
  <c r="AG1039" i="55"/>
  <c r="AF1039" i="55" s="1"/>
  <c r="AG978" i="55"/>
  <c r="AG1131" i="55"/>
  <c r="AF1131" i="55" s="1"/>
  <c r="AG981" i="55"/>
  <c r="AF981" i="55" s="1"/>
  <c r="AG901" i="55"/>
  <c r="AF901" i="55" s="1"/>
  <c r="AG1105" i="55"/>
  <c r="AG1055" i="55"/>
  <c r="AF1055" i="55" s="1"/>
  <c r="AG737" i="55"/>
  <c r="AF737" i="55" s="1"/>
  <c r="AG874" i="55"/>
  <c r="AF874" i="55" s="1"/>
  <c r="AG983" i="55"/>
  <c r="AF983" i="55" s="1"/>
  <c r="AG955" i="55"/>
  <c r="AF955" i="55" s="1"/>
  <c r="AG744" i="55"/>
  <c r="AF744" i="55" s="1"/>
  <c r="AG679" i="55"/>
  <c r="AF679" i="55" s="1"/>
  <c r="AG725" i="55"/>
  <c r="AF725" i="55" s="1"/>
  <c r="AG886" i="55"/>
  <c r="AF886" i="55" s="1"/>
  <c r="AG451" i="55"/>
  <c r="AF451" i="55" s="1"/>
  <c r="AG766" i="55"/>
  <c r="AF766" i="55" s="1"/>
  <c r="AG482" i="55"/>
  <c r="AG918" i="55"/>
  <c r="AF918" i="55" s="1"/>
  <c r="AG331" i="55"/>
  <c r="AF331" i="55" s="1"/>
  <c r="AG330" i="55"/>
  <c r="AF330" i="55" s="1"/>
  <c r="AG842" i="55"/>
  <c r="AF842" i="55" s="1"/>
  <c r="AG393" i="55"/>
  <c r="AF393" i="55" s="1"/>
  <c r="AG810" i="55"/>
  <c r="AF810" i="55" s="1"/>
  <c r="AG443" i="55"/>
  <c r="AF443" i="55" s="1"/>
  <c r="AG334" i="55"/>
  <c r="AF334" i="55" s="1"/>
  <c r="AG681" i="55"/>
  <c r="AF681" i="55" s="1"/>
  <c r="AG238" i="55"/>
  <c r="AF238" i="55" s="1"/>
  <c r="AG66" i="55"/>
  <c r="AF66" i="55" s="1"/>
  <c r="AG175" i="55"/>
  <c r="AG127" i="55"/>
  <c r="AF127" i="55" s="1"/>
  <c r="AG79" i="55"/>
  <c r="AG39" i="55"/>
  <c r="AF39" i="55" s="1"/>
  <c r="AG385" i="55"/>
  <c r="AF385" i="55" s="1"/>
  <c r="AG43" i="55"/>
  <c r="AF43" i="55" s="1"/>
  <c r="AG14" i="55"/>
  <c r="AG449" i="55"/>
  <c r="AF449" i="55" s="1"/>
  <c r="AG256" i="55"/>
  <c r="AF256" i="55" s="1"/>
  <c r="AG242" i="55"/>
  <c r="AF242" i="55" s="1"/>
  <c r="AG218" i="55"/>
  <c r="AF218" i="55" s="1"/>
  <c r="AG86" i="55"/>
  <c r="AF86" i="55" s="1"/>
  <c r="AG474" i="55"/>
  <c r="AG204" i="55"/>
  <c r="AF204" i="55" s="1"/>
  <c r="AG194" i="55"/>
  <c r="AF194" i="55" s="1"/>
  <c r="AG569" i="55"/>
  <c r="AF569" i="55" s="1"/>
  <c r="AG1632" i="55"/>
  <c r="AF1632" i="55" s="1"/>
  <c r="AG1308" i="55"/>
  <c r="AF1308" i="55" s="1"/>
  <c r="AG1360" i="55"/>
  <c r="AF1360" i="55" s="1"/>
  <c r="AG1568" i="55"/>
  <c r="AF1568" i="55" s="1"/>
  <c r="AG1998" i="55"/>
  <c r="AF1998" i="55" s="1"/>
  <c r="AG1955" i="55"/>
  <c r="AG1939" i="55"/>
  <c r="AF1939" i="55" s="1"/>
  <c r="AG1744" i="55"/>
  <c r="AF1744" i="55" s="1"/>
  <c r="AG1729" i="55"/>
  <c r="AG1737" i="55"/>
  <c r="AF1737" i="55" s="1"/>
  <c r="AG1865" i="55"/>
  <c r="AF1865" i="55" s="1"/>
  <c r="AG1881" i="55"/>
  <c r="AF1881" i="55" s="1"/>
  <c r="AG1691" i="55"/>
  <c r="AG1684" i="55"/>
  <c r="AG1672" i="55"/>
  <c r="AF1672" i="55" s="1"/>
  <c r="AG1621" i="55"/>
  <c r="AF1621" i="55" s="1"/>
  <c r="AG1649" i="55"/>
  <c r="AF1649" i="55" s="1"/>
  <c r="AG1518" i="55"/>
  <c r="AF1518" i="55" s="1"/>
  <c r="AG1613" i="55"/>
  <c r="AF1613" i="55" s="1"/>
  <c r="AG1843" i="55"/>
  <c r="AG1488" i="55"/>
  <c r="AG1538" i="55"/>
  <c r="AF1538" i="55" s="1"/>
  <c r="AG1479" i="55"/>
  <c r="AF1479" i="55" s="1"/>
  <c r="AG1307" i="55"/>
  <c r="AF1307" i="55" s="1"/>
  <c r="AG1284" i="55"/>
  <c r="AF1284" i="55" s="1"/>
  <c r="AG1487" i="55"/>
  <c r="AG1427" i="55"/>
  <c r="AF1427" i="55" s="1"/>
  <c r="AG1318" i="55"/>
  <c r="AF1318" i="55" s="1"/>
  <c r="AG1361" i="55"/>
  <c r="AF1361" i="55" s="1"/>
  <c r="AG1349" i="55"/>
  <c r="AF1349" i="55" s="1"/>
  <c r="AG1367" i="55"/>
  <c r="AF1367" i="55" s="1"/>
  <c r="AG1138" i="55"/>
  <c r="AG1407" i="55"/>
  <c r="AF1407" i="55" s="1"/>
  <c r="AG1275" i="55"/>
  <c r="AF1275" i="55" s="1"/>
  <c r="AG1246" i="55"/>
  <c r="AF1246" i="55" s="1"/>
  <c r="AG1146" i="55"/>
  <c r="AG1262" i="55"/>
  <c r="AG1187" i="55"/>
  <c r="AG1167" i="55"/>
  <c r="AF1167" i="55" s="1"/>
  <c r="AG1135" i="55"/>
  <c r="AF1135" i="55" s="1"/>
  <c r="AG1220" i="55"/>
  <c r="AF1220" i="55" s="1"/>
  <c r="AG1170" i="55"/>
  <c r="AF1170" i="55" s="1"/>
  <c r="AG1094" i="55"/>
  <c r="AF1094" i="55" s="1"/>
  <c r="AG1825" i="55"/>
  <c r="AG1174" i="55"/>
  <c r="AF1174" i="55" s="1"/>
  <c r="AG971" i="55"/>
  <c r="AF971" i="55" s="1"/>
  <c r="AF928" i="55"/>
  <c r="AF880" i="55"/>
  <c r="AG1337" i="55"/>
  <c r="AG1280" i="55"/>
  <c r="AG1176" i="55"/>
  <c r="AF1176" i="55" s="1"/>
  <c r="AG1017" i="55"/>
  <c r="AF1017" i="55" s="1"/>
  <c r="AG896" i="55"/>
  <c r="AF896" i="55" s="1"/>
  <c r="AG778" i="55"/>
  <c r="AF778" i="55" s="1"/>
  <c r="AG1256" i="55"/>
  <c r="AF1256" i="55" s="1"/>
  <c r="AG667" i="55"/>
  <c r="AG999" i="55"/>
  <c r="AF999" i="55" s="1"/>
  <c r="AG759" i="55"/>
  <c r="AF759" i="55" s="1"/>
  <c r="AG1172" i="55"/>
  <c r="AF1172" i="55" s="1"/>
  <c r="AG877" i="55"/>
  <c r="AF877" i="55" s="1"/>
  <c r="AG771" i="55"/>
  <c r="AF771" i="55" s="1"/>
  <c r="AG993" i="55"/>
  <c r="AG738" i="55"/>
  <c r="AF738" i="55" s="1"/>
  <c r="AG498" i="55"/>
  <c r="AF498" i="55" s="1"/>
  <c r="AG338" i="55"/>
  <c r="AF338" i="55" s="1"/>
  <c r="AG653" i="55"/>
  <c r="AF653" i="55" s="1"/>
  <c r="AG425" i="55"/>
  <c r="AF425" i="55" s="1"/>
  <c r="AG409" i="55"/>
  <c r="AG657" i="55"/>
  <c r="AG543" i="55"/>
  <c r="AF543" i="55" s="1"/>
  <c r="AG635" i="55"/>
  <c r="AF635" i="55" s="1"/>
  <c r="AG479" i="55"/>
  <c r="AF479" i="55" s="1"/>
  <c r="AG639" i="55"/>
  <c r="AF639" i="55" s="1"/>
  <c r="AG531" i="55"/>
  <c r="AG314" i="55"/>
  <c r="AF314" i="55" s="1"/>
  <c r="AG854" i="55"/>
  <c r="AF854" i="55" s="1"/>
  <c r="AG519" i="55"/>
  <c r="AF519" i="55" s="1"/>
  <c r="AG439" i="55"/>
  <c r="AF439" i="55" s="1"/>
  <c r="AG216" i="55"/>
  <c r="AF216" i="55" s="1"/>
  <c r="AG176" i="55"/>
  <c r="AG36" i="55"/>
  <c r="AF36" i="55" s="1"/>
  <c r="AG214" i="55"/>
  <c r="AF214" i="55" s="1"/>
  <c r="AG344" i="55"/>
  <c r="AF344" i="55" s="1"/>
  <c r="AG611" i="55"/>
  <c r="AF611" i="55" s="1"/>
  <c r="AG619" i="55"/>
  <c r="AF619" i="55" s="1"/>
  <c r="AG295" i="55"/>
  <c r="AG82" i="55"/>
  <c r="AF82" i="55" s="1"/>
  <c r="AG47" i="55"/>
  <c r="AF47" i="55" s="1"/>
  <c r="AG12" i="55"/>
  <c r="AF12" i="55" s="1"/>
  <c r="AG96" i="55"/>
  <c r="AF96" i="55" s="1"/>
  <c r="AG698" i="55"/>
  <c r="AF698" i="55" s="1"/>
  <c r="AG306" i="55"/>
  <c r="AG549" i="55"/>
  <c r="AF549" i="55" s="1"/>
  <c r="AG587" i="55"/>
  <c r="AF587" i="55" s="1"/>
  <c r="AG151" i="55"/>
  <c r="AF151" i="55" s="1"/>
  <c r="AG54" i="55"/>
  <c r="AF54" i="55" s="1"/>
  <c r="AG730" i="55"/>
  <c r="AF730" i="55" s="1"/>
  <c r="AG116" i="55"/>
  <c r="AG1372" i="55"/>
  <c r="AF1372" i="55" s="1"/>
  <c r="AG1888" i="55"/>
  <c r="AF1888" i="55" s="1"/>
  <c r="AG1636" i="55"/>
  <c r="AF1636" i="55" s="1"/>
  <c r="AG1780" i="55"/>
  <c r="AF1780" i="55" s="1"/>
  <c r="AG636" i="55"/>
  <c r="AF636" i="55" s="1"/>
  <c r="AG412" i="55"/>
  <c r="AF412" i="55" s="1"/>
  <c r="AG105" i="55"/>
  <c r="AF105" i="55" s="1"/>
  <c r="AG788" i="55"/>
  <c r="AF788" i="55" s="1"/>
  <c r="AG1895" i="55"/>
  <c r="AF1895" i="55" s="1"/>
  <c r="AF1057" i="55"/>
  <c r="AG1439" i="55"/>
  <c r="AF1439" i="55" s="1"/>
  <c r="AG1290" i="55"/>
  <c r="AF1290" i="55" s="1"/>
  <c r="AG1153" i="55"/>
  <c r="AF1153" i="55" s="1"/>
  <c r="AG1120" i="55"/>
  <c r="AF1120" i="55" s="1"/>
  <c r="AG1065" i="55"/>
  <c r="AF1065" i="55" s="1"/>
  <c r="AF724" i="55"/>
  <c r="AG968" i="55"/>
  <c r="AG1082" i="55"/>
  <c r="AF1082" i="55" s="1"/>
  <c r="AG1101" i="55"/>
  <c r="AF1101" i="55" s="1"/>
  <c r="AG1049" i="55"/>
  <c r="AF1049" i="55" s="1"/>
  <c r="AG1113" i="55"/>
  <c r="AF1113" i="55" s="1"/>
  <c r="AG868" i="55"/>
  <c r="AG884" i="55"/>
  <c r="AF884" i="55" s="1"/>
  <c r="AG309" i="55"/>
  <c r="AF309" i="55" s="1"/>
  <c r="AG551" i="55"/>
  <c r="AF551" i="55" s="1"/>
  <c r="AG348" i="55"/>
  <c r="AF348" i="55" s="1"/>
  <c r="AG506" i="55"/>
  <c r="AF506" i="55" s="1"/>
  <c r="AG136" i="55"/>
  <c r="AF136" i="55" s="1"/>
  <c r="AG48" i="55"/>
  <c r="AG220" i="55"/>
  <c r="AF220" i="55" s="1"/>
  <c r="AG188" i="55"/>
  <c r="AF188" i="55" s="1"/>
  <c r="AG571" i="55"/>
  <c r="AF571" i="55" s="1"/>
  <c r="AG112" i="55"/>
  <c r="AG8" i="55"/>
  <c r="AG21" i="55"/>
  <c r="AF21" i="55" s="1"/>
  <c r="AG1996" i="55"/>
  <c r="AF1996" i="55" s="1"/>
  <c r="AG1312" i="55"/>
  <c r="AF1312" i="55" s="1"/>
  <c r="AG1868" i="55"/>
  <c r="AF1868" i="55" s="1"/>
  <c r="AG1872" i="55"/>
  <c r="AF1872" i="55" s="1"/>
  <c r="AG1580" i="55"/>
  <c r="AF1580" i="55" s="1"/>
  <c r="AG1560" i="55"/>
  <c r="AF1560" i="55" s="1"/>
  <c r="AG1500" i="55"/>
  <c r="AF1500" i="55" s="1"/>
  <c r="AG1356" i="55"/>
  <c r="AF1356" i="55" s="1"/>
  <c r="AG292" i="55"/>
  <c r="AF292" i="55" s="1"/>
  <c r="AG920" i="55"/>
  <c r="AF920" i="55" s="1"/>
  <c r="AG324" i="55"/>
  <c r="AF324" i="55" s="1"/>
  <c r="AG732" i="55"/>
  <c r="AF732" i="55" s="1"/>
  <c r="AG1970" i="55"/>
  <c r="AG1818" i="55"/>
  <c r="AF1818" i="55" s="1"/>
  <c r="AG1770" i="55"/>
  <c r="AF1770" i="55" s="1"/>
  <c r="AG1806" i="55"/>
  <c r="AF1806" i="55" s="1"/>
  <c r="AF1952" i="55"/>
  <c r="AG1687" i="55"/>
  <c r="AF1687" i="55" s="1"/>
  <c r="AG1883" i="55"/>
  <c r="AF1883" i="55" s="1"/>
  <c r="AG1692" i="55"/>
  <c r="AG1519" i="55"/>
  <c r="AF1519" i="55" s="1"/>
  <c r="AG1698" i="55"/>
  <c r="AF1698" i="55" s="1"/>
  <c r="AG1653" i="55"/>
  <c r="AG1585" i="55"/>
  <c r="AF1585" i="55" s="1"/>
  <c r="AG1909" i="55"/>
  <c r="AF1909" i="55" s="1"/>
  <c r="AG1436" i="55"/>
  <c r="AF1436" i="55" s="1"/>
  <c r="AG1720" i="55"/>
  <c r="AF1720" i="55" s="1"/>
  <c r="AG1609" i="55"/>
  <c r="AF1609" i="55" s="1"/>
  <c r="AF1316" i="55"/>
  <c r="AG1077" i="55"/>
  <c r="AF1077" i="55" s="1"/>
  <c r="AF720" i="55"/>
  <c r="AG949" i="55"/>
  <c r="AF949" i="55" s="1"/>
  <c r="AF705" i="55"/>
  <c r="AG987" i="55"/>
  <c r="AF987" i="55" s="1"/>
  <c r="AG792" i="55"/>
  <c r="AF792" i="55" s="1"/>
  <c r="AG856" i="55"/>
  <c r="AF856" i="55" s="1"/>
  <c r="AG538" i="55"/>
  <c r="AF538" i="55" s="1"/>
  <c r="AF444" i="55"/>
  <c r="AG583" i="55"/>
  <c r="AF583" i="55" s="1"/>
  <c r="AG311" i="55"/>
  <c r="AF311" i="55" s="1"/>
  <c r="AG272" i="55"/>
  <c r="AF272" i="55" s="1"/>
  <c r="AG260" i="55"/>
  <c r="AF260" i="55" s="1"/>
  <c r="AG248" i="55"/>
  <c r="AF248" i="55" s="1"/>
  <c r="AG236" i="55"/>
  <c r="AF236" i="55" s="1"/>
  <c r="AG224" i="55"/>
  <c r="AF224" i="55" s="1"/>
  <c r="AG902" i="55"/>
  <c r="AF902" i="55" s="1"/>
  <c r="AG1304" i="55"/>
  <c r="AF1304" i="55" s="1"/>
  <c r="AG1536" i="55"/>
  <c r="AF1536" i="55" s="1"/>
  <c r="AG1864" i="55"/>
  <c r="AF1864" i="55" s="1"/>
  <c r="AG1812" i="55"/>
  <c r="AF1812" i="55" s="1"/>
  <c r="AG916" i="55"/>
  <c r="AF916" i="55" s="1"/>
  <c r="AG1572" i="55"/>
  <c r="AF1572" i="55" s="1"/>
  <c r="AG332" i="55"/>
  <c r="AF332" i="55" s="1"/>
  <c r="AG1814" i="55"/>
  <c r="AF1814" i="55" s="1"/>
  <c r="AG1766" i="55"/>
  <c r="AF1766" i="55" s="1"/>
  <c r="AG1945" i="55"/>
  <c r="AF1945" i="55" s="1"/>
  <c r="AG1985" i="55"/>
  <c r="AF1985" i="55" s="1"/>
  <c r="AG1860" i="55"/>
  <c r="AG1925" i="55"/>
  <c r="AF1925" i="55" s="1"/>
  <c r="AG1869" i="55"/>
  <c r="AF1869" i="55" s="1"/>
  <c r="AG1967" i="55"/>
  <c r="AF1967" i="55" s="1"/>
  <c r="AG1889" i="55"/>
  <c r="AF1889" i="55" s="1"/>
  <c r="AG1897" i="55"/>
  <c r="AF1897" i="55" s="1"/>
  <c r="AG1773" i="55"/>
  <c r="AF1773" i="55" s="1"/>
  <c r="AG1749" i="55"/>
  <c r="AF1749" i="55" s="1"/>
  <c r="AG1741" i="55"/>
  <c r="AF1741" i="55" s="1"/>
  <c r="AG1836" i="55"/>
  <c r="AF1836" i="55" s="1"/>
  <c r="AG1837" i="55"/>
  <c r="AF1837" i="55" s="1"/>
  <c r="AG1725" i="55"/>
  <c r="AF1725" i="55" s="1"/>
  <c r="AG1605" i="55"/>
  <c r="AF1605" i="55" s="1"/>
  <c r="AG1549" i="55"/>
  <c r="AF1549" i="55" s="1"/>
  <c r="AG1514" i="55"/>
  <c r="AF1514" i="55" s="1"/>
  <c r="AG1547" i="55"/>
  <c r="AF1547" i="55" s="1"/>
  <c r="AG1838" i="55"/>
  <c r="AG1319" i="55"/>
  <c r="AF1319" i="55" s="1"/>
  <c r="AG1283" i="55"/>
  <c r="AG1129" i="55"/>
  <c r="AF1129" i="55" s="1"/>
  <c r="AF1090" i="55"/>
  <c r="AF924" i="55"/>
  <c r="AF892" i="55"/>
  <c r="AF844" i="55"/>
  <c r="AG1067" i="55"/>
  <c r="AF1067" i="55" s="1"/>
  <c r="AG800" i="55"/>
  <c r="AF800" i="55" s="1"/>
  <c r="AG848" i="55"/>
  <c r="AF848" i="55" s="1"/>
  <c r="AG899" i="55"/>
  <c r="AF899" i="55" s="1"/>
  <c r="AG545" i="55"/>
  <c r="AF545" i="55" s="1"/>
  <c r="AG463" i="55"/>
  <c r="AF463" i="55" s="1"/>
  <c r="AG382" i="55"/>
  <c r="AF382" i="55" s="1"/>
  <c r="AG914" i="55"/>
  <c r="AF914" i="55" s="1"/>
  <c r="AG663" i="55"/>
  <c r="AG563" i="55"/>
  <c r="AG718" i="55"/>
  <c r="AF718" i="55" s="1"/>
  <c r="AG641" i="55"/>
  <c r="AF641" i="55" s="1"/>
  <c r="AG786" i="55"/>
  <c r="AF786" i="55" s="1"/>
  <c r="AG774" i="55"/>
  <c r="AF774" i="55" s="1"/>
  <c r="AG533" i="55"/>
  <c r="AF533" i="55" s="1"/>
  <c r="AG493" i="55"/>
  <c r="AF493" i="55" s="1"/>
  <c r="AG395" i="55"/>
  <c r="AF395" i="55" s="1"/>
  <c r="AG374" i="55"/>
  <c r="AF374" i="55" s="1"/>
  <c r="AG762" i="55"/>
  <c r="AF762" i="55" s="1"/>
  <c r="AG713" i="55"/>
  <c r="AF713" i="55" s="1"/>
  <c r="AG513" i="55"/>
  <c r="AF513" i="55" s="1"/>
  <c r="AG708" i="55"/>
  <c r="AF708" i="55" s="1"/>
  <c r="AG535" i="55"/>
  <c r="AF535" i="55" s="1"/>
  <c r="AG677" i="55"/>
  <c r="AF677" i="55" s="1"/>
  <c r="AG363" i="55"/>
  <c r="AF363" i="55" s="1"/>
  <c r="AG262" i="55"/>
  <c r="AF262" i="55" s="1"/>
  <c r="AG71" i="55"/>
  <c r="AF71" i="55" s="1"/>
  <c r="AG184" i="55"/>
  <c r="AF184" i="55" s="1"/>
  <c r="AG466" i="55"/>
  <c r="AF466" i="55" s="1"/>
  <c r="AG244" i="55"/>
  <c r="AF244" i="55" s="1"/>
  <c r="AG174" i="55"/>
  <c r="AG92" i="55"/>
  <c r="AF92" i="55" s="1"/>
  <c r="AF697" i="55"/>
  <c r="AG91" i="55"/>
  <c r="AF91" i="55" s="1"/>
  <c r="AG515" i="55"/>
  <c r="AF515" i="55" s="1"/>
  <c r="AG607" i="55"/>
  <c r="AF607" i="55" s="1"/>
  <c r="AG152" i="55"/>
  <c r="AF152" i="55" s="1"/>
  <c r="AG18" i="55"/>
  <c r="AF18" i="55" s="1"/>
  <c r="AG822" i="55"/>
  <c r="AF822" i="55" s="1"/>
  <c r="AG615" i="55"/>
  <c r="AF615" i="55" s="1"/>
  <c r="AG1892" i="55"/>
  <c r="AF1892" i="55" s="1"/>
  <c r="AG1628" i="55"/>
  <c r="AF1628" i="55" s="1"/>
  <c r="AG1772" i="55"/>
  <c r="AF1772" i="55" s="1"/>
  <c r="AG900" i="55"/>
  <c r="AF900" i="55" s="1"/>
  <c r="AG748" i="55"/>
  <c r="AF748" i="55" s="1"/>
  <c r="AG944" i="55"/>
  <c r="AF944" i="55" s="1"/>
  <c r="AG888" i="55"/>
  <c r="AF888" i="55" s="1"/>
  <c r="AG860" i="55"/>
  <c r="AF860" i="55" s="1"/>
  <c r="AG1965" i="55"/>
  <c r="AF1965" i="55" s="1"/>
  <c r="AG1935" i="55"/>
  <c r="AF1935" i="55" s="1"/>
  <c r="AG1938" i="55"/>
  <c r="AF1938" i="55" s="1"/>
  <c r="AG1710" i="55"/>
  <c r="AF1710" i="55" s="1"/>
  <c r="AG1713" i="55"/>
  <c r="AF1713" i="55" s="1"/>
  <c r="AG1858" i="55"/>
  <c r="AF1858" i="55" s="1"/>
  <c r="AG1682" i="55"/>
  <c r="AF1682" i="55" s="1"/>
  <c r="AG1730" i="55"/>
  <c r="AF1730" i="55" s="1"/>
  <c r="AG1675" i="55"/>
  <c r="AF1675" i="55" s="1"/>
  <c r="AG1591" i="55"/>
  <c r="AF1591" i="55" s="1"/>
  <c r="AG1565" i="55"/>
  <c r="AF1565" i="55" s="1"/>
  <c r="AG1537" i="55"/>
  <c r="AF1537" i="55" s="1"/>
  <c r="AG1494" i="55"/>
  <c r="AF1494" i="55" s="1"/>
  <c r="AG1680" i="55"/>
  <c r="AF1680" i="55" s="1"/>
  <c r="AG1657" i="55"/>
  <c r="AF1657" i="55" s="1"/>
  <c r="AG1601" i="55"/>
  <c r="AF1601" i="55" s="1"/>
  <c r="AG1641" i="55"/>
  <c r="AF1641" i="55" s="1"/>
  <c r="AG1797" i="55"/>
  <c r="AF1797" i="55" s="1"/>
  <c r="AG1502" i="55"/>
  <c r="AF1502" i="55" s="1"/>
  <c r="AG1297" i="55"/>
  <c r="AF1297" i="55" s="1"/>
  <c r="AG1597" i="55"/>
  <c r="AF1597" i="55" s="1"/>
  <c r="AG1551" i="55"/>
  <c r="AF1551" i="55" s="1"/>
  <c r="AG1478" i="55"/>
  <c r="AF1478" i="55" s="1"/>
  <c r="AG1455" i="55"/>
  <c r="AF1455" i="55" s="1"/>
  <c r="AG1353" i="55"/>
  <c r="AF1353" i="55" s="1"/>
  <c r="AG1447" i="55"/>
  <c r="AF1447" i="55" s="1"/>
  <c r="AG1154" i="55"/>
  <c r="AF1154" i="55" s="1"/>
  <c r="AG1210" i="55"/>
  <c r="AF1210" i="55" s="1"/>
  <c r="AG1162" i="55"/>
  <c r="AF1162" i="55" s="1"/>
  <c r="AG1086" i="55"/>
  <c r="AF1086" i="55" s="1"/>
  <c r="AG1186" i="55"/>
  <c r="AF1186" i="55" s="1"/>
  <c r="AG1321" i="55"/>
  <c r="AF1321" i="55" s="1"/>
  <c r="AG1219" i="55"/>
  <c r="AG1339" i="55"/>
  <c r="AF1339" i="55" s="1"/>
  <c r="AG1499" i="55"/>
  <c r="AF1499" i="55" s="1"/>
  <c r="AG1104" i="55"/>
  <c r="AF1104" i="55" s="1"/>
  <c r="AG1073" i="55"/>
  <c r="AF1073" i="55" s="1"/>
  <c r="AF824" i="55"/>
  <c r="AF776" i="55"/>
  <c r="AG1195" i="55"/>
  <c r="AF1195" i="55" s="1"/>
  <c r="AG972" i="55"/>
  <c r="AF972" i="55" s="1"/>
  <c r="AG1110" i="55"/>
  <c r="AF1110" i="55" s="1"/>
  <c r="AG1023" i="55"/>
  <c r="AF1023" i="55" s="1"/>
  <c r="AG1267" i="55"/>
  <c r="AF1267" i="55" s="1"/>
  <c r="AG1115" i="55"/>
  <c r="AF1115" i="55" s="1"/>
  <c r="AG1009" i="55"/>
  <c r="AF1009" i="55" s="1"/>
  <c r="AG808" i="55"/>
  <c r="AF808" i="55" s="1"/>
  <c r="AG675" i="55"/>
  <c r="AF675" i="55" s="1"/>
  <c r="AG894" i="55"/>
  <c r="AF894" i="55" s="1"/>
  <c r="AG906" i="55"/>
  <c r="AF906" i="55" s="1"/>
  <c r="AG756" i="55"/>
  <c r="AF756" i="55" s="1"/>
  <c r="AG558" i="55"/>
  <c r="AF558" i="55" s="1"/>
  <c r="AG687" i="55"/>
  <c r="AF687" i="55" s="1"/>
  <c r="AG840" i="55"/>
  <c r="AF840" i="55" s="1"/>
  <c r="AG772" i="55"/>
  <c r="AF772" i="55" s="1"/>
  <c r="AG864" i="55"/>
  <c r="AF864" i="55" s="1"/>
  <c r="AG1019" i="55"/>
  <c r="AF1019" i="55" s="1"/>
  <c r="AG747" i="55"/>
  <c r="AF747" i="55" s="1"/>
  <c r="AG716" i="55"/>
  <c r="AF716" i="55" s="1"/>
  <c r="AG487" i="55"/>
  <c r="AF487" i="55" s="1"/>
  <c r="AG690" i="55"/>
  <c r="AF690" i="55" s="1"/>
  <c r="AG401" i="55"/>
  <c r="AF401" i="55" s="1"/>
  <c r="AG362" i="55"/>
  <c r="AF362" i="55" s="1"/>
  <c r="AG814" i="55"/>
  <c r="AF814" i="55" s="1"/>
  <c r="AG457" i="55"/>
  <c r="AF457" i="55" s="1"/>
  <c r="AG375" i="55"/>
  <c r="AF375" i="55" s="1"/>
  <c r="AG696" i="55"/>
  <c r="AF696" i="55" s="1"/>
  <c r="AG682" i="55"/>
  <c r="AF682" i="55" s="1"/>
  <c r="AG503" i="55"/>
  <c r="AF503" i="55" s="1"/>
  <c r="AG471" i="55"/>
  <c r="AF471" i="55" s="1"/>
  <c r="AG415" i="55"/>
  <c r="AF415" i="55" s="1"/>
  <c r="AF400" i="55"/>
  <c r="AG1096" i="55"/>
  <c r="AF1096" i="55" s="1"/>
  <c r="AG870" i="55"/>
  <c r="AG862" i="55"/>
  <c r="AF862" i="55" s="1"/>
  <c r="AG704" i="55"/>
  <c r="AF704" i="55" s="1"/>
  <c r="AG688" i="55"/>
  <c r="AF688" i="55" s="1"/>
  <c r="AG422" i="55"/>
  <c r="AF422" i="55" s="1"/>
  <c r="AG240" i="55"/>
  <c r="AF240" i="55" s="1"/>
  <c r="AG370" i="55"/>
  <c r="AF370" i="55" s="1"/>
  <c r="AG310" i="55"/>
  <c r="AF310" i="55" s="1"/>
  <c r="AG268" i="55"/>
  <c r="AF268" i="55" s="1"/>
  <c r="AG130" i="55"/>
  <c r="AF130" i="55" s="1"/>
  <c r="AG87" i="55"/>
  <c r="AF87" i="55" s="1"/>
  <c r="AG1100" i="55"/>
  <c r="AF1100" i="55" s="1"/>
  <c r="AG100" i="55"/>
  <c r="AG20" i="55"/>
  <c r="AF20" i="55" s="1"/>
  <c r="AG303" i="55"/>
  <c r="AF303" i="55" s="1"/>
  <c r="AG24" i="55"/>
  <c r="AF24" i="55" s="1"/>
  <c r="AG59" i="55"/>
  <c r="AF59" i="55" s="1"/>
  <c r="AG553" i="55"/>
  <c r="AG489" i="55"/>
  <c r="AF489" i="55" s="1"/>
  <c r="AG368" i="55"/>
  <c r="AF368" i="55" s="1"/>
  <c r="AG203" i="55"/>
  <c r="AF203" i="55" s="1"/>
  <c r="AG1596" i="55"/>
  <c r="AF1596" i="55" s="1"/>
  <c r="AG1880" i="55"/>
  <c r="AF1880" i="55" s="1"/>
  <c r="AG1296" i="55"/>
  <c r="AF1296" i="55" s="1"/>
  <c r="AG1053" i="55"/>
  <c r="AF1053" i="55" s="1"/>
  <c r="AG440" i="55"/>
  <c r="AF440" i="55" s="1"/>
  <c r="AG828" i="55"/>
  <c r="AF828" i="55" s="1"/>
  <c r="AG940" i="55"/>
  <c r="AF940" i="55" s="1"/>
  <c r="AG436" i="55"/>
  <c r="AF436" i="55" s="1"/>
  <c r="AF1642" i="55"/>
  <c r="AF1878" i="55"/>
  <c r="AF1691" i="55"/>
  <c r="AF1342" i="55"/>
  <c r="AF1982" i="55"/>
  <c r="AF1958" i="55"/>
  <c r="AF1779" i="55"/>
  <c r="AF1731" i="55"/>
  <c r="AF1963" i="55"/>
  <c r="AF1493" i="55"/>
  <c r="AF1413" i="55"/>
  <c r="AF1399" i="55"/>
  <c r="AF1260" i="55"/>
  <c r="AF739" i="55"/>
  <c r="AF1488" i="55"/>
  <c r="AF1270" i="55"/>
  <c r="AF1962" i="55"/>
  <c r="AF1810" i="55"/>
  <c r="AF1762" i="55"/>
  <c r="AF1802" i="55"/>
  <c r="AF1754" i="55"/>
  <c r="AF1899" i="55"/>
  <c r="AF1894" i="55"/>
  <c r="AF1582" i="55"/>
  <c r="AF1474" i="55"/>
  <c r="AF1775" i="55"/>
  <c r="AF1751" i="55"/>
  <c r="AF1523" i="55"/>
  <c r="AF1906" i="55"/>
  <c r="AF1578" i="55"/>
  <c r="AF1554" i="55"/>
  <c r="AF998" i="55"/>
  <c r="AF974" i="55"/>
  <c r="AF1434" i="55"/>
  <c r="AF1950" i="55"/>
  <c r="AF1798" i="55"/>
  <c r="AF1750" i="55"/>
  <c r="AF1819" i="55"/>
  <c r="AF1795" i="55"/>
  <c r="AF1702" i="55"/>
  <c r="AF1490" i="55"/>
  <c r="AF1443" i="55"/>
  <c r="AF1903" i="55"/>
  <c r="AF1562" i="55"/>
  <c r="AF1435" i="55"/>
  <c r="AF1898" i="55"/>
  <c r="AF1669" i="55"/>
  <c r="AF1646" i="55"/>
  <c r="AF921" i="55"/>
  <c r="AF1970" i="55"/>
  <c r="AF1902" i="55"/>
  <c r="AF1791" i="55"/>
  <c r="AF1767" i="55"/>
  <c r="AF1390" i="55"/>
  <c r="AF1374" i="55"/>
  <c r="AF1350" i="55"/>
  <c r="AF1375" i="55"/>
  <c r="AF1890" i="55"/>
  <c r="AF1786" i="55"/>
  <c r="AF1790" i="55"/>
  <c r="AF1486" i="55"/>
  <c r="AF1442" i="55"/>
  <c r="AF1016" i="55"/>
  <c r="AF1886" i="55"/>
  <c r="AF1830" i="55"/>
  <c r="AF1782" i="55"/>
  <c r="AF1699" i="55"/>
  <c r="AF1882" i="55"/>
  <c r="AF1778" i="55"/>
  <c r="AF1834" i="55"/>
  <c r="AF1891" i="55"/>
  <c r="AF1695" i="55"/>
  <c r="AF1714" i="55"/>
  <c r="AF1638" i="55"/>
  <c r="AF1492" i="55"/>
  <c r="AF711" i="55"/>
  <c r="AF1921" i="55"/>
  <c r="AF1908" i="55"/>
  <c r="AF1860" i="55"/>
  <c r="AF1918" i="55"/>
  <c r="AF1724" i="55"/>
  <c r="AF1823" i="55"/>
  <c r="AF1815" i="55"/>
  <c r="AF1807" i="55"/>
  <c r="AF1799" i="55"/>
  <c r="AF1655" i="55"/>
  <c r="AF1607" i="55"/>
  <c r="AF1559" i="55"/>
  <c r="AF1544" i="55"/>
  <c r="AF1498" i="55"/>
  <c r="AF1449" i="55"/>
  <c r="AF1417" i="55"/>
  <c r="AF1401" i="55"/>
  <c r="AF1385" i="55"/>
  <c r="AF1620" i="55"/>
  <c r="AF1602" i="55"/>
  <c r="AF1656" i="55"/>
  <c r="AF1505" i="55"/>
  <c r="AF1331" i="55"/>
  <c r="AF1137" i="55"/>
  <c r="AF1218" i="55"/>
  <c r="AF1102" i="55"/>
  <c r="AF893" i="55"/>
  <c r="AF861" i="55"/>
  <c r="AF642" i="55"/>
  <c r="AF594" i="55"/>
  <c r="AF566" i="55"/>
  <c r="AF1651" i="55"/>
  <c r="AF1489" i="55"/>
  <c r="AF1409" i="55"/>
  <c r="AF1377" i="55"/>
  <c r="AF1653" i="55"/>
  <c r="AF1622" i="55"/>
  <c r="AF1652" i="55"/>
  <c r="AF1524" i="55"/>
  <c r="AF1529" i="55"/>
  <c r="AF1371" i="55"/>
  <c r="AF1273" i="55"/>
  <c r="AF1002" i="55"/>
  <c r="AF1124" i="55"/>
  <c r="AF991" i="55"/>
  <c r="AF1031" i="55"/>
  <c r="AF638" i="55"/>
  <c r="AF542" i="55"/>
  <c r="AF659" i="55"/>
  <c r="AF891" i="55"/>
  <c r="AF620" i="55"/>
  <c r="AF541" i="55"/>
  <c r="AF631" i="55"/>
  <c r="AF527" i="55"/>
  <c r="AF1977" i="55"/>
  <c r="AF1955" i="55"/>
  <c r="AF1748" i="55"/>
  <c r="AF1867" i="55"/>
  <c r="AF1712" i="55"/>
  <c r="AF1928" i="55"/>
  <c r="AF1859" i="55"/>
  <c r="AF1647" i="55"/>
  <c r="AF1756" i="55"/>
  <c r="AF1661" i="55"/>
  <c r="AF1793" i="55"/>
  <c r="AF1530" i="55"/>
  <c r="AF1662" i="55"/>
  <c r="AF1388" i="55"/>
  <c r="AF1410" i="55"/>
  <c r="AF1310" i="55"/>
  <c r="AF1614" i="55"/>
  <c r="AF1327" i="55"/>
  <c r="AF1326" i="55"/>
  <c r="AF1219" i="55"/>
  <c r="AF1197" i="55"/>
  <c r="AF1181" i="55"/>
  <c r="AF1047" i="55"/>
  <c r="AF941" i="55"/>
  <c r="AF1083" i="55"/>
  <c r="AF634" i="55"/>
  <c r="AF651" i="55"/>
  <c r="AF1856" i="55"/>
  <c r="AF1844" i="55"/>
  <c r="AF1947" i="55"/>
  <c r="AF1957" i="55"/>
  <c r="AF1904" i="55"/>
  <c r="AF1875" i="55"/>
  <c r="AF1717" i="55"/>
  <c r="AF1690" i="55"/>
  <c r="AF1707" i="55"/>
  <c r="AF1765" i="55"/>
  <c r="AF1842" i="55"/>
  <c r="AF1721" i="55"/>
  <c r="AF1610" i="55"/>
  <c r="AF1684" i="55"/>
  <c r="AF1665" i="55"/>
  <c r="AF1645" i="55"/>
  <c r="AF1623" i="55"/>
  <c r="AF1654" i="55"/>
  <c r="AF1456" i="55"/>
  <c r="AF1408" i="55"/>
  <c r="AF1384" i="55"/>
  <c r="AF1459" i="55"/>
  <c r="AF1347" i="55"/>
  <c r="AF1006" i="55"/>
  <c r="AF735" i="55"/>
  <c r="AF1280" i="55"/>
  <c r="AF578" i="55"/>
  <c r="AF530" i="55"/>
  <c r="AF427" i="55"/>
  <c r="AF491" i="55"/>
  <c r="AF132" i="55"/>
  <c r="AF44" i="55"/>
  <c r="AF579" i="55"/>
  <c r="AF1954" i="55"/>
  <c r="AF1907" i="55"/>
  <c r="AF1670" i="55"/>
  <c r="AF1931" i="55"/>
  <c r="AF1587" i="55"/>
  <c r="AF1761" i="55"/>
  <c r="AF1777" i="55"/>
  <c r="AF1701" i="55"/>
  <c r="AF1629" i="55"/>
  <c r="AF1676" i="55"/>
  <c r="AF1346" i="55"/>
  <c r="AF1673" i="55"/>
  <c r="AF1506" i="55"/>
  <c r="AF1843" i="55"/>
  <c r="AF1418" i="55"/>
  <c r="AF1483" i="55"/>
  <c r="AF1217" i="55"/>
  <c r="AF994" i="55"/>
  <c r="AF937" i="55"/>
  <c r="AF793" i="55"/>
  <c r="AF915" i="55"/>
  <c r="AF526" i="55"/>
  <c r="AF546" i="55"/>
  <c r="AF644" i="55"/>
  <c r="AF531" i="55"/>
  <c r="AF591" i="55"/>
  <c r="AF599" i="55"/>
  <c r="AF486" i="55"/>
  <c r="AF1926" i="55"/>
  <c r="AF1884" i="55"/>
  <c r="AF1827" i="55"/>
  <c r="AF1811" i="55"/>
  <c r="AF1803" i="55"/>
  <c r="AF1457" i="55"/>
  <c r="AF1425" i="55"/>
  <c r="AF1692" i="55"/>
  <c r="AF1789" i="55"/>
  <c r="AF1603" i="55"/>
  <c r="AF1476" i="55"/>
  <c r="AF1422" i="55"/>
  <c r="AF1340" i="55"/>
  <c r="AF1520" i="55"/>
  <c r="AF1446" i="55"/>
  <c r="AF1487" i="55"/>
  <c r="AF1394" i="55"/>
  <c r="AF917" i="55"/>
  <c r="AF570" i="55"/>
  <c r="AF572" i="55"/>
  <c r="AF548" i="55"/>
  <c r="AF524" i="55"/>
  <c r="AF500" i="55"/>
  <c r="AF476" i="55"/>
  <c r="AF176" i="55"/>
  <c r="AF1993" i="55"/>
  <c r="AF1706" i="55"/>
  <c r="AF1857" i="55"/>
  <c r="AF1677" i="55"/>
  <c r="AF1711" i="55"/>
  <c r="AF1728" i="55"/>
  <c r="AF1579" i="55"/>
  <c r="AF1747" i="55"/>
  <c r="AF1912" i="55"/>
  <c r="AF1871" i="55"/>
  <c r="AF1504" i="55"/>
  <c r="AF1666" i="55"/>
  <c r="AF1512" i="55"/>
  <c r="AF1539" i="55"/>
  <c r="AF1516" i="55"/>
  <c r="AF1402" i="55"/>
  <c r="AF1303" i="55"/>
  <c r="AF1261" i="55"/>
  <c r="AF1161" i="55"/>
  <c r="AF1054" i="55"/>
  <c r="AF1038" i="55"/>
  <c r="AF614" i="55"/>
  <c r="AF547" i="55"/>
  <c r="AF339" i="55"/>
  <c r="AF1852" i="55"/>
  <c r="AF1840" i="55"/>
  <c r="AF1896" i="55"/>
  <c r="AF1937" i="55"/>
  <c r="AF1910" i="55"/>
  <c r="AF1735" i="55"/>
  <c r="AF1533" i="55"/>
  <c r="AF1627" i="55"/>
  <c r="AF1821" i="55"/>
  <c r="AF1719" i="55"/>
  <c r="AF1618" i="55"/>
  <c r="AF1619" i="55"/>
  <c r="AF1472" i="55"/>
  <c r="AF1448" i="55"/>
  <c r="AF1542" i="55"/>
  <c r="AF1671" i="55"/>
  <c r="AF1328" i="55"/>
  <c r="AF1452" i="55"/>
  <c r="AF1229" i="55"/>
  <c r="AF1133" i="55"/>
  <c r="AF1412" i="55"/>
  <c r="AF1007" i="55"/>
  <c r="AF514" i="55"/>
  <c r="AF630" i="55"/>
  <c r="AF655" i="55"/>
  <c r="AF523" i="55"/>
  <c r="AF365" i="55"/>
  <c r="AF1845" i="55"/>
  <c r="AF1705" i="55"/>
  <c r="AF1805" i="55"/>
  <c r="AF1485" i="55"/>
  <c r="AF1453" i="55"/>
  <c r="AF1421" i="55"/>
  <c r="AF1405" i="55"/>
  <c r="AF1658" i="55"/>
  <c r="AF1306" i="55"/>
  <c r="AF1566" i="55"/>
  <c r="AF1543" i="55"/>
  <c r="AF1324" i="55"/>
  <c r="AF1583" i="55"/>
  <c r="AF1145" i="55"/>
  <c r="AF986" i="55"/>
  <c r="AF1245" i="55"/>
  <c r="AF1187" i="55"/>
  <c r="AF881" i="55"/>
  <c r="AF833" i="55"/>
  <c r="AF809" i="55"/>
  <c r="AF785" i="55"/>
  <c r="AF654" i="55"/>
  <c r="AF691" i="55"/>
  <c r="AF663" i="55"/>
  <c r="AF483" i="55"/>
  <c r="AF16" i="55"/>
  <c r="AF1981" i="55"/>
  <c r="AF1901" i="55"/>
  <c r="AF1941" i="55"/>
  <c r="AF1839" i="55"/>
  <c r="AF1697" i="55"/>
  <c r="AF1729" i="55"/>
  <c r="AF1715" i="55"/>
  <c r="AF1853" i="55"/>
  <c r="AF1615" i="55"/>
  <c r="AF1733" i="55"/>
  <c r="AF1528" i="55"/>
  <c r="AF1561" i="55"/>
  <c r="AF1397" i="55"/>
  <c r="AF1381" i="55"/>
  <c r="AF1681" i="55"/>
  <c r="AF1586" i="55"/>
  <c r="AF1838" i="55"/>
  <c r="AF1637" i="55"/>
  <c r="AF1919" i="55"/>
  <c r="AF1420" i="55"/>
  <c r="AF1398" i="55"/>
  <c r="AF1291" i="55"/>
  <c r="AF1428" i="55"/>
  <c r="AF1404" i="55"/>
  <c r="AF1507" i="55"/>
  <c r="AF1496" i="55"/>
  <c r="AF1511" i="55"/>
  <c r="AF1299" i="55"/>
  <c r="AF1311" i="55"/>
  <c r="AF925" i="55"/>
  <c r="AF715" i="55"/>
  <c r="AF351" i="55"/>
  <c r="AF112" i="55"/>
  <c r="AF1914" i="55"/>
  <c r="AF1846" i="55"/>
  <c r="AF1709" i="55"/>
  <c r="AF1915" i="55"/>
  <c r="AF1563" i="55"/>
  <c r="AF1694" i="55"/>
  <c r="AF1532" i="55"/>
  <c r="AF1813" i="55"/>
  <c r="AF1525" i="55"/>
  <c r="AF1595" i="55"/>
  <c r="AF1650" i="55"/>
  <c r="AF1515" i="55"/>
  <c r="AF1574" i="55"/>
  <c r="AF1325" i="55"/>
  <c r="AF1414" i="55"/>
  <c r="AF1378" i="55"/>
  <c r="AF1287" i="55"/>
  <c r="AF1484" i="55"/>
  <c r="AF1454" i="55"/>
  <c r="AF1567" i="55"/>
  <c r="AF1438" i="55"/>
  <c r="AF1406" i="55"/>
  <c r="AF1570" i="55"/>
  <c r="AF1177" i="55"/>
  <c r="AF1165" i="55"/>
  <c r="AF598" i="55"/>
  <c r="AF850" i="55"/>
  <c r="AF48" i="55"/>
  <c r="AF284" i="55"/>
  <c r="AF399" i="55"/>
  <c r="AF511" i="55"/>
  <c r="AF1430" i="55"/>
  <c r="AF1257" i="55"/>
  <c r="AF1338" i="55"/>
  <c r="AF1138" i="55"/>
  <c r="AF1147" i="55"/>
  <c r="AF1126" i="55"/>
  <c r="AF1305" i="55"/>
  <c r="AF1292" i="55"/>
  <c r="AF1000" i="55"/>
  <c r="AF1066" i="55"/>
  <c r="AF1122" i="55"/>
  <c r="AF866" i="55"/>
  <c r="AF799" i="55"/>
  <c r="AF768" i="55"/>
  <c r="AF676" i="55"/>
  <c r="AF931" i="55"/>
  <c r="AF890" i="55"/>
  <c r="AF1044" i="55"/>
  <c r="AF710" i="55"/>
  <c r="AF475" i="55"/>
  <c r="AF419" i="55"/>
  <c r="AF802" i="55"/>
  <c r="AF683" i="55"/>
  <c r="AF118" i="55"/>
  <c r="AF369" i="55"/>
  <c r="AF371" i="55"/>
  <c r="AF266" i="55"/>
  <c r="AF306" i="55"/>
  <c r="AF90" i="55"/>
  <c r="AF223" i="55"/>
  <c r="AF104" i="55"/>
  <c r="AF94" i="55"/>
  <c r="AF723" i="55"/>
  <c r="AF206" i="55"/>
  <c r="AF17" i="55"/>
  <c r="AF316" i="55"/>
  <c r="AF8" i="55"/>
  <c r="AF116" i="55"/>
  <c r="AF202" i="55"/>
  <c r="AF1051" i="55"/>
  <c r="AF1041" i="55"/>
  <c r="AF1207" i="55"/>
  <c r="AF950" i="55"/>
  <c r="AF1132" i="55"/>
  <c r="AF787" i="55"/>
  <c r="AF765" i="55"/>
  <c r="AF889" i="55"/>
  <c r="AF669" i="55"/>
  <c r="AF831" i="55"/>
  <c r="AF849" i="55"/>
  <c r="AF576" i="55"/>
  <c r="AF552" i="55"/>
  <c r="AF504" i="55"/>
  <c r="AF993" i="55"/>
  <c r="AF825" i="55"/>
  <c r="AF1026" i="55"/>
  <c r="AF301" i="55"/>
  <c r="AF565" i="55"/>
  <c r="AF454" i="55"/>
  <c r="AF300" i="55"/>
  <c r="AF142" i="55"/>
  <c r="AF155" i="55"/>
  <c r="AF858" i="55"/>
  <c r="AF692" i="55"/>
  <c r="AF1426" i="55"/>
  <c r="AF1663" i="55"/>
  <c r="AF1432" i="55"/>
  <c r="AF1659" i="55"/>
  <c r="AF1125" i="55"/>
  <c r="AF1214" i="55"/>
  <c r="AF1093" i="55"/>
  <c r="AF1188" i="55"/>
  <c r="AF1042" i="55"/>
  <c r="AF1224" i="55"/>
  <c r="AF1020" i="55"/>
  <c r="AF978" i="55"/>
  <c r="AF960" i="55"/>
  <c r="AF851" i="55"/>
  <c r="AF818" i="55"/>
  <c r="AF672" i="55"/>
  <c r="AF979" i="55"/>
  <c r="AF784" i="55"/>
  <c r="AF909" i="55"/>
  <c r="AF754" i="55"/>
  <c r="AF482" i="55"/>
  <c r="AF470" i="55"/>
  <c r="AF373" i="55"/>
  <c r="AF405" i="55"/>
  <c r="AF389" i="55"/>
  <c r="AF1200" i="55"/>
  <c r="AF985" i="55"/>
  <c r="AF356" i="55"/>
  <c r="AF286" i="55"/>
  <c r="AF80" i="55"/>
  <c r="AF624" i="55"/>
  <c r="AF386" i="55"/>
  <c r="AF278" i="55"/>
  <c r="AF178" i="55"/>
  <c r="AF6" i="55"/>
  <c r="AF288" i="55"/>
  <c r="AF418" i="55"/>
  <c r="AF299" i="55"/>
  <c r="AF199" i="55"/>
  <c r="AF103" i="55"/>
  <c r="AF107" i="55"/>
  <c r="AF485" i="55"/>
  <c r="AF22" i="55"/>
  <c r="AF372" i="55"/>
  <c r="AF1021" i="55"/>
  <c r="AF1337" i="55"/>
  <c r="AF1071" i="55"/>
  <c r="AF1105" i="55"/>
  <c r="AF845" i="55"/>
  <c r="AF875" i="55"/>
  <c r="AF790" i="55"/>
  <c r="AF429" i="55"/>
  <c r="AF563" i="55"/>
  <c r="AF846" i="55"/>
  <c r="AF961" i="55"/>
  <c r="AF870" i="55"/>
  <c r="AF539" i="55"/>
  <c r="AF257" i="55"/>
  <c r="AF114" i="55"/>
  <c r="AF603" i="55"/>
  <c r="AF70" i="55"/>
  <c r="AF74" i="55"/>
  <c r="AF873" i="55"/>
  <c r="AF14" i="55"/>
  <c r="AF648" i="55"/>
  <c r="AF699" i="55"/>
  <c r="AF147" i="55"/>
  <c r="AF99" i="55"/>
  <c r="AF115" i="55"/>
  <c r="AF67" i="55"/>
  <c r="AF27" i="55"/>
  <c r="AF1014" i="55"/>
  <c r="AF982" i="55"/>
  <c r="AF757" i="55"/>
  <c r="AF1018" i="55"/>
  <c r="AF773" i="55"/>
  <c r="AF749" i="55"/>
  <c r="AF863" i="55"/>
  <c r="AF923" i="55"/>
  <c r="AF640" i="55"/>
  <c r="AF616" i="55"/>
  <c r="AF592" i="55"/>
  <c r="AF568" i="55"/>
  <c r="AF520" i="55"/>
  <c r="AF472" i="55"/>
  <c r="AF645" i="55"/>
  <c r="AF337" i="55"/>
  <c r="AF657" i="55"/>
  <c r="AF643" i="55"/>
  <c r="AF694" i="55"/>
  <c r="AF293" i="55"/>
  <c r="AF359" i="55"/>
  <c r="AF347" i="55"/>
  <c r="AF196" i="55"/>
  <c r="AF878" i="55"/>
  <c r="AF60" i="55"/>
  <c r="AF496" i="55"/>
  <c r="AF207" i="55"/>
  <c r="AF1608" i="55"/>
  <c r="AF1497" i="55"/>
  <c r="AF1293" i="55"/>
  <c r="AF1269" i="55"/>
  <c r="AF1109" i="55"/>
  <c r="AF1573" i="55"/>
  <c r="AF1160" i="55"/>
  <c r="AF1146" i="55"/>
  <c r="AF1363" i="55"/>
  <c r="AF1171" i="55"/>
  <c r="AF1180" i="55"/>
  <c r="AF1103" i="55"/>
  <c r="AF1175" i="55"/>
  <c r="AF1005" i="55"/>
  <c r="AF1012" i="55"/>
  <c r="AF667" i="55"/>
  <c r="AF819" i="55"/>
  <c r="AF927" i="55"/>
  <c r="AF857" i="55"/>
  <c r="AF865" i="55"/>
  <c r="AF936" i="55"/>
  <c r="AF717" i="55"/>
  <c r="AF394" i="55"/>
  <c r="AF597" i="55"/>
  <c r="AF721" i="55"/>
  <c r="AF437" i="55"/>
  <c r="AF561" i="55"/>
  <c r="AF277" i="55"/>
  <c r="AF253" i="55"/>
  <c r="AF319" i="55"/>
  <c r="AF285" i="55"/>
  <c r="AF416" i="55"/>
  <c r="AF421" i="55"/>
  <c r="AF553" i="55"/>
  <c r="AF241" i="55"/>
  <c r="AF1370" i="55"/>
  <c r="AF1341" i="55"/>
  <c r="AF1263" i="55"/>
  <c r="AF1173" i="55"/>
  <c r="AF1274" i="55"/>
  <c r="AF1156" i="55"/>
  <c r="AF1046" i="55"/>
  <c r="AF1022" i="55"/>
  <c r="AF1010" i="55"/>
  <c r="AF835" i="55"/>
  <c r="AF876" i="55"/>
  <c r="AF883" i="55"/>
  <c r="AF741" i="55"/>
  <c r="AF564" i="55"/>
  <c r="AF540" i="55"/>
  <c r="AF567" i="55"/>
  <c r="AF689" i="55"/>
  <c r="AF805" i="55"/>
  <c r="AF480" i="55"/>
  <c r="AF441" i="55"/>
  <c r="AF295" i="55"/>
  <c r="AF135" i="55"/>
  <c r="AF148" i="55"/>
  <c r="AF871" i="55"/>
  <c r="AF106" i="55"/>
  <c r="AF343" i="55"/>
  <c r="AF1265" i="55"/>
  <c r="AF1424" i="55"/>
  <c r="AF1343" i="55"/>
  <c r="AF1151" i="55"/>
  <c r="AF1128" i="55"/>
  <c r="AF1227" i="55"/>
  <c r="AF1253" i="55"/>
  <c r="AF1141" i="55"/>
  <c r="AF1546" i="55"/>
  <c r="AF1205" i="55"/>
  <c r="AF1460" i="55"/>
  <c r="AF970" i="55"/>
  <c r="AF887" i="55"/>
  <c r="AF868" i="55"/>
  <c r="AF853" i="55"/>
  <c r="AF801" i="55"/>
  <c r="AF897" i="55"/>
  <c r="AF821" i="55"/>
  <c r="AF855" i="55"/>
  <c r="AF811" i="55"/>
  <c r="AF1249" i="55"/>
  <c r="AF965" i="55"/>
  <c r="AF841" i="55"/>
  <c r="AF797" i="55"/>
  <c r="AF384" i="55"/>
  <c r="AF633" i="55"/>
  <c r="AF879" i="55"/>
  <c r="AF378" i="55"/>
  <c r="AF119" i="55"/>
  <c r="AF75" i="55"/>
  <c r="AF175" i="55"/>
  <c r="AF79" i="55"/>
  <c r="AF261" i="55"/>
  <c r="AF219" i="55"/>
  <c r="AF174" i="55"/>
  <c r="AF126" i="55"/>
  <c r="AF192" i="55"/>
  <c r="AF50" i="55"/>
  <c r="AF722" i="55"/>
  <c r="AF834" i="55"/>
  <c r="AF1633" i="55"/>
  <c r="AF1244" i="55"/>
  <c r="AF1209" i="55"/>
  <c r="AF1444" i="55"/>
  <c r="AF1289" i="55"/>
  <c r="AF1458" i="55"/>
  <c r="AF948" i="55"/>
  <c r="AF976" i="55"/>
  <c r="AF1204" i="55"/>
  <c r="AF967" i="55"/>
  <c r="AF859" i="55"/>
  <c r="AF807" i="55"/>
  <c r="AF930" i="55"/>
  <c r="AF767" i="55"/>
  <c r="AF830" i="55"/>
  <c r="AF803" i="55"/>
  <c r="AF632" i="55"/>
  <c r="AF584" i="55"/>
  <c r="AF560" i="55"/>
  <c r="AF536" i="55"/>
  <c r="AF488" i="55"/>
  <c r="AF464" i="55"/>
  <c r="AF668" i="55"/>
  <c r="AF409" i="55"/>
  <c r="AF406" i="55"/>
  <c r="AF228" i="55"/>
  <c r="AF312" i="55"/>
  <c r="AF695" i="55"/>
  <c r="AF962" i="55"/>
  <c r="AF377" i="55"/>
  <c r="AF357" i="55"/>
  <c r="AF13" i="55"/>
  <c r="AF345" i="55"/>
  <c r="AF989" i="55"/>
  <c r="AF600" i="55"/>
  <c r="AF516" i="55"/>
  <c r="AF588" i="55"/>
  <c r="AF327" i="55"/>
  <c r="AF31" i="55"/>
  <c r="AF198" i="55"/>
  <c r="AF233" i="55"/>
  <c r="AF420" i="55"/>
  <c r="AF1283" i="55"/>
  <c r="AF1825" i="55"/>
  <c r="AF1294" i="55"/>
  <c r="AF1279" i="55"/>
  <c r="AF968" i="55"/>
  <c r="AF1034" i="55"/>
  <c r="AF1030" i="55"/>
  <c r="AF1117" i="55"/>
  <c r="AF837" i="55"/>
  <c r="AF680" i="55"/>
  <c r="AF951" i="55"/>
  <c r="AF753" i="55"/>
  <c r="AF755" i="55"/>
  <c r="AF885" i="55"/>
  <c r="AF350" i="55"/>
  <c r="AF727" i="55"/>
  <c r="AF481" i="55"/>
  <c r="AF381" i="55"/>
  <c r="AF297" i="55"/>
  <c r="AF447" i="55"/>
  <c r="AF294" i="55"/>
  <c r="AF867" i="55"/>
  <c r="AF269" i="55"/>
  <c r="AF245" i="55"/>
  <c r="AF795" i="55"/>
  <c r="AF182" i="55"/>
  <c r="AF544" i="55"/>
  <c r="AF417" i="55"/>
  <c r="AF191" i="55"/>
  <c r="AF661" i="55"/>
  <c r="AF168" i="55"/>
  <c r="AF353" i="55"/>
  <c r="AF265" i="55"/>
  <c r="AF111" i="55"/>
  <c r="AF221" i="55"/>
  <c r="AF308" i="55"/>
  <c r="AF352" i="55"/>
  <c r="AF1099" i="55"/>
  <c r="AF1203" i="55"/>
  <c r="AF1262" i="55"/>
  <c r="AF1510" i="55"/>
  <c r="AF1271" i="55"/>
  <c r="AF1179" i="55"/>
  <c r="AF1314" i="55"/>
  <c r="AF1199" i="55"/>
  <c r="AF1114" i="55"/>
  <c r="AF1450" i="55"/>
  <c r="AF1058" i="55"/>
  <c r="AF1149" i="55"/>
  <c r="AF789" i="55"/>
  <c r="AF779" i="55"/>
  <c r="AF658" i="55"/>
  <c r="AF847" i="55"/>
  <c r="AF652" i="55"/>
  <c r="AF628" i="55"/>
  <c r="AF604" i="55"/>
  <c r="AF580" i="55"/>
  <c r="AF556" i="55"/>
  <c r="AF532" i="55"/>
  <c r="AF484" i="55"/>
  <c r="AF460" i="55"/>
  <c r="AF719" i="55"/>
  <c r="AF625" i="55"/>
  <c r="AF396" i="55"/>
  <c r="AF341" i="55"/>
  <c r="AF83" i="55"/>
  <c r="AF42" i="55"/>
  <c r="AF612" i="55"/>
  <c r="AF134" i="55"/>
  <c r="AF731" i="55"/>
  <c r="AF474" i="55"/>
  <c r="AF100" i="55"/>
  <c r="AF823" i="55"/>
  <c r="AF200" i="55"/>
  <c r="AF282" i="55"/>
  <c r="AF361" i="55"/>
  <c r="AF275" i="55"/>
  <c r="AF120" i="55"/>
  <c r="AF72" i="55"/>
  <c r="AF528" i="55"/>
  <c r="AF5" i="55" l="1"/>
  <c r="B15" i="44" l="1"/>
  <c r="E6" i="39" s="1"/>
  <c r="B16" i="40" l="1"/>
  <c r="C26" i="39" l="1"/>
  <c r="C16" i="39"/>
  <c r="F13" i="42" l="1"/>
  <c r="F14" i="42"/>
  <c r="F15" i="42"/>
  <c r="F16" i="42"/>
  <c r="F17" i="42"/>
  <c r="F18" i="42"/>
  <c r="F19" i="42"/>
  <c r="F20" i="42"/>
  <c r="F21" i="42"/>
  <c r="F22" i="42"/>
  <c r="F23" i="42"/>
  <c r="F24" i="42"/>
  <c r="F25" i="42"/>
  <c r="F26" i="42"/>
  <c r="F27" i="42"/>
  <c r="F28" i="42"/>
  <c r="F29" i="42"/>
  <c r="F30" i="42"/>
  <c r="F31" i="42"/>
  <c r="F32" i="42"/>
  <c r="F33" i="42"/>
  <c r="F34" i="42"/>
  <c r="F35" i="42"/>
  <c r="F36" i="42"/>
  <c r="F37" i="42"/>
  <c r="F38" i="42"/>
  <c r="F39" i="42"/>
  <c r="F40" i="42"/>
  <c r="F41" i="42"/>
  <c r="F42" i="42"/>
  <c r="F43" i="42"/>
  <c r="F44" i="42"/>
  <c r="F45" i="42"/>
  <c r="F46" i="42"/>
  <c r="F47" i="42"/>
  <c r="F48" i="42"/>
  <c r="F49" i="42"/>
  <c r="F50" i="42"/>
  <c r="F51" i="42"/>
  <c r="F52" i="42"/>
  <c r="F53" i="42"/>
  <c r="F54" i="42"/>
  <c r="F55" i="42"/>
  <c r="F56" i="42"/>
  <c r="F57" i="42"/>
  <c r="F58" i="42"/>
  <c r="F59" i="42"/>
  <c r="F60" i="42"/>
  <c r="F12" i="42"/>
  <c r="C5" i="42" s="1"/>
  <c r="D52" i="43" l="1"/>
  <c r="B50" i="43"/>
  <c r="D16" i="43"/>
  <c r="D53" i="43" s="1"/>
  <c r="D3" i="43"/>
  <c r="A1" i="43"/>
  <c r="D54" i="43" l="1"/>
  <c r="E3" i="39" s="1"/>
  <c r="D39" i="43"/>
  <c r="D24" i="43"/>
  <c r="D26" i="43" s="1"/>
  <c r="D41" i="43" l="1"/>
  <c r="D46" i="43" s="1"/>
  <c r="A1" i="42" l="1"/>
  <c r="C7" i="42" l="1"/>
  <c r="E5" i="39" l="1"/>
  <c r="C21" i="39" l="1"/>
  <c r="E47" i="31" l="1"/>
  <c r="E43" i="31"/>
  <c r="E41" i="31"/>
  <c r="E40" i="31"/>
  <c r="E38" i="31"/>
  <c r="E37" i="31"/>
  <c r="A1" i="28" l="1"/>
  <c r="A1" i="26"/>
  <c r="B10" i="39" l="1"/>
  <c r="E10" i="39" l="1"/>
  <c r="F10" i="28" l="1"/>
  <c r="F11" i="28"/>
  <c r="F12" i="28"/>
  <c r="F13" i="28"/>
  <c r="F28" i="28"/>
  <c r="F29" i="28"/>
  <c r="F30" i="28"/>
  <c r="F31" i="28"/>
  <c r="F46" i="28"/>
  <c r="F47" i="28"/>
  <c r="F48" i="28"/>
  <c r="F49" i="28"/>
  <c r="F64" i="28"/>
  <c r="F65" i="28"/>
  <c r="F66" i="28"/>
  <c r="F67" i="28"/>
  <c r="F82" i="28"/>
  <c r="F83" i="28"/>
  <c r="F84" i="28"/>
  <c r="F85" i="28"/>
  <c r="F15" i="26"/>
  <c r="E9" i="39" s="1"/>
  <c r="F95" i="28" l="1"/>
  <c r="F98" i="28" s="1"/>
  <c r="E4" i="39" s="1"/>
  <c r="C18" i="39" l="1"/>
  <c r="C20" i="39" l="1"/>
  <c r="C22" i="39" s="1"/>
  <c r="C23" i="39" s="1"/>
  <c r="E26" i="39" l="1"/>
  <c r="E27" i="39" l="1"/>
  <c r="E28" i="39" s="1"/>
  <c r="E29" i="39" s="1"/>
  <c r="E33" i="39" l="1"/>
  <c r="G33" i="39"/>
  <c r="E32" i="39"/>
  <c r="F32" i="39"/>
  <c r="F33" i="39"/>
  <c r="G32"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613-9</author>
  </authors>
  <commentList>
    <comment ref="AA16" authorId="0" shapeId="0" xr:uid="{080B4AC1-E516-4107-9322-C7C69B851785}">
      <text>
        <r>
          <rPr>
            <b/>
            <sz val="9"/>
            <color indexed="81"/>
            <rFont val="Segoe UI"/>
            <family val="2"/>
          </rPr>
          <t>durch Ist ersetzt</t>
        </r>
      </text>
    </comment>
    <comment ref="AA55" authorId="0" shapeId="0" xr:uid="{1B4DBACB-B382-47FB-8C7C-2B62C870A321}">
      <text>
        <r>
          <rPr>
            <sz val="9"/>
            <color indexed="81"/>
            <rFont val="Segoe UI"/>
            <family val="2"/>
          </rPr>
          <t>durch Ist ersetzt</t>
        </r>
      </text>
    </comment>
  </commentList>
</comments>
</file>

<file path=xl/sharedStrings.xml><?xml version="1.0" encoding="utf-8"?>
<sst xmlns="http://schemas.openxmlformats.org/spreadsheetml/2006/main" count="878" uniqueCount="458">
  <si>
    <t>Firma des Gasnetzbetreibers</t>
  </si>
  <si>
    <t>bitte wählen</t>
  </si>
  <si>
    <t>1.</t>
  </si>
  <si>
    <t>2.</t>
  </si>
  <si>
    <t>3.</t>
  </si>
  <si>
    <t>5.</t>
  </si>
  <si>
    <t>6.</t>
  </si>
  <si>
    <t>7.</t>
  </si>
  <si>
    <t>8.</t>
  </si>
  <si>
    <t>9.</t>
  </si>
  <si>
    <t>10.</t>
  </si>
  <si>
    <t>4.</t>
  </si>
  <si>
    <t>Kalenderjahr</t>
  </si>
  <si>
    <t>Leistung</t>
  </si>
  <si>
    <t>Beschreibung</t>
  </si>
  <si>
    <t>Netzbetreibernummer bei der LRegB</t>
  </si>
  <si>
    <t>Verantwortliche Person
für die Richtigkeit und Vollständigkeit</t>
  </si>
  <si>
    <t>Telefonnummer der verantwortlichen Person</t>
  </si>
  <si>
    <t>E-Mailadresse der verantwortlichen Person</t>
  </si>
  <si>
    <t>Version des Erhebungsbogens</t>
  </si>
  <si>
    <t>Erlöse aus erhobenen Konzessionsabgaben</t>
  </si>
  <si>
    <t>Erlösobergrenze</t>
  </si>
  <si>
    <t>Abweichung</t>
  </si>
  <si>
    <t>Messung</t>
  </si>
  <si>
    <t>Messstellenbetrieb</t>
  </si>
  <si>
    <t>Erlösobergrenze [in €]</t>
  </si>
  <si>
    <r>
      <t xml:space="preserve">Im </t>
    </r>
    <r>
      <rPr>
        <u/>
        <sz val="12"/>
        <rFont val="Arial"/>
        <family val="2"/>
      </rPr>
      <t>Kalenderjahr</t>
    </r>
    <r>
      <rPr>
        <sz val="12"/>
        <rFont val="Arial"/>
        <family val="2"/>
      </rPr>
      <t xml:space="preserve"> tatsächlich entstandene Kosten nach § 11 Abs. 2 Satz 1 Nr. 4 ARegV [in €]</t>
    </r>
  </si>
  <si>
    <r>
      <t xml:space="preserve">In der </t>
    </r>
    <r>
      <rPr>
        <u/>
        <sz val="12"/>
        <rFont val="Arial"/>
        <family val="2"/>
      </rPr>
      <t>Erlösobergrenze des Kalenderjahres</t>
    </r>
    <r>
      <rPr>
        <sz val="12"/>
        <rFont val="Arial"/>
        <family val="2"/>
      </rPr>
      <t xml:space="preserve"> bezüglich der Kosten nach § 11 Abs. 2 Satz 1 Nr. 4 ARegV enthaltene Ansätze [in €]</t>
    </r>
  </si>
  <si>
    <t>Differenz gemäß § 5 Abs. 1 Satz 2 ARegV [in €]</t>
  </si>
  <si>
    <t>1. vorgelagerter Netzbetreiber</t>
  </si>
  <si>
    <t>von</t>
  </si>
  <si>
    <t>bis</t>
  </si>
  <si>
    <t>Einheit</t>
  </si>
  <si>
    <t>kW</t>
  </si>
  <si>
    <t>€/kW</t>
  </si>
  <si>
    <t>Arbeit</t>
  </si>
  <si>
    <t>kWh</t>
  </si>
  <si>
    <t>ct/kWh</t>
  </si>
  <si>
    <t>Sonstiges:</t>
  </si>
  <si>
    <t>2. vorgelagerter Netzbetreiber</t>
  </si>
  <si>
    <t>3. vorgelagerter Netzbetreiber</t>
  </si>
  <si>
    <t>4. vorgelagerter Netzbetreiber</t>
  </si>
  <si>
    <t>5. vorgelagerter Netzbetreiber</t>
  </si>
  <si>
    <t>Differenz gemäß § 5 Abs. 1 Satz 1 ARegV</t>
  </si>
  <si>
    <t>[tt.mm.jjjj]</t>
  </si>
  <si>
    <t>lfd. Nr.</t>
  </si>
  <si>
    <t>Grund</t>
  </si>
  <si>
    <t>Datum des
Schreibens der LRegB</t>
  </si>
  <si>
    <t>Aktenzeichen des
Schreibens der LRegB</t>
  </si>
  <si>
    <t>Sonstige auf dem Regulierungskonto zu verbuchende Beträge</t>
  </si>
  <si>
    <t>erstmaliges Kalenderjahr
in dem der Betrag angefallen ist</t>
  </si>
  <si>
    <t>Betrag
[in €]</t>
  </si>
  <si>
    <t>Werden die Kunden mit Leistungsmessung direkt über die Netzpartizipationsfunktionen abgerechnet?</t>
  </si>
  <si>
    <t>Zeitraum*</t>
  </si>
  <si>
    <t xml:space="preserve">tatsächliche </t>
  </si>
  <si>
    <t>Bezugsmenge</t>
  </si>
  <si>
    <t>Ist-Kosten nach</t>
  </si>
  <si>
    <t>(Ist-Mengen)</t>
  </si>
  <si>
    <t>Entgelt</t>
  </si>
  <si>
    <t>€/a</t>
  </si>
  <si>
    <t>*Bei unterjährigen Entgeltänderungen des vorgelagerten Netzbetreibers, ist für jede Entgeltperiode dies separat einzutragen. Die Entgelte sind entsprechend zeitanteilig aufzuteilen.</t>
  </si>
  <si>
    <t>Mitteilung der für die Führung des Regulierungskontos notwendigen Daten des Kalenderjahres</t>
  </si>
  <si>
    <t>Sonstiges</t>
  </si>
  <si>
    <t>Jahr</t>
  </si>
  <si>
    <t>Summe</t>
  </si>
  <si>
    <t>Abrechnungsrelevante Jahreshöchstlast</t>
  </si>
  <si>
    <t>§ 5 Abs. 1 S. 2 ARegV [€]</t>
  </si>
  <si>
    <t>Verfahrensart</t>
  </si>
  <si>
    <t>NetzId</t>
  </si>
  <si>
    <t>1.a Werden für diese Netzaufnahmen Beträge geltend gemacht, die ursprünglich nicht beim Antragsteller angefallen sind?</t>
  </si>
  <si>
    <t>2.a Werden Beträge für das abgegebene Netzteil in Abzug gebracht?</t>
  </si>
  <si>
    <t>3. Sind seit dem Basisjahr wälzungsfähige Kosten nach § 20b GasNEV für Biogasanlagen angefallen?</t>
  </si>
  <si>
    <t>3.a Wurden diese Beträge in Abzug gebracht?</t>
  </si>
  <si>
    <t>Kosten in €</t>
  </si>
  <si>
    <t>Erforderliche Inanspruchnahme vorgelagerter Netzebenen 
gemäß §11 Abs. 2 Satz 1 Nr. 4 ARegV</t>
  </si>
  <si>
    <t>tatsächlich entstandene Kosten</t>
  </si>
  <si>
    <t>Messtellenbetrieb, zu dem auch die Messung gehört</t>
  </si>
  <si>
    <t>Baukostenzuschüsse/ Netzanschlusskostenbeiträge</t>
  </si>
  <si>
    <t>Kapitalkostenaufschlag nach §10a ARegV</t>
  </si>
  <si>
    <t>Mengenabgleich</t>
  </si>
  <si>
    <t>kalkulatorische Abschreibungen</t>
  </si>
  <si>
    <t>kalkulatorische Verzinsungsbasis</t>
  </si>
  <si>
    <t>kalkulatorische Verzinsung</t>
  </si>
  <si>
    <t>kalkulatorische Gewerbesteuer</t>
  </si>
  <si>
    <t>Angaben zur Anlage/Anlagengruppe</t>
  </si>
  <si>
    <t>Angaben zu den Nutzungsdauern</t>
  </si>
  <si>
    <t>Zu berücksichtigende Werte</t>
  </si>
  <si>
    <t>Restwerte zum 31.12.</t>
  </si>
  <si>
    <t>Anlagengruppe</t>
  </si>
  <si>
    <t>Anschaffungs-jahr</t>
  </si>
  <si>
    <t>Zugänge, soweit sie nicht Netzübergänge betreffen</t>
  </si>
  <si>
    <t>Abgänge, soweit sie nicht Netzübergänge betreffen</t>
  </si>
  <si>
    <t>Hinzurechnungen</t>
  </si>
  <si>
    <t>Kürzungen</t>
  </si>
  <si>
    <t>davon genehmigte Investitions-maßnahmen</t>
  </si>
  <si>
    <t xml:space="preserve">davon in Kostenwälzung Biogas berücksichtigt
</t>
  </si>
  <si>
    <t>Zugänge</t>
  </si>
  <si>
    <t>originäres Netz</t>
  </si>
  <si>
    <t>Zugangsjahr</t>
  </si>
  <si>
    <t>Zugänge im Zugangsjahr</t>
  </si>
  <si>
    <t>Vermögensgegenstand</t>
  </si>
  <si>
    <t>Erläuterung</t>
  </si>
  <si>
    <t>Zugänge auf Grund von Netzübergängen gemäß § 26 II ARegV</t>
  </si>
  <si>
    <t>Abgänge auf Grund von Netzübergängen nach § 26 II ARegV</t>
  </si>
  <si>
    <t>Zugänge auf Grund von Netzübergängen gemäß § 26 I ARegV</t>
  </si>
  <si>
    <t>Nutzungsdauer (handelsrechtlich)</t>
  </si>
  <si>
    <t>tatsächlich entstandene Erlöse</t>
  </si>
  <si>
    <t>Ausfüllhilfe</t>
  </si>
  <si>
    <t>Sofern ein Netzbetreiber im vereinfachten Verfahren nach § 24 ARegV im Rahmen eines Netzübergangs nach § 26 ARegV ein Netz oder ein Netzteil von einem Netzbetreiber aus dem Regelverfahren übernommen hat und im Rahmen dieses Netzübergangs in der Vergangenheit vereinnahmte Baukostenzuschüsse und/oder Netzanschlusskostenbeiträge übertragen worden sind, so ist für den übernommenen Netzteil die 1. Tabelle analog zum Regelverfahren zu befüllen.</t>
  </si>
  <si>
    <t>Tabellenblatt WAV</t>
  </si>
  <si>
    <t>Tabellenblatt BKZ_NAKB</t>
  </si>
  <si>
    <t>Tabellenblatt SAV</t>
  </si>
  <si>
    <t>Anlagengruppen</t>
  </si>
  <si>
    <t>Unterer Rand</t>
  </si>
  <si>
    <t>Oberer Rand</t>
  </si>
  <si>
    <t>Jahre</t>
  </si>
  <si>
    <t>WAV-Positionen</t>
  </si>
  <si>
    <t>EK-Zins</t>
  </si>
  <si>
    <t>Investitionsjahre</t>
  </si>
  <si>
    <t>Zeitreihe_1</t>
  </si>
  <si>
    <t>Zeitreihe_2</t>
  </si>
  <si>
    <t>Grundstücksanlagen, Bauten für Transportwesen</t>
  </si>
  <si>
    <t>Selbst geschaffene gewerbliche Schutzrechte und ähnliche Rechte und Werte</t>
  </si>
  <si>
    <t>nach § 7 Abs. 6 NEV</t>
  </si>
  <si>
    <t>Betriebsgebäude</t>
  </si>
  <si>
    <t>entgeltlich erworbene Konzessionen, gewerbliche Schutzrechte und ähnliche Rechte und Werte sowie Lizenzen an solchen Rechten und Werten</t>
  </si>
  <si>
    <t>nach § 7 Abs. 7 NEV</t>
  </si>
  <si>
    <t>Verwaltungsgebäude</t>
  </si>
  <si>
    <t>gewichtet</t>
  </si>
  <si>
    <t>Gleisanlagen, Eisenbahnwagen</t>
  </si>
  <si>
    <t>geleistete Anzahlungen auf immaterielle Vermögensgegenstände</t>
  </si>
  <si>
    <t>Geschäftsausstattung (ohne EDV, Werkzeuge/Geräte); Vermittlungseinrichtungen</t>
  </si>
  <si>
    <t>Werkzeuge/Geräte</t>
  </si>
  <si>
    <t>geleistete Anzahlungen und Anlagen im Bau des Sachanlagevermögens</t>
  </si>
  <si>
    <t>Lagereinrichtung</t>
  </si>
  <si>
    <t>Hardware</t>
  </si>
  <si>
    <t>Software</t>
  </si>
  <si>
    <t>Leichtfahrzeuge</t>
  </si>
  <si>
    <t>Schwerfahrzeuge</t>
  </si>
  <si>
    <t>Gasbehälter</t>
  </si>
  <si>
    <t>Erdgasverdichtung</t>
  </si>
  <si>
    <t>Gasreinigungsanlagen</t>
  </si>
  <si>
    <t>Piping und Armaturen</t>
  </si>
  <si>
    <t>Gasmessanlagen</t>
  </si>
  <si>
    <t>Sicherheitseinrichtungen (Erdgasverdichteranlagen)</t>
  </si>
  <si>
    <t>Leit- und Energietechnik (Erdgasverdichteranlagen)</t>
  </si>
  <si>
    <t>Nebenanlagen (Erdgasverdichteranlagen)</t>
  </si>
  <si>
    <t>Verkehrswege</t>
  </si>
  <si>
    <t>Rohrleitungen/HAL Stahl PE ummantelt &lt;= 16 bar</t>
  </si>
  <si>
    <t>Rohrleitungen/HAL Stahl PE ummantelt &gt; 16 bar</t>
  </si>
  <si>
    <t>Rohrleitungen/HAL Stahl kathodisch geschützt &lt;= 16 bar</t>
  </si>
  <si>
    <t>Rohrleitungen/HAL Stahl kathodisch geschützt &gt; 16 bar</t>
  </si>
  <si>
    <t>Rohrleitungen/HAL Stahl bituminiert &lt;= 16 bar</t>
  </si>
  <si>
    <t>Rohrleitungen/HAL Stahl bituminiert &gt; 16 bar</t>
  </si>
  <si>
    <t>Rohrleitungen/HAL Grauguss (&gt; DN 150)</t>
  </si>
  <si>
    <t>Rohrleitungen/HAL Duktiler Guss</t>
  </si>
  <si>
    <t>Rohrleitungen/HAL Polyethylen (PE-HD)</t>
  </si>
  <si>
    <t>Rohrleitungen/HAL Polyvinylchlorid (PVC)</t>
  </si>
  <si>
    <t>Armaturen/Armaturenstationen</t>
  </si>
  <si>
    <t>Molchschleusen</t>
  </si>
  <si>
    <t>Sicherheitseinrichtungen (Rohrleitungen/HAL)</t>
  </si>
  <si>
    <t>Gaszähler der Verteilung</t>
  </si>
  <si>
    <t>Hausdruckregler/Zählerregler</t>
  </si>
  <si>
    <t>Messeinrichtungen</t>
  </si>
  <si>
    <t>Regeleinrichtungen</t>
  </si>
  <si>
    <t>Sicherheitseinrichtungen (Mess-, Regel- und Zähleranlagen)</t>
  </si>
  <si>
    <t>Leit- und Energietechnik (Mess-, Regel- und Zähleranlagen)</t>
  </si>
  <si>
    <t>Verdichter in Gasmischanlagen</t>
  </si>
  <si>
    <t>Nebenanlagen (Mess-, Regel- und Zähleranlagen)</t>
  </si>
  <si>
    <t>Gebäude (Mess-, Regel- und Zähleranlagen)</t>
  </si>
  <si>
    <t>Fernwirkanlagen</t>
  </si>
  <si>
    <t>Antrag auf Auflösung des Regulierungskontos</t>
  </si>
  <si>
    <t>Bestimmung des Regulierungskontosaldos</t>
  </si>
  <si>
    <t>Mittelwert aus Anfangs- und Endbestand</t>
  </si>
  <si>
    <t>Zinssatz gemäß § 5 Abs. 2 ARegV</t>
  </si>
  <si>
    <t>Verzinsung des Saldos</t>
  </si>
  <si>
    <t>Gesamtsaldo nach Verzinsung</t>
  </si>
  <si>
    <t>Bestimmung der Annuität</t>
  </si>
  <si>
    <t>Barwert (zu verteilender Betrag)</t>
  </si>
  <si>
    <t>Verteilung</t>
  </si>
  <si>
    <t>Umlaufsrenditen festverzinslicher Wertpapiere inländischer Emittenten</t>
  </si>
  <si>
    <t>Anwendung</t>
  </si>
  <si>
    <t>Mittelwert</t>
  </si>
  <si>
    <t>Quelle :</t>
  </si>
  <si>
    <t>Antrag auf Anpassung der Erlösobergrenze nach Maßgabe des § 5 ARegV i.V.m. § 34 Abs. 4 ARegV</t>
  </si>
  <si>
    <t xml:space="preserve">Erhebungsbogen nach § 5 ARegV "Regulierungskonto (Gas)" </t>
  </si>
  <si>
    <t>Netzbezeichnung</t>
  </si>
  <si>
    <t>Kategorie</t>
  </si>
  <si>
    <r>
      <t>Anpassungsbetrag S</t>
    </r>
    <r>
      <rPr>
        <b/>
        <vertAlign val="subscript"/>
        <sz val="11"/>
        <rFont val="Arial"/>
        <family val="2"/>
      </rPr>
      <t>t</t>
    </r>
  </si>
  <si>
    <t>Bestimmung der Jahresdifferenz</t>
  </si>
  <si>
    <t>Differenz</t>
  </si>
  <si>
    <r>
      <rPr>
        <u/>
        <sz val="10.5"/>
        <rFont val="Arial"/>
        <family val="2"/>
      </rPr>
      <t>Netzbetreiber im Regelverfahren</t>
    </r>
    <r>
      <rPr>
        <sz val="10.5"/>
        <rFont val="Arial"/>
        <family val="2"/>
      </rPr>
      <t xml:space="preserve"> haben, unabhängig davon, ob ein Kapitalkostenaufschlag nach § 10a ARegV beantragt bzw. genehmigt wurde, zur Ermittlung der Auflösungserträge die 1. und 2. Tabelle vollständig zu befüllen. Sofern ein Kapitalkostenaufschlag nach §10a ARegV beantragt bzw. genehmigt wurde, dient die 2. Tabelle auch zur Bestimmung der Restwerte der Baukostenzuschüsse und Netzanschlusskostenbeiträge im Rahmen der Abrechnung des Kapitalkostenaufschlages.</t>
    </r>
  </si>
  <si>
    <r>
      <rPr>
        <u/>
        <sz val="10.5"/>
        <rFont val="Arial"/>
        <family val="2"/>
      </rPr>
      <t>Netzbetreiber im vereinfachten Verfahren</t>
    </r>
    <r>
      <rPr>
        <sz val="10.5"/>
        <rFont val="Arial"/>
        <family val="2"/>
      </rPr>
      <t xml:space="preserve"> nach § 24 ARegV, die einen Kapitalkostenaufschlag nach § 10a ARegV beantragt haben bzw. denen ein Kapitalkostenaufschlag nach § 10a ARegV  genehmigt wurde, haben lediglich die 2. Tabelle zu befüllen. Sofern kein Kapitalkostenaufschlag nach § 10a ARegV beantragt bzw. genehmigt wurde, sind in diesem Tabellenblatt keinerlei Angaben erforderlich. </t>
    </r>
  </si>
  <si>
    <t>[€]</t>
  </si>
  <si>
    <t>in der Erlösobergrenze enthaltener Ansatz</t>
  </si>
  <si>
    <t>Ermittlung der Differenz für § 5 Abs. 1 S. 2 ARegV (hier nach § 11 Abs. 2 S. 1 Nr. 13 ARegV)</t>
  </si>
  <si>
    <t>Allgemeines</t>
  </si>
  <si>
    <t>I. Angaben zum Netzbetreiber</t>
  </si>
  <si>
    <t>II. Informationen über Netzeigentümer / Verpächter / Netzveränderungen</t>
  </si>
  <si>
    <t>4. Bei Teilnahme am Regelverfahren:</t>
  </si>
  <si>
    <t>Sind in den Anschaffungs- und Herstellungskosten aktivierte Eigenleistungen enthalten, die Personalzusatzkosten nach § 11 Abs. 2 S. 1 Nr. 9 ARegV enthalten?</t>
  </si>
  <si>
    <t>III. Fragen zum Plan-Ist-Abgleich des KKauf</t>
  </si>
  <si>
    <t>Auf dem Tabellenblatt Allgemeines sind die Stammdaten des Netzbetreibers einzutragen. Zudem hat der Netzbetreiber anzugeben, ob die gemeldeten Kapitalkosten originär bei ihm selbst entstehen oder ob diese bei einem oder mehreren Verpächtern entstehen. Zur Plausibilisierung  muss die im Erhebungsbogen angegebene NetzID mit der NetzID des jeweiligen Netzbereichs aus dem Basisjahr übereinstimmen. Die Fragen unter III. sind zwingend zu beantworten. Des Weiteren sind Netzübergänge im Anschreiben zu nennen.</t>
  </si>
  <si>
    <t>Zusammenfassung + Annuität</t>
  </si>
  <si>
    <t xml:space="preserve">Hier sind keine Eintragungen vorzunehmen. </t>
  </si>
  <si>
    <t>Das Tabellenblatt dient der Eingabe der Anschaffungs- und Herstellungskosten je Anschaffungsjahr, Anlagengruppe und NetzID.</t>
  </si>
  <si>
    <r>
      <t>Anschaffungsjahr:</t>
    </r>
    <r>
      <rPr>
        <sz val="10"/>
        <rFont val="Arial"/>
        <family val="2"/>
      </rPr>
      <t xml:space="preserve"> Wählen Sie das Anschaffungsjahr aus der Auswahlliste aus.</t>
    </r>
  </si>
  <si>
    <r>
      <t xml:space="preserve">Zugänge, soweit sie nicht Netzübergänge betreffen: </t>
    </r>
    <r>
      <rPr>
        <sz val="10"/>
        <rFont val="Arial"/>
        <family val="2"/>
      </rPr>
      <t>Hierunter sind bspw. Nachaktivierungen und /oder Zugänge (z.B.  Anlagenkäufe) aus dem nicht-regulierten Bereich darzustellen. Nachaktivierungen sind im  Jahr der Nachaktivierung zu erfassen. Die Position ist zu erläutern.</t>
    </r>
  </si>
  <si>
    <r>
      <t xml:space="preserve">Abgänge, soweit sie nicht Netzübergänge betreffen: </t>
    </r>
    <r>
      <rPr>
        <sz val="10"/>
        <rFont val="Arial"/>
        <family val="2"/>
      </rPr>
      <t>Hierunter sind bspw. außerplanmäßige Anlagenabgänge zu erfassen (Verschrottungen, Havarieren usw.). Die Position ist zu erläutern.</t>
    </r>
  </si>
  <si>
    <r>
      <rPr>
        <b/>
        <sz val="10"/>
        <rFont val="Arial"/>
        <family val="2"/>
      </rPr>
      <t xml:space="preserve">NetzID: </t>
    </r>
    <r>
      <rPr>
        <sz val="10"/>
        <rFont val="Arial"/>
        <family val="2"/>
      </rPr>
      <t>Wählen Sie die NetzID aus der Auswahlliste aus. Die Auswahlliste besteht aus den Angaben in dem Tabellenblatt "Allgemeines".</t>
    </r>
  </si>
  <si>
    <r>
      <rPr>
        <b/>
        <sz val="10"/>
        <rFont val="Arial"/>
        <family val="2"/>
      </rPr>
      <t>Anlagengruppe:</t>
    </r>
    <r>
      <rPr>
        <sz val="10"/>
        <rFont val="Arial"/>
        <family val="2"/>
      </rPr>
      <t xml:space="preserve"> Wählen Sie die Anlagengruppe aus der Auswahlliste aus.</t>
    </r>
  </si>
  <si>
    <r>
      <rPr>
        <b/>
        <sz val="10"/>
        <rFont val="Arial"/>
        <family val="2"/>
      </rPr>
      <t>Anschaffungsjahr:</t>
    </r>
    <r>
      <rPr>
        <sz val="10"/>
        <rFont val="Arial"/>
        <family val="2"/>
      </rPr>
      <t xml:space="preserve"> Wählen Sie das Anschaffungsjahr aus der Auswahlliste aus.</t>
    </r>
  </si>
  <si>
    <r>
      <rPr>
        <b/>
        <sz val="10"/>
        <rFont val="Arial"/>
        <family val="2"/>
      </rPr>
      <t>Zugänge, soweit sie nicht Netzübergänge betreffen:</t>
    </r>
    <r>
      <rPr>
        <sz val="10"/>
        <rFont val="Arial"/>
        <family val="2"/>
      </rPr>
      <t xml:space="preserve"> Hierunter sind bspw. Nachaktivierungen und /oder Zugänge (z.B.  Anlagenkäufe) aus dem nicht-regulierten Bereich darzustellen. Nachaktivierungen sind im  Jahr der Nachaktivierung zu erfassen. Die Position ist zu erläutern.</t>
    </r>
  </si>
  <si>
    <r>
      <rPr>
        <b/>
        <sz val="10"/>
        <rFont val="Arial"/>
        <family val="2"/>
      </rPr>
      <t>Abgänge, soweit sie nicht Netzübergänge betreffen:</t>
    </r>
    <r>
      <rPr>
        <sz val="10"/>
        <rFont val="Arial"/>
        <family val="2"/>
      </rPr>
      <t xml:space="preserve"> Hierunter sind bspw. außerplanmäßige Anlagenabgänge zu erfassen (Verschrottungen, Havarieren usw.). Die Position ist zu erläutern.</t>
    </r>
  </si>
  <si>
    <r>
      <t>Vermögensgegenstand:</t>
    </r>
    <r>
      <rPr>
        <sz val="10"/>
        <rFont val="Arial"/>
        <family val="2"/>
      </rPr>
      <t xml:space="preserve"> Wählen Sie aus der Auswahlliste den entsprechenden Vermögensgegenstand aus.</t>
    </r>
  </si>
  <si>
    <r>
      <t>Erläuterung:</t>
    </r>
    <r>
      <rPr>
        <sz val="10"/>
        <rFont val="Arial"/>
        <family val="2"/>
      </rPr>
      <t xml:space="preserve"> Das Feld dient der näheren Erläuterung des zu berücksichtigenden Vermögengegenstandes und ist zwingend zu befüllen. Hier ist bspw. eine genauere Bezeichnung einzutragen, um welche Art immatereille Vermögensgegenstände es sich handelt.</t>
    </r>
  </si>
  <si>
    <r>
      <t>Nutzungsdauer (handelsrechtlich):</t>
    </r>
    <r>
      <rPr>
        <sz val="10"/>
        <rFont val="Arial"/>
        <family val="2"/>
      </rPr>
      <t xml:space="preserve"> Die handelsrechtliche Nutzungsdauer des Vermögensgegenstandes ist anzugeben.</t>
    </r>
  </si>
  <si>
    <r>
      <t>handelsrechtlicher Wertansatz zum 01.01.20xx:</t>
    </r>
    <r>
      <rPr>
        <sz val="10"/>
        <rFont val="Arial"/>
        <family val="2"/>
      </rPr>
      <t xml:space="preserve"> Es ist der handelsrechtliche Wertansatz zum 01.01. Jahres für den Vermögensgegenstand anzugeben.</t>
    </r>
  </si>
  <si>
    <r>
      <t>Abschreibung 20xx:</t>
    </r>
    <r>
      <rPr>
        <sz val="10"/>
        <rFont val="Arial"/>
        <family val="2"/>
      </rPr>
      <t xml:space="preserve"> Es ist die Abschreibung des Jahres anzugeben.</t>
    </r>
  </si>
  <si>
    <r>
      <t>handelsrechtlicher Wertansatz zum 31.12.20xx:</t>
    </r>
    <r>
      <rPr>
        <sz val="10"/>
        <rFont val="Arial"/>
        <family val="2"/>
      </rPr>
      <t xml:space="preserve"> Es ist der handelsrechtliche Wertansatz zum 31.12. des Jahres für den Vermögensgegenstand anzugeben.</t>
    </r>
  </si>
  <si>
    <r>
      <rPr>
        <b/>
        <sz val="10"/>
        <rFont val="Arial"/>
        <family val="2"/>
      </rPr>
      <t>NetzID:</t>
    </r>
    <r>
      <rPr>
        <sz val="10"/>
        <rFont val="Arial"/>
        <family val="2"/>
      </rPr>
      <t xml:space="preserve"> Wählen Sie die NetzID aus der Auswahlliste aus. Die Auswahlliste besteht aus den Angaben in dem Tabellenblatt "Allgemeines".</t>
    </r>
  </si>
  <si>
    <r>
      <t>Hinzurechnungen:</t>
    </r>
    <r>
      <rPr>
        <sz val="10"/>
        <rFont val="Arial"/>
        <family val="2"/>
      </rPr>
      <t xml:space="preserve"> Eintragungen in diesen Spalten sind im Antrag zu erläutern.</t>
    </r>
  </si>
  <si>
    <r>
      <t>Kürzungen:</t>
    </r>
    <r>
      <rPr>
        <sz val="10"/>
        <rFont val="Arial"/>
        <family val="2"/>
      </rPr>
      <t xml:space="preserve"> Eintragungen in diesen Spalten sind im Antrag zu erläutern.</t>
    </r>
  </si>
  <si>
    <t>!!! Eingabe nur bei Netzteilen im Regelverfahren !!!</t>
  </si>
  <si>
    <t>In der 1. Tabelle sind im Rahmen von Netzübergängen aufgenommene Baukostenzuschüsse und Netzanschlusskostenbeiträge immer getrennt von den historischen Zugängen mit einem positiven Vorzeichen anzugeben. Dementsprechend sind im Rahmen von Netzübergängen abgegebene Baukostenzuschüsse und Netzanschlusskostenbeiträge in den entsprechenden Zellen immer getrennt von den historischen Zugängen mit negativem Vorzeichen anzugeben. Hierbei sind aufgenommene und abgegebene BKZ und NAKB zu saldieren.</t>
  </si>
  <si>
    <t xml:space="preserve">Hier ist das Anlagelagevermögen darzustellen, welches nicht zum Sachanlagevermögen im Sinne der GasNEV/ARegV gehört. 
Grundsätzlich sind für weiteres Anlagevermögen die für Sachanlagen und Baukostenzuschüssen/Netzanschlusskostenbeiträgen dargestellten Ausführungen zu beachten.
</t>
  </si>
  <si>
    <r>
      <rPr>
        <b/>
        <sz val="10"/>
        <rFont val="Arial"/>
        <family val="2"/>
      </rPr>
      <t>Anteil (Schlüssel) Sparte Gasnetz [%], Spalte IVa:</t>
    </r>
    <r>
      <rPr>
        <sz val="10"/>
        <rFont val="Arial"/>
        <family val="2"/>
      </rPr>
      <t xml:space="preserve"> Angabe des Schlüsselwertes mit dem die Anschaffungs- und Herstellungskosten der Sparte Gasnetz zugerechnet worden sind. </t>
    </r>
  </si>
  <si>
    <r>
      <t xml:space="preserve">Anteil (Schlüssel) Sparte Gasnetz [%], Spalte IVb: </t>
    </r>
    <r>
      <rPr>
        <sz val="10"/>
        <rFont val="Arial"/>
        <family val="2"/>
      </rPr>
      <t xml:space="preserve">Angabe des Schlüsselwertes mit dem die Anschaffungs- und Herstellungskosten der Sparte Gasnetz zugerechnet worden sind. </t>
    </r>
  </si>
  <si>
    <r>
      <t xml:space="preserve">Schlüsselbezeichnung; Jahr auf das sich der Schlüssel bezieht, Spalte VIb: </t>
    </r>
    <r>
      <rPr>
        <sz val="10"/>
        <rFont val="Arial"/>
        <family val="2"/>
      </rPr>
      <t xml:space="preserve">Angabe, welcher Schlüssel verwendet worden ist. Bei Anschaffungs- und Herstellungskosten, die zu 100 % dem Gasnetz zugerechnet werden, kann diese Angabe entfallen. </t>
    </r>
  </si>
  <si>
    <r>
      <t xml:space="preserve">Schlüsselbezeichnung; Jahr auf das sich der Schlüssel bezieht, Spalte VIc: </t>
    </r>
    <r>
      <rPr>
        <sz val="10"/>
        <rFont val="Arial"/>
        <family val="2"/>
      </rPr>
      <t xml:space="preserve">Angabe, welcher Schlüssel verwendet worden ist. Bei Anschaffungs- und Herstellungskosten, die zu 100 % dem Gasnetz zugerechnet werden, kann diese Angabe entfallen. </t>
    </r>
  </si>
  <si>
    <t>Tabellenblatt</t>
  </si>
  <si>
    <t>Zellbereich</t>
  </si>
  <si>
    <t>Release-Version</t>
  </si>
  <si>
    <t>http://www.bundesbank.de  → Publikationen  →  Statistiken  →  Statistische Fachreihen → Geld- und Kapitalmärkte → Statistische Fachreihe Kapitalmarktkennzahlen</t>
  </si>
  <si>
    <t>Dateienname</t>
  </si>
  <si>
    <t>davon für den Aufbau einer seperaten Wasserstoff-infrastruktur</t>
  </si>
  <si>
    <t>davon Kapitalkosten</t>
  </si>
  <si>
    <t>weitere Hinzurechnungen</t>
  </si>
  <si>
    <t>weitere Kürzungen</t>
  </si>
  <si>
    <r>
      <rPr>
        <b/>
        <sz val="10"/>
        <rFont val="Arial"/>
        <family val="2"/>
      </rPr>
      <t>Hinzurechnungen:</t>
    </r>
    <r>
      <rPr>
        <sz val="10"/>
        <rFont val="Arial"/>
        <family val="2"/>
      </rPr>
      <t xml:space="preserve"> Hierunter sind bspw. Abweichungen durch eventuelle Schlüsseländerungen und aufgrund von Planansätzen auszuweisen. Eintragungen in diesen Spalten sind im Antrag zu erläutern.</t>
    </r>
  </si>
  <si>
    <r>
      <rPr>
        <b/>
        <sz val="10"/>
        <rFont val="Arial"/>
        <family val="2"/>
      </rPr>
      <t xml:space="preserve">Kürzungen: </t>
    </r>
    <r>
      <rPr>
        <sz val="10"/>
        <rFont val="Arial"/>
        <family val="2"/>
      </rPr>
      <t>Hierunter sind bspw. Abweichungen durch eventuelle Schlüsseländerungen und aufgrund von Planansätzen auszuweisen. Eintragungen in diesen Spalten sind im Antrag zu erläutern.</t>
    </r>
  </si>
  <si>
    <t>Anfangsbestand</t>
  </si>
  <si>
    <t>Endbestand (=Saldo der Einzeldifferenzen des Jahres)</t>
  </si>
  <si>
    <t>Verzinsung für die zwei Folgejahre</t>
  </si>
  <si>
    <t>Volatile Kostenanteile gemäß §11 Abs. 5 ARegV</t>
  </si>
  <si>
    <t xml:space="preserve">Differenz nach § 5 Abs. 1 Satz 2 ARegV </t>
  </si>
  <si>
    <t>NB1</t>
  </si>
  <si>
    <t>sonstiger Zu- bzw. Abgang</t>
  </si>
  <si>
    <t xml:space="preserve">in der Erlösobergrenze enthaltener Ansatz </t>
  </si>
  <si>
    <t>Ziffer I. Renditen, Tabelle 2a) Umlaufsrenditen nach Wertpapierarten, S. 6</t>
  </si>
  <si>
    <t>2021: Es ist die Nutzungsdauer aus dem letztjährigen Antrag anzugeben.</t>
  </si>
  <si>
    <t>2022: Es ist die Nutzungsdauer aus dem letztjährigen Antrag anzugeben.</t>
  </si>
  <si>
    <r>
      <rPr>
        <b/>
        <sz val="10"/>
        <rFont val="Arial"/>
        <family val="2"/>
      </rPr>
      <t xml:space="preserve">Historische AK/HK im Anschaffungsjahr im Gesamtunternehmen: </t>
    </r>
    <r>
      <rPr>
        <sz val="10"/>
        <rFont val="Arial"/>
        <family val="2"/>
      </rPr>
      <t>Hier sind die</t>
    </r>
    <r>
      <rPr>
        <b/>
        <sz val="10"/>
        <rFont val="Arial"/>
        <family val="2"/>
      </rPr>
      <t xml:space="preserve"> </t>
    </r>
    <r>
      <rPr>
        <sz val="10"/>
        <rFont val="Arial"/>
        <family val="2"/>
      </rPr>
      <t xml:space="preserve">tatsächlichen AK/HK einzutragen. Hierbei sind lediglich die AK/HK nach dem Basisjahr (2020) einzutragen. Dieser Wert ist in Folgeanträgen unverändert beizubehalten. Veränderungen im Wertansatz der Anlage ausgehend von ursprünglichen Ansatz sind über die Spalten "Hinzurechnungen" und "Kürzungen" abzubilden und im Antragsschreiben zu erläutern.  </t>
    </r>
  </si>
  <si>
    <t>GewSt-Hebesatz
(Basisjahr 2020)</t>
  </si>
  <si>
    <t>Erlöse aus Netzentgelten (Ausspeispunkte ohne Leistungsmessung)</t>
  </si>
  <si>
    <t>Erlöse aus Netzentgelten (Ausspeispunkte mit Leistungsmessung)</t>
  </si>
  <si>
    <t>Preisnachlässe aus Vereinbarungen gemäß § 3 KAV i.V.m. § 18 GasNEV</t>
  </si>
  <si>
    <t>Erlöse aus Sonderformen der Netznutzung (§ 20 GasNEV)</t>
  </si>
  <si>
    <t>Erlöse aus Messung</t>
  </si>
  <si>
    <t>Erlöse aus Messstellenbetrieb</t>
  </si>
  <si>
    <t xml:space="preserve">Unterbrechbare und unterjährige Verträge </t>
  </si>
  <si>
    <t>ausgebuchte Forderungen/Stornierungen (tatsächliche/erwartete Umsatzausfälle)</t>
  </si>
  <si>
    <t>erzielbare Erlöse aus nicht berechneten, durchgeleiteten Mengen</t>
  </si>
  <si>
    <t>sonstige Erlöse aus Entgelten (z.B. Vertragsstrafen, …)</t>
  </si>
  <si>
    <t>(gesonderte Erläuterung erforderlich)</t>
  </si>
  <si>
    <t>Erlöse aus der Auflösung von Ertragszuschüssen</t>
  </si>
  <si>
    <t>Erlöse aus Nebengeschäften</t>
  </si>
  <si>
    <t>Erlösminderungen im Zusammenhang mit Rückstellungsbildung   [ - ]</t>
  </si>
  <si>
    <t>Erlösmehrung im Zusammenhang mit Auflösung von Rückstellungen   [ + ]</t>
  </si>
  <si>
    <t>Mehr-/Mindermengenausgleich</t>
  </si>
  <si>
    <t>ausgebuchte Forderungen/Stornierungen (Gegenbuchung)</t>
  </si>
  <si>
    <t>sonstige zu berücksichtigende Erlöskorrekturen</t>
  </si>
  <si>
    <t>Zwischensumme</t>
  </si>
  <si>
    <t>Weitere Erlöspositionen</t>
  </si>
  <si>
    <t>Summe Weitere Erlöspositionen</t>
  </si>
  <si>
    <t>Umsatzerlöse laut vorstehender Aufstellung</t>
  </si>
  <si>
    <t>Umsatzerlöse laut G&amp;V (Tätikeitenabschluss Gas-Verteilnetz)</t>
  </si>
  <si>
    <t>*Bitte erläutern</t>
  </si>
  <si>
    <t>Umsatzerlöse aus Verteilnetzbetrieb</t>
  </si>
  <si>
    <t>Umsatzerlöse aus Verteilnetzbetrieb
(Netzentgelte incl. Messung und Messstellenbetrieb)</t>
  </si>
  <si>
    <t>Betrag für die Berücksichtigung
 im Regulierungskonto</t>
  </si>
  <si>
    <t>EHB_RegKonto_Gas_2023_BW</t>
  </si>
  <si>
    <t>1. Sind seit dem Basisjahr 2020 Netzteile durch den Netzbetreiber aufgenommen worden?</t>
  </si>
  <si>
    <t>2. Sind seit dem Basisjahr 2020 Netzteile durch den Netzbetreiber abgegeben worden?</t>
  </si>
  <si>
    <t>LNG Anbindungsanlagen gemäß separater Festlegung</t>
  </si>
  <si>
    <t>davon zur Herstellung der grundsätzlichen Kompatibilität von Erdgasnetzinfrastruktur mit Wasserstoff, welche über die bloße Zuspeisung im Sinne des 
§ 3 Nr. 19a EnWG hinausgeht</t>
  </si>
  <si>
    <t>1. Baukostenzuschüsse und Netzanschlusskostenbeiträge - historische Zugänge bis zum Basisjahr 2020</t>
  </si>
  <si>
    <t>2023: Es ist die Nutzungsdauer aus dem letztjährigen Antrag oder die Nutzungsdauer unter Beachtung von "KANU" anzugeben</t>
  </si>
  <si>
    <r>
      <t>Historische AK/HK seit dem 01.01.2021 im Gesamtunternehmen:</t>
    </r>
    <r>
      <rPr>
        <sz val="10"/>
        <rFont val="Arial"/>
        <family val="2"/>
      </rPr>
      <t xml:space="preserve"> Tragen Sie die AK/HK der Investitionen seit dem 01.01.2021 ein. Hierbei sind lediglich die AK/HK nach dem Basisjahr (2020) einzutragen. Dieser Wert ist in Folgeanträgen unverändert beizubehalten. Veränderungen im Wertansatz der Anlage ausgehend von ursprünglichen Ansatz sind über die Spalten "Hinzurechnungen" und "Kürzungen" abzubilden.  </t>
    </r>
  </si>
  <si>
    <t>Kostenart</t>
  </si>
  <si>
    <t>Zusatzinformationen</t>
  </si>
  <si>
    <t>Menge</t>
  </si>
  <si>
    <t>Preis</t>
  </si>
  <si>
    <t>jährliche Annuität von 2027 bis 2029</t>
  </si>
  <si>
    <t>Reg.Konto 2024</t>
  </si>
  <si>
    <t>Statistische Fachreihe Kapitalmarktkennzahlen der Deutschen Bundesbank, Oktober 2025</t>
  </si>
  <si>
    <t>Ermittlung der Differenz gemäß § 5 Abs. 1 S. 3 ARegV</t>
  </si>
  <si>
    <t>im Ausgangsniveau 2020 enthaltene, tatsächlich angefalle IST-Kosten für</t>
  </si>
  <si>
    <t>Anzahl Messtellen</t>
  </si>
  <si>
    <t>bei effizienter Leistungserbringung entstehende Kostenveränderung des Messtellenbetrieb</t>
  </si>
  <si>
    <t>Kapitalkosten-aufschlag</t>
  </si>
  <si>
    <t>Angaben zu den (erwarteten) Anschaffungs- und Herstellungskosten</t>
  </si>
  <si>
    <t>Hinzurechnungen aus Schlüsseländerungen</t>
  </si>
  <si>
    <t>Kürzungen aus Schlüsseländerungen</t>
  </si>
  <si>
    <t>Nutzungs-dauer Unterer Rand gemäß GasNEV</t>
  </si>
  <si>
    <t>Nutzungs-dauer Oberer Rand gemäß GasNEV</t>
  </si>
  <si>
    <t>Angaben zu den (erwarteten) bilanziellen Wertansätzen</t>
  </si>
  <si>
    <t>Historische AK/HK, der Investitionen seit dem 01.01.2021</t>
  </si>
  <si>
    <t>davon zur Herstellung der grundsätzlichen Kompatibilität von Erdgasnetzinfrastruktur mit Wasserstoff, welche über die bloße Zuspeisung im Sinne des § 3 Nr. 19a EnWG hinausgeht</t>
  </si>
  <si>
    <t>VNB</t>
  </si>
  <si>
    <t>Unternehmenanteile</t>
  </si>
  <si>
    <t>Kreditreihen (1-5 Jahre) über 1 Million ( BUD 128)</t>
  </si>
  <si>
    <t>VNB-FK_Zins</t>
  </si>
  <si>
    <t>WACC FNB</t>
  </si>
  <si>
    <t>WACC VNB</t>
  </si>
  <si>
    <t>Netzebene</t>
  </si>
  <si>
    <t xml:space="preserve">Auflösung </t>
  </si>
  <si>
    <t>2024: Es ist die Nutzungsdauer aus dem letztjährigen Antrag oder die Nutzungsdauer unter Beachtung von "KANU" anzugeben</t>
  </si>
  <si>
    <r>
      <t xml:space="preserve">Sofern nach dem Netzübergang in dem übernommenen Netzteil Baukostenzuschüsse und/oder Netzanschlusskostenbeiträge vereinnahmt worden sind, so sind die sich daraus ergebenden </t>
    </r>
    <r>
      <rPr>
        <u/>
        <sz val="10.5"/>
        <rFont val="Arial"/>
        <family val="2"/>
      </rPr>
      <t>Auflösungserträge</t>
    </r>
    <r>
      <rPr>
        <sz val="10.5"/>
        <rFont val="Arial"/>
        <family val="2"/>
      </rPr>
      <t xml:space="preserve">, unabhängig von den Ansätzen zur Restwertermittlung im Rahmen des Plan-Ist-Abgleichs des Kapitalkostenaufschlags, separat in der Spalte D ab Zelle D32 anzugeben. </t>
    </r>
  </si>
  <si>
    <t>Vereinfachtes Verfahren</t>
  </si>
  <si>
    <t>Tabellenblatt Anl_Spiegel</t>
  </si>
  <si>
    <t>EHB_RegKonto_Gas_2024_BW</t>
  </si>
  <si>
    <t>Anlagenspiegel</t>
  </si>
  <si>
    <t>gesamtes Blatt</t>
  </si>
  <si>
    <t>gelöscht</t>
  </si>
  <si>
    <t>Listen</t>
  </si>
  <si>
    <t>Zinssätze aktualisiert</t>
  </si>
  <si>
    <t>F2:G26</t>
  </si>
  <si>
    <t>Erwartete historische AK/HK im Anschaffungsjahr</t>
  </si>
  <si>
    <t>KKAuf</t>
  </si>
  <si>
    <t>(Erwartete) historische Zugänge von Baukostenzuschüssen und Netzanschlusskostenbeiträgen</t>
  </si>
  <si>
    <t>Netzübergänge</t>
  </si>
  <si>
    <t xml:space="preserve">GuV Positionen </t>
  </si>
  <si>
    <t>Kostenarten "VOLKER"</t>
  </si>
  <si>
    <t>Entgeltarten</t>
  </si>
  <si>
    <t>bitteWählenJaNein</t>
  </si>
  <si>
    <t>Teilnetzabgang</t>
  </si>
  <si>
    <t>Kosten für die Beschaffung von Energie zum Zwecke der Vorwärmung von Gas im Zusammenhang mit der Gasdruckregelung</t>
  </si>
  <si>
    <t>Arbeitsentgelt (§ 18 GasNEV)</t>
  </si>
  <si>
    <t>Teilnetzaufnahme</t>
  </si>
  <si>
    <t xml:space="preserve">bitte wählen </t>
  </si>
  <si>
    <t>Kosten für die Beschaffung und die Wiederaufbereitung von Adsorptionsmittel zum Zwecke der Deodorierung von Gas</t>
  </si>
  <si>
    <t>Leistungsentgelt (§ 18 GasNEV)</t>
  </si>
  <si>
    <t>Vollnetzaufnahme</t>
  </si>
  <si>
    <t>1 Umsatzerlöse</t>
  </si>
  <si>
    <t>Kosten aus Schadensersatzansprüchen aufgrund von Maßnahmen nach § 16 Abs. 2 S. 1 ggf. i.V.m. § 16a S. 1 EnWG, soweit diese nicht auf vorsätzlichen oder grob fahrlässigen Pflichtverletzungen beruhen</t>
  </si>
  <si>
    <t>Gesondertes Entgelt (§ 20 Abs. 2 GasNEV)</t>
  </si>
  <si>
    <t>1.1 Umsatzerlöse aus Netzentgelten Gas</t>
  </si>
  <si>
    <t>Kosten aus Schadensersatzansprüchen, welche infolge einer Übernahme von odoriertem Gas aus dem Ausland ins deutsche Fernleitungsnetz entstehen, soweit die Übernahme und Weiterleitung nach den Bestimmungen des Arbeitsblatts G 260 des Deutschen Vereins des Gas- und Wasserfaches e.V. (Stand 2021) ausnahmsweise zulässig ist</t>
  </si>
  <si>
    <t>Kapazitätsentgelt (§ 15 GasNEV)</t>
  </si>
  <si>
    <t>Grundstücke</t>
  </si>
  <si>
    <t>RK-Zins</t>
  </si>
  <si>
    <t>grundstücksgleiche Rechte</t>
  </si>
  <si>
    <t>1.1.3 Messung</t>
  </si>
  <si>
    <t>1.1.4 Messstellenbetrieb</t>
  </si>
  <si>
    <t>1.1.6 Vertragsstrafen</t>
  </si>
  <si>
    <t>1.1.7 Umsatzerlöse gemäß § 3 KAV i.V.m. § 18 GasNEV</t>
  </si>
  <si>
    <t>1.1.8 Unterbrechbare und unterjährige Verträge</t>
  </si>
  <si>
    <t>1.1.9 Weitere Erlöse</t>
  </si>
  <si>
    <t>1.1.10 Konzessionsabgaben</t>
  </si>
  <si>
    <t>1.2 Umsatzerlöse, die nicht auf Netzentgelte entfallen</t>
  </si>
  <si>
    <t>1.2.1 Erlöse aus der Auflösung von Ertragszuschüssen</t>
  </si>
  <si>
    <t>1.2.2 Sonstige Erlöse</t>
  </si>
  <si>
    <t>2 Erhöhung oder Verminderung des Bestandes an fertigen und unfertigen Erzeugnissen</t>
  </si>
  <si>
    <t>3 Andere aktivierte Eigenleistungen</t>
  </si>
  <si>
    <t>4 Sonstige betriebliche Erträge</t>
  </si>
  <si>
    <t>5 Materialaufwand</t>
  </si>
  <si>
    <t>6 davon Aufwendungen für die erforderliche Inanspruchnahme vorgelagerter Netzebenen inklusiver aller Umlagen</t>
  </si>
  <si>
    <t>7 Personalaufwand</t>
  </si>
  <si>
    <t>8 Abschreibungen auf immaterielle Vermögensgegenstände des Anlagevermögens und Sachanlagen</t>
  </si>
  <si>
    <t>9 Sonstige betriebliche Aufwendungen</t>
  </si>
  <si>
    <t>10 Finanzergebnis</t>
  </si>
  <si>
    <t>11 Steuern</t>
  </si>
  <si>
    <t>12 Jahresüberschuss/Jahresfehlbetrag</t>
  </si>
  <si>
    <t xml:space="preserve">13 keine </t>
  </si>
  <si>
    <t>Vorschlag Vorgänge</t>
  </si>
  <si>
    <t>Zuführung Rückstellung</t>
  </si>
  <si>
    <t>Auflösung Rückstellung</t>
  </si>
  <si>
    <t>Inanspruchnahme Rückstellung</t>
  </si>
  <si>
    <t>Periodenfremde Erlöse (bitte näher erläutern)</t>
  </si>
  <si>
    <t>Mehr- und Mindermegen</t>
  </si>
  <si>
    <t>Umsatzerlöse aus DL (bitte näher erläutern)</t>
  </si>
  <si>
    <t>Umsatzerlöse aus DL für die die Kosten im Ausgangsniveau berücksichtigt wurden (bitte näher erläutern)</t>
  </si>
  <si>
    <t>sonstige Erlöse (bitte näher erläutern)</t>
  </si>
  <si>
    <t>Umsatzerlöse aus Biogas</t>
  </si>
  <si>
    <t>Marktraumumstellung</t>
  </si>
  <si>
    <t>Seitenzahlungen von anderen FNB (Biogas)</t>
  </si>
  <si>
    <t>Seitenzahlungen von anderen FNB (Marktraumumstellung)</t>
  </si>
  <si>
    <t>Hinzurechnung/
Kürzung</t>
  </si>
  <si>
    <t>Hinzurechnung</t>
  </si>
  <si>
    <t>Kürzung</t>
  </si>
  <si>
    <t>Art</t>
  </si>
  <si>
    <t>Fernleitungsnetzbetreiber</t>
  </si>
  <si>
    <t>Verteilernetzbetreiber</t>
  </si>
  <si>
    <t>Verfahren</t>
  </si>
  <si>
    <t>Regelverfahren</t>
  </si>
  <si>
    <t>EKQ</t>
  </si>
  <si>
    <t>FKQ</t>
  </si>
  <si>
    <t>SAV</t>
  </si>
  <si>
    <t>AiB</t>
  </si>
  <si>
    <t>FNB, VNB</t>
  </si>
  <si>
    <t>EK</t>
  </si>
  <si>
    <t>Antragsdatum</t>
  </si>
  <si>
    <t>EOG-Jahr</t>
  </si>
  <si>
    <t>IST FL</t>
  </si>
  <si>
    <t>PQ1 2023</t>
  </si>
  <si>
    <t>PQ1 2024</t>
  </si>
  <si>
    <t>Ist 2024</t>
  </si>
  <si>
    <t>PQ1 2025</t>
  </si>
  <si>
    <t>PQ1 2026</t>
  </si>
  <si>
    <t>Ist 2025</t>
  </si>
  <si>
    <t>FNB</t>
  </si>
  <si>
    <t>FK</t>
  </si>
  <si>
    <t>Ist 2021</t>
  </si>
  <si>
    <t>PQ1 2022</t>
  </si>
  <si>
    <t>Ist 2022</t>
  </si>
  <si>
    <t>Ist 2023</t>
  </si>
  <si>
    <t>Ist BJ 7(7)</t>
  </si>
  <si>
    <t>WACC</t>
  </si>
  <si>
    <t>N.N.</t>
  </si>
  <si>
    <t>1.1.1 Ausspeisepunkte ohne Leistungsmessung</t>
  </si>
  <si>
    <t>1.1.2 Ausspeisepunkte mit Leistungmessung</t>
  </si>
  <si>
    <t>1.1.5 Gesondertes Netzentgelt gemäß § 20 Abs. 2 GasNEV</t>
  </si>
  <si>
    <t>2. Auflösung von Baukostenzuschüssen/Netzanschlusskostenbeiträgen in Verbindung mit der GasNEV</t>
  </si>
  <si>
    <t>Netzübergänge nach § 26 ARegV</t>
  </si>
  <si>
    <t>(Erwartete) historische AK/HK im Anschaffungsjahr im Gesamtunternehmen</t>
  </si>
  <si>
    <t>Anteil (Schlüssel) Sparte Gasnetz [%]</t>
  </si>
  <si>
    <t>Schlüsselbezeichnung; Jahr auf das sich der Schlüssel bezieht</t>
  </si>
  <si>
    <t>Zugänge auf Grund von Netzübergängen gemäß § 26 II ARegV nach dem Basisjahr</t>
  </si>
  <si>
    <t>Abgänge auf Grund von Netzübergängen nach § 26 II ARegV nach dem Basisjahr</t>
  </si>
  <si>
    <t xml:space="preserve">Auflösung von Zugängen in einem aus einem Regelverfahren übernommenen Netzteil </t>
  </si>
  <si>
    <t>Zugänge auf Grund von Netzübergängen gemäß § 26 ARegV</t>
  </si>
  <si>
    <t>Abgänge auf Grund von Netzübergängen nach § 26 ARegV</t>
  </si>
  <si>
    <t>Auflösung 2024</t>
  </si>
  <si>
    <t>davon Sachanlage-vermögen</t>
  </si>
  <si>
    <t>davon weitere Anlagevermögen</t>
  </si>
  <si>
    <t>Sachanlage-vermögen</t>
  </si>
  <si>
    <t>weitere Anlagevermögen</t>
  </si>
  <si>
    <t>BKZ/NAKB</t>
  </si>
  <si>
    <t>NetzID</t>
  </si>
  <si>
    <t>Anschaffungsjahr</t>
  </si>
  <si>
    <t>Mischzins</t>
  </si>
  <si>
    <t>kalkulatorische Restwerte zum 01.01.2024</t>
  </si>
  <si>
    <t>kalkulatorische Restwerte zum 31.12.2024</t>
  </si>
  <si>
    <t>Ermittlung der Differenz für § 5 Abs. 1a ARegV</t>
  </si>
  <si>
    <t>Berechnung des Kapitalkostenaufschlag (für Zugänge ab 2021)</t>
  </si>
  <si>
    <t>Sachanlagevermögen</t>
  </si>
  <si>
    <t>Weiteres Anlagevermögen</t>
  </si>
  <si>
    <t>für das Kalenderjahr 2024 bei effizienter Leistungserbringung entstandende tatsächliche IST-Kosten für</t>
  </si>
  <si>
    <t>Verpächter</t>
  </si>
  <si>
    <t>anderer Netzbereich</t>
  </si>
  <si>
    <t>Voll-Netzzugang (§ 26 I ARegV) nach dem Basisjahr</t>
  </si>
  <si>
    <t>Teil-Netzzugang (§ 26 II, III ARegV) nach dem Basisjahr</t>
  </si>
  <si>
    <t>Teil-Netzabgang (§ 26 II, III ARegV) nach dem Basisjahr</t>
  </si>
  <si>
    <t>Ehemalige Investitionsmaßnahmen (§ 34 Abs. 7 ARegV)</t>
  </si>
  <si>
    <t>(Erwartete) historische AK/HK im Anschaffungsjahr in der Sparte Gasnetz</t>
  </si>
  <si>
    <r>
      <t xml:space="preserve">Das Tabellenblatt wurde gelöscht, da ab 2024 auch für kleine Kapitalgesellschaften im Sinne 
des § 267 Abs. 1 HGB sowie für Kleinstkapitalgesellschaften im Sinne des § 267a Abs. 1 und 2 HGB der Bericht zum Prüfungsschwerpunkt „Schlüsselung und ergänzende Angaben (Strom/ Gas)“ inkl. </t>
    </r>
    <r>
      <rPr>
        <b/>
        <sz val="10"/>
        <rFont val="Arial"/>
        <family val="2"/>
      </rPr>
      <t xml:space="preserve">der Anlagengitter in Excelformat </t>
    </r>
    <r>
      <rPr>
        <sz val="10"/>
        <rFont val="Arial"/>
        <family val="2"/>
      </rPr>
      <t xml:space="preserve">vorzulegen sind. </t>
    </r>
  </si>
  <si>
    <t>20.11.2025/LRegB BW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</si>
</sst>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0\ &quot;€&quot;;[Red]\-#,##0\ &quot;€&quot;"/>
    <numFmt numFmtId="42" formatCode="_-* #,##0\ &quot;€&quot;_-;\-* #,##0\ &quot;€&quot;_-;_-* &quot;-&quot;\ &quot;€&quot;_-;_-@_-"/>
    <numFmt numFmtId="44" formatCode="_-* #,##0.00\ &quot;€&quot;_-;\-* #,##0.00\ &quot;€&quot;_-;_-* &quot;-&quot;??\ &quot;€&quot;_-;_-@_-"/>
    <numFmt numFmtId="164" formatCode="#,##0.00_ ;[Red]\-#,##0.00\ "/>
    <numFmt numFmtId="165" formatCode="_([$€]* #,##0.00_);_([$€]* \(#,##0.00\);_([$€]* &quot;-&quot;??_);_(@_)"/>
    <numFmt numFmtId="166" formatCode="#,##0_ ;[Red]\-#,##0\ "/>
    <numFmt numFmtId="167" formatCode="#,##0\ &quot;€&quot;"/>
    <numFmt numFmtId="168" formatCode="_-* #,##0\ _€_-;\-* #,##0\ _€_-;_-* &quot;-&quot;??\ _€_-;_-@_-"/>
    <numFmt numFmtId="169" formatCode="0_ ;\-0\ "/>
    <numFmt numFmtId="170" formatCode="_-* #,##0\ _€_-;\-* #,##0\ _€_-;_-* &quot;-&quot;\ _€_-;_-@_-"/>
    <numFmt numFmtId="171" formatCode="_-* #,##0.00\ _€_-;\-* #,##0.00\ _€_-;_-* &quot;-&quot;??\ _€_-;_-@_-"/>
    <numFmt numFmtId="172" formatCode="0.0000%"/>
    <numFmt numFmtId="173" formatCode="0.000000%"/>
    <numFmt numFmtId="174" formatCode="&quot;Runden: &quot;\ ####"/>
    <numFmt numFmtId="175" formatCode="0.00000"/>
  </numFmts>
  <fonts count="91" x14ac:knownFonts="1">
    <font>
      <sz val="10"/>
      <name val="Arial"/>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4"/>
      <name val="Arial"/>
      <family val="2"/>
    </font>
    <font>
      <sz val="14"/>
      <name val="Arial"/>
      <family val="2"/>
    </font>
    <font>
      <sz val="12"/>
      <name val="Arial"/>
      <family val="2"/>
    </font>
    <font>
      <b/>
      <sz val="12"/>
      <name val="Arial"/>
      <family val="2"/>
    </font>
    <font>
      <b/>
      <sz val="12"/>
      <name val="Arial"/>
      <family val="2"/>
    </font>
    <font>
      <b/>
      <sz val="11"/>
      <color indexed="10"/>
      <name val="Arial"/>
      <family val="2"/>
    </font>
    <font>
      <sz val="11"/>
      <name val="Arial"/>
      <family val="2"/>
    </font>
    <font>
      <sz val="10"/>
      <color indexed="9"/>
      <name val="Arial"/>
      <family val="2"/>
    </font>
    <font>
      <sz val="8"/>
      <name val="Arial"/>
      <family val="2"/>
    </font>
    <font>
      <sz val="8"/>
      <name val="Arial"/>
      <family val="2"/>
    </font>
    <font>
      <sz val="12"/>
      <name val="Arial"/>
      <family val="2"/>
    </font>
    <font>
      <u/>
      <sz val="12"/>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2"/>
      <color indexed="9"/>
      <name val="Arial"/>
      <family val="2"/>
    </font>
    <font>
      <b/>
      <sz val="12"/>
      <color indexed="9"/>
      <name val="Arial"/>
      <family val="2"/>
    </font>
    <font>
      <sz val="14"/>
      <color indexed="9"/>
      <name val="Arial"/>
      <family val="2"/>
    </font>
    <font>
      <b/>
      <sz val="11"/>
      <color theme="1"/>
      <name val="Arial"/>
      <family val="2"/>
    </font>
    <font>
      <b/>
      <sz val="11"/>
      <color indexed="8"/>
      <name val="Arial"/>
      <family val="2"/>
    </font>
    <font>
      <b/>
      <sz val="14"/>
      <color indexed="63"/>
      <name val="Arial"/>
      <family val="2"/>
    </font>
    <font>
      <sz val="11"/>
      <color theme="0"/>
      <name val="Calibri"/>
      <family val="2"/>
      <scheme val="minor"/>
    </font>
    <font>
      <b/>
      <sz val="11"/>
      <color rgb="FF3F3F3F"/>
      <name val="Calibri"/>
      <family val="2"/>
      <scheme val="minor"/>
    </font>
    <font>
      <b/>
      <sz val="11"/>
      <color rgb="FFFA7D00"/>
      <name val="Calibri"/>
      <family val="2"/>
      <scheme val="minor"/>
    </font>
    <font>
      <b/>
      <sz val="11"/>
      <name val="Calibri"/>
      <family val="2"/>
      <scheme val="minor"/>
    </font>
    <font>
      <sz val="10"/>
      <name val="Calibri"/>
      <family val="2"/>
      <scheme val="minor"/>
    </font>
    <font>
      <b/>
      <sz val="16"/>
      <name val="Arial"/>
      <family val="2"/>
    </font>
    <font>
      <sz val="11"/>
      <color rgb="FF3F3F76"/>
      <name val="Calibri"/>
      <family val="2"/>
      <scheme val="minor"/>
    </font>
    <font>
      <b/>
      <sz val="10"/>
      <name val="Calibri"/>
      <family val="2"/>
      <scheme val="minor"/>
    </font>
    <font>
      <sz val="10"/>
      <color indexed="12"/>
      <name val="Calibri"/>
      <family val="2"/>
      <scheme val="minor"/>
    </font>
    <font>
      <b/>
      <sz val="9"/>
      <name val="Calibri"/>
      <family val="2"/>
      <scheme val="minor"/>
    </font>
    <font>
      <sz val="9"/>
      <name val="Calibri"/>
      <family val="2"/>
      <scheme val="minor"/>
    </font>
    <font>
      <b/>
      <sz val="16"/>
      <color theme="1"/>
      <name val="Arial"/>
      <family val="2"/>
    </font>
    <font>
      <sz val="11"/>
      <color rgb="FF3F3F76"/>
      <name val="Arial"/>
      <family val="2"/>
    </font>
    <font>
      <b/>
      <vertAlign val="subscript"/>
      <sz val="11"/>
      <name val="Arial"/>
      <family val="2"/>
    </font>
    <font>
      <b/>
      <sz val="14"/>
      <color rgb="FFFF0000"/>
      <name val="Arial"/>
      <family val="2"/>
    </font>
    <font>
      <sz val="11"/>
      <color theme="1"/>
      <name val="Arial"/>
      <family val="2"/>
    </font>
    <font>
      <b/>
      <sz val="11"/>
      <color theme="0"/>
      <name val="Arial"/>
      <family val="2"/>
    </font>
    <font>
      <sz val="11"/>
      <color theme="0"/>
      <name val="Arial"/>
      <family val="2"/>
    </font>
    <font>
      <b/>
      <sz val="11"/>
      <color rgb="FF3F3F3F"/>
      <name val="Arial"/>
      <family val="2"/>
    </font>
    <font>
      <b/>
      <sz val="10"/>
      <name val="Arial"/>
      <family val="2"/>
    </font>
    <font>
      <sz val="10.5"/>
      <name val="Arial"/>
      <family val="2"/>
    </font>
    <font>
      <b/>
      <sz val="16"/>
      <color theme="0"/>
      <name val="Arial"/>
      <family val="2"/>
    </font>
    <font>
      <b/>
      <sz val="10.5"/>
      <name val="Arial"/>
      <family val="2"/>
    </font>
    <font>
      <u/>
      <sz val="10.5"/>
      <name val="Arial"/>
      <family val="2"/>
    </font>
    <font>
      <b/>
      <u/>
      <sz val="10.5"/>
      <name val="Arial"/>
      <family val="2"/>
    </font>
    <font>
      <b/>
      <sz val="14"/>
      <name val="Calibri"/>
      <family val="2"/>
      <scheme val="minor"/>
    </font>
    <font>
      <sz val="11"/>
      <name val="Calibri"/>
      <family val="2"/>
      <scheme val="minor"/>
    </font>
    <font>
      <b/>
      <sz val="16"/>
      <name val="Calibri"/>
      <family val="2"/>
      <scheme val="minor"/>
    </font>
    <font>
      <sz val="8"/>
      <name val="Calibri"/>
      <family val="2"/>
      <scheme val="minor"/>
    </font>
    <font>
      <sz val="10"/>
      <color rgb="FFFF0000"/>
      <name val="Arial"/>
      <family val="2"/>
    </font>
    <font>
      <b/>
      <sz val="16"/>
      <color rgb="FFFF0000"/>
      <name val="Calibri"/>
      <family val="2"/>
      <scheme val="minor"/>
    </font>
    <font>
      <b/>
      <sz val="10"/>
      <color rgb="FFFF0000"/>
      <name val="Arial"/>
      <family val="2"/>
    </font>
    <font>
      <sz val="11"/>
      <color rgb="FFFF0000"/>
      <name val="Arial"/>
      <family val="2"/>
    </font>
    <font>
      <b/>
      <sz val="12"/>
      <color rgb="FFFF0000"/>
      <name val="Arial"/>
      <family val="2"/>
    </font>
    <font>
      <sz val="16"/>
      <color rgb="FFFF0000"/>
      <name val="Arial"/>
      <family val="2"/>
    </font>
    <font>
      <sz val="10"/>
      <color rgb="FFFF0000"/>
      <name val="Calibri"/>
      <family val="2"/>
      <scheme val="minor"/>
    </font>
    <font>
      <sz val="11"/>
      <name val="Calibri"/>
      <family val="2"/>
    </font>
    <font>
      <b/>
      <sz val="12"/>
      <name val="Calibri"/>
      <family val="2"/>
      <scheme val="minor"/>
    </font>
    <font>
      <sz val="11"/>
      <color rgb="FF9C0006"/>
      <name val="Calibri"/>
      <family val="2"/>
      <scheme val="minor"/>
    </font>
    <font>
      <sz val="12"/>
      <color rgb="FFFF0000"/>
      <name val="Arial"/>
      <family val="2"/>
    </font>
    <font>
      <sz val="12"/>
      <name val="Calibri"/>
      <family val="2"/>
      <scheme val="minor"/>
    </font>
    <font>
      <b/>
      <sz val="14"/>
      <color theme="1"/>
      <name val="Calibri"/>
      <family val="2"/>
      <scheme val="minor"/>
    </font>
    <font>
      <sz val="14"/>
      <name val="Calibri"/>
      <family val="2"/>
      <scheme val="minor"/>
    </font>
    <font>
      <b/>
      <sz val="11"/>
      <color theme="1"/>
      <name val="Calibri"/>
      <family val="2"/>
      <scheme val="minor"/>
    </font>
    <font>
      <b/>
      <sz val="11"/>
      <name val="Calibri"/>
      <family val="2"/>
    </font>
    <font>
      <b/>
      <sz val="9"/>
      <color indexed="81"/>
      <name val="Segoe UI"/>
      <family val="2"/>
    </font>
    <font>
      <sz val="9"/>
      <color indexed="81"/>
      <name val="Segoe UI"/>
      <family val="2"/>
    </font>
    <font>
      <b/>
      <sz val="12"/>
      <color theme="1"/>
      <name val="Arial"/>
      <family val="2"/>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4"/>
      </patternFill>
    </fill>
    <fill>
      <patternFill patternType="solid">
        <fgColor rgb="FFF2F2F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5"/>
      </patternFill>
    </fill>
    <fill>
      <patternFill patternType="solid">
        <fgColor theme="5" tint="0.39997558519241921"/>
        <bgColor indexed="65"/>
      </patternFill>
    </fill>
    <fill>
      <patternFill patternType="solid">
        <fgColor theme="4" tint="0.39997558519241921"/>
        <bgColor indexed="65"/>
      </patternFill>
    </fill>
    <fill>
      <patternFill patternType="solid">
        <fgColor rgb="FFFFCC99"/>
      </patternFill>
    </fill>
    <fill>
      <patternFill patternType="solid">
        <fgColor indexed="43"/>
        <bgColor indexed="64"/>
      </patternFill>
    </fill>
    <fill>
      <patternFill patternType="solid">
        <fgColor rgb="FFFFFF66"/>
        <bgColor indexed="64"/>
      </patternFill>
    </fill>
    <fill>
      <patternFill patternType="solid">
        <fgColor theme="6" tint="0.79998168889431442"/>
        <bgColor indexed="65"/>
      </patternFill>
    </fill>
    <fill>
      <patternFill patternType="solid">
        <fgColor theme="4" tint="0.39997558519241921"/>
        <bgColor indexed="64"/>
      </patternFill>
    </fill>
    <fill>
      <patternFill patternType="solid">
        <fgColor indexed="47"/>
        <bgColor indexed="64"/>
      </patternFill>
    </fill>
    <fill>
      <patternFill patternType="gray0625">
        <bgColor rgb="FFFFFF66"/>
      </patternFill>
    </fill>
    <fill>
      <patternFill patternType="solid">
        <fgColor theme="4" tint="0.59999389629810485"/>
        <bgColor indexed="64"/>
      </patternFill>
    </fill>
    <fill>
      <patternFill patternType="solid">
        <fgColor theme="5" tint="0.59999389629810485"/>
        <bgColor indexed="65"/>
      </patternFill>
    </fill>
    <fill>
      <patternFill patternType="solid">
        <fgColor rgb="FFFFC7CE"/>
      </patternFill>
    </fill>
    <fill>
      <patternFill patternType="solid">
        <fgColor theme="4" tint="0.59999389629810485"/>
        <bgColor indexed="65"/>
      </patternFill>
    </fill>
    <fill>
      <patternFill patternType="solid">
        <fgColor theme="6" tint="0.59999389629810485"/>
        <bgColor indexed="65"/>
      </patternFill>
    </fill>
    <fill>
      <patternFill patternType="solid">
        <fgColor theme="5" tint="0.79998168889431442"/>
        <bgColor indexed="64"/>
      </patternFill>
    </fill>
    <fill>
      <patternFill patternType="gray0625">
        <fgColor theme="0" tint="-0.499984740745262"/>
        <bgColor theme="5" tint="0.79992065187536243"/>
      </patternFill>
    </fill>
    <fill>
      <patternFill patternType="solid">
        <fgColor theme="0" tint="-4.9989318521683403E-2"/>
        <bgColor indexed="64"/>
      </patternFill>
    </fill>
    <fill>
      <patternFill patternType="gray0625">
        <bgColor rgb="FFF2F2F2"/>
      </patternFill>
    </fill>
    <fill>
      <patternFill patternType="gray0625">
        <bgColor theme="5" tint="0.79998168889431442"/>
      </patternFill>
    </fill>
    <fill>
      <patternFill patternType="lightUp"/>
    </fill>
    <fill>
      <patternFill patternType="lightUp">
        <bgColor theme="5" tint="0.79998168889431442"/>
      </patternFill>
    </fill>
    <fill>
      <patternFill patternType="lightUp">
        <bgColor rgb="FFFFFF00"/>
      </patternFill>
    </fill>
    <fill>
      <patternFill patternType="lightUp">
        <bgColor rgb="FFF2F2F2"/>
      </patternFill>
    </fill>
    <fill>
      <patternFill patternType="lightUp">
        <bgColor theme="4" tint="0.59999389629810485"/>
      </patternFill>
    </fill>
    <fill>
      <patternFill patternType="solid">
        <fgColor theme="3" tint="0.59996337778862885"/>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tint="-0.14999847407452621"/>
        <bgColor indexed="64"/>
      </patternFill>
    </fill>
    <fill>
      <patternFill patternType="gray0625">
        <bgColor theme="5" tint="0.79995117038483843"/>
      </patternFill>
    </fill>
    <fill>
      <patternFill patternType="solid">
        <fgColor rgb="FFFFFFCC"/>
        <bgColor indexed="64"/>
      </patternFill>
    </fill>
  </fills>
  <borders count="9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7F7F7F"/>
      </right>
      <top/>
      <bottom/>
      <diagonal/>
    </border>
    <border>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top style="thin">
        <color rgb="FF7F7F7F"/>
      </top>
      <bottom style="thin">
        <color rgb="FF7F7F7F"/>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ck">
        <color indexed="62"/>
      </bottom>
      <diagonal/>
    </border>
    <border>
      <left/>
      <right style="medium">
        <color indexed="64"/>
      </right>
      <top/>
      <bottom style="thick">
        <color indexed="62"/>
      </bottom>
      <diagonal/>
    </border>
    <border>
      <left style="medium">
        <color indexed="64"/>
      </left>
      <right style="hair">
        <color indexed="62"/>
      </right>
      <top style="thick">
        <color indexed="62"/>
      </top>
      <bottom style="hair">
        <color indexed="62"/>
      </bottom>
      <diagonal/>
    </border>
    <border>
      <left style="hair">
        <color indexed="62"/>
      </left>
      <right style="hair">
        <color indexed="62"/>
      </right>
      <top style="thick">
        <color indexed="62"/>
      </top>
      <bottom style="hair">
        <color indexed="62"/>
      </bottom>
      <diagonal/>
    </border>
    <border>
      <left style="hair">
        <color indexed="62"/>
      </left>
      <right/>
      <top style="thick">
        <color indexed="62"/>
      </top>
      <bottom style="hair">
        <color indexed="62"/>
      </bottom>
      <diagonal/>
    </border>
    <border>
      <left/>
      <right style="hair">
        <color indexed="62"/>
      </right>
      <top style="thick">
        <color indexed="62"/>
      </top>
      <bottom style="hair">
        <color indexed="62"/>
      </bottom>
      <diagonal/>
    </border>
    <border>
      <left style="hair">
        <color indexed="62"/>
      </left>
      <right style="medium">
        <color indexed="64"/>
      </right>
      <top style="thick">
        <color indexed="62"/>
      </top>
      <bottom style="hair">
        <color indexed="62"/>
      </bottom>
      <diagonal/>
    </border>
    <border>
      <left style="medium">
        <color indexed="64"/>
      </left>
      <right style="hair">
        <color indexed="62"/>
      </right>
      <top style="hair">
        <color indexed="62"/>
      </top>
      <bottom style="hair">
        <color indexed="62"/>
      </bottom>
      <diagonal/>
    </border>
    <border>
      <left style="hair">
        <color indexed="62"/>
      </left>
      <right style="hair">
        <color indexed="62"/>
      </right>
      <top style="hair">
        <color indexed="62"/>
      </top>
      <bottom style="hair">
        <color indexed="62"/>
      </bottom>
      <diagonal/>
    </border>
    <border>
      <left style="hair">
        <color indexed="62"/>
      </left>
      <right/>
      <top style="hair">
        <color indexed="62"/>
      </top>
      <bottom style="hair">
        <color indexed="62"/>
      </bottom>
      <diagonal/>
    </border>
    <border>
      <left/>
      <right style="hair">
        <color indexed="62"/>
      </right>
      <top style="hair">
        <color indexed="62"/>
      </top>
      <bottom style="hair">
        <color indexed="62"/>
      </bottom>
      <diagonal/>
    </border>
    <border>
      <left style="hair">
        <color indexed="62"/>
      </left>
      <right style="medium">
        <color indexed="64"/>
      </right>
      <top style="hair">
        <color indexed="62"/>
      </top>
      <bottom style="hair">
        <color indexed="62"/>
      </bottom>
      <diagonal/>
    </border>
    <border>
      <left style="medium">
        <color indexed="64"/>
      </left>
      <right style="hair">
        <color indexed="62"/>
      </right>
      <top style="hair">
        <color indexed="62"/>
      </top>
      <bottom/>
      <diagonal/>
    </border>
    <border>
      <left style="hair">
        <color indexed="62"/>
      </left>
      <right style="hair">
        <color indexed="62"/>
      </right>
      <top style="hair">
        <color indexed="62"/>
      </top>
      <bottom/>
      <diagonal/>
    </border>
    <border>
      <left style="hair">
        <color indexed="62"/>
      </left>
      <right/>
      <top style="hair">
        <color indexed="62"/>
      </top>
      <bottom/>
      <diagonal/>
    </border>
    <border>
      <left/>
      <right style="hair">
        <color indexed="62"/>
      </right>
      <top style="hair">
        <color indexed="62"/>
      </top>
      <bottom/>
      <diagonal/>
    </border>
    <border>
      <left style="hair">
        <color indexed="62"/>
      </left>
      <right style="medium">
        <color indexed="64"/>
      </right>
      <top style="hair">
        <color indexed="62"/>
      </top>
      <bottom/>
      <diagonal/>
    </border>
    <border>
      <left style="medium">
        <color indexed="64"/>
      </left>
      <right style="hair">
        <color indexed="62"/>
      </right>
      <top style="hair">
        <color indexed="62"/>
      </top>
      <bottom style="medium">
        <color indexed="64"/>
      </bottom>
      <diagonal/>
    </border>
    <border>
      <left style="hair">
        <color indexed="62"/>
      </left>
      <right style="hair">
        <color indexed="62"/>
      </right>
      <top style="hair">
        <color indexed="62"/>
      </top>
      <bottom style="medium">
        <color indexed="64"/>
      </bottom>
      <diagonal/>
    </border>
    <border>
      <left style="hair">
        <color indexed="62"/>
      </left>
      <right/>
      <top style="hair">
        <color indexed="62"/>
      </top>
      <bottom style="medium">
        <color indexed="64"/>
      </bottom>
      <diagonal/>
    </border>
    <border>
      <left/>
      <right style="hair">
        <color indexed="62"/>
      </right>
      <top style="hair">
        <color indexed="62"/>
      </top>
      <bottom style="medium">
        <color indexed="64"/>
      </bottom>
      <diagonal/>
    </border>
    <border>
      <left style="hair">
        <color indexed="62"/>
      </left>
      <right style="medium">
        <color indexed="64"/>
      </right>
      <top style="hair">
        <color indexed="62"/>
      </top>
      <bottom style="medium">
        <color indexed="64"/>
      </bottom>
      <diagonal/>
    </border>
    <border>
      <left style="thin">
        <color indexed="64"/>
      </left>
      <right style="thin">
        <color rgb="FF3F3F3F"/>
      </right>
      <top style="thin">
        <color indexed="64"/>
      </top>
      <bottom style="thin">
        <color rgb="FF3F3F3F"/>
      </bottom>
      <diagonal/>
    </border>
    <border>
      <left style="thin">
        <color rgb="FF3F3F3F"/>
      </left>
      <right style="thin">
        <color indexed="64"/>
      </right>
      <top style="thin">
        <color rgb="FF7F7F7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0">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20" borderId="1" applyNumberFormat="0" applyAlignment="0" applyProtection="0"/>
    <xf numFmtId="0" fontId="23" fillId="20" borderId="2" applyNumberFormat="0" applyAlignment="0" applyProtection="0"/>
    <xf numFmtId="0" fontId="24" fillId="7" borderId="2" applyNumberFormat="0" applyAlignment="0" applyProtection="0"/>
    <xf numFmtId="0" fontId="25" fillId="0" borderId="3" applyNumberFormat="0" applyFill="0" applyAlignment="0" applyProtection="0"/>
    <xf numFmtId="0" fontId="26" fillId="0" borderId="0" applyNumberFormat="0" applyFill="0" applyBorder="0" applyAlignment="0" applyProtection="0"/>
    <xf numFmtId="165" fontId="5" fillId="0" borderId="0" applyFont="0" applyFill="0" applyBorder="0" applyAlignment="0" applyProtection="0"/>
    <xf numFmtId="0" fontId="27" fillId="4" borderId="0" applyNumberFormat="0" applyBorder="0" applyAlignment="0" applyProtection="0"/>
    <xf numFmtId="0" fontId="28" fillId="21" borderId="0" applyNumberFormat="0" applyBorder="0" applyAlignment="0" applyProtection="0"/>
    <xf numFmtId="49" fontId="5" fillId="0" borderId="0"/>
    <xf numFmtId="0" fontId="14" fillId="22" borderId="4" applyNumberFormat="0" applyFont="0" applyAlignment="0" applyProtection="0"/>
    <xf numFmtId="0" fontId="29" fillId="3" borderId="0" applyNumberFormat="0" applyBorder="0" applyAlignment="0" applyProtection="0"/>
    <xf numFmtId="0" fontId="6" fillId="0" borderId="0"/>
    <xf numFmtId="0" fontId="6" fillId="0" borderId="0"/>
    <xf numFmtId="0" fontId="30" fillId="0" borderId="0" applyNumberFormat="0" applyFill="0" applyBorder="0" applyAlignment="0" applyProtection="0"/>
    <xf numFmtId="0" fontId="31" fillId="0" borderId="5"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0" applyNumberFormat="0" applyFill="0" applyBorder="0" applyAlignment="0" applyProtection="0"/>
    <xf numFmtId="0" fontId="34" fillId="0" borderId="8" applyNumberFormat="0" applyFill="0" applyAlignment="0" applyProtection="0"/>
    <xf numFmtId="0" fontId="35" fillId="0" borderId="0" applyNumberFormat="0" applyFill="0" applyBorder="0" applyAlignment="0" applyProtection="0"/>
    <xf numFmtId="0" fontId="36" fillId="23" borderId="9" applyNumberFormat="0" applyAlignment="0" applyProtection="0"/>
    <xf numFmtId="0" fontId="5" fillId="0" borderId="0"/>
    <xf numFmtId="0" fontId="4" fillId="0" borderId="0"/>
    <xf numFmtId="0" fontId="43" fillId="29" borderId="0" applyNumberFormat="0" applyBorder="0" applyAlignment="0" applyProtection="0"/>
    <xf numFmtId="0" fontId="44" fillId="30" borderId="43" applyNumberFormat="0" applyAlignment="0" applyProtection="0"/>
    <xf numFmtId="0" fontId="45" fillId="30" borderId="40" applyNumberFormat="0" applyAlignment="0" applyProtection="0"/>
    <xf numFmtId="0" fontId="3" fillId="31" borderId="0" applyNumberFormat="0" applyBorder="0" applyAlignment="0" applyProtection="0"/>
    <xf numFmtId="0" fontId="3" fillId="32"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2" fillId="0" borderId="0"/>
    <xf numFmtId="9" fontId="2" fillId="0" borderId="0" applyFont="0" applyFill="0" applyBorder="0" applyAlignment="0" applyProtection="0"/>
    <xf numFmtId="0" fontId="43" fillId="35" borderId="0" applyNumberFormat="0" applyBorder="0" applyAlignment="0" applyProtection="0"/>
    <xf numFmtId="171" fontId="5" fillId="0" borderId="0" applyFont="0" applyFill="0" applyBorder="0" applyAlignment="0" applyProtection="0"/>
    <xf numFmtId="0" fontId="49" fillId="36" borderId="40" applyNumberFormat="0" applyAlignment="0" applyProtection="0"/>
    <xf numFmtId="0" fontId="5" fillId="0" borderId="0"/>
    <xf numFmtId="9"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2" fillId="32" borderId="0" applyNumberFormat="0" applyBorder="0" applyAlignment="0" applyProtection="0"/>
    <xf numFmtId="0" fontId="2" fillId="31" borderId="0" applyNumberFormat="0" applyBorder="0" applyAlignment="0" applyProtection="0"/>
    <xf numFmtId="0" fontId="2" fillId="39" borderId="0" applyNumberFormat="0" applyBorder="0" applyAlignment="0" applyProtection="0"/>
    <xf numFmtId="0" fontId="6" fillId="0" borderId="0"/>
    <xf numFmtId="170" fontId="69" fillId="43" borderId="0">
      <alignment horizontal="left" vertical="center"/>
    </xf>
    <xf numFmtId="0" fontId="79" fillId="0" borderId="0"/>
    <xf numFmtId="170" fontId="2" fillId="44" borderId="15">
      <alignment horizontal="left" vertical="center"/>
      <protection locked="0"/>
    </xf>
    <xf numFmtId="0" fontId="81" fillId="45" borderId="0" applyNumberFormat="0" applyBorder="0" applyAlignment="0" applyProtection="0"/>
    <xf numFmtId="170" fontId="80" fillId="40" borderId="0" applyNumberFormat="0" applyBorder="0">
      <alignment horizontal="left" vertical="center"/>
    </xf>
    <xf numFmtId="170" fontId="69" fillId="43" borderId="0" applyNumberFormat="0" applyBorder="0">
      <alignment horizontal="left" vertical="center"/>
    </xf>
    <xf numFmtId="0" fontId="2" fillId="46"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170" fontId="44" fillId="30" borderId="43" applyAlignment="0" applyProtection="0"/>
    <xf numFmtId="44" fontId="2" fillId="0" borderId="0" applyFont="0" applyFill="0" applyBorder="0" applyAlignment="0" applyProtection="0"/>
    <xf numFmtId="0" fontId="2" fillId="0" borderId="0"/>
    <xf numFmtId="0" fontId="2" fillId="32" borderId="0" applyNumberFormat="0" applyBorder="0" applyAlignment="0" applyProtection="0"/>
    <xf numFmtId="0" fontId="24" fillId="7" borderId="2" applyNumberFormat="0" applyAlignment="0" applyProtection="0"/>
    <xf numFmtId="0" fontId="30" fillId="0" borderId="0" applyNumberFormat="0" applyFill="0" applyBorder="0" applyAlignment="0" applyProtection="0"/>
    <xf numFmtId="0" fontId="31" fillId="0" borderId="5" applyNumberFormat="0" applyFill="0" applyAlignment="0" applyProtection="0"/>
    <xf numFmtId="0" fontId="20" fillId="4" borderId="0" applyNumberFormat="0" applyBorder="0" applyAlignment="0" applyProtection="0"/>
    <xf numFmtId="0" fontId="20" fillId="8" borderId="0" applyNumberFormat="0" applyBorder="0" applyAlignment="0" applyProtection="0"/>
    <xf numFmtId="0" fontId="20" fillId="10" borderId="0" applyNumberFormat="0" applyBorder="0" applyAlignment="0" applyProtection="0"/>
    <xf numFmtId="9" fontId="79" fillId="0" borderId="0" applyFont="0" applyFill="0" applyBorder="0" applyAlignment="0" applyProtection="0"/>
    <xf numFmtId="0" fontId="20" fillId="8" borderId="0" applyNumberFormat="0" applyBorder="0" applyAlignment="0" applyProtection="0"/>
    <xf numFmtId="9" fontId="5" fillId="0" borderId="0" applyFont="0" applyFill="0" applyBorder="0" applyAlignment="0" applyProtection="0"/>
  </cellStyleXfs>
  <cellXfs count="577">
    <xf numFmtId="0" fontId="0" fillId="0" borderId="0" xfId="0"/>
    <xf numFmtId="0" fontId="5" fillId="24" borderId="0" xfId="0" applyFont="1" applyFill="1" applyBorder="1" applyAlignment="1" applyProtection="1">
      <alignment vertical="center"/>
    </xf>
    <xf numFmtId="0" fontId="9" fillId="24" borderId="0" xfId="0" applyFont="1" applyFill="1" applyBorder="1" applyAlignment="1" applyProtection="1">
      <alignment horizontal="centerContinuous"/>
    </xf>
    <xf numFmtId="0" fontId="7" fillId="24" borderId="0" xfId="0" applyFont="1" applyFill="1" applyBorder="1" applyAlignment="1" applyProtection="1">
      <alignment horizontal="left" vertical="center"/>
    </xf>
    <xf numFmtId="0" fontId="7" fillId="24" borderId="0" xfId="0" applyFont="1" applyFill="1" applyBorder="1" applyAlignment="1" applyProtection="1">
      <alignment horizontal="left" wrapText="1"/>
    </xf>
    <xf numFmtId="0" fontId="13" fillId="24" borderId="0" xfId="0" applyFont="1" applyFill="1" applyBorder="1" applyAlignment="1" applyProtection="1">
      <alignment horizontal="left" vertical="center" wrapText="1"/>
    </xf>
    <xf numFmtId="0" fontId="5" fillId="24" borderId="0" xfId="0" applyFont="1" applyFill="1" applyBorder="1" applyProtection="1"/>
    <xf numFmtId="0" fontId="15" fillId="24" borderId="0" xfId="0" applyFont="1" applyFill="1" applyBorder="1" applyAlignment="1" applyProtection="1">
      <alignment vertical="center"/>
    </xf>
    <xf numFmtId="0" fontId="15" fillId="24" borderId="0" xfId="0" applyFont="1" applyFill="1" applyBorder="1" applyProtection="1"/>
    <xf numFmtId="0" fontId="11" fillId="0" borderId="0" xfId="0" applyFont="1" applyProtection="1"/>
    <xf numFmtId="0" fontId="18" fillId="0" borderId="0" xfId="0" applyFont="1" applyProtection="1"/>
    <xf numFmtId="0" fontId="12" fillId="0" borderId="11" xfId="0" applyFont="1" applyBorder="1" applyProtection="1"/>
    <xf numFmtId="0" fontId="18" fillId="0" borderId="12" xfId="0" applyFont="1" applyFill="1" applyBorder="1" applyProtection="1"/>
    <xf numFmtId="0" fontId="18" fillId="0" borderId="12" xfId="0" applyFont="1" applyBorder="1" applyProtection="1"/>
    <xf numFmtId="0" fontId="18" fillId="0" borderId="13" xfId="0" applyFont="1" applyBorder="1" applyProtection="1"/>
    <xf numFmtId="0" fontId="12" fillId="0" borderId="14" xfId="0" applyFont="1" applyFill="1" applyBorder="1" applyProtection="1"/>
    <xf numFmtId="0" fontId="18" fillId="0" borderId="0" xfId="0" applyFont="1" applyBorder="1" applyProtection="1"/>
    <xf numFmtId="0" fontId="18" fillId="0" borderId="10" xfId="0" applyFont="1" applyBorder="1" applyProtection="1"/>
    <xf numFmtId="0" fontId="18" fillId="0" borderId="0" xfId="0" applyFont="1" applyFill="1" applyBorder="1" applyProtection="1">
      <protection locked="0"/>
    </xf>
    <xf numFmtId="0" fontId="18" fillId="0" borderId="14" xfId="0" applyFont="1" applyBorder="1" applyProtection="1"/>
    <xf numFmtId="0" fontId="12" fillId="0" borderId="0" xfId="0" applyFont="1" applyBorder="1" applyAlignment="1" applyProtection="1">
      <alignment horizontal="center"/>
    </xf>
    <xf numFmtId="0" fontId="12" fillId="0" borderId="14" xfId="0" applyFont="1" applyBorder="1" applyProtection="1"/>
    <xf numFmtId="164" fontId="18" fillId="0" borderId="0" xfId="0" applyNumberFormat="1" applyFont="1" applyBorder="1" applyProtection="1"/>
    <xf numFmtId="0" fontId="18" fillId="0" borderId="30" xfId="0" applyFont="1" applyBorder="1" applyProtection="1"/>
    <xf numFmtId="0" fontId="18" fillId="0" borderId="31" xfId="0" applyFont="1" applyBorder="1" applyProtection="1"/>
    <xf numFmtId="0" fontId="8" fillId="0" borderId="0" xfId="0" applyFont="1" applyProtection="1"/>
    <xf numFmtId="0" fontId="18" fillId="0" borderId="11" xfId="0" applyFont="1" applyBorder="1" applyProtection="1"/>
    <xf numFmtId="0" fontId="18" fillId="24" borderId="14" xfId="0" applyFont="1" applyFill="1" applyBorder="1" applyAlignment="1">
      <alignment vertical="center" wrapText="1"/>
    </xf>
    <xf numFmtId="0" fontId="18" fillId="0" borderId="17" xfId="0" applyFont="1" applyBorder="1" applyProtection="1"/>
    <xf numFmtId="0" fontId="18" fillId="0" borderId="34" xfId="0" applyFont="1" applyBorder="1" applyProtection="1"/>
    <xf numFmtId="0" fontId="18" fillId="0" borderId="35" xfId="0" applyFont="1" applyBorder="1" applyProtection="1"/>
    <xf numFmtId="0" fontId="18" fillId="24" borderId="14" xfId="0" applyFont="1" applyFill="1" applyBorder="1" applyAlignment="1">
      <alignment vertical="center"/>
    </xf>
    <xf numFmtId="0" fontId="12" fillId="24" borderId="14" xfId="0" applyFont="1" applyFill="1" applyBorder="1" applyAlignment="1">
      <alignment horizontal="left"/>
    </xf>
    <xf numFmtId="0" fontId="18" fillId="0" borderId="16" xfId="0" applyFont="1" applyBorder="1" applyProtection="1"/>
    <xf numFmtId="0" fontId="18" fillId="0" borderId="18" xfId="0" applyFont="1" applyBorder="1" applyProtection="1"/>
    <xf numFmtId="0" fontId="18" fillId="24" borderId="0" xfId="0" applyFont="1" applyFill="1" applyBorder="1" applyAlignment="1">
      <alignment vertical="center" wrapText="1"/>
    </xf>
    <xf numFmtId="0" fontId="12" fillId="24" borderId="0" xfId="0" applyFont="1" applyFill="1" applyBorder="1" applyAlignment="1">
      <alignment horizontal="left"/>
    </xf>
    <xf numFmtId="0" fontId="18" fillId="24" borderId="0" xfId="0" applyFont="1" applyFill="1" applyBorder="1" applyProtection="1"/>
    <xf numFmtId="0" fontId="12" fillId="24" borderId="15" xfId="0" applyFont="1" applyFill="1" applyBorder="1" applyAlignment="1" applyProtection="1">
      <alignment horizontal="center" vertical="top"/>
    </xf>
    <xf numFmtId="0" fontId="12" fillId="24" borderId="15" xfId="0" applyFont="1" applyFill="1" applyBorder="1" applyAlignment="1" applyProtection="1">
      <alignment horizontal="center" vertical="top" wrapText="1"/>
    </xf>
    <xf numFmtId="0" fontId="12" fillId="24" borderId="0" xfId="0" applyFont="1" applyFill="1" applyBorder="1" applyAlignment="1" applyProtection="1">
      <alignment horizontal="center" vertical="top"/>
    </xf>
    <xf numFmtId="0" fontId="18" fillId="24" borderId="15" xfId="0" applyFont="1" applyFill="1" applyBorder="1" applyProtection="1"/>
    <xf numFmtId="0" fontId="37" fillId="24" borderId="0" xfId="0" applyFont="1" applyFill="1" applyBorder="1" applyProtection="1"/>
    <xf numFmtId="0" fontId="38" fillId="24" borderId="0" xfId="0" applyFont="1" applyFill="1" applyBorder="1" applyAlignment="1" applyProtection="1">
      <alignment horizontal="center" vertical="top"/>
    </xf>
    <xf numFmtId="0" fontId="39" fillId="24" borderId="0" xfId="0" applyFont="1" applyFill="1" applyBorder="1" applyProtection="1"/>
    <xf numFmtId="0" fontId="12" fillId="0" borderId="10" xfId="0" applyFont="1" applyFill="1" applyBorder="1" applyAlignment="1" applyProtection="1">
      <alignment horizontal="center" wrapText="1"/>
    </xf>
    <xf numFmtId="0" fontId="18" fillId="0" borderId="15" xfId="0" applyFont="1" applyBorder="1" applyProtection="1"/>
    <xf numFmtId="0" fontId="18" fillId="0" borderId="15" xfId="0" applyFont="1" applyFill="1" applyBorder="1" applyProtection="1">
      <protection locked="0"/>
    </xf>
    <xf numFmtId="0" fontId="17" fillId="0" borderId="0" xfId="0" applyFont="1" applyProtection="1"/>
    <xf numFmtId="0" fontId="6" fillId="24" borderId="14" xfId="0" applyFont="1" applyFill="1" applyBorder="1" applyProtection="1"/>
    <xf numFmtId="0" fontId="0" fillId="24" borderId="0" xfId="0" applyFill="1" applyBorder="1" applyProtection="1">
      <protection locked="0"/>
    </xf>
    <xf numFmtId="0" fontId="5" fillId="0" borderId="0" xfId="0" applyFont="1" applyFill="1" applyAlignment="1" applyProtection="1">
      <alignment vertical="center"/>
    </xf>
    <xf numFmtId="0" fontId="18" fillId="0" borderId="0" xfId="0" applyFont="1" applyFill="1" applyBorder="1" applyProtection="1"/>
    <xf numFmtId="0" fontId="8" fillId="0" borderId="0" xfId="0" applyFont="1" applyFill="1" applyBorder="1" applyProtection="1"/>
    <xf numFmtId="0" fontId="11" fillId="0" borderId="10" xfId="0" applyFont="1" applyFill="1" applyBorder="1" applyAlignment="1" applyProtection="1">
      <alignment horizontal="center" wrapText="1"/>
    </xf>
    <xf numFmtId="3" fontId="18" fillId="0" borderId="0" xfId="0" applyNumberFormat="1" applyFont="1" applyFill="1" applyAlignment="1">
      <alignment horizontal="left"/>
    </xf>
    <xf numFmtId="3" fontId="18" fillId="0" borderId="0" xfId="0" applyNumberFormat="1" applyFont="1" applyProtection="1"/>
    <xf numFmtId="3" fontId="18" fillId="0" borderId="12" xfId="0" applyNumberFormat="1" applyFont="1" applyBorder="1" applyProtection="1"/>
    <xf numFmtId="3" fontId="12" fillId="0" borderId="0" xfId="0" applyNumberFormat="1" applyFont="1" applyBorder="1" applyAlignment="1" applyProtection="1">
      <alignment horizontal="center"/>
    </xf>
    <xf numFmtId="3" fontId="18" fillId="0" borderId="0" xfId="0" applyNumberFormat="1" applyFont="1" applyBorder="1" applyProtection="1"/>
    <xf numFmtId="3" fontId="12" fillId="0" borderId="0" xfId="0" applyNumberFormat="1" applyFont="1" applyBorder="1" applyAlignment="1" applyProtection="1">
      <alignment horizontal="center" vertical="center" wrapText="1"/>
    </xf>
    <xf numFmtId="3" fontId="18" fillId="0" borderId="31" xfId="0" applyNumberFormat="1" applyFont="1" applyBorder="1" applyProtection="1"/>
    <xf numFmtId="3" fontId="18" fillId="0" borderId="35" xfId="0" applyNumberFormat="1" applyFont="1" applyBorder="1" applyProtection="1"/>
    <xf numFmtId="3" fontId="18" fillId="0" borderId="17" xfId="0" applyNumberFormat="1" applyFont="1" applyBorder="1" applyProtection="1"/>
    <xf numFmtId="3" fontId="12" fillId="0" borderId="38" xfId="0" applyNumberFormat="1" applyFont="1" applyBorder="1" applyAlignment="1" applyProtection="1">
      <alignment horizontal="center" wrapText="1"/>
    </xf>
    <xf numFmtId="0" fontId="8" fillId="24" borderId="0" xfId="0" applyFont="1" applyFill="1" applyBorder="1" applyAlignment="1" applyProtection="1"/>
    <xf numFmtId="0" fontId="40" fillId="0" borderId="15" xfId="1" applyFont="1" applyFill="1" applyBorder="1" applyAlignment="1" applyProtection="1">
      <alignment horizontal="center" vertical="center" wrapText="1"/>
    </xf>
    <xf numFmtId="0" fontId="8" fillId="27" borderId="21" xfId="0" applyFont="1" applyFill="1" applyBorder="1" applyAlignment="1" applyProtection="1">
      <alignment horizontal="left" vertical="center"/>
    </xf>
    <xf numFmtId="0" fontId="8" fillId="27" borderId="38" xfId="0" applyFont="1" applyFill="1" applyBorder="1" applyAlignment="1" applyProtection="1">
      <alignment horizontal="left" vertical="center"/>
    </xf>
    <xf numFmtId="6" fontId="42" fillId="0" borderId="42" xfId="25" applyNumberFormat="1" applyFont="1" applyFill="1" applyBorder="1" applyAlignment="1" applyProtection="1"/>
    <xf numFmtId="3" fontId="18" fillId="0" borderId="33" xfId="0" applyNumberFormat="1" applyFont="1" applyBorder="1" applyProtection="1"/>
    <xf numFmtId="3" fontId="18" fillId="0" borderId="27" xfId="0" applyNumberFormat="1" applyFont="1" applyBorder="1" applyProtection="1"/>
    <xf numFmtId="3" fontId="18" fillId="0" borderId="27" xfId="0" applyNumberFormat="1" applyFont="1" applyFill="1" applyBorder="1" applyProtection="1">
      <protection locked="0"/>
    </xf>
    <xf numFmtId="3" fontId="18" fillId="0" borderId="10" xfId="0" applyNumberFormat="1" applyFont="1" applyBorder="1" applyProtection="1"/>
    <xf numFmtId="3" fontId="18" fillId="0" borderId="32" xfId="0" applyNumberFormat="1" applyFont="1" applyBorder="1" applyProtection="1"/>
    <xf numFmtId="3" fontId="18" fillId="0" borderId="13" xfId="0" applyNumberFormat="1" applyFont="1" applyBorder="1" applyProtection="1"/>
    <xf numFmtId="3" fontId="18" fillId="0" borderId="36" xfId="0" applyNumberFormat="1" applyFont="1" applyBorder="1" applyProtection="1"/>
    <xf numFmtId="3" fontId="18" fillId="0" borderId="33" xfId="0" applyNumberFormat="1" applyFont="1" applyFill="1" applyBorder="1" applyAlignment="1" applyProtection="1">
      <alignment vertical="center"/>
      <protection locked="0"/>
    </xf>
    <xf numFmtId="3" fontId="18" fillId="0" borderId="10" xfId="0" applyNumberFormat="1" applyFont="1" applyFill="1" applyBorder="1" applyAlignment="1" applyProtection="1">
      <alignment vertical="center"/>
      <protection locked="0"/>
    </xf>
    <xf numFmtId="3" fontId="8" fillId="24" borderId="37" xfId="0" applyNumberFormat="1" applyFont="1" applyFill="1" applyBorder="1"/>
    <xf numFmtId="3" fontId="18" fillId="24" borderId="0" xfId="0" applyNumberFormat="1" applyFont="1" applyFill="1" applyBorder="1" applyAlignment="1" applyProtection="1">
      <alignment vertical="center"/>
      <protection locked="0"/>
    </xf>
    <xf numFmtId="0" fontId="8" fillId="24" borderId="0" xfId="0" applyFont="1" applyFill="1" applyBorder="1" applyAlignment="1" applyProtection="1">
      <alignment horizontal="center" wrapText="1"/>
    </xf>
    <xf numFmtId="0" fontId="46" fillId="0" borderId="0" xfId="60" applyFont="1"/>
    <xf numFmtId="0" fontId="47" fillId="0" borderId="0" xfId="60" applyFont="1"/>
    <xf numFmtId="0" fontId="47" fillId="0" borderId="58" xfId="60" applyFont="1" applyBorder="1" applyAlignment="1">
      <alignment horizontal="center"/>
    </xf>
    <xf numFmtId="0" fontId="50" fillId="0" borderId="58" xfId="60" applyFont="1" applyBorder="1" applyAlignment="1">
      <alignment horizontal="center"/>
    </xf>
    <xf numFmtId="0" fontId="47" fillId="0" borderId="59" xfId="60" applyFont="1" applyBorder="1" applyAlignment="1">
      <alignment horizontal="center"/>
    </xf>
    <xf numFmtId="0" fontId="50" fillId="0" borderId="59" xfId="60" applyFont="1" applyBorder="1" applyAlignment="1">
      <alignment horizontal="center"/>
    </xf>
    <xf numFmtId="0" fontId="47" fillId="0" borderId="60" xfId="60" applyFont="1" applyBorder="1" applyAlignment="1">
      <alignment horizontal="center"/>
    </xf>
    <xf numFmtId="0" fontId="47" fillId="25" borderId="60" xfId="60" applyFont="1" applyFill="1" applyBorder="1" applyAlignment="1">
      <alignment horizontal="center" vertical="center" wrapText="1"/>
    </xf>
    <xf numFmtId="0" fontId="47" fillId="0" borderId="15" xfId="60" applyFont="1" applyBorder="1" applyAlignment="1">
      <alignment horizontal="center"/>
    </xf>
    <xf numFmtId="0" fontId="52" fillId="0" borderId="0" xfId="60" applyFont="1"/>
    <xf numFmtId="0" fontId="5" fillId="0" borderId="0" xfId="0" applyFont="1"/>
    <xf numFmtId="0" fontId="5" fillId="24" borderId="0" xfId="0" applyFont="1" applyFill="1" applyBorder="1" applyAlignment="1" applyProtection="1"/>
    <xf numFmtId="0" fontId="10" fillId="24" borderId="0" xfId="0" applyFont="1" applyFill="1" applyBorder="1" applyAlignment="1" applyProtection="1">
      <alignment vertical="top"/>
    </xf>
    <xf numFmtId="0" fontId="37" fillId="24" borderId="0" xfId="0" applyFont="1" applyFill="1" applyBorder="1" applyAlignment="1" applyProtection="1">
      <alignment vertical="top"/>
    </xf>
    <xf numFmtId="3" fontId="11" fillId="24" borderId="0" xfId="0" applyNumberFormat="1" applyFont="1" applyFill="1" applyBorder="1" applyAlignment="1"/>
    <xf numFmtId="3" fontId="38" fillId="24" borderId="0" xfId="0" applyNumberFormat="1" applyFont="1" applyFill="1" applyBorder="1" applyAlignment="1"/>
    <xf numFmtId="0" fontId="11" fillId="24" borderId="0" xfId="0" applyFont="1" applyFill="1" applyBorder="1" applyAlignment="1" applyProtection="1">
      <alignment vertical="center"/>
    </xf>
    <xf numFmtId="4" fontId="7" fillId="0" borderId="0" xfId="0" applyNumberFormat="1" applyFont="1" applyFill="1" applyBorder="1" applyAlignment="1" applyProtection="1">
      <alignment horizontal="center" vertical="center"/>
      <protection locked="0"/>
    </xf>
    <xf numFmtId="10" fontId="5" fillId="26" borderId="40" xfId="0" applyNumberFormat="1" applyFont="1" applyFill="1" applyBorder="1" applyAlignment="1" applyProtection="1">
      <alignment horizontal="center" vertical="center"/>
      <protection locked="0"/>
    </xf>
    <xf numFmtId="0" fontId="5" fillId="0" borderId="0" xfId="0" applyFont="1" applyFill="1" applyProtection="1"/>
    <xf numFmtId="0" fontId="54" fillId="0" borderId="21" xfId="55" applyFont="1" applyBorder="1" applyAlignment="1" applyProtection="1">
      <alignment vertical="center"/>
    </xf>
    <xf numFmtId="0" fontId="54" fillId="0" borderId="38" xfId="55" applyFont="1" applyBorder="1" applyAlignment="1" applyProtection="1">
      <alignment vertical="center"/>
    </xf>
    <xf numFmtId="0" fontId="54" fillId="0" borderId="42" xfId="55" applyFont="1" applyBorder="1" applyAlignment="1" applyProtection="1">
      <alignment vertical="center"/>
    </xf>
    <xf numFmtId="0" fontId="5" fillId="0" borderId="38" xfId="0" applyFont="1" applyBorder="1"/>
    <xf numFmtId="0" fontId="11" fillId="38" borderId="15" xfId="0" applyNumberFormat="1" applyFont="1" applyFill="1" applyBorder="1" applyAlignment="1" applyProtection="1">
      <alignment horizontal="center" vertical="center" wrapText="1"/>
      <protection locked="0"/>
    </xf>
    <xf numFmtId="0" fontId="11" fillId="38" borderId="15" xfId="0" applyNumberFormat="1" applyFont="1" applyFill="1" applyBorder="1" applyAlignment="1">
      <alignment horizontal="center" vertical="center"/>
    </xf>
    <xf numFmtId="0" fontId="7" fillId="38" borderId="15" xfId="0" applyNumberFormat="1" applyFont="1" applyFill="1" applyBorder="1" applyAlignment="1" applyProtection="1">
      <alignment horizontal="center" vertical="center"/>
      <protection locked="0"/>
    </xf>
    <xf numFmtId="3" fontId="7" fillId="38" borderId="15" xfId="0" applyNumberFormat="1"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xf>
    <xf numFmtId="0" fontId="11" fillId="24" borderId="15" xfId="0" applyFont="1" applyFill="1" applyBorder="1" applyAlignment="1" applyProtection="1">
      <alignment horizontal="left" vertical="center" wrapText="1"/>
    </xf>
    <xf numFmtId="0" fontId="11" fillId="24" borderId="15" xfId="0" applyFont="1" applyFill="1" applyBorder="1" applyAlignment="1">
      <alignment horizontal="left" vertical="center"/>
    </xf>
    <xf numFmtId="0" fontId="11" fillId="24" borderId="15" xfId="37" applyFont="1" applyFill="1" applyBorder="1" applyAlignment="1" applyProtection="1">
      <alignment horizontal="left" vertical="center" wrapText="1"/>
    </xf>
    <xf numFmtId="0" fontId="11" fillId="24" borderId="19" xfId="0" applyFont="1" applyFill="1" applyBorder="1" applyAlignment="1" applyProtection="1">
      <alignment horizontal="left" vertical="center" wrapText="1"/>
    </xf>
    <xf numFmtId="168" fontId="5" fillId="38" borderId="19" xfId="2" applyNumberFormat="1" applyFont="1" applyFill="1" applyBorder="1" applyAlignment="1" applyProtection="1">
      <alignment horizontal="left" vertical="center"/>
      <protection locked="0"/>
    </xf>
    <xf numFmtId="10" fontId="1" fillId="38" borderId="15" xfId="0" applyNumberFormat="1" applyFont="1" applyFill="1" applyBorder="1" applyAlignment="1" applyProtection="1">
      <alignment horizontal="center" vertical="center"/>
      <protection locked="0"/>
    </xf>
    <xf numFmtId="168" fontId="1" fillId="38" borderId="19" xfId="2" applyNumberFormat="1" applyFont="1" applyFill="1" applyBorder="1" applyAlignment="1" applyProtection="1">
      <alignment horizontal="center" vertical="center"/>
      <protection locked="0"/>
    </xf>
    <xf numFmtId="0" fontId="41" fillId="0" borderId="15" xfId="1" applyFont="1" applyFill="1" applyBorder="1" applyAlignment="1" applyProtection="1">
      <alignment horizontal="center" vertical="center" wrapText="1"/>
    </xf>
    <xf numFmtId="0" fontId="41" fillId="0" borderId="19" xfId="1" applyFont="1" applyFill="1" applyBorder="1" applyAlignment="1" applyProtection="1">
      <alignment horizontal="center" vertical="center"/>
    </xf>
    <xf numFmtId="169" fontId="5" fillId="38" borderId="15" xfId="2" applyNumberFormat="1" applyFont="1" applyFill="1" applyBorder="1" applyAlignment="1" applyProtection="1">
      <alignment horizontal="center" vertical="center"/>
      <protection locked="0"/>
    </xf>
    <xf numFmtId="0" fontId="8" fillId="24" borderId="19" xfId="0" applyFont="1" applyFill="1" applyBorder="1" applyAlignment="1" applyProtection="1"/>
    <xf numFmtId="0" fontId="7" fillId="24" borderId="24" xfId="0" applyFont="1" applyFill="1" applyBorder="1" applyAlignment="1" applyProtection="1">
      <alignment horizontal="left" vertical="center"/>
    </xf>
    <xf numFmtId="0" fontId="5" fillId="24" borderId="25" xfId="0" applyFont="1" applyFill="1" applyBorder="1" applyProtection="1"/>
    <xf numFmtId="0" fontId="5" fillId="24" borderId="24" xfId="0" applyFont="1" applyFill="1" applyBorder="1" applyProtection="1"/>
    <xf numFmtId="0" fontId="5" fillId="0" borderId="0" xfId="0" applyFont="1" applyBorder="1"/>
    <xf numFmtId="0" fontId="15" fillId="24" borderId="25" xfId="0" applyFont="1" applyFill="1" applyBorder="1" applyProtection="1"/>
    <xf numFmtId="169" fontId="5" fillId="0" borderId="15" xfId="2" applyNumberFormat="1" applyFont="1" applyFill="1" applyBorder="1" applyAlignment="1" applyProtection="1">
      <alignment horizontal="center" vertical="center"/>
      <protection locked="0"/>
    </xf>
    <xf numFmtId="168" fontId="5" fillId="0" borderId="19" xfId="2" applyNumberFormat="1" applyFont="1" applyFill="1" applyBorder="1" applyAlignment="1" applyProtection="1">
      <alignment horizontal="left" vertical="center"/>
      <protection locked="0"/>
    </xf>
    <xf numFmtId="0" fontId="5" fillId="0" borderId="0" xfId="46" applyFont="1"/>
    <xf numFmtId="0" fontId="11" fillId="35" borderId="0" xfId="57" applyFont="1"/>
    <xf numFmtId="0" fontId="7" fillId="35" borderId="0" xfId="57" applyFont="1" applyBorder="1"/>
    <xf numFmtId="0" fontId="7" fillId="0" borderId="0" xfId="57" applyFont="1" applyFill="1" applyBorder="1"/>
    <xf numFmtId="166" fontId="7" fillId="0" borderId="0" xfId="58" applyNumberFormat="1" applyFont="1" applyFill="1" applyBorder="1"/>
    <xf numFmtId="0" fontId="6" fillId="0" borderId="34" xfId="46" applyFont="1" applyFill="1" applyBorder="1" applyAlignment="1" applyProtection="1">
      <alignment horizontal="left" vertical="center"/>
    </xf>
    <xf numFmtId="166" fontId="55" fillId="0" borderId="0" xfId="59" applyNumberFormat="1" applyFont="1" applyFill="1" applyBorder="1"/>
    <xf numFmtId="0" fontId="6" fillId="0" borderId="49" xfId="46" applyFont="1" applyFill="1" applyBorder="1" applyAlignment="1" applyProtection="1">
      <alignment horizontal="left" vertical="center"/>
    </xf>
    <xf numFmtId="0" fontId="16" fillId="0" borderId="50" xfId="46" applyFont="1" applyBorder="1"/>
    <xf numFmtId="0" fontId="16" fillId="0" borderId="0" xfId="46" applyFont="1" applyFill="1" applyBorder="1"/>
    <xf numFmtId="0" fontId="6" fillId="0" borderId="51" xfId="46" applyFont="1" applyFill="1" applyBorder="1" applyAlignment="1" applyProtection="1">
      <alignment horizontal="left" vertical="center"/>
    </xf>
    <xf numFmtId="166" fontId="6" fillId="0" borderId="0" xfId="58" applyNumberFormat="1" applyFont="1" applyFill="1" applyBorder="1"/>
    <xf numFmtId="10" fontId="6" fillId="0" borderId="27" xfId="46" applyNumberFormat="1" applyFont="1" applyBorder="1"/>
    <xf numFmtId="10" fontId="6" fillId="0" borderId="0" xfId="46" applyNumberFormat="1" applyFont="1" applyFill="1" applyBorder="1"/>
    <xf numFmtId="0" fontId="7" fillId="0" borderId="30" xfId="46" applyFont="1" applyFill="1" applyBorder="1" applyAlignment="1" applyProtection="1">
      <alignment horizontal="left" vertical="center"/>
    </xf>
    <xf numFmtId="164" fontId="7" fillId="24" borderId="45" xfId="46" applyNumberFormat="1" applyFont="1" applyFill="1" applyBorder="1" applyAlignment="1" applyProtection="1">
      <alignment horizontal="left" vertical="center"/>
    </xf>
    <xf numFmtId="0" fontId="5" fillId="0" borderId="52" xfId="46" applyFont="1" applyBorder="1"/>
    <xf numFmtId="164" fontId="7" fillId="24" borderId="54" xfId="46" applyNumberFormat="1" applyFont="1" applyFill="1" applyBorder="1" applyAlignment="1" applyProtection="1">
      <alignment horizontal="left" vertical="center"/>
    </xf>
    <xf numFmtId="164" fontId="7" fillId="24" borderId="52" xfId="46" applyNumberFormat="1" applyFont="1" applyFill="1" applyBorder="1" applyAlignment="1" applyProtection="1">
      <alignment horizontal="left" vertical="center"/>
    </xf>
    <xf numFmtId="0" fontId="6" fillId="0" borderId="0" xfId="46" applyFont="1"/>
    <xf numFmtId="0" fontId="16" fillId="0" borderId="12" xfId="46" applyFont="1" applyBorder="1"/>
    <xf numFmtId="0" fontId="8" fillId="0" borderId="0" xfId="46" applyFont="1" applyAlignment="1">
      <alignment horizontal="left"/>
    </xf>
    <xf numFmtId="0" fontId="18" fillId="38" borderId="15" xfId="0" applyFont="1" applyFill="1" applyBorder="1" applyProtection="1">
      <protection locked="0"/>
    </xf>
    <xf numFmtId="14" fontId="18" fillId="38" borderId="15" xfId="0" applyNumberFormat="1" applyFont="1" applyFill="1" applyBorder="1" applyProtection="1">
      <protection locked="0"/>
    </xf>
    <xf numFmtId="164" fontId="18" fillId="38" borderId="15" xfId="0" applyNumberFormat="1" applyFont="1" applyFill="1" applyBorder="1" applyProtection="1">
      <protection locked="0"/>
    </xf>
    <xf numFmtId="3" fontId="18" fillId="38" borderId="15" xfId="0" applyNumberFormat="1" applyFont="1" applyFill="1" applyBorder="1" applyProtection="1">
      <protection locked="0"/>
    </xf>
    <xf numFmtId="0" fontId="18" fillId="38" borderId="28" xfId="0" applyFont="1" applyFill="1" applyBorder="1" applyProtection="1">
      <protection locked="0"/>
    </xf>
    <xf numFmtId="0" fontId="18" fillId="38" borderId="25" xfId="0" applyFont="1" applyFill="1" applyBorder="1" applyProtection="1">
      <protection locked="0"/>
    </xf>
    <xf numFmtId="3" fontId="18" fillId="38" borderId="27" xfId="0" applyNumberFormat="1" applyFont="1" applyFill="1" applyBorder="1" applyProtection="1">
      <protection locked="0"/>
    </xf>
    <xf numFmtId="3" fontId="18" fillId="38" borderId="33" xfId="0" applyNumberFormat="1" applyFont="1" applyFill="1" applyBorder="1" applyAlignment="1" applyProtection="1">
      <alignment vertical="center"/>
      <protection locked="0"/>
    </xf>
    <xf numFmtId="0" fontId="6" fillId="0" borderId="0" xfId="46" applyFont="1" applyFill="1" applyProtection="1"/>
    <xf numFmtId="0" fontId="6" fillId="0" borderId="0" xfId="46" applyFont="1" applyFill="1" applyBorder="1" applyProtection="1"/>
    <xf numFmtId="0" fontId="58" fillId="31" borderId="15" xfId="51" applyFont="1" applyBorder="1" applyAlignment="1" applyProtection="1">
      <alignment horizontal="center" vertical="center" wrapText="1"/>
    </xf>
    <xf numFmtId="0" fontId="6" fillId="0" borderId="0" xfId="46" applyFont="1" applyProtection="1"/>
    <xf numFmtId="0" fontId="5" fillId="0" borderId="0" xfId="46" applyFont="1" applyFill="1"/>
    <xf numFmtId="0" fontId="5" fillId="0" borderId="0" xfId="46" quotePrefix="1" applyFont="1"/>
    <xf numFmtId="0" fontId="8" fillId="0" borderId="0" xfId="46" applyFont="1" applyFill="1" applyBorder="1" applyAlignment="1" applyProtection="1">
      <alignment horizontal="left" vertical="center"/>
    </xf>
    <xf numFmtId="0" fontId="6" fillId="0" borderId="0" xfId="46" applyFont="1" applyFill="1" applyBorder="1" applyAlignment="1" applyProtection="1">
      <alignment horizontal="centerContinuous" vertical="center"/>
    </xf>
    <xf numFmtId="0" fontId="58" fillId="31" borderId="15" xfId="51" applyFont="1" applyBorder="1" applyAlignment="1" applyProtection="1">
      <alignment horizontal="center" vertical="center"/>
    </xf>
    <xf numFmtId="0" fontId="60" fillId="34" borderId="15" xfId="54" applyFont="1" applyBorder="1" applyAlignment="1" applyProtection="1">
      <alignment horizontal="center"/>
    </xf>
    <xf numFmtId="167" fontId="61" fillId="30" borderId="43" xfId="49" applyNumberFormat="1" applyFont="1" applyProtection="1"/>
    <xf numFmtId="0" fontId="57" fillId="0" borderId="0" xfId="47" applyFont="1"/>
    <xf numFmtId="0" fontId="60" fillId="33" borderId="15" xfId="53" applyFont="1" applyBorder="1" applyAlignment="1" applyProtection="1">
      <alignment horizontal="center"/>
    </xf>
    <xf numFmtId="0" fontId="7" fillId="0" borderId="0" xfId="46" applyFont="1" applyFill="1" applyBorder="1" applyProtection="1"/>
    <xf numFmtId="0" fontId="7" fillId="0" borderId="0" xfId="46" applyFont="1" applyFill="1" applyProtection="1"/>
    <xf numFmtId="0" fontId="7" fillId="0" borderId="0" xfId="46" applyFont="1" applyProtection="1"/>
    <xf numFmtId="0" fontId="18" fillId="38" borderId="15" xfId="0" applyFont="1" applyFill="1" applyBorder="1" applyAlignment="1" applyProtection="1">
      <alignment horizontal="right"/>
      <protection locked="0"/>
    </xf>
    <xf numFmtId="1" fontId="18" fillId="38" borderId="15" xfId="0" applyNumberFormat="1" applyFont="1" applyFill="1" applyBorder="1" applyAlignment="1" applyProtection="1">
      <alignment horizontal="right"/>
      <protection locked="0"/>
    </xf>
    <xf numFmtId="167" fontId="12" fillId="24" borderId="29" xfId="0" applyNumberFormat="1" applyFont="1" applyFill="1" applyBorder="1"/>
    <xf numFmtId="6" fontId="6" fillId="0" borderId="47" xfId="46" applyNumberFormat="1" applyFont="1" applyBorder="1"/>
    <xf numFmtId="6" fontId="55" fillId="38" borderId="48" xfId="59" applyNumberFormat="1" applyFont="1" applyFill="1" applyBorder="1"/>
    <xf numFmtId="6" fontId="6" fillId="0" borderId="27" xfId="58" applyNumberFormat="1" applyFont="1" applyBorder="1"/>
    <xf numFmtId="6" fontId="7" fillId="0" borderId="32" xfId="58" applyNumberFormat="1" applyFont="1" applyBorder="1"/>
    <xf numFmtId="6" fontId="6" fillId="0" borderId="53" xfId="46" applyNumberFormat="1" applyFont="1" applyFill="1" applyBorder="1" applyAlignment="1" applyProtection="1">
      <alignment horizontal="right" vertical="center"/>
    </xf>
    <xf numFmtId="6" fontId="6" fillId="0" borderId="55" xfId="58" applyNumberFormat="1" applyFont="1" applyBorder="1"/>
    <xf numFmtId="6" fontId="6" fillId="0" borderId="56" xfId="58" applyNumberFormat="1" applyFont="1" applyBorder="1"/>
    <xf numFmtId="6" fontId="7" fillId="0" borderId="57" xfId="58" applyNumberFormat="1" applyFont="1" applyBorder="1"/>
    <xf numFmtId="6" fontId="7" fillId="0" borderId="52" xfId="58" applyNumberFormat="1" applyFont="1" applyBorder="1"/>
    <xf numFmtId="0" fontId="10" fillId="27" borderId="19" xfId="0" applyFont="1" applyFill="1" applyBorder="1" applyAlignment="1" applyProtection="1">
      <alignment vertical="center" wrapText="1"/>
    </xf>
    <xf numFmtId="167" fontId="10" fillId="27" borderId="24" xfId="0" applyNumberFormat="1" applyFont="1" applyFill="1" applyBorder="1" applyAlignment="1" applyProtection="1">
      <alignment horizontal="left" vertical="center"/>
    </xf>
    <xf numFmtId="167" fontId="10" fillId="27" borderId="24" xfId="0" applyNumberFormat="1" applyFont="1" applyFill="1" applyBorder="1" applyAlignment="1" applyProtection="1">
      <alignment horizontal="left" vertical="center" wrapText="1"/>
    </xf>
    <xf numFmtId="0" fontId="10" fillId="27" borderId="19" xfId="0" applyFont="1" applyFill="1" applyBorder="1" applyAlignment="1" applyProtection="1">
      <alignment horizontal="left" vertical="center" wrapText="1"/>
    </xf>
    <xf numFmtId="167" fontId="10" fillId="27" borderId="0" xfId="0" applyNumberFormat="1" applyFont="1" applyFill="1" applyBorder="1" applyAlignment="1" applyProtection="1">
      <alignment horizontal="left" vertical="center"/>
    </xf>
    <xf numFmtId="167" fontId="10" fillId="27" borderId="0" xfId="0" applyNumberFormat="1" applyFont="1" applyFill="1" applyBorder="1" applyAlignment="1" applyProtection="1">
      <alignment horizontal="left" vertical="center" wrapText="1"/>
    </xf>
    <xf numFmtId="6" fontId="10" fillId="0" borderId="25" xfId="26" applyNumberFormat="1" applyFont="1" applyFill="1" applyBorder="1" applyAlignment="1" applyProtection="1">
      <alignment vertical="center"/>
    </xf>
    <xf numFmtId="6" fontId="10" fillId="0" borderId="39" xfId="26" applyNumberFormat="1" applyFont="1" applyFill="1" applyBorder="1" applyAlignment="1" applyProtection="1">
      <alignment vertical="center"/>
    </xf>
    <xf numFmtId="0" fontId="8" fillId="35" borderId="0" xfId="57" applyFont="1" applyBorder="1"/>
    <xf numFmtId="0" fontId="5" fillId="0" borderId="0" xfId="46" applyFont="1" applyBorder="1"/>
    <xf numFmtId="0" fontId="5" fillId="0" borderId="0" xfId="46" applyFont="1" applyFill="1" applyBorder="1"/>
    <xf numFmtId="0" fontId="63" fillId="0" borderId="0" xfId="46" applyFont="1" applyFill="1" applyBorder="1"/>
    <xf numFmtId="0" fontId="64" fillId="29" borderId="19" xfId="48" applyFont="1" applyBorder="1" applyAlignment="1">
      <alignment vertical="center"/>
    </xf>
    <xf numFmtId="0" fontId="64" fillId="29" borderId="24" xfId="48" applyFont="1" applyBorder="1" applyAlignment="1">
      <alignment vertical="center"/>
    </xf>
    <xf numFmtId="0" fontId="64" fillId="29" borderId="24" xfId="48" applyFont="1" applyBorder="1" applyAlignment="1">
      <alignment vertical="center" wrapText="1"/>
    </xf>
    <xf numFmtId="0" fontId="64" fillId="29" borderId="25" xfId="48" applyFont="1" applyBorder="1" applyAlignment="1">
      <alignment vertical="center" wrapText="1"/>
    </xf>
    <xf numFmtId="0" fontId="64" fillId="0" borderId="0" xfId="48" applyFont="1" applyFill="1" applyBorder="1" applyAlignment="1">
      <alignment vertical="center" wrapText="1"/>
    </xf>
    <xf numFmtId="0" fontId="5" fillId="0" borderId="22" xfId="46" applyFont="1" applyFill="1" applyBorder="1"/>
    <xf numFmtId="0" fontId="63" fillId="0" borderId="35" xfId="46" applyFont="1" applyFill="1" applyBorder="1" applyAlignment="1">
      <alignment horizontal="left" vertical="top"/>
    </xf>
    <xf numFmtId="0" fontId="63" fillId="0" borderId="26" xfId="46" applyFont="1" applyFill="1" applyBorder="1" applyAlignment="1">
      <alignment horizontal="left" vertical="top"/>
    </xf>
    <xf numFmtId="0" fontId="5" fillId="0" borderId="23" xfId="46" applyFont="1" applyFill="1" applyBorder="1"/>
    <xf numFmtId="0" fontId="63" fillId="0" borderId="0" xfId="46" applyFont="1" applyFill="1" applyBorder="1" applyAlignment="1">
      <alignment horizontal="left" vertical="top"/>
    </xf>
    <xf numFmtId="0" fontId="63" fillId="0" borderId="39" xfId="46" applyFont="1" applyFill="1" applyBorder="1" applyAlignment="1">
      <alignment horizontal="left" vertical="top"/>
    </xf>
    <xf numFmtId="0" fontId="5" fillId="0" borderId="39" xfId="46" applyFont="1" applyFill="1" applyBorder="1"/>
    <xf numFmtId="0" fontId="5" fillId="0" borderId="23" xfId="46" applyFont="1" applyBorder="1"/>
    <xf numFmtId="0" fontId="63" fillId="0" borderId="0" xfId="46" applyFont="1" applyFill="1" applyBorder="1" applyAlignment="1">
      <alignment horizontal="left" vertical="top" wrapText="1"/>
    </xf>
    <xf numFmtId="0" fontId="63" fillId="0" borderId="39" xfId="46" applyFont="1" applyFill="1" applyBorder="1" applyAlignment="1">
      <alignment horizontal="left" vertical="top" wrapText="1"/>
    </xf>
    <xf numFmtId="0" fontId="5" fillId="0" borderId="21" xfId="46" applyFont="1" applyBorder="1"/>
    <xf numFmtId="0" fontId="63" fillId="0" borderId="38" xfId="46" applyFont="1" applyFill="1" applyBorder="1" applyAlignment="1">
      <alignment horizontal="left" vertical="top" wrapText="1"/>
    </xf>
    <xf numFmtId="0" fontId="63" fillId="0" borderId="42" xfId="46" applyFont="1" applyFill="1" applyBorder="1" applyAlignment="1">
      <alignment horizontal="left" vertical="top" wrapText="1"/>
    </xf>
    <xf numFmtId="0" fontId="63" fillId="0" borderId="0" xfId="46" applyFont="1" applyFill="1" applyBorder="1" applyAlignment="1">
      <alignment horizontal="left" vertical="top" wrapText="1"/>
    </xf>
    <xf numFmtId="0" fontId="63" fillId="0" borderId="39" xfId="46" applyFont="1" applyFill="1" applyBorder="1" applyAlignment="1">
      <alignment horizontal="left" vertical="top" wrapText="1"/>
    </xf>
    <xf numFmtId="0" fontId="6" fillId="28" borderId="62" xfId="0" applyFont="1" applyFill="1" applyBorder="1" applyAlignment="1" applyProtection="1">
      <alignment horizontal="center" vertical="center"/>
    </xf>
    <xf numFmtId="3" fontId="5" fillId="0" borderId="33" xfId="0" applyNumberFormat="1" applyFont="1" applyFill="1" applyBorder="1" applyAlignment="1" applyProtection="1">
      <alignment vertical="center"/>
    </xf>
    <xf numFmtId="3" fontId="5" fillId="0" borderId="64" xfId="0" applyNumberFormat="1" applyFont="1" applyFill="1" applyBorder="1" applyAlignment="1" applyProtection="1">
      <alignment vertical="center"/>
    </xf>
    <xf numFmtId="0" fontId="10" fillId="27" borderId="22" xfId="0" applyFont="1" applyFill="1" applyBorder="1" applyAlignment="1">
      <alignment vertical="center" wrapText="1"/>
    </xf>
    <xf numFmtId="0" fontId="5" fillId="0" borderId="51" xfId="0" applyFont="1" applyFill="1" applyBorder="1" applyAlignment="1" applyProtection="1">
      <alignment vertical="center"/>
    </xf>
    <xf numFmtId="0" fontId="5" fillId="0" borderId="24" xfId="0" applyFont="1" applyBorder="1" applyAlignment="1" applyProtection="1">
      <alignment vertical="center"/>
    </xf>
    <xf numFmtId="0" fontId="5" fillId="0" borderId="25" xfId="0" applyFont="1" applyBorder="1" applyAlignment="1" applyProtection="1">
      <alignment vertical="center"/>
    </xf>
    <xf numFmtId="0" fontId="5" fillId="0" borderId="34" xfId="0" applyFont="1" applyFill="1" applyBorder="1" applyAlignment="1" applyProtection="1">
      <alignment vertical="center"/>
    </xf>
    <xf numFmtId="0" fontId="5" fillId="0" borderId="30" xfId="0" applyFont="1" applyFill="1" applyBorder="1" applyAlignment="1" applyProtection="1">
      <alignment vertical="center"/>
    </xf>
    <xf numFmtId="0" fontId="5" fillId="0" borderId="31" xfId="0" applyFont="1" applyBorder="1" applyAlignment="1" applyProtection="1">
      <alignment vertical="center"/>
    </xf>
    <xf numFmtId="0" fontId="10" fillId="27" borderId="66" xfId="0" applyFont="1" applyFill="1" applyBorder="1" applyAlignment="1" applyProtection="1">
      <alignment horizontal="left" vertical="center" wrapText="1"/>
    </xf>
    <xf numFmtId="167" fontId="10" fillId="27" borderId="31" xfId="0" applyNumberFormat="1" applyFont="1" applyFill="1" applyBorder="1" applyAlignment="1" applyProtection="1">
      <alignment horizontal="left" vertical="center" wrapText="1"/>
    </xf>
    <xf numFmtId="6" fontId="10" fillId="0" borderId="63" xfId="2" applyNumberFormat="1" applyFont="1" applyFill="1" applyBorder="1" applyAlignment="1" applyProtection="1">
      <alignment horizontal="right" vertical="center"/>
      <protection locked="0"/>
    </xf>
    <xf numFmtId="0" fontId="65" fillId="0" borderId="35" xfId="46" applyFont="1" applyFill="1" applyBorder="1" applyAlignment="1">
      <alignment horizontal="left" vertical="top"/>
    </xf>
    <xf numFmtId="0" fontId="65" fillId="0" borderId="0" xfId="46" applyFont="1" applyFill="1" applyBorder="1" applyAlignment="1">
      <alignment horizontal="left" vertical="top" wrapText="1"/>
    </xf>
    <xf numFmtId="0" fontId="5" fillId="0" borderId="0" xfId="46" applyFont="1" applyFill="1" applyBorder="1" applyAlignment="1">
      <alignment wrapText="1"/>
    </xf>
    <xf numFmtId="0" fontId="5" fillId="0" borderId="0" xfId="46" applyFont="1" applyAlignment="1">
      <alignment wrapText="1"/>
    </xf>
    <xf numFmtId="0" fontId="5" fillId="0" borderId="23" xfId="46" applyFont="1" applyBorder="1" applyAlignment="1">
      <alignment wrapText="1"/>
    </xf>
    <xf numFmtId="0" fontId="67" fillId="0" borderId="0" xfId="46" applyFont="1" applyFill="1" applyBorder="1" applyAlignment="1">
      <alignment horizontal="left" vertical="top"/>
    </xf>
    <xf numFmtId="167" fontId="58" fillId="32" borderId="40" xfId="52" applyNumberFormat="1" applyFont="1" applyBorder="1" applyAlignment="1" applyProtection="1">
      <alignment horizontal="right" vertical="center" wrapText="1"/>
      <protection locked="0"/>
    </xf>
    <xf numFmtId="0" fontId="16" fillId="0" borderId="0" xfId="0" applyFont="1" applyFill="1"/>
    <xf numFmtId="164" fontId="7" fillId="24" borderId="54" xfId="46" applyNumberFormat="1" applyFont="1" applyFill="1" applyBorder="1" applyAlignment="1" applyProtection="1">
      <alignment horizontal="left" vertical="center"/>
    </xf>
    <xf numFmtId="0" fontId="5" fillId="0" borderId="34" xfId="0" applyFont="1" applyFill="1" applyBorder="1" applyAlignment="1" applyProtection="1">
      <alignment horizontal="left" vertical="center"/>
    </xf>
    <xf numFmtId="0" fontId="5" fillId="0" borderId="26" xfId="0" applyFont="1" applyBorder="1" applyAlignment="1" applyProtection="1">
      <alignment vertical="center"/>
    </xf>
    <xf numFmtId="0" fontId="5" fillId="0" borderId="30" xfId="0" applyFont="1" applyFill="1" applyBorder="1" applyAlignment="1" applyProtection="1">
      <alignment horizontal="left" vertical="center"/>
    </xf>
    <xf numFmtId="0" fontId="5" fillId="0" borderId="63" xfId="0" applyFont="1" applyBorder="1" applyAlignment="1" applyProtection="1">
      <alignment vertical="center"/>
    </xf>
    <xf numFmtId="0" fontId="6" fillId="0" borderId="46" xfId="46" applyFont="1" applyFill="1" applyBorder="1" applyAlignment="1" applyProtection="1">
      <alignment horizontal="left" vertical="center"/>
    </xf>
    <xf numFmtId="0" fontId="69" fillId="0" borderId="0" xfId="46" applyFont="1" applyFill="1" applyBorder="1" applyAlignment="1" applyProtection="1">
      <alignment horizontal="left"/>
    </xf>
    <xf numFmtId="0" fontId="69" fillId="0" borderId="0" xfId="46" applyFont="1" applyBorder="1" applyAlignment="1" applyProtection="1">
      <alignment horizontal="left"/>
    </xf>
    <xf numFmtId="0" fontId="69" fillId="0" borderId="0" xfId="46" applyFont="1" applyBorder="1" applyProtection="1"/>
    <xf numFmtId="0" fontId="71" fillId="0" borderId="0" xfId="46" applyFont="1" applyBorder="1" applyProtection="1"/>
    <xf numFmtId="0" fontId="71" fillId="0" borderId="0" xfId="46" applyFont="1" applyFill="1" applyBorder="1" applyProtection="1"/>
    <xf numFmtId="0" fontId="53" fillId="0" borderId="0" xfId="60" applyFont="1" applyFill="1"/>
    <xf numFmtId="0" fontId="47" fillId="0" borderId="0" xfId="60" applyFont="1" applyFill="1"/>
    <xf numFmtId="0" fontId="62" fillId="0" borderId="0" xfId="0" applyFont="1" applyAlignment="1">
      <alignment horizontal="center" wrapText="1"/>
    </xf>
    <xf numFmtId="0" fontId="70" fillId="0" borderId="0" xfId="46" applyFont="1" applyFill="1" applyBorder="1" applyAlignment="1" applyProtection="1">
      <alignment vertical="center"/>
    </xf>
    <xf numFmtId="0" fontId="62" fillId="0" borderId="0" xfId="0" applyFont="1" applyAlignment="1">
      <alignment horizontal="left" wrapText="1"/>
    </xf>
    <xf numFmtId="0" fontId="10" fillId="0" borderId="19" xfId="0" applyFont="1" applyFill="1" applyBorder="1" applyAlignment="1" applyProtection="1">
      <alignment vertical="center" wrapText="1"/>
    </xf>
    <xf numFmtId="167" fontId="10" fillId="0" borderId="24" xfId="0" applyNumberFormat="1" applyFont="1" applyFill="1" applyBorder="1" applyAlignment="1" applyProtection="1">
      <alignment horizontal="left" vertical="center"/>
    </xf>
    <xf numFmtId="167" fontId="10" fillId="0" borderId="24" xfId="0" applyNumberFormat="1" applyFont="1" applyFill="1" applyBorder="1" applyAlignment="1" applyProtection="1">
      <alignment horizontal="left" vertical="center" wrapText="1"/>
    </xf>
    <xf numFmtId="3" fontId="5" fillId="26" borderId="33" xfId="0" applyNumberFormat="1" applyFont="1" applyFill="1" applyBorder="1" applyAlignment="1" applyProtection="1">
      <alignment vertical="center"/>
    </xf>
    <xf numFmtId="0" fontId="62" fillId="0" borderId="0" xfId="0" applyFont="1" applyFill="1" applyAlignment="1">
      <alignment horizontal="left" wrapText="1"/>
    </xf>
    <xf numFmtId="0" fontId="72" fillId="0" borderId="0" xfId="46" applyFont="1" applyFill="1" applyBorder="1"/>
    <xf numFmtId="0" fontId="72" fillId="0" borderId="0" xfId="0" applyFont="1"/>
    <xf numFmtId="0" fontId="73" fillId="0" borderId="0" xfId="60" applyFont="1" applyFill="1"/>
    <xf numFmtId="0" fontId="74" fillId="0" borderId="0" xfId="0" applyFont="1"/>
    <xf numFmtId="0" fontId="5" fillId="0" borderId="0" xfId="67" applyFont="1" applyFill="1" applyAlignment="1" applyProtection="1">
      <alignment vertical="center"/>
    </xf>
    <xf numFmtId="0" fontId="6" fillId="0" borderId="0" xfId="67" applyFill="1" applyAlignment="1" applyProtection="1">
      <alignment horizontal="center" vertical="center"/>
    </xf>
    <xf numFmtId="0" fontId="7" fillId="0" borderId="0" xfId="67" applyFont="1" applyFill="1" applyBorder="1" applyAlignment="1" applyProtection="1">
      <alignment horizontal="center" vertical="center" wrapText="1"/>
    </xf>
    <xf numFmtId="0" fontId="7" fillId="0" borderId="0" xfId="67" applyFont="1" applyFill="1" applyBorder="1" applyAlignment="1" applyProtection="1">
      <alignment horizontal="left" vertical="center"/>
    </xf>
    <xf numFmtId="0" fontId="6" fillId="0" borderId="0" xfId="67" applyFill="1" applyAlignment="1" applyProtection="1">
      <alignment vertical="center"/>
    </xf>
    <xf numFmtId="0" fontId="6" fillId="0" borderId="0" xfId="67" applyFill="1" applyAlignment="1" applyProtection="1"/>
    <xf numFmtId="0" fontId="6" fillId="0" borderId="0" xfId="67" applyAlignment="1">
      <alignment horizontal="center"/>
    </xf>
    <xf numFmtId="0" fontId="6" fillId="0" borderId="0" xfId="67"/>
    <xf numFmtId="0" fontId="8" fillId="0" borderId="0" xfId="67" applyFont="1" applyFill="1" applyAlignment="1" applyProtection="1">
      <alignment horizontal="left" vertical="center"/>
    </xf>
    <xf numFmtId="1" fontId="7" fillId="0" borderId="0" xfId="67" applyNumberFormat="1" applyFont="1" applyBorder="1" applyAlignment="1" applyProtection="1">
      <alignment horizontal="center"/>
    </xf>
    <xf numFmtId="0" fontId="10" fillId="0" borderId="0" xfId="67" applyFont="1" applyAlignment="1">
      <alignment horizontal="center"/>
    </xf>
    <xf numFmtId="0" fontId="10" fillId="24" borderId="15" xfId="67" applyFont="1" applyFill="1" applyBorder="1" applyAlignment="1" applyProtection="1">
      <alignment vertical="center"/>
    </xf>
    <xf numFmtId="0" fontId="10" fillId="0" borderId="0" xfId="67" applyFont="1"/>
    <xf numFmtId="0" fontId="11" fillId="24" borderId="15" xfId="67" applyFont="1" applyFill="1" applyBorder="1" applyAlignment="1" applyProtection="1">
      <alignment vertical="center" wrapText="1"/>
    </xf>
    <xf numFmtId="167" fontId="11" fillId="41" borderId="15" xfId="67" applyNumberFormat="1" applyFont="1" applyFill="1" applyBorder="1" applyAlignment="1" applyProtection="1">
      <alignment horizontal="right"/>
      <protection locked="0"/>
    </xf>
    <xf numFmtId="0" fontId="11" fillId="24" borderId="15" xfId="67" applyFont="1" applyFill="1" applyBorder="1" applyAlignment="1" applyProtection="1">
      <alignment vertical="center"/>
    </xf>
    <xf numFmtId="167" fontId="11" fillId="0" borderId="15" xfId="67" applyNumberFormat="1" applyFont="1" applyFill="1" applyBorder="1" applyAlignment="1" applyProtection="1">
      <alignment horizontal="right"/>
      <protection locked="0"/>
    </xf>
    <xf numFmtId="167" fontId="10" fillId="0" borderId="15" xfId="67" applyNumberFormat="1" applyFont="1" applyFill="1" applyBorder="1" applyAlignment="1" applyProtection="1">
      <alignment horizontal="right"/>
      <protection locked="0"/>
    </xf>
    <xf numFmtId="0" fontId="11" fillId="24" borderId="15" xfId="36" applyFont="1" applyFill="1" applyBorder="1"/>
    <xf numFmtId="0" fontId="10" fillId="24" borderId="15" xfId="36" applyFont="1" applyFill="1" applyBorder="1"/>
    <xf numFmtId="0" fontId="9" fillId="0" borderId="0" xfId="67" applyFont="1" applyFill="1" applyAlignment="1" applyProtection="1"/>
    <xf numFmtId="1" fontId="8" fillId="0" borderId="0" xfId="67" applyNumberFormat="1" applyFont="1" applyBorder="1" applyAlignment="1" applyProtection="1">
      <alignment horizontal="center"/>
    </xf>
    <xf numFmtId="0" fontId="11" fillId="24" borderId="0" xfId="0" applyFont="1" applyFill="1" applyBorder="1" applyAlignment="1">
      <alignment vertical="center"/>
    </xf>
    <xf numFmtId="4" fontId="10" fillId="24" borderId="15" xfId="36" applyNumberFormat="1" applyFont="1" applyFill="1" applyBorder="1"/>
    <xf numFmtId="4" fontId="11" fillId="24" borderId="15" xfId="36" applyNumberFormat="1" applyFont="1" applyFill="1" applyBorder="1"/>
    <xf numFmtId="167" fontId="10" fillId="38" borderId="15" xfId="67" applyNumberFormat="1" applyFont="1" applyFill="1" applyBorder="1" applyAlignment="1" applyProtection="1">
      <alignment horizontal="right"/>
      <protection locked="0"/>
    </xf>
    <xf numFmtId="167" fontId="11" fillId="38" borderId="15" xfId="67" applyNumberFormat="1" applyFont="1" applyFill="1" applyBorder="1" applyAlignment="1" applyProtection="1">
      <alignment horizontal="right"/>
      <protection locked="0"/>
    </xf>
    <xf numFmtId="167" fontId="10" fillId="42" borderId="15" xfId="67" applyNumberFormat="1" applyFont="1" applyFill="1" applyBorder="1" applyAlignment="1" applyProtection="1">
      <alignment horizontal="right"/>
      <protection locked="0"/>
    </xf>
    <xf numFmtId="0" fontId="10" fillId="0" borderId="15" xfId="67" applyFont="1" applyFill="1" applyBorder="1" applyAlignment="1" applyProtection="1">
      <alignment vertical="center"/>
    </xf>
    <xf numFmtId="167" fontId="11" fillId="41" borderId="15" xfId="67" applyNumberFormat="1" applyFont="1" applyFill="1" applyBorder="1" applyAlignment="1" applyProtection="1">
      <alignment horizontal="left" wrapText="1"/>
      <protection locked="0"/>
    </xf>
    <xf numFmtId="0" fontId="76" fillId="0" borderId="0" xfId="0" applyFont="1"/>
    <xf numFmtId="0" fontId="6" fillId="0" borderId="0" xfId="67" applyFont="1" applyFill="1" applyAlignment="1" applyProtection="1">
      <alignment vertical="center"/>
    </xf>
    <xf numFmtId="0" fontId="6" fillId="0" borderId="0" xfId="67" applyFont="1"/>
    <xf numFmtId="0" fontId="10" fillId="38" borderId="15" xfId="67" applyFont="1" applyFill="1" applyBorder="1" applyAlignment="1" applyProtection="1">
      <alignment vertical="center"/>
    </xf>
    <xf numFmtId="172" fontId="51" fillId="37" borderId="59" xfId="60" applyNumberFormat="1" applyFont="1" applyFill="1" applyBorder="1" applyAlignment="1" applyProtection="1">
      <alignment horizontal="center"/>
      <protection locked="0"/>
    </xf>
    <xf numFmtId="172" fontId="50" fillId="26" borderId="15" xfId="61" applyNumberFormat="1" applyFont="1" applyFill="1" applyBorder="1" applyAlignment="1">
      <alignment horizontal="center"/>
    </xf>
    <xf numFmtId="0" fontId="57" fillId="0" borderId="0" xfId="46" applyFont="1" applyProtection="1"/>
    <xf numFmtId="0" fontId="74" fillId="0" borderId="0" xfId="46" applyFont="1" applyFill="1" applyBorder="1"/>
    <xf numFmtId="0" fontId="75" fillId="0" borderId="0" xfId="46" applyFont="1" applyProtection="1"/>
    <xf numFmtId="0" fontId="75" fillId="0" borderId="0" xfId="46" applyFont="1" applyFill="1" applyProtection="1"/>
    <xf numFmtId="0" fontId="79" fillId="0" borderId="0" xfId="69"/>
    <xf numFmtId="0" fontId="7" fillId="0" borderId="15" xfId="19" applyFont="1" applyFill="1" applyBorder="1" applyAlignment="1" applyProtection="1">
      <alignment horizontal="center"/>
    </xf>
    <xf numFmtId="0" fontId="7" fillId="0" borderId="15" xfId="19" applyFont="1" applyFill="1" applyBorder="1" applyAlignment="1" applyProtection="1">
      <alignment horizontal="left"/>
    </xf>
    <xf numFmtId="4" fontId="71" fillId="0" borderId="15" xfId="46" applyNumberFormat="1" applyFont="1" applyBorder="1" applyProtection="1"/>
    <xf numFmtId="0" fontId="71" fillId="26" borderId="15" xfId="46" applyFont="1" applyFill="1" applyBorder="1" applyProtection="1"/>
    <xf numFmtId="10" fontId="82" fillId="0" borderId="0" xfId="46" applyNumberFormat="1" applyFont="1" applyFill="1" applyBorder="1"/>
    <xf numFmtId="0" fontId="78" fillId="0" borderId="0" xfId="60" applyFont="1" applyFill="1"/>
    <xf numFmtId="0" fontId="68" fillId="0" borderId="0" xfId="69" applyFont="1" applyAlignment="1">
      <alignment horizontal="left" vertical="center"/>
    </xf>
    <xf numFmtId="0" fontId="83" fillId="0" borderId="0" xfId="69" applyFont="1" applyAlignment="1">
      <alignment vertical="center"/>
    </xf>
    <xf numFmtId="4" fontId="83" fillId="0" borderId="0" xfId="69" applyNumberFormat="1" applyFont="1" applyAlignment="1">
      <alignment vertical="center"/>
    </xf>
    <xf numFmtId="0" fontId="10" fillId="0" borderId="0" xfId="69" applyFont="1" applyAlignment="1">
      <alignment vertical="center"/>
    </xf>
    <xf numFmtId="0" fontId="10" fillId="0" borderId="0" xfId="69" applyFont="1"/>
    <xf numFmtId="0" fontId="83" fillId="0" borderId="15" xfId="69" applyFont="1" applyBorder="1" applyAlignment="1">
      <alignment vertical="center"/>
    </xf>
    <xf numFmtId="0" fontId="79" fillId="0" borderId="0" xfId="69" applyAlignment="1">
      <alignment vertical="center"/>
    </xf>
    <xf numFmtId="0" fontId="83" fillId="0" borderId="15" xfId="69" applyFont="1" applyBorder="1" applyAlignment="1">
      <alignment horizontal="left" vertical="center" indent="2"/>
    </xf>
    <xf numFmtId="44" fontId="83" fillId="0" borderId="0" xfId="69" applyNumberFormat="1" applyFont="1" applyAlignment="1">
      <alignment horizontal="right" vertical="center"/>
    </xf>
    <xf numFmtId="3" fontId="83" fillId="0" borderId="0" xfId="69" applyNumberFormat="1" applyFont="1" applyAlignment="1">
      <alignment horizontal="right" vertical="center"/>
    </xf>
    <xf numFmtId="167" fontId="69" fillId="0" borderId="0" xfId="69" applyNumberFormat="1" applyFont="1" applyAlignment="1">
      <alignment vertical="center" wrapText="1"/>
    </xf>
    <xf numFmtId="0" fontId="79" fillId="0" borderId="0" xfId="69" applyAlignment="1">
      <alignment horizontal="center" vertical="center"/>
    </xf>
    <xf numFmtId="44" fontId="2" fillId="26" borderId="15" xfId="64" applyNumberFormat="1" applyFill="1" applyBorder="1" applyAlignment="1" applyProtection="1">
      <alignment horizontal="right" vertical="center"/>
      <protection locked="0"/>
    </xf>
    <xf numFmtId="3" fontId="2" fillId="26" borderId="15" xfId="64" applyNumberFormat="1" applyFill="1" applyBorder="1" applyAlignment="1" applyProtection="1">
      <alignment horizontal="right" vertical="center"/>
      <protection locked="0"/>
    </xf>
    <xf numFmtId="42" fontId="44" fillId="0" borderId="43" xfId="49" applyNumberFormat="1" applyFill="1" applyProtection="1"/>
    <xf numFmtId="0" fontId="7" fillId="0" borderId="15" xfId="57" applyFont="1" applyFill="1" applyBorder="1" applyAlignment="1" applyProtection="1">
      <alignment vertical="center"/>
    </xf>
    <xf numFmtId="0" fontId="7" fillId="0" borderId="15" xfId="57" applyFont="1" applyFill="1" applyBorder="1" applyProtection="1"/>
    <xf numFmtId="42" fontId="10" fillId="0" borderId="25" xfId="26" applyNumberFormat="1" applyFont="1" applyFill="1" applyBorder="1" applyAlignment="1" applyProtection="1">
      <alignment vertical="center"/>
    </xf>
    <xf numFmtId="0" fontId="69" fillId="35" borderId="19" xfId="57" applyFont="1" applyBorder="1" applyAlignment="1" applyProtection="1"/>
    <xf numFmtId="0" fontId="69" fillId="35" borderId="24" xfId="57" applyFont="1" applyBorder="1" applyAlignment="1" applyProtection="1"/>
    <xf numFmtId="0" fontId="69" fillId="35" borderId="25" xfId="57" applyFont="1" applyBorder="1" applyAlignment="1" applyProtection="1"/>
    <xf numFmtId="0" fontId="85" fillId="35" borderId="24" xfId="57" applyFont="1" applyBorder="1" applyAlignment="1" applyProtection="1">
      <alignment vertical="center"/>
    </xf>
    <xf numFmtId="0" fontId="85" fillId="35" borderId="25" xfId="57" applyFont="1" applyBorder="1" applyAlignment="1" applyProtection="1">
      <alignment vertical="center"/>
    </xf>
    <xf numFmtId="0" fontId="85" fillId="35" borderId="19" xfId="57" applyFont="1" applyBorder="1" applyAlignment="1" applyProtection="1"/>
    <xf numFmtId="0" fontId="85" fillId="35" borderId="24" xfId="57" applyFont="1" applyBorder="1" applyAlignment="1" applyProtection="1"/>
    <xf numFmtId="0" fontId="85" fillId="35" borderId="25" xfId="57" applyFont="1" applyBorder="1" applyAlignment="1" applyProtection="1"/>
    <xf numFmtId="0" fontId="2" fillId="46" borderId="15" xfId="74" applyBorder="1" applyAlignment="1" applyProtection="1">
      <alignment vertical="center" wrapText="1"/>
    </xf>
    <xf numFmtId="0" fontId="0" fillId="46" borderId="15" xfId="74" applyFont="1" applyBorder="1" applyAlignment="1" applyProtection="1">
      <alignment horizontal="center" vertical="center" wrapText="1"/>
    </xf>
    <xf numFmtId="0" fontId="69" fillId="46" borderId="15" xfId="74" applyFont="1" applyBorder="1" applyAlignment="1" applyProtection="1">
      <alignment horizontal="center" vertical="center" wrapText="1"/>
    </xf>
    <xf numFmtId="0" fontId="86" fillId="46" borderId="15" xfId="74" applyFont="1" applyBorder="1" applyAlignment="1" applyProtection="1">
      <alignment horizontal="center" vertical="center" wrapText="1"/>
    </xf>
    <xf numFmtId="0" fontId="0" fillId="46" borderId="15" xfId="74" applyFont="1" applyBorder="1" applyAlignment="1" applyProtection="1">
      <alignment vertical="center" wrapText="1"/>
    </xf>
    <xf numFmtId="0" fontId="2" fillId="46" borderId="15" xfId="74" applyBorder="1" applyAlignment="1" applyProtection="1">
      <alignment horizontal="center" vertical="center" wrapText="1"/>
    </xf>
    <xf numFmtId="168" fontId="44" fillId="30" borderId="43" xfId="49" applyNumberFormat="1" applyProtection="1"/>
    <xf numFmtId="1" fontId="44" fillId="30" borderId="43" xfId="49" applyNumberFormat="1" applyAlignment="1" applyProtection="1">
      <alignment horizontal="center" vertical="center"/>
    </xf>
    <xf numFmtId="168" fontId="45" fillId="30" borderId="40" xfId="50" applyNumberFormat="1" applyProtection="1"/>
    <xf numFmtId="0" fontId="0" fillId="46" borderId="15" xfId="74" applyNumberFormat="1" applyFont="1" applyBorder="1" applyAlignment="1" applyProtection="1">
      <alignment horizontal="center" vertical="center" wrapText="1"/>
    </xf>
    <xf numFmtId="0" fontId="0" fillId="43" borderId="15" xfId="74" applyFont="1" applyFill="1" applyBorder="1" applyAlignment="1" applyProtection="1">
      <alignment horizontal="center" vertical="center" wrapText="1"/>
    </xf>
    <xf numFmtId="0" fontId="72" fillId="24" borderId="0" xfId="0" applyFont="1" applyFill="1" applyBorder="1" applyAlignment="1" applyProtection="1">
      <alignment vertical="center"/>
    </xf>
    <xf numFmtId="0" fontId="77" fillId="0" borderId="0" xfId="46" applyFont="1" applyProtection="1"/>
    <xf numFmtId="0" fontId="77" fillId="0" borderId="0" xfId="46" applyFont="1" applyFill="1" applyProtection="1"/>
    <xf numFmtId="1" fontId="48" fillId="38" borderId="15" xfId="0" applyNumberFormat="1" applyFont="1" applyFill="1" applyBorder="1" applyAlignment="1" applyProtection="1">
      <alignment horizontal="center" vertical="center"/>
      <protection locked="0"/>
    </xf>
    <xf numFmtId="167" fontId="6" fillId="30" borderId="40" xfId="50" applyNumberFormat="1" applyFont="1" applyProtection="1"/>
    <xf numFmtId="0" fontId="6" fillId="0" borderId="0" xfId="46" applyFont="1" applyBorder="1" applyProtection="1"/>
    <xf numFmtId="167" fontId="58" fillId="52" borderId="40" xfId="52" applyNumberFormat="1" applyFont="1" applyFill="1" applyBorder="1" applyAlignment="1" applyProtection="1">
      <alignment horizontal="right" vertical="center" wrapText="1"/>
      <protection locked="0"/>
    </xf>
    <xf numFmtId="167" fontId="6" fillId="51" borderId="40" xfId="50" applyNumberFormat="1" applyFont="1" applyFill="1" applyProtection="1"/>
    <xf numFmtId="167" fontId="6" fillId="51" borderId="44" xfId="50" applyNumberFormat="1" applyFont="1" applyFill="1" applyBorder="1" applyProtection="1"/>
    <xf numFmtId="0" fontId="48" fillId="0" borderId="0" xfId="46" applyFont="1" applyFill="1" applyBorder="1" applyAlignment="1" applyProtection="1">
      <alignment horizontal="left" vertical="center"/>
    </xf>
    <xf numFmtId="0" fontId="85" fillId="35" borderId="19" xfId="57" applyFont="1" applyBorder="1" applyAlignment="1" applyProtection="1">
      <alignment vertical="center"/>
    </xf>
    <xf numFmtId="0" fontId="67" fillId="0" borderId="0" xfId="46" applyFont="1" applyFill="1" applyAlignment="1">
      <alignment horizontal="left" vertical="top"/>
    </xf>
    <xf numFmtId="0" fontId="62" fillId="0" borderId="0" xfId="0" applyFont="1"/>
    <xf numFmtId="0" fontId="62" fillId="0" borderId="0" xfId="46" applyFont="1"/>
    <xf numFmtId="0" fontId="11" fillId="40" borderId="0" xfId="57" applyFont="1" applyFill="1" applyBorder="1"/>
    <xf numFmtId="0" fontId="11" fillId="40" borderId="17" xfId="57" applyFont="1" applyFill="1" applyBorder="1"/>
    <xf numFmtId="0" fontId="2" fillId="0" borderId="0" xfId="79"/>
    <xf numFmtId="0" fontId="84" fillId="0" borderId="0" xfId="69" applyFont="1"/>
    <xf numFmtId="0" fontId="79" fillId="43" borderId="15" xfId="69" applyFill="1" applyBorder="1" applyAlignment="1">
      <alignment horizontal="left" vertical="center" wrapText="1"/>
    </xf>
    <xf numFmtId="0" fontId="79" fillId="0" borderId="0" xfId="69" applyAlignment="1">
      <alignment vertical="center" wrapText="1"/>
    </xf>
    <xf numFmtId="168" fontId="2" fillId="32" borderId="40" xfId="80" applyNumberFormat="1" applyBorder="1" applyProtection="1">
      <protection locked="0"/>
    </xf>
    <xf numFmtId="1" fontId="2" fillId="32" borderId="40" xfId="80" applyNumberFormat="1" applyBorder="1" applyProtection="1">
      <protection locked="0"/>
    </xf>
    <xf numFmtId="168" fontId="2" fillId="32" borderId="44" xfId="80" applyNumberFormat="1" applyBorder="1" applyProtection="1">
      <protection locked="0"/>
    </xf>
    <xf numFmtId="1" fontId="79" fillId="49" borderId="40" xfId="69" applyNumberFormat="1" applyFill="1" applyBorder="1" applyAlignment="1" applyProtection="1">
      <alignment horizontal="center"/>
      <protection locked="0"/>
    </xf>
    <xf numFmtId="168" fontId="69" fillId="0" borderId="0" xfId="69" applyNumberFormat="1" applyFont="1"/>
    <xf numFmtId="0" fontId="69" fillId="0" borderId="0" xfId="69" applyFont="1"/>
    <xf numFmtId="1" fontId="79" fillId="0" borderId="0" xfId="69" applyNumberFormat="1"/>
    <xf numFmtId="0" fontId="69" fillId="0" borderId="0" xfId="69" applyFont="1" applyAlignment="1">
      <alignment horizontal="centerContinuous" vertical="center"/>
    </xf>
    <xf numFmtId="0" fontId="85" fillId="35" borderId="15" xfId="57" applyFont="1" applyBorder="1" applyProtection="1"/>
    <xf numFmtId="0" fontId="85" fillId="35" borderId="15" xfId="57" applyFont="1" applyBorder="1" applyAlignment="1" applyProtection="1">
      <alignment horizontal="centerContinuous" vertical="center" wrapText="1"/>
    </xf>
    <xf numFmtId="0" fontId="85" fillId="35" borderId="19" xfId="57" applyFont="1" applyBorder="1" applyAlignment="1" applyProtection="1">
      <alignment horizontal="left" vertical="center"/>
    </xf>
    <xf numFmtId="0" fontId="85" fillId="0" borderId="0" xfId="69" applyFont="1"/>
    <xf numFmtId="0" fontId="0" fillId="46" borderId="15" xfId="74" applyFont="1" applyBorder="1" applyAlignment="1" applyProtection="1">
      <alignment horizontal="center" vertical="center"/>
    </xf>
    <xf numFmtId="169" fontId="2" fillId="32" borderId="40" xfId="80" applyNumberFormat="1" applyBorder="1" applyProtection="1">
      <protection locked="0"/>
    </xf>
    <xf numFmtId="0" fontId="46" fillId="0" borderId="0" xfId="69" applyFont="1"/>
    <xf numFmtId="168" fontId="79" fillId="50" borderId="40" xfId="69" applyNumberFormat="1" applyFill="1" applyBorder="1"/>
    <xf numFmtId="0" fontId="43" fillId="27" borderId="0" xfId="69" applyFont="1" applyFill="1"/>
    <xf numFmtId="168" fontId="44" fillId="0" borderId="0" xfId="49" applyNumberFormat="1" applyFill="1" applyBorder="1" applyProtection="1"/>
    <xf numFmtId="0" fontId="79" fillId="53" borderId="0" xfId="69" applyFill="1"/>
    <xf numFmtId="0" fontId="87" fillId="0" borderId="0" xfId="69" applyFont="1"/>
    <xf numFmtId="10" fontId="79" fillId="54" borderId="0" xfId="69" applyNumberFormat="1" applyFill="1"/>
    <xf numFmtId="0" fontId="69" fillId="0" borderId="0" xfId="69" applyFont="1" applyAlignment="1">
      <alignment vertical="center"/>
    </xf>
    <xf numFmtId="173" fontId="79" fillId="55" borderId="0" xfId="69" applyNumberFormat="1" applyFill="1"/>
    <xf numFmtId="0" fontId="2" fillId="0" borderId="0" xfId="69" applyFont="1"/>
    <xf numFmtId="10" fontId="79" fillId="0" borderId="0" xfId="69" applyNumberFormat="1"/>
    <xf numFmtId="172" fontId="45" fillId="56" borderId="15" xfId="50" applyNumberFormat="1" applyFill="1" applyBorder="1" applyProtection="1"/>
    <xf numFmtId="172" fontId="79" fillId="53" borderId="0" xfId="69" applyNumberFormat="1" applyFill="1"/>
    <xf numFmtId="10" fontId="79" fillId="53" borderId="0" xfId="69" applyNumberFormat="1" applyFill="1"/>
    <xf numFmtId="10" fontId="2" fillId="57" borderId="0" xfId="74" applyNumberFormat="1" applyFill="1" applyProtection="1"/>
    <xf numFmtId="9" fontId="2" fillId="0" borderId="0" xfId="79" applyNumberFormat="1"/>
    <xf numFmtId="174" fontId="24" fillId="7" borderId="0" xfId="81" applyNumberFormat="1" applyBorder="1" applyAlignment="1">
      <alignment horizontal="left"/>
    </xf>
    <xf numFmtId="0" fontId="30" fillId="58" borderId="11" xfId="82" applyFill="1" applyBorder="1"/>
    <xf numFmtId="0" fontId="30" fillId="58" borderId="12" xfId="82" applyFill="1" applyBorder="1"/>
    <xf numFmtId="0" fontId="30" fillId="58" borderId="13" xfId="82" applyFill="1" applyBorder="1"/>
    <xf numFmtId="0" fontId="30" fillId="58" borderId="14" xfId="82" applyFill="1" applyBorder="1"/>
    <xf numFmtId="0" fontId="30" fillId="58" borderId="0" xfId="82" applyFill="1" applyBorder="1"/>
    <xf numFmtId="0" fontId="30" fillId="58" borderId="10" xfId="82" applyFill="1" applyBorder="1"/>
    <xf numFmtId="0" fontId="30" fillId="27" borderId="14" xfId="82" applyFill="1" applyBorder="1"/>
    <xf numFmtId="0" fontId="30" fillId="27" borderId="0" xfId="82" applyFill="1" applyBorder="1"/>
    <xf numFmtId="0" fontId="30" fillId="27" borderId="10" xfId="82" applyFill="1" applyBorder="1"/>
    <xf numFmtId="0" fontId="2" fillId="27" borderId="0" xfId="79" applyFill="1"/>
    <xf numFmtId="0" fontId="31" fillId="0" borderId="67" xfId="83" applyBorder="1"/>
    <xf numFmtId="0" fontId="31" fillId="0" borderId="5" xfId="83"/>
    <xf numFmtId="0" fontId="31" fillId="0" borderId="68" xfId="83" applyBorder="1"/>
    <xf numFmtId="0" fontId="2" fillId="0" borderId="69" xfId="79" applyBorder="1"/>
    <xf numFmtId="14" fontId="2" fillId="0" borderId="70" xfId="79" applyNumberFormat="1" applyBorder="1"/>
    <xf numFmtId="14" fontId="2" fillId="0" borderId="71" xfId="79" applyNumberFormat="1" applyBorder="1"/>
    <xf numFmtId="0" fontId="2" fillId="0" borderId="72" xfId="79" applyBorder="1"/>
    <xf numFmtId="14" fontId="2" fillId="0" borderId="73" xfId="79" applyNumberFormat="1" applyBorder="1"/>
    <xf numFmtId="0" fontId="2" fillId="0" borderId="74" xfId="79" applyBorder="1"/>
    <xf numFmtId="0" fontId="2" fillId="0" borderId="75" xfId="79" applyBorder="1"/>
    <xf numFmtId="0" fontId="2" fillId="0" borderId="76" xfId="79" applyBorder="1"/>
    <xf numFmtId="0" fontId="2" fillId="0" borderId="77" xfId="79" applyBorder="1"/>
    <xf numFmtId="0" fontId="2" fillId="0" borderId="78" xfId="79" applyBorder="1"/>
    <xf numFmtId="10" fontId="20" fillId="4" borderId="75" xfId="84" applyNumberFormat="1" applyBorder="1" applyAlignment="1">
      <alignment horizontal="right"/>
    </xf>
    <xf numFmtId="10" fontId="20" fillId="4" borderId="76" xfId="84" applyNumberFormat="1" applyBorder="1" applyAlignment="1">
      <alignment horizontal="right"/>
    </xf>
    <xf numFmtId="10" fontId="20" fillId="4" borderId="78" xfId="84" applyNumberFormat="1" applyBorder="1" applyAlignment="1">
      <alignment horizontal="right"/>
    </xf>
    <xf numFmtId="10" fontId="2" fillId="59" borderId="75" xfId="79" applyNumberFormat="1" applyFill="1" applyBorder="1" applyAlignment="1">
      <alignment horizontal="right"/>
    </xf>
    <xf numFmtId="10" fontId="20" fillId="8" borderId="75" xfId="85" applyNumberFormat="1" applyBorder="1" applyAlignment="1">
      <alignment horizontal="right"/>
    </xf>
    <xf numFmtId="0" fontId="20" fillId="10" borderId="75" xfId="86" applyBorder="1" applyAlignment="1">
      <alignment horizontal="right"/>
    </xf>
    <xf numFmtId="0" fontId="20" fillId="10" borderId="76" xfId="86" applyBorder="1" applyAlignment="1">
      <alignment horizontal="right"/>
    </xf>
    <xf numFmtId="10" fontId="20" fillId="10" borderId="75" xfId="86" applyNumberFormat="1" applyBorder="1" applyAlignment="1">
      <alignment horizontal="right"/>
    </xf>
    <xf numFmtId="10" fontId="20" fillId="10" borderId="78" xfId="87" applyNumberFormat="1" applyFont="1" applyFill="1" applyBorder="1" applyAlignment="1">
      <alignment horizontal="right"/>
    </xf>
    <xf numFmtId="0" fontId="20" fillId="8" borderId="75" xfId="85" applyBorder="1" applyAlignment="1">
      <alignment horizontal="right"/>
    </xf>
    <xf numFmtId="0" fontId="20" fillId="8" borderId="76" xfId="85" applyBorder="1" applyAlignment="1">
      <alignment horizontal="right"/>
    </xf>
    <xf numFmtId="0" fontId="20" fillId="8" borderId="78" xfId="85" applyBorder="1" applyAlignment="1">
      <alignment horizontal="right"/>
    </xf>
    <xf numFmtId="0" fontId="2" fillId="59" borderId="75" xfId="79" applyFill="1" applyBorder="1" applyAlignment="1">
      <alignment horizontal="right"/>
    </xf>
    <xf numFmtId="0" fontId="20" fillId="10" borderId="78" xfId="86" applyBorder="1" applyAlignment="1">
      <alignment horizontal="right"/>
    </xf>
    <xf numFmtId="0" fontId="2" fillId="0" borderId="79" xfId="79" applyBorder="1"/>
    <xf numFmtId="0" fontId="2" fillId="59" borderId="80" xfId="79" applyFill="1" applyBorder="1" applyAlignment="1">
      <alignment horizontal="right"/>
    </xf>
    <xf numFmtId="0" fontId="20" fillId="8" borderId="81" xfId="85" applyBorder="1" applyAlignment="1">
      <alignment horizontal="right"/>
    </xf>
    <xf numFmtId="0" fontId="2" fillId="0" borderId="82" xfId="79" applyBorder="1"/>
    <xf numFmtId="0" fontId="20" fillId="8" borderId="83" xfId="85" applyBorder="1" applyAlignment="1">
      <alignment horizontal="right"/>
    </xf>
    <xf numFmtId="0" fontId="2" fillId="0" borderId="14" xfId="79" applyBorder="1"/>
    <xf numFmtId="0" fontId="2" fillId="0" borderId="10" xfId="79" applyBorder="1"/>
    <xf numFmtId="10" fontId="20" fillId="10" borderId="76" xfId="86" applyNumberFormat="1" applyBorder="1" applyAlignment="1">
      <alignment horizontal="right"/>
    </xf>
    <xf numFmtId="10" fontId="20" fillId="10" borderId="78" xfId="86" applyNumberFormat="1" applyBorder="1" applyAlignment="1">
      <alignment horizontal="right"/>
    </xf>
    <xf numFmtId="10" fontId="20" fillId="8" borderId="75" xfId="88" applyNumberFormat="1" applyBorder="1" applyAlignment="1">
      <alignment horizontal="right"/>
    </xf>
    <xf numFmtId="0" fontId="2" fillId="0" borderId="84" xfId="79" applyBorder="1"/>
    <xf numFmtId="0" fontId="2" fillId="59" borderId="85" xfId="79" applyFill="1" applyBorder="1" applyAlignment="1">
      <alignment horizontal="right"/>
    </xf>
    <xf numFmtId="0" fontId="20" fillId="8" borderId="86" xfId="85" applyBorder="1" applyAlignment="1">
      <alignment horizontal="right"/>
    </xf>
    <xf numFmtId="0" fontId="2" fillId="0" borderId="17" xfId="79" applyBorder="1"/>
    <xf numFmtId="0" fontId="2" fillId="0" borderId="87" xfId="79" applyBorder="1"/>
    <xf numFmtId="0" fontId="20" fillId="8" borderId="88" xfId="85" applyBorder="1" applyAlignment="1">
      <alignment horizontal="right"/>
    </xf>
    <xf numFmtId="0" fontId="2" fillId="0" borderId="11" xfId="79" applyBorder="1"/>
    <xf numFmtId="0" fontId="2" fillId="0" borderId="12" xfId="79" applyBorder="1"/>
    <xf numFmtId="0" fontId="2" fillId="0" borderId="13" xfId="79" applyBorder="1"/>
    <xf numFmtId="10" fontId="2" fillId="0" borderId="75" xfId="79" applyNumberFormat="1" applyBorder="1"/>
    <xf numFmtId="175" fontId="2" fillId="0" borderId="0" xfId="79" applyNumberFormat="1"/>
    <xf numFmtId="10" fontId="20" fillId="60" borderId="75" xfId="86" applyNumberFormat="1" applyFill="1" applyBorder="1" applyAlignment="1">
      <alignment horizontal="right"/>
    </xf>
    <xf numFmtId="10" fontId="20" fillId="8" borderId="75" xfId="89" applyNumberFormat="1" applyFont="1" applyFill="1" applyBorder="1" applyAlignment="1">
      <alignment horizontal="right"/>
    </xf>
    <xf numFmtId="10" fontId="20" fillId="8" borderId="78" xfId="89" applyNumberFormat="1" applyFont="1" applyFill="1" applyBorder="1" applyAlignment="1">
      <alignment horizontal="right"/>
    </xf>
    <xf numFmtId="10" fontId="0" fillId="59" borderId="75" xfId="89" applyNumberFormat="1" applyFont="1" applyFill="1" applyBorder="1" applyAlignment="1">
      <alignment horizontal="right"/>
    </xf>
    <xf numFmtId="0" fontId="2" fillId="0" borderId="16" xfId="79" applyBorder="1"/>
    <xf numFmtId="10" fontId="0" fillId="59" borderId="85" xfId="89" applyNumberFormat="1" applyFont="1" applyFill="1" applyBorder="1" applyAlignment="1">
      <alignment horizontal="right"/>
    </xf>
    <xf numFmtId="10" fontId="20" fillId="8" borderId="88" xfId="89" applyNumberFormat="1" applyFont="1" applyFill="1" applyBorder="1" applyAlignment="1">
      <alignment horizontal="right"/>
    </xf>
    <xf numFmtId="168" fontId="44" fillId="30" borderId="89" xfId="49" applyNumberFormat="1" applyBorder="1" applyProtection="1"/>
    <xf numFmtId="167" fontId="61" fillId="30" borderId="90" xfId="49" applyNumberFormat="1" applyFont="1" applyBorder="1" applyProtection="1"/>
    <xf numFmtId="3" fontId="5" fillId="37" borderId="33" xfId="0" applyNumberFormat="1" applyFont="1" applyFill="1" applyBorder="1" applyAlignment="1" applyProtection="1">
      <alignment vertical="center"/>
      <protection locked="0"/>
    </xf>
    <xf numFmtId="0" fontId="85" fillId="35" borderId="24" xfId="57" applyFont="1" applyBorder="1" applyAlignment="1" applyProtection="1">
      <alignment vertical="center"/>
    </xf>
    <xf numFmtId="166" fontId="61" fillId="30" borderId="43" xfId="49" applyNumberFormat="1" applyFont="1" applyProtection="1"/>
    <xf numFmtId="167" fontId="61" fillId="30" borderId="43" xfId="49" applyNumberFormat="1" applyFont="1" applyAlignment="1" applyProtection="1">
      <alignment horizontal="right"/>
    </xf>
    <xf numFmtId="0" fontId="7" fillId="0" borderId="0" xfId="46" applyFont="1"/>
    <xf numFmtId="0" fontId="40" fillId="27" borderId="0" xfId="79" applyFont="1" applyFill="1"/>
    <xf numFmtId="0" fontId="58" fillId="27" borderId="0" xfId="79" applyFont="1" applyFill="1"/>
    <xf numFmtId="0" fontId="40" fillId="27" borderId="19" xfId="79" applyFont="1" applyFill="1" applyBorder="1" applyAlignment="1">
      <alignment horizontal="centerContinuous" vertical="center"/>
    </xf>
    <xf numFmtId="0" fontId="40" fillId="27" borderId="24" xfId="79" applyFont="1" applyFill="1" applyBorder="1" applyAlignment="1">
      <alignment horizontal="centerContinuous" vertical="center"/>
    </xf>
    <xf numFmtId="0" fontId="40" fillId="27" borderId="25" xfId="79" applyFont="1" applyFill="1" applyBorder="1" applyAlignment="1">
      <alignment horizontal="centerContinuous" vertical="center"/>
    </xf>
    <xf numFmtId="0" fontId="40" fillId="28" borderId="20" xfId="79" applyFont="1" applyFill="1" applyBorder="1" applyAlignment="1">
      <alignment horizontal="center" vertical="center" wrapText="1"/>
    </xf>
    <xf numFmtId="0" fontId="58" fillId="28" borderId="20" xfId="79" applyFont="1" applyFill="1" applyBorder="1" applyAlignment="1">
      <alignment horizontal="center" vertical="center" wrapText="1"/>
    </xf>
    <xf numFmtId="0" fontId="40" fillId="61" borderId="20" xfId="79" applyFont="1" applyFill="1" applyBorder="1" applyAlignment="1">
      <alignment horizontal="center" vertical="center"/>
    </xf>
    <xf numFmtId="0" fontId="58" fillId="61" borderId="20" xfId="79" applyFont="1" applyFill="1" applyBorder="1"/>
    <xf numFmtId="3" fontId="40" fillId="61" borderId="20" xfId="79" applyNumberFormat="1" applyFont="1" applyFill="1" applyBorder="1" applyAlignment="1">
      <alignment vertical="center"/>
    </xf>
    <xf numFmtId="0" fontId="58" fillId="0" borderId="15" xfId="79" applyFont="1" applyBorder="1" applyAlignment="1">
      <alignment horizontal="center" vertical="center"/>
    </xf>
    <xf numFmtId="0" fontId="58" fillId="27" borderId="15" xfId="79" applyFont="1" applyFill="1" applyBorder="1" applyAlignment="1">
      <alignment horizontal="center" vertical="center"/>
    </xf>
    <xf numFmtId="3" fontId="58" fillId="27" borderId="15" xfId="79" applyNumberFormat="1" applyFont="1" applyFill="1" applyBorder="1"/>
    <xf numFmtId="3" fontId="58" fillId="48" borderId="15" xfId="79" applyNumberFormat="1" applyFont="1" applyFill="1" applyBorder="1"/>
    <xf numFmtId="0" fontId="40" fillId="28" borderId="20" xfId="79" applyFont="1" applyFill="1" applyBorder="1" applyAlignment="1">
      <alignment horizontal="center" vertical="center"/>
    </xf>
    <xf numFmtId="0" fontId="58" fillId="27" borderId="91" xfId="79" applyFont="1" applyFill="1" applyBorder="1" applyAlignment="1">
      <alignment horizontal="center" vertical="center"/>
    </xf>
    <xf numFmtId="0" fontId="58" fillId="27" borderId="92" xfId="79" applyFont="1" applyFill="1" applyBorder="1" applyAlignment="1">
      <alignment horizontal="center" vertical="center"/>
    </xf>
    <xf numFmtId="3" fontId="58" fillId="62" borderId="92" xfId="79" applyNumberFormat="1" applyFont="1" applyFill="1" applyBorder="1"/>
    <xf numFmtId="3" fontId="58" fillId="27" borderId="92" xfId="79" applyNumberFormat="1" applyFont="1" applyFill="1" applyBorder="1"/>
    <xf numFmtId="10" fontId="58" fillId="27" borderId="92" xfId="56" applyNumberFormat="1" applyFont="1" applyFill="1" applyBorder="1" applyAlignment="1">
      <alignment horizontal="center" vertical="center"/>
    </xf>
    <xf numFmtId="10" fontId="58" fillId="27" borderId="0" xfId="79" applyNumberFormat="1" applyFont="1" applyFill="1"/>
    <xf numFmtId="10" fontId="58" fillId="27" borderId="93" xfId="56" applyNumberFormat="1" applyFont="1" applyFill="1" applyBorder="1" applyAlignment="1">
      <alignment horizontal="center" vertical="center"/>
    </xf>
    <xf numFmtId="0" fontId="58" fillId="27" borderId="28" xfId="79" applyFont="1" applyFill="1" applyBorder="1" applyAlignment="1">
      <alignment horizontal="center" vertical="center"/>
    </xf>
    <xf numFmtId="3" fontId="58" fillId="62" borderId="15" xfId="79" applyNumberFormat="1" applyFont="1" applyFill="1" applyBorder="1"/>
    <xf numFmtId="10" fontId="58" fillId="27" borderId="15" xfId="56" applyNumberFormat="1" applyFont="1" applyFill="1" applyBorder="1" applyAlignment="1">
      <alignment horizontal="center" vertical="center"/>
    </xf>
    <xf numFmtId="10" fontId="58" fillId="27" borderId="33" xfId="56" applyNumberFormat="1" applyFont="1" applyFill="1" applyBorder="1" applyAlignment="1">
      <alignment horizontal="center" vertical="center"/>
    </xf>
    <xf numFmtId="0" fontId="58" fillId="27" borderId="94" xfId="79" applyFont="1" applyFill="1" applyBorder="1" applyAlignment="1">
      <alignment horizontal="center" vertical="center"/>
    </xf>
    <xf numFmtId="0" fontId="58" fillId="27" borderId="95" xfId="79" applyFont="1" applyFill="1" applyBorder="1" applyAlignment="1">
      <alignment horizontal="center" vertical="center"/>
    </xf>
    <xf numFmtId="3" fontId="58" fillId="62" borderId="95" xfId="79" applyNumberFormat="1" applyFont="1" applyFill="1" applyBorder="1"/>
    <xf numFmtId="3" fontId="58" fillId="27" borderId="95" xfId="79" applyNumberFormat="1" applyFont="1" applyFill="1" applyBorder="1"/>
    <xf numFmtId="10" fontId="58" fillId="27" borderId="95" xfId="56" applyNumberFormat="1" applyFont="1" applyFill="1" applyBorder="1" applyAlignment="1">
      <alignment horizontal="center" vertical="center"/>
    </xf>
    <xf numFmtId="10" fontId="58" fillId="27" borderId="64" xfId="56" applyNumberFormat="1" applyFont="1" applyFill="1" applyBorder="1" applyAlignment="1">
      <alignment horizontal="center" vertical="center"/>
    </xf>
    <xf numFmtId="0" fontId="58" fillId="27" borderId="96" xfId="79" applyFont="1" applyFill="1" applyBorder="1" applyAlignment="1">
      <alignment horizontal="center" vertical="center"/>
    </xf>
    <xf numFmtId="0" fontId="58" fillId="27" borderId="20" xfId="79" applyFont="1" applyFill="1" applyBorder="1" applyAlignment="1">
      <alignment horizontal="center" vertical="center"/>
    </xf>
    <xf numFmtId="3" fontId="58" fillId="62" borderId="20" xfId="79" applyNumberFormat="1" applyFont="1" applyFill="1" applyBorder="1"/>
    <xf numFmtId="3" fontId="58" fillId="27" borderId="20" xfId="79" applyNumberFormat="1" applyFont="1" applyFill="1" applyBorder="1"/>
    <xf numFmtId="10" fontId="58" fillId="27" borderId="20" xfId="56" applyNumberFormat="1" applyFont="1" applyFill="1" applyBorder="1" applyAlignment="1">
      <alignment horizontal="center" vertical="center"/>
    </xf>
    <xf numFmtId="10" fontId="58" fillId="27" borderId="97" xfId="56" applyNumberFormat="1" applyFont="1" applyFill="1" applyBorder="1" applyAlignment="1">
      <alignment horizontal="center" vertical="center"/>
    </xf>
    <xf numFmtId="0" fontId="58" fillId="27" borderId="12" xfId="79" applyFont="1" applyFill="1" applyBorder="1"/>
    <xf numFmtId="10" fontId="58" fillId="27" borderId="12" xfId="79" applyNumberFormat="1" applyFont="1" applyFill="1" applyBorder="1"/>
    <xf numFmtId="0" fontId="58" fillId="27" borderId="0" xfId="79" applyFont="1" applyFill="1" applyBorder="1"/>
    <xf numFmtId="10" fontId="58" fillId="27" borderId="0" xfId="79" applyNumberFormat="1" applyFont="1" applyFill="1" applyBorder="1"/>
    <xf numFmtId="0" fontId="58" fillId="27" borderId="17" xfId="79" applyFont="1" applyFill="1" applyBorder="1"/>
    <xf numFmtId="10" fontId="58" fillId="27" borderId="17" xfId="79" applyNumberFormat="1" applyFont="1" applyFill="1" applyBorder="1"/>
    <xf numFmtId="0" fontId="58" fillId="27" borderId="15" xfId="79" applyFont="1" applyFill="1" applyBorder="1"/>
    <xf numFmtId="0" fontId="90" fillId="27" borderId="0" xfId="79" applyFont="1" applyFill="1"/>
    <xf numFmtId="0" fontId="58" fillId="27" borderId="25" xfId="79" applyFont="1" applyFill="1" applyBorder="1"/>
    <xf numFmtId="0" fontId="58" fillId="27" borderId="20" xfId="79" applyFont="1" applyFill="1" applyBorder="1"/>
    <xf numFmtId="0" fontId="58" fillId="27" borderId="19" xfId="79" applyFont="1" applyFill="1" applyBorder="1"/>
    <xf numFmtId="3" fontId="58" fillId="63" borderId="25" xfId="79" applyNumberFormat="1" applyFont="1" applyFill="1" applyBorder="1"/>
    <xf numFmtId="0" fontId="47" fillId="0" borderId="0" xfId="46" applyFont="1"/>
    <xf numFmtId="0" fontId="62" fillId="0" borderId="0"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9" xfId="46" applyFont="1" applyFill="1" applyBorder="1" applyAlignment="1">
      <alignment horizontal="left" vertical="center" wrapText="1"/>
    </xf>
    <xf numFmtId="0" fontId="5" fillId="0" borderId="0" xfId="46" applyFont="1" applyFill="1" applyBorder="1" applyAlignment="1">
      <alignment horizontal="left" wrapText="1"/>
    </xf>
    <xf numFmtId="0" fontId="5" fillId="0" borderId="39" xfId="46" applyFont="1" applyFill="1" applyBorder="1" applyAlignment="1">
      <alignment horizontal="left" wrapText="1"/>
    </xf>
    <xf numFmtId="0" fontId="63" fillId="0" borderId="0" xfId="46" applyFont="1" applyFill="1" applyBorder="1" applyAlignment="1">
      <alignment horizontal="left" vertical="top" wrapText="1"/>
    </xf>
    <xf numFmtId="0" fontId="63" fillId="0" borderId="39" xfId="46" applyFont="1" applyFill="1" applyBorder="1" applyAlignment="1">
      <alignment horizontal="left" vertical="top" wrapText="1"/>
    </xf>
    <xf numFmtId="0" fontId="67" fillId="0" borderId="0" xfId="46" applyFont="1" applyFill="1" applyBorder="1" applyAlignment="1">
      <alignment horizontal="left" vertical="top" wrapText="1"/>
    </xf>
    <xf numFmtId="4" fontId="62" fillId="0" borderId="0" xfId="0" applyNumberFormat="1" applyFont="1" applyFill="1" applyBorder="1" applyAlignment="1" applyProtection="1">
      <alignment horizontal="left" vertical="top" wrapText="1"/>
    </xf>
    <xf numFmtId="4" fontId="62" fillId="0" borderId="39"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left" vertical="top" wrapText="1"/>
    </xf>
    <xf numFmtId="4" fontId="5" fillId="0" borderId="39" xfId="0" applyNumberFormat="1" applyFont="1" applyFill="1" applyBorder="1" applyAlignment="1" applyProtection="1">
      <alignment horizontal="left" vertical="top" wrapText="1"/>
    </xf>
    <xf numFmtId="4" fontId="62" fillId="0" borderId="0" xfId="0" applyNumberFormat="1" applyFont="1" applyFill="1" applyBorder="1" applyAlignment="1" applyProtection="1">
      <alignment horizontal="left" vertical="center" wrapText="1"/>
    </xf>
    <xf numFmtId="4" fontId="62" fillId="0" borderId="39" xfId="0" applyNumberFormat="1" applyFont="1" applyFill="1" applyBorder="1" applyAlignment="1" applyProtection="1">
      <alignment horizontal="left" vertical="center" wrapText="1"/>
    </xf>
    <xf numFmtId="0" fontId="48" fillId="24" borderId="22" xfId="0" applyFont="1" applyFill="1" applyBorder="1" applyAlignment="1" applyProtection="1">
      <alignment horizontal="left" vertical="center" wrapText="1"/>
    </xf>
    <xf numFmtId="0" fontId="48" fillId="24" borderId="35" xfId="0" applyFont="1" applyFill="1" applyBorder="1" applyAlignment="1" applyProtection="1">
      <alignment horizontal="left" vertical="center" wrapText="1"/>
    </xf>
    <xf numFmtId="0" fontId="48" fillId="24" borderId="26" xfId="0" applyFont="1" applyFill="1" applyBorder="1" applyAlignment="1" applyProtection="1">
      <alignment horizontal="left" vertical="center" wrapText="1"/>
    </xf>
    <xf numFmtId="0" fontId="8" fillId="24" borderId="19" xfId="0" applyFont="1" applyFill="1" applyBorder="1" applyAlignment="1" applyProtection="1">
      <alignment horizontal="left"/>
    </xf>
    <xf numFmtId="0" fontId="8" fillId="24" borderId="25" xfId="0" applyFont="1" applyFill="1" applyBorder="1" applyAlignment="1" applyProtection="1">
      <alignment horizontal="left"/>
    </xf>
    <xf numFmtId="0" fontId="5" fillId="0" borderId="0" xfId="0" applyFont="1" applyAlignment="1">
      <alignment horizontal="left" wrapText="1"/>
    </xf>
    <xf numFmtId="0" fontId="5" fillId="0" borderId="41" xfId="0" applyFont="1" applyBorder="1" applyAlignment="1">
      <alignment horizontal="left" wrapText="1"/>
    </xf>
    <xf numFmtId="0" fontId="7" fillId="35" borderId="0" xfId="57" applyFont="1" applyBorder="1" applyAlignment="1">
      <alignment horizontal="left"/>
    </xf>
    <xf numFmtId="164" fontId="7" fillId="24" borderId="54" xfId="46" applyNumberFormat="1" applyFont="1" applyFill="1" applyBorder="1" applyAlignment="1" applyProtection="1">
      <alignment horizontal="left" vertical="center"/>
    </xf>
    <xf numFmtId="164" fontId="7" fillId="24" borderId="52" xfId="46" applyNumberFormat="1" applyFont="1" applyFill="1" applyBorder="1" applyAlignment="1" applyProtection="1">
      <alignment horizontal="left" vertical="center"/>
    </xf>
    <xf numFmtId="0" fontId="8" fillId="0" borderId="0" xfId="67" applyFont="1" applyFill="1" applyAlignment="1" applyProtection="1">
      <alignment horizontal="left" vertical="center"/>
    </xf>
    <xf numFmtId="0" fontId="7" fillId="26" borderId="19" xfId="19" applyFont="1" applyFill="1" applyBorder="1" applyAlignment="1" applyProtection="1">
      <alignment horizontal="center"/>
    </xf>
    <xf numFmtId="0" fontId="7" fillId="26" borderId="25" xfId="19" applyFont="1" applyFill="1" applyBorder="1" applyAlignment="1" applyProtection="1">
      <alignment horizontal="center"/>
    </xf>
    <xf numFmtId="0" fontId="6" fillId="28" borderId="46" xfId="0" applyFont="1" applyFill="1" applyBorder="1" applyAlignment="1" applyProtection="1">
      <alignment horizontal="center" vertical="center" wrapText="1"/>
    </xf>
    <xf numFmtId="0" fontId="6" fillId="28" borderId="61" xfId="0" applyFont="1" applyFill="1" applyBorder="1" applyAlignment="1" applyProtection="1">
      <alignment horizontal="center" vertical="center" wrapText="1"/>
    </xf>
    <xf numFmtId="0" fontId="68" fillId="0" borderId="0" xfId="46" applyFont="1" applyFill="1" applyBorder="1" applyAlignment="1" applyProtection="1">
      <alignment horizontal="left" vertical="center" wrapText="1"/>
    </xf>
    <xf numFmtId="0" fontId="5" fillId="0" borderId="51"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7" fillId="0" borderId="19" xfId="19" applyFont="1" applyFill="1" applyBorder="1" applyAlignment="1" applyProtection="1">
      <alignment horizontal="left"/>
    </xf>
    <xf numFmtId="0" fontId="7" fillId="0" borderId="25" xfId="19" applyFont="1" applyFill="1" applyBorder="1" applyAlignment="1" applyProtection="1">
      <alignment horizontal="left"/>
    </xf>
    <xf numFmtId="0" fontId="40" fillId="61" borderId="19" xfId="79" applyFont="1" applyFill="1" applyBorder="1" applyAlignment="1">
      <alignment horizontal="center" wrapText="1"/>
    </xf>
    <xf numFmtId="0" fontId="40" fillId="61" borderId="24" xfId="79" applyFont="1" applyFill="1" applyBorder="1" applyAlignment="1">
      <alignment horizontal="center"/>
    </xf>
    <xf numFmtId="0" fontId="40" fillId="61" borderId="25" xfId="79" applyFont="1" applyFill="1" applyBorder="1" applyAlignment="1">
      <alignment horizontal="center"/>
    </xf>
    <xf numFmtId="0" fontId="85" fillId="35" borderId="19" xfId="57" applyFont="1" applyBorder="1" applyAlignment="1" applyProtection="1">
      <alignment horizontal="center" vertical="center" wrapText="1"/>
    </xf>
    <xf numFmtId="0" fontId="85" fillId="35" borderId="24" xfId="57" applyFont="1" applyBorder="1" applyAlignment="1" applyProtection="1">
      <alignment horizontal="center" vertical="center" wrapText="1"/>
    </xf>
    <xf numFmtId="0" fontId="85" fillId="35" borderId="25" xfId="57" applyFont="1" applyBorder="1" applyAlignment="1" applyProtection="1">
      <alignment horizontal="center" vertical="center" wrapText="1"/>
    </xf>
    <xf numFmtId="0" fontId="6" fillId="28" borderId="46" xfId="0" applyFont="1" applyFill="1" applyBorder="1" applyAlignment="1" applyProtection="1">
      <alignment horizontal="left" vertical="center" wrapText="1"/>
    </xf>
    <xf numFmtId="0" fontId="6" fillId="28" borderId="65" xfId="0" applyFont="1" applyFill="1" applyBorder="1" applyAlignment="1" applyProtection="1">
      <alignment horizontal="left" vertical="center" wrapText="1"/>
    </xf>
    <xf numFmtId="0" fontId="6" fillId="28" borderId="61" xfId="0" applyFont="1" applyFill="1" applyBorder="1" applyAlignment="1" applyProtection="1">
      <alignment horizontal="left" vertical="center" wrapText="1"/>
    </xf>
    <xf numFmtId="0" fontId="59" fillId="29" borderId="19" xfId="48" applyFont="1" applyBorder="1" applyAlignment="1" applyProtection="1">
      <alignment horizontal="center" vertical="center"/>
    </xf>
    <xf numFmtId="0" fontId="59" fillId="29" borderId="24" xfId="48" applyFont="1" applyBorder="1" applyAlignment="1" applyProtection="1">
      <alignment horizontal="center" vertical="center"/>
    </xf>
    <xf numFmtId="0" fontId="59" fillId="29" borderId="25" xfId="48" applyFont="1" applyBorder="1" applyAlignment="1" applyProtection="1">
      <alignment horizontal="center" vertical="center"/>
    </xf>
    <xf numFmtId="0" fontId="59" fillId="29" borderId="19" xfId="48" applyFont="1" applyBorder="1" applyAlignment="1" applyProtection="1">
      <alignment horizontal="center" vertical="center" wrapText="1"/>
    </xf>
    <xf numFmtId="0" fontId="59" fillId="29" borderId="24" xfId="48" applyFont="1" applyBorder="1" applyAlignment="1" applyProtection="1">
      <alignment horizontal="center" vertical="center" wrapText="1"/>
    </xf>
    <xf numFmtId="0" fontId="69" fillId="35" borderId="19" xfId="57" applyFont="1" applyBorder="1" applyAlignment="1" applyProtection="1">
      <alignment horizontal="center"/>
    </xf>
    <xf numFmtId="0" fontId="69" fillId="35" borderId="24" xfId="57" applyFont="1" applyBorder="1" applyAlignment="1" applyProtection="1">
      <alignment horizontal="center"/>
    </xf>
    <xf numFmtId="0" fontId="69" fillId="35" borderId="25" xfId="57" applyFont="1" applyBorder="1" applyAlignment="1" applyProtection="1">
      <alignment horizontal="center"/>
    </xf>
    <xf numFmtId="0" fontId="85" fillId="35" borderId="19" xfId="57" applyFont="1" applyBorder="1" applyAlignment="1" applyProtection="1">
      <alignment vertical="center"/>
    </xf>
    <xf numFmtId="0" fontId="79" fillId="0" borderId="24" xfId="69" applyBorder="1" applyAlignment="1">
      <alignment vertical="center"/>
    </xf>
    <xf numFmtId="0" fontId="16" fillId="27" borderId="0" xfId="0" applyFont="1" applyFill="1" applyBorder="1" applyAlignment="1" applyProtection="1">
      <alignment horizontal="right" vertical="top"/>
    </xf>
  </cellXfs>
  <cellStyles count="90">
    <cellStyle name="20 % - Akzent1" xfId="1" builtinId="30" customBuiltin="1"/>
    <cellStyle name="20 % - Akzent1 2" xfId="51" xr:uid="{00000000-0005-0000-0000-000001000000}"/>
    <cellStyle name="20 % - Akzent1 3" xfId="65" xr:uid="{00000000-0005-0000-0000-000002000000}"/>
    <cellStyle name="20 % - Akzent2" xfId="2" builtinId="34" customBuiltin="1"/>
    <cellStyle name="20 % - Akzent2 2" xfId="52" xr:uid="{00000000-0005-0000-0000-000004000000}"/>
    <cellStyle name="20 % - Akzent2 2 2" xfId="80" xr:uid="{185264F7-AC35-41F8-8366-552C34554694}"/>
    <cellStyle name="20 % - Akzent2 3" xfId="64" xr:uid="{00000000-0005-0000-0000-000005000000}"/>
    <cellStyle name="20 % - Akzent3" xfId="3" builtinId="38" customBuiltin="1"/>
    <cellStyle name="20 % - Akzent3 2" xfId="66" xr:uid="{00000000-0005-0000-0000-000007000000}"/>
    <cellStyle name="20 % - Akzent3 2 2" xfId="84" xr:uid="{F861C8CD-D38B-4FC4-9DF7-7604B1FABD8F}"/>
    <cellStyle name="20 % - Akzent4" xfId="4" builtinId="42" customBuiltin="1"/>
    <cellStyle name="20 % - Akzent5" xfId="5" builtinId="46" customBuiltin="1"/>
    <cellStyle name="20 % - Akzent6" xfId="6" builtinId="50" customBuiltin="1"/>
    <cellStyle name="40 % - Akzent1" xfId="7" builtinId="31" customBuiltin="1"/>
    <cellStyle name="40 % - Akzent1 2" xfId="74" xr:uid="{00000000-0005-0000-0000-00000C000000}"/>
    <cellStyle name="40 % - Akzent1 2 2" xfId="85" xr:uid="{DA05E08B-4BDB-4D3F-B314-EBB82167485F}"/>
    <cellStyle name="40 % - Akzent2" xfId="8" builtinId="35" customBuiltin="1"/>
    <cellStyle name="40 % - Akzent2 2" xfId="75" xr:uid="{00000000-0005-0000-0000-00000E000000}"/>
    <cellStyle name="40 % - Akzent3" xfId="9" builtinId="39" customBuiltin="1"/>
    <cellStyle name="40 % - Akzent3 2" xfId="76" xr:uid="{00000000-0005-0000-0000-000010000000}"/>
    <cellStyle name="40 % - Akzent3 2 2" xfId="86" xr:uid="{9806B43C-F457-44B2-B48F-AADF797AFAE3}"/>
    <cellStyle name="40 % - Akzent4" xfId="10" builtinId="43" customBuiltin="1"/>
    <cellStyle name="40 % - Akzent5" xfId="11" builtinId="47" customBuiltin="1"/>
    <cellStyle name="40 % - Akzent5 2" xfId="88" xr:uid="{BBC65277-6719-441E-B44B-F4E31AD94A98}"/>
    <cellStyle name="40 % - Akzent6" xfId="12" builtinId="51" customBuiltin="1"/>
    <cellStyle name="60 % - Akzent1" xfId="13" builtinId="32" customBuiltin="1"/>
    <cellStyle name="60 % - Akzent1 2" xfId="57" xr:uid="{00000000-0005-0000-0000-000015000000}"/>
    <cellStyle name="60 % - Akzent2" xfId="14" builtinId="36" customBuiltin="1"/>
    <cellStyle name="60 % - Akzent2 2" xfId="54" xr:uid="{00000000-0005-0000-0000-000017000000}"/>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1 2" xfId="48" xr:uid="{00000000-0005-0000-0000-00001D000000}"/>
    <cellStyle name="Akzent2" xfId="20" builtinId="33" customBuiltin="1"/>
    <cellStyle name="Akzent2 2" xfId="53" xr:uid="{00000000-0005-0000-0000-00001F000000}"/>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Ausgabe 2" xfId="49" xr:uid="{00000000-0005-0000-0000-000025000000}"/>
    <cellStyle name="Ausgabe 2 2" xfId="77" xr:uid="{00000000-0005-0000-0000-000026000000}"/>
    <cellStyle name="Berechnung" xfId="26" builtinId="22" customBuiltin="1"/>
    <cellStyle name="Berechnung 2" xfId="50" xr:uid="{00000000-0005-0000-0000-000028000000}"/>
    <cellStyle name="Comma [0]" xfId="62" xr:uid="{00000000-0005-0000-0000-000029000000}"/>
    <cellStyle name="Currency [0]" xfId="63" xr:uid="{00000000-0005-0000-0000-00002A000000}"/>
    <cellStyle name="Eingabe" xfId="27" builtinId="20" customBuiltin="1"/>
    <cellStyle name="Eingabe 2" xfId="59" xr:uid="{00000000-0005-0000-0000-00002C000000}"/>
    <cellStyle name="Eingabe 2 2" xfId="81" xr:uid="{599E17BE-1B46-4BDA-A3B0-D711374694A5}"/>
    <cellStyle name="Eingabefeld1" xfId="70" xr:uid="{00000000-0005-0000-0000-00002D000000}"/>
    <cellStyle name="Ergebnis" xfId="28" builtinId="25" customBuiltin="1"/>
    <cellStyle name="Erklärender Text" xfId="29" builtinId="53" customBuiltin="1"/>
    <cellStyle name="Euro" xfId="30" xr:uid="{00000000-0005-0000-0000-000030000000}"/>
    <cellStyle name="Gut" xfId="31" builtinId="26" customBuiltin="1"/>
    <cellStyle name="Komma 2" xfId="58" xr:uid="{00000000-0005-0000-0000-000032000000}"/>
    <cellStyle name="Neutral" xfId="32" builtinId="28" customBuiltin="1"/>
    <cellStyle name="Normal_erfassungsmatrix 04" xfId="33" xr:uid="{00000000-0005-0000-0000-000034000000}"/>
    <cellStyle name="Notiz" xfId="34" builtinId="10" customBuiltin="1"/>
    <cellStyle name="Prozent 2" xfId="87" xr:uid="{08C55060-C4F4-4284-802F-232AF69B19B0}"/>
    <cellStyle name="Prozent 3" xfId="56" xr:uid="{00000000-0005-0000-0000-000037000000}"/>
    <cellStyle name="Prozent 3 2" xfId="89" xr:uid="{39512D43-A104-4474-862B-19C1831FBEFC}"/>
    <cellStyle name="Prozent 4" xfId="61" xr:uid="{00000000-0005-0000-0000-000038000000}"/>
    <cellStyle name="Schlecht" xfId="35" builtinId="27" customBuiltin="1"/>
    <cellStyle name="Schlecht 2" xfId="71" xr:uid="{00000000-0005-0000-0000-00003A000000}"/>
    <cellStyle name="Standard" xfId="0" builtinId="0"/>
    <cellStyle name="Standard 12" xfId="47" xr:uid="{00000000-0005-0000-0000-00003C000000}"/>
    <cellStyle name="Standard 2" xfId="46" xr:uid="{00000000-0005-0000-0000-00003D000000}"/>
    <cellStyle name="Standard 2 2" xfId="67" xr:uid="{00000000-0005-0000-0000-00003E000000}"/>
    <cellStyle name="Standard 2 3" xfId="79" xr:uid="{B1A782E4-02F3-479D-909A-452BE2250626}"/>
    <cellStyle name="Standard 3" xfId="69" xr:uid="{00000000-0005-0000-0000-00003F000000}"/>
    <cellStyle name="Standard 4" xfId="55" xr:uid="{00000000-0005-0000-0000-000040000000}"/>
    <cellStyle name="Standard 6" xfId="60" xr:uid="{00000000-0005-0000-0000-000041000000}"/>
    <cellStyle name="Standard_Erhebungsbogen gemäß § 28 Nr. 3 und 4 ARegV (Gas)" xfId="36" xr:uid="{00000000-0005-0000-0000-000042000000}"/>
    <cellStyle name="Standard_Fragebogen zu § 19 Abs. 3 StromNEV" xfId="37" xr:uid="{00000000-0005-0000-0000-000043000000}"/>
    <cellStyle name="Tablehead1" xfId="72" xr:uid="{00000000-0005-0000-0000-000044000000}"/>
    <cellStyle name="Tablehead3" xfId="68" xr:uid="{00000000-0005-0000-0000-000045000000}"/>
    <cellStyle name="Tablehead3 2" xfId="73" xr:uid="{00000000-0005-0000-0000-000046000000}"/>
    <cellStyle name="Überschrift" xfId="38" builtinId="15" customBuiltin="1"/>
    <cellStyle name="Überschrift 1" xfId="39" builtinId="16" customBuiltin="1"/>
    <cellStyle name="Überschrift 1 2" xfId="83" xr:uid="{5A65A9CD-BFDA-48A4-98A1-4C5A404544E4}"/>
    <cellStyle name="Überschrift 2" xfId="40" builtinId="17" customBuiltin="1"/>
    <cellStyle name="Überschrift 3" xfId="41" builtinId="18" customBuiltin="1"/>
    <cellStyle name="Überschrift 4" xfId="42" builtinId="19" customBuiltin="1"/>
    <cellStyle name="Überschrift 5" xfId="82" xr:uid="{7808BF16-18A5-4E52-8550-7533944E0A07}"/>
    <cellStyle name="Verknüpfte Zelle" xfId="43" builtinId="24" customBuiltin="1"/>
    <cellStyle name="Währung 2" xfId="78" xr:uid="{1EB00E4B-BF3A-4173-B809-53DCEB14896D}"/>
    <cellStyle name="Warnender Text" xfId="44" builtinId="11" customBuiltin="1"/>
    <cellStyle name="Zelle überprüfen" xfId="45" builtinId="23" customBuiltin="1"/>
  </cellStyles>
  <dxfs count="2">
    <dxf>
      <fill>
        <patternFill>
          <bgColor theme="0" tint="-0.34998626667073579"/>
        </patternFill>
      </fill>
    </dxf>
    <dxf>
      <fill>
        <patternFill>
          <bgColor theme="0" tint="-0.34998626667073579"/>
        </patternFill>
      </fill>
    </dxf>
  </dxfs>
  <tableStyles count="0" defaultTableStyle="TableStyleMedium9" defaultPivotStyle="PivotStyleLight16"/>
  <colors>
    <mruColors>
      <color rgb="FFFFFFCC"/>
      <color rgb="FFFFFF00"/>
      <color rgb="FFFFFF66"/>
      <color rgb="FFC0C0C0"/>
      <color rgb="FF66FF66"/>
      <color rgb="FF66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395111</xdr:colOff>
      <xdr:row>6</xdr:row>
      <xdr:rowOff>65851</xdr:rowOff>
    </xdr:from>
    <xdr:to>
      <xdr:col>10</xdr:col>
      <xdr:colOff>301037</xdr:colOff>
      <xdr:row>14</xdr:row>
      <xdr:rowOff>9406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0489259" y="1307629"/>
          <a:ext cx="3857037" cy="2229555"/>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150000"/>
            </a:lnSpc>
          </a:pPr>
          <a:r>
            <a:rPr lang="de-DE" sz="1200" b="1" baseline="0">
              <a:latin typeface="Arial" panose="020B0604020202020204" pitchFamily="34" charset="0"/>
              <a:cs typeface="Arial" panose="020B0604020202020204" pitchFamily="34" charset="0"/>
            </a:rPr>
            <a:t>Änderungen an der Struktur des EHB bzw. den darin enthaltenen Rechenformeln sind grundsätzlich unzulässig. Sollten Änderungen dennoch erforderlich sein, so ist dies im Rahmen des Antrags zum Reguierungskonto transparent und nachvollziehbar mitzuteilen.</a:t>
          </a:r>
          <a:endParaRPr lang="de-DE" sz="12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137160</xdr:colOff>
      <xdr:row>22</xdr:row>
      <xdr:rowOff>114300</xdr:rowOff>
    </xdr:from>
    <xdr:to>
      <xdr:col>4</xdr:col>
      <xdr:colOff>647700</xdr:colOff>
      <xdr:row>23</xdr:row>
      <xdr:rowOff>137160</xdr:rowOff>
    </xdr:to>
    <xdr:cxnSp macro="">
      <xdr:nvCxnSpPr>
        <xdr:cNvPr id="2" name="Gewinkelte Verbindung 4">
          <a:extLst>
            <a:ext uri="{FF2B5EF4-FFF2-40B4-BE49-F238E27FC236}">
              <a16:creationId xmlns:a16="http://schemas.microsoft.com/office/drawing/2014/main" id="{00000000-0008-0000-0300-000002000000}"/>
            </a:ext>
          </a:extLst>
        </xdr:cNvPr>
        <xdr:cNvCxnSpPr/>
      </xdr:nvCxnSpPr>
      <xdr:spPr>
        <a:xfrm>
          <a:off x="6477000" y="1943100"/>
          <a:ext cx="1950720" cy="21336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507999</xdr:colOff>
      <xdr:row>29</xdr:row>
      <xdr:rowOff>37630</xdr:rowOff>
    </xdr:from>
    <xdr:to>
      <xdr:col>6</xdr:col>
      <xdr:colOff>1337731</xdr:colOff>
      <xdr:row>30</xdr:row>
      <xdr:rowOff>18275</xdr:rowOff>
    </xdr:to>
    <xdr:sp macro="" textlink="">
      <xdr:nvSpPr>
        <xdr:cNvPr id="3" name="Geschweifte Klammer links 2">
          <a:extLst>
            <a:ext uri="{FF2B5EF4-FFF2-40B4-BE49-F238E27FC236}">
              <a16:creationId xmlns:a16="http://schemas.microsoft.com/office/drawing/2014/main" id="{00000000-0008-0000-0300-000003000000}"/>
            </a:ext>
          </a:extLst>
        </xdr:cNvPr>
        <xdr:cNvSpPr/>
      </xdr:nvSpPr>
      <xdr:spPr>
        <a:xfrm rot="5400000">
          <a:off x="9977482" y="1617147"/>
          <a:ext cx="331165" cy="3710092"/>
        </a:xfrm>
        <a:prstGeom prst="leftBrace">
          <a:avLst>
            <a:gd name="adj1" fmla="val 128751"/>
            <a:gd name="adj2" fmla="val 86980"/>
          </a:avLst>
        </a:prstGeom>
        <a:noFill/>
        <a:ln w="12700" cap="flat" cmpd="sng" algn="ctr">
          <a:solidFill>
            <a:srgbClr val="5B9BD5"/>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undesbank.de/de/publikationen/statistiken/statistische-beiheft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D13"/>
  <sheetViews>
    <sheetView workbookViewId="0">
      <selection activeCell="C41" sqref="C41"/>
    </sheetView>
  </sheetViews>
  <sheetFormatPr baseColWidth="10" defaultRowHeight="12.75" x14ac:dyDescent="0.2"/>
  <cols>
    <col min="1" max="1" width="31.140625" customWidth="1"/>
    <col min="2" max="2" width="27.85546875" customWidth="1"/>
    <col min="3" max="3" width="32.42578125" bestFit="1" customWidth="1"/>
    <col min="4" max="4" width="81.42578125" bestFit="1" customWidth="1"/>
    <col min="5" max="5" width="17.85546875" bestFit="1" customWidth="1"/>
  </cols>
  <sheetData>
    <row r="1" spans="1:4" x14ac:dyDescent="0.2">
      <c r="A1" s="361" t="s">
        <v>234</v>
      </c>
      <c r="B1" s="362" t="s">
        <v>230</v>
      </c>
      <c r="C1" s="362" t="s">
        <v>231</v>
      </c>
      <c r="D1" s="362" t="s">
        <v>14</v>
      </c>
    </row>
    <row r="2" spans="1:4" ht="15" x14ac:dyDescent="0.25">
      <c r="A2" s="92" t="s">
        <v>281</v>
      </c>
      <c r="B2" s="262"/>
      <c r="C2" s="262"/>
      <c r="D2" s="305" t="s">
        <v>232</v>
      </c>
    </row>
    <row r="4" spans="1:4" x14ac:dyDescent="0.2">
      <c r="A4" s="92" t="s">
        <v>321</v>
      </c>
      <c r="B4" s="92" t="s">
        <v>322</v>
      </c>
      <c r="C4" s="92" t="s">
        <v>323</v>
      </c>
      <c r="D4" s="92" t="s">
        <v>324</v>
      </c>
    </row>
    <row r="5" spans="1:4" x14ac:dyDescent="0.2">
      <c r="A5" s="92" t="s">
        <v>321</v>
      </c>
      <c r="B5" s="92" t="s">
        <v>325</v>
      </c>
      <c r="C5" s="92" t="s">
        <v>327</v>
      </c>
      <c r="D5" s="92" t="s">
        <v>326</v>
      </c>
    </row>
    <row r="6" spans="1:4" ht="15.75" x14ac:dyDescent="0.25">
      <c r="A6" s="295"/>
    </row>
    <row r="13" spans="1:4" x14ac:dyDescent="0.2">
      <c r="A13" s="92"/>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C42E0-26A5-4D5D-8C3A-6D39DA10BAC6}">
  <sheetPr>
    <tabColor theme="9" tint="0.39997558519241921"/>
    <pageSetUpPr fitToPage="1"/>
  </sheetPr>
  <dimension ref="A1:U64"/>
  <sheetViews>
    <sheetView zoomScale="90" zoomScaleNormal="90" workbookViewId="0">
      <selection activeCell="G22" sqref="G22"/>
    </sheetView>
  </sheetViews>
  <sheetFormatPr baseColWidth="10" defaultRowHeight="14.25" outlineLevelRow="5" x14ac:dyDescent="0.2"/>
  <cols>
    <col min="1" max="1" width="9.140625" style="473" customWidth="1"/>
    <col min="2" max="2" width="40" style="473" customWidth="1"/>
    <col min="3" max="3" width="17.85546875" style="473" customWidth="1"/>
    <col min="4" max="16" width="18.85546875" style="473" customWidth="1"/>
    <col min="17" max="17" width="3.42578125" style="473" customWidth="1"/>
    <col min="18" max="18" width="11.42578125" style="473" customWidth="1"/>
    <col min="19" max="19" width="12.7109375" style="473" customWidth="1"/>
    <col min="20" max="20" width="3.42578125" style="473" customWidth="1"/>
    <col min="21" max="16384" width="11.42578125" style="473"/>
  </cols>
  <sheetData>
    <row r="1" spans="1:16" ht="15.75" x14ac:dyDescent="0.25">
      <c r="A1" s="517" t="s">
        <v>445</v>
      </c>
    </row>
    <row r="2" spans="1:16" ht="15" x14ac:dyDescent="0.25">
      <c r="A2" s="472"/>
    </row>
    <row r="3" spans="1:16" ht="15" x14ac:dyDescent="0.25">
      <c r="A3" s="557" t="s">
        <v>444</v>
      </c>
      <c r="B3" s="558"/>
      <c r="C3" s="559"/>
    </row>
    <row r="4" spans="1:16" x14ac:dyDescent="0.2">
      <c r="A4" s="516" t="s">
        <v>75</v>
      </c>
      <c r="B4" s="516"/>
      <c r="C4" s="484">
        <f>+P10</f>
        <v>0</v>
      </c>
    </row>
    <row r="5" spans="1:16" x14ac:dyDescent="0.2">
      <c r="A5" s="519" t="s">
        <v>194</v>
      </c>
      <c r="B5" s="519"/>
      <c r="C5" s="521"/>
    </row>
    <row r="6" spans="1:16" x14ac:dyDescent="0.2">
      <c r="A6" s="520" t="s">
        <v>190</v>
      </c>
      <c r="B6" s="518"/>
      <c r="C6" s="484">
        <f>+C4-C5</f>
        <v>0</v>
      </c>
    </row>
    <row r="7" spans="1:16" ht="15" x14ac:dyDescent="0.25">
      <c r="A7" s="472"/>
    </row>
    <row r="8" spans="1:16" ht="15" x14ac:dyDescent="0.2">
      <c r="D8" s="474" t="s">
        <v>80</v>
      </c>
      <c r="E8" s="475"/>
      <c r="F8" s="476"/>
      <c r="G8" s="474" t="s">
        <v>442</v>
      </c>
      <c r="H8" s="475"/>
      <c r="I8" s="476"/>
      <c r="J8" s="474" t="s">
        <v>443</v>
      </c>
      <c r="K8" s="475"/>
      <c r="L8" s="476"/>
    </row>
    <row r="9" spans="1:16" ht="30" x14ac:dyDescent="0.2">
      <c r="D9" s="477" t="s">
        <v>80</v>
      </c>
      <c r="E9" s="478" t="s">
        <v>434</v>
      </c>
      <c r="F9" s="478" t="s">
        <v>435</v>
      </c>
      <c r="G9" s="478" t="s">
        <v>436</v>
      </c>
      <c r="H9" s="478" t="s">
        <v>437</v>
      </c>
      <c r="I9" s="478" t="s">
        <v>438</v>
      </c>
      <c r="J9" s="478" t="s">
        <v>436</v>
      </c>
      <c r="K9" s="478" t="s">
        <v>437</v>
      </c>
      <c r="L9" s="478" t="s">
        <v>438</v>
      </c>
      <c r="M9" s="478" t="s">
        <v>81</v>
      </c>
      <c r="N9" s="477" t="s">
        <v>82</v>
      </c>
      <c r="O9" s="477" t="s">
        <v>83</v>
      </c>
      <c r="P9" s="477" t="s">
        <v>300</v>
      </c>
    </row>
    <row r="10" spans="1:16" ht="15" x14ac:dyDescent="0.2">
      <c r="B10" s="479" t="s">
        <v>64</v>
      </c>
      <c r="C10" s="480"/>
      <c r="D10" s="481">
        <f>SUM(D11:D20)</f>
        <v>0</v>
      </c>
      <c r="E10" s="481">
        <f t="shared" ref="E10:P10" si="0">SUM(E11:E20)</f>
        <v>0</v>
      </c>
      <c r="F10" s="481">
        <f t="shared" si="0"/>
        <v>0</v>
      </c>
      <c r="G10" s="481">
        <f t="shared" si="0"/>
        <v>0</v>
      </c>
      <c r="H10" s="481">
        <f t="shared" si="0"/>
        <v>0</v>
      </c>
      <c r="I10" s="481">
        <f t="shared" si="0"/>
        <v>0</v>
      </c>
      <c r="J10" s="481">
        <f t="shared" si="0"/>
        <v>0</v>
      </c>
      <c r="K10" s="481">
        <f t="shared" si="0"/>
        <v>0</v>
      </c>
      <c r="L10" s="481">
        <f t="shared" si="0"/>
        <v>0</v>
      </c>
      <c r="M10" s="481">
        <f t="shared" si="0"/>
        <v>0</v>
      </c>
      <c r="N10" s="481">
        <f t="shared" si="0"/>
        <v>0</v>
      </c>
      <c r="O10" s="481">
        <f t="shared" si="0"/>
        <v>0</v>
      </c>
      <c r="P10" s="481">
        <f t="shared" si="0"/>
        <v>0</v>
      </c>
    </row>
    <row r="11" spans="1:16" x14ac:dyDescent="0.2">
      <c r="A11" s="482" t="str">
        <f>A25</f>
        <v>NB1</v>
      </c>
      <c r="B11" s="482">
        <f>B25</f>
        <v>0</v>
      </c>
      <c r="C11" s="483"/>
      <c r="D11" s="484">
        <f t="shared" ref="D11:D20" si="1">SUMIF($A$25:$A$64,A11,$D$25:$D$64)</f>
        <v>0</v>
      </c>
      <c r="E11" s="484">
        <f t="shared" ref="E11:E20" si="2">SUMIF($A$25:$A$64,A11,$E$25:$E$64)</f>
        <v>0</v>
      </c>
      <c r="F11" s="484">
        <f t="shared" ref="F11:F20" si="3">SUMIF($A$25:$A$64,A11,$F$25:$F$64)</f>
        <v>0</v>
      </c>
      <c r="G11" s="484">
        <f t="shared" ref="G11:G20" si="4">SUMIF($A$25:$A$64,A11,$G$25:$G$64)</f>
        <v>0</v>
      </c>
      <c r="H11" s="484">
        <f t="shared" ref="H11:H20" si="5">SUMIF($A$25:$A$64,A11,$H$25:$H$64)</f>
        <v>0</v>
      </c>
      <c r="I11" s="484">
        <f t="shared" ref="I11:I20" si="6">SUMIF($A$25:$A$64,A11,$I$25:$I$64)</f>
        <v>0</v>
      </c>
      <c r="J11" s="484">
        <f t="shared" ref="J11:J20" si="7">SUMIF($A$25:$A$64,A11,$J$25:$J$64)</f>
        <v>0</v>
      </c>
      <c r="K11" s="484">
        <f t="shared" ref="K11:K20" si="8">SUMIF($A$25:$A$64,A11,$K$25:$K$64)</f>
        <v>0</v>
      </c>
      <c r="L11" s="484">
        <f t="shared" ref="L11:L20" si="9">SUMIF($A$25:$A$64,A11,$L$25:$L$64)</f>
        <v>0</v>
      </c>
      <c r="M11" s="484">
        <f t="shared" ref="M11:M20" si="10">SUMIF($A$25:$A$64,A11,$M$25:$M$64)</f>
        <v>0</v>
      </c>
      <c r="N11" s="484">
        <f t="shared" ref="N11:N20" si="11">SUMIF($A$25:$A$64,A11,$N$25:$N$64)</f>
        <v>0</v>
      </c>
      <c r="O11" s="484">
        <f t="shared" ref="O11:O20" si="12">SUMIF($A$25:$A$64,A11,$O$25:$O$64)</f>
        <v>0</v>
      </c>
      <c r="P11" s="485">
        <f t="shared" ref="P11:P20" si="13">SUMIF($A$25:$A$64,A11,$P$25:$P$64)</f>
        <v>0</v>
      </c>
    </row>
    <row r="12" spans="1:16" outlineLevel="1" x14ac:dyDescent="0.2">
      <c r="A12" s="482">
        <f>A29</f>
        <v>0</v>
      </c>
      <c r="B12" s="482">
        <f>B29</f>
        <v>0</v>
      </c>
      <c r="C12" s="483"/>
      <c r="D12" s="484">
        <f t="shared" si="1"/>
        <v>0</v>
      </c>
      <c r="E12" s="484">
        <f t="shared" si="2"/>
        <v>0</v>
      </c>
      <c r="F12" s="484">
        <f t="shared" si="3"/>
        <v>0</v>
      </c>
      <c r="G12" s="484">
        <f t="shared" si="4"/>
        <v>0</v>
      </c>
      <c r="H12" s="484">
        <f t="shared" si="5"/>
        <v>0</v>
      </c>
      <c r="I12" s="484">
        <f t="shared" si="6"/>
        <v>0</v>
      </c>
      <c r="J12" s="484">
        <f t="shared" si="7"/>
        <v>0</v>
      </c>
      <c r="K12" s="484">
        <f t="shared" si="8"/>
        <v>0</v>
      </c>
      <c r="L12" s="484">
        <f t="shared" si="9"/>
        <v>0</v>
      </c>
      <c r="M12" s="484">
        <f t="shared" si="10"/>
        <v>0</v>
      </c>
      <c r="N12" s="484">
        <f t="shared" si="11"/>
        <v>0</v>
      </c>
      <c r="O12" s="484">
        <f t="shared" si="12"/>
        <v>0</v>
      </c>
      <c r="P12" s="485">
        <f t="shared" si="13"/>
        <v>0</v>
      </c>
    </row>
    <row r="13" spans="1:16" outlineLevel="2" x14ac:dyDescent="0.2">
      <c r="A13" s="482">
        <f>A33</f>
        <v>0</v>
      </c>
      <c r="B13" s="482">
        <f>B33</f>
        <v>0</v>
      </c>
      <c r="C13" s="483"/>
      <c r="D13" s="484">
        <f t="shared" si="1"/>
        <v>0</v>
      </c>
      <c r="E13" s="484">
        <f t="shared" si="2"/>
        <v>0</v>
      </c>
      <c r="F13" s="484">
        <f t="shared" si="3"/>
        <v>0</v>
      </c>
      <c r="G13" s="484">
        <f t="shared" si="4"/>
        <v>0</v>
      </c>
      <c r="H13" s="484">
        <f t="shared" si="5"/>
        <v>0</v>
      </c>
      <c r="I13" s="484">
        <f t="shared" si="6"/>
        <v>0</v>
      </c>
      <c r="J13" s="484">
        <f t="shared" si="7"/>
        <v>0</v>
      </c>
      <c r="K13" s="484">
        <f t="shared" si="8"/>
        <v>0</v>
      </c>
      <c r="L13" s="484">
        <f t="shared" si="9"/>
        <v>0</v>
      </c>
      <c r="M13" s="484">
        <f t="shared" si="10"/>
        <v>0</v>
      </c>
      <c r="N13" s="484">
        <f t="shared" si="11"/>
        <v>0</v>
      </c>
      <c r="O13" s="484">
        <f t="shared" si="12"/>
        <v>0</v>
      </c>
      <c r="P13" s="485">
        <f t="shared" si="13"/>
        <v>0</v>
      </c>
    </row>
    <row r="14" spans="1:16" outlineLevel="3" x14ac:dyDescent="0.2">
      <c r="A14" s="482">
        <f>A37</f>
        <v>0</v>
      </c>
      <c r="B14" s="482">
        <f>B37</f>
        <v>0</v>
      </c>
      <c r="C14" s="483"/>
      <c r="D14" s="484">
        <f t="shared" si="1"/>
        <v>0</v>
      </c>
      <c r="E14" s="484">
        <f t="shared" si="2"/>
        <v>0</v>
      </c>
      <c r="F14" s="484">
        <f t="shared" si="3"/>
        <v>0</v>
      </c>
      <c r="G14" s="484">
        <f t="shared" si="4"/>
        <v>0</v>
      </c>
      <c r="H14" s="484">
        <f t="shared" si="5"/>
        <v>0</v>
      </c>
      <c r="I14" s="484">
        <f t="shared" si="6"/>
        <v>0</v>
      </c>
      <c r="J14" s="484">
        <f t="shared" si="7"/>
        <v>0</v>
      </c>
      <c r="K14" s="484">
        <f t="shared" si="8"/>
        <v>0</v>
      </c>
      <c r="L14" s="484">
        <f t="shared" si="9"/>
        <v>0</v>
      </c>
      <c r="M14" s="484">
        <f t="shared" si="10"/>
        <v>0</v>
      </c>
      <c r="N14" s="484">
        <f t="shared" si="11"/>
        <v>0</v>
      </c>
      <c r="O14" s="484">
        <f t="shared" si="12"/>
        <v>0</v>
      </c>
      <c r="P14" s="485">
        <f t="shared" si="13"/>
        <v>0</v>
      </c>
    </row>
    <row r="15" spans="1:16" outlineLevel="4" x14ac:dyDescent="0.2">
      <c r="A15" s="482">
        <f>A41</f>
        <v>0</v>
      </c>
      <c r="B15" s="482">
        <f>B41</f>
        <v>0</v>
      </c>
      <c r="C15" s="483"/>
      <c r="D15" s="484">
        <f t="shared" si="1"/>
        <v>0</v>
      </c>
      <c r="E15" s="484">
        <f t="shared" si="2"/>
        <v>0</v>
      </c>
      <c r="F15" s="484">
        <f t="shared" si="3"/>
        <v>0</v>
      </c>
      <c r="G15" s="484">
        <f t="shared" si="4"/>
        <v>0</v>
      </c>
      <c r="H15" s="484">
        <f t="shared" si="5"/>
        <v>0</v>
      </c>
      <c r="I15" s="484">
        <f t="shared" si="6"/>
        <v>0</v>
      </c>
      <c r="J15" s="484">
        <f t="shared" si="7"/>
        <v>0</v>
      </c>
      <c r="K15" s="484">
        <f t="shared" si="8"/>
        <v>0</v>
      </c>
      <c r="L15" s="484">
        <f t="shared" si="9"/>
        <v>0</v>
      </c>
      <c r="M15" s="484">
        <f t="shared" si="10"/>
        <v>0</v>
      </c>
      <c r="N15" s="484">
        <f t="shared" si="11"/>
        <v>0</v>
      </c>
      <c r="O15" s="484">
        <f t="shared" si="12"/>
        <v>0</v>
      </c>
      <c r="P15" s="485">
        <f t="shared" si="13"/>
        <v>0</v>
      </c>
    </row>
    <row r="16" spans="1:16" outlineLevel="5" x14ac:dyDescent="0.2">
      <c r="A16" s="482">
        <f>A45</f>
        <v>0</v>
      </c>
      <c r="B16" s="482">
        <f>B45</f>
        <v>0</v>
      </c>
      <c r="C16" s="483"/>
      <c r="D16" s="484">
        <f t="shared" si="1"/>
        <v>0</v>
      </c>
      <c r="E16" s="484">
        <f t="shared" si="2"/>
        <v>0</v>
      </c>
      <c r="F16" s="484">
        <f t="shared" si="3"/>
        <v>0</v>
      </c>
      <c r="G16" s="484">
        <f t="shared" si="4"/>
        <v>0</v>
      </c>
      <c r="H16" s="484">
        <f t="shared" si="5"/>
        <v>0</v>
      </c>
      <c r="I16" s="484">
        <f t="shared" si="6"/>
        <v>0</v>
      </c>
      <c r="J16" s="484">
        <f t="shared" si="7"/>
        <v>0</v>
      </c>
      <c r="K16" s="484">
        <f t="shared" si="8"/>
        <v>0</v>
      </c>
      <c r="L16" s="484">
        <f t="shared" si="9"/>
        <v>0</v>
      </c>
      <c r="M16" s="484">
        <f t="shared" si="10"/>
        <v>0</v>
      </c>
      <c r="N16" s="484">
        <f t="shared" si="11"/>
        <v>0</v>
      </c>
      <c r="O16" s="484">
        <f t="shared" si="12"/>
        <v>0</v>
      </c>
      <c r="P16" s="485">
        <f t="shared" si="13"/>
        <v>0</v>
      </c>
    </row>
    <row r="17" spans="1:21" outlineLevel="5" x14ac:dyDescent="0.2">
      <c r="A17" s="482">
        <f>A49</f>
        <v>0</v>
      </c>
      <c r="B17" s="482">
        <f>B49</f>
        <v>0</v>
      </c>
      <c r="C17" s="483"/>
      <c r="D17" s="484">
        <f t="shared" si="1"/>
        <v>0</v>
      </c>
      <c r="E17" s="484">
        <f t="shared" si="2"/>
        <v>0</v>
      </c>
      <c r="F17" s="484">
        <f t="shared" si="3"/>
        <v>0</v>
      </c>
      <c r="G17" s="484">
        <f t="shared" si="4"/>
        <v>0</v>
      </c>
      <c r="H17" s="484">
        <f t="shared" si="5"/>
        <v>0</v>
      </c>
      <c r="I17" s="484">
        <f t="shared" si="6"/>
        <v>0</v>
      </c>
      <c r="J17" s="484">
        <f t="shared" si="7"/>
        <v>0</v>
      </c>
      <c r="K17" s="484">
        <f t="shared" si="8"/>
        <v>0</v>
      </c>
      <c r="L17" s="484">
        <f t="shared" si="9"/>
        <v>0</v>
      </c>
      <c r="M17" s="484">
        <f t="shared" si="10"/>
        <v>0</v>
      </c>
      <c r="N17" s="484">
        <f t="shared" si="11"/>
        <v>0</v>
      </c>
      <c r="O17" s="484">
        <f t="shared" si="12"/>
        <v>0</v>
      </c>
      <c r="P17" s="485">
        <f t="shared" si="13"/>
        <v>0</v>
      </c>
    </row>
    <row r="18" spans="1:21" outlineLevel="5" x14ac:dyDescent="0.2">
      <c r="A18" s="482">
        <f>A53</f>
        <v>0</v>
      </c>
      <c r="B18" s="482">
        <f>B53</f>
        <v>0</v>
      </c>
      <c r="C18" s="483"/>
      <c r="D18" s="484">
        <f t="shared" si="1"/>
        <v>0</v>
      </c>
      <c r="E18" s="484">
        <f t="shared" si="2"/>
        <v>0</v>
      </c>
      <c r="F18" s="484">
        <f t="shared" si="3"/>
        <v>0</v>
      </c>
      <c r="G18" s="484">
        <f t="shared" si="4"/>
        <v>0</v>
      </c>
      <c r="H18" s="484">
        <f t="shared" si="5"/>
        <v>0</v>
      </c>
      <c r="I18" s="484">
        <f t="shared" si="6"/>
        <v>0</v>
      </c>
      <c r="J18" s="484">
        <f t="shared" si="7"/>
        <v>0</v>
      </c>
      <c r="K18" s="484">
        <f t="shared" si="8"/>
        <v>0</v>
      </c>
      <c r="L18" s="484">
        <f t="shared" si="9"/>
        <v>0</v>
      </c>
      <c r="M18" s="484">
        <f t="shared" si="10"/>
        <v>0</v>
      </c>
      <c r="N18" s="484">
        <f t="shared" si="11"/>
        <v>0</v>
      </c>
      <c r="O18" s="484">
        <f t="shared" si="12"/>
        <v>0</v>
      </c>
      <c r="P18" s="485">
        <f t="shared" si="13"/>
        <v>0</v>
      </c>
    </row>
    <row r="19" spans="1:21" outlineLevel="5" x14ac:dyDescent="0.2">
      <c r="A19" s="482">
        <f>A57</f>
        <v>0</v>
      </c>
      <c r="B19" s="482">
        <f>B57</f>
        <v>0</v>
      </c>
      <c r="C19" s="483"/>
      <c r="D19" s="484">
        <f t="shared" si="1"/>
        <v>0</v>
      </c>
      <c r="E19" s="484">
        <f t="shared" si="2"/>
        <v>0</v>
      </c>
      <c r="F19" s="484">
        <f t="shared" si="3"/>
        <v>0</v>
      </c>
      <c r="G19" s="484">
        <f t="shared" si="4"/>
        <v>0</v>
      </c>
      <c r="H19" s="484">
        <f t="shared" si="5"/>
        <v>0</v>
      </c>
      <c r="I19" s="484">
        <f t="shared" si="6"/>
        <v>0</v>
      </c>
      <c r="J19" s="484">
        <f t="shared" si="7"/>
        <v>0</v>
      </c>
      <c r="K19" s="484">
        <f t="shared" si="8"/>
        <v>0</v>
      </c>
      <c r="L19" s="484">
        <f t="shared" si="9"/>
        <v>0</v>
      </c>
      <c r="M19" s="484">
        <f t="shared" si="10"/>
        <v>0</v>
      </c>
      <c r="N19" s="484">
        <f t="shared" si="11"/>
        <v>0</v>
      </c>
      <c r="O19" s="484">
        <f t="shared" si="12"/>
        <v>0</v>
      </c>
      <c r="P19" s="485">
        <f t="shared" si="13"/>
        <v>0</v>
      </c>
    </row>
    <row r="20" spans="1:21" outlineLevel="5" x14ac:dyDescent="0.2">
      <c r="A20" s="482">
        <f>A61</f>
        <v>0</v>
      </c>
      <c r="B20" s="482">
        <f>B61</f>
        <v>0</v>
      </c>
      <c r="C20" s="483"/>
      <c r="D20" s="484">
        <f t="shared" si="1"/>
        <v>0</v>
      </c>
      <c r="E20" s="484">
        <f t="shared" si="2"/>
        <v>0</v>
      </c>
      <c r="F20" s="484">
        <f t="shared" si="3"/>
        <v>0</v>
      </c>
      <c r="G20" s="484">
        <f t="shared" si="4"/>
        <v>0</v>
      </c>
      <c r="H20" s="484">
        <f t="shared" si="5"/>
        <v>0</v>
      </c>
      <c r="I20" s="484">
        <f t="shared" si="6"/>
        <v>0</v>
      </c>
      <c r="J20" s="484">
        <f t="shared" si="7"/>
        <v>0</v>
      </c>
      <c r="K20" s="484">
        <f t="shared" si="8"/>
        <v>0</v>
      </c>
      <c r="L20" s="484">
        <f t="shared" si="9"/>
        <v>0</v>
      </c>
      <c r="M20" s="484">
        <f t="shared" si="10"/>
        <v>0</v>
      </c>
      <c r="N20" s="484">
        <f t="shared" si="11"/>
        <v>0</v>
      </c>
      <c r="O20" s="484">
        <f t="shared" si="12"/>
        <v>0</v>
      </c>
      <c r="P20" s="485">
        <f t="shared" si="13"/>
        <v>0</v>
      </c>
    </row>
    <row r="24" spans="1:21" ht="30.75" thickBot="1" x14ac:dyDescent="0.25">
      <c r="A24" s="478" t="s">
        <v>439</v>
      </c>
      <c r="B24" s="478" t="s">
        <v>186</v>
      </c>
      <c r="C24" s="478" t="s">
        <v>440</v>
      </c>
      <c r="D24" s="477" t="s">
        <v>80</v>
      </c>
      <c r="E24" s="478" t="s">
        <v>434</v>
      </c>
      <c r="F24" s="478" t="s">
        <v>435</v>
      </c>
      <c r="G24" s="478" t="s">
        <v>436</v>
      </c>
      <c r="H24" s="478" t="s">
        <v>437</v>
      </c>
      <c r="I24" s="478" t="s">
        <v>438</v>
      </c>
      <c r="J24" s="478" t="s">
        <v>436</v>
      </c>
      <c r="K24" s="478" t="s">
        <v>437</v>
      </c>
      <c r="L24" s="478" t="s">
        <v>438</v>
      </c>
      <c r="M24" s="478" t="s">
        <v>81</v>
      </c>
      <c r="N24" s="477" t="s">
        <v>82</v>
      </c>
      <c r="O24" s="477" t="s">
        <v>83</v>
      </c>
      <c r="P24" s="477" t="s">
        <v>300</v>
      </c>
      <c r="R24" s="486" t="s">
        <v>63</v>
      </c>
      <c r="S24" s="477" t="s">
        <v>441</v>
      </c>
      <c r="U24" s="477" t="s">
        <v>117</v>
      </c>
    </row>
    <row r="25" spans="1:21" x14ac:dyDescent="0.2">
      <c r="A25" s="487" t="str">
        <f>Allgemeines!$B$23</f>
        <v>NB1</v>
      </c>
      <c r="B25" s="488">
        <f>Allgemeines!$C$23</f>
        <v>0</v>
      </c>
      <c r="C25" s="488">
        <v>2021</v>
      </c>
      <c r="D25" s="489">
        <f>SUM(E25:F25)</f>
        <v>0</v>
      </c>
      <c r="E25" s="490">
        <f>SUMIFS(SAV!$AG$5:$AG$1000,SAV!$A$5:$A$1000,$A25,SAV!$C$5:$C$1000,C25)</f>
        <v>0</v>
      </c>
      <c r="F25" s="490">
        <f>SUMIFS(WAV!$V$5:$V$200,WAV!$A$5:$A$200,$A25,WAV!$D$5:$D$200,C25)</f>
        <v>0</v>
      </c>
      <c r="G25" s="490">
        <f>SUMIFS(SAV!$AF$5:$AF$1000,SAV!$A$5:$A$1000,$A25,SAV!$C$5:$C$1000,C25)</f>
        <v>0</v>
      </c>
      <c r="H25" s="490">
        <f>SUMIFS(WAV!$U$5:$U$200,WAV!$A$5:$A$200,$A25,WAV!$D$5:$D$200,C25)</f>
        <v>0</v>
      </c>
      <c r="I25" s="490">
        <f>SUMIFS(BKZ_NAKB!$J$34:$J$200,BKZ_NAKB!$A$34:$A$200,$A25,BKZ_NAKB!$B$34:$B$200,C25)</f>
        <v>0</v>
      </c>
      <c r="J25" s="490">
        <f>SUMIFS(SAV!$AH$5:$AH$1000,SAV!$A$5:$A$1000,$A25,SAV!$C$5:$C$1000,C25)</f>
        <v>0</v>
      </c>
      <c r="K25" s="490">
        <f>SUMIFS(WAV!$W$5:$W$200,WAV!$A$5:$A$200,$A25,WAV!$D$5:$D$200,C25)</f>
        <v>0</v>
      </c>
      <c r="L25" s="490">
        <f>SUMIFS(BKZ_NAKB!$K$34:$K$200,BKZ_NAKB!$A$34:$A$200,$A25,BKZ_NAKB!$B$34:$B$200,C25)</f>
        <v>0</v>
      </c>
      <c r="M25" s="490">
        <f>AVERAGE(SUM(G25:H25,-I25),SUM(J25:K25,-L25))</f>
        <v>0</v>
      </c>
      <c r="N25" s="489">
        <f>$M25*S25</f>
        <v>0</v>
      </c>
      <c r="O25" s="489">
        <f>IFERROR($M25*0.4*U25*0.035*VLOOKUP(A25,Allgemeines!$B$23:$E$32,4,0),"")</f>
        <v>0</v>
      </c>
      <c r="P25" s="489">
        <f t="shared" ref="P25:P64" si="14">SUM(D25,N25:O25)</f>
        <v>0</v>
      </c>
      <c r="R25" s="488">
        <v>2021</v>
      </c>
      <c r="S25" s="491">
        <v>3.2500000000000001E-2</v>
      </c>
      <c r="T25" s="492"/>
      <c r="U25" s="493">
        <v>5.0700000000000002E-2</v>
      </c>
    </row>
    <row r="26" spans="1:21" x14ac:dyDescent="0.2">
      <c r="A26" s="494" t="str">
        <f>Allgemeines!$B$23</f>
        <v>NB1</v>
      </c>
      <c r="B26" s="483">
        <f>Allgemeines!$C$23</f>
        <v>0</v>
      </c>
      <c r="C26" s="483">
        <v>2022</v>
      </c>
      <c r="D26" s="495">
        <f t="shared" ref="D26:D64" si="15">SUM(E26:F26)</f>
        <v>0</v>
      </c>
      <c r="E26" s="484">
        <f>SUMIFS(SAV!$AG$5:$AG$1000,SAV!$A$5:$A$1000,$A26,SAV!$C$5:$C$1000,C26)</f>
        <v>0</v>
      </c>
      <c r="F26" s="484">
        <f>SUMIFS(WAV!$V$5:$V$200,WAV!$A$5:$A$200,$A26,WAV!$D$5:$D$200,C26)</f>
        <v>0</v>
      </c>
      <c r="G26" s="484">
        <f>SUMIFS(SAV!$AF$5:$AF$1000,SAV!$A$5:$A$1000,$A26,SAV!$C$5:$C$1000,C26)</f>
        <v>0</v>
      </c>
      <c r="H26" s="484">
        <f>SUMIFS(WAV!$U$5:$U$200,WAV!$A$5:$A$200,$A26,WAV!$D$5:$D$200,C26)</f>
        <v>0</v>
      </c>
      <c r="I26" s="484">
        <f>SUMIFS(BKZ_NAKB!$J$34:$J$200,BKZ_NAKB!$A$34:$A$200,$A26,BKZ_NAKB!$B$34:$B$200,C26)</f>
        <v>0</v>
      </c>
      <c r="J26" s="484">
        <f>SUMIFS(SAV!$AH$5:$AH$1000,SAV!$A$5:$A$1000,$A26,SAV!$C$5:$C$1000,C26)</f>
        <v>0</v>
      </c>
      <c r="K26" s="484">
        <f>SUMIFS(WAV!$W$5:$W$200,WAV!$A$5:$A$200,$A26,WAV!$D$5:$D$200,C26)</f>
        <v>0</v>
      </c>
      <c r="L26" s="484">
        <f>SUMIFS(BKZ_NAKB!$K$34:$K$200,BKZ_NAKB!$A$34:$A$200,$A26,BKZ_NAKB!$B$34:$B$200,C26)</f>
        <v>0</v>
      </c>
      <c r="M26" s="484">
        <f t="shared" ref="M26:M64" si="16">AVERAGE(SUM(G26:H26,-I26),SUM(J26:K26,-L26))</f>
        <v>0</v>
      </c>
      <c r="N26" s="495">
        <f t="shared" ref="N26:N64" si="17">$M26*S26</f>
        <v>0</v>
      </c>
      <c r="O26" s="495">
        <f>IFERROR($M26*0.4*U26*0.035*VLOOKUP(A26,Allgemeines!$B$23:$E$32,4,0),"")</f>
        <v>0</v>
      </c>
      <c r="P26" s="495">
        <f t="shared" si="14"/>
        <v>0</v>
      </c>
      <c r="R26" s="483">
        <v>2022</v>
      </c>
      <c r="S26" s="496">
        <v>3.2500000000000001E-2</v>
      </c>
      <c r="T26" s="492"/>
      <c r="U26" s="497">
        <v>5.0700000000000002E-2</v>
      </c>
    </row>
    <row r="27" spans="1:21" x14ac:dyDescent="0.2">
      <c r="A27" s="494" t="str">
        <f>Allgemeines!$B$23</f>
        <v>NB1</v>
      </c>
      <c r="B27" s="483">
        <f>Allgemeines!$C$23</f>
        <v>0</v>
      </c>
      <c r="C27" s="483">
        <v>2023</v>
      </c>
      <c r="D27" s="495">
        <f t="shared" si="15"/>
        <v>0</v>
      </c>
      <c r="E27" s="484">
        <f>SUMIFS(SAV!$AG$5:$AG$1000,SAV!$A$5:$A$1000,$A27,SAV!$C$5:$C$1000,C27)</f>
        <v>0</v>
      </c>
      <c r="F27" s="484">
        <f>SUMIFS(WAV!$V$5:$V$200,WAV!$A$5:$A$200,$A27,WAV!$D$5:$D$200,C27)</f>
        <v>0</v>
      </c>
      <c r="G27" s="484">
        <f>SUMIFS(SAV!$AF$5:$AF$1000,SAV!$A$5:$A$1000,$A27,SAV!$C$5:$C$1000,C27)</f>
        <v>0</v>
      </c>
      <c r="H27" s="484">
        <f>SUMIFS(WAV!$U$5:$U$200,WAV!$A$5:$A$200,$A27,WAV!$D$5:$D$200,C27)</f>
        <v>0</v>
      </c>
      <c r="I27" s="484">
        <f>SUMIFS(BKZ_NAKB!$J$34:$J$200,BKZ_NAKB!$A$34:$A$200,$A27,BKZ_NAKB!$B$34:$B$200,C27)</f>
        <v>0</v>
      </c>
      <c r="J27" s="484">
        <f>SUMIFS(SAV!$AH$5:$AH$1000,SAV!$A$5:$A$1000,$A27,SAV!$C$5:$C$1000,C27)</f>
        <v>0</v>
      </c>
      <c r="K27" s="484">
        <f>SUMIFS(WAV!$W$5:$W$200,WAV!$A$5:$A$200,$A27,WAV!$D$5:$D$200,C27)</f>
        <v>0</v>
      </c>
      <c r="L27" s="484">
        <f>SUMIFS(BKZ_NAKB!$K$34:$K$200,BKZ_NAKB!$A$34:$A$200,$A27,BKZ_NAKB!$B$34:$B$200,C27)</f>
        <v>0</v>
      </c>
      <c r="M27" s="484">
        <f t="shared" si="16"/>
        <v>0</v>
      </c>
      <c r="N27" s="495">
        <f t="shared" si="17"/>
        <v>0</v>
      </c>
      <c r="O27" s="495">
        <f>IFERROR($M27*0.4*U27*0.035*VLOOKUP(A27,Allgemeines!$B$23:$E$32,4,0),"")</f>
        <v>0</v>
      </c>
      <c r="P27" s="495">
        <f t="shared" si="14"/>
        <v>0</v>
      </c>
      <c r="R27" s="483">
        <v>2023</v>
      </c>
      <c r="S27" s="496">
        <v>3.2500000000000001E-2</v>
      </c>
      <c r="T27" s="492"/>
      <c r="U27" s="497">
        <v>5.0700000000000002E-2</v>
      </c>
    </row>
    <row r="28" spans="1:21" ht="15" thickBot="1" x14ac:dyDescent="0.25">
      <c r="A28" s="494" t="str">
        <f>Allgemeines!$B$23</f>
        <v>NB1</v>
      </c>
      <c r="B28" s="483">
        <f>Allgemeines!$C$23</f>
        <v>0</v>
      </c>
      <c r="C28" s="483">
        <v>2024</v>
      </c>
      <c r="D28" s="495">
        <f t="shared" si="15"/>
        <v>0</v>
      </c>
      <c r="E28" s="484">
        <f>SUMIFS(SAV!$AG$5:$AG$1000,SAV!$A$5:$A$1000,$A28,SAV!$C$5:$C$1000,C28)</f>
        <v>0</v>
      </c>
      <c r="F28" s="484">
        <f>SUMIFS(WAV!$V$5:$V$200,WAV!$A$5:$A$200,$A28,WAV!$D$5:$D$200,C28)</f>
        <v>0</v>
      </c>
      <c r="G28" s="484">
        <f>SUMIFS(SAV!$AF$5:$AF$1000,SAV!$A$5:$A$1000,$A28,SAV!$C$5:$C$1000,C28)</f>
        <v>0</v>
      </c>
      <c r="H28" s="484">
        <f>SUMIFS(WAV!$U$5:$U$200,WAV!$A$5:$A$200,$A28,WAV!$D$5:$D$200,C28)</f>
        <v>0</v>
      </c>
      <c r="I28" s="484">
        <f>SUMIFS(BKZ_NAKB!$J$34:$J$200,BKZ_NAKB!$A$34:$A$200,$A28,BKZ_NAKB!$B$34:$B$200,C28)</f>
        <v>0</v>
      </c>
      <c r="J28" s="484">
        <f>SUMIFS(SAV!$AH$5:$AH$1000,SAV!$A$5:$A$1000,$A28,SAV!$C$5:$C$1000,C28)</f>
        <v>0</v>
      </c>
      <c r="K28" s="484">
        <f>SUMIFS(WAV!$W$5:$W$200,WAV!$A$5:$A$200,$A28,WAV!$D$5:$D$200,C28)</f>
        <v>0</v>
      </c>
      <c r="L28" s="484">
        <f>SUMIFS(BKZ_NAKB!$K$34:$K$200,BKZ_NAKB!$A$34:$A$200,$A28,BKZ_NAKB!$B$34:$B$200,C28)</f>
        <v>0</v>
      </c>
      <c r="M28" s="484">
        <f t="shared" si="16"/>
        <v>0</v>
      </c>
      <c r="N28" s="495">
        <f t="shared" si="17"/>
        <v>0</v>
      </c>
      <c r="O28" s="495">
        <f>IFERROR($M28*0.4*U28*0.035*VLOOKUP(A28,Allgemeines!$B$23:$E$32,4,0),"")</f>
        <v>0</v>
      </c>
      <c r="P28" s="495">
        <f t="shared" si="14"/>
        <v>0</v>
      </c>
      <c r="R28" s="483">
        <v>2024</v>
      </c>
      <c r="S28" s="496">
        <v>5.0900000000000001E-2</v>
      </c>
      <c r="T28" s="492"/>
      <c r="U28" s="497">
        <v>6.93E-2</v>
      </c>
    </row>
    <row r="29" spans="1:21" outlineLevel="1" x14ac:dyDescent="0.2">
      <c r="A29" s="487">
        <f>Allgemeines!$B$24</f>
        <v>0</v>
      </c>
      <c r="B29" s="488">
        <f>Allgemeines!$C$24</f>
        <v>0</v>
      </c>
      <c r="C29" s="488">
        <v>2021</v>
      </c>
      <c r="D29" s="489">
        <f t="shared" si="15"/>
        <v>0</v>
      </c>
      <c r="E29" s="490">
        <f>SUMIFS(SAV!$AG$5:$AG$1000,SAV!$A$5:$A$1000,$A29,SAV!$C$5:$C$1000,C29)</f>
        <v>0</v>
      </c>
      <c r="F29" s="490">
        <f>SUMIFS(WAV!$V$5:$V$200,WAV!$A$5:$A$200,$A29,WAV!$D$5:$D$200,C29)</f>
        <v>0</v>
      </c>
      <c r="G29" s="490">
        <f>SUMIFS(SAV!$AF$5:$AF$1000,SAV!$A$5:$A$1000,$A29,SAV!$C$5:$C$1000,C29)</f>
        <v>0</v>
      </c>
      <c r="H29" s="490">
        <f>SUMIFS(WAV!$U$5:$U$200,WAV!$A$5:$A$200,$A29,WAV!$D$5:$D$200,C29)</f>
        <v>0</v>
      </c>
      <c r="I29" s="490">
        <f>SUMIFS(BKZ_NAKB!$J$34:$J$200,BKZ_NAKB!$A$34:$A$200,$A29,BKZ_NAKB!$B$34:$B$200,C29)</f>
        <v>0</v>
      </c>
      <c r="J29" s="490">
        <f>SUMIFS(SAV!$AH$5:$AH$1000,SAV!$A$5:$A$1000,$A29,SAV!$C$5:$C$1000,C29)</f>
        <v>0</v>
      </c>
      <c r="K29" s="490">
        <f>SUMIFS(WAV!$W$5:$W$200,WAV!$A$5:$A$200,$A29,WAV!$D$5:$D$200,C29)</f>
        <v>0</v>
      </c>
      <c r="L29" s="490">
        <f>SUMIFS(BKZ_NAKB!$K$34:$K$200,BKZ_NAKB!$A$34:$A$200,$A29,BKZ_NAKB!$B$34:$B$200,C29)</f>
        <v>0</v>
      </c>
      <c r="M29" s="490">
        <f t="shared" si="16"/>
        <v>0</v>
      </c>
      <c r="N29" s="489">
        <f t="shared" si="17"/>
        <v>0</v>
      </c>
      <c r="O29" s="489" t="str">
        <f>IFERROR($M29*0.4*U29*0.035*VLOOKUP(A29,Allgemeines!$B$23:$E$32,4,0),"")</f>
        <v/>
      </c>
      <c r="P29" s="489">
        <f t="shared" si="14"/>
        <v>0</v>
      </c>
      <c r="R29" s="488">
        <v>2021</v>
      </c>
      <c r="S29" s="491">
        <v>3.2500000000000001E-2</v>
      </c>
      <c r="T29" s="492"/>
      <c r="U29" s="493">
        <v>5.0700000000000002E-2</v>
      </c>
    </row>
    <row r="30" spans="1:21" outlineLevel="1" x14ac:dyDescent="0.2">
      <c r="A30" s="494">
        <f>Allgemeines!$B$24</f>
        <v>0</v>
      </c>
      <c r="B30" s="483">
        <f>Allgemeines!$C$24</f>
        <v>0</v>
      </c>
      <c r="C30" s="483">
        <v>2022</v>
      </c>
      <c r="D30" s="495">
        <f t="shared" si="15"/>
        <v>0</v>
      </c>
      <c r="E30" s="484">
        <f>SUMIFS(SAV!$AG$5:$AG$1000,SAV!$A$5:$A$1000,$A30,SAV!$C$5:$C$1000,C30)</f>
        <v>0</v>
      </c>
      <c r="F30" s="484">
        <f>SUMIFS(WAV!$V$5:$V$200,WAV!$A$5:$A$200,$A30,WAV!$D$5:$D$200,C30)</f>
        <v>0</v>
      </c>
      <c r="G30" s="484">
        <f>SUMIFS(SAV!$AF$5:$AF$1000,SAV!$A$5:$A$1000,$A30,SAV!$C$5:$C$1000,C30)</f>
        <v>0</v>
      </c>
      <c r="H30" s="484">
        <f>SUMIFS(WAV!$U$5:$U$200,WAV!$A$5:$A$200,$A30,WAV!$D$5:$D$200,C30)</f>
        <v>0</v>
      </c>
      <c r="I30" s="484">
        <f>SUMIFS(BKZ_NAKB!$J$34:$J$200,BKZ_NAKB!$A$34:$A$200,$A30,BKZ_NAKB!$B$34:$B$200,C30)</f>
        <v>0</v>
      </c>
      <c r="J30" s="484">
        <f>SUMIFS(SAV!$AH$5:$AH$1000,SAV!$A$5:$A$1000,$A30,SAV!$C$5:$C$1000,C30)</f>
        <v>0</v>
      </c>
      <c r="K30" s="484">
        <f>SUMIFS(WAV!$W$5:$W$200,WAV!$A$5:$A$200,$A30,WAV!$D$5:$D$200,C30)</f>
        <v>0</v>
      </c>
      <c r="L30" s="484">
        <f>SUMIFS(BKZ_NAKB!$K$34:$K$200,BKZ_NAKB!$A$34:$A$200,$A30,BKZ_NAKB!$B$34:$B$200,C30)</f>
        <v>0</v>
      </c>
      <c r="M30" s="484">
        <f t="shared" si="16"/>
        <v>0</v>
      </c>
      <c r="N30" s="495">
        <f t="shared" si="17"/>
        <v>0</v>
      </c>
      <c r="O30" s="495" t="str">
        <f>IFERROR($M30*0.4*U30*0.035*VLOOKUP(A30,Allgemeines!$B$23:$E$32,4,0),"")</f>
        <v/>
      </c>
      <c r="P30" s="495">
        <f t="shared" si="14"/>
        <v>0</v>
      </c>
      <c r="R30" s="483">
        <v>2022</v>
      </c>
      <c r="S30" s="496">
        <v>3.2500000000000001E-2</v>
      </c>
      <c r="T30" s="492"/>
      <c r="U30" s="497">
        <v>5.0700000000000002E-2</v>
      </c>
    </row>
    <row r="31" spans="1:21" outlineLevel="1" x14ac:dyDescent="0.2">
      <c r="A31" s="494">
        <f>Allgemeines!$B$24</f>
        <v>0</v>
      </c>
      <c r="B31" s="483">
        <f>Allgemeines!$C$24</f>
        <v>0</v>
      </c>
      <c r="C31" s="483">
        <v>2023</v>
      </c>
      <c r="D31" s="495">
        <f t="shared" si="15"/>
        <v>0</v>
      </c>
      <c r="E31" s="484">
        <f>SUMIFS(SAV!$AG$5:$AG$1000,SAV!$A$5:$A$1000,$A31,SAV!$C$5:$C$1000,C31)</f>
        <v>0</v>
      </c>
      <c r="F31" s="484">
        <f>SUMIFS(WAV!$V$5:$V$200,WAV!$A$5:$A$200,$A31,WAV!$D$5:$D$200,C31)</f>
        <v>0</v>
      </c>
      <c r="G31" s="484">
        <f>SUMIFS(SAV!$AF$5:$AF$1000,SAV!$A$5:$A$1000,$A31,SAV!$C$5:$C$1000,C31)</f>
        <v>0</v>
      </c>
      <c r="H31" s="484">
        <f>SUMIFS(WAV!$U$5:$U$200,WAV!$A$5:$A$200,$A31,WAV!$D$5:$D$200,C31)</f>
        <v>0</v>
      </c>
      <c r="I31" s="484">
        <f>SUMIFS(BKZ_NAKB!$J$34:$J$200,BKZ_NAKB!$A$34:$A$200,$A31,BKZ_NAKB!$B$34:$B$200,C31)</f>
        <v>0</v>
      </c>
      <c r="J31" s="484">
        <f>SUMIFS(SAV!$AH$5:$AH$1000,SAV!$A$5:$A$1000,$A31,SAV!$C$5:$C$1000,C31)</f>
        <v>0</v>
      </c>
      <c r="K31" s="484">
        <f>SUMIFS(WAV!$W$5:$W$200,WAV!$A$5:$A$200,$A31,WAV!$D$5:$D$200,C31)</f>
        <v>0</v>
      </c>
      <c r="L31" s="484">
        <f>SUMIFS(BKZ_NAKB!$K$34:$K$200,BKZ_NAKB!$A$34:$A$200,$A31,BKZ_NAKB!$B$34:$B$200,C31)</f>
        <v>0</v>
      </c>
      <c r="M31" s="484">
        <f t="shared" si="16"/>
        <v>0</v>
      </c>
      <c r="N31" s="495">
        <f t="shared" si="17"/>
        <v>0</v>
      </c>
      <c r="O31" s="495" t="str">
        <f>IFERROR($M31*0.4*U31*0.035*VLOOKUP(A31,Allgemeines!$B$23:$E$32,4,0),"")</f>
        <v/>
      </c>
      <c r="P31" s="495">
        <f t="shared" si="14"/>
        <v>0</v>
      </c>
      <c r="R31" s="483">
        <v>2023</v>
      </c>
      <c r="S31" s="496">
        <v>3.2500000000000001E-2</v>
      </c>
      <c r="T31" s="492"/>
      <c r="U31" s="497">
        <v>5.0700000000000002E-2</v>
      </c>
    </row>
    <row r="32" spans="1:21" ht="15" outlineLevel="1" thickBot="1" x14ac:dyDescent="0.25">
      <c r="A32" s="494">
        <f>Allgemeines!$B$24</f>
        <v>0</v>
      </c>
      <c r="B32" s="483">
        <f>Allgemeines!$C$24</f>
        <v>0</v>
      </c>
      <c r="C32" s="483">
        <v>2024</v>
      </c>
      <c r="D32" s="495">
        <f t="shared" si="15"/>
        <v>0</v>
      </c>
      <c r="E32" s="484">
        <f>SUMIFS(SAV!$AG$5:$AG$1000,SAV!$A$5:$A$1000,$A32,SAV!$C$5:$C$1000,C32)</f>
        <v>0</v>
      </c>
      <c r="F32" s="484">
        <f>SUMIFS(WAV!$V$5:$V$200,WAV!$A$5:$A$200,$A32,WAV!$D$5:$D$200,C32)</f>
        <v>0</v>
      </c>
      <c r="G32" s="484">
        <f>SUMIFS(SAV!$AF$5:$AF$1000,SAV!$A$5:$A$1000,$A32,SAV!$C$5:$C$1000,C32)</f>
        <v>0</v>
      </c>
      <c r="H32" s="484">
        <f>SUMIFS(WAV!$U$5:$U$200,WAV!$A$5:$A$200,$A32,WAV!$D$5:$D$200,C32)</f>
        <v>0</v>
      </c>
      <c r="I32" s="484">
        <f>SUMIFS(BKZ_NAKB!$J$34:$J$200,BKZ_NAKB!$A$34:$A$200,$A32,BKZ_NAKB!$B$34:$B$200,C32)</f>
        <v>0</v>
      </c>
      <c r="J32" s="484">
        <f>SUMIFS(SAV!$AH$5:$AH$1000,SAV!$A$5:$A$1000,$A32,SAV!$C$5:$C$1000,C32)</f>
        <v>0</v>
      </c>
      <c r="K32" s="484">
        <f>SUMIFS(WAV!$W$5:$W$200,WAV!$A$5:$A$200,$A32,WAV!$D$5:$D$200,C32)</f>
        <v>0</v>
      </c>
      <c r="L32" s="484">
        <f>SUMIFS(BKZ_NAKB!$K$34:$K$200,BKZ_NAKB!$A$34:$A$200,$A32,BKZ_NAKB!$B$34:$B$200,C32)</f>
        <v>0</v>
      </c>
      <c r="M32" s="484">
        <f t="shared" si="16"/>
        <v>0</v>
      </c>
      <c r="N32" s="495">
        <f t="shared" si="17"/>
        <v>0</v>
      </c>
      <c r="O32" s="495" t="str">
        <f>IFERROR($M32*0.4*U32*0.035*VLOOKUP(A32,Allgemeines!$B$23:$E$32,4,0),"")</f>
        <v/>
      </c>
      <c r="P32" s="495">
        <f t="shared" si="14"/>
        <v>0</v>
      </c>
      <c r="R32" s="483">
        <v>2024</v>
      </c>
      <c r="S32" s="496">
        <v>5.0900000000000001E-2</v>
      </c>
      <c r="T32" s="492"/>
      <c r="U32" s="497">
        <v>6.93E-2</v>
      </c>
    </row>
    <row r="33" spans="1:21" outlineLevel="2" x14ac:dyDescent="0.2">
      <c r="A33" s="487">
        <f>Allgemeines!$B$25</f>
        <v>0</v>
      </c>
      <c r="B33" s="488">
        <f>Allgemeines!$C$25</f>
        <v>0</v>
      </c>
      <c r="C33" s="488">
        <v>2021</v>
      </c>
      <c r="D33" s="489">
        <f t="shared" si="15"/>
        <v>0</v>
      </c>
      <c r="E33" s="490">
        <f>SUMIFS(SAV!$AG$5:$AG$1000,SAV!$A$5:$A$1000,$A33,SAV!$C$5:$C$1000,C33)</f>
        <v>0</v>
      </c>
      <c r="F33" s="490">
        <f>SUMIFS(WAV!$V$5:$V$200,WAV!$A$5:$A$200,$A33,WAV!$D$5:$D$200,C33)</f>
        <v>0</v>
      </c>
      <c r="G33" s="490">
        <f>SUMIFS(SAV!$AF$5:$AF$1000,SAV!$A$5:$A$1000,$A33,SAV!$C$5:$C$1000,C33)</f>
        <v>0</v>
      </c>
      <c r="H33" s="490">
        <f>SUMIFS(WAV!$U$5:$U$200,WAV!$A$5:$A$200,$A33,WAV!$D$5:$D$200,C33)</f>
        <v>0</v>
      </c>
      <c r="I33" s="490">
        <f>SUMIFS(BKZ_NAKB!$J$34:$J$200,BKZ_NAKB!$A$34:$A$200,$A33,BKZ_NAKB!$B$34:$B$200,C33)</f>
        <v>0</v>
      </c>
      <c r="J33" s="490">
        <f>SUMIFS(SAV!$AH$5:$AH$1000,SAV!$A$5:$A$1000,$A33,SAV!$C$5:$C$1000,C33)</f>
        <v>0</v>
      </c>
      <c r="K33" s="490">
        <f>SUMIFS(WAV!$W$5:$W$200,WAV!$A$5:$A$200,$A33,WAV!$D$5:$D$200,C33)</f>
        <v>0</v>
      </c>
      <c r="L33" s="490">
        <f>SUMIFS(BKZ_NAKB!$K$34:$K$200,BKZ_NAKB!$A$34:$A$200,$A33,BKZ_NAKB!$B$34:$B$200,C33)</f>
        <v>0</v>
      </c>
      <c r="M33" s="490">
        <f t="shared" si="16"/>
        <v>0</v>
      </c>
      <c r="N33" s="489">
        <f t="shared" si="17"/>
        <v>0</v>
      </c>
      <c r="O33" s="489" t="str">
        <f>IFERROR($M33*0.4*U33*0.035*VLOOKUP(A33,Allgemeines!$B$23:$E$32,4,0),"")</f>
        <v/>
      </c>
      <c r="P33" s="489">
        <f t="shared" si="14"/>
        <v>0</v>
      </c>
      <c r="R33" s="488">
        <v>2021</v>
      </c>
      <c r="S33" s="491">
        <v>3.2500000000000001E-2</v>
      </c>
      <c r="T33" s="492"/>
      <c r="U33" s="493">
        <v>5.0700000000000002E-2</v>
      </c>
    </row>
    <row r="34" spans="1:21" outlineLevel="2" x14ac:dyDescent="0.2">
      <c r="A34" s="494">
        <f>Allgemeines!$B$25</f>
        <v>0</v>
      </c>
      <c r="B34" s="483">
        <f>Allgemeines!$C$25</f>
        <v>0</v>
      </c>
      <c r="C34" s="483">
        <v>2022</v>
      </c>
      <c r="D34" s="495">
        <f t="shared" si="15"/>
        <v>0</v>
      </c>
      <c r="E34" s="484">
        <f>SUMIFS(SAV!$AG$5:$AG$1000,SAV!$A$5:$A$1000,$A34,SAV!$C$5:$C$1000,C34)</f>
        <v>0</v>
      </c>
      <c r="F34" s="484">
        <f>SUMIFS(WAV!$V$5:$V$200,WAV!$A$5:$A$200,$A34,WAV!$D$5:$D$200,C34)</f>
        <v>0</v>
      </c>
      <c r="G34" s="484">
        <f>SUMIFS(SAV!$AF$5:$AF$1000,SAV!$A$5:$A$1000,$A34,SAV!$C$5:$C$1000,C34)</f>
        <v>0</v>
      </c>
      <c r="H34" s="484">
        <f>SUMIFS(WAV!$U$5:$U$200,WAV!$A$5:$A$200,$A34,WAV!$D$5:$D$200,C34)</f>
        <v>0</v>
      </c>
      <c r="I34" s="484">
        <f>SUMIFS(BKZ_NAKB!$J$34:$J$200,BKZ_NAKB!$A$34:$A$200,$A34,BKZ_NAKB!$B$34:$B$200,C34)</f>
        <v>0</v>
      </c>
      <c r="J34" s="484">
        <f>SUMIFS(SAV!$AH$5:$AH$1000,SAV!$A$5:$A$1000,$A34,SAV!$C$5:$C$1000,C34)</f>
        <v>0</v>
      </c>
      <c r="K34" s="484">
        <f>SUMIFS(WAV!$W$5:$W$200,WAV!$A$5:$A$200,$A34,WAV!$D$5:$D$200,C34)</f>
        <v>0</v>
      </c>
      <c r="L34" s="484">
        <f>SUMIFS(BKZ_NAKB!$K$34:$K$200,BKZ_NAKB!$A$34:$A$200,$A34,BKZ_NAKB!$B$34:$B$200,C34)</f>
        <v>0</v>
      </c>
      <c r="M34" s="484">
        <f t="shared" si="16"/>
        <v>0</v>
      </c>
      <c r="N34" s="495">
        <f t="shared" si="17"/>
        <v>0</v>
      </c>
      <c r="O34" s="495" t="str">
        <f>IFERROR($M34*0.4*U34*0.035*VLOOKUP(A34,Allgemeines!$B$23:$E$32,4,0),"")</f>
        <v/>
      </c>
      <c r="P34" s="495">
        <f t="shared" si="14"/>
        <v>0</v>
      </c>
      <c r="R34" s="483">
        <v>2022</v>
      </c>
      <c r="S34" s="496">
        <v>3.2500000000000001E-2</v>
      </c>
      <c r="T34" s="492"/>
      <c r="U34" s="497">
        <v>5.0700000000000002E-2</v>
      </c>
    </row>
    <row r="35" spans="1:21" outlineLevel="2" x14ac:dyDescent="0.2">
      <c r="A35" s="494">
        <f>Allgemeines!$B$25</f>
        <v>0</v>
      </c>
      <c r="B35" s="483">
        <f>Allgemeines!$C$25</f>
        <v>0</v>
      </c>
      <c r="C35" s="483">
        <v>2023</v>
      </c>
      <c r="D35" s="495">
        <f t="shared" si="15"/>
        <v>0</v>
      </c>
      <c r="E35" s="484">
        <f>SUMIFS(SAV!$AG$5:$AG$1000,SAV!$A$5:$A$1000,$A35,SAV!$C$5:$C$1000,C35)</f>
        <v>0</v>
      </c>
      <c r="F35" s="484">
        <f>SUMIFS(WAV!$V$5:$V$200,WAV!$A$5:$A$200,$A35,WAV!$D$5:$D$200,C35)</f>
        <v>0</v>
      </c>
      <c r="G35" s="484">
        <f>SUMIFS(SAV!$AF$5:$AF$1000,SAV!$A$5:$A$1000,$A35,SAV!$C$5:$C$1000,C35)</f>
        <v>0</v>
      </c>
      <c r="H35" s="484">
        <f>SUMIFS(WAV!$U$5:$U$200,WAV!$A$5:$A$200,$A35,WAV!$D$5:$D$200,C35)</f>
        <v>0</v>
      </c>
      <c r="I35" s="484">
        <f>SUMIFS(BKZ_NAKB!$J$34:$J$200,BKZ_NAKB!$A$34:$A$200,$A35,BKZ_NAKB!$B$34:$B$200,C35)</f>
        <v>0</v>
      </c>
      <c r="J35" s="484">
        <f>SUMIFS(SAV!$AH$5:$AH$1000,SAV!$A$5:$A$1000,$A35,SAV!$C$5:$C$1000,C35)</f>
        <v>0</v>
      </c>
      <c r="K35" s="484">
        <f>SUMIFS(WAV!$W$5:$W$200,WAV!$A$5:$A$200,$A35,WAV!$D$5:$D$200,C35)</f>
        <v>0</v>
      </c>
      <c r="L35" s="484">
        <f>SUMIFS(BKZ_NAKB!$K$34:$K$200,BKZ_NAKB!$A$34:$A$200,$A35,BKZ_NAKB!$B$34:$B$200,C35)</f>
        <v>0</v>
      </c>
      <c r="M35" s="484">
        <f t="shared" si="16"/>
        <v>0</v>
      </c>
      <c r="N35" s="495">
        <f t="shared" si="17"/>
        <v>0</v>
      </c>
      <c r="O35" s="495" t="str">
        <f>IFERROR($M35*0.4*U35*0.035*VLOOKUP(A35,Allgemeines!$B$23:$E$32,4,0),"")</f>
        <v/>
      </c>
      <c r="P35" s="495">
        <f t="shared" si="14"/>
        <v>0</v>
      </c>
      <c r="R35" s="483">
        <v>2023</v>
      </c>
      <c r="S35" s="496">
        <v>3.2500000000000001E-2</v>
      </c>
      <c r="T35" s="492"/>
      <c r="U35" s="497">
        <v>5.0700000000000002E-2</v>
      </c>
    </row>
    <row r="36" spans="1:21" ht="15" outlineLevel="2" thickBot="1" x14ac:dyDescent="0.25">
      <c r="A36" s="494">
        <f>Allgemeines!$B$25</f>
        <v>0</v>
      </c>
      <c r="B36" s="483">
        <f>Allgemeines!$C$25</f>
        <v>0</v>
      </c>
      <c r="C36" s="483">
        <v>2024</v>
      </c>
      <c r="D36" s="495">
        <f t="shared" si="15"/>
        <v>0</v>
      </c>
      <c r="E36" s="484">
        <f>SUMIFS(SAV!$AG$5:$AG$1000,SAV!$A$5:$A$1000,$A36,SAV!$C$5:$C$1000,C36)</f>
        <v>0</v>
      </c>
      <c r="F36" s="484">
        <f>SUMIFS(WAV!$V$5:$V$200,WAV!$A$5:$A$200,$A36,WAV!$D$5:$D$200,C36)</f>
        <v>0</v>
      </c>
      <c r="G36" s="484">
        <f>SUMIFS(SAV!$AF$5:$AF$1000,SAV!$A$5:$A$1000,$A36,SAV!$C$5:$C$1000,C36)</f>
        <v>0</v>
      </c>
      <c r="H36" s="484">
        <f>SUMIFS(WAV!$U$5:$U$200,WAV!$A$5:$A$200,$A36,WAV!$D$5:$D$200,C36)</f>
        <v>0</v>
      </c>
      <c r="I36" s="484">
        <f>SUMIFS(BKZ_NAKB!$J$34:$J$200,BKZ_NAKB!$A$34:$A$200,$A36,BKZ_NAKB!$B$34:$B$200,C36)</f>
        <v>0</v>
      </c>
      <c r="J36" s="484">
        <f>SUMIFS(SAV!$AH$5:$AH$1000,SAV!$A$5:$A$1000,$A36,SAV!$C$5:$C$1000,C36)</f>
        <v>0</v>
      </c>
      <c r="K36" s="484">
        <f>SUMIFS(WAV!$W$5:$W$200,WAV!$A$5:$A$200,$A36,WAV!$D$5:$D$200,C36)</f>
        <v>0</v>
      </c>
      <c r="L36" s="484">
        <f>SUMIFS(BKZ_NAKB!$K$34:$K$200,BKZ_NAKB!$A$34:$A$200,$A36,BKZ_NAKB!$B$34:$B$200,C36)</f>
        <v>0</v>
      </c>
      <c r="M36" s="484">
        <f t="shared" si="16"/>
        <v>0</v>
      </c>
      <c r="N36" s="495">
        <f t="shared" si="17"/>
        <v>0</v>
      </c>
      <c r="O36" s="495" t="str">
        <f>IFERROR($M36*0.4*U36*0.035*VLOOKUP(A36,Allgemeines!$B$23:$E$32,4,0),"")</f>
        <v/>
      </c>
      <c r="P36" s="495">
        <f t="shared" si="14"/>
        <v>0</v>
      </c>
      <c r="R36" s="483">
        <v>2024</v>
      </c>
      <c r="S36" s="496">
        <v>5.0900000000000001E-2</v>
      </c>
      <c r="T36" s="492"/>
      <c r="U36" s="497">
        <v>6.93E-2</v>
      </c>
    </row>
    <row r="37" spans="1:21" outlineLevel="3" x14ac:dyDescent="0.2">
      <c r="A37" s="487">
        <f>Allgemeines!$B$26</f>
        <v>0</v>
      </c>
      <c r="B37" s="488">
        <f>Allgemeines!$C$26</f>
        <v>0</v>
      </c>
      <c r="C37" s="488">
        <v>2021</v>
      </c>
      <c r="D37" s="489">
        <f t="shared" si="15"/>
        <v>0</v>
      </c>
      <c r="E37" s="490">
        <f>SUMIFS(SAV!$AG$5:$AG$1000,SAV!$A$5:$A$1000,$A37,SAV!$C$5:$C$1000,C37)</f>
        <v>0</v>
      </c>
      <c r="F37" s="490">
        <f>SUMIFS(WAV!$V$5:$V$200,WAV!$A$5:$A$200,$A37,WAV!$D$5:$D$200,C37)</f>
        <v>0</v>
      </c>
      <c r="G37" s="490">
        <f>SUMIFS(SAV!$AF$5:$AF$1000,SAV!$A$5:$A$1000,$A37,SAV!$C$5:$C$1000,C37)</f>
        <v>0</v>
      </c>
      <c r="H37" s="490">
        <f>SUMIFS(WAV!$U$5:$U$200,WAV!$A$5:$A$200,$A37,WAV!$D$5:$D$200,C37)</f>
        <v>0</v>
      </c>
      <c r="I37" s="490">
        <f>SUMIFS(BKZ_NAKB!$J$34:$J$200,BKZ_NAKB!$A$34:$A$200,$A37,BKZ_NAKB!$B$34:$B$200,C37)</f>
        <v>0</v>
      </c>
      <c r="J37" s="490">
        <f>SUMIFS(SAV!$AH$5:$AH$1000,SAV!$A$5:$A$1000,$A37,SAV!$C$5:$C$1000,C37)</f>
        <v>0</v>
      </c>
      <c r="K37" s="490">
        <f>SUMIFS(WAV!$W$5:$W$200,WAV!$A$5:$A$200,$A37,WAV!$D$5:$D$200,C37)</f>
        <v>0</v>
      </c>
      <c r="L37" s="490">
        <f>SUMIFS(BKZ_NAKB!$K$34:$K$200,BKZ_NAKB!$A$34:$A$200,$A37,BKZ_NAKB!$B$34:$B$200,C37)</f>
        <v>0</v>
      </c>
      <c r="M37" s="490">
        <f t="shared" si="16"/>
        <v>0</v>
      </c>
      <c r="N37" s="489">
        <f t="shared" si="17"/>
        <v>0</v>
      </c>
      <c r="O37" s="489" t="str">
        <f>IFERROR($M37*0.4*U37*0.035*VLOOKUP(A37,Allgemeines!$B$23:$E$32,4,0),"")</f>
        <v/>
      </c>
      <c r="P37" s="489">
        <f t="shared" si="14"/>
        <v>0</v>
      </c>
      <c r="R37" s="488">
        <v>2021</v>
      </c>
      <c r="S37" s="491">
        <v>3.2500000000000001E-2</v>
      </c>
      <c r="T37" s="492"/>
      <c r="U37" s="493">
        <v>5.0700000000000002E-2</v>
      </c>
    </row>
    <row r="38" spans="1:21" outlineLevel="3" x14ac:dyDescent="0.2">
      <c r="A38" s="494">
        <f>Allgemeines!$B$26</f>
        <v>0</v>
      </c>
      <c r="B38" s="483">
        <f>Allgemeines!$C$26</f>
        <v>0</v>
      </c>
      <c r="C38" s="483">
        <v>2022</v>
      </c>
      <c r="D38" s="495">
        <f t="shared" si="15"/>
        <v>0</v>
      </c>
      <c r="E38" s="484">
        <f>SUMIFS(SAV!$AG$5:$AG$1000,SAV!$A$5:$A$1000,$A38,SAV!$C$5:$C$1000,C38)</f>
        <v>0</v>
      </c>
      <c r="F38" s="484">
        <f>SUMIFS(WAV!$V$5:$V$200,WAV!$A$5:$A$200,$A38,WAV!$D$5:$D$200,C38)</f>
        <v>0</v>
      </c>
      <c r="G38" s="484">
        <f>SUMIFS(SAV!$AF$5:$AF$1000,SAV!$A$5:$A$1000,$A38,SAV!$C$5:$C$1000,C38)</f>
        <v>0</v>
      </c>
      <c r="H38" s="484">
        <f>SUMIFS(WAV!$U$5:$U$200,WAV!$A$5:$A$200,$A38,WAV!$D$5:$D$200,C38)</f>
        <v>0</v>
      </c>
      <c r="I38" s="484">
        <f>SUMIFS(BKZ_NAKB!$J$34:$J$200,BKZ_NAKB!$A$34:$A$200,$A38,BKZ_NAKB!$B$34:$B$200,C38)</f>
        <v>0</v>
      </c>
      <c r="J38" s="484">
        <f>SUMIFS(SAV!$AH$5:$AH$1000,SAV!$A$5:$A$1000,$A38,SAV!$C$5:$C$1000,C38)</f>
        <v>0</v>
      </c>
      <c r="K38" s="484">
        <f>SUMIFS(WAV!$W$5:$W$200,WAV!$A$5:$A$200,$A38,WAV!$D$5:$D$200,C38)</f>
        <v>0</v>
      </c>
      <c r="L38" s="484">
        <f>SUMIFS(BKZ_NAKB!$K$34:$K$200,BKZ_NAKB!$A$34:$A$200,$A38,BKZ_NAKB!$B$34:$B$200,C38)</f>
        <v>0</v>
      </c>
      <c r="M38" s="484">
        <f t="shared" si="16"/>
        <v>0</v>
      </c>
      <c r="N38" s="495">
        <f t="shared" si="17"/>
        <v>0</v>
      </c>
      <c r="O38" s="495" t="str">
        <f>IFERROR($M38*0.4*U38*0.035*VLOOKUP(A38,Allgemeines!$B$23:$E$32,4,0),"")</f>
        <v/>
      </c>
      <c r="P38" s="495">
        <f t="shared" si="14"/>
        <v>0</v>
      </c>
      <c r="R38" s="483">
        <v>2022</v>
      </c>
      <c r="S38" s="496">
        <v>3.2500000000000001E-2</v>
      </c>
      <c r="T38" s="492"/>
      <c r="U38" s="497">
        <v>5.0700000000000002E-2</v>
      </c>
    </row>
    <row r="39" spans="1:21" outlineLevel="3" x14ac:dyDescent="0.2">
      <c r="A39" s="494">
        <f>Allgemeines!$B$26</f>
        <v>0</v>
      </c>
      <c r="B39" s="483">
        <f>Allgemeines!$C$26</f>
        <v>0</v>
      </c>
      <c r="C39" s="483">
        <v>2023</v>
      </c>
      <c r="D39" s="495">
        <f t="shared" si="15"/>
        <v>0</v>
      </c>
      <c r="E39" s="484">
        <f>SUMIFS(SAV!$AG$5:$AG$1000,SAV!$A$5:$A$1000,$A39,SAV!$C$5:$C$1000,C39)</f>
        <v>0</v>
      </c>
      <c r="F39" s="484">
        <f>SUMIFS(WAV!$V$5:$V$200,WAV!$A$5:$A$200,$A39,WAV!$D$5:$D$200,C39)</f>
        <v>0</v>
      </c>
      <c r="G39" s="484">
        <f>SUMIFS(SAV!$AF$5:$AF$1000,SAV!$A$5:$A$1000,$A39,SAV!$C$5:$C$1000,C39)</f>
        <v>0</v>
      </c>
      <c r="H39" s="484">
        <f>SUMIFS(WAV!$U$5:$U$200,WAV!$A$5:$A$200,$A39,WAV!$D$5:$D$200,C39)</f>
        <v>0</v>
      </c>
      <c r="I39" s="484">
        <f>SUMIFS(BKZ_NAKB!$J$34:$J$200,BKZ_NAKB!$A$34:$A$200,$A39,BKZ_NAKB!$B$34:$B$200,C39)</f>
        <v>0</v>
      </c>
      <c r="J39" s="484">
        <f>SUMIFS(SAV!$AH$5:$AH$1000,SAV!$A$5:$A$1000,$A39,SAV!$C$5:$C$1000,C39)</f>
        <v>0</v>
      </c>
      <c r="K39" s="484">
        <f>SUMIFS(WAV!$W$5:$W$200,WAV!$A$5:$A$200,$A39,WAV!$D$5:$D$200,C39)</f>
        <v>0</v>
      </c>
      <c r="L39" s="484">
        <f>SUMIFS(BKZ_NAKB!$K$34:$K$200,BKZ_NAKB!$A$34:$A$200,$A39,BKZ_NAKB!$B$34:$B$200,C39)</f>
        <v>0</v>
      </c>
      <c r="M39" s="484">
        <f t="shared" si="16"/>
        <v>0</v>
      </c>
      <c r="N39" s="495">
        <f t="shared" si="17"/>
        <v>0</v>
      </c>
      <c r="O39" s="495" t="str">
        <f>IFERROR($M39*0.4*U39*0.035*VLOOKUP(A39,Allgemeines!$B$23:$E$32,4,0),"")</f>
        <v/>
      </c>
      <c r="P39" s="495">
        <f t="shared" si="14"/>
        <v>0</v>
      </c>
      <c r="R39" s="483">
        <v>2023</v>
      </c>
      <c r="S39" s="496">
        <v>3.2500000000000001E-2</v>
      </c>
      <c r="T39" s="492"/>
      <c r="U39" s="497">
        <v>5.0700000000000002E-2</v>
      </c>
    </row>
    <row r="40" spans="1:21" ht="15" outlineLevel="3" thickBot="1" x14ac:dyDescent="0.25">
      <c r="A40" s="494">
        <f>Allgemeines!$B$26</f>
        <v>0</v>
      </c>
      <c r="B40" s="483">
        <f>Allgemeines!$C$26</f>
        <v>0</v>
      </c>
      <c r="C40" s="483">
        <v>2024</v>
      </c>
      <c r="D40" s="495">
        <f t="shared" si="15"/>
        <v>0</v>
      </c>
      <c r="E40" s="484">
        <f>SUMIFS(SAV!$AG$5:$AG$1000,SAV!$A$5:$A$1000,$A40,SAV!$C$5:$C$1000,C40)</f>
        <v>0</v>
      </c>
      <c r="F40" s="484">
        <f>SUMIFS(WAV!$V$5:$V$200,WAV!$A$5:$A$200,$A40,WAV!$D$5:$D$200,C40)</f>
        <v>0</v>
      </c>
      <c r="G40" s="484">
        <f>SUMIFS(SAV!$AF$5:$AF$1000,SAV!$A$5:$A$1000,$A40,SAV!$C$5:$C$1000,C40)</f>
        <v>0</v>
      </c>
      <c r="H40" s="484">
        <f>SUMIFS(WAV!$U$5:$U$200,WAV!$A$5:$A$200,$A40,WAV!$D$5:$D$200,C40)</f>
        <v>0</v>
      </c>
      <c r="I40" s="484">
        <f>SUMIFS(BKZ_NAKB!$J$34:$J$200,BKZ_NAKB!$A$34:$A$200,$A40,BKZ_NAKB!$B$34:$B$200,C40)</f>
        <v>0</v>
      </c>
      <c r="J40" s="484">
        <f>SUMIFS(SAV!$AH$5:$AH$1000,SAV!$A$5:$A$1000,$A40,SAV!$C$5:$C$1000,C40)</f>
        <v>0</v>
      </c>
      <c r="K40" s="484">
        <f>SUMIFS(WAV!$W$5:$W$200,WAV!$A$5:$A$200,$A40,WAV!$D$5:$D$200,C40)</f>
        <v>0</v>
      </c>
      <c r="L40" s="484">
        <f>SUMIFS(BKZ_NAKB!$K$34:$K$200,BKZ_NAKB!$A$34:$A$200,$A40,BKZ_NAKB!$B$34:$B$200,C40)</f>
        <v>0</v>
      </c>
      <c r="M40" s="484">
        <f t="shared" si="16"/>
        <v>0</v>
      </c>
      <c r="N40" s="495">
        <f t="shared" si="17"/>
        <v>0</v>
      </c>
      <c r="O40" s="495" t="str">
        <f>IFERROR($M40*0.4*U40*0.035*VLOOKUP(A40,Allgemeines!$B$23:$E$32,4,0),"")</f>
        <v/>
      </c>
      <c r="P40" s="495">
        <f t="shared" si="14"/>
        <v>0</v>
      </c>
      <c r="R40" s="483">
        <v>2024</v>
      </c>
      <c r="S40" s="496">
        <v>5.0900000000000001E-2</v>
      </c>
      <c r="T40" s="492"/>
      <c r="U40" s="497">
        <v>6.93E-2</v>
      </c>
    </row>
    <row r="41" spans="1:21" outlineLevel="4" x14ac:dyDescent="0.2">
      <c r="A41" s="487">
        <f>Allgemeines!$B$27</f>
        <v>0</v>
      </c>
      <c r="B41" s="488">
        <f>Allgemeines!$C$27</f>
        <v>0</v>
      </c>
      <c r="C41" s="488">
        <v>2021</v>
      </c>
      <c r="D41" s="489">
        <f t="shared" si="15"/>
        <v>0</v>
      </c>
      <c r="E41" s="490">
        <f>SUMIFS(SAV!$AG$5:$AG$1000,SAV!$A$5:$A$1000,$A41,SAV!$C$5:$C$1000,C41)</f>
        <v>0</v>
      </c>
      <c r="F41" s="490">
        <f>SUMIFS(WAV!$V$5:$V$200,WAV!$A$5:$A$200,$A41,WAV!$D$5:$D$200,C41)</f>
        <v>0</v>
      </c>
      <c r="G41" s="490">
        <f>SUMIFS(SAV!$AF$5:$AF$1000,SAV!$A$5:$A$1000,$A41,SAV!$C$5:$C$1000,C41)</f>
        <v>0</v>
      </c>
      <c r="H41" s="490">
        <f>SUMIFS(WAV!$U$5:$U$200,WAV!$A$5:$A$200,$A41,WAV!$D$5:$D$200,C41)</f>
        <v>0</v>
      </c>
      <c r="I41" s="490">
        <f>SUMIFS(BKZ_NAKB!$J$34:$J$200,BKZ_NAKB!$A$34:$A$200,$A41,BKZ_NAKB!$B$34:$B$200,C41)</f>
        <v>0</v>
      </c>
      <c r="J41" s="490">
        <f>SUMIFS(SAV!$AH$5:$AH$1000,SAV!$A$5:$A$1000,$A41,SAV!$C$5:$C$1000,C41)</f>
        <v>0</v>
      </c>
      <c r="K41" s="490">
        <f>SUMIFS(WAV!$W$5:$W$200,WAV!$A$5:$A$200,$A41,WAV!$D$5:$D$200,C41)</f>
        <v>0</v>
      </c>
      <c r="L41" s="490">
        <f>SUMIFS(BKZ_NAKB!$K$34:$K$200,BKZ_NAKB!$A$34:$A$200,$A41,BKZ_NAKB!$B$34:$B$200,C41)</f>
        <v>0</v>
      </c>
      <c r="M41" s="490">
        <f t="shared" si="16"/>
        <v>0</v>
      </c>
      <c r="N41" s="489">
        <f t="shared" si="17"/>
        <v>0</v>
      </c>
      <c r="O41" s="489" t="str">
        <f>IFERROR($M41*0.4*U41*0.035*VLOOKUP(A41,Allgemeines!$B$23:$E$32,4,0),"")</f>
        <v/>
      </c>
      <c r="P41" s="489">
        <f t="shared" si="14"/>
        <v>0</v>
      </c>
      <c r="R41" s="488">
        <v>2021</v>
      </c>
      <c r="S41" s="491">
        <v>3.2500000000000001E-2</v>
      </c>
      <c r="T41" s="492"/>
      <c r="U41" s="493">
        <v>5.0700000000000002E-2</v>
      </c>
    </row>
    <row r="42" spans="1:21" outlineLevel="4" x14ac:dyDescent="0.2">
      <c r="A42" s="494">
        <f>Allgemeines!$B$27</f>
        <v>0</v>
      </c>
      <c r="B42" s="483">
        <f>Allgemeines!$C$27</f>
        <v>0</v>
      </c>
      <c r="C42" s="483">
        <v>2022</v>
      </c>
      <c r="D42" s="495">
        <f t="shared" si="15"/>
        <v>0</v>
      </c>
      <c r="E42" s="484">
        <f>SUMIFS(SAV!$AG$5:$AG$1000,SAV!$A$5:$A$1000,$A42,SAV!$C$5:$C$1000,C42)</f>
        <v>0</v>
      </c>
      <c r="F42" s="484">
        <f>SUMIFS(WAV!$V$5:$V$200,WAV!$A$5:$A$200,$A42,WAV!$D$5:$D$200,C42)</f>
        <v>0</v>
      </c>
      <c r="G42" s="484">
        <f>SUMIFS(SAV!$AF$5:$AF$1000,SAV!$A$5:$A$1000,$A42,SAV!$C$5:$C$1000,C42)</f>
        <v>0</v>
      </c>
      <c r="H42" s="484">
        <f>SUMIFS(WAV!$U$5:$U$200,WAV!$A$5:$A$200,$A42,WAV!$D$5:$D$200,C42)</f>
        <v>0</v>
      </c>
      <c r="I42" s="484">
        <f>SUMIFS(BKZ_NAKB!$J$34:$J$200,BKZ_NAKB!$A$34:$A$200,$A42,BKZ_NAKB!$B$34:$B$200,C42)</f>
        <v>0</v>
      </c>
      <c r="J42" s="484">
        <f>SUMIFS(SAV!$AH$5:$AH$1000,SAV!$A$5:$A$1000,$A42,SAV!$C$5:$C$1000,C42)</f>
        <v>0</v>
      </c>
      <c r="K42" s="484">
        <f>SUMIFS(WAV!$W$5:$W$200,WAV!$A$5:$A$200,$A42,WAV!$D$5:$D$200,C42)</f>
        <v>0</v>
      </c>
      <c r="L42" s="484">
        <f>SUMIFS(BKZ_NAKB!$K$34:$K$200,BKZ_NAKB!$A$34:$A$200,$A42,BKZ_NAKB!$B$34:$B$200,C42)</f>
        <v>0</v>
      </c>
      <c r="M42" s="484">
        <f t="shared" si="16"/>
        <v>0</v>
      </c>
      <c r="N42" s="495">
        <f t="shared" si="17"/>
        <v>0</v>
      </c>
      <c r="O42" s="495" t="str">
        <f>IFERROR($M42*0.4*U42*0.035*VLOOKUP(A42,Allgemeines!$B$23:$E$32,4,0),"")</f>
        <v/>
      </c>
      <c r="P42" s="495">
        <f t="shared" si="14"/>
        <v>0</v>
      </c>
      <c r="R42" s="483">
        <v>2022</v>
      </c>
      <c r="S42" s="496">
        <v>3.2500000000000001E-2</v>
      </c>
      <c r="T42" s="492"/>
      <c r="U42" s="497">
        <v>5.0700000000000002E-2</v>
      </c>
    </row>
    <row r="43" spans="1:21" outlineLevel="4" x14ac:dyDescent="0.2">
      <c r="A43" s="494">
        <f>Allgemeines!$B$27</f>
        <v>0</v>
      </c>
      <c r="B43" s="483">
        <f>Allgemeines!$C$27</f>
        <v>0</v>
      </c>
      <c r="C43" s="483">
        <v>2023</v>
      </c>
      <c r="D43" s="495">
        <f t="shared" si="15"/>
        <v>0</v>
      </c>
      <c r="E43" s="484">
        <f>SUMIFS(SAV!$AG$5:$AG$1000,SAV!$A$5:$A$1000,$A43,SAV!$C$5:$C$1000,C43)</f>
        <v>0</v>
      </c>
      <c r="F43" s="484">
        <f>SUMIFS(WAV!$V$5:$V$200,WAV!$A$5:$A$200,$A43,WAV!$D$5:$D$200,C43)</f>
        <v>0</v>
      </c>
      <c r="G43" s="484">
        <f>SUMIFS(SAV!$AF$5:$AF$1000,SAV!$A$5:$A$1000,$A43,SAV!$C$5:$C$1000,C43)</f>
        <v>0</v>
      </c>
      <c r="H43" s="484">
        <f>SUMIFS(WAV!$U$5:$U$200,WAV!$A$5:$A$200,$A43,WAV!$D$5:$D$200,C43)</f>
        <v>0</v>
      </c>
      <c r="I43" s="484">
        <f>SUMIFS(BKZ_NAKB!$J$34:$J$200,BKZ_NAKB!$A$34:$A$200,$A43,BKZ_NAKB!$B$34:$B$200,C43)</f>
        <v>0</v>
      </c>
      <c r="J43" s="484">
        <f>SUMIFS(SAV!$AH$5:$AH$1000,SAV!$A$5:$A$1000,$A43,SAV!$C$5:$C$1000,C43)</f>
        <v>0</v>
      </c>
      <c r="K43" s="484">
        <f>SUMIFS(WAV!$W$5:$W$200,WAV!$A$5:$A$200,$A43,WAV!$D$5:$D$200,C43)</f>
        <v>0</v>
      </c>
      <c r="L43" s="484">
        <f>SUMIFS(BKZ_NAKB!$K$34:$K$200,BKZ_NAKB!$A$34:$A$200,$A43,BKZ_NAKB!$B$34:$B$200,C43)</f>
        <v>0</v>
      </c>
      <c r="M43" s="484">
        <f t="shared" si="16"/>
        <v>0</v>
      </c>
      <c r="N43" s="495">
        <f t="shared" si="17"/>
        <v>0</v>
      </c>
      <c r="O43" s="495" t="str">
        <f>IFERROR($M43*0.4*U43*0.035*VLOOKUP(A43,Allgemeines!$B$23:$E$32,4,0),"")</f>
        <v/>
      </c>
      <c r="P43" s="495">
        <f t="shared" si="14"/>
        <v>0</v>
      </c>
      <c r="R43" s="483">
        <v>2023</v>
      </c>
      <c r="S43" s="496">
        <v>3.2500000000000001E-2</v>
      </c>
      <c r="T43" s="492"/>
      <c r="U43" s="497">
        <v>5.0700000000000002E-2</v>
      </c>
    </row>
    <row r="44" spans="1:21" ht="15" outlineLevel="4" thickBot="1" x14ac:dyDescent="0.25">
      <c r="A44" s="494">
        <f>Allgemeines!$B$27</f>
        <v>0</v>
      </c>
      <c r="B44" s="483">
        <f>Allgemeines!$C$27</f>
        <v>0</v>
      </c>
      <c r="C44" s="483">
        <v>2024</v>
      </c>
      <c r="D44" s="495">
        <f t="shared" si="15"/>
        <v>0</v>
      </c>
      <c r="E44" s="484">
        <f>SUMIFS(SAV!$AG$5:$AG$1000,SAV!$A$5:$A$1000,$A44,SAV!$C$5:$C$1000,C44)</f>
        <v>0</v>
      </c>
      <c r="F44" s="484">
        <f>SUMIFS(WAV!$V$5:$V$200,WAV!$A$5:$A$200,$A44,WAV!$D$5:$D$200,C44)</f>
        <v>0</v>
      </c>
      <c r="G44" s="484">
        <f>SUMIFS(SAV!$AF$5:$AF$1000,SAV!$A$5:$A$1000,$A44,SAV!$C$5:$C$1000,C44)</f>
        <v>0</v>
      </c>
      <c r="H44" s="484">
        <f>SUMIFS(WAV!$U$5:$U$200,WAV!$A$5:$A$200,$A44,WAV!$D$5:$D$200,C44)</f>
        <v>0</v>
      </c>
      <c r="I44" s="484">
        <f>SUMIFS(BKZ_NAKB!$J$34:$J$200,BKZ_NAKB!$A$34:$A$200,$A44,BKZ_NAKB!$B$34:$B$200,C44)</f>
        <v>0</v>
      </c>
      <c r="J44" s="484">
        <f>SUMIFS(SAV!$AH$5:$AH$1000,SAV!$A$5:$A$1000,$A44,SAV!$C$5:$C$1000,C44)</f>
        <v>0</v>
      </c>
      <c r="K44" s="484">
        <f>SUMIFS(WAV!$W$5:$W$200,WAV!$A$5:$A$200,$A44,WAV!$D$5:$D$200,C44)</f>
        <v>0</v>
      </c>
      <c r="L44" s="484">
        <f>SUMIFS(BKZ_NAKB!$K$34:$K$200,BKZ_NAKB!$A$34:$A$200,$A44,BKZ_NAKB!$B$34:$B$200,C44)</f>
        <v>0</v>
      </c>
      <c r="M44" s="484">
        <f t="shared" si="16"/>
        <v>0</v>
      </c>
      <c r="N44" s="495">
        <f t="shared" si="17"/>
        <v>0</v>
      </c>
      <c r="O44" s="495" t="str">
        <f>IFERROR($M44*0.4*U44*0.035*VLOOKUP(A44,Allgemeines!$B$23:$E$32,4,0),"")</f>
        <v/>
      </c>
      <c r="P44" s="495">
        <f t="shared" si="14"/>
        <v>0</v>
      </c>
      <c r="R44" s="483">
        <v>2024</v>
      </c>
      <c r="S44" s="496">
        <v>5.0900000000000001E-2</v>
      </c>
      <c r="T44" s="492"/>
      <c r="U44" s="497">
        <v>6.93E-2</v>
      </c>
    </row>
    <row r="45" spans="1:21" outlineLevel="5" x14ac:dyDescent="0.2">
      <c r="A45" s="487">
        <f>Allgemeines!$B$28</f>
        <v>0</v>
      </c>
      <c r="B45" s="488">
        <f>Allgemeines!$C$28</f>
        <v>0</v>
      </c>
      <c r="C45" s="488">
        <v>2021</v>
      </c>
      <c r="D45" s="489">
        <f t="shared" si="15"/>
        <v>0</v>
      </c>
      <c r="E45" s="490">
        <f>SUMIFS(SAV!$AG$5:$AG$1000,SAV!$A$5:$A$1000,$A45,SAV!$C$5:$C$1000,C45)</f>
        <v>0</v>
      </c>
      <c r="F45" s="490">
        <f>SUMIFS(WAV!$V$5:$V$200,WAV!$A$5:$A$200,$A45,WAV!$D$5:$D$200,C45)</f>
        <v>0</v>
      </c>
      <c r="G45" s="490">
        <f>SUMIFS(SAV!$AF$5:$AF$1000,SAV!$A$5:$A$1000,$A45,SAV!$C$5:$C$1000,C45)</f>
        <v>0</v>
      </c>
      <c r="H45" s="490">
        <f>SUMIFS(WAV!$U$5:$U$200,WAV!$A$5:$A$200,$A45,WAV!$D$5:$D$200,C45)</f>
        <v>0</v>
      </c>
      <c r="I45" s="490">
        <f>SUMIFS(BKZ_NAKB!$J$34:$J$200,BKZ_NAKB!$A$34:$A$200,$A45,BKZ_NAKB!$B$34:$B$200,C45)</f>
        <v>0</v>
      </c>
      <c r="J45" s="490">
        <f>SUMIFS(SAV!$AH$5:$AH$1000,SAV!$A$5:$A$1000,$A45,SAV!$C$5:$C$1000,C45)</f>
        <v>0</v>
      </c>
      <c r="K45" s="490">
        <f>SUMIFS(WAV!$W$5:$W$200,WAV!$A$5:$A$200,$A45,WAV!$D$5:$D$200,C45)</f>
        <v>0</v>
      </c>
      <c r="L45" s="490">
        <f>SUMIFS(BKZ_NAKB!$K$34:$K$200,BKZ_NAKB!$A$34:$A$200,$A45,BKZ_NAKB!$B$34:$B$200,C45)</f>
        <v>0</v>
      </c>
      <c r="M45" s="490">
        <f t="shared" si="16"/>
        <v>0</v>
      </c>
      <c r="N45" s="489">
        <f t="shared" si="17"/>
        <v>0</v>
      </c>
      <c r="O45" s="489" t="str">
        <f>IFERROR($M45*0.4*U45*0.035*VLOOKUP(A45,Allgemeines!$B$23:$E$32,4,0),"")</f>
        <v/>
      </c>
      <c r="P45" s="489">
        <f t="shared" si="14"/>
        <v>0</v>
      </c>
      <c r="R45" s="488">
        <v>2021</v>
      </c>
      <c r="S45" s="491">
        <v>3.2500000000000001E-2</v>
      </c>
      <c r="T45" s="492"/>
      <c r="U45" s="493">
        <v>5.0700000000000002E-2</v>
      </c>
    </row>
    <row r="46" spans="1:21" outlineLevel="5" x14ac:dyDescent="0.2">
      <c r="A46" s="494">
        <f>Allgemeines!$B$28</f>
        <v>0</v>
      </c>
      <c r="B46" s="483">
        <f>Allgemeines!$C$28</f>
        <v>0</v>
      </c>
      <c r="C46" s="483">
        <v>2022</v>
      </c>
      <c r="D46" s="495">
        <f t="shared" si="15"/>
        <v>0</v>
      </c>
      <c r="E46" s="484">
        <f>SUMIFS(SAV!$AG$5:$AG$1000,SAV!$A$5:$A$1000,$A46,SAV!$C$5:$C$1000,C46)</f>
        <v>0</v>
      </c>
      <c r="F46" s="484">
        <f>SUMIFS(WAV!$V$5:$V$200,WAV!$A$5:$A$200,$A46,WAV!$D$5:$D$200,C46)</f>
        <v>0</v>
      </c>
      <c r="G46" s="484">
        <f>SUMIFS(SAV!$AF$5:$AF$1000,SAV!$A$5:$A$1000,$A46,SAV!$C$5:$C$1000,C46)</f>
        <v>0</v>
      </c>
      <c r="H46" s="484">
        <f>SUMIFS(WAV!$U$5:$U$200,WAV!$A$5:$A$200,$A46,WAV!$D$5:$D$200,C46)</f>
        <v>0</v>
      </c>
      <c r="I46" s="484">
        <f>SUMIFS(BKZ_NAKB!$J$34:$J$200,BKZ_NAKB!$A$34:$A$200,$A46,BKZ_NAKB!$B$34:$B$200,C46)</f>
        <v>0</v>
      </c>
      <c r="J46" s="484">
        <f>SUMIFS(SAV!$AH$5:$AH$1000,SAV!$A$5:$A$1000,$A46,SAV!$C$5:$C$1000,C46)</f>
        <v>0</v>
      </c>
      <c r="K46" s="484">
        <f>SUMIFS(WAV!$W$5:$W$200,WAV!$A$5:$A$200,$A46,WAV!$D$5:$D$200,C46)</f>
        <v>0</v>
      </c>
      <c r="L46" s="484">
        <f>SUMIFS(BKZ_NAKB!$K$34:$K$200,BKZ_NAKB!$A$34:$A$200,$A46,BKZ_NAKB!$B$34:$B$200,C46)</f>
        <v>0</v>
      </c>
      <c r="M46" s="484">
        <f t="shared" si="16"/>
        <v>0</v>
      </c>
      <c r="N46" s="495">
        <f t="shared" si="17"/>
        <v>0</v>
      </c>
      <c r="O46" s="495" t="str">
        <f>IFERROR($M46*0.4*U46*0.035*VLOOKUP(A46,Allgemeines!$B$23:$E$32,4,0),"")</f>
        <v/>
      </c>
      <c r="P46" s="495">
        <f t="shared" si="14"/>
        <v>0</v>
      </c>
      <c r="R46" s="483">
        <v>2022</v>
      </c>
      <c r="S46" s="496">
        <v>3.2500000000000001E-2</v>
      </c>
      <c r="T46" s="492"/>
      <c r="U46" s="497">
        <v>5.0700000000000002E-2</v>
      </c>
    </row>
    <row r="47" spans="1:21" outlineLevel="5" x14ac:dyDescent="0.2">
      <c r="A47" s="494">
        <f>Allgemeines!$B$28</f>
        <v>0</v>
      </c>
      <c r="B47" s="483">
        <f>Allgemeines!$C$28</f>
        <v>0</v>
      </c>
      <c r="C47" s="483">
        <v>2023</v>
      </c>
      <c r="D47" s="495">
        <f t="shared" si="15"/>
        <v>0</v>
      </c>
      <c r="E47" s="484">
        <f>SUMIFS(SAV!$AG$5:$AG$1000,SAV!$A$5:$A$1000,$A47,SAV!$C$5:$C$1000,C47)</f>
        <v>0</v>
      </c>
      <c r="F47" s="484">
        <f>SUMIFS(WAV!$V$5:$V$200,WAV!$A$5:$A$200,$A47,WAV!$D$5:$D$200,C47)</f>
        <v>0</v>
      </c>
      <c r="G47" s="484">
        <f>SUMIFS(SAV!$AF$5:$AF$1000,SAV!$A$5:$A$1000,$A47,SAV!$C$5:$C$1000,C47)</f>
        <v>0</v>
      </c>
      <c r="H47" s="484">
        <f>SUMIFS(WAV!$U$5:$U$200,WAV!$A$5:$A$200,$A47,WAV!$D$5:$D$200,C47)</f>
        <v>0</v>
      </c>
      <c r="I47" s="484">
        <f>SUMIFS(BKZ_NAKB!$J$34:$J$200,BKZ_NAKB!$A$34:$A$200,$A47,BKZ_NAKB!$B$34:$B$200,C47)</f>
        <v>0</v>
      </c>
      <c r="J47" s="484">
        <f>SUMIFS(SAV!$AH$5:$AH$1000,SAV!$A$5:$A$1000,$A47,SAV!$C$5:$C$1000,C47)</f>
        <v>0</v>
      </c>
      <c r="K47" s="484">
        <f>SUMIFS(WAV!$W$5:$W$200,WAV!$A$5:$A$200,$A47,WAV!$D$5:$D$200,C47)</f>
        <v>0</v>
      </c>
      <c r="L47" s="484">
        <f>SUMIFS(BKZ_NAKB!$K$34:$K$200,BKZ_NAKB!$A$34:$A$200,$A47,BKZ_NAKB!$B$34:$B$200,C47)</f>
        <v>0</v>
      </c>
      <c r="M47" s="484">
        <f t="shared" si="16"/>
        <v>0</v>
      </c>
      <c r="N47" s="495">
        <f t="shared" si="17"/>
        <v>0</v>
      </c>
      <c r="O47" s="495" t="str">
        <f>IFERROR($M47*0.4*U47*0.035*VLOOKUP(A47,Allgemeines!$B$23:$E$32,4,0),"")</f>
        <v/>
      </c>
      <c r="P47" s="495">
        <f t="shared" si="14"/>
        <v>0</v>
      </c>
      <c r="R47" s="483">
        <v>2023</v>
      </c>
      <c r="S47" s="496">
        <v>3.2500000000000001E-2</v>
      </c>
      <c r="T47" s="492"/>
      <c r="U47" s="497">
        <v>5.0700000000000002E-2</v>
      </c>
    </row>
    <row r="48" spans="1:21" ht="15" outlineLevel="5" thickBot="1" x14ac:dyDescent="0.25">
      <c r="A48" s="494">
        <f>Allgemeines!$B$28</f>
        <v>0</v>
      </c>
      <c r="B48" s="483">
        <f>Allgemeines!$C$28</f>
        <v>0</v>
      </c>
      <c r="C48" s="483">
        <v>2024</v>
      </c>
      <c r="D48" s="495">
        <f t="shared" si="15"/>
        <v>0</v>
      </c>
      <c r="E48" s="484">
        <f>SUMIFS(SAV!$AG$5:$AG$1000,SAV!$A$5:$A$1000,$A48,SAV!$C$5:$C$1000,C48)</f>
        <v>0</v>
      </c>
      <c r="F48" s="484">
        <f>SUMIFS(WAV!$V$5:$V$200,WAV!$A$5:$A$200,$A48,WAV!$D$5:$D$200,C48)</f>
        <v>0</v>
      </c>
      <c r="G48" s="484">
        <f>SUMIFS(SAV!$AF$5:$AF$1000,SAV!$A$5:$A$1000,$A48,SAV!$C$5:$C$1000,C48)</f>
        <v>0</v>
      </c>
      <c r="H48" s="484">
        <f>SUMIFS(WAV!$U$5:$U$200,WAV!$A$5:$A$200,$A48,WAV!$D$5:$D$200,C48)</f>
        <v>0</v>
      </c>
      <c r="I48" s="484">
        <f>SUMIFS(BKZ_NAKB!$J$34:$J$200,BKZ_NAKB!$A$34:$A$200,$A48,BKZ_NAKB!$B$34:$B$200,C48)</f>
        <v>0</v>
      </c>
      <c r="J48" s="484">
        <f>SUMIFS(SAV!$AH$5:$AH$1000,SAV!$A$5:$A$1000,$A48,SAV!$C$5:$C$1000,C48)</f>
        <v>0</v>
      </c>
      <c r="K48" s="484">
        <f>SUMIFS(WAV!$W$5:$W$200,WAV!$A$5:$A$200,$A48,WAV!$D$5:$D$200,C48)</f>
        <v>0</v>
      </c>
      <c r="L48" s="484">
        <f>SUMIFS(BKZ_NAKB!$K$34:$K$200,BKZ_NAKB!$A$34:$A$200,$A48,BKZ_NAKB!$B$34:$B$200,C48)</f>
        <v>0</v>
      </c>
      <c r="M48" s="484">
        <f t="shared" si="16"/>
        <v>0</v>
      </c>
      <c r="N48" s="495">
        <f t="shared" si="17"/>
        <v>0</v>
      </c>
      <c r="O48" s="495" t="str">
        <f>IFERROR($M48*0.4*U48*0.035*VLOOKUP(A48,Allgemeines!$B$23:$E$32,4,0),"")</f>
        <v/>
      </c>
      <c r="P48" s="495">
        <f t="shared" si="14"/>
        <v>0</v>
      </c>
      <c r="R48" s="483">
        <v>2024</v>
      </c>
      <c r="S48" s="496">
        <v>5.0900000000000001E-2</v>
      </c>
      <c r="T48" s="492"/>
      <c r="U48" s="497">
        <v>6.93E-2</v>
      </c>
    </row>
    <row r="49" spans="1:21" outlineLevel="5" x14ac:dyDescent="0.2">
      <c r="A49" s="487">
        <f>Allgemeines!$B$29</f>
        <v>0</v>
      </c>
      <c r="B49" s="488">
        <f>Allgemeines!$C$29</f>
        <v>0</v>
      </c>
      <c r="C49" s="488">
        <v>2021</v>
      </c>
      <c r="D49" s="489">
        <f t="shared" si="15"/>
        <v>0</v>
      </c>
      <c r="E49" s="490">
        <f>SUMIFS(SAV!$AG$5:$AG$1000,SAV!$A$5:$A$1000,$A49,SAV!$C$5:$C$1000,C49)</f>
        <v>0</v>
      </c>
      <c r="F49" s="490">
        <f>SUMIFS(WAV!$V$5:$V$200,WAV!$A$5:$A$200,$A49,WAV!$D$5:$D$200,C49)</f>
        <v>0</v>
      </c>
      <c r="G49" s="490">
        <f>SUMIFS(SAV!$AF$5:$AF$1000,SAV!$A$5:$A$1000,$A49,SAV!$C$5:$C$1000,C49)</f>
        <v>0</v>
      </c>
      <c r="H49" s="490">
        <f>SUMIFS(WAV!$U$5:$U$200,WAV!$A$5:$A$200,$A49,WAV!$D$5:$D$200,C49)</f>
        <v>0</v>
      </c>
      <c r="I49" s="490">
        <f>SUMIFS(BKZ_NAKB!$J$34:$J$200,BKZ_NAKB!$A$34:$A$200,$A49,BKZ_NAKB!$B$34:$B$200,C49)</f>
        <v>0</v>
      </c>
      <c r="J49" s="490">
        <f>SUMIFS(SAV!$AH$5:$AH$1000,SAV!$A$5:$A$1000,$A49,SAV!$C$5:$C$1000,C49)</f>
        <v>0</v>
      </c>
      <c r="K49" s="490">
        <f>SUMIFS(WAV!$W$5:$W$200,WAV!$A$5:$A$200,$A49,WAV!$D$5:$D$200,C49)</f>
        <v>0</v>
      </c>
      <c r="L49" s="490">
        <f>SUMIFS(BKZ_NAKB!$K$34:$K$200,BKZ_NAKB!$A$34:$A$200,$A49,BKZ_NAKB!$B$34:$B$200,C49)</f>
        <v>0</v>
      </c>
      <c r="M49" s="490">
        <f t="shared" si="16"/>
        <v>0</v>
      </c>
      <c r="N49" s="489">
        <f t="shared" si="17"/>
        <v>0</v>
      </c>
      <c r="O49" s="489" t="str">
        <f>IFERROR($M49*0.4*U49*0.035*VLOOKUP(A49,Allgemeines!$B$23:$E$32,4,0),"")</f>
        <v/>
      </c>
      <c r="P49" s="489">
        <f t="shared" si="14"/>
        <v>0</v>
      </c>
      <c r="R49" s="488">
        <v>2021</v>
      </c>
      <c r="S49" s="491">
        <v>3.2500000000000001E-2</v>
      </c>
      <c r="T49" s="492"/>
      <c r="U49" s="493">
        <v>5.0700000000000002E-2</v>
      </c>
    </row>
    <row r="50" spans="1:21" outlineLevel="5" x14ac:dyDescent="0.2">
      <c r="A50" s="494">
        <f>Allgemeines!$B$29</f>
        <v>0</v>
      </c>
      <c r="B50" s="483">
        <f>Allgemeines!$C$29</f>
        <v>0</v>
      </c>
      <c r="C50" s="483">
        <v>2022</v>
      </c>
      <c r="D50" s="495">
        <f t="shared" si="15"/>
        <v>0</v>
      </c>
      <c r="E50" s="484">
        <f>SUMIFS(SAV!$AG$5:$AG$1000,SAV!$A$5:$A$1000,$A50,SAV!$C$5:$C$1000,C50)</f>
        <v>0</v>
      </c>
      <c r="F50" s="484">
        <f>SUMIFS(WAV!$V$5:$V$200,WAV!$A$5:$A$200,$A50,WAV!$D$5:$D$200,C50)</f>
        <v>0</v>
      </c>
      <c r="G50" s="484">
        <f>SUMIFS(SAV!$AF$5:$AF$1000,SAV!$A$5:$A$1000,$A50,SAV!$C$5:$C$1000,C50)</f>
        <v>0</v>
      </c>
      <c r="H50" s="484">
        <f>SUMIFS(WAV!$U$5:$U$200,WAV!$A$5:$A$200,$A50,WAV!$D$5:$D$200,C50)</f>
        <v>0</v>
      </c>
      <c r="I50" s="484">
        <f>SUMIFS(BKZ_NAKB!$J$34:$J$200,BKZ_NAKB!$A$34:$A$200,$A50,BKZ_NAKB!$B$34:$B$200,C50)</f>
        <v>0</v>
      </c>
      <c r="J50" s="484">
        <f>SUMIFS(SAV!$AH$5:$AH$1000,SAV!$A$5:$A$1000,$A50,SAV!$C$5:$C$1000,C50)</f>
        <v>0</v>
      </c>
      <c r="K50" s="484">
        <f>SUMIFS(WAV!$W$5:$W$200,WAV!$A$5:$A$200,$A50,WAV!$D$5:$D$200,C50)</f>
        <v>0</v>
      </c>
      <c r="L50" s="484">
        <f>SUMIFS(BKZ_NAKB!$K$34:$K$200,BKZ_NAKB!$A$34:$A$200,$A50,BKZ_NAKB!$B$34:$B$200,C50)</f>
        <v>0</v>
      </c>
      <c r="M50" s="484">
        <f t="shared" si="16"/>
        <v>0</v>
      </c>
      <c r="N50" s="495">
        <f t="shared" si="17"/>
        <v>0</v>
      </c>
      <c r="O50" s="495" t="str">
        <f>IFERROR($M50*0.4*U50*0.035*VLOOKUP(A50,Allgemeines!$B$23:$E$32,4,0),"")</f>
        <v/>
      </c>
      <c r="P50" s="495">
        <f t="shared" si="14"/>
        <v>0</v>
      </c>
      <c r="R50" s="483">
        <v>2022</v>
      </c>
      <c r="S50" s="496">
        <v>3.2500000000000001E-2</v>
      </c>
      <c r="T50" s="492"/>
      <c r="U50" s="497">
        <v>5.0700000000000002E-2</v>
      </c>
    </row>
    <row r="51" spans="1:21" outlineLevel="5" x14ac:dyDescent="0.2">
      <c r="A51" s="494">
        <f>Allgemeines!$B$29</f>
        <v>0</v>
      </c>
      <c r="B51" s="483">
        <f>Allgemeines!$C$29</f>
        <v>0</v>
      </c>
      <c r="C51" s="483">
        <v>2023</v>
      </c>
      <c r="D51" s="495">
        <f t="shared" si="15"/>
        <v>0</v>
      </c>
      <c r="E51" s="484">
        <f>SUMIFS(SAV!$AG$5:$AG$1000,SAV!$A$5:$A$1000,$A51,SAV!$C$5:$C$1000,C51)</f>
        <v>0</v>
      </c>
      <c r="F51" s="484">
        <f>SUMIFS(WAV!$V$5:$V$200,WAV!$A$5:$A$200,$A51,WAV!$D$5:$D$200,C51)</f>
        <v>0</v>
      </c>
      <c r="G51" s="484">
        <f>SUMIFS(SAV!$AF$5:$AF$1000,SAV!$A$5:$A$1000,$A51,SAV!$C$5:$C$1000,C51)</f>
        <v>0</v>
      </c>
      <c r="H51" s="484">
        <f>SUMIFS(WAV!$U$5:$U$200,WAV!$A$5:$A$200,$A51,WAV!$D$5:$D$200,C51)</f>
        <v>0</v>
      </c>
      <c r="I51" s="484">
        <f>SUMIFS(BKZ_NAKB!$J$34:$J$200,BKZ_NAKB!$A$34:$A$200,$A51,BKZ_NAKB!$B$34:$B$200,C51)</f>
        <v>0</v>
      </c>
      <c r="J51" s="484">
        <f>SUMIFS(SAV!$AH$5:$AH$1000,SAV!$A$5:$A$1000,$A51,SAV!$C$5:$C$1000,C51)</f>
        <v>0</v>
      </c>
      <c r="K51" s="484">
        <f>SUMIFS(WAV!$W$5:$W$200,WAV!$A$5:$A$200,$A51,WAV!$D$5:$D$200,C51)</f>
        <v>0</v>
      </c>
      <c r="L51" s="484">
        <f>SUMIFS(BKZ_NAKB!$K$34:$K$200,BKZ_NAKB!$A$34:$A$200,$A51,BKZ_NAKB!$B$34:$B$200,C51)</f>
        <v>0</v>
      </c>
      <c r="M51" s="484">
        <f t="shared" si="16"/>
        <v>0</v>
      </c>
      <c r="N51" s="495">
        <f t="shared" si="17"/>
        <v>0</v>
      </c>
      <c r="O51" s="495" t="str">
        <f>IFERROR($M51*0.4*U51*0.035*VLOOKUP(A51,Allgemeines!$B$23:$E$32,4,0),"")</f>
        <v/>
      </c>
      <c r="P51" s="495">
        <f t="shared" si="14"/>
        <v>0</v>
      </c>
      <c r="R51" s="483">
        <v>2023</v>
      </c>
      <c r="S51" s="496">
        <v>3.2500000000000001E-2</v>
      </c>
      <c r="T51" s="492"/>
      <c r="U51" s="497">
        <v>5.0700000000000002E-2</v>
      </c>
    </row>
    <row r="52" spans="1:21" ht="15" outlineLevel="5" thickBot="1" x14ac:dyDescent="0.25">
      <c r="A52" s="494">
        <f>Allgemeines!$B$29</f>
        <v>0</v>
      </c>
      <c r="B52" s="483">
        <f>Allgemeines!$C$29</f>
        <v>0</v>
      </c>
      <c r="C52" s="483">
        <v>2024</v>
      </c>
      <c r="D52" s="495">
        <f t="shared" si="15"/>
        <v>0</v>
      </c>
      <c r="E52" s="484">
        <f>SUMIFS(SAV!$AG$5:$AG$1000,SAV!$A$5:$A$1000,$A52,SAV!$C$5:$C$1000,C52)</f>
        <v>0</v>
      </c>
      <c r="F52" s="484">
        <f>SUMIFS(WAV!$V$5:$V$200,WAV!$A$5:$A$200,$A52,WAV!$D$5:$D$200,C52)</f>
        <v>0</v>
      </c>
      <c r="G52" s="484">
        <f>SUMIFS(SAV!$AF$5:$AF$1000,SAV!$A$5:$A$1000,$A52,SAV!$C$5:$C$1000,C52)</f>
        <v>0</v>
      </c>
      <c r="H52" s="484">
        <f>SUMIFS(WAV!$U$5:$U$200,WAV!$A$5:$A$200,$A52,WAV!$D$5:$D$200,C52)</f>
        <v>0</v>
      </c>
      <c r="I52" s="484">
        <f>SUMIFS(BKZ_NAKB!$J$34:$J$200,BKZ_NAKB!$A$34:$A$200,$A52,BKZ_NAKB!$B$34:$B$200,C52)</f>
        <v>0</v>
      </c>
      <c r="J52" s="484">
        <f>SUMIFS(SAV!$AH$5:$AH$1000,SAV!$A$5:$A$1000,$A52,SAV!$C$5:$C$1000,C52)</f>
        <v>0</v>
      </c>
      <c r="K52" s="484">
        <f>SUMIFS(WAV!$W$5:$W$200,WAV!$A$5:$A$200,$A52,WAV!$D$5:$D$200,C52)</f>
        <v>0</v>
      </c>
      <c r="L52" s="484">
        <f>SUMIFS(BKZ_NAKB!$K$34:$K$200,BKZ_NAKB!$A$34:$A$200,$A52,BKZ_NAKB!$B$34:$B$200,C52)</f>
        <v>0</v>
      </c>
      <c r="M52" s="484">
        <f t="shared" si="16"/>
        <v>0</v>
      </c>
      <c r="N52" s="495">
        <f t="shared" si="17"/>
        <v>0</v>
      </c>
      <c r="O52" s="495" t="str">
        <f>IFERROR($M52*0.4*U52*0.035*VLOOKUP(A52,Allgemeines!$B$23:$E$32,4,0),"")</f>
        <v/>
      </c>
      <c r="P52" s="495">
        <f t="shared" si="14"/>
        <v>0</v>
      </c>
      <c r="R52" s="483">
        <v>2024</v>
      </c>
      <c r="S52" s="496">
        <v>5.0900000000000001E-2</v>
      </c>
      <c r="T52" s="492"/>
      <c r="U52" s="497">
        <v>6.93E-2</v>
      </c>
    </row>
    <row r="53" spans="1:21" outlineLevel="5" x14ac:dyDescent="0.2">
      <c r="A53" s="487">
        <f>Allgemeines!$B$30</f>
        <v>0</v>
      </c>
      <c r="B53" s="488">
        <f>Allgemeines!$C$30</f>
        <v>0</v>
      </c>
      <c r="C53" s="488">
        <v>2021</v>
      </c>
      <c r="D53" s="489">
        <f t="shared" si="15"/>
        <v>0</v>
      </c>
      <c r="E53" s="490">
        <f>SUMIFS(SAV!$AG$5:$AG$1000,SAV!$A$5:$A$1000,$A53,SAV!$C$5:$C$1000,C53)</f>
        <v>0</v>
      </c>
      <c r="F53" s="490">
        <f>SUMIFS(WAV!$V$5:$V$200,WAV!$A$5:$A$200,$A53,WAV!$D$5:$D$200,C53)</f>
        <v>0</v>
      </c>
      <c r="G53" s="490">
        <f>SUMIFS(SAV!$AF$5:$AF$1000,SAV!$A$5:$A$1000,$A53,SAV!$C$5:$C$1000,C53)</f>
        <v>0</v>
      </c>
      <c r="H53" s="490">
        <f>SUMIFS(WAV!$U$5:$U$200,WAV!$A$5:$A$200,$A53,WAV!$D$5:$D$200,C53)</f>
        <v>0</v>
      </c>
      <c r="I53" s="490">
        <f>SUMIFS(BKZ_NAKB!$J$34:$J$200,BKZ_NAKB!$A$34:$A$200,$A53,BKZ_NAKB!$B$34:$B$200,C53)</f>
        <v>0</v>
      </c>
      <c r="J53" s="490">
        <f>SUMIFS(SAV!$AH$5:$AH$1000,SAV!$A$5:$A$1000,$A53,SAV!$C$5:$C$1000,C53)</f>
        <v>0</v>
      </c>
      <c r="K53" s="490">
        <f>SUMIFS(WAV!$W$5:$W$200,WAV!$A$5:$A$200,$A53,WAV!$D$5:$D$200,C53)</f>
        <v>0</v>
      </c>
      <c r="L53" s="490">
        <f>SUMIFS(BKZ_NAKB!$K$34:$K$200,BKZ_NAKB!$A$34:$A$200,$A53,BKZ_NAKB!$B$34:$B$200,C53)</f>
        <v>0</v>
      </c>
      <c r="M53" s="490">
        <f t="shared" si="16"/>
        <v>0</v>
      </c>
      <c r="N53" s="489">
        <f t="shared" si="17"/>
        <v>0</v>
      </c>
      <c r="O53" s="489" t="str">
        <f>IFERROR($M53*0.4*U53*0.035*VLOOKUP(A53,Allgemeines!$B$23:$E$32,4,0),"")</f>
        <v/>
      </c>
      <c r="P53" s="489">
        <f t="shared" si="14"/>
        <v>0</v>
      </c>
      <c r="R53" s="488">
        <v>2021</v>
      </c>
      <c r="S53" s="491">
        <v>3.2500000000000001E-2</v>
      </c>
      <c r="T53" s="492"/>
      <c r="U53" s="493">
        <v>5.0700000000000002E-2</v>
      </c>
    </row>
    <row r="54" spans="1:21" outlineLevel="5" x14ac:dyDescent="0.2">
      <c r="A54" s="494">
        <f>Allgemeines!$B$30</f>
        <v>0</v>
      </c>
      <c r="B54" s="483">
        <f>Allgemeines!$C$30</f>
        <v>0</v>
      </c>
      <c r="C54" s="483">
        <v>2022</v>
      </c>
      <c r="D54" s="495">
        <f t="shared" si="15"/>
        <v>0</v>
      </c>
      <c r="E54" s="484">
        <f>SUMIFS(SAV!$AG$5:$AG$1000,SAV!$A$5:$A$1000,$A54,SAV!$C$5:$C$1000,C54)</f>
        <v>0</v>
      </c>
      <c r="F54" s="484">
        <f>SUMIFS(WAV!$V$5:$V$200,WAV!$A$5:$A$200,$A54,WAV!$D$5:$D$200,C54)</f>
        <v>0</v>
      </c>
      <c r="G54" s="484">
        <f>SUMIFS(SAV!$AF$5:$AF$1000,SAV!$A$5:$A$1000,$A54,SAV!$C$5:$C$1000,C54)</f>
        <v>0</v>
      </c>
      <c r="H54" s="484">
        <f>SUMIFS(WAV!$U$5:$U$200,WAV!$A$5:$A$200,$A54,WAV!$D$5:$D$200,C54)</f>
        <v>0</v>
      </c>
      <c r="I54" s="484">
        <f>SUMIFS(BKZ_NAKB!$J$34:$J$200,BKZ_NAKB!$A$34:$A$200,$A54,BKZ_NAKB!$B$34:$B$200,C54)</f>
        <v>0</v>
      </c>
      <c r="J54" s="484">
        <f>SUMIFS(SAV!$AH$5:$AH$1000,SAV!$A$5:$A$1000,$A54,SAV!$C$5:$C$1000,C54)</f>
        <v>0</v>
      </c>
      <c r="K54" s="484">
        <f>SUMIFS(WAV!$W$5:$W$200,WAV!$A$5:$A$200,$A54,WAV!$D$5:$D$200,C54)</f>
        <v>0</v>
      </c>
      <c r="L54" s="484">
        <f>SUMIFS(BKZ_NAKB!$K$34:$K$200,BKZ_NAKB!$A$34:$A$200,$A54,BKZ_NAKB!$B$34:$B$200,C54)</f>
        <v>0</v>
      </c>
      <c r="M54" s="484">
        <f t="shared" si="16"/>
        <v>0</v>
      </c>
      <c r="N54" s="495">
        <f t="shared" si="17"/>
        <v>0</v>
      </c>
      <c r="O54" s="495" t="str">
        <f>IFERROR($M54*0.4*U54*0.035*VLOOKUP(A54,Allgemeines!$B$23:$E$32,4,0),"")</f>
        <v/>
      </c>
      <c r="P54" s="495">
        <f t="shared" si="14"/>
        <v>0</v>
      </c>
      <c r="R54" s="483">
        <v>2022</v>
      </c>
      <c r="S54" s="496">
        <v>3.2500000000000001E-2</v>
      </c>
      <c r="T54" s="492"/>
      <c r="U54" s="497">
        <v>5.0700000000000002E-2</v>
      </c>
    </row>
    <row r="55" spans="1:21" outlineLevel="5" x14ac:dyDescent="0.2">
      <c r="A55" s="494">
        <f>Allgemeines!$B$30</f>
        <v>0</v>
      </c>
      <c r="B55" s="483">
        <f>Allgemeines!$C$30</f>
        <v>0</v>
      </c>
      <c r="C55" s="483">
        <v>2023</v>
      </c>
      <c r="D55" s="495">
        <f t="shared" si="15"/>
        <v>0</v>
      </c>
      <c r="E55" s="484">
        <f>SUMIFS(SAV!$AG$5:$AG$1000,SAV!$A$5:$A$1000,$A55,SAV!$C$5:$C$1000,C55)</f>
        <v>0</v>
      </c>
      <c r="F55" s="484">
        <f>SUMIFS(WAV!$V$5:$V$200,WAV!$A$5:$A$200,$A55,WAV!$D$5:$D$200,C55)</f>
        <v>0</v>
      </c>
      <c r="G55" s="484">
        <f>SUMIFS(SAV!$AF$5:$AF$1000,SAV!$A$5:$A$1000,$A55,SAV!$C$5:$C$1000,C55)</f>
        <v>0</v>
      </c>
      <c r="H55" s="484">
        <f>SUMIFS(WAV!$U$5:$U$200,WAV!$A$5:$A$200,$A55,WAV!$D$5:$D$200,C55)</f>
        <v>0</v>
      </c>
      <c r="I55" s="484">
        <f>SUMIFS(BKZ_NAKB!$J$34:$J$200,BKZ_NAKB!$A$34:$A$200,$A55,BKZ_NAKB!$B$34:$B$200,C55)</f>
        <v>0</v>
      </c>
      <c r="J55" s="484">
        <f>SUMIFS(SAV!$AH$5:$AH$1000,SAV!$A$5:$A$1000,$A55,SAV!$C$5:$C$1000,C55)</f>
        <v>0</v>
      </c>
      <c r="K55" s="484">
        <f>SUMIFS(WAV!$W$5:$W$200,WAV!$A$5:$A$200,$A55,WAV!$D$5:$D$200,C55)</f>
        <v>0</v>
      </c>
      <c r="L55" s="484">
        <f>SUMIFS(BKZ_NAKB!$K$34:$K$200,BKZ_NAKB!$A$34:$A$200,$A55,BKZ_NAKB!$B$34:$B$200,C55)</f>
        <v>0</v>
      </c>
      <c r="M55" s="484">
        <f t="shared" si="16"/>
        <v>0</v>
      </c>
      <c r="N55" s="495">
        <f t="shared" si="17"/>
        <v>0</v>
      </c>
      <c r="O55" s="495" t="str">
        <f>IFERROR($M55*0.4*U55*0.035*VLOOKUP(A55,Allgemeines!$B$23:$E$32,4,0),"")</f>
        <v/>
      </c>
      <c r="P55" s="495">
        <f t="shared" si="14"/>
        <v>0</v>
      </c>
      <c r="R55" s="483">
        <v>2023</v>
      </c>
      <c r="S55" s="496">
        <v>3.2500000000000001E-2</v>
      </c>
      <c r="T55" s="492"/>
      <c r="U55" s="497">
        <v>5.0700000000000002E-2</v>
      </c>
    </row>
    <row r="56" spans="1:21" ht="15" outlineLevel="5" thickBot="1" x14ac:dyDescent="0.25">
      <c r="A56" s="494">
        <f>Allgemeines!$B$30</f>
        <v>0</v>
      </c>
      <c r="B56" s="483">
        <f>Allgemeines!$C$30</f>
        <v>0</v>
      </c>
      <c r="C56" s="483">
        <v>2024</v>
      </c>
      <c r="D56" s="495">
        <f t="shared" si="15"/>
        <v>0</v>
      </c>
      <c r="E56" s="484">
        <f>SUMIFS(SAV!$AG$5:$AG$1000,SAV!$A$5:$A$1000,$A56,SAV!$C$5:$C$1000,C56)</f>
        <v>0</v>
      </c>
      <c r="F56" s="484">
        <f>SUMIFS(WAV!$V$5:$V$200,WAV!$A$5:$A$200,$A56,WAV!$D$5:$D$200,C56)</f>
        <v>0</v>
      </c>
      <c r="G56" s="484">
        <f>SUMIFS(SAV!$AF$5:$AF$1000,SAV!$A$5:$A$1000,$A56,SAV!$C$5:$C$1000,C56)</f>
        <v>0</v>
      </c>
      <c r="H56" s="484">
        <f>SUMIFS(WAV!$U$5:$U$200,WAV!$A$5:$A$200,$A56,WAV!$D$5:$D$200,C56)</f>
        <v>0</v>
      </c>
      <c r="I56" s="484">
        <f>SUMIFS(BKZ_NAKB!$J$34:$J$200,BKZ_NAKB!$A$34:$A$200,$A56,BKZ_NAKB!$B$34:$B$200,C56)</f>
        <v>0</v>
      </c>
      <c r="J56" s="484">
        <f>SUMIFS(SAV!$AH$5:$AH$1000,SAV!$A$5:$A$1000,$A56,SAV!$C$5:$C$1000,C56)</f>
        <v>0</v>
      </c>
      <c r="K56" s="484">
        <f>SUMIFS(WAV!$W$5:$W$200,WAV!$A$5:$A$200,$A56,WAV!$D$5:$D$200,C56)</f>
        <v>0</v>
      </c>
      <c r="L56" s="484">
        <f>SUMIFS(BKZ_NAKB!$K$34:$K$200,BKZ_NAKB!$A$34:$A$200,$A56,BKZ_NAKB!$B$34:$B$200,C56)</f>
        <v>0</v>
      </c>
      <c r="M56" s="484">
        <f t="shared" si="16"/>
        <v>0</v>
      </c>
      <c r="N56" s="495">
        <f t="shared" si="17"/>
        <v>0</v>
      </c>
      <c r="O56" s="495" t="str">
        <f>IFERROR($M56*0.4*U56*0.035*VLOOKUP(A56,Allgemeines!$B$23:$E$32,4,0),"")</f>
        <v/>
      </c>
      <c r="P56" s="495">
        <f t="shared" si="14"/>
        <v>0</v>
      </c>
      <c r="R56" s="483">
        <v>2024</v>
      </c>
      <c r="S56" s="496">
        <v>5.0900000000000001E-2</v>
      </c>
      <c r="T56" s="492"/>
      <c r="U56" s="497">
        <v>6.93E-2</v>
      </c>
    </row>
    <row r="57" spans="1:21" outlineLevel="5" x14ac:dyDescent="0.2">
      <c r="A57" s="487">
        <f>Allgemeines!$B$31</f>
        <v>0</v>
      </c>
      <c r="B57" s="488">
        <f>Allgemeines!$C$31</f>
        <v>0</v>
      </c>
      <c r="C57" s="488">
        <v>2021</v>
      </c>
      <c r="D57" s="489">
        <f t="shared" si="15"/>
        <v>0</v>
      </c>
      <c r="E57" s="490">
        <f>SUMIFS(SAV!$AG$5:$AG$1000,SAV!$A$5:$A$1000,$A57,SAV!$C$5:$C$1000,C57)</f>
        <v>0</v>
      </c>
      <c r="F57" s="490">
        <f>SUMIFS(WAV!$V$5:$V$200,WAV!$A$5:$A$200,$A57,WAV!$D$5:$D$200,C57)</f>
        <v>0</v>
      </c>
      <c r="G57" s="490">
        <f>SUMIFS(SAV!$AF$5:$AF$1000,SAV!$A$5:$A$1000,$A57,SAV!$C$5:$C$1000,C57)</f>
        <v>0</v>
      </c>
      <c r="H57" s="490">
        <f>SUMIFS(WAV!$U$5:$U$200,WAV!$A$5:$A$200,$A57,WAV!$D$5:$D$200,C57)</f>
        <v>0</v>
      </c>
      <c r="I57" s="490">
        <f>SUMIFS(BKZ_NAKB!$J$34:$J$200,BKZ_NAKB!$A$34:$A$200,$A57,BKZ_NAKB!$B$34:$B$200,C57)</f>
        <v>0</v>
      </c>
      <c r="J57" s="490">
        <f>SUMIFS(SAV!$AH$5:$AH$1000,SAV!$A$5:$A$1000,$A57,SAV!$C$5:$C$1000,C57)</f>
        <v>0</v>
      </c>
      <c r="K57" s="490">
        <f>SUMIFS(WAV!$W$5:$W$200,WAV!$A$5:$A$200,$A57,WAV!$D$5:$D$200,C57)</f>
        <v>0</v>
      </c>
      <c r="L57" s="490">
        <f>SUMIFS(BKZ_NAKB!$K$34:$K$200,BKZ_NAKB!$A$34:$A$200,$A57,BKZ_NAKB!$B$34:$B$200,C57)</f>
        <v>0</v>
      </c>
      <c r="M57" s="490">
        <f t="shared" si="16"/>
        <v>0</v>
      </c>
      <c r="N57" s="489">
        <f t="shared" si="17"/>
        <v>0</v>
      </c>
      <c r="O57" s="489" t="str">
        <f>IFERROR($M57*0.4*U57*0.035*VLOOKUP(A57,Allgemeines!$B$23:$E$32,4,0),"")</f>
        <v/>
      </c>
      <c r="P57" s="489">
        <f t="shared" si="14"/>
        <v>0</v>
      </c>
      <c r="R57" s="488">
        <v>2021</v>
      </c>
      <c r="S57" s="491">
        <v>3.2500000000000001E-2</v>
      </c>
      <c r="T57" s="492"/>
      <c r="U57" s="493">
        <v>5.0700000000000002E-2</v>
      </c>
    </row>
    <row r="58" spans="1:21" outlineLevel="5" x14ac:dyDescent="0.2">
      <c r="A58" s="494">
        <f>Allgemeines!$B$31</f>
        <v>0</v>
      </c>
      <c r="B58" s="483">
        <f>Allgemeines!$C$31</f>
        <v>0</v>
      </c>
      <c r="C58" s="483">
        <v>2022</v>
      </c>
      <c r="D58" s="495">
        <f t="shared" si="15"/>
        <v>0</v>
      </c>
      <c r="E58" s="484">
        <f>SUMIFS(SAV!$AG$5:$AG$1000,SAV!$A$5:$A$1000,$A58,SAV!$C$5:$C$1000,C58)</f>
        <v>0</v>
      </c>
      <c r="F58" s="484">
        <f>SUMIFS(WAV!$V$5:$V$200,WAV!$A$5:$A$200,$A58,WAV!$D$5:$D$200,C58)</f>
        <v>0</v>
      </c>
      <c r="G58" s="484">
        <f>SUMIFS(SAV!$AF$5:$AF$1000,SAV!$A$5:$A$1000,$A58,SAV!$C$5:$C$1000,C58)</f>
        <v>0</v>
      </c>
      <c r="H58" s="484">
        <f>SUMIFS(WAV!$U$5:$U$200,WAV!$A$5:$A$200,$A58,WAV!$D$5:$D$200,C58)</f>
        <v>0</v>
      </c>
      <c r="I58" s="484">
        <f>SUMIFS(BKZ_NAKB!$J$34:$J$200,BKZ_NAKB!$A$34:$A$200,$A58,BKZ_NAKB!$B$34:$B$200,C58)</f>
        <v>0</v>
      </c>
      <c r="J58" s="484">
        <f>SUMIFS(SAV!$AH$5:$AH$1000,SAV!$A$5:$A$1000,$A58,SAV!$C$5:$C$1000,C58)</f>
        <v>0</v>
      </c>
      <c r="K58" s="484">
        <f>SUMIFS(WAV!$W$5:$W$200,WAV!$A$5:$A$200,$A58,WAV!$D$5:$D$200,C58)</f>
        <v>0</v>
      </c>
      <c r="L58" s="484">
        <f>SUMIFS(BKZ_NAKB!$K$34:$K$200,BKZ_NAKB!$A$34:$A$200,$A58,BKZ_NAKB!$B$34:$B$200,C58)</f>
        <v>0</v>
      </c>
      <c r="M58" s="484">
        <f t="shared" si="16"/>
        <v>0</v>
      </c>
      <c r="N58" s="495">
        <f t="shared" si="17"/>
        <v>0</v>
      </c>
      <c r="O58" s="495" t="str">
        <f>IFERROR($M58*0.4*U58*0.035*VLOOKUP(A58,Allgemeines!$B$23:$E$32,4,0),"")</f>
        <v/>
      </c>
      <c r="P58" s="495">
        <f t="shared" si="14"/>
        <v>0</v>
      </c>
      <c r="R58" s="483">
        <v>2022</v>
      </c>
      <c r="S58" s="496">
        <v>3.2500000000000001E-2</v>
      </c>
      <c r="T58" s="492"/>
      <c r="U58" s="497">
        <v>5.0700000000000002E-2</v>
      </c>
    </row>
    <row r="59" spans="1:21" outlineLevel="5" x14ac:dyDescent="0.2">
      <c r="A59" s="494">
        <f>Allgemeines!$B$31</f>
        <v>0</v>
      </c>
      <c r="B59" s="483">
        <f>Allgemeines!$C$31</f>
        <v>0</v>
      </c>
      <c r="C59" s="483">
        <v>2023</v>
      </c>
      <c r="D59" s="495">
        <f t="shared" si="15"/>
        <v>0</v>
      </c>
      <c r="E59" s="484">
        <f>SUMIFS(SAV!$AG$5:$AG$1000,SAV!$A$5:$A$1000,$A59,SAV!$C$5:$C$1000,C59)</f>
        <v>0</v>
      </c>
      <c r="F59" s="484">
        <f>SUMIFS(WAV!$V$5:$V$200,WAV!$A$5:$A$200,$A59,WAV!$D$5:$D$200,C59)</f>
        <v>0</v>
      </c>
      <c r="G59" s="484">
        <f>SUMIFS(SAV!$AF$5:$AF$1000,SAV!$A$5:$A$1000,$A59,SAV!$C$5:$C$1000,C59)</f>
        <v>0</v>
      </c>
      <c r="H59" s="484">
        <f>SUMIFS(WAV!$U$5:$U$200,WAV!$A$5:$A$200,$A59,WAV!$D$5:$D$200,C59)</f>
        <v>0</v>
      </c>
      <c r="I59" s="484">
        <f>SUMIFS(BKZ_NAKB!$J$34:$J$200,BKZ_NAKB!$A$34:$A$200,$A59,BKZ_NAKB!$B$34:$B$200,C59)</f>
        <v>0</v>
      </c>
      <c r="J59" s="484">
        <f>SUMIFS(SAV!$AH$5:$AH$1000,SAV!$A$5:$A$1000,$A59,SAV!$C$5:$C$1000,C59)</f>
        <v>0</v>
      </c>
      <c r="K59" s="484">
        <f>SUMIFS(WAV!$W$5:$W$200,WAV!$A$5:$A$200,$A59,WAV!$D$5:$D$200,C59)</f>
        <v>0</v>
      </c>
      <c r="L59" s="484">
        <f>SUMIFS(BKZ_NAKB!$K$34:$K$200,BKZ_NAKB!$A$34:$A$200,$A59,BKZ_NAKB!$B$34:$B$200,C59)</f>
        <v>0</v>
      </c>
      <c r="M59" s="484">
        <f t="shared" si="16"/>
        <v>0</v>
      </c>
      <c r="N59" s="495">
        <f t="shared" si="17"/>
        <v>0</v>
      </c>
      <c r="O59" s="495" t="str">
        <f>IFERROR($M59*0.4*U59*0.035*VLOOKUP(A59,Allgemeines!$B$23:$E$32,4,0),"")</f>
        <v/>
      </c>
      <c r="P59" s="495">
        <f t="shared" si="14"/>
        <v>0</v>
      </c>
      <c r="R59" s="483">
        <v>2023</v>
      </c>
      <c r="S59" s="496">
        <v>3.2500000000000001E-2</v>
      </c>
      <c r="T59" s="492"/>
      <c r="U59" s="497">
        <v>5.0700000000000002E-2</v>
      </c>
    </row>
    <row r="60" spans="1:21" ht="15" outlineLevel="5" thickBot="1" x14ac:dyDescent="0.25">
      <c r="A60" s="504">
        <f>Allgemeines!$B$31</f>
        <v>0</v>
      </c>
      <c r="B60" s="505">
        <f>Allgemeines!$C$31</f>
        <v>0</v>
      </c>
      <c r="C60" s="505">
        <v>2024</v>
      </c>
      <c r="D60" s="506">
        <f t="shared" si="15"/>
        <v>0</v>
      </c>
      <c r="E60" s="507">
        <f>SUMIFS(SAV!$AG$5:$AG$1000,SAV!$A$5:$A$1000,$A60,SAV!$C$5:$C$1000,C60)</f>
        <v>0</v>
      </c>
      <c r="F60" s="507">
        <f>SUMIFS(WAV!$V$5:$V$200,WAV!$A$5:$A$200,$A60,WAV!$D$5:$D$200,C60)</f>
        <v>0</v>
      </c>
      <c r="G60" s="507">
        <f>SUMIFS(SAV!$AF$5:$AF$1000,SAV!$A$5:$A$1000,$A60,SAV!$C$5:$C$1000,C60)</f>
        <v>0</v>
      </c>
      <c r="H60" s="507">
        <f>SUMIFS(WAV!$U$5:$U$200,WAV!$A$5:$A$200,$A60,WAV!$D$5:$D$200,C60)</f>
        <v>0</v>
      </c>
      <c r="I60" s="507">
        <f>SUMIFS(BKZ_NAKB!$J$34:$J$200,BKZ_NAKB!$A$34:$A$200,$A60,BKZ_NAKB!$B$34:$B$200,C60)</f>
        <v>0</v>
      </c>
      <c r="J60" s="507">
        <f>SUMIFS(SAV!$AH$5:$AH$1000,SAV!$A$5:$A$1000,$A60,SAV!$C$5:$C$1000,C60)</f>
        <v>0</v>
      </c>
      <c r="K60" s="507">
        <f>SUMIFS(WAV!$W$5:$W$200,WAV!$A$5:$A$200,$A60,WAV!$D$5:$D$200,C60)</f>
        <v>0</v>
      </c>
      <c r="L60" s="507">
        <f>SUMIFS(BKZ_NAKB!$K$34:$K$200,BKZ_NAKB!$A$34:$A$200,$A60,BKZ_NAKB!$B$34:$B$200,C60)</f>
        <v>0</v>
      </c>
      <c r="M60" s="507">
        <f t="shared" si="16"/>
        <v>0</v>
      </c>
      <c r="N60" s="506">
        <f t="shared" si="17"/>
        <v>0</v>
      </c>
      <c r="O60" s="506" t="str">
        <f>IFERROR($M60*0.4*U60*0.035*VLOOKUP(A60,Allgemeines!$B$23:$E$32,4,0),"")</f>
        <v/>
      </c>
      <c r="P60" s="506">
        <f t="shared" si="14"/>
        <v>0</v>
      </c>
      <c r="R60" s="505">
        <v>2024</v>
      </c>
      <c r="S60" s="508">
        <v>5.0900000000000001E-2</v>
      </c>
      <c r="T60" s="492"/>
      <c r="U60" s="509">
        <v>6.93E-2</v>
      </c>
    </row>
    <row r="61" spans="1:21" outlineLevel="5" x14ac:dyDescent="0.2">
      <c r="A61" s="487">
        <f>Allgemeines!$B$32</f>
        <v>0</v>
      </c>
      <c r="B61" s="488">
        <f>Allgemeines!$C$32</f>
        <v>0</v>
      </c>
      <c r="C61" s="488">
        <v>2021</v>
      </c>
      <c r="D61" s="489">
        <f t="shared" si="15"/>
        <v>0</v>
      </c>
      <c r="E61" s="490">
        <f>SUMIFS(SAV!$AG$5:$AG$1000,SAV!$A$5:$A$1000,$A61,SAV!$C$5:$C$1000,C61)</f>
        <v>0</v>
      </c>
      <c r="F61" s="490">
        <f>SUMIFS(WAV!$V$5:$V$200,WAV!$A$5:$A$200,$A61,WAV!$D$5:$D$200,C61)</f>
        <v>0</v>
      </c>
      <c r="G61" s="490">
        <f>SUMIFS(SAV!$AF$5:$AF$1000,SAV!$A$5:$A$1000,$A61,SAV!$C$5:$C$1000,C61)</f>
        <v>0</v>
      </c>
      <c r="H61" s="490">
        <f>SUMIFS(WAV!$U$5:$U$200,WAV!$A$5:$A$200,$A61,WAV!$D$5:$D$200,C61)</f>
        <v>0</v>
      </c>
      <c r="I61" s="490">
        <f>SUMIFS(BKZ_NAKB!$J$34:$J$200,BKZ_NAKB!$A$34:$A$200,$A61,BKZ_NAKB!$B$34:$B$200,C61)</f>
        <v>0</v>
      </c>
      <c r="J61" s="490">
        <f>SUMIFS(SAV!$AH$5:$AH$1000,SAV!$A$5:$A$1000,$A61,SAV!$C$5:$C$1000,C61)</f>
        <v>0</v>
      </c>
      <c r="K61" s="490">
        <f>SUMIFS(WAV!$W$5:$W$200,WAV!$A$5:$A$200,$A61,WAV!$D$5:$D$200,C61)</f>
        <v>0</v>
      </c>
      <c r="L61" s="490">
        <f>SUMIFS(BKZ_NAKB!$K$34:$K$200,BKZ_NAKB!$A$34:$A$200,$A61,BKZ_NAKB!$B$34:$B$200,C61)</f>
        <v>0</v>
      </c>
      <c r="M61" s="490">
        <f t="shared" si="16"/>
        <v>0</v>
      </c>
      <c r="N61" s="489">
        <f t="shared" si="17"/>
        <v>0</v>
      </c>
      <c r="O61" s="489" t="str">
        <f>IFERROR($M61*0.4*U61*0.035*VLOOKUP(A61,Allgemeines!$B$23:$E$32,4,0),"")</f>
        <v/>
      </c>
      <c r="P61" s="489">
        <f t="shared" si="14"/>
        <v>0</v>
      </c>
      <c r="Q61" s="510"/>
      <c r="R61" s="488">
        <v>2021</v>
      </c>
      <c r="S61" s="491">
        <v>3.2500000000000001E-2</v>
      </c>
      <c r="T61" s="511"/>
      <c r="U61" s="493">
        <v>5.0700000000000002E-2</v>
      </c>
    </row>
    <row r="62" spans="1:21" outlineLevel="5" x14ac:dyDescent="0.2">
      <c r="A62" s="494">
        <f>Allgemeines!$B$32</f>
        <v>0</v>
      </c>
      <c r="B62" s="483">
        <f>Allgemeines!$C$32</f>
        <v>0</v>
      </c>
      <c r="C62" s="483">
        <v>2022</v>
      </c>
      <c r="D62" s="495">
        <f t="shared" si="15"/>
        <v>0</v>
      </c>
      <c r="E62" s="484">
        <f>SUMIFS(SAV!$AG$5:$AG$1000,SAV!$A$5:$A$1000,$A62,SAV!$C$5:$C$1000,C62)</f>
        <v>0</v>
      </c>
      <c r="F62" s="484">
        <f>SUMIFS(WAV!$V$5:$V$200,WAV!$A$5:$A$200,$A62,WAV!$D$5:$D$200,C62)</f>
        <v>0</v>
      </c>
      <c r="G62" s="484">
        <f>SUMIFS(SAV!$AF$5:$AF$1000,SAV!$A$5:$A$1000,$A62,SAV!$C$5:$C$1000,C62)</f>
        <v>0</v>
      </c>
      <c r="H62" s="484">
        <f>SUMIFS(WAV!$U$5:$U$200,WAV!$A$5:$A$200,$A62,WAV!$D$5:$D$200,C62)</f>
        <v>0</v>
      </c>
      <c r="I62" s="484">
        <f>SUMIFS(BKZ_NAKB!$J$34:$J$200,BKZ_NAKB!$A$34:$A$200,$A62,BKZ_NAKB!$B$34:$B$200,C62)</f>
        <v>0</v>
      </c>
      <c r="J62" s="484">
        <f>SUMIFS(SAV!$AH$5:$AH$1000,SAV!$A$5:$A$1000,$A62,SAV!$C$5:$C$1000,C62)</f>
        <v>0</v>
      </c>
      <c r="K62" s="484">
        <f>SUMIFS(WAV!$W$5:$W$200,WAV!$A$5:$A$200,$A62,WAV!$D$5:$D$200,C62)</f>
        <v>0</v>
      </c>
      <c r="L62" s="484">
        <f>SUMIFS(BKZ_NAKB!$K$34:$K$200,BKZ_NAKB!$A$34:$A$200,$A62,BKZ_NAKB!$B$34:$B$200,C62)</f>
        <v>0</v>
      </c>
      <c r="M62" s="484">
        <f t="shared" si="16"/>
        <v>0</v>
      </c>
      <c r="N62" s="495">
        <f t="shared" si="17"/>
        <v>0</v>
      </c>
      <c r="O62" s="495" t="str">
        <f>IFERROR($M62*0.4*U62*0.035*VLOOKUP(A62,Allgemeines!$B$23:$E$32,4,0),"")</f>
        <v/>
      </c>
      <c r="P62" s="495">
        <f t="shared" si="14"/>
        <v>0</v>
      </c>
      <c r="Q62" s="512"/>
      <c r="R62" s="483">
        <v>2022</v>
      </c>
      <c r="S62" s="496">
        <v>3.2500000000000001E-2</v>
      </c>
      <c r="T62" s="513"/>
      <c r="U62" s="497">
        <v>5.0700000000000002E-2</v>
      </c>
    </row>
    <row r="63" spans="1:21" outlineLevel="5" x14ac:dyDescent="0.2">
      <c r="A63" s="494">
        <f>Allgemeines!$B$32</f>
        <v>0</v>
      </c>
      <c r="B63" s="483">
        <f>Allgemeines!$C$32</f>
        <v>0</v>
      </c>
      <c r="C63" s="483">
        <v>2023</v>
      </c>
      <c r="D63" s="495">
        <f t="shared" si="15"/>
        <v>0</v>
      </c>
      <c r="E63" s="484">
        <f>SUMIFS(SAV!$AG$5:$AG$1000,SAV!$A$5:$A$1000,$A63,SAV!$C$5:$C$1000,C63)</f>
        <v>0</v>
      </c>
      <c r="F63" s="484">
        <f>SUMIFS(WAV!$V$5:$V$200,WAV!$A$5:$A$200,$A63,WAV!$D$5:$D$200,C63)</f>
        <v>0</v>
      </c>
      <c r="G63" s="484">
        <f>SUMIFS(SAV!$AF$5:$AF$1000,SAV!$A$5:$A$1000,$A63,SAV!$C$5:$C$1000,C63)</f>
        <v>0</v>
      </c>
      <c r="H63" s="484">
        <f>SUMIFS(WAV!$U$5:$U$200,WAV!$A$5:$A$200,$A63,WAV!$D$5:$D$200,C63)</f>
        <v>0</v>
      </c>
      <c r="I63" s="484">
        <f>SUMIFS(BKZ_NAKB!$J$34:$J$200,BKZ_NAKB!$A$34:$A$200,$A63,BKZ_NAKB!$B$34:$B$200,C63)</f>
        <v>0</v>
      </c>
      <c r="J63" s="484">
        <f>SUMIFS(SAV!$AH$5:$AH$1000,SAV!$A$5:$A$1000,$A63,SAV!$C$5:$C$1000,C63)</f>
        <v>0</v>
      </c>
      <c r="K63" s="484">
        <f>SUMIFS(WAV!$W$5:$W$200,WAV!$A$5:$A$200,$A63,WAV!$D$5:$D$200,C63)</f>
        <v>0</v>
      </c>
      <c r="L63" s="484">
        <f>SUMIFS(BKZ_NAKB!$K$34:$K$200,BKZ_NAKB!$A$34:$A$200,$A63,BKZ_NAKB!$B$34:$B$200,C63)</f>
        <v>0</v>
      </c>
      <c r="M63" s="484">
        <f t="shared" si="16"/>
        <v>0</v>
      </c>
      <c r="N63" s="495">
        <f t="shared" si="17"/>
        <v>0</v>
      </c>
      <c r="O63" s="495" t="str">
        <f>IFERROR($M63*0.4*U63*0.035*VLOOKUP(A63,Allgemeines!$B$23:$E$32,4,0),"")</f>
        <v/>
      </c>
      <c r="P63" s="495">
        <f t="shared" si="14"/>
        <v>0</v>
      </c>
      <c r="Q63" s="512"/>
      <c r="R63" s="483">
        <v>2023</v>
      </c>
      <c r="S63" s="496">
        <v>3.2500000000000001E-2</v>
      </c>
      <c r="T63" s="513"/>
      <c r="U63" s="497">
        <v>5.0700000000000002E-2</v>
      </c>
    </row>
    <row r="64" spans="1:21" ht="15" outlineLevel="5" thickBot="1" x14ac:dyDescent="0.25">
      <c r="A64" s="498">
        <f>Allgemeines!$B$32</f>
        <v>0</v>
      </c>
      <c r="B64" s="499">
        <f>Allgemeines!$C$32</f>
        <v>0</v>
      </c>
      <c r="C64" s="499">
        <v>2024</v>
      </c>
      <c r="D64" s="500">
        <f t="shared" si="15"/>
        <v>0</v>
      </c>
      <c r="E64" s="501">
        <f>SUMIFS(SAV!$AG$5:$AG$1000,SAV!$A$5:$A$1000,$A64,SAV!$C$5:$C$1000,C64)</f>
        <v>0</v>
      </c>
      <c r="F64" s="501">
        <f>SUMIFS(WAV!$V$5:$V$200,WAV!$A$5:$A$200,$A64,WAV!$D$5:$D$200,C64)</f>
        <v>0</v>
      </c>
      <c r="G64" s="501">
        <f>SUMIFS(SAV!$AF$5:$AF$1000,SAV!$A$5:$A$1000,$A64,SAV!$C$5:$C$1000,C64)</f>
        <v>0</v>
      </c>
      <c r="H64" s="501">
        <f>SUMIFS(WAV!$U$5:$U$200,WAV!$A$5:$A$200,$A64,WAV!$D$5:$D$200,C64)</f>
        <v>0</v>
      </c>
      <c r="I64" s="501">
        <f>SUMIFS(BKZ_NAKB!$J$34:$J$200,BKZ_NAKB!$A$34:$A$200,$A64,BKZ_NAKB!$B$34:$B$200,C64)</f>
        <v>0</v>
      </c>
      <c r="J64" s="501">
        <f>SUMIFS(SAV!$AH$5:$AH$1000,SAV!$A$5:$A$1000,$A64,SAV!$C$5:$C$1000,C64)</f>
        <v>0</v>
      </c>
      <c r="K64" s="501">
        <f>SUMIFS(WAV!$W$5:$W$200,WAV!$A$5:$A$200,$A64,WAV!$D$5:$D$200,C64)</f>
        <v>0</v>
      </c>
      <c r="L64" s="501">
        <f>SUMIFS(BKZ_NAKB!$K$34:$K$200,BKZ_NAKB!$A$34:$A$200,$A64,BKZ_NAKB!$B$34:$B$200,C64)</f>
        <v>0</v>
      </c>
      <c r="M64" s="501">
        <f t="shared" si="16"/>
        <v>0</v>
      </c>
      <c r="N64" s="500">
        <f t="shared" si="17"/>
        <v>0</v>
      </c>
      <c r="O64" s="500" t="str">
        <f>IFERROR($M64*0.4*U64*0.035*VLOOKUP(A64,Allgemeines!$B$23:$E$32,4,0),"")</f>
        <v/>
      </c>
      <c r="P64" s="500">
        <f t="shared" si="14"/>
        <v>0</v>
      </c>
      <c r="Q64" s="514"/>
      <c r="R64" s="499">
        <v>2024</v>
      </c>
      <c r="S64" s="502">
        <v>5.0900000000000001E-2</v>
      </c>
      <c r="T64" s="515"/>
      <c r="U64" s="503">
        <v>6.93E-2</v>
      </c>
    </row>
  </sheetData>
  <autoFilter ref="A24:P65" xr:uid="{00000000-0009-0000-0000-000002000000}"/>
  <mergeCells count="1">
    <mergeCell ref="A3:C3"/>
  </mergeCells>
  <pageMargins left="0.70866141732283472" right="0.70866141732283472" top="0.78740157480314965" bottom="0.78740157480314965" header="0.31496062992125984" footer="0.31496062992125984"/>
  <pageSetup paperSize="9" scale="36" fitToHeight="0" orientation="landscape" r:id="rId1"/>
  <colBreaks count="2" manualBreakCount="2">
    <brk id="6" max="1048575" man="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7F9F-4E88-435F-953B-68A5406BCE1F}">
  <sheetPr>
    <tabColor theme="9" tint="0.39997558519241921"/>
  </sheetPr>
  <dimension ref="A1:AR2000"/>
  <sheetViews>
    <sheetView zoomScaleNormal="100" workbookViewId="0">
      <pane ySplit="4" topLeftCell="A5" activePane="bottomLeft" state="frozen"/>
      <selection activeCell="G22" sqref="G22"/>
      <selection pane="bottomLeft" activeCell="G22" sqref="G22"/>
    </sheetView>
  </sheetViews>
  <sheetFormatPr baseColWidth="10" defaultColWidth="9.140625" defaultRowHeight="15" x14ac:dyDescent="0.25"/>
  <cols>
    <col min="1" max="1" width="10.42578125" style="305" customWidth="1"/>
    <col min="2" max="2" width="63.28515625" style="305" customWidth="1"/>
    <col min="3" max="3" width="14.42578125" style="375" customWidth="1"/>
    <col min="4" max="4" width="15" style="375" customWidth="1"/>
    <col min="5" max="6" width="14.42578125" style="375" customWidth="1"/>
    <col min="7" max="7" width="17.28515625" style="305" customWidth="1"/>
    <col min="8" max="10" width="19.42578125" style="305" customWidth="1"/>
    <col min="11" max="12" width="17.28515625" style="305" customWidth="1"/>
    <col min="13" max="13" width="14" style="305" customWidth="1"/>
    <col min="14" max="14" width="17.28515625" style="305" customWidth="1"/>
    <col min="15" max="15" width="17.7109375" style="305" customWidth="1"/>
    <col min="16" max="16" width="13.85546875" style="305" customWidth="1"/>
    <col min="17" max="20" width="17.28515625" style="305" customWidth="1"/>
    <col min="21" max="21" width="29.140625" style="305" customWidth="1"/>
    <col min="22" max="22" width="25.140625" style="305" customWidth="1"/>
    <col min="23" max="24" width="10.7109375" style="305" customWidth="1"/>
    <col min="25" max="31" width="6.28515625" style="305" customWidth="1"/>
    <col min="32" max="32" width="13.85546875" style="305" customWidth="1"/>
    <col min="33" max="33" width="16.42578125" style="305" customWidth="1"/>
    <col min="34" max="34" width="13.42578125" style="305" customWidth="1"/>
    <col min="35" max="35" width="13.7109375" style="305" customWidth="1"/>
    <col min="36" max="37" width="12.85546875" style="305" customWidth="1"/>
    <col min="38" max="38" width="15.42578125" style="305" customWidth="1"/>
    <col min="39" max="39" width="13.85546875" style="305" customWidth="1"/>
    <col min="40" max="40" width="12.5703125" style="305" customWidth="1"/>
    <col min="41" max="42" width="12.85546875" style="305" customWidth="1"/>
    <col min="43" max="43" width="16.42578125" style="305" customWidth="1"/>
    <col min="44" max="44" width="23.28515625" style="305" customWidth="1"/>
    <col min="45" max="45" width="16.85546875" style="305" customWidth="1"/>
    <col min="46" max="16384" width="9.140625" style="305"/>
  </cols>
  <sheetData>
    <row r="1" spans="1:44" ht="18.75" x14ac:dyDescent="0.3">
      <c r="A1" s="366" t="s">
        <v>446</v>
      </c>
      <c r="C1" s="305"/>
      <c r="D1" s="305"/>
      <c r="E1" s="305"/>
      <c r="F1" s="305"/>
      <c r="AD1" s="366"/>
    </row>
    <row r="2" spans="1:44" x14ac:dyDescent="0.25">
      <c r="A2" s="330"/>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2"/>
    </row>
    <row r="3" spans="1:44" ht="18.75" x14ac:dyDescent="0.3">
      <c r="A3" s="359" t="s">
        <v>84</v>
      </c>
      <c r="B3" s="333"/>
      <c r="C3" s="334"/>
      <c r="D3" s="468"/>
      <c r="E3" s="468"/>
      <c r="F3" s="468"/>
      <c r="G3" s="359" t="s">
        <v>301</v>
      </c>
      <c r="H3" s="333"/>
      <c r="I3" s="333"/>
      <c r="J3" s="468"/>
      <c r="K3" s="333"/>
      <c r="L3" s="333"/>
      <c r="M3" s="333"/>
      <c r="N3" s="333"/>
      <c r="O3" s="333"/>
      <c r="P3" s="333"/>
      <c r="Q3" s="333"/>
      <c r="R3" s="333"/>
      <c r="S3" s="333"/>
      <c r="T3" s="333"/>
      <c r="U3" s="333"/>
      <c r="V3" s="333"/>
      <c r="W3" s="335" t="s">
        <v>85</v>
      </c>
      <c r="X3" s="336"/>
      <c r="Y3" s="336"/>
      <c r="Z3" s="336"/>
      <c r="AA3" s="336"/>
      <c r="AB3" s="336"/>
      <c r="AC3" s="336"/>
      <c r="AD3" s="336"/>
      <c r="AE3" s="337"/>
      <c r="AF3" s="335" t="s">
        <v>86</v>
      </c>
      <c r="AG3" s="336"/>
      <c r="AH3" s="337"/>
      <c r="AI3" s="335" t="s">
        <v>87</v>
      </c>
      <c r="AJ3" s="336"/>
      <c r="AK3" s="336"/>
      <c r="AL3" s="336"/>
      <c r="AM3" s="336"/>
      <c r="AN3" s="336"/>
      <c r="AO3" s="337"/>
    </row>
    <row r="4" spans="1:44" s="368" customFormat="1" ht="98.25" customHeight="1" x14ac:dyDescent="0.2">
      <c r="A4" s="338" t="s">
        <v>68</v>
      </c>
      <c r="B4" s="339" t="s">
        <v>88</v>
      </c>
      <c r="C4" s="339" t="s">
        <v>89</v>
      </c>
      <c r="D4" s="339" t="s">
        <v>425</v>
      </c>
      <c r="E4" s="339" t="s">
        <v>426</v>
      </c>
      <c r="F4" s="339" t="s">
        <v>427</v>
      </c>
      <c r="G4" s="339" t="s">
        <v>328</v>
      </c>
      <c r="H4" s="339" t="s">
        <v>428</v>
      </c>
      <c r="I4" s="339" t="s">
        <v>429</v>
      </c>
      <c r="J4" s="339" t="s">
        <v>104</v>
      </c>
      <c r="K4" s="339" t="s">
        <v>90</v>
      </c>
      <c r="L4" s="340" t="s">
        <v>91</v>
      </c>
      <c r="M4" s="340" t="s">
        <v>302</v>
      </c>
      <c r="N4" s="340" t="s">
        <v>237</v>
      </c>
      <c r="O4" s="340" t="s">
        <v>303</v>
      </c>
      <c r="P4" s="340" t="s">
        <v>238</v>
      </c>
      <c r="Q4" s="339" t="str">
        <f>"(Erwartete) historische AK/HK zum Stand 31.12."&amp;Allgemeines!C12</f>
        <v>(Erwartete) historische AK/HK zum Stand 31.12.2024</v>
      </c>
      <c r="R4" s="339" t="s">
        <v>94</v>
      </c>
      <c r="S4" s="339" t="s">
        <v>95</v>
      </c>
      <c r="T4" s="339" t="s">
        <v>235</v>
      </c>
      <c r="U4" s="367" t="s">
        <v>285</v>
      </c>
      <c r="V4" s="341" t="str">
        <f>"(Erwartete) historische AK/HK zum Stand 31.12."&amp;Allgemeines!C12&amp;"  bereinigt um Investitionsmaßnahmen, Biogaskosten und Wasserstoff"</f>
        <v>(Erwartete) historische AK/HK zum Stand 31.12.2024  bereinigt um Investitionsmaßnahmen, Biogaskosten und Wasserstoff</v>
      </c>
      <c r="W4" s="342" t="s">
        <v>304</v>
      </c>
      <c r="X4" s="342" t="s">
        <v>305</v>
      </c>
      <c r="Y4" s="343">
        <v>2021</v>
      </c>
      <c r="Z4" s="343">
        <v>2022</v>
      </c>
      <c r="AA4" s="343">
        <v>2023</v>
      </c>
      <c r="AB4" s="343">
        <v>2024</v>
      </c>
      <c r="AC4" s="343">
        <v>2025</v>
      </c>
      <c r="AD4" s="343">
        <v>2026</v>
      </c>
      <c r="AE4" s="343">
        <v>2027</v>
      </c>
      <c r="AF4" s="343" t="str">
        <f>"Restwert zum 01.01."&amp;Allgemeines!C12</f>
        <v>Restwert zum 01.01.2024</v>
      </c>
      <c r="AG4" s="343" t="str">
        <f>"Abschreibungen "&amp;Allgemeines!C12</f>
        <v>Abschreibungen 2024</v>
      </c>
      <c r="AH4" s="343" t="str">
        <f>"Restwert zum 31.12."&amp;Allgemeines!C12</f>
        <v>Restwert zum 31.12.2024</v>
      </c>
      <c r="AI4" s="343">
        <v>2021</v>
      </c>
      <c r="AJ4" s="343">
        <v>2022</v>
      </c>
      <c r="AK4" s="343">
        <v>2023</v>
      </c>
      <c r="AL4" s="343">
        <v>2024</v>
      </c>
      <c r="AM4" s="343">
        <v>2025</v>
      </c>
      <c r="AN4" s="343">
        <v>2026</v>
      </c>
      <c r="AO4" s="343">
        <v>2027</v>
      </c>
    </row>
    <row r="5" spans="1:44" s="374" customFormat="1" x14ac:dyDescent="0.25">
      <c r="A5" s="369"/>
      <c r="B5" s="369"/>
      <c r="C5" s="370"/>
      <c r="D5" s="369"/>
      <c r="E5" s="369"/>
      <c r="F5" s="369"/>
      <c r="G5" s="344">
        <f>D5*E5/100</f>
        <v>0</v>
      </c>
      <c r="H5" s="369"/>
      <c r="I5" s="369"/>
      <c r="J5" s="369"/>
      <c r="K5" s="369"/>
      <c r="L5" s="369"/>
      <c r="M5" s="369"/>
      <c r="N5" s="369"/>
      <c r="O5" s="369"/>
      <c r="P5" s="371"/>
      <c r="Q5" s="465">
        <f>IF(C5&gt;Allgemeines!$C$12,0,SUM(G5,H5,J5,K5,M5:N5)-SUM(I5,L5,O5:P5))</f>
        <v>0</v>
      </c>
      <c r="R5" s="369"/>
      <c r="S5" s="369"/>
      <c r="T5" s="369"/>
      <c r="U5" s="369"/>
      <c r="V5" s="344">
        <f>Q5-SUM(R5:U5)</f>
        <v>0</v>
      </c>
      <c r="W5" s="345">
        <f>IF(ISBLANK($B5),0,VLOOKUP($B5,Listen!$A$2:$C$45,2,FALSE))</f>
        <v>0</v>
      </c>
      <c r="X5" s="345">
        <f>IF(ISBLANK($B5),0,VLOOKUP($B5,Listen!$A$2:$C$45,3,FALSE))</f>
        <v>0</v>
      </c>
      <c r="Y5" s="372">
        <f t="shared" ref="Y5:AE20" si="0">$W5</f>
        <v>0</v>
      </c>
      <c r="Z5" s="372">
        <f t="shared" si="0"/>
        <v>0</v>
      </c>
      <c r="AA5" s="372">
        <f t="shared" si="0"/>
        <v>0</v>
      </c>
      <c r="AB5" s="372">
        <f t="shared" si="0"/>
        <v>0</v>
      </c>
      <c r="AC5" s="372">
        <f t="shared" si="0"/>
        <v>0</v>
      </c>
      <c r="AD5" s="372">
        <f t="shared" si="0"/>
        <v>0</v>
      </c>
      <c r="AE5" s="372">
        <f t="shared" si="0"/>
        <v>0</v>
      </c>
      <c r="AF5" s="346">
        <f>AH5+AG5</f>
        <v>0</v>
      </c>
      <c r="AG5" s="346">
        <f>IF(C5=Allgemeines!$C$12,SAV!$V5-SAV!$AH5,HLOOKUP(Allgemeines!$C$12-1,$AI$4:$AO$2000,ROW(C5)-3,FALSE)-$AH5)</f>
        <v>0</v>
      </c>
      <c r="AH5" s="346">
        <f>HLOOKUP(Allgemeines!$C$12,$AI$4:$AO$2000,ROW(C5)-3,FALSE)</f>
        <v>0</v>
      </c>
      <c r="AI5" s="346">
        <f>IF(OR($C5=0,$V5=0),0,IF($C5&lt;=AI$4,$V5-$V5/Y5*(AI$4-$C5+1),0))</f>
        <v>0</v>
      </c>
      <c r="AJ5" s="346">
        <f t="shared" ref="AJ5:AJ68" si="1">IF(OR($C5=0,$V5=0,Z5-(AJ$4-$C5)=0),0,IF($C5&lt;AJ$4,AI5-AI5/(Z5-(AJ$4-$C5)),IF($C5=AJ$4,$V5-$V5/Z5,0)))</f>
        <v>0</v>
      </c>
      <c r="AK5" s="346">
        <f t="shared" ref="AK5:AK68" si="2">IF(OR($C5=0,$V5=0,AA5-(AK$4-$C5)=0),0,IF($C5&lt;AK$4,AJ5-AJ5/(AA5-(AK$4-$C5)),IF($C5=AK$4,$V5-$V5/AA5,0)))</f>
        <v>0</v>
      </c>
      <c r="AL5" s="346">
        <f t="shared" ref="AL5:AL68" si="3">IF(OR($C5=0,$V5=0,AB5-(AL$4-$C5)=0),0,IF($C5&lt;AL$4,AK5-AK5/(AB5-(AL$4-$C5)),IF($C5=AL$4,$V5-$V5/AB5,0)))</f>
        <v>0</v>
      </c>
      <c r="AM5" s="346">
        <f t="shared" ref="AM5:AM68" si="4">IF(OR($C5=0,$V5=0,AC5-(AM$4-$C5)=0),0,IF($C5&lt;AM$4,AL5-AL5/(AC5-(AM$4-$C5)),IF($C5=AM$4,$V5-$V5/AC5,0)))</f>
        <v>0</v>
      </c>
      <c r="AN5" s="346">
        <f t="shared" ref="AN5:AN68" si="5">IF(OR($C5=0,$V5=0,AD5-(AN$4-$C5)=0),0,IF($C5&lt;AN$4,AM5-AM5/(AD5-(AN$4-$C5)),IF($C5=AN$4,$V5-$V5/AD5,0)))</f>
        <v>0</v>
      </c>
      <c r="AO5" s="346">
        <f t="shared" ref="AO5:AO68" si="6">IF(OR($C5=0,$V5=0,AE5-(AO$4-$C5)=0),0,IF($C5&lt;AO$4,AN5-AN5/(AE5-(AO$4-$C5)),IF($C5=AO$4,$V5-$V5/AE5,0)))</f>
        <v>0</v>
      </c>
      <c r="AP5" s="373"/>
      <c r="AR5" s="373"/>
    </row>
    <row r="6" spans="1:44" s="374" customFormat="1" x14ac:dyDescent="0.25">
      <c r="A6" s="369"/>
      <c r="B6" s="369"/>
      <c r="C6" s="370"/>
      <c r="D6" s="369"/>
      <c r="E6" s="369"/>
      <c r="F6" s="369"/>
      <c r="G6" s="344">
        <f t="shared" ref="G6:G69" si="7">D6*E6/100</f>
        <v>0</v>
      </c>
      <c r="H6" s="369"/>
      <c r="I6" s="369"/>
      <c r="J6" s="369"/>
      <c r="K6" s="369"/>
      <c r="L6" s="369"/>
      <c r="M6" s="369"/>
      <c r="N6" s="369"/>
      <c r="O6" s="369"/>
      <c r="P6" s="371"/>
      <c r="Q6" s="465">
        <f>IF(C6&gt;Allgemeines!$C$12,0,SUM(G6,H6,J6,K6,M6:N6)-SUM(I6,L6,O6:P6))</f>
        <v>0</v>
      </c>
      <c r="R6" s="369"/>
      <c r="S6" s="369"/>
      <c r="T6" s="369"/>
      <c r="U6" s="369"/>
      <c r="V6" s="344">
        <f t="shared" ref="V6:V69" si="8">Q6-SUM(R6:U6)</f>
        <v>0</v>
      </c>
      <c r="W6" s="345">
        <f>IF(ISBLANK($B6),0,VLOOKUP($B6,Listen!$A$2:$C$45,2,FALSE))</f>
        <v>0</v>
      </c>
      <c r="X6" s="345">
        <f>IF(ISBLANK($B6),0,VLOOKUP($B6,Listen!$A$2:$C$45,3,FALSE))</f>
        <v>0</v>
      </c>
      <c r="Y6" s="372">
        <f t="shared" si="0"/>
        <v>0</v>
      </c>
      <c r="Z6" s="372">
        <f t="shared" si="0"/>
        <v>0</v>
      </c>
      <c r="AA6" s="372">
        <f t="shared" si="0"/>
        <v>0</v>
      </c>
      <c r="AB6" s="372">
        <f t="shared" si="0"/>
        <v>0</v>
      </c>
      <c r="AC6" s="372">
        <f t="shared" si="0"/>
        <v>0</v>
      </c>
      <c r="AD6" s="372">
        <f t="shared" si="0"/>
        <v>0</v>
      </c>
      <c r="AE6" s="372">
        <f t="shared" si="0"/>
        <v>0</v>
      </c>
      <c r="AF6" s="346">
        <f t="shared" ref="AF6:AF69" si="9">AH6+AG6</f>
        <v>0</v>
      </c>
      <c r="AG6" s="346">
        <f>IF(C6=Allgemeines!$C$12,SAV!$V6-SAV!$AH6,HLOOKUP(Allgemeines!$C$12-1,$AI$4:$AO$2000,ROW(C6)-3,FALSE)-$AH6)</f>
        <v>0</v>
      </c>
      <c r="AH6" s="346">
        <f>HLOOKUP(Allgemeines!$C$12,$AI$4:$AO$2000,ROW(C6)-3,FALSE)</f>
        <v>0</v>
      </c>
      <c r="AI6" s="346">
        <f>IF(OR($C6=0,$V6=0),0,IF($C6&lt;=AI$4,$V6-$V6/Y6*(AI$4-$C6+1),0))</f>
        <v>0</v>
      </c>
      <c r="AJ6" s="346">
        <f t="shared" si="1"/>
        <v>0</v>
      </c>
      <c r="AK6" s="346">
        <f t="shared" si="2"/>
        <v>0</v>
      </c>
      <c r="AL6" s="346">
        <f t="shared" si="3"/>
        <v>0</v>
      </c>
      <c r="AM6" s="346">
        <f t="shared" si="4"/>
        <v>0</v>
      </c>
      <c r="AN6" s="346">
        <f t="shared" si="5"/>
        <v>0</v>
      </c>
      <c r="AO6" s="346">
        <f t="shared" si="6"/>
        <v>0</v>
      </c>
      <c r="AP6" s="373"/>
    </row>
    <row r="7" spans="1:44" s="374" customFormat="1" x14ac:dyDescent="0.25">
      <c r="A7" s="369"/>
      <c r="B7" s="369"/>
      <c r="C7" s="370"/>
      <c r="D7" s="369"/>
      <c r="E7" s="369"/>
      <c r="F7" s="369"/>
      <c r="G7" s="344">
        <f t="shared" si="7"/>
        <v>0</v>
      </c>
      <c r="H7" s="369"/>
      <c r="I7" s="369"/>
      <c r="J7" s="369"/>
      <c r="K7" s="369"/>
      <c r="L7" s="369"/>
      <c r="M7" s="369"/>
      <c r="N7" s="369"/>
      <c r="O7" s="369"/>
      <c r="P7" s="371"/>
      <c r="Q7" s="465">
        <f>IF(C7&gt;Allgemeines!$C$12,0,SUM(G7,H7,J7,K7,M7:N7)-SUM(I7,L7,O7:P7))</f>
        <v>0</v>
      </c>
      <c r="R7" s="369"/>
      <c r="S7" s="369"/>
      <c r="T7" s="369"/>
      <c r="U7" s="369"/>
      <c r="V7" s="344">
        <f t="shared" si="8"/>
        <v>0</v>
      </c>
      <c r="W7" s="345">
        <f>IF(ISBLANK($B7),0,VLOOKUP($B7,Listen!$A$2:$C$45,2,FALSE))</f>
        <v>0</v>
      </c>
      <c r="X7" s="345">
        <f>IF(ISBLANK($B7),0,VLOOKUP($B7,Listen!$A$2:$C$45,3,FALSE))</f>
        <v>0</v>
      </c>
      <c r="Y7" s="372">
        <f t="shared" si="0"/>
        <v>0</v>
      </c>
      <c r="Z7" s="372">
        <f t="shared" si="0"/>
        <v>0</v>
      </c>
      <c r="AA7" s="372">
        <f t="shared" si="0"/>
        <v>0</v>
      </c>
      <c r="AB7" s="372">
        <f t="shared" si="0"/>
        <v>0</v>
      </c>
      <c r="AC7" s="372">
        <f t="shared" si="0"/>
        <v>0</v>
      </c>
      <c r="AD7" s="372">
        <f t="shared" si="0"/>
        <v>0</v>
      </c>
      <c r="AE7" s="372">
        <f t="shared" si="0"/>
        <v>0</v>
      </c>
      <c r="AF7" s="346">
        <f t="shared" si="9"/>
        <v>0</v>
      </c>
      <c r="AG7" s="346">
        <f>IF(C7=Allgemeines!$C$12,SAV!$V7-SAV!$AH7,HLOOKUP(Allgemeines!$C$12-1,$AI$4:$AO$2000,ROW(C7)-3,FALSE)-$AH7)</f>
        <v>0</v>
      </c>
      <c r="AH7" s="346">
        <f>HLOOKUP(Allgemeines!$C$12,$AI$4:$AO$2000,ROW(C7)-3,FALSE)</f>
        <v>0</v>
      </c>
      <c r="AI7" s="346">
        <f t="shared" ref="AI7:AI68" si="10">IF(OR($C7=0,$V7=0),0,IF($C7&lt;=AI$4,$V7-$V7/Y7*(AI$4-$C7+1),0))</f>
        <v>0</v>
      </c>
      <c r="AJ7" s="346">
        <f>IF(OR($C7=0,$V7=0,Z7-(AJ$4-$C7)=0),0,IF($C7&lt;AJ$4,AI7-AI7/(Z7-(AJ$4-$C7)),IF($C7=AJ$4,$V7-$V7/Z7,0)))</f>
        <v>0</v>
      </c>
      <c r="AK7" s="346">
        <f t="shared" si="2"/>
        <v>0</v>
      </c>
      <c r="AL7" s="346">
        <f t="shared" si="3"/>
        <v>0</v>
      </c>
      <c r="AM7" s="346">
        <f t="shared" si="4"/>
        <v>0</v>
      </c>
      <c r="AN7" s="346">
        <f t="shared" si="5"/>
        <v>0</v>
      </c>
      <c r="AO7" s="346">
        <f t="shared" si="6"/>
        <v>0</v>
      </c>
      <c r="AP7" s="373"/>
    </row>
    <row r="8" spans="1:44" s="374" customFormat="1" x14ac:dyDescent="0.25">
      <c r="A8" s="369"/>
      <c r="B8" s="369"/>
      <c r="C8" s="370"/>
      <c r="D8" s="369"/>
      <c r="E8" s="369"/>
      <c r="F8" s="369"/>
      <c r="G8" s="344">
        <f t="shared" si="7"/>
        <v>0</v>
      </c>
      <c r="H8" s="369"/>
      <c r="I8" s="369"/>
      <c r="J8" s="369"/>
      <c r="K8" s="369"/>
      <c r="L8" s="369"/>
      <c r="M8" s="369"/>
      <c r="N8" s="369"/>
      <c r="O8" s="369"/>
      <c r="P8" s="371"/>
      <c r="Q8" s="465">
        <f>IF(C8&gt;Allgemeines!$C$12,0,SUM(G8,H8,J8,K8,M8:N8)-SUM(I8,L8,O8:P8))</f>
        <v>0</v>
      </c>
      <c r="R8" s="369"/>
      <c r="S8" s="369"/>
      <c r="T8" s="369"/>
      <c r="U8" s="369"/>
      <c r="V8" s="344">
        <f t="shared" si="8"/>
        <v>0</v>
      </c>
      <c r="W8" s="345">
        <f>IF(ISBLANK($B8),0,VLOOKUP($B8,Listen!$A$2:$C$45,2,FALSE))</f>
        <v>0</v>
      </c>
      <c r="X8" s="345">
        <f>IF(ISBLANK($B8),0,VLOOKUP($B8,Listen!$A$2:$C$45,3,FALSE))</f>
        <v>0</v>
      </c>
      <c r="Y8" s="372">
        <f t="shared" si="0"/>
        <v>0</v>
      </c>
      <c r="Z8" s="372">
        <f t="shared" si="0"/>
        <v>0</v>
      </c>
      <c r="AA8" s="372">
        <f t="shared" si="0"/>
        <v>0</v>
      </c>
      <c r="AB8" s="372">
        <f t="shared" si="0"/>
        <v>0</v>
      </c>
      <c r="AC8" s="372">
        <f t="shared" si="0"/>
        <v>0</v>
      </c>
      <c r="AD8" s="372">
        <f t="shared" si="0"/>
        <v>0</v>
      </c>
      <c r="AE8" s="372">
        <f t="shared" si="0"/>
        <v>0</v>
      </c>
      <c r="AF8" s="346">
        <f t="shared" si="9"/>
        <v>0</v>
      </c>
      <c r="AG8" s="346">
        <f>IF(C8=Allgemeines!$C$12,SAV!$V8-SAV!$AH8,HLOOKUP(Allgemeines!$C$12-1,$AI$4:$AO$2000,ROW(C8)-3,FALSE)-$AH8)</f>
        <v>0</v>
      </c>
      <c r="AH8" s="346">
        <f>HLOOKUP(Allgemeines!$C$12,$AI$4:$AO$2000,ROW(C8)-3,FALSE)</f>
        <v>0</v>
      </c>
      <c r="AI8" s="346">
        <f t="shared" si="10"/>
        <v>0</v>
      </c>
      <c r="AJ8" s="346">
        <f t="shared" si="1"/>
        <v>0</v>
      </c>
      <c r="AK8" s="346">
        <f t="shared" si="2"/>
        <v>0</v>
      </c>
      <c r="AL8" s="346">
        <f t="shared" si="3"/>
        <v>0</v>
      </c>
      <c r="AM8" s="346">
        <f t="shared" si="4"/>
        <v>0</v>
      </c>
      <c r="AN8" s="346">
        <f t="shared" si="5"/>
        <v>0</v>
      </c>
      <c r="AO8" s="346">
        <f t="shared" si="6"/>
        <v>0</v>
      </c>
      <c r="AP8" s="373"/>
    </row>
    <row r="9" spans="1:44" s="374" customFormat="1" x14ac:dyDescent="0.25">
      <c r="A9" s="369"/>
      <c r="B9" s="369"/>
      <c r="C9" s="370"/>
      <c r="D9" s="369"/>
      <c r="E9" s="369"/>
      <c r="F9" s="369"/>
      <c r="G9" s="344">
        <f t="shared" si="7"/>
        <v>0</v>
      </c>
      <c r="H9" s="369"/>
      <c r="I9" s="369"/>
      <c r="J9" s="369"/>
      <c r="K9" s="369"/>
      <c r="L9" s="369"/>
      <c r="M9" s="369"/>
      <c r="N9" s="369"/>
      <c r="O9" s="369"/>
      <c r="P9" s="371"/>
      <c r="Q9" s="465">
        <f>IF(C9&gt;Allgemeines!$C$12,0,SUM(G9,H9,J9,K9,M9:N9)-SUM(I9,L9,O9:P9))</f>
        <v>0</v>
      </c>
      <c r="R9" s="369"/>
      <c r="S9" s="369"/>
      <c r="T9" s="369"/>
      <c r="U9" s="369"/>
      <c r="V9" s="344">
        <f t="shared" si="8"/>
        <v>0</v>
      </c>
      <c r="W9" s="345">
        <f>IF(ISBLANK($B9),0,VLOOKUP($B9,Listen!$A$2:$C$45,2,FALSE))</f>
        <v>0</v>
      </c>
      <c r="X9" s="345">
        <f>IF(ISBLANK($B9),0,VLOOKUP($B9,Listen!$A$2:$C$45,3,FALSE))</f>
        <v>0</v>
      </c>
      <c r="Y9" s="372">
        <f t="shared" si="0"/>
        <v>0</v>
      </c>
      <c r="Z9" s="372">
        <f t="shared" si="0"/>
        <v>0</v>
      </c>
      <c r="AA9" s="372">
        <f t="shared" si="0"/>
        <v>0</v>
      </c>
      <c r="AB9" s="372">
        <f t="shared" si="0"/>
        <v>0</v>
      </c>
      <c r="AC9" s="372">
        <f t="shared" si="0"/>
        <v>0</v>
      </c>
      <c r="AD9" s="372">
        <f t="shared" si="0"/>
        <v>0</v>
      </c>
      <c r="AE9" s="372">
        <f t="shared" si="0"/>
        <v>0</v>
      </c>
      <c r="AF9" s="346">
        <f t="shared" si="9"/>
        <v>0</v>
      </c>
      <c r="AG9" s="346">
        <f>IF(C9=Allgemeines!$C$12,SAV!$V9-SAV!$AH9,HLOOKUP(Allgemeines!$C$12-1,$AI$4:$AO$2000,ROW(C9)-3,FALSE)-$AH9)</f>
        <v>0</v>
      </c>
      <c r="AH9" s="346">
        <f>HLOOKUP(Allgemeines!$C$12,$AI$4:$AO$2000,ROW(C9)-3,FALSE)</f>
        <v>0</v>
      </c>
      <c r="AI9" s="346">
        <f t="shared" si="10"/>
        <v>0</v>
      </c>
      <c r="AJ9" s="346">
        <f t="shared" si="1"/>
        <v>0</v>
      </c>
      <c r="AK9" s="346">
        <f t="shared" si="2"/>
        <v>0</v>
      </c>
      <c r="AL9" s="346">
        <f t="shared" si="3"/>
        <v>0</v>
      </c>
      <c r="AM9" s="346">
        <f t="shared" si="4"/>
        <v>0</v>
      </c>
      <c r="AN9" s="346">
        <f t="shared" si="5"/>
        <v>0</v>
      </c>
      <c r="AO9" s="346">
        <f t="shared" si="6"/>
        <v>0</v>
      </c>
      <c r="AP9" s="373"/>
    </row>
    <row r="10" spans="1:44" s="374" customFormat="1" x14ac:dyDescent="0.25">
      <c r="A10" s="369"/>
      <c r="B10" s="369"/>
      <c r="C10" s="370"/>
      <c r="D10" s="369"/>
      <c r="E10" s="369"/>
      <c r="F10" s="369"/>
      <c r="G10" s="344">
        <f t="shared" si="7"/>
        <v>0</v>
      </c>
      <c r="H10" s="369"/>
      <c r="I10" s="369"/>
      <c r="J10" s="369"/>
      <c r="K10" s="369"/>
      <c r="L10" s="369"/>
      <c r="M10" s="369"/>
      <c r="N10" s="369"/>
      <c r="O10" s="369"/>
      <c r="P10" s="371"/>
      <c r="Q10" s="465">
        <f>IF(C10&gt;Allgemeines!$C$12,0,SUM(G10,H10,J10,K10,M10:N10)-SUM(I10,L10,O10:P10))</f>
        <v>0</v>
      </c>
      <c r="R10" s="369"/>
      <c r="S10" s="369"/>
      <c r="T10" s="369"/>
      <c r="U10" s="369"/>
      <c r="V10" s="344">
        <f t="shared" si="8"/>
        <v>0</v>
      </c>
      <c r="W10" s="345">
        <f>IF(ISBLANK($B10),0,VLOOKUP($B10,Listen!$A$2:$C$45,2,FALSE))</f>
        <v>0</v>
      </c>
      <c r="X10" s="345">
        <f>IF(ISBLANK($B10),0,VLOOKUP($B10,Listen!$A$2:$C$45,3,FALSE))</f>
        <v>0</v>
      </c>
      <c r="Y10" s="372">
        <f t="shared" si="0"/>
        <v>0</v>
      </c>
      <c r="Z10" s="372">
        <f t="shared" si="0"/>
        <v>0</v>
      </c>
      <c r="AA10" s="372">
        <f t="shared" si="0"/>
        <v>0</v>
      </c>
      <c r="AB10" s="372">
        <f t="shared" si="0"/>
        <v>0</v>
      </c>
      <c r="AC10" s="372">
        <f t="shared" si="0"/>
        <v>0</v>
      </c>
      <c r="AD10" s="372">
        <f t="shared" si="0"/>
        <v>0</v>
      </c>
      <c r="AE10" s="372">
        <f t="shared" si="0"/>
        <v>0</v>
      </c>
      <c r="AF10" s="346">
        <f t="shared" si="9"/>
        <v>0</v>
      </c>
      <c r="AG10" s="346">
        <f>IF(C10=Allgemeines!$C$12,SAV!$V10-SAV!$AH10,HLOOKUP(Allgemeines!$C$12-1,$AI$4:$AO$2000,ROW(C10)-3,FALSE)-$AH10)</f>
        <v>0</v>
      </c>
      <c r="AH10" s="346">
        <f>HLOOKUP(Allgemeines!$C$12,$AI$4:$AO$2000,ROW(C10)-3,FALSE)</f>
        <v>0</v>
      </c>
      <c r="AI10" s="346">
        <f t="shared" si="10"/>
        <v>0</v>
      </c>
      <c r="AJ10" s="346">
        <f t="shared" si="1"/>
        <v>0</v>
      </c>
      <c r="AK10" s="346">
        <f t="shared" si="2"/>
        <v>0</v>
      </c>
      <c r="AL10" s="346">
        <f t="shared" si="3"/>
        <v>0</v>
      </c>
      <c r="AM10" s="346">
        <f t="shared" si="4"/>
        <v>0</v>
      </c>
      <c r="AN10" s="346">
        <f t="shared" si="5"/>
        <v>0</v>
      </c>
      <c r="AO10" s="346">
        <f t="shared" si="6"/>
        <v>0</v>
      </c>
      <c r="AP10" s="373"/>
    </row>
    <row r="11" spans="1:44" s="374" customFormat="1" x14ac:dyDescent="0.25">
      <c r="A11" s="369"/>
      <c r="B11" s="369"/>
      <c r="C11" s="370"/>
      <c r="D11" s="369"/>
      <c r="E11" s="369"/>
      <c r="F11" s="369"/>
      <c r="G11" s="344">
        <f t="shared" si="7"/>
        <v>0</v>
      </c>
      <c r="H11" s="369"/>
      <c r="I11" s="369"/>
      <c r="J11" s="369"/>
      <c r="K11" s="369"/>
      <c r="L11" s="369"/>
      <c r="M11" s="369"/>
      <c r="N11" s="369"/>
      <c r="O11" s="369"/>
      <c r="P11" s="371"/>
      <c r="Q11" s="465">
        <f>IF(C11&gt;Allgemeines!$C$12,0,SUM(G11,H11,J11,K11,M11:N11)-SUM(I11,L11,O11:P11))</f>
        <v>0</v>
      </c>
      <c r="R11" s="369"/>
      <c r="S11" s="369"/>
      <c r="T11" s="369"/>
      <c r="U11" s="369"/>
      <c r="V11" s="344">
        <f t="shared" si="8"/>
        <v>0</v>
      </c>
      <c r="W11" s="345">
        <f>IF(ISBLANK($B11),0,VLOOKUP($B11,Listen!$A$2:$C$45,2,FALSE))</f>
        <v>0</v>
      </c>
      <c r="X11" s="345">
        <f>IF(ISBLANK($B11),0,VLOOKUP($B11,Listen!$A$2:$C$45,3,FALSE))</f>
        <v>0</v>
      </c>
      <c r="Y11" s="372">
        <f t="shared" si="0"/>
        <v>0</v>
      </c>
      <c r="Z11" s="372">
        <f t="shared" si="0"/>
        <v>0</v>
      </c>
      <c r="AA11" s="372">
        <f t="shared" si="0"/>
        <v>0</v>
      </c>
      <c r="AB11" s="372">
        <f t="shared" si="0"/>
        <v>0</v>
      </c>
      <c r="AC11" s="372">
        <f t="shared" si="0"/>
        <v>0</v>
      </c>
      <c r="AD11" s="372">
        <f t="shared" si="0"/>
        <v>0</v>
      </c>
      <c r="AE11" s="372">
        <f t="shared" si="0"/>
        <v>0</v>
      </c>
      <c r="AF11" s="346">
        <f t="shared" si="9"/>
        <v>0</v>
      </c>
      <c r="AG11" s="346">
        <f>IF(C11=Allgemeines!$C$12,SAV!$V11-SAV!$AH11,HLOOKUP(Allgemeines!$C$12-1,$AI$4:$AO$2000,ROW(C11)-3,FALSE)-$AH11)</f>
        <v>0</v>
      </c>
      <c r="AH11" s="346">
        <f>HLOOKUP(Allgemeines!$C$12,$AI$4:$AO$2000,ROW(C11)-3,FALSE)</f>
        <v>0</v>
      </c>
      <c r="AI11" s="346">
        <f t="shared" si="10"/>
        <v>0</v>
      </c>
      <c r="AJ11" s="346">
        <f t="shared" si="1"/>
        <v>0</v>
      </c>
      <c r="AK11" s="346">
        <f t="shared" si="2"/>
        <v>0</v>
      </c>
      <c r="AL11" s="346">
        <f t="shared" si="3"/>
        <v>0</v>
      </c>
      <c r="AM11" s="346">
        <f t="shared" si="4"/>
        <v>0</v>
      </c>
      <c r="AN11" s="346">
        <f t="shared" si="5"/>
        <v>0</v>
      </c>
      <c r="AO11" s="346">
        <f t="shared" si="6"/>
        <v>0</v>
      </c>
      <c r="AP11" s="373"/>
    </row>
    <row r="12" spans="1:44" s="374" customFormat="1" x14ac:dyDescent="0.25">
      <c r="A12" s="369"/>
      <c r="B12" s="369"/>
      <c r="C12" s="370"/>
      <c r="D12" s="369"/>
      <c r="E12" s="369"/>
      <c r="F12" s="369"/>
      <c r="G12" s="344">
        <f t="shared" si="7"/>
        <v>0</v>
      </c>
      <c r="H12" s="369"/>
      <c r="I12" s="369"/>
      <c r="J12" s="369"/>
      <c r="K12" s="369"/>
      <c r="L12" s="369"/>
      <c r="M12" s="369"/>
      <c r="N12" s="369"/>
      <c r="O12" s="369"/>
      <c r="P12" s="371"/>
      <c r="Q12" s="465">
        <f>IF(C12&gt;Allgemeines!$C$12,0,SUM(G12,H12,J12,K12,M12:N12)-SUM(I12,L12,O12:P12))</f>
        <v>0</v>
      </c>
      <c r="R12" s="369"/>
      <c r="S12" s="369"/>
      <c r="T12" s="369"/>
      <c r="U12" s="369"/>
      <c r="V12" s="344">
        <f t="shared" si="8"/>
        <v>0</v>
      </c>
      <c r="W12" s="345">
        <f>IF(ISBLANK($B12),0,VLOOKUP($B12,Listen!$A$2:$C$45,2,FALSE))</f>
        <v>0</v>
      </c>
      <c r="X12" s="345">
        <f>IF(ISBLANK($B12),0,VLOOKUP($B12,Listen!$A$2:$C$45,3,FALSE))</f>
        <v>0</v>
      </c>
      <c r="Y12" s="372">
        <f t="shared" si="0"/>
        <v>0</v>
      </c>
      <c r="Z12" s="372">
        <f t="shared" si="0"/>
        <v>0</v>
      </c>
      <c r="AA12" s="372">
        <f t="shared" si="0"/>
        <v>0</v>
      </c>
      <c r="AB12" s="372">
        <f t="shared" si="0"/>
        <v>0</v>
      </c>
      <c r="AC12" s="372">
        <f t="shared" si="0"/>
        <v>0</v>
      </c>
      <c r="AD12" s="372">
        <f t="shared" si="0"/>
        <v>0</v>
      </c>
      <c r="AE12" s="372">
        <f t="shared" si="0"/>
        <v>0</v>
      </c>
      <c r="AF12" s="346">
        <f t="shared" si="9"/>
        <v>0</v>
      </c>
      <c r="AG12" s="346">
        <f>IF(C12=Allgemeines!$C$12,SAV!$V12-SAV!$AH12,HLOOKUP(Allgemeines!$C$12-1,$AI$4:$AO$2000,ROW(C12)-3,FALSE)-$AH12)</f>
        <v>0</v>
      </c>
      <c r="AH12" s="346">
        <f>HLOOKUP(Allgemeines!$C$12,$AI$4:$AO$2000,ROW(C12)-3,FALSE)</f>
        <v>0</v>
      </c>
      <c r="AI12" s="346">
        <f t="shared" si="10"/>
        <v>0</v>
      </c>
      <c r="AJ12" s="346">
        <f t="shared" si="1"/>
        <v>0</v>
      </c>
      <c r="AK12" s="346">
        <f t="shared" si="2"/>
        <v>0</v>
      </c>
      <c r="AL12" s="346">
        <f t="shared" si="3"/>
        <v>0</v>
      </c>
      <c r="AM12" s="346">
        <f t="shared" si="4"/>
        <v>0</v>
      </c>
      <c r="AN12" s="346">
        <f t="shared" si="5"/>
        <v>0</v>
      </c>
      <c r="AO12" s="346">
        <f t="shared" si="6"/>
        <v>0</v>
      </c>
      <c r="AP12" s="373"/>
    </row>
    <row r="13" spans="1:44" s="374" customFormat="1" x14ac:dyDescent="0.25">
      <c r="A13" s="369"/>
      <c r="B13" s="369"/>
      <c r="C13" s="370"/>
      <c r="D13" s="369"/>
      <c r="E13" s="369"/>
      <c r="F13" s="369"/>
      <c r="G13" s="344">
        <f t="shared" si="7"/>
        <v>0</v>
      </c>
      <c r="H13" s="369"/>
      <c r="I13" s="369"/>
      <c r="J13" s="369"/>
      <c r="K13" s="369"/>
      <c r="L13" s="369"/>
      <c r="M13" s="369"/>
      <c r="N13" s="369"/>
      <c r="O13" s="369"/>
      <c r="P13" s="371"/>
      <c r="Q13" s="465">
        <f>IF(C13&gt;Allgemeines!$C$12,0,SUM(G13,H13,J13,K13,M13:N13)-SUM(I13,L13,O13:P13))</f>
        <v>0</v>
      </c>
      <c r="R13" s="369"/>
      <c r="S13" s="369"/>
      <c r="T13" s="369"/>
      <c r="U13" s="369"/>
      <c r="V13" s="344">
        <f t="shared" si="8"/>
        <v>0</v>
      </c>
      <c r="W13" s="345">
        <f>IF(ISBLANK($B13),0,VLOOKUP($B13,Listen!$A$2:$C$45,2,FALSE))</f>
        <v>0</v>
      </c>
      <c r="X13" s="345">
        <f>IF(ISBLANK($B13),0,VLOOKUP($B13,Listen!$A$2:$C$45,3,FALSE))</f>
        <v>0</v>
      </c>
      <c r="Y13" s="372">
        <f t="shared" si="0"/>
        <v>0</v>
      </c>
      <c r="Z13" s="372">
        <f t="shared" si="0"/>
        <v>0</v>
      </c>
      <c r="AA13" s="372">
        <f t="shared" si="0"/>
        <v>0</v>
      </c>
      <c r="AB13" s="372">
        <f t="shared" si="0"/>
        <v>0</v>
      </c>
      <c r="AC13" s="372">
        <f t="shared" si="0"/>
        <v>0</v>
      </c>
      <c r="AD13" s="372">
        <f t="shared" si="0"/>
        <v>0</v>
      </c>
      <c r="AE13" s="372">
        <f t="shared" si="0"/>
        <v>0</v>
      </c>
      <c r="AF13" s="346">
        <f t="shared" si="9"/>
        <v>0</v>
      </c>
      <c r="AG13" s="346">
        <f>IF(C13=Allgemeines!$C$12,SAV!$V13-SAV!$AH13,HLOOKUP(Allgemeines!$C$12-1,$AI$4:$AO$2000,ROW(C13)-3,FALSE)-$AH13)</f>
        <v>0</v>
      </c>
      <c r="AH13" s="346">
        <f>HLOOKUP(Allgemeines!$C$12,$AI$4:$AO$2000,ROW(C13)-3,FALSE)</f>
        <v>0</v>
      </c>
      <c r="AI13" s="346">
        <f t="shared" si="10"/>
        <v>0</v>
      </c>
      <c r="AJ13" s="346">
        <f t="shared" si="1"/>
        <v>0</v>
      </c>
      <c r="AK13" s="346">
        <f t="shared" si="2"/>
        <v>0</v>
      </c>
      <c r="AL13" s="346">
        <f t="shared" si="3"/>
        <v>0</v>
      </c>
      <c r="AM13" s="346">
        <f t="shared" si="4"/>
        <v>0</v>
      </c>
      <c r="AN13" s="346">
        <f t="shared" si="5"/>
        <v>0</v>
      </c>
      <c r="AO13" s="346">
        <f t="shared" si="6"/>
        <v>0</v>
      </c>
      <c r="AP13" s="373"/>
    </row>
    <row r="14" spans="1:44" s="374" customFormat="1" x14ac:dyDescent="0.25">
      <c r="A14" s="369"/>
      <c r="B14" s="369"/>
      <c r="C14" s="370"/>
      <c r="D14" s="369"/>
      <c r="E14" s="369"/>
      <c r="F14" s="369"/>
      <c r="G14" s="344">
        <f t="shared" si="7"/>
        <v>0</v>
      </c>
      <c r="H14" s="369"/>
      <c r="I14" s="369"/>
      <c r="J14" s="369"/>
      <c r="K14" s="369"/>
      <c r="L14" s="369"/>
      <c r="M14" s="369"/>
      <c r="N14" s="369"/>
      <c r="O14" s="369"/>
      <c r="P14" s="371"/>
      <c r="Q14" s="465">
        <f>IF(C14&gt;Allgemeines!$C$12,0,SUM(G14,H14,J14,K14,M14:N14)-SUM(I14,L14,O14:P14))</f>
        <v>0</v>
      </c>
      <c r="R14" s="369"/>
      <c r="S14" s="369"/>
      <c r="T14" s="369"/>
      <c r="U14" s="369"/>
      <c r="V14" s="344">
        <f t="shared" si="8"/>
        <v>0</v>
      </c>
      <c r="W14" s="345">
        <f>IF(ISBLANK($B14),0,VLOOKUP($B14,Listen!$A$2:$C$45,2,FALSE))</f>
        <v>0</v>
      </c>
      <c r="X14" s="345">
        <f>IF(ISBLANK($B14),0,VLOOKUP($B14,Listen!$A$2:$C$45,3,FALSE))</f>
        <v>0</v>
      </c>
      <c r="Y14" s="372">
        <f t="shared" si="0"/>
        <v>0</v>
      </c>
      <c r="Z14" s="372">
        <f t="shared" si="0"/>
        <v>0</v>
      </c>
      <c r="AA14" s="372">
        <f t="shared" si="0"/>
        <v>0</v>
      </c>
      <c r="AB14" s="372">
        <f t="shared" si="0"/>
        <v>0</v>
      </c>
      <c r="AC14" s="372">
        <f t="shared" si="0"/>
        <v>0</v>
      </c>
      <c r="AD14" s="372">
        <f t="shared" si="0"/>
        <v>0</v>
      </c>
      <c r="AE14" s="372">
        <f t="shared" si="0"/>
        <v>0</v>
      </c>
      <c r="AF14" s="346">
        <f t="shared" si="9"/>
        <v>0</v>
      </c>
      <c r="AG14" s="346">
        <f>IF(C14=Allgemeines!$C$12,SAV!$V14-SAV!$AH14,HLOOKUP(Allgemeines!$C$12-1,$AI$4:$AO$2000,ROW(C14)-3,FALSE)-$AH14)</f>
        <v>0</v>
      </c>
      <c r="AH14" s="346">
        <f>HLOOKUP(Allgemeines!$C$12,$AI$4:$AO$2000,ROW(C14)-3,FALSE)</f>
        <v>0</v>
      </c>
      <c r="AI14" s="346">
        <f t="shared" si="10"/>
        <v>0</v>
      </c>
      <c r="AJ14" s="346">
        <f t="shared" si="1"/>
        <v>0</v>
      </c>
      <c r="AK14" s="346">
        <f t="shared" si="2"/>
        <v>0</v>
      </c>
      <c r="AL14" s="346">
        <f t="shared" si="3"/>
        <v>0</v>
      </c>
      <c r="AM14" s="346">
        <f t="shared" si="4"/>
        <v>0</v>
      </c>
      <c r="AN14" s="346">
        <f t="shared" si="5"/>
        <v>0</v>
      </c>
      <c r="AO14" s="346">
        <f t="shared" si="6"/>
        <v>0</v>
      </c>
    </row>
    <row r="15" spans="1:44" s="374" customFormat="1" x14ac:dyDescent="0.25">
      <c r="A15" s="369"/>
      <c r="B15" s="369"/>
      <c r="C15" s="370"/>
      <c r="D15" s="369"/>
      <c r="E15" s="369"/>
      <c r="F15" s="369"/>
      <c r="G15" s="344">
        <f t="shared" si="7"/>
        <v>0</v>
      </c>
      <c r="H15" s="369"/>
      <c r="I15" s="369"/>
      <c r="J15" s="369"/>
      <c r="K15" s="369"/>
      <c r="L15" s="369"/>
      <c r="M15" s="369"/>
      <c r="N15" s="369"/>
      <c r="O15" s="369"/>
      <c r="P15" s="371"/>
      <c r="Q15" s="465">
        <f>IF(C15&gt;Allgemeines!$C$12,0,SUM(G15,H15,J15,K15,M15:N15)-SUM(I15,L15,O15:P15))</f>
        <v>0</v>
      </c>
      <c r="R15" s="369"/>
      <c r="S15" s="369"/>
      <c r="T15" s="369"/>
      <c r="U15" s="369"/>
      <c r="V15" s="344">
        <f t="shared" si="8"/>
        <v>0</v>
      </c>
      <c r="W15" s="345">
        <f>IF(ISBLANK($B15),0,VLOOKUP($B15,Listen!$A$2:$C$45,2,FALSE))</f>
        <v>0</v>
      </c>
      <c r="X15" s="345">
        <f>IF(ISBLANK($B15),0,VLOOKUP($B15,Listen!$A$2:$C$45,3,FALSE))</f>
        <v>0</v>
      </c>
      <c r="Y15" s="372">
        <f t="shared" si="0"/>
        <v>0</v>
      </c>
      <c r="Z15" s="372">
        <f t="shared" si="0"/>
        <v>0</v>
      </c>
      <c r="AA15" s="372">
        <f t="shared" si="0"/>
        <v>0</v>
      </c>
      <c r="AB15" s="372">
        <f t="shared" si="0"/>
        <v>0</v>
      </c>
      <c r="AC15" s="372">
        <f t="shared" si="0"/>
        <v>0</v>
      </c>
      <c r="AD15" s="372">
        <f t="shared" si="0"/>
        <v>0</v>
      </c>
      <c r="AE15" s="372">
        <f t="shared" si="0"/>
        <v>0</v>
      </c>
      <c r="AF15" s="346">
        <f t="shared" si="9"/>
        <v>0</v>
      </c>
      <c r="AG15" s="346">
        <f>IF(C15=Allgemeines!$C$12,SAV!$V15-SAV!$AH15,HLOOKUP(Allgemeines!$C$12-1,$AI$4:$AO$2000,ROW(C15)-3,FALSE)-$AH15)</f>
        <v>0</v>
      </c>
      <c r="AH15" s="346">
        <f>HLOOKUP(Allgemeines!$C$12,$AI$4:$AO$2000,ROW(C15)-3,FALSE)</f>
        <v>0</v>
      </c>
      <c r="AI15" s="346">
        <f t="shared" si="10"/>
        <v>0</v>
      </c>
      <c r="AJ15" s="346">
        <f t="shared" si="1"/>
        <v>0</v>
      </c>
      <c r="AK15" s="346">
        <f t="shared" si="2"/>
        <v>0</v>
      </c>
      <c r="AL15" s="346">
        <f t="shared" si="3"/>
        <v>0</v>
      </c>
      <c r="AM15" s="346">
        <f t="shared" si="4"/>
        <v>0</v>
      </c>
      <c r="AN15" s="346">
        <f t="shared" si="5"/>
        <v>0</v>
      </c>
      <c r="AO15" s="346">
        <f t="shared" si="6"/>
        <v>0</v>
      </c>
    </row>
    <row r="16" spans="1:44" s="374" customFormat="1" x14ac:dyDescent="0.25">
      <c r="A16" s="369"/>
      <c r="B16" s="369"/>
      <c r="C16" s="370"/>
      <c r="D16" s="369"/>
      <c r="E16" s="369"/>
      <c r="F16" s="369"/>
      <c r="G16" s="344">
        <f t="shared" si="7"/>
        <v>0</v>
      </c>
      <c r="H16" s="369"/>
      <c r="I16" s="369"/>
      <c r="J16" s="369"/>
      <c r="K16" s="369"/>
      <c r="L16" s="369"/>
      <c r="M16" s="369"/>
      <c r="N16" s="369"/>
      <c r="O16" s="369"/>
      <c r="P16" s="371"/>
      <c r="Q16" s="465">
        <f>IF(C16&gt;Allgemeines!$C$12,0,SUM(G16,H16,J16,K16,M16:N16)-SUM(I16,L16,O16:P16))</f>
        <v>0</v>
      </c>
      <c r="R16" s="369"/>
      <c r="S16" s="369"/>
      <c r="T16" s="369"/>
      <c r="U16" s="369"/>
      <c r="V16" s="344">
        <f t="shared" si="8"/>
        <v>0</v>
      </c>
      <c r="W16" s="345">
        <f>IF(ISBLANK($B16),0,VLOOKUP($B16,Listen!$A$2:$C$45,2,FALSE))</f>
        <v>0</v>
      </c>
      <c r="X16" s="345">
        <f>IF(ISBLANK($B16),0,VLOOKUP($B16,Listen!$A$2:$C$45,3,FALSE))</f>
        <v>0</v>
      </c>
      <c r="Y16" s="372">
        <f t="shared" si="0"/>
        <v>0</v>
      </c>
      <c r="Z16" s="372">
        <f t="shared" si="0"/>
        <v>0</v>
      </c>
      <c r="AA16" s="372">
        <f t="shared" si="0"/>
        <v>0</v>
      </c>
      <c r="AB16" s="372">
        <f t="shared" si="0"/>
        <v>0</v>
      </c>
      <c r="AC16" s="372">
        <f t="shared" si="0"/>
        <v>0</v>
      </c>
      <c r="AD16" s="372">
        <f t="shared" si="0"/>
        <v>0</v>
      </c>
      <c r="AE16" s="372">
        <f t="shared" si="0"/>
        <v>0</v>
      </c>
      <c r="AF16" s="346">
        <f t="shared" si="9"/>
        <v>0</v>
      </c>
      <c r="AG16" s="346">
        <f>IF(C16=Allgemeines!$C$12,SAV!$V16-SAV!$AH16,HLOOKUP(Allgemeines!$C$12-1,$AI$4:$AO$2000,ROW(C16)-3,FALSE)-$AH16)</f>
        <v>0</v>
      </c>
      <c r="AH16" s="346">
        <f>HLOOKUP(Allgemeines!$C$12,$AI$4:$AO$2000,ROW(C16)-3,FALSE)</f>
        <v>0</v>
      </c>
      <c r="AI16" s="346">
        <f t="shared" si="10"/>
        <v>0</v>
      </c>
      <c r="AJ16" s="346">
        <f t="shared" si="1"/>
        <v>0</v>
      </c>
      <c r="AK16" s="346">
        <f t="shared" si="2"/>
        <v>0</v>
      </c>
      <c r="AL16" s="346">
        <f t="shared" si="3"/>
        <v>0</v>
      </c>
      <c r="AM16" s="346">
        <f t="shared" si="4"/>
        <v>0</v>
      </c>
      <c r="AN16" s="346">
        <f t="shared" si="5"/>
        <v>0</v>
      </c>
      <c r="AO16" s="346">
        <f t="shared" si="6"/>
        <v>0</v>
      </c>
    </row>
    <row r="17" spans="1:41" s="374" customFormat="1" x14ac:dyDescent="0.25">
      <c r="A17" s="369"/>
      <c r="B17" s="369"/>
      <c r="C17" s="370"/>
      <c r="D17" s="369"/>
      <c r="E17" s="369"/>
      <c r="F17" s="369"/>
      <c r="G17" s="344">
        <f t="shared" si="7"/>
        <v>0</v>
      </c>
      <c r="H17" s="369"/>
      <c r="I17" s="369"/>
      <c r="J17" s="369"/>
      <c r="K17" s="369"/>
      <c r="L17" s="369"/>
      <c r="M17" s="369"/>
      <c r="N17" s="369"/>
      <c r="O17" s="369"/>
      <c r="P17" s="371"/>
      <c r="Q17" s="465">
        <f>IF(C17&gt;Allgemeines!$C$12,0,SUM(G17,H17,J17,K17,M17:N17)-SUM(I17,L17,O17:P17))</f>
        <v>0</v>
      </c>
      <c r="R17" s="369"/>
      <c r="S17" s="369"/>
      <c r="T17" s="369"/>
      <c r="U17" s="369"/>
      <c r="V17" s="344">
        <f t="shared" si="8"/>
        <v>0</v>
      </c>
      <c r="W17" s="345">
        <f>IF(ISBLANK($B17),0,VLOOKUP($B17,Listen!$A$2:$C$45,2,FALSE))</f>
        <v>0</v>
      </c>
      <c r="X17" s="345">
        <f>IF(ISBLANK($B17),0,VLOOKUP($B17,Listen!$A$2:$C$45,3,FALSE))</f>
        <v>0</v>
      </c>
      <c r="Y17" s="372">
        <f t="shared" si="0"/>
        <v>0</v>
      </c>
      <c r="Z17" s="372">
        <f t="shared" si="0"/>
        <v>0</v>
      </c>
      <c r="AA17" s="372">
        <f t="shared" si="0"/>
        <v>0</v>
      </c>
      <c r="AB17" s="372">
        <f t="shared" si="0"/>
        <v>0</v>
      </c>
      <c r="AC17" s="372">
        <f t="shared" si="0"/>
        <v>0</v>
      </c>
      <c r="AD17" s="372">
        <f t="shared" si="0"/>
        <v>0</v>
      </c>
      <c r="AE17" s="372">
        <f t="shared" si="0"/>
        <v>0</v>
      </c>
      <c r="AF17" s="346">
        <f t="shared" si="9"/>
        <v>0</v>
      </c>
      <c r="AG17" s="346">
        <f>IF(C17=Allgemeines!$C$12,SAV!$V17-SAV!$AH17,HLOOKUP(Allgemeines!$C$12-1,$AI$4:$AO$2000,ROW(C17)-3,FALSE)-$AH17)</f>
        <v>0</v>
      </c>
      <c r="AH17" s="346">
        <f>HLOOKUP(Allgemeines!$C$12,$AI$4:$AO$2000,ROW(C17)-3,FALSE)</f>
        <v>0</v>
      </c>
      <c r="AI17" s="346">
        <f t="shared" si="10"/>
        <v>0</v>
      </c>
      <c r="AJ17" s="346">
        <f t="shared" si="1"/>
        <v>0</v>
      </c>
      <c r="AK17" s="346">
        <f t="shared" si="2"/>
        <v>0</v>
      </c>
      <c r="AL17" s="346">
        <f t="shared" si="3"/>
        <v>0</v>
      </c>
      <c r="AM17" s="346">
        <f t="shared" si="4"/>
        <v>0</v>
      </c>
      <c r="AN17" s="346">
        <f t="shared" si="5"/>
        <v>0</v>
      </c>
      <c r="AO17" s="346">
        <f t="shared" si="6"/>
        <v>0</v>
      </c>
    </row>
    <row r="18" spans="1:41" s="374" customFormat="1" x14ac:dyDescent="0.25">
      <c r="A18" s="369"/>
      <c r="B18" s="369"/>
      <c r="C18" s="370"/>
      <c r="D18" s="369"/>
      <c r="E18" s="369"/>
      <c r="F18" s="369"/>
      <c r="G18" s="344">
        <f t="shared" si="7"/>
        <v>0</v>
      </c>
      <c r="H18" s="369"/>
      <c r="I18" s="369"/>
      <c r="J18" s="369"/>
      <c r="K18" s="369"/>
      <c r="L18" s="369"/>
      <c r="M18" s="369"/>
      <c r="N18" s="369"/>
      <c r="O18" s="369"/>
      <c r="P18" s="371"/>
      <c r="Q18" s="465">
        <f>IF(C18&gt;Allgemeines!$C$12,0,SUM(G18,H18,J18,K18,M18:N18)-SUM(I18,L18,O18:P18))</f>
        <v>0</v>
      </c>
      <c r="R18" s="369"/>
      <c r="S18" s="369"/>
      <c r="T18" s="369"/>
      <c r="U18" s="369"/>
      <c r="V18" s="344">
        <f t="shared" si="8"/>
        <v>0</v>
      </c>
      <c r="W18" s="345">
        <f>IF(ISBLANK($B18),0,VLOOKUP($B18,Listen!$A$2:$C$45,2,FALSE))</f>
        <v>0</v>
      </c>
      <c r="X18" s="345">
        <f>IF(ISBLANK($B18),0,VLOOKUP($B18,Listen!$A$2:$C$45,3,FALSE))</f>
        <v>0</v>
      </c>
      <c r="Y18" s="372">
        <f t="shared" si="0"/>
        <v>0</v>
      </c>
      <c r="Z18" s="372">
        <f t="shared" si="0"/>
        <v>0</v>
      </c>
      <c r="AA18" s="372">
        <f t="shared" si="0"/>
        <v>0</v>
      </c>
      <c r="AB18" s="372">
        <f t="shared" si="0"/>
        <v>0</v>
      </c>
      <c r="AC18" s="372">
        <f t="shared" si="0"/>
        <v>0</v>
      </c>
      <c r="AD18" s="372">
        <f t="shared" si="0"/>
        <v>0</v>
      </c>
      <c r="AE18" s="372">
        <f t="shared" si="0"/>
        <v>0</v>
      </c>
      <c r="AF18" s="346">
        <f t="shared" si="9"/>
        <v>0</v>
      </c>
      <c r="AG18" s="346">
        <f>IF(C18=Allgemeines!$C$12,SAV!$V18-SAV!$AH18,HLOOKUP(Allgemeines!$C$12-1,$AI$4:$AO$2000,ROW(C18)-3,FALSE)-$AH18)</f>
        <v>0</v>
      </c>
      <c r="AH18" s="346">
        <f>HLOOKUP(Allgemeines!$C$12,$AI$4:$AO$2000,ROW(C18)-3,FALSE)</f>
        <v>0</v>
      </c>
      <c r="AI18" s="346">
        <f t="shared" si="10"/>
        <v>0</v>
      </c>
      <c r="AJ18" s="346">
        <f t="shared" si="1"/>
        <v>0</v>
      </c>
      <c r="AK18" s="346">
        <f t="shared" si="2"/>
        <v>0</v>
      </c>
      <c r="AL18" s="346">
        <f t="shared" si="3"/>
        <v>0</v>
      </c>
      <c r="AM18" s="346">
        <f t="shared" si="4"/>
        <v>0</v>
      </c>
      <c r="AN18" s="346">
        <f t="shared" si="5"/>
        <v>0</v>
      </c>
      <c r="AO18" s="346">
        <f t="shared" si="6"/>
        <v>0</v>
      </c>
    </row>
    <row r="19" spans="1:41" s="374" customFormat="1" x14ac:dyDescent="0.25">
      <c r="A19" s="369"/>
      <c r="B19" s="369"/>
      <c r="C19" s="370"/>
      <c r="D19" s="369"/>
      <c r="E19" s="369"/>
      <c r="F19" s="369"/>
      <c r="G19" s="344">
        <f t="shared" si="7"/>
        <v>0</v>
      </c>
      <c r="H19" s="369"/>
      <c r="I19" s="369"/>
      <c r="J19" s="369"/>
      <c r="K19" s="369"/>
      <c r="L19" s="369"/>
      <c r="M19" s="369"/>
      <c r="N19" s="369"/>
      <c r="O19" s="369"/>
      <c r="P19" s="371"/>
      <c r="Q19" s="465">
        <f>IF(C19&gt;Allgemeines!$C$12,0,SUM(G19,H19,J19,K19,M19:N19)-SUM(I19,L19,O19:P19))</f>
        <v>0</v>
      </c>
      <c r="R19" s="369"/>
      <c r="S19" s="369"/>
      <c r="T19" s="369"/>
      <c r="U19" s="369"/>
      <c r="V19" s="344">
        <f t="shared" si="8"/>
        <v>0</v>
      </c>
      <c r="W19" s="345">
        <f>IF(ISBLANK($B19),0,VLOOKUP($B19,Listen!$A$2:$C$45,2,FALSE))</f>
        <v>0</v>
      </c>
      <c r="X19" s="345">
        <f>IF(ISBLANK($B19),0,VLOOKUP($B19,Listen!$A$2:$C$45,3,FALSE))</f>
        <v>0</v>
      </c>
      <c r="Y19" s="372">
        <f t="shared" si="0"/>
        <v>0</v>
      </c>
      <c r="Z19" s="372">
        <f t="shared" si="0"/>
        <v>0</v>
      </c>
      <c r="AA19" s="372">
        <f t="shared" si="0"/>
        <v>0</v>
      </c>
      <c r="AB19" s="372">
        <f t="shared" si="0"/>
        <v>0</v>
      </c>
      <c r="AC19" s="372">
        <f t="shared" si="0"/>
        <v>0</v>
      </c>
      <c r="AD19" s="372">
        <f t="shared" si="0"/>
        <v>0</v>
      </c>
      <c r="AE19" s="372">
        <f t="shared" si="0"/>
        <v>0</v>
      </c>
      <c r="AF19" s="346">
        <f t="shared" si="9"/>
        <v>0</v>
      </c>
      <c r="AG19" s="346">
        <f>IF(C19=Allgemeines!$C$12,SAV!$V19-SAV!$AH19,HLOOKUP(Allgemeines!$C$12-1,$AI$4:$AO$2000,ROW(C19)-3,FALSE)-$AH19)</f>
        <v>0</v>
      </c>
      <c r="AH19" s="346">
        <f>HLOOKUP(Allgemeines!$C$12,$AI$4:$AO$2000,ROW(C19)-3,FALSE)</f>
        <v>0</v>
      </c>
      <c r="AI19" s="346">
        <f t="shared" si="10"/>
        <v>0</v>
      </c>
      <c r="AJ19" s="346">
        <f t="shared" si="1"/>
        <v>0</v>
      </c>
      <c r="AK19" s="346">
        <f t="shared" si="2"/>
        <v>0</v>
      </c>
      <c r="AL19" s="346">
        <f t="shared" si="3"/>
        <v>0</v>
      </c>
      <c r="AM19" s="346">
        <f t="shared" si="4"/>
        <v>0</v>
      </c>
      <c r="AN19" s="346">
        <f t="shared" si="5"/>
        <v>0</v>
      </c>
      <c r="AO19" s="346">
        <f t="shared" si="6"/>
        <v>0</v>
      </c>
    </row>
    <row r="20" spans="1:41" s="374" customFormat="1" x14ac:dyDescent="0.25">
      <c r="A20" s="369"/>
      <c r="B20" s="369"/>
      <c r="C20" s="370"/>
      <c r="D20" s="369"/>
      <c r="E20" s="369"/>
      <c r="F20" s="369"/>
      <c r="G20" s="344">
        <f t="shared" si="7"/>
        <v>0</v>
      </c>
      <c r="H20" s="369"/>
      <c r="I20" s="369"/>
      <c r="J20" s="369"/>
      <c r="K20" s="369"/>
      <c r="L20" s="369"/>
      <c r="M20" s="369"/>
      <c r="N20" s="369"/>
      <c r="O20" s="369"/>
      <c r="P20" s="371"/>
      <c r="Q20" s="465">
        <f>IF(C20&gt;Allgemeines!$C$12,0,SUM(G20,H20,J20,K20,M20:N20)-SUM(I20,L20,O20:P20))</f>
        <v>0</v>
      </c>
      <c r="R20" s="369"/>
      <c r="S20" s="369"/>
      <c r="T20" s="369"/>
      <c r="U20" s="369"/>
      <c r="V20" s="344">
        <f t="shared" si="8"/>
        <v>0</v>
      </c>
      <c r="W20" s="345">
        <f>IF(ISBLANK($B20),0,VLOOKUP($B20,Listen!$A$2:$C$45,2,FALSE))</f>
        <v>0</v>
      </c>
      <c r="X20" s="345">
        <f>IF(ISBLANK($B20),0,VLOOKUP($B20,Listen!$A$2:$C$45,3,FALSE))</f>
        <v>0</v>
      </c>
      <c r="Y20" s="372">
        <f t="shared" si="0"/>
        <v>0</v>
      </c>
      <c r="Z20" s="372">
        <f t="shared" si="0"/>
        <v>0</v>
      </c>
      <c r="AA20" s="372">
        <f t="shared" si="0"/>
        <v>0</v>
      </c>
      <c r="AB20" s="372">
        <f t="shared" si="0"/>
        <v>0</v>
      </c>
      <c r="AC20" s="372">
        <f t="shared" si="0"/>
        <v>0</v>
      </c>
      <c r="AD20" s="372">
        <f t="shared" si="0"/>
        <v>0</v>
      </c>
      <c r="AE20" s="372">
        <f t="shared" si="0"/>
        <v>0</v>
      </c>
      <c r="AF20" s="346">
        <f t="shared" si="9"/>
        <v>0</v>
      </c>
      <c r="AG20" s="346">
        <f>IF(C20=Allgemeines!$C$12,SAV!$V20-SAV!$AH20,HLOOKUP(Allgemeines!$C$12-1,$AI$4:$AO$2000,ROW(C20)-3,FALSE)-$AH20)</f>
        <v>0</v>
      </c>
      <c r="AH20" s="346">
        <f>HLOOKUP(Allgemeines!$C$12,$AI$4:$AO$2000,ROW(C20)-3,FALSE)</f>
        <v>0</v>
      </c>
      <c r="AI20" s="346">
        <f t="shared" si="10"/>
        <v>0</v>
      </c>
      <c r="AJ20" s="346">
        <f t="shared" si="1"/>
        <v>0</v>
      </c>
      <c r="AK20" s="346">
        <f t="shared" si="2"/>
        <v>0</v>
      </c>
      <c r="AL20" s="346">
        <f t="shared" si="3"/>
        <v>0</v>
      </c>
      <c r="AM20" s="346">
        <f t="shared" si="4"/>
        <v>0</v>
      </c>
      <c r="AN20" s="346">
        <f t="shared" si="5"/>
        <v>0</v>
      </c>
      <c r="AO20" s="346">
        <f t="shared" si="6"/>
        <v>0</v>
      </c>
    </row>
    <row r="21" spans="1:41" s="374" customFormat="1" x14ac:dyDescent="0.25">
      <c r="A21" s="369"/>
      <c r="B21" s="369"/>
      <c r="C21" s="370"/>
      <c r="D21" s="369"/>
      <c r="E21" s="369"/>
      <c r="F21" s="369"/>
      <c r="G21" s="344">
        <f t="shared" si="7"/>
        <v>0</v>
      </c>
      <c r="H21" s="369"/>
      <c r="I21" s="369"/>
      <c r="J21" s="369"/>
      <c r="K21" s="369"/>
      <c r="L21" s="369"/>
      <c r="M21" s="369"/>
      <c r="N21" s="369"/>
      <c r="O21" s="369"/>
      <c r="P21" s="371"/>
      <c r="Q21" s="465">
        <f>IF(C21&gt;Allgemeines!$C$12,0,SUM(G21,H21,J21,K21,M21:N21)-SUM(I21,L21,O21:P21))</f>
        <v>0</v>
      </c>
      <c r="R21" s="369"/>
      <c r="S21" s="369"/>
      <c r="T21" s="369"/>
      <c r="U21" s="369"/>
      <c r="V21" s="344">
        <f t="shared" si="8"/>
        <v>0</v>
      </c>
      <c r="W21" s="345">
        <f>IF(ISBLANK($B21),0,VLOOKUP($B21,Listen!$A$2:$C$45,2,FALSE))</f>
        <v>0</v>
      </c>
      <c r="X21" s="345">
        <f>IF(ISBLANK($B21),0,VLOOKUP($B21,Listen!$A$2:$C$45,3,FALSE))</f>
        <v>0</v>
      </c>
      <c r="Y21" s="372">
        <f t="shared" ref="Y21:AE37" si="11">$W21</f>
        <v>0</v>
      </c>
      <c r="Z21" s="372">
        <f t="shared" si="11"/>
        <v>0</v>
      </c>
      <c r="AA21" s="372">
        <f t="shared" si="11"/>
        <v>0</v>
      </c>
      <c r="AB21" s="372">
        <f t="shared" si="11"/>
        <v>0</v>
      </c>
      <c r="AC21" s="372">
        <f t="shared" si="11"/>
        <v>0</v>
      </c>
      <c r="AD21" s="372">
        <f t="shared" si="11"/>
        <v>0</v>
      </c>
      <c r="AE21" s="372">
        <f t="shared" si="11"/>
        <v>0</v>
      </c>
      <c r="AF21" s="346">
        <f t="shared" si="9"/>
        <v>0</v>
      </c>
      <c r="AG21" s="346">
        <f>IF(C21=Allgemeines!$C$12,SAV!$V21-SAV!$AH21,HLOOKUP(Allgemeines!$C$12-1,$AI$4:$AO$2000,ROW(C21)-3,FALSE)-$AH21)</f>
        <v>0</v>
      </c>
      <c r="AH21" s="346">
        <f>HLOOKUP(Allgemeines!$C$12,$AI$4:$AO$2000,ROW(C21)-3,FALSE)</f>
        <v>0</v>
      </c>
      <c r="AI21" s="346">
        <f t="shared" si="10"/>
        <v>0</v>
      </c>
      <c r="AJ21" s="346">
        <f t="shared" si="1"/>
        <v>0</v>
      </c>
      <c r="AK21" s="346">
        <f t="shared" si="2"/>
        <v>0</v>
      </c>
      <c r="AL21" s="346">
        <f t="shared" si="3"/>
        <v>0</v>
      </c>
      <c r="AM21" s="346">
        <f t="shared" si="4"/>
        <v>0</v>
      </c>
      <c r="AN21" s="346">
        <f t="shared" si="5"/>
        <v>0</v>
      </c>
      <c r="AO21" s="346">
        <f t="shared" si="6"/>
        <v>0</v>
      </c>
    </row>
    <row r="22" spans="1:41" s="374" customFormat="1" x14ac:dyDescent="0.25">
      <c r="A22" s="369"/>
      <c r="B22" s="369"/>
      <c r="C22" s="370"/>
      <c r="D22" s="369"/>
      <c r="E22" s="369"/>
      <c r="F22" s="369"/>
      <c r="G22" s="344">
        <f t="shared" si="7"/>
        <v>0</v>
      </c>
      <c r="H22" s="369"/>
      <c r="I22" s="369"/>
      <c r="J22" s="369"/>
      <c r="K22" s="369"/>
      <c r="L22" s="369"/>
      <c r="M22" s="369"/>
      <c r="N22" s="369"/>
      <c r="O22" s="369"/>
      <c r="P22" s="371"/>
      <c r="Q22" s="465">
        <f>IF(C22&gt;Allgemeines!$C$12,0,SUM(G22,H22,J22,K22,M22:N22)-SUM(I22,L22,O22:P22))</f>
        <v>0</v>
      </c>
      <c r="R22" s="369"/>
      <c r="S22" s="369"/>
      <c r="T22" s="369"/>
      <c r="U22" s="369"/>
      <c r="V22" s="344">
        <f t="shared" si="8"/>
        <v>0</v>
      </c>
      <c r="W22" s="345">
        <f>IF(ISBLANK($B22),0,VLOOKUP($B22,Listen!$A$2:$C$45,2,FALSE))</f>
        <v>0</v>
      </c>
      <c r="X22" s="345">
        <f>IF(ISBLANK($B22),0,VLOOKUP($B22,Listen!$A$2:$C$45,3,FALSE))</f>
        <v>0</v>
      </c>
      <c r="Y22" s="372">
        <f t="shared" si="11"/>
        <v>0</v>
      </c>
      <c r="Z22" s="372">
        <f t="shared" si="11"/>
        <v>0</v>
      </c>
      <c r="AA22" s="372">
        <f t="shared" si="11"/>
        <v>0</v>
      </c>
      <c r="AB22" s="372">
        <f t="shared" si="11"/>
        <v>0</v>
      </c>
      <c r="AC22" s="372">
        <f t="shared" si="11"/>
        <v>0</v>
      </c>
      <c r="AD22" s="372">
        <f t="shared" si="11"/>
        <v>0</v>
      </c>
      <c r="AE22" s="372">
        <f t="shared" si="11"/>
        <v>0</v>
      </c>
      <c r="AF22" s="346">
        <f t="shared" si="9"/>
        <v>0</v>
      </c>
      <c r="AG22" s="346">
        <f>IF(C22=Allgemeines!$C$12,SAV!$V22-SAV!$AH22,HLOOKUP(Allgemeines!$C$12-1,$AI$4:$AO$2000,ROW(C22)-3,FALSE)-$AH22)</f>
        <v>0</v>
      </c>
      <c r="AH22" s="346">
        <f>HLOOKUP(Allgemeines!$C$12,$AI$4:$AO$2000,ROW(C22)-3,FALSE)</f>
        <v>0</v>
      </c>
      <c r="AI22" s="346">
        <f t="shared" si="10"/>
        <v>0</v>
      </c>
      <c r="AJ22" s="346">
        <f t="shared" si="1"/>
        <v>0</v>
      </c>
      <c r="AK22" s="346">
        <f t="shared" si="2"/>
        <v>0</v>
      </c>
      <c r="AL22" s="346">
        <f t="shared" si="3"/>
        <v>0</v>
      </c>
      <c r="AM22" s="346">
        <f t="shared" si="4"/>
        <v>0</v>
      </c>
      <c r="AN22" s="346">
        <f t="shared" si="5"/>
        <v>0</v>
      </c>
      <c r="AO22" s="346">
        <f t="shared" si="6"/>
        <v>0</v>
      </c>
    </row>
    <row r="23" spans="1:41" s="374" customFormat="1" x14ac:dyDescent="0.25">
      <c r="A23" s="369"/>
      <c r="B23" s="369"/>
      <c r="C23" s="370"/>
      <c r="D23" s="369"/>
      <c r="E23" s="369"/>
      <c r="F23" s="369"/>
      <c r="G23" s="344">
        <f t="shared" si="7"/>
        <v>0</v>
      </c>
      <c r="H23" s="369"/>
      <c r="I23" s="369"/>
      <c r="J23" s="369"/>
      <c r="K23" s="369"/>
      <c r="L23" s="369"/>
      <c r="M23" s="369"/>
      <c r="N23" s="369"/>
      <c r="O23" s="369"/>
      <c r="P23" s="371"/>
      <c r="Q23" s="465">
        <f>IF(C23&gt;Allgemeines!$C$12,0,SUM(G23,H23,J23,K23,M23:N23)-SUM(I23,L23,O23:P23))</f>
        <v>0</v>
      </c>
      <c r="R23" s="369"/>
      <c r="S23" s="369"/>
      <c r="T23" s="369"/>
      <c r="U23" s="369"/>
      <c r="V23" s="344">
        <f t="shared" si="8"/>
        <v>0</v>
      </c>
      <c r="W23" s="345">
        <f>IF(ISBLANK($B23),0,VLOOKUP($B23,Listen!$A$2:$C$45,2,FALSE))</f>
        <v>0</v>
      </c>
      <c r="X23" s="345">
        <f>IF(ISBLANK($B23),0,VLOOKUP($B23,Listen!$A$2:$C$45,3,FALSE))</f>
        <v>0</v>
      </c>
      <c r="Y23" s="372">
        <f t="shared" si="11"/>
        <v>0</v>
      </c>
      <c r="Z23" s="372">
        <f t="shared" si="11"/>
        <v>0</v>
      </c>
      <c r="AA23" s="372">
        <f t="shared" si="11"/>
        <v>0</v>
      </c>
      <c r="AB23" s="372">
        <f t="shared" si="11"/>
        <v>0</v>
      </c>
      <c r="AC23" s="372">
        <f t="shared" si="11"/>
        <v>0</v>
      </c>
      <c r="AD23" s="372">
        <f t="shared" si="11"/>
        <v>0</v>
      </c>
      <c r="AE23" s="372">
        <f t="shared" si="11"/>
        <v>0</v>
      </c>
      <c r="AF23" s="346">
        <f t="shared" si="9"/>
        <v>0</v>
      </c>
      <c r="AG23" s="346">
        <f>IF(C23=Allgemeines!$C$12,SAV!$V23-SAV!$AH23,HLOOKUP(Allgemeines!$C$12-1,$AI$4:$AO$2000,ROW(C23)-3,FALSE)-$AH23)</f>
        <v>0</v>
      </c>
      <c r="AH23" s="346">
        <f>HLOOKUP(Allgemeines!$C$12,$AI$4:$AO$2000,ROW(C23)-3,FALSE)</f>
        <v>0</v>
      </c>
      <c r="AI23" s="346">
        <f t="shared" si="10"/>
        <v>0</v>
      </c>
      <c r="AJ23" s="346">
        <f t="shared" si="1"/>
        <v>0</v>
      </c>
      <c r="AK23" s="346">
        <f t="shared" si="2"/>
        <v>0</v>
      </c>
      <c r="AL23" s="346">
        <f t="shared" si="3"/>
        <v>0</v>
      </c>
      <c r="AM23" s="346">
        <f t="shared" si="4"/>
        <v>0</v>
      </c>
      <c r="AN23" s="346">
        <f t="shared" si="5"/>
        <v>0</v>
      </c>
      <c r="AO23" s="346">
        <f t="shared" si="6"/>
        <v>0</v>
      </c>
    </row>
    <row r="24" spans="1:41" s="374" customFormat="1" x14ac:dyDescent="0.25">
      <c r="A24" s="369"/>
      <c r="B24" s="369"/>
      <c r="C24" s="370"/>
      <c r="D24" s="369"/>
      <c r="E24" s="369"/>
      <c r="F24" s="369"/>
      <c r="G24" s="344">
        <f t="shared" si="7"/>
        <v>0</v>
      </c>
      <c r="H24" s="369"/>
      <c r="I24" s="369"/>
      <c r="J24" s="369"/>
      <c r="K24" s="369"/>
      <c r="L24" s="369"/>
      <c r="M24" s="369"/>
      <c r="N24" s="369"/>
      <c r="O24" s="369"/>
      <c r="P24" s="371"/>
      <c r="Q24" s="465">
        <f>IF(C24&gt;Allgemeines!$C$12,0,SUM(G24,H24,J24,K24,M24:N24)-SUM(I24,L24,O24:P24))</f>
        <v>0</v>
      </c>
      <c r="R24" s="369"/>
      <c r="S24" s="369"/>
      <c r="T24" s="369"/>
      <c r="U24" s="369"/>
      <c r="V24" s="344">
        <f t="shared" si="8"/>
        <v>0</v>
      </c>
      <c r="W24" s="345">
        <f>IF(ISBLANK($B24),0,VLOOKUP($B24,Listen!$A$2:$C$45,2,FALSE))</f>
        <v>0</v>
      </c>
      <c r="X24" s="345">
        <f>IF(ISBLANK($B24),0,VLOOKUP($B24,Listen!$A$2:$C$45,3,FALSE))</f>
        <v>0</v>
      </c>
      <c r="Y24" s="372">
        <f t="shared" si="11"/>
        <v>0</v>
      </c>
      <c r="Z24" s="372">
        <f t="shared" si="11"/>
        <v>0</v>
      </c>
      <c r="AA24" s="372">
        <f t="shared" si="11"/>
        <v>0</v>
      </c>
      <c r="AB24" s="372">
        <f t="shared" si="11"/>
        <v>0</v>
      </c>
      <c r="AC24" s="372">
        <f t="shared" si="11"/>
        <v>0</v>
      </c>
      <c r="AD24" s="372">
        <f t="shared" si="11"/>
        <v>0</v>
      </c>
      <c r="AE24" s="372">
        <f t="shared" si="11"/>
        <v>0</v>
      </c>
      <c r="AF24" s="346">
        <f t="shared" si="9"/>
        <v>0</v>
      </c>
      <c r="AG24" s="346">
        <f>IF(C24=Allgemeines!$C$12,SAV!$V24-SAV!$AH24,HLOOKUP(Allgemeines!$C$12-1,$AI$4:$AO$2000,ROW(C24)-3,FALSE)-$AH24)</f>
        <v>0</v>
      </c>
      <c r="AH24" s="346">
        <f>HLOOKUP(Allgemeines!$C$12,$AI$4:$AO$2000,ROW(C24)-3,FALSE)</f>
        <v>0</v>
      </c>
      <c r="AI24" s="346">
        <f t="shared" si="10"/>
        <v>0</v>
      </c>
      <c r="AJ24" s="346">
        <f t="shared" si="1"/>
        <v>0</v>
      </c>
      <c r="AK24" s="346">
        <f t="shared" si="2"/>
        <v>0</v>
      </c>
      <c r="AL24" s="346">
        <f t="shared" si="3"/>
        <v>0</v>
      </c>
      <c r="AM24" s="346">
        <f t="shared" si="4"/>
        <v>0</v>
      </c>
      <c r="AN24" s="346">
        <f t="shared" si="5"/>
        <v>0</v>
      </c>
      <c r="AO24" s="346">
        <f t="shared" si="6"/>
        <v>0</v>
      </c>
    </row>
    <row r="25" spans="1:41" s="374" customFormat="1" x14ac:dyDescent="0.25">
      <c r="A25" s="369"/>
      <c r="B25" s="369"/>
      <c r="C25" s="370"/>
      <c r="D25" s="369"/>
      <c r="E25" s="369"/>
      <c r="F25" s="369"/>
      <c r="G25" s="344">
        <f t="shared" si="7"/>
        <v>0</v>
      </c>
      <c r="H25" s="369"/>
      <c r="I25" s="369"/>
      <c r="J25" s="369"/>
      <c r="K25" s="369"/>
      <c r="L25" s="369"/>
      <c r="M25" s="369"/>
      <c r="N25" s="369"/>
      <c r="O25" s="369"/>
      <c r="P25" s="371"/>
      <c r="Q25" s="465">
        <f>IF(C25&gt;Allgemeines!$C$12,0,SUM(G25,H25,J25,K25,M25:N25)-SUM(I25,L25,O25:P25))</f>
        <v>0</v>
      </c>
      <c r="R25" s="369"/>
      <c r="S25" s="369"/>
      <c r="T25" s="369"/>
      <c r="U25" s="369"/>
      <c r="V25" s="344">
        <f t="shared" si="8"/>
        <v>0</v>
      </c>
      <c r="W25" s="345">
        <f>IF(ISBLANK($B25),0,VLOOKUP($B25,Listen!$A$2:$C$45,2,FALSE))</f>
        <v>0</v>
      </c>
      <c r="X25" s="345">
        <f>IF(ISBLANK($B25),0,VLOOKUP($B25,Listen!$A$2:$C$45,3,FALSE))</f>
        <v>0</v>
      </c>
      <c r="Y25" s="372">
        <f t="shared" si="11"/>
        <v>0</v>
      </c>
      <c r="Z25" s="372">
        <f t="shared" si="11"/>
        <v>0</v>
      </c>
      <c r="AA25" s="372">
        <f t="shared" si="11"/>
        <v>0</v>
      </c>
      <c r="AB25" s="372">
        <f t="shared" si="11"/>
        <v>0</v>
      </c>
      <c r="AC25" s="372">
        <f t="shared" si="11"/>
        <v>0</v>
      </c>
      <c r="AD25" s="372">
        <f t="shared" si="11"/>
        <v>0</v>
      </c>
      <c r="AE25" s="372">
        <f t="shared" si="11"/>
        <v>0</v>
      </c>
      <c r="AF25" s="346">
        <f t="shared" si="9"/>
        <v>0</v>
      </c>
      <c r="AG25" s="346">
        <f>IF(C25=Allgemeines!$C$12,SAV!$V25-SAV!$AH25,HLOOKUP(Allgemeines!$C$12-1,$AI$4:$AO$2000,ROW(C25)-3,FALSE)-$AH25)</f>
        <v>0</v>
      </c>
      <c r="AH25" s="346">
        <f>HLOOKUP(Allgemeines!$C$12,$AI$4:$AO$2000,ROW(C25)-3,FALSE)</f>
        <v>0</v>
      </c>
      <c r="AI25" s="346">
        <f t="shared" si="10"/>
        <v>0</v>
      </c>
      <c r="AJ25" s="346">
        <f t="shared" si="1"/>
        <v>0</v>
      </c>
      <c r="AK25" s="346">
        <f t="shared" si="2"/>
        <v>0</v>
      </c>
      <c r="AL25" s="346">
        <f t="shared" si="3"/>
        <v>0</v>
      </c>
      <c r="AM25" s="346">
        <f t="shared" si="4"/>
        <v>0</v>
      </c>
      <c r="AN25" s="346">
        <f t="shared" si="5"/>
        <v>0</v>
      </c>
      <c r="AO25" s="346">
        <f t="shared" si="6"/>
        <v>0</v>
      </c>
    </row>
    <row r="26" spans="1:41" s="374" customFormat="1" x14ac:dyDescent="0.25">
      <c r="A26" s="369"/>
      <c r="B26" s="369"/>
      <c r="C26" s="370"/>
      <c r="D26" s="369"/>
      <c r="E26" s="369"/>
      <c r="F26" s="369"/>
      <c r="G26" s="344">
        <f t="shared" si="7"/>
        <v>0</v>
      </c>
      <c r="H26" s="369"/>
      <c r="I26" s="369"/>
      <c r="J26" s="369"/>
      <c r="K26" s="369"/>
      <c r="L26" s="369"/>
      <c r="M26" s="369"/>
      <c r="N26" s="369"/>
      <c r="O26" s="369"/>
      <c r="P26" s="371"/>
      <c r="Q26" s="465">
        <f>IF(C26&gt;Allgemeines!$C$12,0,SUM(G26,H26,J26,K26,M26:N26)-SUM(I26,L26,O26:P26))</f>
        <v>0</v>
      </c>
      <c r="R26" s="369"/>
      <c r="S26" s="369"/>
      <c r="T26" s="369"/>
      <c r="U26" s="369"/>
      <c r="V26" s="344">
        <f t="shared" si="8"/>
        <v>0</v>
      </c>
      <c r="W26" s="345">
        <f>IF(ISBLANK($B26),0,VLOOKUP($B26,Listen!$A$2:$C$45,2,FALSE))</f>
        <v>0</v>
      </c>
      <c r="X26" s="345">
        <f>IF(ISBLANK($B26),0,VLOOKUP($B26,Listen!$A$2:$C$45,3,FALSE))</f>
        <v>0</v>
      </c>
      <c r="Y26" s="372">
        <f t="shared" si="11"/>
        <v>0</v>
      </c>
      <c r="Z26" s="372">
        <f t="shared" si="11"/>
        <v>0</v>
      </c>
      <c r="AA26" s="372">
        <f t="shared" si="11"/>
        <v>0</v>
      </c>
      <c r="AB26" s="372">
        <f t="shared" si="11"/>
        <v>0</v>
      </c>
      <c r="AC26" s="372">
        <f t="shared" si="11"/>
        <v>0</v>
      </c>
      <c r="AD26" s="372">
        <f t="shared" si="11"/>
        <v>0</v>
      </c>
      <c r="AE26" s="372">
        <f t="shared" si="11"/>
        <v>0</v>
      </c>
      <c r="AF26" s="346">
        <f t="shared" si="9"/>
        <v>0</v>
      </c>
      <c r="AG26" s="346">
        <f>IF(C26=Allgemeines!$C$12,SAV!$V26-SAV!$AH26,HLOOKUP(Allgemeines!$C$12-1,$AI$4:$AO$2000,ROW(C26)-3,FALSE)-$AH26)</f>
        <v>0</v>
      </c>
      <c r="AH26" s="346">
        <f>HLOOKUP(Allgemeines!$C$12,$AI$4:$AO$2000,ROW(C26)-3,FALSE)</f>
        <v>0</v>
      </c>
      <c r="AI26" s="346">
        <f t="shared" si="10"/>
        <v>0</v>
      </c>
      <c r="AJ26" s="346">
        <f t="shared" si="1"/>
        <v>0</v>
      </c>
      <c r="AK26" s="346">
        <f t="shared" si="2"/>
        <v>0</v>
      </c>
      <c r="AL26" s="346">
        <f t="shared" si="3"/>
        <v>0</v>
      </c>
      <c r="AM26" s="346">
        <f t="shared" si="4"/>
        <v>0</v>
      </c>
      <c r="AN26" s="346">
        <f t="shared" si="5"/>
        <v>0</v>
      </c>
      <c r="AO26" s="346">
        <f t="shared" si="6"/>
        <v>0</v>
      </c>
    </row>
    <row r="27" spans="1:41" s="374" customFormat="1" x14ac:dyDescent="0.25">
      <c r="A27" s="369"/>
      <c r="B27" s="369"/>
      <c r="C27" s="370"/>
      <c r="D27" s="369"/>
      <c r="E27" s="369"/>
      <c r="F27" s="369"/>
      <c r="G27" s="344">
        <f t="shared" si="7"/>
        <v>0</v>
      </c>
      <c r="H27" s="369"/>
      <c r="I27" s="369"/>
      <c r="J27" s="369"/>
      <c r="K27" s="369"/>
      <c r="L27" s="369"/>
      <c r="M27" s="369"/>
      <c r="N27" s="369"/>
      <c r="O27" s="369"/>
      <c r="P27" s="371"/>
      <c r="Q27" s="465">
        <f>IF(C27&gt;Allgemeines!$C$12,0,SUM(G27,H27,J27,K27,M27:N27)-SUM(I27,L27,O27:P27))</f>
        <v>0</v>
      </c>
      <c r="R27" s="369"/>
      <c r="S27" s="369"/>
      <c r="T27" s="369"/>
      <c r="U27" s="369"/>
      <c r="V27" s="344">
        <f t="shared" si="8"/>
        <v>0</v>
      </c>
      <c r="W27" s="345">
        <f>IF(ISBLANK($B27),0,VLOOKUP($B27,Listen!$A$2:$C$45,2,FALSE))</f>
        <v>0</v>
      </c>
      <c r="X27" s="345">
        <f>IF(ISBLANK($B27),0,VLOOKUP($B27,Listen!$A$2:$C$45,3,FALSE))</f>
        <v>0</v>
      </c>
      <c r="Y27" s="372">
        <f t="shared" si="11"/>
        <v>0</v>
      </c>
      <c r="Z27" s="372">
        <f t="shared" si="11"/>
        <v>0</v>
      </c>
      <c r="AA27" s="372">
        <f t="shared" si="11"/>
        <v>0</v>
      </c>
      <c r="AB27" s="372">
        <f t="shared" si="11"/>
        <v>0</v>
      </c>
      <c r="AC27" s="372">
        <f t="shared" si="11"/>
        <v>0</v>
      </c>
      <c r="AD27" s="372">
        <f t="shared" si="11"/>
        <v>0</v>
      </c>
      <c r="AE27" s="372">
        <f t="shared" si="11"/>
        <v>0</v>
      </c>
      <c r="AF27" s="346">
        <f t="shared" si="9"/>
        <v>0</v>
      </c>
      <c r="AG27" s="346">
        <f>IF(C27=Allgemeines!$C$12,SAV!$V27-SAV!$AH27,HLOOKUP(Allgemeines!$C$12-1,$AI$4:$AO$2000,ROW(C27)-3,FALSE)-$AH27)</f>
        <v>0</v>
      </c>
      <c r="AH27" s="346">
        <f>HLOOKUP(Allgemeines!$C$12,$AI$4:$AO$2000,ROW(C27)-3,FALSE)</f>
        <v>0</v>
      </c>
      <c r="AI27" s="346">
        <f t="shared" si="10"/>
        <v>0</v>
      </c>
      <c r="AJ27" s="346">
        <f t="shared" si="1"/>
        <v>0</v>
      </c>
      <c r="AK27" s="346">
        <f t="shared" si="2"/>
        <v>0</v>
      </c>
      <c r="AL27" s="346">
        <f t="shared" si="3"/>
        <v>0</v>
      </c>
      <c r="AM27" s="346">
        <f t="shared" si="4"/>
        <v>0</v>
      </c>
      <c r="AN27" s="346">
        <f t="shared" si="5"/>
        <v>0</v>
      </c>
      <c r="AO27" s="346">
        <f t="shared" si="6"/>
        <v>0</v>
      </c>
    </row>
    <row r="28" spans="1:41" s="374" customFormat="1" x14ac:dyDescent="0.25">
      <c r="A28" s="369"/>
      <c r="B28" s="369"/>
      <c r="C28" s="370"/>
      <c r="D28" s="369"/>
      <c r="E28" s="369"/>
      <c r="F28" s="369"/>
      <c r="G28" s="344">
        <f t="shared" si="7"/>
        <v>0</v>
      </c>
      <c r="H28" s="369"/>
      <c r="I28" s="369"/>
      <c r="J28" s="369"/>
      <c r="K28" s="369"/>
      <c r="L28" s="369"/>
      <c r="M28" s="369"/>
      <c r="N28" s="369"/>
      <c r="O28" s="369"/>
      <c r="P28" s="371"/>
      <c r="Q28" s="465">
        <f>IF(C28&gt;Allgemeines!$C$12,0,SUM(G28,H28,J28,K28,M28:N28)-SUM(I28,L28,O28:P28))</f>
        <v>0</v>
      </c>
      <c r="R28" s="369"/>
      <c r="S28" s="369"/>
      <c r="T28" s="369"/>
      <c r="U28" s="369"/>
      <c r="V28" s="344">
        <f t="shared" si="8"/>
        <v>0</v>
      </c>
      <c r="W28" s="345">
        <f>IF(ISBLANK($B28),0,VLOOKUP($B28,Listen!$A$2:$C$45,2,FALSE))</f>
        <v>0</v>
      </c>
      <c r="X28" s="345">
        <f>IF(ISBLANK($B28),0,VLOOKUP($B28,Listen!$A$2:$C$45,3,FALSE))</f>
        <v>0</v>
      </c>
      <c r="Y28" s="372">
        <f t="shared" si="11"/>
        <v>0</v>
      </c>
      <c r="Z28" s="372">
        <f t="shared" si="11"/>
        <v>0</v>
      </c>
      <c r="AA28" s="372">
        <f t="shared" si="11"/>
        <v>0</v>
      </c>
      <c r="AB28" s="372">
        <f t="shared" si="11"/>
        <v>0</v>
      </c>
      <c r="AC28" s="372">
        <f t="shared" si="11"/>
        <v>0</v>
      </c>
      <c r="AD28" s="372">
        <f t="shared" si="11"/>
        <v>0</v>
      </c>
      <c r="AE28" s="372">
        <f t="shared" si="11"/>
        <v>0</v>
      </c>
      <c r="AF28" s="346">
        <f t="shared" si="9"/>
        <v>0</v>
      </c>
      <c r="AG28" s="346">
        <f>IF(C28=Allgemeines!$C$12,SAV!$V28-SAV!$AH28,HLOOKUP(Allgemeines!$C$12-1,$AI$4:$AO$2000,ROW(C28)-3,FALSE)-$AH28)</f>
        <v>0</v>
      </c>
      <c r="AH28" s="346">
        <f>HLOOKUP(Allgemeines!$C$12,$AI$4:$AO$2000,ROW(C28)-3,FALSE)</f>
        <v>0</v>
      </c>
      <c r="AI28" s="346">
        <f t="shared" si="10"/>
        <v>0</v>
      </c>
      <c r="AJ28" s="346">
        <f t="shared" si="1"/>
        <v>0</v>
      </c>
      <c r="AK28" s="346">
        <f t="shared" si="2"/>
        <v>0</v>
      </c>
      <c r="AL28" s="346">
        <f t="shared" si="3"/>
        <v>0</v>
      </c>
      <c r="AM28" s="346">
        <f t="shared" si="4"/>
        <v>0</v>
      </c>
      <c r="AN28" s="346">
        <f t="shared" si="5"/>
        <v>0</v>
      </c>
      <c r="AO28" s="346">
        <f t="shared" si="6"/>
        <v>0</v>
      </c>
    </row>
    <row r="29" spans="1:41" s="374" customFormat="1" x14ac:dyDescent="0.25">
      <c r="A29" s="369"/>
      <c r="B29" s="369"/>
      <c r="C29" s="370"/>
      <c r="D29" s="369"/>
      <c r="E29" s="369"/>
      <c r="F29" s="369"/>
      <c r="G29" s="344">
        <f t="shared" si="7"/>
        <v>0</v>
      </c>
      <c r="H29" s="369"/>
      <c r="I29" s="369"/>
      <c r="J29" s="369"/>
      <c r="K29" s="369"/>
      <c r="L29" s="369"/>
      <c r="M29" s="369"/>
      <c r="N29" s="369"/>
      <c r="O29" s="369"/>
      <c r="P29" s="371"/>
      <c r="Q29" s="465">
        <f>IF(C29&gt;Allgemeines!$C$12,0,SUM(G29,H29,J29,K29,M29:N29)-SUM(I29,L29,O29:P29))</f>
        <v>0</v>
      </c>
      <c r="R29" s="369"/>
      <c r="S29" s="369"/>
      <c r="T29" s="369"/>
      <c r="U29" s="369"/>
      <c r="V29" s="344">
        <f t="shared" si="8"/>
        <v>0</v>
      </c>
      <c r="W29" s="345">
        <f>IF(ISBLANK($B29),0,VLOOKUP($B29,Listen!$A$2:$C$45,2,FALSE))</f>
        <v>0</v>
      </c>
      <c r="X29" s="345">
        <f>IF(ISBLANK($B29),0,VLOOKUP($B29,Listen!$A$2:$C$45,3,FALSE))</f>
        <v>0</v>
      </c>
      <c r="Y29" s="372">
        <f t="shared" si="11"/>
        <v>0</v>
      </c>
      <c r="Z29" s="372">
        <f t="shared" si="11"/>
        <v>0</v>
      </c>
      <c r="AA29" s="372">
        <f t="shared" si="11"/>
        <v>0</v>
      </c>
      <c r="AB29" s="372">
        <f t="shared" si="11"/>
        <v>0</v>
      </c>
      <c r="AC29" s="372">
        <f t="shared" si="11"/>
        <v>0</v>
      </c>
      <c r="AD29" s="372">
        <f t="shared" si="11"/>
        <v>0</v>
      </c>
      <c r="AE29" s="372">
        <f t="shared" si="11"/>
        <v>0</v>
      </c>
      <c r="AF29" s="346">
        <f t="shared" si="9"/>
        <v>0</v>
      </c>
      <c r="AG29" s="346">
        <f>IF(C29=Allgemeines!$C$12,SAV!$V29-SAV!$AH29,HLOOKUP(Allgemeines!$C$12-1,$AI$4:$AO$2000,ROW(C29)-3,FALSE)-$AH29)</f>
        <v>0</v>
      </c>
      <c r="AH29" s="346">
        <f>HLOOKUP(Allgemeines!$C$12,$AI$4:$AO$2000,ROW(C29)-3,FALSE)</f>
        <v>0</v>
      </c>
      <c r="AI29" s="346">
        <f t="shared" si="10"/>
        <v>0</v>
      </c>
      <c r="AJ29" s="346">
        <f t="shared" si="1"/>
        <v>0</v>
      </c>
      <c r="AK29" s="346">
        <f t="shared" si="2"/>
        <v>0</v>
      </c>
      <c r="AL29" s="346">
        <f t="shared" si="3"/>
        <v>0</v>
      </c>
      <c r="AM29" s="346">
        <f t="shared" si="4"/>
        <v>0</v>
      </c>
      <c r="AN29" s="346">
        <f t="shared" si="5"/>
        <v>0</v>
      </c>
      <c r="AO29" s="346">
        <f t="shared" si="6"/>
        <v>0</v>
      </c>
    </row>
    <row r="30" spans="1:41" s="374" customFormat="1" x14ac:dyDescent="0.25">
      <c r="A30" s="369"/>
      <c r="B30" s="369"/>
      <c r="C30" s="370"/>
      <c r="D30" s="369"/>
      <c r="E30" s="369"/>
      <c r="F30" s="369"/>
      <c r="G30" s="344">
        <f t="shared" si="7"/>
        <v>0</v>
      </c>
      <c r="H30" s="369"/>
      <c r="I30" s="369"/>
      <c r="J30" s="369"/>
      <c r="K30" s="369"/>
      <c r="L30" s="369"/>
      <c r="M30" s="369"/>
      <c r="N30" s="369"/>
      <c r="O30" s="369"/>
      <c r="P30" s="371"/>
      <c r="Q30" s="465">
        <f>IF(C30&gt;Allgemeines!$C$12,0,SUM(G30,H30,J30,K30,M30:N30)-SUM(I30,L30,O30:P30))</f>
        <v>0</v>
      </c>
      <c r="R30" s="369"/>
      <c r="S30" s="369"/>
      <c r="T30" s="369"/>
      <c r="U30" s="369"/>
      <c r="V30" s="344">
        <f t="shared" si="8"/>
        <v>0</v>
      </c>
      <c r="W30" s="345">
        <f>IF(ISBLANK($B30),0,VLOOKUP($B30,Listen!$A$2:$C$45,2,FALSE))</f>
        <v>0</v>
      </c>
      <c r="X30" s="345">
        <f>IF(ISBLANK($B30),0,VLOOKUP($B30,Listen!$A$2:$C$45,3,FALSE))</f>
        <v>0</v>
      </c>
      <c r="Y30" s="372">
        <f t="shared" si="11"/>
        <v>0</v>
      </c>
      <c r="Z30" s="372">
        <f t="shared" si="11"/>
        <v>0</v>
      </c>
      <c r="AA30" s="372">
        <f t="shared" si="11"/>
        <v>0</v>
      </c>
      <c r="AB30" s="372">
        <f t="shared" si="11"/>
        <v>0</v>
      </c>
      <c r="AC30" s="372">
        <f t="shared" si="11"/>
        <v>0</v>
      </c>
      <c r="AD30" s="372">
        <f t="shared" si="11"/>
        <v>0</v>
      </c>
      <c r="AE30" s="372">
        <f t="shared" si="11"/>
        <v>0</v>
      </c>
      <c r="AF30" s="346">
        <f t="shared" si="9"/>
        <v>0</v>
      </c>
      <c r="AG30" s="346">
        <f>IF(C30=Allgemeines!$C$12,SAV!$V30-SAV!$AH30,HLOOKUP(Allgemeines!$C$12-1,$AI$4:$AO$2000,ROW(C30)-3,FALSE)-$AH30)</f>
        <v>0</v>
      </c>
      <c r="AH30" s="346">
        <f>HLOOKUP(Allgemeines!$C$12,$AI$4:$AO$2000,ROW(C30)-3,FALSE)</f>
        <v>0</v>
      </c>
      <c r="AI30" s="346">
        <f t="shared" si="10"/>
        <v>0</v>
      </c>
      <c r="AJ30" s="346">
        <f t="shared" si="1"/>
        <v>0</v>
      </c>
      <c r="AK30" s="346">
        <f t="shared" si="2"/>
        <v>0</v>
      </c>
      <c r="AL30" s="346">
        <f t="shared" si="3"/>
        <v>0</v>
      </c>
      <c r="AM30" s="346">
        <f t="shared" si="4"/>
        <v>0</v>
      </c>
      <c r="AN30" s="346">
        <f t="shared" si="5"/>
        <v>0</v>
      </c>
      <c r="AO30" s="346">
        <f t="shared" si="6"/>
        <v>0</v>
      </c>
    </row>
    <row r="31" spans="1:41" s="374" customFormat="1" x14ac:dyDescent="0.25">
      <c r="A31" s="369"/>
      <c r="B31" s="369"/>
      <c r="C31" s="370"/>
      <c r="D31" s="369"/>
      <c r="E31" s="369"/>
      <c r="F31" s="369"/>
      <c r="G31" s="344">
        <f t="shared" si="7"/>
        <v>0</v>
      </c>
      <c r="H31" s="369"/>
      <c r="I31" s="369"/>
      <c r="J31" s="369"/>
      <c r="K31" s="369"/>
      <c r="L31" s="369"/>
      <c r="M31" s="369"/>
      <c r="N31" s="369"/>
      <c r="O31" s="369"/>
      <c r="P31" s="371"/>
      <c r="Q31" s="465">
        <f>IF(C31&gt;Allgemeines!$C$12,0,SUM(G31,H31,J31,K31,M31:N31)-SUM(I31,L31,O31:P31))</f>
        <v>0</v>
      </c>
      <c r="R31" s="369"/>
      <c r="S31" s="369"/>
      <c r="T31" s="369"/>
      <c r="U31" s="369"/>
      <c r="V31" s="344">
        <f t="shared" si="8"/>
        <v>0</v>
      </c>
      <c r="W31" s="345">
        <f>IF(ISBLANK($B31),0,VLOOKUP($B31,Listen!$A$2:$C$45,2,FALSE))</f>
        <v>0</v>
      </c>
      <c r="X31" s="345">
        <f>IF(ISBLANK($B31),0,VLOOKUP($B31,Listen!$A$2:$C$45,3,FALSE))</f>
        <v>0</v>
      </c>
      <c r="Y31" s="372">
        <f t="shared" si="11"/>
        <v>0</v>
      </c>
      <c r="Z31" s="372">
        <f t="shared" si="11"/>
        <v>0</v>
      </c>
      <c r="AA31" s="372">
        <f t="shared" si="11"/>
        <v>0</v>
      </c>
      <c r="AB31" s="372">
        <f t="shared" si="11"/>
        <v>0</v>
      </c>
      <c r="AC31" s="372">
        <f t="shared" si="11"/>
        <v>0</v>
      </c>
      <c r="AD31" s="372">
        <f t="shared" si="11"/>
        <v>0</v>
      </c>
      <c r="AE31" s="372">
        <f t="shared" si="11"/>
        <v>0</v>
      </c>
      <c r="AF31" s="346">
        <f t="shared" si="9"/>
        <v>0</v>
      </c>
      <c r="AG31" s="346">
        <f>IF(C31=Allgemeines!$C$12,SAV!$V31-SAV!$AH31,HLOOKUP(Allgemeines!$C$12-1,$AI$4:$AO$2000,ROW(C31)-3,FALSE)-$AH31)</f>
        <v>0</v>
      </c>
      <c r="AH31" s="346">
        <f>HLOOKUP(Allgemeines!$C$12,$AI$4:$AO$2000,ROW(C31)-3,FALSE)</f>
        <v>0</v>
      </c>
      <c r="AI31" s="346">
        <f t="shared" si="10"/>
        <v>0</v>
      </c>
      <c r="AJ31" s="346">
        <f t="shared" si="1"/>
        <v>0</v>
      </c>
      <c r="AK31" s="346">
        <f t="shared" si="2"/>
        <v>0</v>
      </c>
      <c r="AL31" s="346">
        <f t="shared" si="3"/>
        <v>0</v>
      </c>
      <c r="AM31" s="346">
        <f t="shared" si="4"/>
        <v>0</v>
      </c>
      <c r="AN31" s="346">
        <f t="shared" si="5"/>
        <v>0</v>
      </c>
      <c r="AO31" s="346">
        <f t="shared" si="6"/>
        <v>0</v>
      </c>
    </row>
    <row r="32" spans="1:41" s="374" customFormat="1" x14ac:dyDescent="0.25">
      <c r="A32" s="369"/>
      <c r="B32" s="369"/>
      <c r="C32" s="370"/>
      <c r="D32" s="369"/>
      <c r="E32" s="369"/>
      <c r="F32" s="369"/>
      <c r="G32" s="344">
        <f t="shared" si="7"/>
        <v>0</v>
      </c>
      <c r="H32" s="369"/>
      <c r="I32" s="369"/>
      <c r="J32" s="369"/>
      <c r="K32" s="369"/>
      <c r="L32" s="369"/>
      <c r="M32" s="369"/>
      <c r="N32" s="369"/>
      <c r="O32" s="369"/>
      <c r="P32" s="371"/>
      <c r="Q32" s="465">
        <f>IF(C32&gt;Allgemeines!$C$12,0,SUM(G32,H32,J32,K32,M32:N32)-SUM(I32,L32,O32:P32))</f>
        <v>0</v>
      </c>
      <c r="R32" s="369"/>
      <c r="S32" s="369"/>
      <c r="T32" s="369"/>
      <c r="U32" s="369"/>
      <c r="V32" s="344">
        <f t="shared" si="8"/>
        <v>0</v>
      </c>
      <c r="W32" s="345">
        <f>IF(ISBLANK($B32),0,VLOOKUP($B32,Listen!$A$2:$C$45,2,FALSE))</f>
        <v>0</v>
      </c>
      <c r="X32" s="345">
        <f>IF(ISBLANK($B32),0,VLOOKUP($B32,Listen!$A$2:$C$45,3,FALSE))</f>
        <v>0</v>
      </c>
      <c r="Y32" s="372">
        <f t="shared" si="11"/>
        <v>0</v>
      </c>
      <c r="Z32" s="372">
        <f t="shared" si="11"/>
        <v>0</v>
      </c>
      <c r="AA32" s="372">
        <f t="shared" si="11"/>
        <v>0</v>
      </c>
      <c r="AB32" s="372">
        <f t="shared" si="11"/>
        <v>0</v>
      </c>
      <c r="AC32" s="372">
        <f t="shared" si="11"/>
        <v>0</v>
      </c>
      <c r="AD32" s="372">
        <f t="shared" si="11"/>
        <v>0</v>
      </c>
      <c r="AE32" s="372">
        <f t="shared" si="11"/>
        <v>0</v>
      </c>
      <c r="AF32" s="346">
        <f t="shared" si="9"/>
        <v>0</v>
      </c>
      <c r="AG32" s="346">
        <f>IF(C32=Allgemeines!$C$12,SAV!$V32-SAV!$AH32,HLOOKUP(Allgemeines!$C$12-1,$AI$4:$AO$2000,ROW(C32)-3,FALSE)-$AH32)</f>
        <v>0</v>
      </c>
      <c r="AH32" s="346">
        <f>HLOOKUP(Allgemeines!$C$12,$AI$4:$AO$2000,ROW(C32)-3,FALSE)</f>
        <v>0</v>
      </c>
      <c r="AI32" s="346">
        <f t="shared" si="10"/>
        <v>0</v>
      </c>
      <c r="AJ32" s="346">
        <f t="shared" si="1"/>
        <v>0</v>
      </c>
      <c r="AK32" s="346">
        <f t="shared" si="2"/>
        <v>0</v>
      </c>
      <c r="AL32" s="346">
        <f t="shared" si="3"/>
        <v>0</v>
      </c>
      <c r="AM32" s="346">
        <f t="shared" si="4"/>
        <v>0</v>
      </c>
      <c r="AN32" s="346">
        <f t="shared" si="5"/>
        <v>0</v>
      </c>
      <c r="AO32" s="346">
        <f t="shared" si="6"/>
        <v>0</v>
      </c>
    </row>
    <row r="33" spans="1:41" s="374" customFormat="1" x14ac:dyDescent="0.25">
      <c r="A33" s="369"/>
      <c r="B33" s="369"/>
      <c r="C33" s="370"/>
      <c r="D33" s="369"/>
      <c r="E33" s="369"/>
      <c r="F33" s="369"/>
      <c r="G33" s="344">
        <f t="shared" si="7"/>
        <v>0</v>
      </c>
      <c r="H33" s="369"/>
      <c r="I33" s="369"/>
      <c r="J33" s="369"/>
      <c r="K33" s="369"/>
      <c r="L33" s="369"/>
      <c r="M33" s="369"/>
      <c r="N33" s="369"/>
      <c r="O33" s="369"/>
      <c r="P33" s="371"/>
      <c r="Q33" s="465">
        <f>IF(C33&gt;Allgemeines!$C$12,0,SUM(G33,H33,J33,K33,M33:N33)-SUM(I33,L33,O33:P33))</f>
        <v>0</v>
      </c>
      <c r="R33" s="369"/>
      <c r="S33" s="369"/>
      <c r="T33" s="369"/>
      <c r="U33" s="369"/>
      <c r="V33" s="344">
        <f t="shared" si="8"/>
        <v>0</v>
      </c>
      <c r="W33" s="345">
        <f>IF(ISBLANK($B33),0,VLOOKUP($B33,Listen!$A$2:$C$45,2,FALSE))</f>
        <v>0</v>
      </c>
      <c r="X33" s="345">
        <f>IF(ISBLANK($B33),0,VLOOKUP($B33,Listen!$A$2:$C$45,3,FALSE))</f>
        <v>0</v>
      </c>
      <c r="Y33" s="372">
        <f t="shared" si="11"/>
        <v>0</v>
      </c>
      <c r="Z33" s="372">
        <f t="shared" si="11"/>
        <v>0</v>
      </c>
      <c r="AA33" s="372">
        <f t="shared" si="11"/>
        <v>0</v>
      </c>
      <c r="AB33" s="372">
        <f t="shared" si="11"/>
        <v>0</v>
      </c>
      <c r="AC33" s="372">
        <f t="shared" si="11"/>
        <v>0</v>
      </c>
      <c r="AD33" s="372">
        <f t="shared" si="11"/>
        <v>0</v>
      </c>
      <c r="AE33" s="372">
        <f t="shared" si="11"/>
        <v>0</v>
      </c>
      <c r="AF33" s="346">
        <f t="shared" si="9"/>
        <v>0</v>
      </c>
      <c r="AG33" s="346">
        <f>IF(C33=Allgemeines!$C$12,SAV!$V33-SAV!$AH33,HLOOKUP(Allgemeines!$C$12-1,$AI$4:$AO$2000,ROW(C33)-3,FALSE)-$AH33)</f>
        <v>0</v>
      </c>
      <c r="AH33" s="346">
        <f>HLOOKUP(Allgemeines!$C$12,$AI$4:$AO$2000,ROW(C33)-3,FALSE)</f>
        <v>0</v>
      </c>
      <c r="AI33" s="346">
        <f t="shared" si="10"/>
        <v>0</v>
      </c>
      <c r="AJ33" s="346">
        <f t="shared" si="1"/>
        <v>0</v>
      </c>
      <c r="AK33" s="346">
        <f t="shared" si="2"/>
        <v>0</v>
      </c>
      <c r="AL33" s="346">
        <f t="shared" si="3"/>
        <v>0</v>
      </c>
      <c r="AM33" s="346">
        <f t="shared" si="4"/>
        <v>0</v>
      </c>
      <c r="AN33" s="346">
        <f t="shared" si="5"/>
        <v>0</v>
      </c>
      <c r="AO33" s="346">
        <f t="shared" si="6"/>
        <v>0</v>
      </c>
    </row>
    <row r="34" spans="1:41" s="374" customFormat="1" x14ac:dyDescent="0.25">
      <c r="A34" s="369"/>
      <c r="B34" s="369"/>
      <c r="C34" s="370"/>
      <c r="D34" s="369"/>
      <c r="E34" s="369"/>
      <c r="F34" s="369"/>
      <c r="G34" s="344">
        <f t="shared" si="7"/>
        <v>0</v>
      </c>
      <c r="H34" s="369"/>
      <c r="I34" s="369"/>
      <c r="J34" s="369"/>
      <c r="K34" s="369"/>
      <c r="L34" s="369"/>
      <c r="M34" s="369"/>
      <c r="N34" s="369"/>
      <c r="O34" s="369"/>
      <c r="P34" s="371"/>
      <c r="Q34" s="465">
        <f>IF(C34&gt;Allgemeines!$C$12,0,SUM(G34,H34,J34,K34,M34:N34)-SUM(I34,L34,O34:P34))</f>
        <v>0</v>
      </c>
      <c r="R34" s="369"/>
      <c r="S34" s="369"/>
      <c r="T34" s="369"/>
      <c r="U34" s="369"/>
      <c r="V34" s="344">
        <f t="shared" si="8"/>
        <v>0</v>
      </c>
      <c r="W34" s="345">
        <f>IF(ISBLANK($B34),0,VLOOKUP($B34,Listen!$A$2:$C$45,2,FALSE))</f>
        <v>0</v>
      </c>
      <c r="X34" s="345">
        <f>IF(ISBLANK($B34),0,VLOOKUP($B34,Listen!$A$2:$C$45,3,FALSE))</f>
        <v>0</v>
      </c>
      <c r="Y34" s="372">
        <f t="shared" si="11"/>
        <v>0</v>
      </c>
      <c r="Z34" s="372">
        <f t="shared" si="11"/>
        <v>0</v>
      </c>
      <c r="AA34" s="372">
        <f t="shared" si="11"/>
        <v>0</v>
      </c>
      <c r="AB34" s="372">
        <f t="shared" si="11"/>
        <v>0</v>
      </c>
      <c r="AC34" s="372">
        <f t="shared" si="11"/>
        <v>0</v>
      </c>
      <c r="AD34" s="372">
        <f t="shared" si="11"/>
        <v>0</v>
      </c>
      <c r="AE34" s="372">
        <f t="shared" si="11"/>
        <v>0</v>
      </c>
      <c r="AF34" s="346">
        <f t="shared" si="9"/>
        <v>0</v>
      </c>
      <c r="AG34" s="346">
        <f>IF(C34=Allgemeines!$C$12,SAV!$V34-SAV!$AH34,HLOOKUP(Allgemeines!$C$12-1,$AI$4:$AO$2000,ROW(C34)-3,FALSE)-$AH34)</f>
        <v>0</v>
      </c>
      <c r="AH34" s="346">
        <f>HLOOKUP(Allgemeines!$C$12,$AI$4:$AO$2000,ROW(C34)-3,FALSE)</f>
        <v>0</v>
      </c>
      <c r="AI34" s="346">
        <f t="shared" si="10"/>
        <v>0</v>
      </c>
      <c r="AJ34" s="346">
        <f t="shared" si="1"/>
        <v>0</v>
      </c>
      <c r="AK34" s="346">
        <f t="shared" si="2"/>
        <v>0</v>
      </c>
      <c r="AL34" s="346">
        <f t="shared" si="3"/>
        <v>0</v>
      </c>
      <c r="AM34" s="346">
        <f t="shared" si="4"/>
        <v>0</v>
      </c>
      <c r="AN34" s="346">
        <f t="shared" si="5"/>
        <v>0</v>
      </c>
      <c r="AO34" s="346">
        <f t="shared" si="6"/>
        <v>0</v>
      </c>
    </row>
    <row r="35" spans="1:41" s="374" customFormat="1" x14ac:dyDescent="0.25">
      <c r="A35" s="369"/>
      <c r="B35" s="369"/>
      <c r="C35" s="370"/>
      <c r="D35" s="369"/>
      <c r="E35" s="369"/>
      <c r="F35" s="369"/>
      <c r="G35" s="344">
        <f t="shared" si="7"/>
        <v>0</v>
      </c>
      <c r="H35" s="369"/>
      <c r="I35" s="369"/>
      <c r="J35" s="369"/>
      <c r="K35" s="369"/>
      <c r="L35" s="369"/>
      <c r="M35" s="369"/>
      <c r="N35" s="369"/>
      <c r="O35" s="369"/>
      <c r="P35" s="371"/>
      <c r="Q35" s="465">
        <f>IF(C35&gt;Allgemeines!$C$12,0,SUM(G35,H35,J35,K35,M35:N35)-SUM(I35,L35,O35:P35))</f>
        <v>0</v>
      </c>
      <c r="R35" s="369"/>
      <c r="S35" s="369"/>
      <c r="T35" s="369"/>
      <c r="U35" s="369"/>
      <c r="V35" s="344">
        <f t="shared" si="8"/>
        <v>0</v>
      </c>
      <c r="W35" s="345">
        <f>IF(ISBLANK($B35),0,VLOOKUP($B35,Listen!$A$2:$C$45,2,FALSE))</f>
        <v>0</v>
      </c>
      <c r="X35" s="345">
        <f>IF(ISBLANK($B35),0,VLOOKUP($B35,Listen!$A$2:$C$45,3,FALSE))</f>
        <v>0</v>
      </c>
      <c r="Y35" s="372">
        <f t="shared" si="11"/>
        <v>0</v>
      </c>
      <c r="Z35" s="372">
        <f t="shared" si="11"/>
        <v>0</v>
      </c>
      <c r="AA35" s="372">
        <f t="shared" si="11"/>
        <v>0</v>
      </c>
      <c r="AB35" s="372">
        <f t="shared" si="11"/>
        <v>0</v>
      </c>
      <c r="AC35" s="372">
        <f t="shared" si="11"/>
        <v>0</v>
      </c>
      <c r="AD35" s="372">
        <f t="shared" si="11"/>
        <v>0</v>
      </c>
      <c r="AE35" s="372">
        <f t="shared" si="11"/>
        <v>0</v>
      </c>
      <c r="AF35" s="346">
        <f t="shared" si="9"/>
        <v>0</v>
      </c>
      <c r="AG35" s="346">
        <f>IF(C35=Allgemeines!$C$12,SAV!$V35-SAV!$AH35,HLOOKUP(Allgemeines!$C$12-1,$AI$4:$AO$2000,ROW(C35)-3,FALSE)-$AH35)</f>
        <v>0</v>
      </c>
      <c r="AH35" s="346">
        <f>HLOOKUP(Allgemeines!$C$12,$AI$4:$AO$2000,ROW(C35)-3,FALSE)</f>
        <v>0</v>
      </c>
      <c r="AI35" s="346">
        <f t="shared" si="10"/>
        <v>0</v>
      </c>
      <c r="AJ35" s="346">
        <f t="shared" si="1"/>
        <v>0</v>
      </c>
      <c r="AK35" s="346">
        <f t="shared" si="2"/>
        <v>0</v>
      </c>
      <c r="AL35" s="346">
        <f t="shared" si="3"/>
        <v>0</v>
      </c>
      <c r="AM35" s="346">
        <f t="shared" si="4"/>
        <v>0</v>
      </c>
      <c r="AN35" s="346">
        <f t="shared" si="5"/>
        <v>0</v>
      </c>
      <c r="AO35" s="346">
        <f t="shared" si="6"/>
        <v>0</v>
      </c>
    </row>
    <row r="36" spans="1:41" s="374" customFormat="1" x14ac:dyDescent="0.25">
      <c r="A36" s="369"/>
      <c r="B36" s="369"/>
      <c r="C36" s="370"/>
      <c r="D36" s="369"/>
      <c r="E36" s="369"/>
      <c r="F36" s="369"/>
      <c r="G36" s="344">
        <f t="shared" si="7"/>
        <v>0</v>
      </c>
      <c r="H36" s="369"/>
      <c r="I36" s="369"/>
      <c r="J36" s="369"/>
      <c r="K36" s="369"/>
      <c r="L36" s="369"/>
      <c r="M36" s="369"/>
      <c r="N36" s="369"/>
      <c r="O36" s="369"/>
      <c r="P36" s="371"/>
      <c r="Q36" s="465">
        <f>IF(C36&gt;Allgemeines!$C$12,0,SUM(G36,H36,J36,K36,M36:N36)-SUM(I36,L36,O36:P36))</f>
        <v>0</v>
      </c>
      <c r="R36" s="369"/>
      <c r="S36" s="369"/>
      <c r="T36" s="369"/>
      <c r="U36" s="369"/>
      <c r="V36" s="344">
        <f t="shared" si="8"/>
        <v>0</v>
      </c>
      <c r="W36" s="345">
        <f>IF(ISBLANK($B36),0,VLOOKUP($B36,Listen!$A$2:$C$45,2,FALSE))</f>
        <v>0</v>
      </c>
      <c r="X36" s="345">
        <f>IF(ISBLANK($B36),0,VLOOKUP($B36,Listen!$A$2:$C$45,3,FALSE))</f>
        <v>0</v>
      </c>
      <c r="Y36" s="372">
        <f t="shared" si="11"/>
        <v>0</v>
      </c>
      <c r="Z36" s="372">
        <f t="shared" si="11"/>
        <v>0</v>
      </c>
      <c r="AA36" s="372">
        <f t="shared" si="11"/>
        <v>0</v>
      </c>
      <c r="AB36" s="372">
        <f t="shared" si="11"/>
        <v>0</v>
      </c>
      <c r="AC36" s="372">
        <f t="shared" si="11"/>
        <v>0</v>
      </c>
      <c r="AD36" s="372">
        <f t="shared" si="11"/>
        <v>0</v>
      </c>
      <c r="AE36" s="372">
        <f t="shared" si="11"/>
        <v>0</v>
      </c>
      <c r="AF36" s="346">
        <f t="shared" si="9"/>
        <v>0</v>
      </c>
      <c r="AG36" s="346">
        <f>IF(C36=Allgemeines!$C$12,SAV!$V36-SAV!$AH36,HLOOKUP(Allgemeines!$C$12-1,$AI$4:$AO$2000,ROW(C36)-3,FALSE)-$AH36)</f>
        <v>0</v>
      </c>
      <c r="AH36" s="346">
        <f>HLOOKUP(Allgemeines!$C$12,$AI$4:$AO$2000,ROW(C36)-3,FALSE)</f>
        <v>0</v>
      </c>
      <c r="AI36" s="346">
        <f t="shared" si="10"/>
        <v>0</v>
      </c>
      <c r="AJ36" s="346">
        <f t="shared" si="1"/>
        <v>0</v>
      </c>
      <c r="AK36" s="346">
        <f t="shared" si="2"/>
        <v>0</v>
      </c>
      <c r="AL36" s="346">
        <f t="shared" si="3"/>
        <v>0</v>
      </c>
      <c r="AM36" s="346">
        <f t="shared" si="4"/>
        <v>0</v>
      </c>
      <c r="AN36" s="346">
        <f t="shared" si="5"/>
        <v>0</v>
      </c>
      <c r="AO36" s="346">
        <f t="shared" si="6"/>
        <v>0</v>
      </c>
    </row>
    <row r="37" spans="1:41" s="374" customFormat="1" x14ac:dyDescent="0.25">
      <c r="A37" s="369"/>
      <c r="B37" s="369"/>
      <c r="C37" s="370"/>
      <c r="D37" s="369"/>
      <c r="E37" s="369"/>
      <c r="F37" s="369"/>
      <c r="G37" s="344">
        <f t="shared" si="7"/>
        <v>0</v>
      </c>
      <c r="H37" s="369"/>
      <c r="I37" s="369"/>
      <c r="J37" s="369"/>
      <c r="K37" s="369"/>
      <c r="L37" s="369"/>
      <c r="M37" s="369"/>
      <c r="N37" s="369"/>
      <c r="O37" s="369"/>
      <c r="P37" s="371"/>
      <c r="Q37" s="465">
        <f>IF(C37&gt;Allgemeines!$C$12,0,SUM(G37,H37,J37,K37,M37:N37)-SUM(I37,L37,O37:P37))</f>
        <v>0</v>
      </c>
      <c r="R37" s="369"/>
      <c r="S37" s="369"/>
      <c r="T37" s="369"/>
      <c r="U37" s="369"/>
      <c r="V37" s="344">
        <f t="shared" si="8"/>
        <v>0</v>
      </c>
      <c r="W37" s="345">
        <f>IF(ISBLANK($B37),0,VLOOKUP($B37,Listen!$A$2:$C$45,2,FALSE))</f>
        <v>0</v>
      </c>
      <c r="X37" s="345">
        <f>IF(ISBLANK($B37),0,VLOOKUP($B37,Listen!$A$2:$C$45,3,FALSE))</f>
        <v>0</v>
      </c>
      <c r="Y37" s="372">
        <f t="shared" si="11"/>
        <v>0</v>
      </c>
      <c r="Z37" s="372">
        <f t="shared" si="11"/>
        <v>0</v>
      </c>
      <c r="AA37" s="372">
        <f t="shared" si="11"/>
        <v>0</v>
      </c>
      <c r="AB37" s="372">
        <f t="shared" si="11"/>
        <v>0</v>
      </c>
      <c r="AC37" s="372">
        <f t="shared" si="11"/>
        <v>0</v>
      </c>
      <c r="AD37" s="372">
        <f t="shared" si="11"/>
        <v>0</v>
      </c>
      <c r="AE37" s="372">
        <f t="shared" si="11"/>
        <v>0</v>
      </c>
      <c r="AF37" s="346">
        <f t="shared" si="9"/>
        <v>0</v>
      </c>
      <c r="AG37" s="346">
        <f>IF(C37=Allgemeines!$C$12,SAV!$V37-SAV!$AH37,HLOOKUP(Allgemeines!$C$12-1,$AI$4:$AO$2000,ROW(C37)-3,FALSE)-$AH37)</f>
        <v>0</v>
      </c>
      <c r="AH37" s="346">
        <f>HLOOKUP(Allgemeines!$C$12,$AI$4:$AO$2000,ROW(C37)-3,FALSE)</f>
        <v>0</v>
      </c>
      <c r="AI37" s="346">
        <f t="shared" si="10"/>
        <v>0</v>
      </c>
      <c r="AJ37" s="346">
        <f t="shared" si="1"/>
        <v>0</v>
      </c>
      <c r="AK37" s="346">
        <f t="shared" si="2"/>
        <v>0</v>
      </c>
      <c r="AL37" s="346">
        <f t="shared" si="3"/>
        <v>0</v>
      </c>
      <c r="AM37" s="346">
        <f t="shared" si="4"/>
        <v>0</v>
      </c>
      <c r="AN37" s="346">
        <f t="shared" si="5"/>
        <v>0</v>
      </c>
      <c r="AO37" s="346">
        <f t="shared" si="6"/>
        <v>0</v>
      </c>
    </row>
    <row r="38" spans="1:41" s="374" customFormat="1" x14ac:dyDescent="0.25">
      <c r="A38" s="369"/>
      <c r="B38" s="369"/>
      <c r="C38" s="370"/>
      <c r="D38" s="369"/>
      <c r="E38" s="369"/>
      <c r="F38" s="369"/>
      <c r="G38" s="344">
        <f t="shared" si="7"/>
        <v>0</v>
      </c>
      <c r="H38" s="369"/>
      <c r="I38" s="369"/>
      <c r="J38" s="369"/>
      <c r="K38" s="369"/>
      <c r="L38" s="369"/>
      <c r="M38" s="369"/>
      <c r="N38" s="369"/>
      <c r="O38" s="369"/>
      <c r="P38" s="371"/>
      <c r="Q38" s="465">
        <f>IF(C38&gt;Allgemeines!$C$12,0,SUM(G38,H38,J38,K38,M38:N38)-SUM(I38,L38,O38:P38))</f>
        <v>0</v>
      </c>
      <c r="R38" s="369"/>
      <c r="S38" s="369"/>
      <c r="T38" s="369"/>
      <c r="U38" s="369"/>
      <c r="V38" s="344">
        <f t="shared" si="8"/>
        <v>0</v>
      </c>
      <c r="W38" s="345">
        <f>IF(ISBLANK($B38),0,VLOOKUP($B38,Listen!$A$2:$C$45,2,FALSE))</f>
        <v>0</v>
      </c>
      <c r="X38" s="345">
        <f>IF(ISBLANK($B38),0,VLOOKUP($B38,Listen!$A$2:$C$45,3,FALSE))</f>
        <v>0</v>
      </c>
      <c r="Y38" s="372">
        <f t="shared" ref="Y38:AE74" si="12">$W38</f>
        <v>0</v>
      </c>
      <c r="Z38" s="372">
        <f t="shared" si="12"/>
        <v>0</v>
      </c>
      <c r="AA38" s="372">
        <f t="shared" si="12"/>
        <v>0</v>
      </c>
      <c r="AB38" s="372">
        <f t="shared" si="12"/>
        <v>0</v>
      </c>
      <c r="AC38" s="372">
        <f t="shared" si="12"/>
        <v>0</v>
      </c>
      <c r="AD38" s="372">
        <f t="shared" si="12"/>
        <v>0</v>
      </c>
      <c r="AE38" s="372">
        <f t="shared" si="12"/>
        <v>0</v>
      </c>
      <c r="AF38" s="346">
        <f t="shared" si="9"/>
        <v>0</v>
      </c>
      <c r="AG38" s="346">
        <f>IF(C38=Allgemeines!$C$12,SAV!$V38-SAV!$AH38,HLOOKUP(Allgemeines!$C$12-1,$AI$4:$AO$2000,ROW(C38)-3,FALSE)-$AH38)</f>
        <v>0</v>
      </c>
      <c r="AH38" s="346">
        <f>HLOOKUP(Allgemeines!$C$12,$AI$4:$AO$2000,ROW(C38)-3,FALSE)</f>
        <v>0</v>
      </c>
      <c r="AI38" s="346">
        <f t="shared" si="10"/>
        <v>0</v>
      </c>
      <c r="AJ38" s="346">
        <f t="shared" si="1"/>
        <v>0</v>
      </c>
      <c r="AK38" s="346">
        <f t="shared" si="2"/>
        <v>0</v>
      </c>
      <c r="AL38" s="346">
        <f t="shared" si="3"/>
        <v>0</v>
      </c>
      <c r="AM38" s="346">
        <f t="shared" si="4"/>
        <v>0</v>
      </c>
      <c r="AN38" s="346">
        <f t="shared" si="5"/>
        <v>0</v>
      </c>
      <c r="AO38" s="346">
        <f t="shared" si="6"/>
        <v>0</v>
      </c>
    </row>
    <row r="39" spans="1:41" s="374" customFormat="1" x14ac:dyDescent="0.25">
      <c r="A39" s="369"/>
      <c r="B39" s="369"/>
      <c r="C39" s="370"/>
      <c r="D39" s="369"/>
      <c r="E39" s="369"/>
      <c r="F39" s="369"/>
      <c r="G39" s="344">
        <f t="shared" si="7"/>
        <v>0</v>
      </c>
      <c r="H39" s="369"/>
      <c r="I39" s="369"/>
      <c r="J39" s="369"/>
      <c r="K39" s="369"/>
      <c r="L39" s="369"/>
      <c r="M39" s="369"/>
      <c r="N39" s="369"/>
      <c r="O39" s="369"/>
      <c r="P39" s="371"/>
      <c r="Q39" s="465">
        <f>IF(C39&gt;Allgemeines!$C$12,0,SUM(G39,H39,J39,K39,M39:N39)-SUM(I39,L39,O39:P39))</f>
        <v>0</v>
      </c>
      <c r="R39" s="369"/>
      <c r="S39" s="369"/>
      <c r="T39" s="369"/>
      <c r="U39" s="369"/>
      <c r="V39" s="344">
        <f t="shared" si="8"/>
        <v>0</v>
      </c>
      <c r="W39" s="345">
        <f>IF(ISBLANK($B39),0,VLOOKUP($B39,Listen!$A$2:$C$45,2,FALSE))</f>
        <v>0</v>
      </c>
      <c r="X39" s="345">
        <f>IF(ISBLANK($B39),0,VLOOKUP($B39,Listen!$A$2:$C$45,3,FALSE))</f>
        <v>0</v>
      </c>
      <c r="Y39" s="372">
        <f t="shared" si="12"/>
        <v>0</v>
      </c>
      <c r="Z39" s="372">
        <f t="shared" si="12"/>
        <v>0</v>
      </c>
      <c r="AA39" s="372">
        <f t="shared" si="12"/>
        <v>0</v>
      </c>
      <c r="AB39" s="372">
        <f t="shared" si="12"/>
        <v>0</v>
      </c>
      <c r="AC39" s="372">
        <f t="shared" si="12"/>
        <v>0</v>
      </c>
      <c r="AD39" s="372">
        <f t="shared" si="12"/>
        <v>0</v>
      </c>
      <c r="AE39" s="372">
        <f t="shared" si="12"/>
        <v>0</v>
      </c>
      <c r="AF39" s="346">
        <f t="shared" si="9"/>
        <v>0</v>
      </c>
      <c r="AG39" s="346">
        <f>IF(C39=Allgemeines!$C$12,SAV!$V39-SAV!$AH39,HLOOKUP(Allgemeines!$C$12-1,$AI$4:$AO$2000,ROW(C39)-3,FALSE)-$AH39)</f>
        <v>0</v>
      </c>
      <c r="AH39" s="346">
        <f>HLOOKUP(Allgemeines!$C$12,$AI$4:$AO$2000,ROW(C39)-3,FALSE)</f>
        <v>0</v>
      </c>
      <c r="AI39" s="346">
        <f t="shared" si="10"/>
        <v>0</v>
      </c>
      <c r="AJ39" s="346">
        <f t="shared" si="1"/>
        <v>0</v>
      </c>
      <c r="AK39" s="346">
        <f t="shared" si="2"/>
        <v>0</v>
      </c>
      <c r="AL39" s="346">
        <f t="shared" si="3"/>
        <v>0</v>
      </c>
      <c r="AM39" s="346">
        <f t="shared" si="4"/>
        <v>0</v>
      </c>
      <c r="AN39" s="346">
        <f t="shared" si="5"/>
        <v>0</v>
      </c>
      <c r="AO39" s="346">
        <f t="shared" si="6"/>
        <v>0</v>
      </c>
    </row>
    <row r="40" spans="1:41" s="374" customFormat="1" x14ac:dyDescent="0.25">
      <c r="A40" s="369"/>
      <c r="B40" s="369"/>
      <c r="C40" s="370"/>
      <c r="D40" s="369"/>
      <c r="E40" s="369"/>
      <c r="F40" s="369"/>
      <c r="G40" s="344">
        <f t="shared" si="7"/>
        <v>0</v>
      </c>
      <c r="H40" s="369"/>
      <c r="I40" s="369"/>
      <c r="J40" s="369"/>
      <c r="K40" s="369"/>
      <c r="L40" s="369"/>
      <c r="M40" s="369"/>
      <c r="N40" s="369"/>
      <c r="O40" s="369"/>
      <c r="P40" s="371"/>
      <c r="Q40" s="465">
        <f>IF(C40&gt;Allgemeines!$C$12,0,SUM(G40,H40,J40,K40,M40:N40)-SUM(I40,L40,O40:P40))</f>
        <v>0</v>
      </c>
      <c r="R40" s="369"/>
      <c r="S40" s="369"/>
      <c r="T40" s="369"/>
      <c r="U40" s="369"/>
      <c r="V40" s="344">
        <f t="shared" si="8"/>
        <v>0</v>
      </c>
      <c r="W40" s="345">
        <f>IF(ISBLANK($B40),0,VLOOKUP($B40,Listen!$A$2:$C$45,2,FALSE))</f>
        <v>0</v>
      </c>
      <c r="X40" s="345">
        <f>IF(ISBLANK($B40),0,VLOOKUP($B40,Listen!$A$2:$C$45,3,FALSE))</f>
        <v>0</v>
      </c>
      <c r="Y40" s="372">
        <f t="shared" si="12"/>
        <v>0</v>
      </c>
      <c r="Z40" s="372">
        <f t="shared" si="12"/>
        <v>0</v>
      </c>
      <c r="AA40" s="372">
        <f t="shared" si="12"/>
        <v>0</v>
      </c>
      <c r="AB40" s="372">
        <f t="shared" si="12"/>
        <v>0</v>
      </c>
      <c r="AC40" s="372">
        <f t="shared" si="12"/>
        <v>0</v>
      </c>
      <c r="AD40" s="372">
        <f t="shared" si="12"/>
        <v>0</v>
      </c>
      <c r="AE40" s="372">
        <f t="shared" si="12"/>
        <v>0</v>
      </c>
      <c r="AF40" s="346">
        <f t="shared" si="9"/>
        <v>0</v>
      </c>
      <c r="AG40" s="346">
        <f>IF(C40=Allgemeines!$C$12,SAV!$V40-SAV!$AH40,HLOOKUP(Allgemeines!$C$12-1,$AI$4:$AO$2000,ROW(C40)-3,FALSE)-$AH40)</f>
        <v>0</v>
      </c>
      <c r="AH40" s="346">
        <f>HLOOKUP(Allgemeines!$C$12,$AI$4:$AO$2000,ROW(C40)-3,FALSE)</f>
        <v>0</v>
      </c>
      <c r="AI40" s="346">
        <f t="shared" si="10"/>
        <v>0</v>
      </c>
      <c r="AJ40" s="346">
        <f t="shared" si="1"/>
        <v>0</v>
      </c>
      <c r="AK40" s="346">
        <f t="shared" si="2"/>
        <v>0</v>
      </c>
      <c r="AL40" s="346">
        <f t="shared" si="3"/>
        <v>0</v>
      </c>
      <c r="AM40" s="346">
        <f t="shared" si="4"/>
        <v>0</v>
      </c>
      <c r="AN40" s="346">
        <f t="shared" si="5"/>
        <v>0</v>
      </c>
      <c r="AO40" s="346">
        <f t="shared" si="6"/>
        <v>0</v>
      </c>
    </row>
    <row r="41" spans="1:41" s="374" customFormat="1" x14ac:dyDescent="0.25">
      <c r="A41" s="369"/>
      <c r="B41" s="369"/>
      <c r="C41" s="370"/>
      <c r="D41" s="369"/>
      <c r="E41" s="369"/>
      <c r="F41" s="369"/>
      <c r="G41" s="344">
        <f t="shared" si="7"/>
        <v>0</v>
      </c>
      <c r="H41" s="369"/>
      <c r="I41" s="369"/>
      <c r="J41" s="369"/>
      <c r="K41" s="369"/>
      <c r="L41" s="369"/>
      <c r="M41" s="369"/>
      <c r="N41" s="369"/>
      <c r="O41" s="369"/>
      <c r="P41" s="371"/>
      <c r="Q41" s="465">
        <f>IF(C41&gt;Allgemeines!$C$12,0,SUM(G41,H41,J41,K41,M41:N41)-SUM(I41,L41,O41:P41))</f>
        <v>0</v>
      </c>
      <c r="R41" s="369"/>
      <c r="S41" s="369"/>
      <c r="T41" s="369"/>
      <c r="U41" s="369"/>
      <c r="V41" s="344">
        <f t="shared" si="8"/>
        <v>0</v>
      </c>
      <c r="W41" s="345">
        <f>IF(ISBLANK($B41),0,VLOOKUP($B41,Listen!$A$2:$C$45,2,FALSE))</f>
        <v>0</v>
      </c>
      <c r="X41" s="345">
        <f>IF(ISBLANK($B41),0,VLOOKUP($B41,Listen!$A$2:$C$45,3,FALSE))</f>
        <v>0</v>
      </c>
      <c r="Y41" s="372">
        <f t="shared" si="12"/>
        <v>0</v>
      </c>
      <c r="Z41" s="372">
        <f t="shared" si="12"/>
        <v>0</v>
      </c>
      <c r="AA41" s="372">
        <f t="shared" si="12"/>
        <v>0</v>
      </c>
      <c r="AB41" s="372">
        <f t="shared" si="12"/>
        <v>0</v>
      </c>
      <c r="AC41" s="372">
        <f t="shared" si="12"/>
        <v>0</v>
      </c>
      <c r="AD41" s="372">
        <f t="shared" si="12"/>
        <v>0</v>
      </c>
      <c r="AE41" s="372">
        <f t="shared" si="12"/>
        <v>0</v>
      </c>
      <c r="AF41" s="346">
        <f t="shared" si="9"/>
        <v>0</v>
      </c>
      <c r="AG41" s="346">
        <f>IF(C41=Allgemeines!$C$12,SAV!$V41-SAV!$AH41,HLOOKUP(Allgemeines!$C$12-1,$AI$4:$AO$2000,ROW(C41)-3,FALSE)-$AH41)</f>
        <v>0</v>
      </c>
      <c r="AH41" s="346">
        <f>HLOOKUP(Allgemeines!$C$12,$AI$4:$AO$2000,ROW(C41)-3,FALSE)</f>
        <v>0</v>
      </c>
      <c r="AI41" s="346">
        <f t="shared" si="10"/>
        <v>0</v>
      </c>
      <c r="AJ41" s="346">
        <f t="shared" si="1"/>
        <v>0</v>
      </c>
      <c r="AK41" s="346">
        <f t="shared" si="2"/>
        <v>0</v>
      </c>
      <c r="AL41" s="346">
        <f t="shared" si="3"/>
        <v>0</v>
      </c>
      <c r="AM41" s="346">
        <f t="shared" si="4"/>
        <v>0</v>
      </c>
      <c r="AN41" s="346">
        <f t="shared" si="5"/>
        <v>0</v>
      </c>
      <c r="AO41" s="346">
        <f t="shared" si="6"/>
        <v>0</v>
      </c>
    </row>
    <row r="42" spans="1:41" s="374" customFormat="1" x14ac:dyDescent="0.25">
      <c r="A42" s="369"/>
      <c r="B42" s="369"/>
      <c r="C42" s="370"/>
      <c r="D42" s="369"/>
      <c r="E42" s="369"/>
      <c r="F42" s="369"/>
      <c r="G42" s="344">
        <f t="shared" si="7"/>
        <v>0</v>
      </c>
      <c r="H42" s="369"/>
      <c r="I42" s="369"/>
      <c r="J42" s="369"/>
      <c r="K42" s="369"/>
      <c r="L42" s="369"/>
      <c r="M42" s="369"/>
      <c r="N42" s="369"/>
      <c r="O42" s="369"/>
      <c r="P42" s="371"/>
      <c r="Q42" s="465">
        <f>IF(C42&gt;Allgemeines!$C$12,0,SUM(G42,H42,J42,K42,M42:N42)-SUM(I42,L42,O42:P42))</f>
        <v>0</v>
      </c>
      <c r="R42" s="369"/>
      <c r="S42" s="369"/>
      <c r="T42" s="369"/>
      <c r="U42" s="369"/>
      <c r="V42" s="344">
        <f t="shared" si="8"/>
        <v>0</v>
      </c>
      <c r="W42" s="345">
        <f>IF(ISBLANK($B42),0,VLOOKUP($B42,Listen!$A$2:$C$45,2,FALSE))</f>
        <v>0</v>
      </c>
      <c r="X42" s="345">
        <f>IF(ISBLANK($B42),0,VLOOKUP($B42,Listen!$A$2:$C$45,3,FALSE))</f>
        <v>0</v>
      </c>
      <c r="Y42" s="372">
        <f t="shared" si="12"/>
        <v>0</v>
      </c>
      <c r="Z42" s="372">
        <f t="shared" si="12"/>
        <v>0</v>
      </c>
      <c r="AA42" s="372">
        <f t="shared" si="12"/>
        <v>0</v>
      </c>
      <c r="AB42" s="372">
        <f t="shared" si="12"/>
        <v>0</v>
      </c>
      <c r="AC42" s="372">
        <f t="shared" si="12"/>
        <v>0</v>
      </c>
      <c r="AD42" s="372">
        <f t="shared" si="12"/>
        <v>0</v>
      </c>
      <c r="AE42" s="372">
        <f t="shared" si="12"/>
        <v>0</v>
      </c>
      <c r="AF42" s="346">
        <f t="shared" si="9"/>
        <v>0</v>
      </c>
      <c r="AG42" s="346">
        <f>IF(C42=Allgemeines!$C$12,SAV!$V42-SAV!$AH42,HLOOKUP(Allgemeines!$C$12-1,$AI$4:$AO$2000,ROW(C42)-3,FALSE)-$AH42)</f>
        <v>0</v>
      </c>
      <c r="AH42" s="346">
        <f>HLOOKUP(Allgemeines!$C$12,$AI$4:$AO$2000,ROW(C42)-3,FALSE)</f>
        <v>0</v>
      </c>
      <c r="AI42" s="346">
        <f t="shared" si="10"/>
        <v>0</v>
      </c>
      <c r="AJ42" s="346">
        <f t="shared" si="1"/>
        <v>0</v>
      </c>
      <c r="AK42" s="346">
        <f t="shared" si="2"/>
        <v>0</v>
      </c>
      <c r="AL42" s="346">
        <f t="shared" si="3"/>
        <v>0</v>
      </c>
      <c r="AM42" s="346">
        <f t="shared" si="4"/>
        <v>0</v>
      </c>
      <c r="AN42" s="346">
        <f t="shared" si="5"/>
        <v>0</v>
      </c>
      <c r="AO42" s="346">
        <f t="shared" si="6"/>
        <v>0</v>
      </c>
    </row>
    <row r="43" spans="1:41" s="374" customFormat="1" x14ac:dyDescent="0.25">
      <c r="A43" s="369"/>
      <c r="B43" s="369"/>
      <c r="C43" s="370"/>
      <c r="D43" s="369"/>
      <c r="E43" s="369"/>
      <c r="F43" s="369"/>
      <c r="G43" s="344">
        <f t="shared" si="7"/>
        <v>0</v>
      </c>
      <c r="H43" s="369"/>
      <c r="I43" s="369"/>
      <c r="J43" s="369"/>
      <c r="K43" s="369"/>
      <c r="L43" s="369"/>
      <c r="M43" s="369"/>
      <c r="N43" s="369"/>
      <c r="O43" s="369"/>
      <c r="P43" s="371"/>
      <c r="Q43" s="465">
        <f>IF(C43&gt;Allgemeines!$C$12,0,SUM(G43,H43,J43,K43,M43:N43)-SUM(I43,L43,O43:P43))</f>
        <v>0</v>
      </c>
      <c r="R43" s="369"/>
      <c r="S43" s="369"/>
      <c r="T43" s="369"/>
      <c r="U43" s="369"/>
      <c r="V43" s="344">
        <f t="shared" si="8"/>
        <v>0</v>
      </c>
      <c r="W43" s="345">
        <f>IF(ISBLANK($B43),0,VLOOKUP($B43,Listen!$A$2:$C$45,2,FALSE))</f>
        <v>0</v>
      </c>
      <c r="X43" s="345">
        <f>IF(ISBLANK($B43),0,VLOOKUP($B43,Listen!$A$2:$C$45,3,FALSE))</f>
        <v>0</v>
      </c>
      <c r="Y43" s="372">
        <f t="shared" si="12"/>
        <v>0</v>
      </c>
      <c r="Z43" s="372">
        <f t="shared" si="12"/>
        <v>0</v>
      </c>
      <c r="AA43" s="372">
        <f t="shared" si="12"/>
        <v>0</v>
      </c>
      <c r="AB43" s="372">
        <f t="shared" si="12"/>
        <v>0</v>
      </c>
      <c r="AC43" s="372">
        <f t="shared" si="12"/>
        <v>0</v>
      </c>
      <c r="AD43" s="372">
        <f t="shared" si="12"/>
        <v>0</v>
      </c>
      <c r="AE43" s="372">
        <f t="shared" si="12"/>
        <v>0</v>
      </c>
      <c r="AF43" s="346">
        <f t="shared" si="9"/>
        <v>0</v>
      </c>
      <c r="AG43" s="346">
        <f>IF(C43=Allgemeines!$C$12,SAV!$V43-SAV!$AH43,HLOOKUP(Allgemeines!$C$12-1,$AI$4:$AO$2000,ROW(C43)-3,FALSE)-$AH43)</f>
        <v>0</v>
      </c>
      <c r="AH43" s="346">
        <f>HLOOKUP(Allgemeines!$C$12,$AI$4:$AO$2000,ROW(C43)-3,FALSE)</f>
        <v>0</v>
      </c>
      <c r="AI43" s="346">
        <f t="shared" si="10"/>
        <v>0</v>
      </c>
      <c r="AJ43" s="346">
        <f t="shared" si="1"/>
        <v>0</v>
      </c>
      <c r="AK43" s="346">
        <f t="shared" si="2"/>
        <v>0</v>
      </c>
      <c r="AL43" s="346">
        <f t="shared" si="3"/>
        <v>0</v>
      </c>
      <c r="AM43" s="346">
        <f t="shared" si="4"/>
        <v>0</v>
      </c>
      <c r="AN43" s="346">
        <f t="shared" si="5"/>
        <v>0</v>
      </c>
      <c r="AO43" s="346">
        <f t="shared" si="6"/>
        <v>0</v>
      </c>
    </row>
    <row r="44" spans="1:41" s="374" customFormat="1" x14ac:dyDescent="0.25">
      <c r="A44" s="369"/>
      <c r="B44" s="369"/>
      <c r="C44" s="370"/>
      <c r="D44" s="369"/>
      <c r="E44" s="369"/>
      <c r="F44" s="369"/>
      <c r="G44" s="344">
        <f t="shared" si="7"/>
        <v>0</v>
      </c>
      <c r="H44" s="369"/>
      <c r="I44" s="369"/>
      <c r="J44" s="369"/>
      <c r="K44" s="369"/>
      <c r="L44" s="369"/>
      <c r="M44" s="369"/>
      <c r="N44" s="369"/>
      <c r="O44" s="369"/>
      <c r="P44" s="371"/>
      <c r="Q44" s="465">
        <f>IF(C44&gt;Allgemeines!$C$12,0,SUM(G44,H44,J44,K44,M44:N44)-SUM(I44,L44,O44:P44))</f>
        <v>0</v>
      </c>
      <c r="R44" s="369"/>
      <c r="S44" s="369"/>
      <c r="T44" s="369"/>
      <c r="U44" s="369"/>
      <c r="V44" s="344">
        <f t="shared" si="8"/>
        <v>0</v>
      </c>
      <c r="W44" s="345">
        <f>IF(ISBLANK($B44),0,VLOOKUP($B44,Listen!$A$2:$C$45,2,FALSE))</f>
        <v>0</v>
      </c>
      <c r="X44" s="345">
        <f>IF(ISBLANK($B44),0,VLOOKUP($B44,Listen!$A$2:$C$45,3,FALSE))</f>
        <v>0</v>
      </c>
      <c r="Y44" s="372">
        <f t="shared" si="12"/>
        <v>0</v>
      </c>
      <c r="Z44" s="372">
        <f t="shared" si="12"/>
        <v>0</v>
      </c>
      <c r="AA44" s="372">
        <f t="shared" si="12"/>
        <v>0</v>
      </c>
      <c r="AB44" s="372">
        <f t="shared" si="12"/>
        <v>0</v>
      </c>
      <c r="AC44" s="372">
        <f t="shared" si="12"/>
        <v>0</v>
      </c>
      <c r="AD44" s="372">
        <f t="shared" si="12"/>
        <v>0</v>
      </c>
      <c r="AE44" s="372">
        <f t="shared" si="12"/>
        <v>0</v>
      </c>
      <c r="AF44" s="346">
        <f t="shared" si="9"/>
        <v>0</v>
      </c>
      <c r="AG44" s="346">
        <f>IF(C44=Allgemeines!$C$12,SAV!$V44-SAV!$AH44,HLOOKUP(Allgemeines!$C$12-1,$AI$4:$AO$2000,ROW(C44)-3,FALSE)-$AH44)</f>
        <v>0</v>
      </c>
      <c r="AH44" s="346">
        <f>HLOOKUP(Allgemeines!$C$12,$AI$4:$AO$2000,ROW(C44)-3,FALSE)</f>
        <v>0</v>
      </c>
      <c r="AI44" s="346">
        <f t="shared" si="10"/>
        <v>0</v>
      </c>
      <c r="AJ44" s="346">
        <f t="shared" si="1"/>
        <v>0</v>
      </c>
      <c r="AK44" s="346">
        <f t="shared" si="2"/>
        <v>0</v>
      </c>
      <c r="AL44" s="346">
        <f t="shared" si="3"/>
        <v>0</v>
      </c>
      <c r="AM44" s="346">
        <f t="shared" si="4"/>
        <v>0</v>
      </c>
      <c r="AN44" s="346">
        <f t="shared" si="5"/>
        <v>0</v>
      </c>
      <c r="AO44" s="346">
        <f t="shared" si="6"/>
        <v>0</v>
      </c>
    </row>
    <row r="45" spans="1:41" s="374" customFormat="1" x14ac:dyDescent="0.25">
      <c r="A45" s="369"/>
      <c r="B45" s="369"/>
      <c r="C45" s="370"/>
      <c r="D45" s="369"/>
      <c r="E45" s="369"/>
      <c r="F45" s="369"/>
      <c r="G45" s="344">
        <f t="shared" si="7"/>
        <v>0</v>
      </c>
      <c r="H45" s="369"/>
      <c r="I45" s="369"/>
      <c r="J45" s="369"/>
      <c r="K45" s="369"/>
      <c r="L45" s="369"/>
      <c r="M45" s="369"/>
      <c r="N45" s="369"/>
      <c r="O45" s="369"/>
      <c r="P45" s="371"/>
      <c r="Q45" s="465">
        <f>IF(C45&gt;Allgemeines!$C$12,0,SUM(G45,H45,J45,K45,M45:N45)-SUM(I45,L45,O45:P45))</f>
        <v>0</v>
      </c>
      <c r="R45" s="369"/>
      <c r="S45" s="369"/>
      <c r="T45" s="369"/>
      <c r="U45" s="369"/>
      <c r="V45" s="344">
        <f t="shared" si="8"/>
        <v>0</v>
      </c>
      <c r="W45" s="345">
        <f>IF(ISBLANK($B45),0,VLOOKUP($B45,Listen!$A$2:$C$45,2,FALSE))</f>
        <v>0</v>
      </c>
      <c r="X45" s="345">
        <f>IF(ISBLANK($B45),0,VLOOKUP($B45,Listen!$A$2:$C$45,3,FALSE))</f>
        <v>0</v>
      </c>
      <c r="Y45" s="372">
        <f t="shared" si="12"/>
        <v>0</v>
      </c>
      <c r="Z45" s="372">
        <f t="shared" si="12"/>
        <v>0</v>
      </c>
      <c r="AA45" s="372">
        <f t="shared" si="12"/>
        <v>0</v>
      </c>
      <c r="AB45" s="372">
        <f t="shared" si="12"/>
        <v>0</v>
      </c>
      <c r="AC45" s="372">
        <f t="shared" si="12"/>
        <v>0</v>
      </c>
      <c r="AD45" s="372">
        <f t="shared" si="12"/>
        <v>0</v>
      </c>
      <c r="AE45" s="372">
        <f t="shared" si="12"/>
        <v>0</v>
      </c>
      <c r="AF45" s="346">
        <f t="shared" si="9"/>
        <v>0</v>
      </c>
      <c r="AG45" s="346">
        <f>IF(C45=Allgemeines!$C$12,SAV!$V45-SAV!$AH45,HLOOKUP(Allgemeines!$C$12-1,$AI$4:$AO$2000,ROW(C45)-3,FALSE)-$AH45)</f>
        <v>0</v>
      </c>
      <c r="AH45" s="346">
        <f>HLOOKUP(Allgemeines!$C$12,$AI$4:$AO$2000,ROW(C45)-3,FALSE)</f>
        <v>0</v>
      </c>
      <c r="AI45" s="346">
        <f t="shared" si="10"/>
        <v>0</v>
      </c>
      <c r="AJ45" s="346">
        <f t="shared" si="1"/>
        <v>0</v>
      </c>
      <c r="AK45" s="346">
        <f t="shared" si="2"/>
        <v>0</v>
      </c>
      <c r="AL45" s="346">
        <f t="shared" si="3"/>
        <v>0</v>
      </c>
      <c r="AM45" s="346">
        <f t="shared" si="4"/>
        <v>0</v>
      </c>
      <c r="AN45" s="346">
        <f t="shared" si="5"/>
        <v>0</v>
      </c>
      <c r="AO45" s="346">
        <f t="shared" si="6"/>
        <v>0</v>
      </c>
    </row>
    <row r="46" spans="1:41" s="374" customFormat="1" x14ac:dyDescent="0.25">
      <c r="A46" s="369"/>
      <c r="B46" s="369"/>
      <c r="C46" s="370"/>
      <c r="D46" s="369"/>
      <c r="E46" s="369"/>
      <c r="F46" s="369"/>
      <c r="G46" s="344">
        <f t="shared" si="7"/>
        <v>0</v>
      </c>
      <c r="H46" s="369"/>
      <c r="I46" s="369"/>
      <c r="J46" s="369"/>
      <c r="K46" s="369"/>
      <c r="L46" s="369"/>
      <c r="M46" s="369"/>
      <c r="N46" s="369"/>
      <c r="O46" s="369"/>
      <c r="P46" s="371"/>
      <c r="Q46" s="465">
        <f>IF(C46&gt;Allgemeines!$C$12,0,SUM(G46,H46,J46,K46,M46:N46)-SUM(I46,L46,O46:P46))</f>
        <v>0</v>
      </c>
      <c r="R46" s="369"/>
      <c r="S46" s="369"/>
      <c r="T46" s="369"/>
      <c r="U46" s="369"/>
      <c r="V46" s="344">
        <f t="shared" si="8"/>
        <v>0</v>
      </c>
      <c r="W46" s="345">
        <f>IF(ISBLANK($B46),0,VLOOKUP($B46,Listen!$A$2:$C$45,2,FALSE))</f>
        <v>0</v>
      </c>
      <c r="X46" s="345">
        <f>IF(ISBLANK($B46),0,VLOOKUP($B46,Listen!$A$2:$C$45,3,FALSE))</f>
        <v>0</v>
      </c>
      <c r="Y46" s="372">
        <f t="shared" si="12"/>
        <v>0</v>
      </c>
      <c r="Z46" s="372">
        <f t="shared" si="12"/>
        <v>0</v>
      </c>
      <c r="AA46" s="372">
        <f t="shared" si="12"/>
        <v>0</v>
      </c>
      <c r="AB46" s="372">
        <f t="shared" si="12"/>
        <v>0</v>
      </c>
      <c r="AC46" s="372">
        <f t="shared" si="12"/>
        <v>0</v>
      </c>
      <c r="AD46" s="372">
        <f t="shared" si="12"/>
        <v>0</v>
      </c>
      <c r="AE46" s="372">
        <f t="shared" si="12"/>
        <v>0</v>
      </c>
      <c r="AF46" s="346">
        <f t="shared" si="9"/>
        <v>0</v>
      </c>
      <c r="AG46" s="346">
        <f>IF(C46=Allgemeines!$C$12,SAV!$V46-SAV!$AH46,HLOOKUP(Allgemeines!$C$12-1,$AI$4:$AO$2000,ROW(C46)-3,FALSE)-$AH46)</f>
        <v>0</v>
      </c>
      <c r="AH46" s="346">
        <f>HLOOKUP(Allgemeines!$C$12,$AI$4:$AO$2000,ROW(C46)-3,FALSE)</f>
        <v>0</v>
      </c>
      <c r="AI46" s="346">
        <f t="shared" si="10"/>
        <v>0</v>
      </c>
      <c r="AJ46" s="346">
        <f t="shared" si="1"/>
        <v>0</v>
      </c>
      <c r="AK46" s="346">
        <f t="shared" si="2"/>
        <v>0</v>
      </c>
      <c r="AL46" s="346">
        <f t="shared" si="3"/>
        <v>0</v>
      </c>
      <c r="AM46" s="346">
        <f t="shared" si="4"/>
        <v>0</v>
      </c>
      <c r="AN46" s="346">
        <f t="shared" si="5"/>
        <v>0</v>
      </c>
      <c r="AO46" s="346">
        <f t="shared" si="6"/>
        <v>0</v>
      </c>
    </row>
    <row r="47" spans="1:41" s="374" customFormat="1" x14ac:dyDescent="0.25">
      <c r="A47" s="369"/>
      <c r="B47" s="369"/>
      <c r="C47" s="370"/>
      <c r="D47" s="369"/>
      <c r="E47" s="369"/>
      <c r="F47" s="369"/>
      <c r="G47" s="344">
        <f t="shared" si="7"/>
        <v>0</v>
      </c>
      <c r="H47" s="369"/>
      <c r="I47" s="369"/>
      <c r="J47" s="369"/>
      <c r="K47" s="369"/>
      <c r="L47" s="369"/>
      <c r="M47" s="369"/>
      <c r="N47" s="369"/>
      <c r="O47" s="369"/>
      <c r="P47" s="371"/>
      <c r="Q47" s="465">
        <f>IF(C47&gt;Allgemeines!$C$12,0,SUM(G47,H47,J47,K47,M47:N47)-SUM(I47,L47,O47:P47))</f>
        <v>0</v>
      </c>
      <c r="R47" s="369"/>
      <c r="S47" s="369"/>
      <c r="T47" s="369"/>
      <c r="U47" s="369"/>
      <c r="V47" s="344">
        <f t="shared" si="8"/>
        <v>0</v>
      </c>
      <c r="W47" s="345">
        <f>IF(ISBLANK($B47),0,VLOOKUP($B47,Listen!$A$2:$C$45,2,FALSE))</f>
        <v>0</v>
      </c>
      <c r="X47" s="345">
        <f>IF(ISBLANK($B47),0,VLOOKUP($B47,Listen!$A$2:$C$45,3,FALSE))</f>
        <v>0</v>
      </c>
      <c r="Y47" s="372">
        <f t="shared" si="12"/>
        <v>0</v>
      </c>
      <c r="Z47" s="372">
        <f t="shared" si="12"/>
        <v>0</v>
      </c>
      <c r="AA47" s="372">
        <f t="shared" si="12"/>
        <v>0</v>
      </c>
      <c r="AB47" s="372">
        <f t="shared" si="12"/>
        <v>0</v>
      </c>
      <c r="AC47" s="372">
        <f t="shared" si="12"/>
        <v>0</v>
      </c>
      <c r="AD47" s="372">
        <f t="shared" si="12"/>
        <v>0</v>
      </c>
      <c r="AE47" s="372">
        <f t="shared" si="12"/>
        <v>0</v>
      </c>
      <c r="AF47" s="346">
        <f t="shared" si="9"/>
        <v>0</v>
      </c>
      <c r="AG47" s="346">
        <f>IF(C47=Allgemeines!$C$12,SAV!$V47-SAV!$AH47,HLOOKUP(Allgemeines!$C$12-1,$AI$4:$AO$2000,ROW(C47)-3,FALSE)-$AH47)</f>
        <v>0</v>
      </c>
      <c r="AH47" s="346">
        <f>HLOOKUP(Allgemeines!$C$12,$AI$4:$AO$2000,ROW(C47)-3,FALSE)</f>
        <v>0</v>
      </c>
      <c r="AI47" s="346">
        <f t="shared" si="10"/>
        <v>0</v>
      </c>
      <c r="AJ47" s="346">
        <f t="shared" si="1"/>
        <v>0</v>
      </c>
      <c r="AK47" s="346">
        <f t="shared" si="2"/>
        <v>0</v>
      </c>
      <c r="AL47" s="346">
        <f t="shared" si="3"/>
        <v>0</v>
      </c>
      <c r="AM47" s="346">
        <f t="shared" si="4"/>
        <v>0</v>
      </c>
      <c r="AN47" s="346">
        <f t="shared" si="5"/>
        <v>0</v>
      </c>
      <c r="AO47" s="346">
        <f t="shared" si="6"/>
        <v>0</v>
      </c>
    </row>
    <row r="48" spans="1:41" s="374" customFormat="1" x14ac:dyDescent="0.25">
      <c r="A48" s="369"/>
      <c r="B48" s="369"/>
      <c r="C48" s="370"/>
      <c r="D48" s="369"/>
      <c r="E48" s="369"/>
      <c r="F48" s="369"/>
      <c r="G48" s="344">
        <f t="shared" si="7"/>
        <v>0</v>
      </c>
      <c r="H48" s="369"/>
      <c r="I48" s="369"/>
      <c r="J48" s="369"/>
      <c r="K48" s="369"/>
      <c r="L48" s="369"/>
      <c r="M48" s="369"/>
      <c r="N48" s="369"/>
      <c r="O48" s="369"/>
      <c r="P48" s="371"/>
      <c r="Q48" s="465">
        <f>IF(C48&gt;Allgemeines!$C$12,0,SUM(G48,H48,J48,K48,M48:N48)-SUM(I48,L48,O48:P48))</f>
        <v>0</v>
      </c>
      <c r="R48" s="369"/>
      <c r="S48" s="369"/>
      <c r="T48" s="369"/>
      <c r="U48" s="369"/>
      <c r="V48" s="344">
        <f t="shared" si="8"/>
        <v>0</v>
      </c>
      <c r="W48" s="345">
        <f>IF(ISBLANK($B48),0,VLOOKUP($B48,Listen!$A$2:$C$45,2,FALSE))</f>
        <v>0</v>
      </c>
      <c r="X48" s="345">
        <f>IF(ISBLANK($B48),0,VLOOKUP($B48,Listen!$A$2:$C$45,3,FALSE))</f>
        <v>0</v>
      </c>
      <c r="Y48" s="372">
        <f t="shared" si="12"/>
        <v>0</v>
      </c>
      <c r="Z48" s="372">
        <f t="shared" si="12"/>
        <v>0</v>
      </c>
      <c r="AA48" s="372">
        <f t="shared" si="12"/>
        <v>0</v>
      </c>
      <c r="AB48" s="372">
        <f t="shared" si="12"/>
        <v>0</v>
      </c>
      <c r="AC48" s="372">
        <f t="shared" si="12"/>
        <v>0</v>
      </c>
      <c r="AD48" s="372">
        <f t="shared" si="12"/>
        <v>0</v>
      </c>
      <c r="AE48" s="372">
        <f t="shared" si="12"/>
        <v>0</v>
      </c>
      <c r="AF48" s="346">
        <f t="shared" si="9"/>
        <v>0</v>
      </c>
      <c r="AG48" s="346">
        <f>IF(C48=Allgemeines!$C$12,SAV!$V48-SAV!$AH48,HLOOKUP(Allgemeines!$C$12-1,$AI$4:$AO$2000,ROW(C48)-3,FALSE)-$AH48)</f>
        <v>0</v>
      </c>
      <c r="AH48" s="346">
        <f>HLOOKUP(Allgemeines!$C$12,$AI$4:$AO$2000,ROW(C48)-3,FALSE)</f>
        <v>0</v>
      </c>
      <c r="AI48" s="346">
        <f t="shared" si="10"/>
        <v>0</v>
      </c>
      <c r="AJ48" s="346">
        <f t="shared" si="1"/>
        <v>0</v>
      </c>
      <c r="AK48" s="346">
        <f t="shared" si="2"/>
        <v>0</v>
      </c>
      <c r="AL48" s="346">
        <f t="shared" si="3"/>
        <v>0</v>
      </c>
      <c r="AM48" s="346">
        <f t="shared" si="4"/>
        <v>0</v>
      </c>
      <c r="AN48" s="346">
        <f t="shared" si="5"/>
        <v>0</v>
      </c>
      <c r="AO48" s="346">
        <f t="shared" si="6"/>
        <v>0</v>
      </c>
    </row>
    <row r="49" spans="1:41" s="374" customFormat="1" x14ac:dyDescent="0.25">
      <c r="A49" s="369"/>
      <c r="B49" s="369"/>
      <c r="C49" s="370"/>
      <c r="D49" s="369"/>
      <c r="E49" s="369"/>
      <c r="F49" s="369"/>
      <c r="G49" s="344">
        <f t="shared" si="7"/>
        <v>0</v>
      </c>
      <c r="H49" s="369"/>
      <c r="I49" s="369"/>
      <c r="J49" s="369"/>
      <c r="K49" s="369"/>
      <c r="L49" s="369"/>
      <c r="M49" s="369"/>
      <c r="N49" s="369"/>
      <c r="O49" s="369"/>
      <c r="P49" s="371"/>
      <c r="Q49" s="465">
        <f>IF(C49&gt;Allgemeines!$C$12,0,SUM(G49,H49,J49,K49,M49:N49)-SUM(I49,L49,O49:P49))</f>
        <v>0</v>
      </c>
      <c r="R49" s="369"/>
      <c r="S49" s="369"/>
      <c r="T49" s="369"/>
      <c r="U49" s="369"/>
      <c r="V49" s="344">
        <f t="shared" si="8"/>
        <v>0</v>
      </c>
      <c r="W49" s="345">
        <f>IF(ISBLANK($B49),0,VLOOKUP($B49,Listen!$A$2:$C$45,2,FALSE))</f>
        <v>0</v>
      </c>
      <c r="X49" s="345">
        <f>IF(ISBLANK($B49),0,VLOOKUP($B49,Listen!$A$2:$C$45,3,FALSE))</f>
        <v>0</v>
      </c>
      <c r="Y49" s="372">
        <f t="shared" si="12"/>
        <v>0</v>
      </c>
      <c r="Z49" s="372">
        <f t="shared" si="12"/>
        <v>0</v>
      </c>
      <c r="AA49" s="372">
        <f t="shared" si="12"/>
        <v>0</v>
      </c>
      <c r="AB49" s="372">
        <f t="shared" si="12"/>
        <v>0</v>
      </c>
      <c r="AC49" s="372">
        <f t="shared" si="12"/>
        <v>0</v>
      </c>
      <c r="AD49" s="372">
        <f t="shared" si="12"/>
        <v>0</v>
      </c>
      <c r="AE49" s="372">
        <f t="shared" si="12"/>
        <v>0</v>
      </c>
      <c r="AF49" s="346">
        <f t="shared" si="9"/>
        <v>0</v>
      </c>
      <c r="AG49" s="346">
        <f>IF(C49=Allgemeines!$C$12,SAV!$V49-SAV!$AH49,HLOOKUP(Allgemeines!$C$12-1,$AI$4:$AO$2000,ROW(C49)-3,FALSE)-$AH49)</f>
        <v>0</v>
      </c>
      <c r="AH49" s="346">
        <f>HLOOKUP(Allgemeines!$C$12,$AI$4:$AO$2000,ROW(C49)-3,FALSE)</f>
        <v>0</v>
      </c>
      <c r="AI49" s="346">
        <f t="shared" si="10"/>
        <v>0</v>
      </c>
      <c r="AJ49" s="346">
        <f t="shared" si="1"/>
        <v>0</v>
      </c>
      <c r="AK49" s="346">
        <f t="shared" si="2"/>
        <v>0</v>
      </c>
      <c r="AL49" s="346">
        <f t="shared" si="3"/>
        <v>0</v>
      </c>
      <c r="AM49" s="346">
        <f t="shared" si="4"/>
        <v>0</v>
      </c>
      <c r="AN49" s="346">
        <f t="shared" si="5"/>
        <v>0</v>
      </c>
      <c r="AO49" s="346">
        <f t="shared" si="6"/>
        <v>0</v>
      </c>
    </row>
    <row r="50" spans="1:41" s="374" customFormat="1" x14ac:dyDescent="0.25">
      <c r="A50" s="369"/>
      <c r="B50" s="369"/>
      <c r="C50" s="370"/>
      <c r="D50" s="369"/>
      <c r="E50" s="369"/>
      <c r="F50" s="369"/>
      <c r="G50" s="344">
        <f t="shared" si="7"/>
        <v>0</v>
      </c>
      <c r="H50" s="369"/>
      <c r="I50" s="369"/>
      <c r="J50" s="369"/>
      <c r="K50" s="369"/>
      <c r="L50" s="369"/>
      <c r="M50" s="369"/>
      <c r="N50" s="369"/>
      <c r="O50" s="369"/>
      <c r="P50" s="371"/>
      <c r="Q50" s="465">
        <f>IF(C50&gt;Allgemeines!$C$12,0,SUM(G50,H50,J50,K50,M50:N50)-SUM(I50,L50,O50:P50))</f>
        <v>0</v>
      </c>
      <c r="R50" s="369"/>
      <c r="S50" s="369"/>
      <c r="T50" s="369"/>
      <c r="U50" s="369"/>
      <c r="V50" s="344">
        <f t="shared" si="8"/>
        <v>0</v>
      </c>
      <c r="W50" s="345">
        <f>IF(ISBLANK($B50),0,VLOOKUP($B50,Listen!$A$2:$C$45,2,FALSE))</f>
        <v>0</v>
      </c>
      <c r="X50" s="345">
        <f>IF(ISBLANK($B50),0,VLOOKUP($B50,Listen!$A$2:$C$45,3,FALSE))</f>
        <v>0</v>
      </c>
      <c r="Y50" s="372">
        <f t="shared" si="12"/>
        <v>0</v>
      </c>
      <c r="Z50" s="372">
        <f t="shared" si="12"/>
        <v>0</v>
      </c>
      <c r="AA50" s="372">
        <f t="shared" si="12"/>
        <v>0</v>
      </c>
      <c r="AB50" s="372">
        <f t="shared" si="12"/>
        <v>0</v>
      </c>
      <c r="AC50" s="372">
        <f t="shared" si="12"/>
        <v>0</v>
      </c>
      <c r="AD50" s="372">
        <f t="shared" si="12"/>
        <v>0</v>
      </c>
      <c r="AE50" s="372">
        <f t="shared" si="12"/>
        <v>0</v>
      </c>
      <c r="AF50" s="346">
        <f t="shared" si="9"/>
        <v>0</v>
      </c>
      <c r="AG50" s="346">
        <f>IF(C50=Allgemeines!$C$12,SAV!$V50-SAV!$AH50,HLOOKUP(Allgemeines!$C$12-1,$AI$4:$AO$2000,ROW(C50)-3,FALSE)-$AH50)</f>
        <v>0</v>
      </c>
      <c r="AH50" s="346">
        <f>HLOOKUP(Allgemeines!$C$12,$AI$4:$AO$2000,ROW(C50)-3,FALSE)</f>
        <v>0</v>
      </c>
      <c r="AI50" s="346">
        <f t="shared" si="10"/>
        <v>0</v>
      </c>
      <c r="AJ50" s="346">
        <f t="shared" si="1"/>
        <v>0</v>
      </c>
      <c r="AK50" s="346">
        <f t="shared" si="2"/>
        <v>0</v>
      </c>
      <c r="AL50" s="346">
        <f t="shared" si="3"/>
        <v>0</v>
      </c>
      <c r="AM50" s="346">
        <f t="shared" si="4"/>
        <v>0</v>
      </c>
      <c r="AN50" s="346">
        <f t="shared" si="5"/>
        <v>0</v>
      </c>
      <c r="AO50" s="346">
        <f t="shared" si="6"/>
        <v>0</v>
      </c>
    </row>
    <row r="51" spans="1:41" s="374" customFormat="1" x14ac:dyDescent="0.25">
      <c r="A51" s="369"/>
      <c r="B51" s="369"/>
      <c r="C51" s="370"/>
      <c r="D51" s="369"/>
      <c r="E51" s="369"/>
      <c r="F51" s="369"/>
      <c r="G51" s="344">
        <f t="shared" si="7"/>
        <v>0</v>
      </c>
      <c r="H51" s="369"/>
      <c r="I51" s="369"/>
      <c r="J51" s="369"/>
      <c r="K51" s="369"/>
      <c r="L51" s="369"/>
      <c r="M51" s="369"/>
      <c r="N51" s="369"/>
      <c r="O51" s="369"/>
      <c r="P51" s="371"/>
      <c r="Q51" s="465">
        <f>IF(C51&gt;Allgemeines!$C$12,0,SUM(G51,H51,J51,K51,M51:N51)-SUM(I51,L51,O51:P51))</f>
        <v>0</v>
      </c>
      <c r="R51" s="369"/>
      <c r="S51" s="369"/>
      <c r="T51" s="369"/>
      <c r="U51" s="369"/>
      <c r="V51" s="344">
        <f t="shared" si="8"/>
        <v>0</v>
      </c>
      <c r="W51" s="345">
        <f>IF(ISBLANK($B51),0,VLOOKUP($B51,Listen!$A$2:$C$45,2,FALSE))</f>
        <v>0</v>
      </c>
      <c r="X51" s="345">
        <f>IF(ISBLANK($B51),0,VLOOKUP($B51,Listen!$A$2:$C$45,3,FALSE))</f>
        <v>0</v>
      </c>
      <c r="Y51" s="372">
        <f t="shared" si="12"/>
        <v>0</v>
      </c>
      <c r="Z51" s="372">
        <f t="shared" si="12"/>
        <v>0</v>
      </c>
      <c r="AA51" s="372">
        <f t="shared" si="12"/>
        <v>0</v>
      </c>
      <c r="AB51" s="372">
        <f t="shared" si="12"/>
        <v>0</v>
      </c>
      <c r="AC51" s="372">
        <f t="shared" si="12"/>
        <v>0</v>
      </c>
      <c r="AD51" s="372">
        <f t="shared" si="12"/>
        <v>0</v>
      </c>
      <c r="AE51" s="372">
        <f t="shared" si="12"/>
        <v>0</v>
      </c>
      <c r="AF51" s="346">
        <f t="shared" si="9"/>
        <v>0</v>
      </c>
      <c r="AG51" s="346">
        <f>IF(C51=Allgemeines!$C$12,SAV!$V51-SAV!$AH51,HLOOKUP(Allgemeines!$C$12-1,$AI$4:$AO$2000,ROW(C51)-3,FALSE)-$AH51)</f>
        <v>0</v>
      </c>
      <c r="AH51" s="346">
        <f>HLOOKUP(Allgemeines!$C$12,$AI$4:$AO$2000,ROW(C51)-3,FALSE)</f>
        <v>0</v>
      </c>
      <c r="AI51" s="346">
        <f t="shared" si="10"/>
        <v>0</v>
      </c>
      <c r="AJ51" s="346">
        <f t="shared" si="1"/>
        <v>0</v>
      </c>
      <c r="AK51" s="346">
        <f t="shared" si="2"/>
        <v>0</v>
      </c>
      <c r="AL51" s="346">
        <f t="shared" si="3"/>
        <v>0</v>
      </c>
      <c r="AM51" s="346">
        <f t="shared" si="4"/>
        <v>0</v>
      </c>
      <c r="AN51" s="346">
        <f t="shared" si="5"/>
        <v>0</v>
      </c>
      <c r="AO51" s="346">
        <f t="shared" si="6"/>
        <v>0</v>
      </c>
    </row>
    <row r="52" spans="1:41" s="374" customFormat="1" x14ac:dyDescent="0.25">
      <c r="A52" s="369"/>
      <c r="B52" s="369"/>
      <c r="C52" s="370"/>
      <c r="D52" s="369"/>
      <c r="E52" s="369"/>
      <c r="F52" s="369"/>
      <c r="G52" s="344">
        <f t="shared" si="7"/>
        <v>0</v>
      </c>
      <c r="H52" s="369"/>
      <c r="I52" s="369"/>
      <c r="J52" s="369"/>
      <c r="K52" s="369"/>
      <c r="L52" s="369"/>
      <c r="M52" s="369"/>
      <c r="N52" s="369"/>
      <c r="O52" s="369"/>
      <c r="P52" s="371"/>
      <c r="Q52" s="465">
        <f>IF(C52&gt;Allgemeines!$C$12,0,SUM(G52,H52,J52,K52,M52:N52)-SUM(I52,L52,O52:P52))</f>
        <v>0</v>
      </c>
      <c r="R52" s="369"/>
      <c r="S52" s="369"/>
      <c r="T52" s="369"/>
      <c r="U52" s="369"/>
      <c r="V52" s="344">
        <f t="shared" si="8"/>
        <v>0</v>
      </c>
      <c r="W52" s="345">
        <f>IF(ISBLANK($B52),0,VLOOKUP($B52,Listen!$A$2:$C$45,2,FALSE))</f>
        <v>0</v>
      </c>
      <c r="X52" s="345">
        <f>IF(ISBLANK($B52),0,VLOOKUP($B52,Listen!$A$2:$C$45,3,FALSE))</f>
        <v>0</v>
      </c>
      <c r="Y52" s="372">
        <f t="shared" si="12"/>
        <v>0</v>
      </c>
      <c r="Z52" s="372">
        <f t="shared" si="12"/>
        <v>0</v>
      </c>
      <c r="AA52" s="372">
        <f t="shared" si="12"/>
        <v>0</v>
      </c>
      <c r="AB52" s="372">
        <f t="shared" si="12"/>
        <v>0</v>
      </c>
      <c r="AC52" s="372">
        <f t="shared" si="12"/>
        <v>0</v>
      </c>
      <c r="AD52" s="372">
        <f t="shared" si="12"/>
        <v>0</v>
      </c>
      <c r="AE52" s="372">
        <f t="shared" si="12"/>
        <v>0</v>
      </c>
      <c r="AF52" s="346">
        <f t="shared" si="9"/>
        <v>0</v>
      </c>
      <c r="AG52" s="346">
        <f>IF(C52=Allgemeines!$C$12,SAV!$V52-SAV!$AH52,HLOOKUP(Allgemeines!$C$12-1,$AI$4:$AO$2000,ROW(C52)-3,FALSE)-$AH52)</f>
        <v>0</v>
      </c>
      <c r="AH52" s="346">
        <f>HLOOKUP(Allgemeines!$C$12,$AI$4:$AO$2000,ROW(C52)-3,FALSE)</f>
        <v>0</v>
      </c>
      <c r="AI52" s="346">
        <f t="shared" si="10"/>
        <v>0</v>
      </c>
      <c r="AJ52" s="346">
        <f t="shared" si="1"/>
        <v>0</v>
      </c>
      <c r="AK52" s="346">
        <f t="shared" si="2"/>
        <v>0</v>
      </c>
      <c r="AL52" s="346">
        <f t="shared" si="3"/>
        <v>0</v>
      </c>
      <c r="AM52" s="346">
        <f t="shared" si="4"/>
        <v>0</v>
      </c>
      <c r="AN52" s="346">
        <f t="shared" si="5"/>
        <v>0</v>
      </c>
      <c r="AO52" s="346">
        <f t="shared" si="6"/>
        <v>0</v>
      </c>
    </row>
    <row r="53" spans="1:41" s="374" customFormat="1" x14ac:dyDescent="0.25">
      <c r="A53" s="369"/>
      <c r="B53" s="369"/>
      <c r="C53" s="370"/>
      <c r="D53" s="369"/>
      <c r="E53" s="369"/>
      <c r="F53" s="369"/>
      <c r="G53" s="344">
        <f t="shared" si="7"/>
        <v>0</v>
      </c>
      <c r="H53" s="369"/>
      <c r="I53" s="369"/>
      <c r="J53" s="369"/>
      <c r="K53" s="369"/>
      <c r="L53" s="369"/>
      <c r="M53" s="369"/>
      <c r="N53" s="369"/>
      <c r="O53" s="369"/>
      <c r="P53" s="371"/>
      <c r="Q53" s="465">
        <f>IF(C53&gt;Allgemeines!$C$12,0,SUM(G53,H53,J53,K53,M53:N53)-SUM(I53,L53,O53:P53))</f>
        <v>0</v>
      </c>
      <c r="R53" s="369"/>
      <c r="S53" s="369"/>
      <c r="T53" s="369"/>
      <c r="U53" s="369"/>
      <c r="V53" s="344">
        <f t="shared" si="8"/>
        <v>0</v>
      </c>
      <c r="W53" s="345">
        <f>IF(ISBLANK($B53),0,VLOOKUP($B53,Listen!$A$2:$C$45,2,FALSE))</f>
        <v>0</v>
      </c>
      <c r="X53" s="345">
        <f>IF(ISBLANK($B53),0,VLOOKUP($B53,Listen!$A$2:$C$45,3,FALSE))</f>
        <v>0</v>
      </c>
      <c r="Y53" s="372">
        <f t="shared" si="12"/>
        <v>0</v>
      </c>
      <c r="Z53" s="372">
        <f t="shared" si="12"/>
        <v>0</v>
      </c>
      <c r="AA53" s="372">
        <f t="shared" si="12"/>
        <v>0</v>
      </c>
      <c r="AB53" s="372">
        <f t="shared" si="12"/>
        <v>0</v>
      </c>
      <c r="AC53" s="372">
        <f t="shared" si="12"/>
        <v>0</v>
      </c>
      <c r="AD53" s="372">
        <f t="shared" si="12"/>
        <v>0</v>
      </c>
      <c r="AE53" s="372">
        <f t="shared" si="12"/>
        <v>0</v>
      </c>
      <c r="AF53" s="346">
        <f t="shared" si="9"/>
        <v>0</v>
      </c>
      <c r="AG53" s="346">
        <f>IF(C53=Allgemeines!$C$12,SAV!$V53-SAV!$AH53,HLOOKUP(Allgemeines!$C$12-1,$AI$4:$AO$2000,ROW(C53)-3,FALSE)-$AH53)</f>
        <v>0</v>
      </c>
      <c r="AH53" s="346">
        <f>HLOOKUP(Allgemeines!$C$12,$AI$4:$AO$2000,ROW(C53)-3,FALSE)</f>
        <v>0</v>
      </c>
      <c r="AI53" s="346">
        <f t="shared" si="10"/>
        <v>0</v>
      </c>
      <c r="AJ53" s="346">
        <f t="shared" si="1"/>
        <v>0</v>
      </c>
      <c r="AK53" s="346">
        <f t="shared" si="2"/>
        <v>0</v>
      </c>
      <c r="AL53" s="346">
        <f t="shared" si="3"/>
        <v>0</v>
      </c>
      <c r="AM53" s="346">
        <f t="shared" si="4"/>
        <v>0</v>
      </c>
      <c r="AN53" s="346">
        <f t="shared" si="5"/>
        <v>0</v>
      </c>
      <c r="AO53" s="346">
        <f t="shared" si="6"/>
        <v>0</v>
      </c>
    </row>
    <row r="54" spans="1:41" s="374" customFormat="1" x14ac:dyDescent="0.25">
      <c r="A54" s="369"/>
      <c r="B54" s="369"/>
      <c r="C54" s="370"/>
      <c r="D54" s="369"/>
      <c r="E54" s="369"/>
      <c r="F54" s="369"/>
      <c r="G54" s="344">
        <f t="shared" si="7"/>
        <v>0</v>
      </c>
      <c r="H54" s="369"/>
      <c r="I54" s="369"/>
      <c r="J54" s="369"/>
      <c r="K54" s="369"/>
      <c r="L54" s="369"/>
      <c r="M54" s="369"/>
      <c r="N54" s="369"/>
      <c r="O54" s="369"/>
      <c r="P54" s="371"/>
      <c r="Q54" s="465">
        <f>IF(C54&gt;Allgemeines!$C$12,0,SUM(G54,H54,J54,K54,M54:N54)-SUM(I54,L54,O54:P54))</f>
        <v>0</v>
      </c>
      <c r="R54" s="369"/>
      <c r="S54" s="369"/>
      <c r="T54" s="369"/>
      <c r="U54" s="369"/>
      <c r="V54" s="344">
        <f t="shared" si="8"/>
        <v>0</v>
      </c>
      <c r="W54" s="345">
        <f>IF(ISBLANK($B54),0,VLOOKUP($B54,Listen!$A$2:$C$45,2,FALSE))</f>
        <v>0</v>
      </c>
      <c r="X54" s="345">
        <f>IF(ISBLANK($B54),0,VLOOKUP($B54,Listen!$A$2:$C$45,3,FALSE))</f>
        <v>0</v>
      </c>
      <c r="Y54" s="372">
        <f t="shared" si="12"/>
        <v>0</v>
      </c>
      <c r="Z54" s="372">
        <f t="shared" si="12"/>
        <v>0</v>
      </c>
      <c r="AA54" s="372">
        <f t="shared" si="12"/>
        <v>0</v>
      </c>
      <c r="AB54" s="372">
        <f t="shared" si="12"/>
        <v>0</v>
      </c>
      <c r="AC54" s="372">
        <f t="shared" si="12"/>
        <v>0</v>
      </c>
      <c r="AD54" s="372">
        <f t="shared" si="12"/>
        <v>0</v>
      </c>
      <c r="AE54" s="372">
        <f t="shared" si="12"/>
        <v>0</v>
      </c>
      <c r="AF54" s="346">
        <f t="shared" si="9"/>
        <v>0</v>
      </c>
      <c r="AG54" s="346">
        <f>IF(C54=Allgemeines!$C$12,SAV!$V54-SAV!$AH54,HLOOKUP(Allgemeines!$C$12-1,$AI$4:$AO$2000,ROW(C54)-3,FALSE)-$AH54)</f>
        <v>0</v>
      </c>
      <c r="AH54" s="346">
        <f>HLOOKUP(Allgemeines!$C$12,$AI$4:$AO$2000,ROW(C54)-3,FALSE)</f>
        <v>0</v>
      </c>
      <c r="AI54" s="346">
        <f t="shared" si="10"/>
        <v>0</v>
      </c>
      <c r="AJ54" s="346">
        <f t="shared" si="1"/>
        <v>0</v>
      </c>
      <c r="AK54" s="346">
        <f t="shared" si="2"/>
        <v>0</v>
      </c>
      <c r="AL54" s="346">
        <f t="shared" si="3"/>
        <v>0</v>
      </c>
      <c r="AM54" s="346">
        <f t="shared" si="4"/>
        <v>0</v>
      </c>
      <c r="AN54" s="346">
        <f t="shared" si="5"/>
        <v>0</v>
      </c>
      <c r="AO54" s="346">
        <f t="shared" si="6"/>
        <v>0</v>
      </c>
    </row>
    <row r="55" spans="1:41" s="374" customFormat="1" x14ac:dyDescent="0.25">
      <c r="A55" s="369"/>
      <c r="B55" s="369"/>
      <c r="C55" s="370"/>
      <c r="D55" s="369"/>
      <c r="E55" s="369"/>
      <c r="F55" s="369"/>
      <c r="G55" s="344">
        <f t="shared" si="7"/>
        <v>0</v>
      </c>
      <c r="H55" s="369"/>
      <c r="I55" s="369"/>
      <c r="J55" s="369"/>
      <c r="K55" s="369"/>
      <c r="L55" s="369"/>
      <c r="M55" s="369"/>
      <c r="N55" s="369"/>
      <c r="O55" s="369"/>
      <c r="P55" s="371"/>
      <c r="Q55" s="465">
        <f>IF(C55&gt;Allgemeines!$C$12,0,SUM(G55,H55,J55,K55,M55:N55)-SUM(I55,L55,O55:P55))</f>
        <v>0</v>
      </c>
      <c r="R55" s="369"/>
      <c r="S55" s="369"/>
      <c r="T55" s="369"/>
      <c r="U55" s="369"/>
      <c r="V55" s="344">
        <f t="shared" si="8"/>
        <v>0</v>
      </c>
      <c r="W55" s="345">
        <f>IF(ISBLANK($B55),0,VLOOKUP($B55,Listen!$A$2:$C$45,2,FALSE))</f>
        <v>0</v>
      </c>
      <c r="X55" s="345">
        <f>IF(ISBLANK($B55),0,VLOOKUP($B55,Listen!$A$2:$C$45,3,FALSE))</f>
        <v>0</v>
      </c>
      <c r="Y55" s="372">
        <f t="shared" si="12"/>
        <v>0</v>
      </c>
      <c r="Z55" s="372">
        <f t="shared" si="12"/>
        <v>0</v>
      </c>
      <c r="AA55" s="372">
        <f t="shared" si="12"/>
        <v>0</v>
      </c>
      <c r="AB55" s="372">
        <f t="shared" si="12"/>
        <v>0</v>
      </c>
      <c r="AC55" s="372">
        <f t="shared" si="12"/>
        <v>0</v>
      </c>
      <c r="AD55" s="372">
        <f t="shared" si="12"/>
        <v>0</v>
      </c>
      <c r="AE55" s="372">
        <f t="shared" si="12"/>
        <v>0</v>
      </c>
      <c r="AF55" s="346">
        <f t="shared" si="9"/>
        <v>0</v>
      </c>
      <c r="AG55" s="346">
        <f>IF(C55=Allgemeines!$C$12,SAV!$V55-SAV!$AH55,HLOOKUP(Allgemeines!$C$12-1,$AI$4:$AO$2000,ROW(C55)-3,FALSE)-$AH55)</f>
        <v>0</v>
      </c>
      <c r="AH55" s="346">
        <f>HLOOKUP(Allgemeines!$C$12,$AI$4:$AO$2000,ROW(C55)-3,FALSE)</f>
        <v>0</v>
      </c>
      <c r="AI55" s="346">
        <f t="shared" si="10"/>
        <v>0</v>
      </c>
      <c r="AJ55" s="346">
        <f t="shared" si="1"/>
        <v>0</v>
      </c>
      <c r="AK55" s="346">
        <f t="shared" si="2"/>
        <v>0</v>
      </c>
      <c r="AL55" s="346">
        <f t="shared" si="3"/>
        <v>0</v>
      </c>
      <c r="AM55" s="346">
        <f t="shared" si="4"/>
        <v>0</v>
      </c>
      <c r="AN55" s="346">
        <f t="shared" si="5"/>
        <v>0</v>
      </c>
      <c r="AO55" s="346">
        <f t="shared" si="6"/>
        <v>0</v>
      </c>
    </row>
    <row r="56" spans="1:41" s="374" customFormat="1" x14ac:dyDescent="0.25">
      <c r="A56" s="369"/>
      <c r="B56" s="369"/>
      <c r="C56" s="370"/>
      <c r="D56" s="369"/>
      <c r="E56" s="369"/>
      <c r="F56" s="369"/>
      <c r="G56" s="344">
        <f t="shared" si="7"/>
        <v>0</v>
      </c>
      <c r="H56" s="369"/>
      <c r="I56" s="369"/>
      <c r="J56" s="369"/>
      <c r="K56" s="369"/>
      <c r="L56" s="369"/>
      <c r="M56" s="369"/>
      <c r="N56" s="369"/>
      <c r="O56" s="369"/>
      <c r="P56" s="371"/>
      <c r="Q56" s="465">
        <f>IF(C56&gt;Allgemeines!$C$12,0,SUM(G56,H56,J56,K56,M56:N56)-SUM(I56,L56,O56:P56))</f>
        <v>0</v>
      </c>
      <c r="R56" s="369"/>
      <c r="S56" s="369"/>
      <c r="T56" s="369"/>
      <c r="U56" s="369"/>
      <c r="V56" s="344">
        <f t="shared" si="8"/>
        <v>0</v>
      </c>
      <c r="W56" s="345">
        <f>IF(ISBLANK($B56),0,VLOOKUP($B56,Listen!$A$2:$C$45,2,FALSE))</f>
        <v>0</v>
      </c>
      <c r="X56" s="345">
        <f>IF(ISBLANK($B56),0,VLOOKUP($B56,Listen!$A$2:$C$45,3,FALSE))</f>
        <v>0</v>
      </c>
      <c r="Y56" s="372">
        <f t="shared" si="12"/>
        <v>0</v>
      </c>
      <c r="Z56" s="372">
        <f t="shared" si="12"/>
        <v>0</v>
      </c>
      <c r="AA56" s="372">
        <f t="shared" si="12"/>
        <v>0</v>
      </c>
      <c r="AB56" s="372">
        <f t="shared" si="12"/>
        <v>0</v>
      </c>
      <c r="AC56" s="372">
        <f t="shared" si="12"/>
        <v>0</v>
      </c>
      <c r="AD56" s="372">
        <f t="shared" si="12"/>
        <v>0</v>
      </c>
      <c r="AE56" s="372">
        <f t="shared" si="12"/>
        <v>0</v>
      </c>
      <c r="AF56" s="346">
        <f t="shared" si="9"/>
        <v>0</v>
      </c>
      <c r="AG56" s="346">
        <f>IF(C56=Allgemeines!$C$12,SAV!$V56-SAV!$AH56,HLOOKUP(Allgemeines!$C$12-1,$AI$4:$AO$2000,ROW(C56)-3,FALSE)-$AH56)</f>
        <v>0</v>
      </c>
      <c r="AH56" s="346">
        <f>HLOOKUP(Allgemeines!$C$12,$AI$4:$AO$2000,ROW(C56)-3,FALSE)</f>
        <v>0</v>
      </c>
      <c r="AI56" s="346">
        <f t="shared" si="10"/>
        <v>0</v>
      </c>
      <c r="AJ56" s="346">
        <f t="shared" si="1"/>
        <v>0</v>
      </c>
      <c r="AK56" s="346">
        <f t="shared" si="2"/>
        <v>0</v>
      </c>
      <c r="AL56" s="346">
        <f t="shared" si="3"/>
        <v>0</v>
      </c>
      <c r="AM56" s="346">
        <f t="shared" si="4"/>
        <v>0</v>
      </c>
      <c r="AN56" s="346">
        <f t="shared" si="5"/>
        <v>0</v>
      </c>
      <c r="AO56" s="346">
        <f t="shared" si="6"/>
        <v>0</v>
      </c>
    </row>
    <row r="57" spans="1:41" s="374" customFormat="1" x14ac:dyDescent="0.25">
      <c r="A57" s="369"/>
      <c r="B57" s="369"/>
      <c r="C57" s="370"/>
      <c r="D57" s="369"/>
      <c r="E57" s="369"/>
      <c r="F57" s="369"/>
      <c r="G57" s="344">
        <f t="shared" si="7"/>
        <v>0</v>
      </c>
      <c r="H57" s="369"/>
      <c r="I57" s="369"/>
      <c r="J57" s="369"/>
      <c r="K57" s="369"/>
      <c r="L57" s="369"/>
      <c r="M57" s="369"/>
      <c r="N57" s="369"/>
      <c r="O57" s="369"/>
      <c r="P57" s="371"/>
      <c r="Q57" s="465">
        <f>IF(C57&gt;Allgemeines!$C$12,0,SUM(G57,H57,J57,K57,M57:N57)-SUM(I57,L57,O57:P57))</f>
        <v>0</v>
      </c>
      <c r="R57" s="369"/>
      <c r="S57" s="369"/>
      <c r="T57" s="369"/>
      <c r="U57" s="369"/>
      <c r="V57" s="344">
        <f t="shared" si="8"/>
        <v>0</v>
      </c>
      <c r="W57" s="345">
        <f>IF(ISBLANK($B57),0,VLOOKUP($B57,Listen!$A$2:$C$45,2,FALSE))</f>
        <v>0</v>
      </c>
      <c r="X57" s="345">
        <f>IF(ISBLANK($B57),0,VLOOKUP($B57,Listen!$A$2:$C$45,3,FALSE))</f>
        <v>0</v>
      </c>
      <c r="Y57" s="372">
        <f t="shared" si="12"/>
        <v>0</v>
      </c>
      <c r="Z57" s="372">
        <f t="shared" si="12"/>
        <v>0</v>
      </c>
      <c r="AA57" s="372">
        <f t="shared" si="12"/>
        <v>0</v>
      </c>
      <c r="AB57" s="372">
        <f t="shared" si="12"/>
        <v>0</v>
      </c>
      <c r="AC57" s="372">
        <f t="shared" si="12"/>
        <v>0</v>
      </c>
      <c r="AD57" s="372">
        <f t="shared" si="12"/>
        <v>0</v>
      </c>
      <c r="AE57" s="372">
        <f t="shared" si="12"/>
        <v>0</v>
      </c>
      <c r="AF57" s="346">
        <f t="shared" si="9"/>
        <v>0</v>
      </c>
      <c r="AG57" s="346">
        <f>IF(C57=Allgemeines!$C$12,SAV!$V57-SAV!$AH57,HLOOKUP(Allgemeines!$C$12-1,$AI$4:$AO$2000,ROW(C57)-3,FALSE)-$AH57)</f>
        <v>0</v>
      </c>
      <c r="AH57" s="346">
        <f>HLOOKUP(Allgemeines!$C$12,$AI$4:$AO$2000,ROW(C57)-3,FALSE)</f>
        <v>0</v>
      </c>
      <c r="AI57" s="346">
        <f t="shared" si="10"/>
        <v>0</v>
      </c>
      <c r="AJ57" s="346">
        <f t="shared" si="1"/>
        <v>0</v>
      </c>
      <c r="AK57" s="346">
        <f t="shared" si="2"/>
        <v>0</v>
      </c>
      <c r="AL57" s="346">
        <f t="shared" si="3"/>
        <v>0</v>
      </c>
      <c r="AM57" s="346">
        <f t="shared" si="4"/>
        <v>0</v>
      </c>
      <c r="AN57" s="346">
        <f t="shared" si="5"/>
        <v>0</v>
      </c>
      <c r="AO57" s="346">
        <f t="shared" si="6"/>
        <v>0</v>
      </c>
    </row>
    <row r="58" spans="1:41" s="374" customFormat="1" x14ac:dyDescent="0.25">
      <c r="A58" s="369"/>
      <c r="B58" s="369"/>
      <c r="C58" s="370"/>
      <c r="D58" s="369"/>
      <c r="E58" s="369"/>
      <c r="F58" s="369"/>
      <c r="G58" s="344">
        <f t="shared" si="7"/>
        <v>0</v>
      </c>
      <c r="H58" s="369"/>
      <c r="I58" s="369"/>
      <c r="J58" s="369"/>
      <c r="K58" s="369"/>
      <c r="L58" s="369"/>
      <c r="M58" s="369"/>
      <c r="N58" s="369"/>
      <c r="O58" s="369"/>
      <c r="P58" s="371"/>
      <c r="Q58" s="465">
        <f>IF(C58&gt;Allgemeines!$C$12,0,SUM(G58,H58,J58,K58,M58:N58)-SUM(I58,L58,O58:P58))</f>
        <v>0</v>
      </c>
      <c r="R58" s="369"/>
      <c r="S58" s="369"/>
      <c r="T58" s="369"/>
      <c r="U58" s="369"/>
      <c r="V58" s="344">
        <f t="shared" si="8"/>
        <v>0</v>
      </c>
      <c r="W58" s="345">
        <f>IF(ISBLANK($B58),0,VLOOKUP($B58,Listen!$A$2:$C$45,2,FALSE))</f>
        <v>0</v>
      </c>
      <c r="X58" s="345">
        <f>IF(ISBLANK($B58),0,VLOOKUP($B58,Listen!$A$2:$C$45,3,FALSE))</f>
        <v>0</v>
      </c>
      <c r="Y58" s="372">
        <f t="shared" si="12"/>
        <v>0</v>
      </c>
      <c r="Z58" s="372">
        <f t="shared" si="12"/>
        <v>0</v>
      </c>
      <c r="AA58" s="372">
        <f t="shared" si="12"/>
        <v>0</v>
      </c>
      <c r="AB58" s="372">
        <f t="shared" si="12"/>
        <v>0</v>
      </c>
      <c r="AC58" s="372">
        <f t="shared" si="12"/>
        <v>0</v>
      </c>
      <c r="AD58" s="372">
        <f t="shared" si="12"/>
        <v>0</v>
      </c>
      <c r="AE58" s="372">
        <f t="shared" si="12"/>
        <v>0</v>
      </c>
      <c r="AF58" s="346">
        <f t="shared" si="9"/>
        <v>0</v>
      </c>
      <c r="AG58" s="346">
        <f>IF(C58=Allgemeines!$C$12,SAV!$V58-SAV!$AH58,HLOOKUP(Allgemeines!$C$12-1,$AI$4:$AO$2000,ROW(C58)-3,FALSE)-$AH58)</f>
        <v>0</v>
      </c>
      <c r="AH58" s="346">
        <f>HLOOKUP(Allgemeines!$C$12,$AI$4:$AO$2000,ROW(C58)-3,FALSE)</f>
        <v>0</v>
      </c>
      <c r="AI58" s="346">
        <f t="shared" si="10"/>
        <v>0</v>
      </c>
      <c r="AJ58" s="346">
        <f t="shared" si="1"/>
        <v>0</v>
      </c>
      <c r="AK58" s="346">
        <f t="shared" si="2"/>
        <v>0</v>
      </c>
      <c r="AL58" s="346">
        <f t="shared" si="3"/>
        <v>0</v>
      </c>
      <c r="AM58" s="346">
        <f t="shared" si="4"/>
        <v>0</v>
      </c>
      <c r="AN58" s="346">
        <f t="shared" si="5"/>
        <v>0</v>
      </c>
      <c r="AO58" s="346">
        <f t="shared" si="6"/>
        <v>0</v>
      </c>
    </row>
    <row r="59" spans="1:41" s="374" customFormat="1" x14ac:dyDescent="0.25">
      <c r="A59" s="369"/>
      <c r="B59" s="369"/>
      <c r="C59" s="370"/>
      <c r="D59" s="369"/>
      <c r="E59" s="369"/>
      <c r="F59" s="369"/>
      <c r="G59" s="344">
        <f t="shared" si="7"/>
        <v>0</v>
      </c>
      <c r="H59" s="369"/>
      <c r="I59" s="369"/>
      <c r="J59" s="369"/>
      <c r="K59" s="369"/>
      <c r="L59" s="369"/>
      <c r="M59" s="369"/>
      <c r="N59" s="369"/>
      <c r="O59" s="369"/>
      <c r="P59" s="371"/>
      <c r="Q59" s="465">
        <f>IF(C59&gt;Allgemeines!$C$12,0,SUM(G59,H59,J59,K59,M59:N59)-SUM(I59,L59,O59:P59))</f>
        <v>0</v>
      </c>
      <c r="R59" s="369"/>
      <c r="S59" s="369"/>
      <c r="T59" s="369"/>
      <c r="U59" s="369"/>
      <c r="V59" s="344">
        <f t="shared" si="8"/>
        <v>0</v>
      </c>
      <c r="W59" s="345">
        <f>IF(ISBLANK($B59),0,VLOOKUP($B59,Listen!$A$2:$C$45,2,FALSE))</f>
        <v>0</v>
      </c>
      <c r="X59" s="345">
        <f>IF(ISBLANK($B59),0,VLOOKUP($B59,Listen!$A$2:$C$45,3,FALSE))</f>
        <v>0</v>
      </c>
      <c r="Y59" s="372">
        <f t="shared" si="12"/>
        <v>0</v>
      </c>
      <c r="Z59" s="372">
        <f t="shared" si="12"/>
        <v>0</v>
      </c>
      <c r="AA59" s="372">
        <f t="shared" si="12"/>
        <v>0</v>
      </c>
      <c r="AB59" s="372">
        <f t="shared" si="12"/>
        <v>0</v>
      </c>
      <c r="AC59" s="372">
        <f t="shared" si="12"/>
        <v>0</v>
      </c>
      <c r="AD59" s="372">
        <f t="shared" si="12"/>
        <v>0</v>
      </c>
      <c r="AE59" s="372">
        <f t="shared" si="12"/>
        <v>0</v>
      </c>
      <c r="AF59" s="346">
        <f t="shared" si="9"/>
        <v>0</v>
      </c>
      <c r="AG59" s="346">
        <f>IF(C59=Allgemeines!$C$12,SAV!$V59-SAV!$AH59,HLOOKUP(Allgemeines!$C$12-1,$AI$4:$AO$2000,ROW(C59)-3,FALSE)-$AH59)</f>
        <v>0</v>
      </c>
      <c r="AH59" s="346">
        <f>HLOOKUP(Allgemeines!$C$12,$AI$4:$AO$2000,ROW(C59)-3,FALSE)</f>
        <v>0</v>
      </c>
      <c r="AI59" s="346">
        <f t="shared" si="10"/>
        <v>0</v>
      </c>
      <c r="AJ59" s="346">
        <f t="shared" si="1"/>
        <v>0</v>
      </c>
      <c r="AK59" s="346">
        <f t="shared" si="2"/>
        <v>0</v>
      </c>
      <c r="AL59" s="346">
        <f t="shared" si="3"/>
        <v>0</v>
      </c>
      <c r="AM59" s="346">
        <f t="shared" si="4"/>
        <v>0</v>
      </c>
      <c r="AN59" s="346">
        <f t="shared" si="5"/>
        <v>0</v>
      </c>
      <c r="AO59" s="346">
        <f t="shared" si="6"/>
        <v>0</v>
      </c>
    </row>
    <row r="60" spans="1:41" s="374" customFormat="1" x14ac:dyDescent="0.25">
      <c r="A60" s="369"/>
      <c r="B60" s="369"/>
      <c r="C60" s="370"/>
      <c r="D60" s="369"/>
      <c r="E60" s="369"/>
      <c r="F60" s="369"/>
      <c r="G60" s="344">
        <f t="shared" si="7"/>
        <v>0</v>
      </c>
      <c r="H60" s="369"/>
      <c r="I60" s="369"/>
      <c r="J60" s="369"/>
      <c r="K60" s="369"/>
      <c r="L60" s="369"/>
      <c r="M60" s="369"/>
      <c r="N60" s="369"/>
      <c r="O60" s="369"/>
      <c r="P60" s="371"/>
      <c r="Q60" s="465">
        <f>IF(C60&gt;Allgemeines!$C$12,0,SUM(G60,H60,J60,K60,M60:N60)-SUM(I60,L60,O60:P60))</f>
        <v>0</v>
      </c>
      <c r="R60" s="369"/>
      <c r="S60" s="369"/>
      <c r="T60" s="369"/>
      <c r="U60" s="369"/>
      <c r="V60" s="344">
        <f t="shared" si="8"/>
        <v>0</v>
      </c>
      <c r="W60" s="345">
        <f>IF(ISBLANK($B60),0,VLOOKUP($B60,Listen!$A$2:$C$45,2,FALSE))</f>
        <v>0</v>
      </c>
      <c r="X60" s="345">
        <f>IF(ISBLANK($B60),0,VLOOKUP($B60,Listen!$A$2:$C$45,3,FALSE))</f>
        <v>0</v>
      </c>
      <c r="Y60" s="372">
        <f t="shared" si="12"/>
        <v>0</v>
      </c>
      <c r="Z60" s="372">
        <f t="shared" si="12"/>
        <v>0</v>
      </c>
      <c r="AA60" s="372">
        <f t="shared" si="12"/>
        <v>0</v>
      </c>
      <c r="AB60" s="372">
        <f t="shared" si="12"/>
        <v>0</v>
      </c>
      <c r="AC60" s="372">
        <f t="shared" si="12"/>
        <v>0</v>
      </c>
      <c r="AD60" s="372">
        <f t="shared" si="12"/>
        <v>0</v>
      </c>
      <c r="AE60" s="372">
        <f t="shared" si="12"/>
        <v>0</v>
      </c>
      <c r="AF60" s="346">
        <f t="shared" si="9"/>
        <v>0</v>
      </c>
      <c r="AG60" s="346">
        <f>IF(C60=Allgemeines!$C$12,SAV!$V60-SAV!$AH60,HLOOKUP(Allgemeines!$C$12-1,$AI$4:$AO$2000,ROW(C60)-3,FALSE)-$AH60)</f>
        <v>0</v>
      </c>
      <c r="AH60" s="346">
        <f>HLOOKUP(Allgemeines!$C$12,$AI$4:$AO$2000,ROW(C60)-3,FALSE)</f>
        <v>0</v>
      </c>
      <c r="AI60" s="346">
        <f t="shared" si="10"/>
        <v>0</v>
      </c>
      <c r="AJ60" s="346">
        <f t="shared" si="1"/>
        <v>0</v>
      </c>
      <c r="AK60" s="346">
        <f t="shared" si="2"/>
        <v>0</v>
      </c>
      <c r="AL60" s="346">
        <f t="shared" si="3"/>
        <v>0</v>
      </c>
      <c r="AM60" s="346">
        <f t="shared" si="4"/>
        <v>0</v>
      </c>
      <c r="AN60" s="346">
        <f t="shared" si="5"/>
        <v>0</v>
      </c>
      <c r="AO60" s="346">
        <f t="shared" si="6"/>
        <v>0</v>
      </c>
    </row>
    <row r="61" spans="1:41" s="374" customFormat="1" x14ac:dyDescent="0.25">
      <c r="A61" s="369"/>
      <c r="B61" s="369"/>
      <c r="C61" s="370"/>
      <c r="D61" s="369"/>
      <c r="E61" s="369"/>
      <c r="F61" s="369"/>
      <c r="G61" s="344">
        <f t="shared" si="7"/>
        <v>0</v>
      </c>
      <c r="H61" s="369"/>
      <c r="I61" s="369"/>
      <c r="J61" s="369"/>
      <c r="K61" s="369"/>
      <c r="L61" s="369"/>
      <c r="M61" s="369"/>
      <c r="N61" s="369"/>
      <c r="O61" s="369"/>
      <c r="P61" s="371"/>
      <c r="Q61" s="465">
        <f>IF(C61&gt;Allgemeines!$C$12,0,SUM(G61,H61,J61,K61,M61:N61)-SUM(I61,L61,O61:P61))</f>
        <v>0</v>
      </c>
      <c r="R61" s="369"/>
      <c r="S61" s="369"/>
      <c r="T61" s="369"/>
      <c r="U61" s="369"/>
      <c r="V61" s="344">
        <f t="shared" si="8"/>
        <v>0</v>
      </c>
      <c r="W61" s="345">
        <f>IF(ISBLANK($B61),0,VLOOKUP($B61,Listen!$A$2:$C$45,2,FALSE))</f>
        <v>0</v>
      </c>
      <c r="X61" s="345">
        <f>IF(ISBLANK($B61),0,VLOOKUP($B61,Listen!$A$2:$C$45,3,FALSE))</f>
        <v>0</v>
      </c>
      <c r="Y61" s="372">
        <f t="shared" si="12"/>
        <v>0</v>
      </c>
      <c r="Z61" s="372">
        <f t="shared" si="12"/>
        <v>0</v>
      </c>
      <c r="AA61" s="372">
        <f t="shared" si="12"/>
        <v>0</v>
      </c>
      <c r="AB61" s="372">
        <f t="shared" si="12"/>
        <v>0</v>
      </c>
      <c r="AC61" s="372">
        <f t="shared" si="12"/>
        <v>0</v>
      </c>
      <c r="AD61" s="372">
        <f t="shared" si="12"/>
        <v>0</v>
      </c>
      <c r="AE61" s="372">
        <f t="shared" si="12"/>
        <v>0</v>
      </c>
      <c r="AF61" s="346">
        <f t="shared" si="9"/>
        <v>0</v>
      </c>
      <c r="AG61" s="346">
        <f>IF(C61=Allgemeines!$C$12,SAV!$V61-SAV!$AH61,HLOOKUP(Allgemeines!$C$12-1,$AI$4:$AO$2000,ROW(C61)-3,FALSE)-$AH61)</f>
        <v>0</v>
      </c>
      <c r="AH61" s="346">
        <f>HLOOKUP(Allgemeines!$C$12,$AI$4:$AO$2000,ROW(C61)-3,FALSE)</f>
        <v>0</v>
      </c>
      <c r="AI61" s="346">
        <f t="shared" si="10"/>
        <v>0</v>
      </c>
      <c r="AJ61" s="346">
        <f t="shared" si="1"/>
        <v>0</v>
      </c>
      <c r="AK61" s="346">
        <f t="shared" si="2"/>
        <v>0</v>
      </c>
      <c r="AL61" s="346">
        <f t="shared" si="3"/>
        <v>0</v>
      </c>
      <c r="AM61" s="346">
        <f t="shared" si="4"/>
        <v>0</v>
      </c>
      <c r="AN61" s="346">
        <f t="shared" si="5"/>
        <v>0</v>
      </c>
      <c r="AO61" s="346">
        <f t="shared" si="6"/>
        <v>0</v>
      </c>
    </row>
    <row r="62" spans="1:41" s="374" customFormat="1" x14ac:dyDescent="0.25">
      <c r="A62" s="369"/>
      <c r="B62" s="369"/>
      <c r="C62" s="370"/>
      <c r="D62" s="369"/>
      <c r="E62" s="369"/>
      <c r="F62" s="369"/>
      <c r="G62" s="344">
        <f t="shared" si="7"/>
        <v>0</v>
      </c>
      <c r="H62" s="369"/>
      <c r="I62" s="369"/>
      <c r="J62" s="369"/>
      <c r="K62" s="369"/>
      <c r="L62" s="369"/>
      <c r="M62" s="369"/>
      <c r="N62" s="369"/>
      <c r="O62" s="369"/>
      <c r="P62" s="371"/>
      <c r="Q62" s="465">
        <f>IF(C62&gt;Allgemeines!$C$12,0,SUM(G62,H62,J62,K62,M62:N62)-SUM(I62,L62,O62:P62))</f>
        <v>0</v>
      </c>
      <c r="R62" s="369"/>
      <c r="S62" s="369"/>
      <c r="T62" s="369"/>
      <c r="U62" s="369"/>
      <c r="V62" s="344">
        <f t="shared" si="8"/>
        <v>0</v>
      </c>
      <c r="W62" s="345">
        <f>IF(ISBLANK($B62),0,VLOOKUP($B62,Listen!$A$2:$C$45,2,FALSE))</f>
        <v>0</v>
      </c>
      <c r="X62" s="345">
        <f>IF(ISBLANK($B62),0,VLOOKUP($B62,Listen!$A$2:$C$45,3,FALSE))</f>
        <v>0</v>
      </c>
      <c r="Y62" s="372">
        <f t="shared" si="12"/>
        <v>0</v>
      </c>
      <c r="Z62" s="372">
        <f t="shared" si="12"/>
        <v>0</v>
      </c>
      <c r="AA62" s="372">
        <f t="shared" si="12"/>
        <v>0</v>
      </c>
      <c r="AB62" s="372">
        <f t="shared" si="12"/>
        <v>0</v>
      </c>
      <c r="AC62" s="372">
        <f t="shared" si="12"/>
        <v>0</v>
      </c>
      <c r="AD62" s="372">
        <f t="shared" si="12"/>
        <v>0</v>
      </c>
      <c r="AE62" s="372">
        <f t="shared" si="12"/>
        <v>0</v>
      </c>
      <c r="AF62" s="346">
        <f t="shared" si="9"/>
        <v>0</v>
      </c>
      <c r="AG62" s="346">
        <f>IF(C62=Allgemeines!$C$12,SAV!$V62-SAV!$AH62,HLOOKUP(Allgemeines!$C$12-1,$AI$4:$AO$2000,ROW(C62)-3,FALSE)-$AH62)</f>
        <v>0</v>
      </c>
      <c r="AH62" s="346">
        <f>HLOOKUP(Allgemeines!$C$12,$AI$4:$AO$2000,ROW(C62)-3,FALSE)</f>
        <v>0</v>
      </c>
      <c r="AI62" s="346">
        <f t="shared" si="10"/>
        <v>0</v>
      </c>
      <c r="AJ62" s="346">
        <f t="shared" si="1"/>
        <v>0</v>
      </c>
      <c r="AK62" s="346">
        <f t="shared" si="2"/>
        <v>0</v>
      </c>
      <c r="AL62" s="346">
        <f t="shared" si="3"/>
        <v>0</v>
      </c>
      <c r="AM62" s="346">
        <f t="shared" si="4"/>
        <v>0</v>
      </c>
      <c r="AN62" s="346">
        <f t="shared" si="5"/>
        <v>0</v>
      </c>
      <c r="AO62" s="346">
        <f t="shared" si="6"/>
        <v>0</v>
      </c>
    </row>
    <row r="63" spans="1:41" s="374" customFormat="1" x14ac:dyDescent="0.25">
      <c r="A63" s="369"/>
      <c r="B63" s="369"/>
      <c r="C63" s="370"/>
      <c r="D63" s="369"/>
      <c r="E63" s="369"/>
      <c r="F63" s="369"/>
      <c r="G63" s="344">
        <f t="shared" si="7"/>
        <v>0</v>
      </c>
      <c r="H63" s="369"/>
      <c r="I63" s="369"/>
      <c r="J63" s="369"/>
      <c r="K63" s="369"/>
      <c r="L63" s="369"/>
      <c r="M63" s="369"/>
      <c r="N63" s="369"/>
      <c r="O63" s="369"/>
      <c r="P63" s="371"/>
      <c r="Q63" s="465">
        <f>IF(C63&gt;Allgemeines!$C$12,0,SUM(G63,H63,J63,K63,M63:N63)-SUM(I63,L63,O63:P63))</f>
        <v>0</v>
      </c>
      <c r="R63" s="369"/>
      <c r="S63" s="369"/>
      <c r="T63" s="369"/>
      <c r="U63" s="369"/>
      <c r="V63" s="344">
        <f t="shared" si="8"/>
        <v>0</v>
      </c>
      <c r="W63" s="345">
        <f>IF(ISBLANK($B63),0,VLOOKUP($B63,Listen!$A$2:$C$45,2,FALSE))</f>
        <v>0</v>
      </c>
      <c r="X63" s="345">
        <f>IF(ISBLANK($B63),0,VLOOKUP($B63,Listen!$A$2:$C$45,3,FALSE))</f>
        <v>0</v>
      </c>
      <c r="Y63" s="372">
        <f t="shared" si="12"/>
        <v>0</v>
      </c>
      <c r="Z63" s="372">
        <f t="shared" si="12"/>
        <v>0</v>
      </c>
      <c r="AA63" s="372">
        <f t="shared" si="12"/>
        <v>0</v>
      </c>
      <c r="AB63" s="372">
        <f t="shared" si="12"/>
        <v>0</v>
      </c>
      <c r="AC63" s="372">
        <f t="shared" si="12"/>
        <v>0</v>
      </c>
      <c r="AD63" s="372">
        <f t="shared" si="12"/>
        <v>0</v>
      </c>
      <c r="AE63" s="372">
        <f t="shared" si="12"/>
        <v>0</v>
      </c>
      <c r="AF63" s="346">
        <f t="shared" si="9"/>
        <v>0</v>
      </c>
      <c r="AG63" s="346">
        <f>IF(C63=Allgemeines!$C$12,SAV!$V63-SAV!$AH63,HLOOKUP(Allgemeines!$C$12-1,$AI$4:$AO$2000,ROW(C63)-3,FALSE)-$AH63)</f>
        <v>0</v>
      </c>
      <c r="AH63" s="346">
        <f>HLOOKUP(Allgemeines!$C$12,$AI$4:$AO$2000,ROW(C63)-3,FALSE)</f>
        <v>0</v>
      </c>
      <c r="AI63" s="346">
        <f t="shared" si="10"/>
        <v>0</v>
      </c>
      <c r="AJ63" s="346">
        <f t="shared" si="1"/>
        <v>0</v>
      </c>
      <c r="AK63" s="346">
        <f t="shared" si="2"/>
        <v>0</v>
      </c>
      <c r="AL63" s="346">
        <f t="shared" si="3"/>
        <v>0</v>
      </c>
      <c r="AM63" s="346">
        <f t="shared" si="4"/>
        <v>0</v>
      </c>
      <c r="AN63" s="346">
        <f t="shared" si="5"/>
        <v>0</v>
      </c>
      <c r="AO63" s="346">
        <f t="shared" si="6"/>
        <v>0</v>
      </c>
    </row>
    <row r="64" spans="1:41" s="374" customFormat="1" x14ac:dyDescent="0.25">
      <c r="A64" s="369"/>
      <c r="B64" s="369"/>
      <c r="C64" s="370"/>
      <c r="D64" s="369"/>
      <c r="E64" s="369"/>
      <c r="F64" s="369"/>
      <c r="G64" s="344">
        <f t="shared" si="7"/>
        <v>0</v>
      </c>
      <c r="H64" s="369"/>
      <c r="I64" s="369"/>
      <c r="J64" s="369"/>
      <c r="K64" s="369"/>
      <c r="L64" s="369"/>
      <c r="M64" s="369"/>
      <c r="N64" s="369"/>
      <c r="O64" s="369"/>
      <c r="P64" s="371"/>
      <c r="Q64" s="465">
        <f>IF(C64&gt;Allgemeines!$C$12,0,SUM(G64,H64,J64,K64,M64:N64)-SUM(I64,L64,O64:P64))</f>
        <v>0</v>
      </c>
      <c r="R64" s="369"/>
      <c r="S64" s="369"/>
      <c r="T64" s="369"/>
      <c r="U64" s="369"/>
      <c r="V64" s="344">
        <f t="shared" si="8"/>
        <v>0</v>
      </c>
      <c r="W64" s="345">
        <f>IF(ISBLANK($B64),0,VLOOKUP($B64,Listen!$A$2:$C$45,2,FALSE))</f>
        <v>0</v>
      </c>
      <c r="X64" s="345">
        <f>IF(ISBLANK($B64),0,VLOOKUP($B64,Listen!$A$2:$C$45,3,FALSE))</f>
        <v>0</v>
      </c>
      <c r="Y64" s="372">
        <f t="shared" si="12"/>
        <v>0</v>
      </c>
      <c r="Z64" s="372">
        <f t="shared" si="12"/>
        <v>0</v>
      </c>
      <c r="AA64" s="372">
        <f t="shared" si="12"/>
        <v>0</v>
      </c>
      <c r="AB64" s="372">
        <f t="shared" si="12"/>
        <v>0</v>
      </c>
      <c r="AC64" s="372">
        <f t="shared" si="12"/>
        <v>0</v>
      </c>
      <c r="AD64" s="372">
        <f t="shared" si="12"/>
        <v>0</v>
      </c>
      <c r="AE64" s="372">
        <f t="shared" si="12"/>
        <v>0</v>
      </c>
      <c r="AF64" s="346">
        <f t="shared" si="9"/>
        <v>0</v>
      </c>
      <c r="AG64" s="346">
        <f>IF(C64=Allgemeines!$C$12,SAV!$V64-SAV!$AH64,HLOOKUP(Allgemeines!$C$12-1,$AI$4:$AO$2000,ROW(C64)-3,FALSE)-$AH64)</f>
        <v>0</v>
      </c>
      <c r="AH64" s="346">
        <f>HLOOKUP(Allgemeines!$C$12,$AI$4:$AO$2000,ROW(C64)-3,FALSE)</f>
        <v>0</v>
      </c>
      <c r="AI64" s="346">
        <f t="shared" si="10"/>
        <v>0</v>
      </c>
      <c r="AJ64" s="346">
        <f t="shared" si="1"/>
        <v>0</v>
      </c>
      <c r="AK64" s="346">
        <f t="shared" si="2"/>
        <v>0</v>
      </c>
      <c r="AL64" s="346">
        <f t="shared" si="3"/>
        <v>0</v>
      </c>
      <c r="AM64" s="346">
        <f t="shared" si="4"/>
        <v>0</v>
      </c>
      <c r="AN64" s="346">
        <f t="shared" si="5"/>
        <v>0</v>
      </c>
      <c r="AO64" s="346">
        <f t="shared" si="6"/>
        <v>0</v>
      </c>
    </row>
    <row r="65" spans="1:41" s="374" customFormat="1" x14ac:dyDescent="0.25">
      <c r="A65" s="369"/>
      <c r="B65" s="369"/>
      <c r="C65" s="370"/>
      <c r="D65" s="369"/>
      <c r="E65" s="369"/>
      <c r="F65" s="369"/>
      <c r="G65" s="344">
        <f t="shared" si="7"/>
        <v>0</v>
      </c>
      <c r="H65" s="369"/>
      <c r="I65" s="369"/>
      <c r="J65" s="369"/>
      <c r="K65" s="369"/>
      <c r="L65" s="369"/>
      <c r="M65" s="369"/>
      <c r="N65" s="369"/>
      <c r="O65" s="369"/>
      <c r="P65" s="371"/>
      <c r="Q65" s="465">
        <f>IF(C65&gt;Allgemeines!$C$12,0,SUM(G65,H65,J65,K65,M65:N65)-SUM(I65,L65,O65:P65))</f>
        <v>0</v>
      </c>
      <c r="R65" s="369"/>
      <c r="S65" s="369"/>
      <c r="T65" s="369"/>
      <c r="U65" s="369"/>
      <c r="V65" s="344">
        <f t="shared" si="8"/>
        <v>0</v>
      </c>
      <c r="W65" s="345">
        <f>IF(ISBLANK($B65),0,VLOOKUP($B65,Listen!$A$2:$C$45,2,FALSE))</f>
        <v>0</v>
      </c>
      <c r="X65" s="345">
        <f>IF(ISBLANK($B65),0,VLOOKUP($B65,Listen!$A$2:$C$45,3,FALSE))</f>
        <v>0</v>
      </c>
      <c r="Y65" s="372">
        <f t="shared" si="12"/>
        <v>0</v>
      </c>
      <c r="Z65" s="372">
        <f t="shared" si="12"/>
        <v>0</v>
      </c>
      <c r="AA65" s="372">
        <f t="shared" si="12"/>
        <v>0</v>
      </c>
      <c r="AB65" s="372">
        <f t="shared" si="12"/>
        <v>0</v>
      </c>
      <c r="AC65" s="372">
        <f t="shared" si="12"/>
        <v>0</v>
      </c>
      <c r="AD65" s="372">
        <f t="shared" si="12"/>
        <v>0</v>
      </c>
      <c r="AE65" s="372">
        <f t="shared" si="12"/>
        <v>0</v>
      </c>
      <c r="AF65" s="346">
        <f t="shared" si="9"/>
        <v>0</v>
      </c>
      <c r="AG65" s="346">
        <f>IF(C65=Allgemeines!$C$12,SAV!$V65-SAV!$AH65,HLOOKUP(Allgemeines!$C$12-1,$AI$4:$AO$2000,ROW(C65)-3,FALSE)-$AH65)</f>
        <v>0</v>
      </c>
      <c r="AH65" s="346">
        <f>HLOOKUP(Allgemeines!$C$12,$AI$4:$AO$2000,ROW(C65)-3,FALSE)</f>
        <v>0</v>
      </c>
      <c r="AI65" s="346">
        <f t="shared" si="10"/>
        <v>0</v>
      </c>
      <c r="AJ65" s="346">
        <f t="shared" si="1"/>
        <v>0</v>
      </c>
      <c r="AK65" s="346">
        <f t="shared" si="2"/>
        <v>0</v>
      </c>
      <c r="AL65" s="346">
        <f t="shared" si="3"/>
        <v>0</v>
      </c>
      <c r="AM65" s="346">
        <f t="shared" si="4"/>
        <v>0</v>
      </c>
      <c r="AN65" s="346">
        <f t="shared" si="5"/>
        <v>0</v>
      </c>
      <c r="AO65" s="346">
        <f t="shared" si="6"/>
        <v>0</v>
      </c>
    </row>
    <row r="66" spans="1:41" s="374" customFormat="1" x14ac:dyDescent="0.25">
      <c r="A66" s="369"/>
      <c r="B66" s="369"/>
      <c r="C66" s="370"/>
      <c r="D66" s="369"/>
      <c r="E66" s="369"/>
      <c r="F66" s="369"/>
      <c r="G66" s="344">
        <f t="shared" si="7"/>
        <v>0</v>
      </c>
      <c r="H66" s="369"/>
      <c r="I66" s="369"/>
      <c r="J66" s="369"/>
      <c r="K66" s="369"/>
      <c r="L66" s="369"/>
      <c r="M66" s="369"/>
      <c r="N66" s="369"/>
      <c r="O66" s="369"/>
      <c r="P66" s="371"/>
      <c r="Q66" s="465">
        <f>IF(C66&gt;Allgemeines!$C$12,0,SUM(G66,H66,J66,K66,M66:N66)-SUM(I66,L66,O66:P66))</f>
        <v>0</v>
      </c>
      <c r="R66" s="369"/>
      <c r="S66" s="369"/>
      <c r="T66" s="369"/>
      <c r="U66" s="369"/>
      <c r="V66" s="344">
        <f t="shared" si="8"/>
        <v>0</v>
      </c>
      <c r="W66" s="345">
        <f>IF(ISBLANK($B66),0,VLOOKUP($B66,Listen!$A$2:$C$45,2,FALSE))</f>
        <v>0</v>
      </c>
      <c r="X66" s="345">
        <f>IF(ISBLANK($B66),0,VLOOKUP($B66,Listen!$A$2:$C$45,3,FALSE))</f>
        <v>0</v>
      </c>
      <c r="Y66" s="372">
        <f t="shared" si="12"/>
        <v>0</v>
      </c>
      <c r="Z66" s="372">
        <f t="shared" si="12"/>
        <v>0</v>
      </c>
      <c r="AA66" s="372">
        <f t="shared" si="12"/>
        <v>0</v>
      </c>
      <c r="AB66" s="372">
        <f t="shared" si="12"/>
        <v>0</v>
      </c>
      <c r="AC66" s="372">
        <f t="shared" si="12"/>
        <v>0</v>
      </c>
      <c r="AD66" s="372">
        <f t="shared" si="12"/>
        <v>0</v>
      </c>
      <c r="AE66" s="372">
        <f t="shared" si="12"/>
        <v>0</v>
      </c>
      <c r="AF66" s="346">
        <f t="shared" si="9"/>
        <v>0</v>
      </c>
      <c r="AG66" s="346">
        <f>IF(C66=Allgemeines!$C$12,SAV!$V66-SAV!$AH66,HLOOKUP(Allgemeines!$C$12-1,$AI$4:$AO$2000,ROW(C66)-3,FALSE)-$AH66)</f>
        <v>0</v>
      </c>
      <c r="AH66" s="346">
        <f>HLOOKUP(Allgemeines!$C$12,$AI$4:$AO$2000,ROW(C66)-3,FALSE)</f>
        <v>0</v>
      </c>
      <c r="AI66" s="346">
        <f t="shared" si="10"/>
        <v>0</v>
      </c>
      <c r="AJ66" s="346">
        <f t="shared" si="1"/>
        <v>0</v>
      </c>
      <c r="AK66" s="346">
        <f t="shared" si="2"/>
        <v>0</v>
      </c>
      <c r="AL66" s="346">
        <f t="shared" si="3"/>
        <v>0</v>
      </c>
      <c r="AM66" s="346">
        <f t="shared" si="4"/>
        <v>0</v>
      </c>
      <c r="AN66" s="346">
        <f t="shared" si="5"/>
        <v>0</v>
      </c>
      <c r="AO66" s="346">
        <f t="shared" si="6"/>
        <v>0</v>
      </c>
    </row>
    <row r="67" spans="1:41" s="374" customFormat="1" x14ac:dyDescent="0.25">
      <c r="A67" s="369"/>
      <c r="B67" s="369"/>
      <c r="C67" s="370"/>
      <c r="D67" s="369"/>
      <c r="E67" s="369"/>
      <c r="F67" s="369"/>
      <c r="G67" s="344">
        <f t="shared" si="7"/>
        <v>0</v>
      </c>
      <c r="H67" s="369"/>
      <c r="I67" s="369"/>
      <c r="J67" s="369"/>
      <c r="K67" s="369"/>
      <c r="L67" s="369"/>
      <c r="M67" s="369"/>
      <c r="N67" s="369"/>
      <c r="O67" s="369"/>
      <c r="P67" s="371"/>
      <c r="Q67" s="465">
        <f>IF(C67&gt;Allgemeines!$C$12,0,SUM(G67,H67,J67,K67,M67:N67)-SUM(I67,L67,O67:P67))</f>
        <v>0</v>
      </c>
      <c r="R67" s="369"/>
      <c r="S67" s="369"/>
      <c r="T67" s="369"/>
      <c r="U67" s="369"/>
      <c r="V67" s="344">
        <f t="shared" si="8"/>
        <v>0</v>
      </c>
      <c r="W67" s="345">
        <f>IF(ISBLANK($B67),0,VLOOKUP($B67,Listen!$A$2:$C$45,2,FALSE))</f>
        <v>0</v>
      </c>
      <c r="X67" s="345">
        <f>IF(ISBLANK($B67),0,VLOOKUP($B67,Listen!$A$2:$C$45,3,FALSE))</f>
        <v>0</v>
      </c>
      <c r="Y67" s="372">
        <f t="shared" si="12"/>
        <v>0</v>
      </c>
      <c r="Z67" s="372">
        <f t="shared" si="12"/>
        <v>0</v>
      </c>
      <c r="AA67" s="372">
        <f t="shared" si="12"/>
        <v>0</v>
      </c>
      <c r="AB67" s="372">
        <f t="shared" si="12"/>
        <v>0</v>
      </c>
      <c r="AC67" s="372">
        <f t="shared" si="12"/>
        <v>0</v>
      </c>
      <c r="AD67" s="372">
        <f t="shared" si="12"/>
        <v>0</v>
      </c>
      <c r="AE67" s="372">
        <f t="shared" si="12"/>
        <v>0</v>
      </c>
      <c r="AF67" s="346">
        <f t="shared" si="9"/>
        <v>0</v>
      </c>
      <c r="AG67" s="346">
        <f>IF(C67=Allgemeines!$C$12,SAV!$V67-SAV!$AH67,HLOOKUP(Allgemeines!$C$12-1,$AI$4:$AO$2000,ROW(C67)-3,FALSE)-$AH67)</f>
        <v>0</v>
      </c>
      <c r="AH67" s="346">
        <f>HLOOKUP(Allgemeines!$C$12,$AI$4:$AO$2000,ROW(C67)-3,FALSE)</f>
        <v>0</v>
      </c>
      <c r="AI67" s="346">
        <f t="shared" si="10"/>
        <v>0</v>
      </c>
      <c r="AJ67" s="346">
        <f t="shared" si="1"/>
        <v>0</v>
      </c>
      <c r="AK67" s="346">
        <f t="shared" si="2"/>
        <v>0</v>
      </c>
      <c r="AL67" s="346">
        <f t="shared" si="3"/>
        <v>0</v>
      </c>
      <c r="AM67" s="346">
        <f t="shared" si="4"/>
        <v>0</v>
      </c>
      <c r="AN67" s="346">
        <f t="shared" si="5"/>
        <v>0</v>
      </c>
      <c r="AO67" s="346">
        <f t="shared" si="6"/>
        <v>0</v>
      </c>
    </row>
    <row r="68" spans="1:41" s="374" customFormat="1" x14ac:dyDescent="0.25">
      <c r="A68" s="369"/>
      <c r="B68" s="369"/>
      <c r="C68" s="370"/>
      <c r="D68" s="369"/>
      <c r="E68" s="369"/>
      <c r="F68" s="369"/>
      <c r="G68" s="344">
        <f t="shared" si="7"/>
        <v>0</v>
      </c>
      <c r="H68" s="369"/>
      <c r="I68" s="369"/>
      <c r="J68" s="369"/>
      <c r="K68" s="369"/>
      <c r="L68" s="369"/>
      <c r="M68" s="369"/>
      <c r="N68" s="369"/>
      <c r="O68" s="369"/>
      <c r="P68" s="371"/>
      <c r="Q68" s="465">
        <f>IF(C68&gt;Allgemeines!$C$12,0,SUM(G68,H68,J68,K68,M68:N68)-SUM(I68,L68,O68:P68))</f>
        <v>0</v>
      </c>
      <c r="R68" s="369"/>
      <c r="S68" s="369"/>
      <c r="T68" s="369"/>
      <c r="U68" s="369"/>
      <c r="V68" s="344">
        <f t="shared" si="8"/>
        <v>0</v>
      </c>
      <c r="W68" s="345">
        <f>IF(ISBLANK($B68),0,VLOOKUP($B68,Listen!$A$2:$C$45,2,FALSE))</f>
        <v>0</v>
      </c>
      <c r="X68" s="345">
        <f>IF(ISBLANK($B68),0,VLOOKUP($B68,Listen!$A$2:$C$45,3,FALSE))</f>
        <v>0</v>
      </c>
      <c r="Y68" s="372">
        <f t="shared" si="12"/>
        <v>0</v>
      </c>
      <c r="Z68" s="372">
        <f t="shared" si="12"/>
        <v>0</v>
      </c>
      <c r="AA68" s="372">
        <f t="shared" si="12"/>
        <v>0</v>
      </c>
      <c r="AB68" s="372">
        <f t="shared" si="12"/>
        <v>0</v>
      </c>
      <c r="AC68" s="372">
        <f t="shared" si="12"/>
        <v>0</v>
      </c>
      <c r="AD68" s="372">
        <f t="shared" si="12"/>
        <v>0</v>
      </c>
      <c r="AE68" s="372">
        <f t="shared" si="12"/>
        <v>0</v>
      </c>
      <c r="AF68" s="346">
        <f t="shared" si="9"/>
        <v>0</v>
      </c>
      <c r="AG68" s="346">
        <f>IF(C68=Allgemeines!$C$12,SAV!$V68-SAV!$AH68,HLOOKUP(Allgemeines!$C$12-1,$AI$4:$AO$2000,ROW(C68)-3,FALSE)-$AH68)</f>
        <v>0</v>
      </c>
      <c r="AH68" s="346">
        <f>HLOOKUP(Allgemeines!$C$12,$AI$4:$AO$2000,ROW(C68)-3,FALSE)</f>
        <v>0</v>
      </c>
      <c r="AI68" s="346">
        <f t="shared" si="10"/>
        <v>0</v>
      </c>
      <c r="AJ68" s="346">
        <f t="shared" si="1"/>
        <v>0</v>
      </c>
      <c r="AK68" s="346">
        <f t="shared" si="2"/>
        <v>0</v>
      </c>
      <c r="AL68" s="346">
        <f t="shared" si="3"/>
        <v>0</v>
      </c>
      <c r="AM68" s="346">
        <f t="shared" si="4"/>
        <v>0</v>
      </c>
      <c r="AN68" s="346">
        <f t="shared" si="5"/>
        <v>0</v>
      </c>
      <c r="AO68" s="346">
        <f t="shared" si="6"/>
        <v>0</v>
      </c>
    </row>
    <row r="69" spans="1:41" s="374" customFormat="1" x14ac:dyDescent="0.25">
      <c r="A69" s="369"/>
      <c r="B69" s="369"/>
      <c r="C69" s="370"/>
      <c r="D69" s="369"/>
      <c r="E69" s="369"/>
      <c r="F69" s="369"/>
      <c r="G69" s="344">
        <f t="shared" si="7"/>
        <v>0</v>
      </c>
      <c r="H69" s="369"/>
      <c r="I69" s="369"/>
      <c r="J69" s="369"/>
      <c r="K69" s="369"/>
      <c r="L69" s="369"/>
      <c r="M69" s="369"/>
      <c r="N69" s="369"/>
      <c r="O69" s="369"/>
      <c r="P69" s="371"/>
      <c r="Q69" s="465">
        <f>IF(C69&gt;Allgemeines!$C$12,0,SUM(G69,H69,J69,K69,M69:N69)-SUM(I69,L69,O69:P69))</f>
        <v>0</v>
      </c>
      <c r="R69" s="369"/>
      <c r="S69" s="369"/>
      <c r="T69" s="369"/>
      <c r="U69" s="369"/>
      <c r="V69" s="344">
        <f t="shared" si="8"/>
        <v>0</v>
      </c>
      <c r="W69" s="345">
        <f>IF(ISBLANK($B69),0,VLOOKUP($B69,Listen!$A$2:$C$45,2,FALSE))</f>
        <v>0</v>
      </c>
      <c r="X69" s="345">
        <f>IF(ISBLANK($B69),0,VLOOKUP($B69,Listen!$A$2:$C$45,3,FALSE))</f>
        <v>0</v>
      </c>
      <c r="Y69" s="372">
        <f t="shared" si="12"/>
        <v>0</v>
      </c>
      <c r="Z69" s="372">
        <f t="shared" si="12"/>
        <v>0</v>
      </c>
      <c r="AA69" s="372">
        <f t="shared" si="12"/>
        <v>0</v>
      </c>
      <c r="AB69" s="372">
        <f t="shared" si="12"/>
        <v>0</v>
      </c>
      <c r="AC69" s="372">
        <f t="shared" si="12"/>
        <v>0</v>
      </c>
      <c r="AD69" s="372">
        <f t="shared" si="12"/>
        <v>0</v>
      </c>
      <c r="AE69" s="372">
        <f t="shared" si="12"/>
        <v>0</v>
      </c>
      <c r="AF69" s="346">
        <f t="shared" si="9"/>
        <v>0</v>
      </c>
      <c r="AG69" s="346">
        <f>IF(C69=Allgemeines!$C$12,SAV!$V69-SAV!$AH69,HLOOKUP(Allgemeines!$C$12-1,$AI$4:$AO$2000,ROW(C69)-3,FALSE)-$AH69)</f>
        <v>0</v>
      </c>
      <c r="AH69" s="346">
        <f>HLOOKUP(Allgemeines!$C$12,$AI$4:$AO$2000,ROW(C69)-3,FALSE)</f>
        <v>0</v>
      </c>
      <c r="AI69" s="346">
        <f t="shared" ref="AI69:AI132" si="13">IF(OR($C69=0,$V69=0),0,IF($C69&lt;=AI$4,$V69-$V69/Y69*(AI$4-$C69+1),0))</f>
        <v>0</v>
      </c>
      <c r="AJ69" s="346">
        <f t="shared" ref="AJ69:AJ132" si="14">IF(OR($C69=0,$V69=0,Z69-(AJ$4-$C69)=0),0,IF($C69&lt;AJ$4,AI69-AI69/(Z69-(AJ$4-$C69)),IF($C69=AJ$4,$V69-$V69/Z69,0)))</f>
        <v>0</v>
      </c>
      <c r="AK69" s="346">
        <f t="shared" ref="AK69:AK132" si="15">IF(OR($C69=0,$V69=0,AA69-(AK$4-$C69)=0),0,IF($C69&lt;AK$4,AJ69-AJ69/(AA69-(AK$4-$C69)),IF($C69=AK$4,$V69-$V69/AA69,0)))</f>
        <v>0</v>
      </c>
      <c r="AL69" s="346">
        <f t="shared" ref="AL69:AL132" si="16">IF(OR($C69=0,$V69=0,AB69-(AL$4-$C69)=0),0,IF($C69&lt;AL$4,AK69-AK69/(AB69-(AL$4-$C69)),IF($C69=AL$4,$V69-$V69/AB69,0)))</f>
        <v>0</v>
      </c>
      <c r="AM69" s="346">
        <f t="shared" ref="AM69:AM132" si="17">IF(OR($C69=0,$V69=0,AC69-(AM$4-$C69)=0),0,IF($C69&lt;AM$4,AL69-AL69/(AC69-(AM$4-$C69)),IF($C69=AM$4,$V69-$V69/AC69,0)))</f>
        <v>0</v>
      </c>
      <c r="AN69" s="346">
        <f t="shared" ref="AN69:AN132" si="18">IF(OR($C69=0,$V69=0,AD69-(AN$4-$C69)=0),0,IF($C69&lt;AN$4,AM69-AM69/(AD69-(AN$4-$C69)),IF($C69=AN$4,$V69-$V69/AD69,0)))</f>
        <v>0</v>
      </c>
      <c r="AO69" s="346">
        <f t="shared" ref="AO69:AO132" si="19">IF(OR($C69=0,$V69=0,AE69-(AO$4-$C69)=0),0,IF($C69&lt;AO$4,AN69-AN69/(AE69-(AO$4-$C69)),IF($C69=AO$4,$V69-$V69/AE69,0)))</f>
        <v>0</v>
      </c>
    </row>
    <row r="70" spans="1:41" s="374" customFormat="1" x14ac:dyDescent="0.25">
      <c r="A70" s="369"/>
      <c r="B70" s="369"/>
      <c r="C70" s="370"/>
      <c r="D70" s="369"/>
      <c r="E70" s="369"/>
      <c r="F70" s="369"/>
      <c r="G70" s="344">
        <f t="shared" ref="G70:G133" si="20">D70*E70/100</f>
        <v>0</v>
      </c>
      <c r="H70" s="369"/>
      <c r="I70" s="369"/>
      <c r="J70" s="369"/>
      <c r="K70" s="369"/>
      <c r="L70" s="369"/>
      <c r="M70" s="369"/>
      <c r="N70" s="369"/>
      <c r="O70" s="369"/>
      <c r="P70" s="371"/>
      <c r="Q70" s="465">
        <f>IF(C70&gt;Allgemeines!$C$12,0,SUM(G70,H70,J70,K70,M70:N70)-SUM(I70,L70,O70:P70))</f>
        <v>0</v>
      </c>
      <c r="R70" s="369"/>
      <c r="S70" s="369"/>
      <c r="T70" s="369"/>
      <c r="U70" s="369"/>
      <c r="V70" s="344">
        <f t="shared" ref="V70:V133" si="21">Q70-SUM(R70:U70)</f>
        <v>0</v>
      </c>
      <c r="W70" s="345">
        <f>IF(ISBLANK($B70),0,VLOOKUP($B70,Listen!$A$2:$C$45,2,FALSE))</f>
        <v>0</v>
      </c>
      <c r="X70" s="345">
        <f>IF(ISBLANK($B70),0,VLOOKUP($B70,Listen!$A$2:$C$45,3,FALSE))</f>
        <v>0</v>
      </c>
      <c r="Y70" s="372">
        <f t="shared" si="12"/>
        <v>0</v>
      </c>
      <c r="Z70" s="372">
        <f t="shared" si="12"/>
        <v>0</v>
      </c>
      <c r="AA70" s="372">
        <f t="shared" si="12"/>
        <v>0</v>
      </c>
      <c r="AB70" s="372">
        <f t="shared" si="12"/>
        <v>0</v>
      </c>
      <c r="AC70" s="372">
        <f t="shared" si="12"/>
        <v>0</v>
      </c>
      <c r="AD70" s="372">
        <f t="shared" si="12"/>
        <v>0</v>
      </c>
      <c r="AE70" s="372">
        <f t="shared" si="12"/>
        <v>0</v>
      </c>
      <c r="AF70" s="346">
        <f t="shared" ref="AF70:AF133" si="22">AH70+AG70</f>
        <v>0</v>
      </c>
      <c r="AG70" s="346">
        <f>IF(C70=Allgemeines!$C$12,SAV!$V70-SAV!$AH70,HLOOKUP(Allgemeines!$C$12-1,$AI$4:$AO$2000,ROW(C70)-3,FALSE)-$AH70)</f>
        <v>0</v>
      </c>
      <c r="AH70" s="346">
        <f>HLOOKUP(Allgemeines!$C$12,$AI$4:$AO$2000,ROW(C70)-3,FALSE)</f>
        <v>0</v>
      </c>
      <c r="AI70" s="346">
        <f t="shared" si="13"/>
        <v>0</v>
      </c>
      <c r="AJ70" s="346">
        <f t="shared" si="14"/>
        <v>0</v>
      </c>
      <c r="AK70" s="346">
        <f t="shared" si="15"/>
        <v>0</v>
      </c>
      <c r="AL70" s="346">
        <f t="shared" si="16"/>
        <v>0</v>
      </c>
      <c r="AM70" s="346">
        <f t="shared" si="17"/>
        <v>0</v>
      </c>
      <c r="AN70" s="346">
        <f t="shared" si="18"/>
        <v>0</v>
      </c>
      <c r="AO70" s="346">
        <f t="shared" si="19"/>
        <v>0</v>
      </c>
    </row>
    <row r="71" spans="1:41" s="374" customFormat="1" x14ac:dyDescent="0.25">
      <c r="A71" s="369"/>
      <c r="B71" s="369"/>
      <c r="C71" s="370"/>
      <c r="D71" s="369"/>
      <c r="E71" s="369"/>
      <c r="F71" s="369"/>
      <c r="G71" s="344">
        <f t="shared" si="20"/>
        <v>0</v>
      </c>
      <c r="H71" s="369"/>
      <c r="I71" s="369"/>
      <c r="J71" s="369"/>
      <c r="K71" s="369"/>
      <c r="L71" s="369"/>
      <c r="M71" s="369"/>
      <c r="N71" s="369"/>
      <c r="O71" s="369"/>
      <c r="P71" s="371"/>
      <c r="Q71" s="465">
        <f>IF(C71&gt;Allgemeines!$C$12,0,SUM(G71,H71,J71,K71,M71:N71)-SUM(I71,L71,O71:P71))</f>
        <v>0</v>
      </c>
      <c r="R71" s="369"/>
      <c r="S71" s="369"/>
      <c r="T71" s="369"/>
      <c r="U71" s="369"/>
      <c r="V71" s="344">
        <f t="shared" si="21"/>
        <v>0</v>
      </c>
      <c r="W71" s="345">
        <f>IF(ISBLANK($B71),0,VLOOKUP($B71,Listen!$A$2:$C$45,2,FALSE))</f>
        <v>0</v>
      </c>
      <c r="X71" s="345">
        <f>IF(ISBLANK($B71),0,VLOOKUP($B71,Listen!$A$2:$C$45,3,FALSE))</f>
        <v>0</v>
      </c>
      <c r="Y71" s="372">
        <f t="shared" si="12"/>
        <v>0</v>
      </c>
      <c r="Z71" s="372">
        <f t="shared" si="12"/>
        <v>0</v>
      </c>
      <c r="AA71" s="372">
        <f t="shared" si="12"/>
        <v>0</v>
      </c>
      <c r="AB71" s="372">
        <f t="shared" si="12"/>
        <v>0</v>
      </c>
      <c r="AC71" s="372">
        <f t="shared" si="12"/>
        <v>0</v>
      </c>
      <c r="AD71" s="372">
        <f t="shared" si="12"/>
        <v>0</v>
      </c>
      <c r="AE71" s="372">
        <f t="shared" si="12"/>
        <v>0</v>
      </c>
      <c r="AF71" s="346">
        <f t="shared" si="22"/>
        <v>0</v>
      </c>
      <c r="AG71" s="346">
        <f>IF(C71=Allgemeines!$C$12,SAV!$V71-SAV!$AH71,HLOOKUP(Allgemeines!$C$12-1,$AI$4:$AO$2000,ROW(C71)-3,FALSE)-$AH71)</f>
        <v>0</v>
      </c>
      <c r="AH71" s="346">
        <f>HLOOKUP(Allgemeines!$C$12,$AI$4:$AO$2000,ROW(C71)-3,FALSE)</f>
        <v>0</v>
      </c>
      <c r="AI71" s="346">
        <f t="shared" si="13"/>
        <v>0</v>
      </c>
      <c r="AJ71" s="346">
        <f t="shared" si="14"/>
        <v>0</v>
      </c>
      <c r="AK71" s="346">
        <f t="shared" si="15"/>
        <v>0</v>
      </c>
      <c r="AL71" s="346">
        <f t="shared" si="16"/>
        <v>0</v>
      </c>
      <c r="AM71" s="346">
        <f t="shared" si="17"/>
        <v>0</v>
      </c>
      <c r="AN71" s="346">
        <f t="shared" si="18"/>
        <v>0</v>
      </c>
      <c r="AO71" s="346">
        <f t="shared" si="19"/>
        <v>0</v>
      </c>
    </row>
    <row r="72" spans="1:41" s="374" customFormat="1" x14ac:dyDescent="0.25">
      <c r="A72" s="369"/>
      <c r="B72" s="369"/>
      <c r="C72" s="370"/>
      <c r="D72" s="369"/>
      <c r="E72" s="369"/>
      <c r="F72" s="369"/>
      <c r="G72" s="344">
        <f t="shared" si="20"/>
        <v>0</v>
      </c>
      <c r="H72" s="369"/>
      <c r="I72" s="369"/>
      <c r="J72" s="369"/>
      <c r="K72" s="369"/>
      <c r="L72" s="369"/>
      <c r="M72" s="369"/>
      <c r="N72" s="369"/>
      <c r="O72" s="369"/>
      <c r="P72" s="371"/>
      <c r="Q72" s="465">
        <f>IF(C72&gt;Allgemeines!$C$12,0,SUM(G72,H72,J72,K72,M72:N72)-SUM(I72,L72,O72:P72))</f>
        <v>0</v>
      </c>
      <c r="R72" s="369"/>
      <c r="S72" s="369"/>
      <c r="T72" s="369"/>
      <c r="U72" s="369"/>
      <c r="V72" s="344">
        <f t="shared" si="21"/>
        <v>0</v>
      </c>
      <c r="W72" s="345">
        <f>IF(ISBLANK($B72),0,VLOOKUP($B72,Listen!$A$2:$C$45,2,FALSE))</f>
        <v>0</v>
      </c>
      <c r="X72" s="345">
        <f>IF(ISBLANK($B72),0,VLOOKUP($B72,Listen!$A$2:$C$45,3,FALSE))</f>
        <v>0</v>
      </c>
      <c r="Y72" s="372">
        <f t="shared" si="12"/>
        <v>0</v>
      </c>
      <c r="Z72" s="372">
        <f t="shared" si="12"/>
        <v>0</v>
      </c>
      <c r="AA72" s="372">
        <f t="shared" si="12"/>
        <v>0</v>
      </c>
      <c r="AB72" s="372">
        <f t="shared" si="12"/>
        <v>0</v>
      </c>
      <c r="AC72" s="372">
        <f t="shared" si="12"/>
        <v>0</v>
      </c>
      <c r="AD72" s="372">
        <f t="shared" si="12"/>
        <v>0</v>
      </c>
      <c r="AE72" s="372">
        <f t="shared" si="12"/>
        <v>0</v>
      </c>
      <c r="AF72" s="346">
        <f t="shared" si="22"/>
        <v>0</v>
      </c>
      <c r="AG72" s="346">
        <f>IF(C72=Allgemeines!$C$12,SAV!$V72-SAV!$AH72,HLOOKUP(Allgemeines!$C$12-1,$AI$4:$AO$2000,ROW(C72)-3,FALSE)-$AH72)</f>
        <v>0</v>
      </c>
      <c r="AH72" s="346">
        <f>HLOOKUP(Allgemeines!$C$12,$AI$4:$AO$2000,ROW(C72)-3,FALSE)</f>
        <v>0</v>
      </c>
      <c r="AI72" s="346">
        <f t="shared" si="13"/>
        <v>0</v>
      </c>
      <c r="AJ72" s="346">
        <f t="shared" si="14"/>
        <v>0</v>
      </c>
      <c r="AK72" s="346">
        <f t="shared" si="15"/>
        <v>0</v>
      </c>
      <c r="AL72" s="346">
        <f t="shared" si="16"/>
        <v>0</v>
      </c>
      <c r="AM72" s="346">
        <f t="shared" si="17"/>
        <v>0</v>
      </c>
      <c r="AN72" s="346">
        <f t="shared" si="18"/>
        <v>0</v>
      </c>
      <c r="AO72" s="346">
        <f t="shared" si="19"/>
        <v>0</v>
      </c>
    </row>
    <row r="73" spans="1:41" s="374" customFormat="1" x14ac:dyDescent="0.25">
      <c r="A73" s="369"/>
      <c r="B73" s="369"/>
      <c r="C73" s="370"/>
      <c r="D73" s="369"/>
      <c r="E73" s="369"/>
      <c r="F73" s="369"/>
      <c r="G73" s="344">
        <f t="shared" si="20"/>
        <v>0</v>
      </c>
      <c r="H73" s="369"/>
      <c r="I73" s="369"/>
      <c r="J73" s="369"/>
      <c r="K73" s="369"/>
      <c r="L73" s="369"/>
      <c r="M73" s="369"/>
      <c r="N73" s="369"/>
      <c r="O73" s="369"/>
      <c r="P73" s="371"/>
      <c r="Q73" s="465">
        <f>IF(C73&gt;Allgemeines!$C$12,0,SUM(G73,H73,J73,K73,M73:N73)-SUM(I73,L73,O73:P73))</f>
        <v>0</v>
      </c>
      <c r="R73" s="369"/>
      <c r="S73" s="369"/>
      <c r="T73" s="369"/>
      <c r="U73" s="369"/>
      <c r="V73" s="344">
        <f t="shared" si="21"/>
        <v>0</v>
      </c>
      <c r="W73" s="345">
        <f>IF(ISBLANK($B73),0,VLOOKUP($B73,Listen!$A$2:$C$45,2,FALSE))</f>
        <v>0</v>
      </c>
      <c r="X73" s="345">
        <f>IF(ISBLANK($B73),0,VLOOKUP($B73,Listen!$A$2:$C$45,3,FALSE))</f>
        <v>0</v>
      </c>
      <c r="Y73" s="372">
        <f t="shared" si="12"/>
        <v>0</v>
      </c>
      <c r="Z73" s="372">
        <f t="shared" si="12"/>
        <v>0</v>
      </c>
      <c r="AA73" s="372">
        <f t="shared" si="12"/>
        <v>0</v>
      </c>
      <c r="AB73" s="372">
        <f t="shared" si="12"/>
        <v>0</v>
      </c>
      <c r="AC73" s="372">
        <f t="shared" si="12"/>
        <v>0</v>
      </c>
      <c r="AD73" s="372">
        <f t="shared" si="12"/>
        <v>0</v>
      </c>
      <c r="AE73" s="372">
        <f t="shared" si="12"/>
        <v>0</v>
      </c>
      <c r="AF73" s="346">
        <f t="shared" si="22"/>
        <v>0</v>
      </c>
      <c r="AG73" s="346">
        <f>IF(C73=Allgemeines!$C$12,SAV!$V73-SAV!$AH73,HLOOKUP(Allgemeines!$C$12-1,$AI$4:$AO$2000,ROW(C73)-3,FALSE)-$AH73)</f>
        <v>0</v>
      </c>
      <c r="AH73" s="346">
        <f>HLOOKUP(Allgemeines!$C$12,$AI$4:$AO$2000,ROW(C73)-3,FALSE)</f>
        <v>0</v>
      </c>
      <c r="AI73" s="346">
        <f t="shared" si="13"/>
        <v>0</v>
      </c>
      <c r="AJ73" s="346">
        <f t="shared" si="14"/>
        <v>0</v>
      </c>
      <c r="AK73" s="346">
        <f t="shared" si="15"/>
        <v>0</v>
      </c>
      <c r="AL73" s="346">
        <f t="shared" si="16"/>
        <v>0</v>
      </c>
      <c r="AM73" s="346">
        <f t="shared" si="17"/>
        <v>0</v>
      </c>
      <c r="AN73" s="346">
        <f t="shared" si="18"/>
        <v>0</v>
      </c>
      <c r="AO73" s="346">
        <f t="shared" si="19"/>
        <v>0</v>
      </c>
    </row>
    <row r="74" spans="1:41" s="374" customFormat="1" x14ac:dyDescent="0.25">
      <c r="A74" s="369"/>
      <c r="B74" s="369"/>
      <c r="C74" s="370"/>
      <c r="D74" s="369"/>
      <c r="E74" s="369"/>
      <c r="F74" s="369"/>
      <c r="G74" s="344">
        <f t="shared" si="20"/>
        <v>0</v>
      </c>
      <c r="H74" s="369"/>
      <c r="I74" s="369"/>
      <c r="J74" s="369"/>
      <c r="K74" s="369"/>
      <c r="L74" s="369"/>
      <c r="M74" s="369"/>
      <c r="N74" s="369"/>
      <c r="O74" s="369"/>
      <c r="P74" s="371"/>
      <c r="Q74" s="465">
        <f>IF(C74&gt;Allgemeines!$C$12,0,SUM(G74,H74,J74,K74,M74:N74)-SUM(I74,L74,O74:P74))</f>
        <v>0</v>
      </c>
      <c r="R74" s="369"/>
      <c r="S74" s="369"/>
      <c r="T74" s="369"/>
      <c r="U74" s="369"/>
      <c r="V74" s="344">
        <f t="shared" si="21"/>
        <v>0</v>
      </c>
      <c r="W74" s="345">
        <f>IF(ISBLANK($B74),0,VLOOKUP($B74,Listen!$A$2:$C$45,2,FALSE))</f>
        <v>0</v>
      </c>
      <c r="X74" s="345">
        <f>IF(ISBLANK($B74),0,VLOOKUP($B74,Listen!$A$2:$C$45,3,FALSE))</f>
        <v>0</v>
      </c>
      <c r="Y74" s="372">
        <f t="shared" si="12"/>
        <v>0</v>
      </c>
      <c r="Z74" s="372">
        <f t="shared" si="12"/>
        <v>0</v>
      </c>
      <c r="AA74" s="372">
        <f t="shared" si="12"/>
        <v>0</v>
      </c>
      <c r="AB74" s="372">
        <f t="shared" ref="Z74:AE116" si="23">$W74</f>
        <v>0</v>
      </c>
      <c r="AC74" s="372">
        <f t="shared" si="23"/>
        <v>0</v>
      </c>
      <c r="AD74" s="372">
        <f t="shared" si="23"/>
        <v>0</v>
      </c>
      <c r="AE74" s="372">
        <f t="shared" si="23"/>
        <v>0</v>
      </c>
      <c r="AF74" s="346">
        <f t="shared" si="22"/>
        <v>0</v>
      </c>
      <c r="AG74" s="346">
        <f>IF(C74=Allgemeines!$C$12,SAV!$V74-SAV!$AH74,HLOOKUP(Allgemeines!$C$12-1,$AI$4:$AO$2000,ROW(C74)-3,FALSE)-$AH74)</f>
        <v>0</v>
      </c>
      <c r="AH74" s="346">
        <f>HLOOKUP(Allgemeines!$C$12,$AI$4:$AO$2000,ROW(C74)-3,FALSE)</f>
        <v>0</v>
      </c>
      <c r="AI74" s="346">
        <f t="shared" si="13"/>
        <v>0</v>
      </c>
      <c r="AJ74" s="346">
        <f t="shared" si="14"/>
        <v>0</v>
      </c>
      <c r="AK74" s="346">
        <f t="shared" si="15"/>
        <v>0</v>
      </c>
      <c r="AL74" s="346">
        <f t="shared" si="16"/>
        <v>0</v>
      </c>
      <c r="AM74" s="346">
        <f t="shared" si="17"/>
        <v>0</v>
      </c>
      <c r="AN74" s="346">
        <f t="shared" si="18"/>
        <v>0</v>
      </c>
      <c r="AO74" s="346">
        <f t="shared" si="19"/>
        <v>0</v>
      </c>
    </row>
    <row r="75" spans="1:41" s="374" customFormat="1" x14ac:dyDescent="0.25">
      <c r="A75" s="369"/>
      <c r="B75" s="369"/>
      <c r="C75" s="370"/>
      <c r="D75" s="369"/>
      <c r="E75" s="369"/>
      <c r="F75" s="369"/>
      <c r="G75" s="344">
        <f t="shared" si="20"/>
        <v>0</v>
      </c>
      <c r="H75" s="369"/>
      <c r="I75" s="369"/>
      <c r="J75" s="369"/>
      <c r="K75" s="369"/>
      <c r="L75" s="369"/>
      <c r="M75" s="369"/>
      <c r="N75" s="369"/>
      <c r="O75" s="369"/>
      <c r="P75" s="371"/>
      <c r="Q75" s="465">
        <f>IF(C75&gt;Allgemeines!$C$12,0,SUM(G75,H75,J75,K75,M75:N75)-SUM(I75,L75,O75:P75))</f>
        <v>0</v>
      </c>
      <c r="R75" s="369"/>
      <c r="S75" s="369"/>
      <c r="T75" s="369"/>
      <c r="U75" s="369"/>
      <c r="V75" s="344">
        <f t="shared" si="21"/>
        <v>0</v>
      </c>
      <c r="W75" s="345">
        <f>IF(ISBLANK($B75),0,VLOOKUP($B75,Listen!$A$2:$C$45,2,FALSE))</f>
        <v>0</v>
      </c>
      <c r="X75" s="345">
        <f>IF(ISBLANK($B75),0,VLOOKUP($B75,Listen!$A$2:$C$45,3,FALSE))</f>
        <v>0</v>
      </c>
      <c r="Y75" s="372">
        <f t="shared" ref="Y75:Y138" si="24">$W75</f>
        <v>0</v>
      </c>
      <c r="Z75" s="372">
        <f t="shared" si="23"/>
        <v>0</v>
      </c>
      <c r="AA75" s="372">
        <f t="shared" si="23"/>
        <v>0</v>
      </c>
      <c r="AB75" s="372">
        <f t="shared" si="23"/>
        <v>0</v>
      </c>
      <c r="AC75" s="372">
        <f t="shared" si="23"/>
        <v>0</v>
      </c>
      <c r="AD75" s="372">
        <f t="shared" si="23"/>
        <v>0</v>
      </c>
      <c r="AE75" s="372">
        <f t="shared" si="23"/>
        <v>0</v>
      </c>
      <c r="AF75" s="346">
        <f t="shared" si="22"/>
        <v>0</v>
      </c>
      <c r="AG75" s="346">
        <f>IF(C75=Allgemeines!$C$12,SAV!$V75-SAV!$AH75,HLOOKUP(Allgemeines!$C$12-1,$AI$4:$AO$2000,ROW(C75)-3,FALSE)-$AH75)</f>
        <v>0</v>
      </c>
      <c r="AH75" s="346">
        <f>HLOOKUP(Allgemeines!$C$12,$AI$4:$AO$2000,ROW(C75)-3,FALSE)</f>
        <v>0</v>
      </c>
      <c r="AI75" s="346">
        <f t="shared" si="13"/>
        <v>0</v>
      </c>
      <c r="AJ75" s="346">
        <f t="shared" si="14"/>
        <v>0</v>
      </c>
      <c r="AK75" s="346">
        <f t="shared" si="15"/>
        <v>0</v>
      </c>
      <c r="AL75" s="346">
        <f t="shared" si="16"/>
        <v>0</v>
      </c>
      <c r="AM75" s="346">
        <f t="shared" si="17"/>
        <v>0</v>
      </c>
      <c r="AN75" s="346">
        <f t="shared" si="18"/>
        <v>0</v>
      </c>
      <c r="AO75" s="346">
        <f t="shared" si="19"/>
        <v>0</v>
      </c>
    </row>
    <row r="76" spans="1:41" s="374" customFormat="1" x14ac:dyDescent="0.25">
      <c r="A76" s="369"/>
      <c r="B76" s="369"/>
      <c r="C76" s="370"/>
      <c r="D76" s="369"/>
      <c r="E76" s="369"/>
      <c r="F76" s="369"/>
      <c r="G76" s="344">
        <f t="shared" si="20"/>
        <v>0</v>
      </c>
      <c r="H76" s="369"/>
      <c r="I76" s="369"/>
      <c r="J76" s="369"/>
      <c r="K76" s="369"/>
      <c r="L76" s="369"/>
      <c r="M76" s="369"/>
      <c r="N76" s="369"/>
      <c r="O76" s="369"/>
      <c r="P76" s="371"/>
      <c r="Q76" s="465">
        <f>IF(C76&gt;Allgemeines!$C$12,0,SUM(G76,H76,J76,K76,M76:N76)-SUM(I76,L76,O76:P76))</f>
        <v>0</v>
      </c>
      <c r="R76" s="369"/>
      <c r="S76" s="369"/>
      <c r="T76" s="369"/>
      <c r="U76" s="369"/>
      <c r="V76" s="344">
        <f t="shared" si="21"/>
        <v>0</v>
      </c>
      <c r="W76" s="345">
        <f>IF(ISBLANK($B76),0,VLOOKUP($B76,Listen!$A$2:$C$45,2,FALSE))</f>
        <v>0</v>
      </c>
      <c r="X76" s="345">
        <f>IF(ISBLANK($B76),0,VLOOKUP($B76,Listen!$A$2:$C$45,3,FALSE))</f>
        <v>0</v>
      </c>
      <c r="Y76" s="372">
        <f t="shared" si="24"/>
        <v>0</v>
      </c>
      <c r="Z76" s="372">
        <f t="shared" si="23"/>
        <v>0</v>
      </c>
      <c r="AA76" s="372">
        <f t="shared" si="23"/>
        <v>0</v>
      </c>
      <c r="AB76" s="372">
        <f t="shared" si="23"/>
        <v>0</v>
      </c>
      <c r="AC76" s="372">
        <f t="shared" si="23"/>
        <v>0</v>
      </c>
      <c r="AD76" s="372">
        <f t="shared" si="23"/>
        <v>0</v>
      </c>
      <c r="AE76" s="372">
        <f t="shared" si="23"/>
        <v>0</v>
      </c>
      <c r="AF76" s="346">
        <f t="shared" si="22"/>
        <v>0</v>
      </c>
      <c r="AG76" s="346">
        <f>IF(C76=Allgemeines!$C$12,SAV!$V76-SAV!$AH76,HLOOKUP(Allgemeines!$C$12-1,$AI$4:$AO$2000,ROW(C76)-3,FALSE)-$AH76)</f>
        <v>0</v>
      </c>
      <c r="AH76" s="346">
        <f>HLOOKUP(Allgemeines!$C$12,$AI$4:$AO$2000,ROW(C76)-3,FALSE)</f>
        <v>0</v>
      </c>
      <c r="AI76" s="346">
        <f t="shared" si="13"/>
        <v>0</v>
      </c>
      <c r="AJ76" s="346">
        <f t="shared" si="14"/>
        <v>0</v>
      </c>
      <c r="AK76" s="346">
        <f t="shared" si="15"/>
        <v>0</v>
      </c>
      <c r="AL76" s="346">
        <f t="shared" si="16"/>
        <v>0</v>
      </c>
      <c r="AM76" s="346">
        <f t="shared" si="17"/>
        <v>0</v>
      </c>
      <c r="AN76" s="346">
        <f t="shared" si="18"/>
        <v>0</v>
      </c>
      <c r="AO76" s="346">
        <f t="shared" si="19"/>
        <v>0</v>
      </c>
    </row>
    <row r="77" spans="1:41" s="374" customFormat="1" x14ac:dyDescent="0.25">
      <c r="A77" s="369"/>
      <c r="B77" s="369"/>
      <c r="C77" s="370"/>
      <c r="D77" s="369"/>
      <c r="E77" s="369"/>
      <c r="F77" s="369"/>
      <c r="G77" s="344">
        <f t="shared" si="20"/>
        <v>0</v>
      </c>
      <c r="H77" s="369"/>
      <c r="I77" s="369"/>
      <c r="J77" s="369"/>
      <c r="K77" s="369"/>
      <c r="L77" s="369"/>
      <c r="M77" s="369"/>
      <c r="N77" s="369"/>
      <c r="O77" s="369"/>
      <c r="P77" s="371"/>
      <c r="Q77" s="465">
        <f>IF(C77&gt;Allgemeines!$C$12,0,SUM(G77,H77,J77,K77,M77:N77)-SUM(I77,L77,O77:P77))</f>
        <v>0</v>
      </c>
      <c r="R77" s="369"/>
      <c r="S77" s="369"/>
      <c r="T77" s="369"/>
      <c r="U77" s="369"/>
      <c r="V77" s="344">
        <f t="shared" si="21"/>
        <v>0</v>
      </c>
      <c r="W77" s="345">
        <f>IF(ISBLANK($B77),0,VLOOKUP($B77,Listen!$A$2:$C$45,2,FALSE))</f>
        <v>0</v>
      </c>
      <c r="X77" s="345">
        <f>IF(ISBLANK($B77),0,VLOOKUP($B77,Listen!$A$2:$C$45,3,FALSE))</f>
        <v>0</v>
      </c>
      <c r="Y77" s="372">
        <f t="shared" si="24"/>
        <v>0</v>
      </c>
      <c r="Z77" s="372">
        <f t="shared" si="23"/>
        <v>0</v>
      </c>
      <c r="AA77" s="372">
        <f t="shared" si="23"/>
        <v>0</v>
      </c>
      <c r="AB77" s="372">
        <f t="shared" si="23"/>
        <v>0</v>
      </c>
      <c r="AC77" s="372">
        <f t="shared" si="23"/>
        <v>0</v>
      </c>
      <c r="AD77" s="372">
        <f t="shared" si="23"/>
        <v>0</v>
      </c>
      <c r="AE77" s="372">
        <f t="shared" si="23"/>
        <v>0</v>
      </c>
      <c r="AF77" s="346">
        <f t="shared" si="22"/>
        <v>0</v>
      </c>
      <c r="AG77" s="346">
        <f>IF(C77=Allgemeines!$C$12,SAV!$V77-SAV!$AH77,HLOOKUP(Allgemeines!$C$12-1,$AI$4:$AO$2000,ROW(C77)-3,FALSE)-$AH77)</f>
        <v>0</v>
      </c>
      <c r="AH77" s="346">
        <f>HLOOKUP(Allgemeines!$C$12,$AI$4:$AO$2000,ROW(C77)-3,FALSE)</f>
        <v>0</v>
      </c>
      <c r="AI77" s="346">
        <f t="shared" si="13"/>
        <v>0</v>
      </c>
      <c r="AJ77" s="346">
        <f t="shared" si="14"/>
        <v>0</v>
      </c>
      <c r="AK77" s="346">
        <f t="shared" si="15"/>
        <v>0</v>
      </c>
      <c r="AL77" s="346">
        <f t="shared" si="16"/>
        <v>0</v>
      </c>
      <c r="AM77" s="346">
        <f t="shared" si="17"/>
        <v>0</v>
      </c>
      <c r="AN77" s="346">
        <f t="shared" si="18"/>
        <v>0</v>
      </c>
      <c r="AO77" s="346">
        <f t="shared" si="19"/>
        <v>0</v>
      </c>
    </row>
    <row r="78" spans="1:41" s="374" customFormat="1" x14ac:dyDescent="0.25">
      <c r="A78" s="369"/>
      <c r="B78" s="369"/>
      <c r="C78" s="370"/>
      <c r="D78" s="369"/>
      <c r="E78" s="369"/>
      <c r="F78" s="369"/>
      <c r="G78" s="344">
        <f t="shared" si="20"/>
        <v>0</v>
      </c>
      <c r="H78" s="369"/>
      <c r="I78" s="369"/>
      <c r="J78" s="369"/>
      <c r="K78" s="369"/>
      <c r="L78" s="369"/>
      <c r="M78" s="369"/>
      <c r="N78" s="369"/>
      <c r="O78" s="369"/>
      <c r="P78" s="371"/>
      <c r="Q78" s="465">
        <f>IF(C78&gt;Allgemeines!$C$12,0,SUM(G78,H78,J78,K78,M78:N78)-SUM(I78,L78,O78:P78))</f>
        <v>0</v>
      </c>
      <c r="R78" s="369"/>
      <c r="S78" s="369"/>
      <c r="T78" s="369"/>
      <c r="U78" s="369"/>
      <c r="V78" s="344">
        <f t="shared" si="21"/>
        <v>0</v>
      </c>
      <c r="W78" s="345">
        <f>IF(ISBLANK($B78),0,VLOOKUP($B78,Listen!$A$2:$C$45,2,FALSE))</f>
        <v>0</v>
      </c>
      <c r="X78" s="345">
        <f>IF(ISBLANK($B78),0,VLOOKUP($B78,Listen!$A$2:$C$45,3,FALSE))</f>
        <v>0</v>
      </c>
      <c r="Y78" s="372">
        <f t="shared" si="24"/>
        <v>0</v>
      </c>
      <c r="Z78" s="372">
        <f t="shared" si="23"/>
        <v>0</v>
      </c>
      <c r="AA78" s="372">
        <f t="shared" si="23"/>
        <v>0</v>
      </c>
      <c r="AB78" s="372">
        <f t="shared" si="23"/>
        <v>0</v>
      </c>
      <c r="AC78" s="372">
        <f t="shared" si="23"/>
        <v>0</v>
      </c>
      <c r="AD78" s="372">
        <f t="shared" si="23"/>
        <v>0</v>
      </c>
      <c r="AE78" s="372">
        <f t="shared" si="23"/>
        <v>0</v>
      </c>
      <c r="AF78" s="346">
        <f t="shared" si="22"/>
        <v>0</v>
      </c>
      <c r="AG78" s="346">
        <f>IF(C78=Allgemeines!$C$12,SAV!$V78-SAV!$AH78,HLOOKUP(Allgemeines!$C$12-1,$AI$4:$AO$2000,ROW(C78)-3,FALSE)-$AH78)</f>
        <v>0</v>
      </c>
      <c r="AH78" s="346">
        <f>HLOOKUP(Allgemeines!$C$12,$AI$4:$AO$2000,ROW(C78)-3,FALSE)</f>
        <v>0</v>
      </c>
      <c r="AI78" s="346">
        <f t="shared" si="13"/>
        <v>0</v>
      </c>
      <c r="AJ78" s="346">
        <f t="shared" si="14"/>
        <v>0</v>
      </c>
      <c r="AK78" s="346">
        <f t="shared" si="15"/>
        <v>0</v>
      </c>
      <c r="AL78" s="346">
        <f t="shared" si="16"/>
        <v>0</v>
      </c>
      <c r="AM78" s="346">
        <f t="shared" si="17"/>
        <v>0</v>
      </c>
      <c r="AN78" s="346">
        <f t="shared" si="18"/>
        <v>0</v>
      </c>
      <c r="AO78" s="346">
        <f t="shared" si="19"/>
        <v>0</v>
      </c>
    </row>
    <row r="79" spans="1:41" s="374" customFormat="1" x14ac:dyDescent="0.25">
      <c r="A79" s="369"/>
      <c r="B79" s="369"/>
      <c r="C79" s="370"/>
      <c r="D79" s="369"/>
      <c r="E79" s="369"/>
      <c r="F79" s="369"/>
      <c r="G79" s="344">
        <f t="shared" si="20"/>
        <v>0</v>
      </c>
      <c r="H79" s="369"/>
      <c r="I79" s="369"/>
      <c r="J79" s="369"/>
      <c r="K79" s="369"/>
      <c r="L79" s="369"/>
      <c r="M79" s="369"/>
      <c r="N79" s="369"/>
      <c r="O79" s="369"/>
      <c r="P79" s="371"/>
      <c r="Q79" s="465">
        <f>IF(C79&gt;Allgemeines!$C$12,0,SUM(G79,H79,J79,K79,M79:N79)-SUM(I79,L79,O79:P79))</f>
        <v>0</v>
      </c>
      <c r="R79" s="369"/>
      <c r="S79" s="369"/>
      <c r="T79" s="369"/>
      <c r="U79" s="369"/>
      <c r="V79" s="344">
        <f t="shared" si="21"/>
        <v>0</v>
      </c>
      <c r="W79" s="345">
        <f>IF(ISBLANK($B79),0,VLOOKUP($B79,Listen!$A$2:$C$45,2,FALSE))</f>
        <v>0</v>
      </c>
      <c r="X79" s="345">
        <f>IF(ISBLANK($B79),0,VLOOKUP($B79,Listen!$A$2:$C$45,3,FALSE))</f>
        <v>0</v>
      </c>
      <c r="Y79" s="372">
        <f t="shared" si="24"/>
        <v>0</v>
      </c>
      <c r="Z79" s="372">
        <f t="shared" si="23"/>
        <v>0</v>
      </c>
      <c r="AA79" s="372">
        <f t="shared" si="23"/>
        <v>0</v>
      </c>
      <c r="AB79" s="372">
        <f t="shared" si="23"/>
        <v>0</v>
      </c>
      <c r="AC79" s="372">
        <f t="shared" si="23"/>
        <v>0</v>
      </c>
      <c r="AD79" s="372">
        <f t="shared" si="23"/>
        <v>0</v>
      </c>
      <c r="AE79" s="372">
        <f t="shared" si="23"/>
        <v>0</v>
      </c>
      <c r="AF79" s="346">
        <f t="shared" si="22"/>
        <v>0</v>
      </c>
      <c r="AG79" s="346">
        <f>IF(C79=Allgemeines!$C$12,SAV!$V79-SAV!$AH79,HLOOKUP(Allgemeines!$C$12-1,$AI$4:$AO$2000,ROW(C79)-3,FALSE)-$AH79)</f>
        <v>0</v>
      </c>
      <c r="AH79" s="346">
        <f>HLOOKUP(Allgemeines!$C$12,$AI$4:$AO$2000,ROW(C79)-3,FALSE)</f>
        <v>0</v>
      </c>
      <c r="AI79" s="346">
        <f t="shared" si="13"/>
        <v>0</v>
      </c>
      <c r="AJ79" s="346">
        <f t="shared" si="14"/>
        <v>0</v>
      </c>
      <c r="AK79" s="346">
        <f t="shared" si="15"/>
        <v>0</v>
      </c>
      <c r="AL79" s="346">
        <f t="shared" si="16"/>
        <v>0</v>
      </c>
      <c r="AM79" s="346">
        <f t="shared" si="17"/>
        <v>0</v>
      </c>
      <c r="AN79" s="346">
        <f t="shared" si="18"/>
        <v>0</v>
      </c>
      <c r="AO79" s="346">
        <f t="shared" si="19"/>
        <v>0</v>
      </c>
    </row>
    <row r="80" spans="1:41" s="374" customFormat="1" x14ac:dyDescent="0.25">
      <c r="A80" s="369"/>
      <c r="B80" s="369"/>
      <c r="C80" s="370"/>
      <c r="D80" s="369"/>
      <c r="E80" s="369"/>
      <c r="F80" s="369"/>
      <c r="G80" s="344">
        <f t="shared" si="20"/>
        <v>0</v>
      </c>
      <c r="H80" s="369"/>
      <c r="I80" s="369"/>
      <c r="J80" s="369"/>
      <c r="K80" s="369"/>
      <c r="L80" s="369"/>
      <c r="M80" s="369"/>
      <c r="N80" s="369"/>
      <c r="O80" s="369"/>
      <c r="P80" s="371"/>
      <c r="Q80" s="465">
        <f>IF(C80&gt;Allgemeines!$C$12,0,SUM(G80,H80,J80,K80,M80:N80)-SUM(I80,L80,O80:P80))</f>
        <v>0</v>
      </c>
      <c r="R80" s="369"/>
      <c r="S80" s="369"/>
      <c r="T80" s="369"/>
      <c r="U80" s="369"/>
      <c r="V80" s="344">
        <f t="shared" si="21"/>
        <v>0</v>
      </c>
      <c r="W80" s="345">
        <f>IF(ISBLANK($B80),0,VLOOKUP($B80,Listen!$A$2:$C$45,2,FALSE))</f>
        <v>0</v>
      </c>
      <c r="X80" s="345">
        <f>IF(ISBLANK($B80),0,VLOOKUP($B80,Listen!$A$2:$C$45,3,FALSE))</f>
        <v>0</v>
      </c>
      <c r="Y80" s="372">
        <f t="shared" si="24"/>
        <v>0</v>
      </c>
      <c r="Z80" s="372">
        <f t="shared" si="23"/>
        <v>0</v>
      </c>
      <c r="AA80" s="372">
        <f t="shared" si="23"/>
        <v>0</v>
      </c>
      <c r="AB80" s="372">
        <f t="shared" si="23"/>
        <v>0</v>
      </c>
      <c r="AC80" s="372">
        <f t="shared" si="23"/>
        <v>0</v>
      </c>
      <c r="AD80" s="372">
        <f t="shared" si="23"/>
        <v>0</v>
      </c>
      <c r="AE80" s="372">
        <f t="shared" si="23"/>
        <v>0</v>
      </c>
      <c r="AF80" s="346">
        <f t="shared" si="22"/>
        <v>0</v>
      </c>
      <c r="AG80" s="346">
        <f>IF(C80=Allgemeines!$C$12,SAV!$V80-SAV!$AH80,HLOOKUP(Allgemeines!$C$12-1,$AI$4:$AO$2000,ROW(C80)-3,FALSE)-$AH80)</f>
        <v>0</v>
      </c>
      <c r="AH80" s="346">
        <f>HLOOKUP(Allgemeines!$C$12,$AI$4:$AO$2000,ROW(C80)-3,FALSE)</f>
        <v>0</v>
      </c>
      <c r="AI80" s="346">
        <f t="shared" si="13"/>
        <v>0</v>
      </c>
      <c r="AJ80" s="346">
        <f t="shared" si="14"/>
        <v>0</v>
      </c>
      <c r="AK80" s="346">
        <f t="shared" si="15"/>
        <v>0</v>
      </c>
      <c r="AL80" s="346">
        <f t="shared" si="16"/>
        <v>0</v>
      </c>
      <c r="AM80" s="346">
        <f t="shared" si="17"/>
        <v>0</v>
      </c>
      <c r="AN80" s="346">
        <f t="shared" si="18"/>
        <v>0</v>
      </c>
      <c r="AO80" s="346">
        <f t="shared" si="19"/>
        <v>0</v>
      </c>
    </row>
    <row r="81" spans="1:41" s="374" customFormat="1" x14ac:dyDescent="0.25">
      <c r="A81" s="369"/>
      <c r="B81" s="369"/>
      <c r="C81" s="370"/>
      <c r="D81" s="369"/>
      <c r="E81" s="369"/>
      <c r="F81" s="369"/>
      <c r="G81" s="344">
        <f t="shared" si="20"/>
        <v>0</v>
      </c>
      <c r="H81" s="369"/>
      <c r="I81" s="369"/>
      <c r="J81" s="369"/>
      <c r="K81" s="369"/>
      <c r="L81" s="369"/>
      <c r="M81" s="369"/>
      <c r="N81" s="369"/>
      <c r="O81" s="369"/>
      <c r="P81" s="371"/>
      <c r="Q81" s="465">
        <f>IF(C81&gt;Allgemeines!$C$12,0,SUM(G81,H81,J81,K81,M81:N81)-SUM(I81,L81,O81:P81))</f>
        <v>0</v>
      </c>
      <c r="R81" s="369"/>
      <c r="S81" s="369"/>
      <c r="T81" s="369"/>
      <c r="U81" s="369"/>
      <c r="V81" s="344">
        <f t="shared" si="21"/>
        <v>0</v>
      </c>
      <c r="W81" s="345">
        <f>IF(ISBLANK($B81),0,VLOOKUP($B81,Listen!$A$2:$C$45,2,FALSE))</f>
        <v>0</v>
      </c>
      <c r="X81" s="345">
        <f>IF(ISBLANK($B81),0,VLOOKUP($B81,Listen!$A$2:$C$45,3,FALSE))</f>
        <v>0</v>
      </c>
      <c r="Y81" s="372">
        <f t="shared" si="24"/>
        <v>0</v>
      </c>
      <c r="Z81" s="372">
        <f t="shared" si="23"/>
        <v>0</v>
      </c>
      <c r="AA81" s="372">
        <f t="shared" si="23"/>
        <v>0</v>
      </c>
      <c r="AB81" s="372">
        <f t="shared" si="23"/>
        <v>0</v>
      </c>
      <c r="AC81" s="372">
        <f t="shared" si="23"/>
        <v>0</v>
      </c>
      <c r="AD81" s="372">
        <f t="shared" si="23"/>
        <v>0</v>
      </c>
      <c r="AE81" s="372">
        <f t="shared" si="23"/>
        <v>0</v>
      </c>
      <c r="AF81" s="346">
        <f t="shared" si="22"/>
        <v>0</v>
      </c>
      <c r="AG81" s="346">
        <f>IF(C81=Allgemeines!$C$12,SAV!$V81-SAV!$AH81,HLOOKUP(Allgemeines!$C$12-1,$AI$4:$AO$2000,ROW(C81)-3,FALSE)-$AH81)</f>
        <v>0</v>
      </c>
      <c r="AH81" s="346">
        <f>HLOOKUP(Allgemeines!$C$12,$AI$4:$AO$2000,ROW(C81)-3,FALSE)</f>
        <v>0</v>
      </c>
      <c r="AI81" s="346">
        <f t="shared" si="13"/>
        <v>0</v>
      </c>
      <c r="AJ81" s="346">
        <f t="shared" si="14"/>
        <v>0</v>
      </c>
      <c r="AK81" s="346">
        <f t="shared" si="15"/>
        <v>0</v>
      </c>
      <c r="AL81" s="346">
        <f t="shared" si="16"/>
        <v>0</v>
      </c>
      <c r="AM81" s="346">
        <f t="shared" si="17"/>
        <v>0</v>
      </c>
      <c r="AN81" s="346">
        <f t="shared" si="18"/>
        <v>0</v>
      </c>
      <c r="AO81" s="346">
        <f t="shared" si="19"/>
        <v>0</v>
      </c>
    </row>
    <row r="82" spans="1:41" s="374" customFormat="1" x14ac:dyDescent="0.25">
      <c r="A82" s="369"/>
      <c r="B82" s="369"/>
      <c r="C82" s="370"/>
      <c r="D82" s="369"/>
      <c r="E82" s="369"/>
      <c r="F82" s="369"/>
      <c r="G82" s="344">
        <f t="shared" si="20"/>
        <v>0</v>
      </c>
      <c r="H82" s="369"/>
      <c r="I82" s="369"/>
      <c r="J82" s="369"/>
      <c r="K82" s="369"/>
      <c r="L82" s="369"/>
      <c r="M82" s="369"/>
      <c r="N82" s="369"/>
      <c r="O82" s="369"/>
      <c r="P82" s="371"/>
      <c r="Q82" s="465">
        <f>IF(C82&gt;Allgemeines!$C$12,0,SUM(G82,H82,J82,K82,M82:N82)-SUM(I82,L82,O82:P82))</f>
        <v>0</v>
      </c>
      <c r="R82" s="369"/>
      <c r="S82" s="369"/>
      <c r="T82" s="369"/>
      <c r="U82" s="369"/>
      <c r="V82" s="344">
        <f t="shared" si="21"/>
        <v>0</v>
      </c>
      <c r="W82" s="345">
        <f>IF(ISBLANK($B82),0,VLOOKUP($B82,Listen!$A$2:$C$45,2,FALSE))</f>
        <v>0</v>
      </c>
      <c r="X82" s="345">
        <f>IF(ISBLANK($B82),0,VLOOKUP($B82,Listen!$A$2:$C$45,3,FALSE))</f>
        <v>0</v>
      </c>
      <c r="Y82" s="372">
        <f t="shared" si="24"/>
        <v>0</v>
      </c>
      <c r="Z82" s="372">
        <f t="shared" si="23"/>
        <v>0</v>
      </c>
      <c r="AA82" s="372">
        <f t="shared" si="23"/>
        <v>0</v>
      </c>
      <c r="AB82" s="372">
        <f t="shared" si="23"/>
        <v>0</v>
      </c>
      <c r="AC82" s="372">
        <f t="shared" si="23"/>
        <v>0</v>
      </c>
      <c r="AD82" s="372">
        <f t="shared" si="23"/>
        <v>0</v>
      </c>
      <c r="AE82" s="372">
        <f t="shared" si="23"/>
        <v>0</v>
      </c>
      <c r="AF82" s="346">
        <f t="shared" si="22"/>
        <v>0</v>
      </c>
      <c r="AG82" s="346">
        <f>IF(C82=Allgemeines!$C$12,SAV!$V82-SAV!$AH82,HLOOKUP(Allgemeines!$C$12-1,$AI$4:$AO$2000,ROW(C82)-3,FALSE)-$AH82)</f>
        <v>0</v>
      </c>
      <c r="AH82" s="346">
        <f>HLOOKUP(Allgemeines!$C$12,$AI$4:$AO$2000,ROW(C82)-3,FALSE)</f>
        <v>0</v>
      </c>
      <c r="AI82" s="346">
        <f t="shared" si="13"/>
        <v>0</v>
      </c>
      <c r="AJ82" s="346">
        <f t="shared" si="14"/>
        <v>0</v>
      </c>
      <c r="AK82" s="346">
        <f t="shared" si="15"/>
        <v>0</v>
      </c>
      <c r="AL82" s="346">
        <f t="shared" si="16"/>
        <v>0</v>
      </c>
      <c r="AM82" s="346">
        <f t="shared" si="17"/>
        <v>0</v>
      </c>
      <c r="AN82" s="346">
        <f t="shared" si="18"/>
        <v>0</v>
      </c>
      <c r="AO82" s="346">
        <f t="shared" si="19"/>
        <v>0</v>
      </c>
    </row>
    <row r="83" spans="1:41" s="374" customFormat="1" x14ac:dyDescent="0.25">
      <c r="A83" s="369"/>
      <c r="B83" s="369"/>
      <c r="C83" s="370"/>
      <c r="D83" s="369"/>
      <c r="E83" s="369"/>
      <c r="F83" s="369"/>
      <c r="G83" s="344">
        <f t="shared" si="20"/>
        <v>0</v>
      </c>
      <c r="H83" s="369"/>
      <c r="I83" s="369"/>
      <c r="J83" s="369"/>
      <c r="K83" s="369"/>
      <c r="L83" s="369"/>
      <c r="M83" s="369"/>
      <c r="N83" s="369"/>
      <c r="O83" s="369"/>
      <c r="P83" s="371"/>
      <c r="Q83" s="465">
        <f>IF(C83&gt;Allgemeines!$C$12,0,SUM(G83,H83,J83,K83,M83:N83)-SUM(I83,L83,O83:P83))</f>
        <v>0</v>
      </c>
      <c r="R83" s="369"/>
      <c r="S83" s="369"/>
      <c r="T83" s="369"/>
      <c r="U83" s="369"/>
      <c r="V83" s="344">
        <f t="shared" si="21"/>
        <v>0</v>
      </c>
      <c r="W83" s="345">
        <f>IF(ISBLANK($B83),0,VLOOKUP($B83,Listen!$A$2:$C$45,2,FALSE))</f>
        <v>0</v>
      </c>
      <c r="X83" s="345">
        <f>IF(ISBLANK($B83),0,VLOOKUP($B83,Listen!$A$2:$C$45,3,FALSE))</f>
        <v>0</v>
      </c>
      <c r="Y83" s="372">
        <f t="shared" si="24"/>
        <v>0</v>
      </c>
      <c r="Z83" s="372">
        <f t="shared" si="23"/>
        <v>0</v>
      </c>
      <c r="AA83" s="372">
        <f t="shared" si="23"/>
        <v>0</v>
      </c>
      <c r="AB83" s="372">
        <f t="shared" si="23"/>
        <v>0</v>
      </c>
      <c r="AC83" s="372">
        <f t="shared" si="23"/>
        <v>0</v>
      </c>
      <c r="AD83" s="372">
        <f t="shared" si="23"/>
        <v>0</v>
      </c>
      <c r="AE83" s="372">
        <f t="shared" si="23"/>
        <v>0</v>
      </c>
      <c r="AF83" s="346">
        <f t="shared" si="22"/>
        <v>0</v>
      </c>
      <c r="AG83" s="346">
        <f>IF(C83=Allgemeines!$C$12,SAV!$V83-SAV!$AH83,HLOOKUP(Allgemeines!$C$12-1,$AI$4:$AO$2000,ROW(C83)-3,FALSE)-$AH83)</f>
        <v>0</v>
      </c>
      <c r="AH83" s="346">
        <f>HLOOKUP(Allgemeines!$C$12,$AI$4:$AO$2000,ROW(C83)-3,FALSE)</f>
        <v>0</v>
      </c>
      <c r="AI83" s="346">
        <f t="shared" si="13"/>
        <v>0</v>
      </c>
      <c r="AJ83" s="346">
        <f t="shared" si="14"/>
        <v>0</v>
      </c>
      <c r="AK83" s="346">
        <f t="shared" si="15"/>
        <v>0</v>
      </c>
      <c r="AL83" s="346">
        <f t="shared" si="16"/>
        <v>0</v>
      </c>
      <c r="AM83" s="346">
        <f t="shared" si="17"/>
        <v>0</v>
      </c>
      <c r="AN83" s="346">
        <f t="shared" si="18"/>
        <v>0</v>
      </c>
      <c r="AO83" s="346">
        <f t="shared" si="19"/>
        <v>0</v>
      </c>
    </row>
    <row r="84" spans="1:41" s="374" customFormat="1" x14ac:dyDescent="0.25">
      <c r="A84" s="369"/>
      <c r="B84" s="369"/>
      <c r="C84" s="370"/>
      <c r="D84" s="369"/>
      <c r="E84" s="369"/>
      <c r="F84" s="369"/>
      <c r="G84" s="344">
        <f t="shared" si="20"/>
        <v>0</v>
      </c>
      <c r="H84" s="369"/>
      <c r="I84" s="369"/>
      <c r="J84" s="369"/>
      <c r="K84" s="369"/>
      <c r="L84" s="369"/>
      <c r="M84" s="369"/>
      <c r="N84" s="369"/>
      <c r="O84" s="369"/>
      <c r="P84" s="371"/>
      <c r="Q84" s="465">
        <f>IF(C84&gt;Allgemeines!$C$12,0,SUM(G84,H84,J84,K84,M84:N84)-SUM(I84,L84,O84:P84))</f>
        <v>0</v>
      </c>
      <c r="R84" s="369"/>
      <c r="S84" s="369"/>
      <c r="T84" s="369"/>
      <c r="U84" s="369"/>
      <c r="V84" s="344">
        <f t="shared" si="21"/>
        <v>0</v>
      </c>
      <c r="W84" s="345">
        <f>IF(ISBLANK($B84),0,VLOOKUP($B84,Listen!$A$2:$C$45,2,FALSE))</f>
        <v>0</v>
      </c>
      <c r="X84" s="345">
        <f>IF(ISBLANK($B84),0,VLOOKUP($B84,Listen!$A$2:$C$45,3,FALSE))</f>
        <v>0</v>
      </c>
      <c r="Y84" s="372">
        <f t="shared" si="24"/>
        <v>0</v>
      </c>
      <c r="Z84" s="372">
        <f t="shared" si="23"/>
        <v>0</v>
      </c>
      <c r="AA84" s="372">
        <f t="shared" si="23"/>
        <v>0</v>
      </c>
      <c r="AB84" s="372">
        <f t="shared" si="23"/>
        <v>0</v>
      </c>
      <c r="AC84" s="372">
        <f t="shared" si="23"/>
        <v>0</v>
      </c>
      <c r="AD84" s="372">
        <f t="shared" si="23"/>
        <v>0</v>
      </c>
      <c r="AE84" s="372">
        <f t="shared" si="23"/>
        <v>0</v>
      </c>
      <c r="AF84" s="346">
        <f t="shared" si="22"/>
        <v>0</v>
      </c>
      <c r="AG84" s="346">
        <f>IF(C84=Allgemeines!$C$12,SAV!$V84-SAV!$AH84,HLOOKUP(Allgemeines!$C$12-1,$AI$4:$AO$2000,ROW(C84)-3,FALSE)-$AH84)</f>
        <v>0</v>
      </c>
      <c r="AH84" s="346">
        <f>HLOOKUP(Allgemeines!$C$12,$AI$4:$AO$2000,ROW(C84)-3,FALSE)</f>
        <v>0</v>
      </c>
      <c r="AI84" s="346">
        <f t="shared" si="13"/>
        <v>0</v>
      </c>
      <c r="AJ84" s="346">
        <f t="shared" si="14"/>
        <v>0</v>
      </c>
      <c r="AK84" s="346">
        <f t="shared" si="15"/>
        <v>0</v>
      </c>
      <c r="AL84" s="346">
        <f t="shared" si="16"/>
        <v>0</v>
      </c>
      <c r="AM84" s="346">
        <f t="shared" si="17"/>
        <v>0</v>
      </c>
      <c r="AN84" s="346">
        <f t="shared" si="18"/>
        <v>0</v>
      </c>
      <c r="AO84" s="346">
        <f t="shared" si="19"/>
        <v>0</v>
      </c>
    </row>
    <row r="85" spans="1:41" s="374" customFormat="1" x14ac:dyDescent="0.25">
      <c r="A85" s="369"/>
      <c r="B85" s="369"/>
      <c r="C85" s="370"/>
      <c r="D85" s="369"/>
      <c r="E85" s="369"/>
      <c r="F85" s="369"/>
      <c r="G85" s="344">
        <f t="shared" si="20"/>
        <v>0</v>
      </c>
      <c r="H85" s="369"/>
      <c r="I85" s="369"/>
      <c r="J85" s="369"/>
      <c r="K85" s="369"/>
      <c r="L85" s="369"/>
      <c r="M85" s="369"/>
      <c r="N85" s="369"/>
      <c r="O85" s="369"/>
      <c r="P85" s="371"/>
      <c r="Q85" s="465">
        <f>IF(C85&gt;Allgemeines!$C$12,0,SUM(G85,H85,J85,K85,M85:N85)-SUM(I85,L85,O85:P85))</f>
        <v>0</v>
      </c>
      <c r="R85" s="369"/>
      <c r="S85" s="369"/>
      <c r="T85" s="369"/>
      <c r="U85" s="369"/>
      <c r="V85" s="344">
        <f t="shared" si="21"/>
        <v>0</v>
      </c>
      <c r="W85" s="345">
        <f>IF(ISBLANK($B85),0,VLOOKUP($B85,Listen!$A$2:$C$45,2,FALSE))</f>
        <v>0</v>
      </c>
      <c r="X85" s="345">
        <f>IF(ISBLANK($B85),0,VLOOKUP($B85,Listen!$A$2:$C$45,3,FALSE))</f>
        <v>0</v>
      </c>
      <c r="Y85" s="372">
        <f t="shared" si="24"/>
        <v>0</v>
      </c>
      <c r="Z85" s="372">
        <f t="shared" si="23"/>
        <v>0</v>
      </c>
      <c r="AA85" s="372">
        <f t="shared" si="23"/>
        <v>0</v>
      </c>
      <c r="AB85" s="372">
        <f t="shared" si="23"/>
        <v>0</v>
      </c>
      <c r="AC85" s="372">
        <f t="shared" si="23"/>
        <v>0</v>
      </c>
      <c r="AD85" s="372">
        <f t="shared" si="23"/>
        <v>0</v>
      </c>
      <c r="AE85" s="372">
        <f t="shared" si="23"/>
        <v>0</v>
      </c>
      <c r="AF85" s="346">
        <f t="shared" si="22"/>
        <v>0</v>
      </c>
      <c r="AG85" s="346">
        <f>IF(C85=Allgemeines!$C$12,SAV!$V85-SAV!$AH85,HLOOKUP(Allgemeines!$C$12-1,$AI$4:$AO$2000,ROW(C85)-3,FALSE)-$AH85)</f>
        <v>0</v>
      </c>
      <c r="AH85" s="346">
        <f>HLOOKUP(Allgemeines!$C$12,$AI$4:$AO$2000,ROW(C85)-3,FALSE)</f>
        <v>0</v>
      </c>
      <c r="AI85" s="346">
        <f t="shared" si="13"/>
        <v>0</v>
      </c>
      <c r="AJ85" s="346">
        <f t="shared" si="14"/>
        <v>0</v>
      </c>
      <c r="AK85" s="346">
        <f t="shared" si="15"/>
        <v>0</v>
      </c>
      <c r="AL85" s="346">
        <f t="shared" si="16"/>
        <v>0</v>
      </c>
      <c r="AM85" s="346">
        <f t="shared" si="17"/>
        <v>0</v>
      </c>
      <c r="AN85" s="346">
        <f t="shared" si="18"/>
        <v>0</v>
      </c>
      <c r="AO85" s="346">
        <f t="shared" si="19"/>
        <v>0</v>
      </c>
    </row>
    <row r="86" spans="1:41" s="374" customFormat="1" x14ac:dyDescent="0.25">
      <c r="A86" s="369"/>
      <c r="B86" s="369"/>
      <c r="C86" s="370"/>
      <c r="D86" s="369"/>
      <c r="E86" s="369"/>
      <c r="F86" s="369"/>
      <c r="G86" s="344">
        <f t="shared" si="20"/>
        <v>0</v>
      </c>
      <c r="H86" s="369"/>
      <c r="I86" s="369"/>
      <c r="J86" s="369"/>
      <c r="K86" s="369"/>
      <c r="L86" s="369"/>
      <c r="M86" s="369"/>
      <c r="N86" s="369"/>
      <c r="O86" s="369"/>
      <c r="P86" s="371"/>
      <c r="Q86" s="465">
        <f>IF(C86&gt;Allgemeines!$C$12,0,SUM(G86,H86,J86,K86,M86:N86)-SUM(I86,L86,O86:P86))</f>
        <v>0</v>
      </c>
      <c r="R86" s="369"/>
      <c r="S86" s="369"/>
      <c r="T86" s="369"/>
      <c r="U86" s="369"/>
      <c r="V86" s="344">
        <f t="shared" si="21"/>
        <v>0</v>
      </c>
      <c r="W86" s="345">
        <f>IF(ISBLANK($B86),0,VLOOKUP($B86,Listen!$A$2:$C$45,2,FALSE))</f>
        <v>0</v>
      </c>
      <c r="X86" s="345">
        <f>IF(ISBLANK($B86),0,VLOOKUP($B86,Listen!$A$2:$C$45,3,FALSE))</f>
        <v>0</v>
      </c>
      <c r="Y86" s="372">
        <f t="shared" si="24"/>
        <v>0</v>
      </c>
      <c r="Z86" s="372">
        <f t="shared" si="23"/>
        <v>0</v>
      </c>
      <c r="AA86" s="372">
        <f t="shared" si="23"/>
        <v>0</v>
      </c>
      <c r="AB86" s="372">
        <f t="shared" si="23"/>
        <v>0</v>
      </c>
      <c r="AC86" s="372">
        <f t="shared" si="23"/>
        <v>0</v>
      </c>
      <c r="AD86" s="372">
        <f t="shared" si="23"/>
        <v>0</v>
      </c>
      <c r="AE86" s="372">
        <f t="shared" si="23"/>
        <v>0</v>
      </c>
      <c r="AF86" s="346">
        <f t="shared" si="22"/>
        <v>0</v>
      </c>
      <c r="AG86" s="346">
        <f>IF(C86=Allgemeines!$C$12,SAV!$V86-SAV!$AH86,HLOOKUP(Allgemeines!$C$12-1,$AI$4:$AO$2000,ROW(C86)-3,FALSE)-$AH86)</f>
        <v>0</v>
      </c>
      <c r="AH86" s="346">
        <f>HLOOKUP(Allgemeines!$C$12,$AI$4:$AO$2000,ROW(C86)-3,FALSE)</f>
        <v>0</v>
      </c>
      <c r="AI86" s="346">
        <f t="shared" si="13"/>
        <v>0</v>
      </c>
      <c r="AJ86" s="346">
        <f t="shared" si="14"/>
        <v>0</v>
      </c>
      <c r="AK86" s="346">
        <f t="shared" si="15"/>
        <v>0</v>
      </c>
      <c r="AL86" s="346">
        <f t="shared" si="16"/>
        <v>0</v>
      </c>
      <c r="AM86" s="346">
        <f t="shared" si="17"/>
        <v>0</v>
      </c>
      <c r="AN86" s="346">
        <f t="shared" si="18"/>
        <v>0</v>
      </c>
      <c r="AO86" s="346">
        <f t="shared" si="19"/>
        <v>0</v>
      </c>
    </row>
    <row r="87" spans="1:41" s="374" customFormat="1" x14ac:dyDescent="0.25">
      <c r="A87" s="369"/>
      <c r="B87" s="369"/>
      <c r="C87" s="370"/>
      <c r="D87" s="369"/>
      <c r="E87" s="369"/>
      <c r="F87" s="369"/>
      <c r="G87" s="344">
        <f t="shared" si="20"/>
        <v>0</v>
      </c>
      <c r="H87" s="369"/>
      <c r="I87" s="369"/>
      <c r="J87" s="369"/>
      <c r="K87" s="369"/>
      <c r="L87" s="369"/>
      <c r="M87" s="369"/>
      <c r="N87" s="369"/>
      <c r="O87" s="369"/>
      <c r="P87" s="371"/>
      <c r="Q87" s="465">
        <f>IF(C87&gt;Allgemeines!$C$12,0,SUM(G87,H87,J87,K87,M87:N87)-SUM(I87,L87,O87:P87))</f>
        <v>0</v>
      </c>
      <c r="R87" s="369"/>
      <c r="S87" s="369"/>
      <c r="T87" s="369"/>
      <c r="U87" s="369"/>
      <c r="V87" s="344">
        <f t="shared" si="21"/>
        <v>0</v>
      </c>
      <c r="W87" s="345">
        <f>IF(ISBLANK($B87),0,VLOOKUP($B87,Listen!$A$2:$C$45,2,FALSE))</f>
        <v>0</v>
      </c>
      <c r="X87" s="345">
        <f>IF(ISBLANK($B87),0,VLOOKUP($B87,Listen!$A$2:$C$45,3,FALSE))</f>
        <v>0</v>
      </c>
      <c r="Y87" s="372">
        <f t="shared" si="24"/>
        <v>0</v>
      </c>
      <c r="Z87" s="372">
        <f t="shared" si="23"/>
        <v>0</v>
      </c>
      <c r="AA87" s="372">
        <f t="shared" si="23"/>
        <v>0</v>
      </c>
      <c r="AB87" s="372">
        <f t="shared" si="23"/>
        <v>0</v>
      </c>
      <c r="AC87" s="372">
        <f t="shared" si="23"/>
        <v>0</v>
      </c>
      <c r="AD87" s="372">
        <f t="shared" si="23"/>
        <v>0</v>
      </c>
      <c r="AE87" s="372">
        <f t="shared" si="23"/>
        <v>0</v>
      </c>
      <c r="AF87" s="346">
        <f t="shared" si="22"/>
        <v>0</v>
      </c>
      <c r="AG87" s="346">
        <f>IF(C87=Allgemeines!$C$12,SAV!$V87-SAV!$AH87,HLOOKUP(Allgemeines!$C$12-1,$AI$4:$AO$2000,ROW(C87)-3,FALSE)-$AH87)</f>
        <v>0</v>
      </c>
      <c r="AH87" s="346">
        <f>HLOOKUP(Allgemeines!$C$12,$AI$4:$AO$2000,ROW(C87)-3,FALSE)</f>
        <v>0</v>
      </c>
      <c r="AI87" s="346">
        <f t="shared" si="13"/>
        <v>0</v>
      </c>
      <c r="AJ87" s="346">
        <f t="shared" si="14"/>
        <v>0</v>
      </c>
      <c r="AK87" s="346">
        <f t="shared" si="15"/>
        <v>0</v>
      </c>
      <c r="AL87" s="346">
        <f t="shared" si="16"/>
        <v>0</v>
      </c>
      <c r="AM87" s="346">
        <f t="shared" si="17"/>
        <v>0</v>
      </c>
      <c r="AN87" s="346">
        <f t="shared" si="18"/>
        <v>0</v>
      </c>
      <c r="AO87" s="346">
        <f t="shared" si="19"/>
        <v>0</v>
      </c>
    </row>
    <row r="88" spans="1:41" s="374" customFormat="1" x14ac:dyDescent="0.25">
      <c r="A88" s="369"/>
      <c r="B88" s="369"/>
      <c r="C88" s="370"/>
      <c r="D88" s="369"/>
      <c r="E88" s="369"/>
      <c r="F88" s="369"/>
      <c r="G88" s="344">
        <f t="shared" si="20"/>
        <v>0</v>
      </c>
      <c r="H88" s="369"/>
      <c r="I88" s="369"/>
      <c r="J88" s="369"/>
      <c r="K88" s="369"/>
      <c r="L88" s="369"/>
      <c r="M88" s="369"/>
      <c r="N88" s="369"/>
      <c r="O88" s="369"/>
      <c r="P88" s="371"/>
      <c r="Q88" s="465">
        <f>IF(C88&gt;Allgemeines!$C$12,0,SUM(G88,H88,J88,K88,M88:N88)-SUM(I88,L88,O88:P88))</f>
        <v>0</v>
      </c>
      <c r="R88" s="369"/>
      <c r="S88" s="369"/>
      <c r="T88" s="369"/>
      <c r="U88" s="369"/>
      <c r="V88" s="344">
        <f t="shared" si="21"/>
        <v>0</v>
      </c>
      <c r="W88" s="345">
        <f>IF(ISBLANK($B88),0,VLOOKUP($B88,Listen!$A$2:$C$45,2,FALSE))</f>
        <v>0</v>
      </c>
      <c r="X88" s="345">
        <f>IF(ISBLANK($B88),0,VLOOKUP($B88,Listen!$A$2:$C$45,3,FALSE))</f>
        <v>0</v>
      </c>
      <c r="Y88" s="372">
        <f t="shared" si="24"/>
        <v>0</v>
      </c>
      <c r="Z88" s="372">
        <f t="shared" si="23"/>
        <v>0</v>
      </c>
      <c r="AA88" s="372">
        <f t="shared" si="23"/>
        <v>0</v>
      </c>
      <c r="AB88" s="372">
        <f t="shared" si="23"/>
        <v>0</v>
      </c>
      <c r="AC88" s="372">
        <f t="shared" si="23"/>
        <v>0</v>
      </c>
      <c r="AD88" s="372">
        <f t="shared" si="23"/>
        <v>0</v>
      </c>
      <c r="AE88" s="372">
        <f t="shared" si="23"/>
        <v>0</v>
      </c>
      <c r="AF88" s="346">
        <f t="shared" si="22"/>
        <v>0</v>
      </c>
      <c r="AG88" s="346">
        <f>IF(C88=Allgemeines!$C$12,SAV!$V88-SAV!$AH88,HLOOKUP(Allgemeines!$C$12-1,$AI$4:$AO$2000,ROW(C88)-3,FALSE)-$AH88)</f>
        <v>0</v>
      </c>
      <c r="AH88" s="346">
        <f>HLOOKUP(Allgemeines!$C$12,$AI$4:$AO$2000,ROW(C88)-3,FALSE)</f>
        <v>0</v>
      </c>
      <c r="AI88" s="346">
        <f t="shared" si="13"/>
        <v>0</v>
      </c>
      <c r="AJ88" s="346">
        <f t="shared" si="14"/>
        <v>0</v>
      </c>
      <c r="AK88" s="346">
        <f t="shared" si="15"/>
        <v>0</v>
      </c>
      <c r="AL88" s="346">
        <f t="shared" si="16"/>
        <v>0</v>
      </c>
      <c r="AM88" s="346">
        <f t="shared" si="17"/>
        <v>0</v>
      </c>
      <c r="AN88" s="346">
        <f t="shared" si="18"/>
        <v>0</v>
      </c>
      <c r="AO88" s="346">
        <f t="shared" si="19"/>
        <v>0</v>
      </c>
    </row>
    <row r="89" spans="1:41" s="374" customFormat="1" x14ac:dyDescent="0.25">
      <c r="A89" s="369"/>
      <c r="B89" s="369"/>
      <c r="C89" s="370"/>
      <c r="D89" s="369"/>
      <c r="E89" s="369"/>
      <c r="F89" s="369"/>
      <c r="G89" s="344">
        <f t="shared" si="20"/>
        <v>0</v>
      </c>
      <c r="H89" s="369"/>
      <c r="I89" s="369"/>
      <c r="J89" s="369"/>
      <c r="K89" s="369"/>
      <c r="L89" s="369"/>
      <c r="M89" s="369"/>
      <c r="N89" s="369"/>
      <c r="O89" s="369"/>
      <c r="P89" s="371"/>
      <c r="Q89" s="465">
        <f>IF(C89&gt;Allgemeines!$C$12,0,SUM(G89,H89,J89,K89,M89:N89)-SUM(I89,L89,O89:P89))</f>
        <v>0</v>
      </c>
      <c r="R89" s="369"/>
      <c r="S89" s="369"/>
      <c r="T89" s="369"/>
      <c r="U89" s="369"/>
      <c r="V89" s="344">
        <f t="shared" si="21"/>
        <v>0</v>
      </c>
      <c r="W89" s="345">
        <f>IF(ISBLANK($B89),0,VLOOKUP($B89,Listen!$A$2:$C$45,2,FALSE))</f>
        <v>0</v>
      </c>
      <c r="X89" s="345">
        <f>IF(ISBLANK($B89),0,VLOOKUP($B89,Listen!$A$2:$C$45,3,FALSE))</f>
        <v>0</v>
      </c>
      <c r="Y89" s="372">
        <f t="shared" si="24"/>
        <v>0</v>
      </c>
      <c r="Z89" s="372">
        <f t="shared" si="23"/>
        <v>0</v>
      </c>
      <c r="AA89" s="372">
        <f t="shared" si="23"/>
        <v>0</v>
      </c>
      <c r="AB89" s="372">
        <f t="shared" si="23"/>
        <v>0</v>
      </c>
      <c r="AC89" s="372">
        <f t="shared" si="23"/>
        <v>0</v>
      </c>
      <c r="AD89" s="372">
        <f t="shared" si="23"/>
        <v>0</v>
      </c>
      <c r="AE89" s="372">
        <f t="shared" si="23"/>
        <v>0</v>
      </c>
      <c r="AF89" s="346">
        <f t="shared" si="22"/>
        <v>0</v>
      </c>
      <c r="AG89" s="346">
        <f>IF(C89=Allgemeines!$C$12,SAV!$V89-SAV!$AH89,HLOOKUP(Allgemeines!$C$12-1,$AI$4:$AO$2000,ROW(C89)-3,FALSE)-$AH89)</f>
        <v>0</v>
      </c>
      <c r="AH89" s="346">
        <f>HLOOKUP(Allgemeines!$C$12,$AI$4:$AO$2000,ROW(C89)-3,FALSE)</f>
        <v>0</v>
      </c>
      <c r="AI89" s="346">
        <f t="shared" si="13"/>
        <v>0</v>
      </c>
      <c r="AJ89" s="346">
        <f t="shared" si="14"/>
        <v>0</v>
      </c>
      <c r="AK89" s="346">
        <f t="shared" si="15"/>
        <v>0</v>
      </c>
      <c r="AL89" s="346">
        <f t="shared" si="16"/>
        <v>0</v>
      </c>
      <c r="AM89" s="346">
        <f t="shared" si="17"/>
        <v>0</v>
      </c>
      <c r="AN89" s="346">
        <f t="shared" si="18"/>
        <v>0</v>
      </c>
      <c r="AO89" s="346">
        <f t="shared" si="19"/>
        <v>0</v>
      </c>
    </row>
    <row r="90" spans="1:41" s="374" customFormat="1" x14ac:dyDescent="0.25">
      <c r="A90" s="369"/>
      <c r="B90" s="369"/>
      <c r="C90" s="370"/>
      <c r="D90" s="369"/>
      <c r="E90" s="369"/>
      <c r="F90" s="369"/>
      <c r="G90" s="344">
        <f t="shared" si="20"/>
        <v>0</v>
      </c>
      <c r="H90" s="369"/>
      <c r="I90" s="369"/>
      <c r="J90" s="369"/>
      <c r="K90" s="369"/>
      <c r="L90" s="369"/>
      <c r="M90" s="369"/>
      <c r="N90" s="369"/>
      <c r="O90" s="369"/>
      <c r="P90" s="371"/>
      <c r="Q90" s="465">
        <f>IF(C90&gt;Allgemeines!$C$12,0,SUM(G90,H90,J90,K90,M90:N90)-SUM(I90,L90,O90:P90))</f>
        <v>0</v>
      </c>
      <c r="R90" s="369"/>
      <c r="S90" s="369"/>
      <c r="T90" s="369"/>
      <c r="U90" s="369"/>
      <c r="V90" s="344">
        <f t="shared" si="21"/>
        <v>0</v>
      </c>
      <c r="W90" s="345">
        <f>IF(ISBLANK($B90),0,VLOOKUP($B90,Listen!$A$2:$C$45,2,FALSE))</f>
        <v>0</v>
      </c>
      <c r="X90" s="345">
        <f>IF(ISBLANK($B90),0,VLOOKUP($B90,Listen!$A$2:$C$45,3,FALSE))</f>
        <v>0</v>
      </c>
      <c r="Y90" s="372">
        <f t="shared" si="24"/>
        <v>0</v>
      </c>
      <c r="Z90" s="372">
        <f t="shared" si="23"/>
        <v>0</v>
      </c>
      <c r="AA90" s="372">
        <f t="shared" si="23"/>
        <v>0</v>
      </c>
      <c r="AB90" s="372">
        <f t="shared" si="23"/>
        <v>0</v>
      </c>
      <c r="AC90" s="372">
        <f t="shared" si="23"/>
        <v>0</v>
      </c>
      <c r="AD90" s="372">
        <f t="shared" si="23"/>
        <v>0</v>
      </c>
      <c r="AE90" s="372">
        <f t="shared" si="23"/>
        <v>0</v>
      </c>
      <c r="AF90" s="346">
        <f t="shared" si="22"/>
        <v>0</v>
      </c>
      <c r="AG90" s="346">
        <f>IF(C90=Allgemeines!$C$12,SAV!$V90-SAV!$AH90,HLOOKUP(Allgemeines!$C$12-1,$AI$4:$AO$2000,ROW(C90)-3,FALSE)-$AH90)</f>
        <v>0</v>
      </c>
      <c r="AH90" s="346">
        <f>HLOOKUP(Allgemeines!$C$12,$AI$4:$AO$2000,ROW(C90)-3,FALSE)</f>
        <v>0</v>
      </c>
      <c r="AI90" s="346">
        <f t="shared" si="13"/>
        <v>0</v>
      </c>
      <c r="AJ90" s="346">
        <f t="shared" si="14"/>
        <v>0</v>
      </c>
      <c r="AK90" s="346">
        <f t="shared" si="15"/>
        <v>0</v>
      </c>
      <c r="AL90" s="346">
        <f t="shared" si="16"/>
        <v>0</v>
      </c>
      <c r="AM90" s="346">
        <f t="shared" si="17"/>
        <v>0</v>
      </c>
      <c r="AN90" s="346">
        <f t="shared" si="18"/>
        <v>0</v>
      </c>
      <c r="AO90" s="346">
        <f t="shared" si="19"/>
        <v>0</v>
      </c>
    </row>
    <row r="91" spans="1:41" s="374" customFormat="1" x14ac:dyDescent="0.25">
      <c r="A91" s="369"/>
      <c r="B91" s="369"/>
      <c r="C91" s="370"/>
      <c r="D91" s="369"/>
      <c r="E91" s="369"/>
      <c r="F91" s="369"/>
      <c r="G91" s="344">
        <f t="shared" si="20"/>
        <v>0</v>
      </c>
      <c r="H91" s="369"/>
      <c r="I91" s="369"/>
      <c r="J91" s="369"/>
      <c r="K91" s="369"/>
      <c r="L91" s="369"/>
      <c r="M91" s="369"/>
      <c r="N91" s="369"/>
      <c r="O91" s="369"/>
      <c r="P91" s="371"/>
      <c r="Q91" s="465">
        <f>IF(C91&gt;Allgemeines!$C$12,0,SUM(G91,H91,J91,K91,M91:N91)-SUM(I91,L91,O91:P91))</f>
        <v>0</v>
      </c>
      <c r="R91" s="369"/>
      <c r="S91" s="369"/>
      <c r="T91" s="369"/>
      <c r="U91" s="369"/>
      <c r="V91" s="344">
        <f t="shared" si="21"/>
        <v>0</v>
      </c>
      <c r="W91" s="345">
        <f>IF(ISBLANK($B91),0,VLOOKUP($B91,Listen!$A$2:$C$45,2,FALSE))</f>
        <v>0</v>
      </c>
      <c r="X91" s="345">
        <f>IF(ISBLANK($B91),0,VLOOKUP($B91,Listen!$A$2:$C$45,3,FALSE))</f>
        <v>0</v>
      </c>
      <c r="Y91" s="372">
        <f t="shared" si="24"/>
        <v>0</v>
      </c>
      <c r="Z91" s="372">
        <f t="shared" si="23"/>
        <v>0</v>
      </c>
      <c r="AA91" s="372">
        <f t="shared" si="23"/>
        <v>0</v>
      </c>
      <c r="AB91" s="372">
        <f t="shared" si="23"/>
        <v>0</v>
      </c>
      <c r="AC91" s="372">
        <f t="shared" si="23"/>
        <v>0</v>
      </c>
      <c r="AD91" s="372">
        <f t="shared" si="23"/>
        <v>0</v>
      </c>
      <c r="AE91" s="372">
        <f t="shared" si="23"/>
        <v>0</v>
      </c>
      <c r="AF91" s="346">
        <f t="shared" si="22"/>
        <v>0</v>
      </c>
      <c r="AG91" s="346">
        <f>IF(C91=Allgemeines!$C$12,SAV!$V91-SAV!$AH91,HLOOKUP(Allgemeines!$C$12-1,$AI$4:$AO$2000,ROW(C91)-3,FALSE)-$AH91)</f>
        <v>0</v>
      </c>
      <c r="AH91" s="346">
        <f>HLOOKUP(Allgemeines!$C$12,$AI$4:$AO$2000,ROW(C91)-3,FALSE)</f>
        <v>0</v>
      </c>
      <c r="AI91" s="346">
        <f t="shared" si="13"/>
        <v>0</v>
      </c>
      <c r="AJ91" s="346">
        <f t="shared" si="14"/>
        <v>0</v>
      </c>
      <c r="AK91" s="346">
        <f t="shared" si="15"/>
        <v>0</v>
      </c>
      <c r="AL91" s="346">
        <f t="shared" si="16"/>
        <v>0</v>
      </c>
      <c r="AM91" s="346">
        <f t="shared" si="17"/>
        <v>0</v>
      </c>
      <c r="AN91" s="346">
        <f t="shared" si="18"/>
        <v>0</v>
      </c>
      <c r="AO91" s="346">
        <f t="shared" si="19"/>
        <v>0</v>
      </c>
    </row>
    <row r="92" spans="1:41" s="374" customFormat="1" x14ac:dyDescent="0.25">
      <c r="A92" s="369"/>
      <c r="B92" s="369"/>
      <c r="C92" s="370"/>
      <c r="D92" s="369"/>
      <c r="E92" s="369"/>
      <c r="F92" s="369"/>
      <c r="G92" s="344">
        <f t="shared" si="20"/>
        <v>0</v>
      </c>
      <c r="H92" s="369"/>
      <c r="I92" s="369"/>
      <c r="J92" s="369"/>
      <c r="K92" s="369"/>
      <c r="L92" s="369"/>
      <c r="M92" s="369"/>
      <c r="N92" s="369"/>
      <c r="O92" s="369"/>
      <c r="P92" s="371"/>
      <c r="Q92" s="465">
        <f>IF(C92&gt;Allgemeines!$C$12,0,SUM(G92,H92,J92,K92,M92:N92)-SUM(I92,L92,O92:P92))</f>
        <v>0</v>
      </c>
      <c r="R92" s="369"/>
      <c r="S92" s="369"/>
      <c r="T92" s="369"/>
      <c r="U92" s="369"/>
      <c r="V92" s="344">
        <f t="shared" si="21"/>
        <v>0</v>
      </c>
      <c r="W92" s="345">
        <f>IF(ISBLANK($B92),0,VLOOKUP($B92,Listen!$A$2:$C$45,2,FALSE))</f>
        <v>0</v>
      </c>
      <c r="X92" s="345">
        <f>IF(ISBLANK($B92),0,VLOOKUP($B92,Listen!$A$2:$C$45,3,FALSE))</f>
        <v>0</v>
      </c>
      <c r="Y92" s="372">
        <f t="shared" si="24"/>
        <v>0</v>
      </c>
      <c r="Z92" s="372">
        <f t="shared" si="23"/>
        <v>0</v>
      </c>
      <c r="AA92" s="372">
        <f t="shared" si="23"/>
        <v>0</v>
      </c>
      <c r="AB92" s="372">
        <f t="shared" si="23"/>
        <v>0</v>
      </c>
      <c r="AC92" s="372">
        <f t="shared" si="23"/>
        <v>0</v>
      </c>
      <c r="AD92" s="372">
        <f t="shared" si="23"/>
        <v>0</v>
      </c>
      <c r="AE92" s="372">
        <f t="shared" si="23"/>
        <v>0</v>
      </c>
      <c r="AF92" s="346">
        <f t="shared" si="22"/>
        <v>0</v>
      </c>
      <c r="AG92" s="346">
        <f>IF(C92=Allgemeines!$C$12,SAV!$V92-SAV!$AH92,HLOOKUP(Allgemeines!$C$12-1,$AI$4:$AO$2000,ROW(C92)-3,FALSE)-$AH92)</f>
        <v>0</v>
      </c>
      <c r="AH92" s="346">
        <f>HLOOKUP(Allgemeines!$C$12,$AI$4:$AO$2000,ROW(C92)-3,FALSE)</f>
        <v>0</v>
      </c>
      <c r="AI92" s="346">
        <f t="shared" si="13"/>
        <v>0</v>
      </c>
      <c r="AJ92" s="346">
        <f t="shared" si="14"/>
        <v>0</v>
      </c>
      <c r="AK92" s="346">
        <f t="shared" si="15"/>
        <v>0</v>
      </c>
      <c r="AL92" s="346">
        <f t="shared" si="16"/>
        <v>0</v>
      </c>
      <c r="AM92" s="346">
        <f t="shared" si="17"/>
        <v>0</v>
      </c>
      <c r="AN92" s="346">
        <f t="shared" si="18"/>
        <v>0</v>
      </c>
      <c r="AO92" s="346">
        <f t="shared" si="19"/>
        <v>0</v>
      </c>
    </row>
    <row r="93" spans="1:41" s="374" customFormat="1" x14ac:dyDescent="0.25">
      <c r="A93" s="369"/>
      <c r="B93" s="369"/>
      <c r="C93" s="370"/>
      <c r="D93" s="369"/>
      <c r="E93" s="369"/>
      <c r="F93" s="369"/>
      <c r="G93" s="344">
        <f t="shared" si="20"/>
        <v>0</v>
      </c>
      <c r="H93" s="369"/>
      <c r="I93" s="369"/>
      <c r="J93" s="369"/>
      <c r="K93" s="369"/>
      <c r="L93" s="369"/>
      <c r="M93" s="369"/>
      <c r="N93" s="369"/>
      <c r="O93" s="369"/>
      <c r="P93" s="371"/>
      <c r="Q93" s="465">
        <f>IF(C93&gt;Allgemeines!$C$12,0,SUM(G93,H93,J93,K93,M93:N93)-SUM(I93,L93,O93:P93))</f>
        <v>0</v>
      </c>
      <c r="R93" s="369"/>
      <c r="S93" s="369"/>
      <c r="T93" s="369"/>
      <c r="U93" s="369"/>
      <c r="V93" s="344">
        <f t="shared" si="21"/>
        <v>0</v>
      </c>
      <c r="W93" s="345">
        <f>IF(ISBLANK($B93),0,VLOOKUP($B93,Listen!$A$2:$C$45,2,FALSE))</f>
        <v>0</v>
      </c>
      <c r="X93" s="345">
        <f>IF(ISBLANK($B93),0,VLOOKUP($B93,Listen!$A$2:$C$45,3,FALSE))</f>
        <v>0</v>
      </c>
      <c r="Y93" s="372">
        <f t="shared" si="24"/>
        <v>0</v>
      </c>
      <c r="Z93" s="372">
        <f t="shared" si="23"/>
        <v>0</v>
      </c>
      <c r="AA93" s="372">
        <f t="shared" si="23"/>
        <v>0</v>
      </c>
      <c r="AB93" s="372">
        <f t="shared" si="23"/>
        <v>0</v>
      </c>
      <c r="AC93" s="372">
        <f t="shared" si="23"/>
        <v>0</v>
      </c>
      <c r="AD93" s="372">
        <f t="shared" si="23"/>
        <v>0</v>
      </c>
      <c r="AE93" s="372">
        <f t="shared" si="23"/>
        <v>0</v>
      </c>
      <c r="AF93" s="346">
        <f t="shared" si="22"/>
        <v>0</v>
      </c>
      <c r="AG93" s="346">
        <f>IF(C93=Allgemeines!$C$12,SAV!$V93-SAV!$AH93,HLOOKUP(Allgemeines!$C$12-1,$AI$4:$AO$2000,ROW(C93)-3,FALSE)-$AH93)</f>
        <v>0</v>
      </c>
      <c r="AH93" s="346">
        <f>HLOOKUP(Allgemeines!$C$12,$AI$4:$AO$2000,ROW(C93)-3,FALSE)</f>
        <v>0</v>
      </c>
      <c r="AI93" s="346">
        <f t="shared" si="13"/>
        <v>0</v>
      </c>
      <c r="AJ93" s="346">
        <f t="shared" si="14"/>
        <v>0</v>
      </c>
      <c r="AK93" s="346">
        <f t="shared" si="15"/>
        <v>0</v>
      </c>
      <c r="AL93" s="346">
        <f t="shared" si="16"/>
        <v>0</v>
      </c>
      <c r="AM93" s="346">
        <f t="shared" si="17"/>
        <v>0</v>
      </c>
      <c r="AN93" s="346">
        <f t="shared" si="18"/>
        <v>0</v>
      </c>
      <c r="AO93" s="346">
        <f t="shared" si="19"/>
        <v>0</v>
      </c>
    </row>
    <row r="94" spans="1:41" s="374" customFormat="1" x14ac:dyDescent="0.25">
      <c r="A94" s="369"/>
      <c r="B94" s="369"/>
      <c r="C94" s="370"/>
      <c r="D94" s="369"/>
      <c r="E94" s="369"/>
      <c r="F94" s="369"/>
      <c r="G94" s="344">
        <f t="shared" si="20"/>
        <v>0</v>
      </c>
      <c r="H94" s="369"/>
      <c r="I94" s="369"/>
      <c r="J94" s="369"/>
      <c r="K94" s="369"/>
      <c r="L94" s="369"/>
      <c r="M94" s="369"/>
      <c r="N94" s="369"/>
      <c r="O94" s="369"/>
      <c r="P94" s="371"/>
      <c r="Q94" s="465">
        <f>IF(C94&gt;Allgemeines!$C$12,0,SUM(G94,H94,J94,K94,M94:N94)-SUM(I94,L94,O94:P94))</f>
        <v>0</v>
      </c>
      <c r="R94" s="369"/>
      <c r="S94" s="369"/>
      <c r="T94" s="369"/>
      <c r="U94" s="369"/>
      <c r="V94" s="344">
        <f t="shared" si="21"/>
        <v>0</v>
      </c>
      <c r="W94" s="345">
        <f>IF(ISBLANK($B94),0,VLOOKUP($B94,Listen!$A$2:$C$45,2,FALSE))</f>
        <v>0</v>
      </c>
      <c r="X94" s="345">
        <f>IF(ISBLANK($B94),0,VLOOKUP($B94,Listen!$A$2:$C$45,3,FALSE))</f>
        <v>0</v>
      </c>
      <c r="Y94" s="372">
        <f t="shared" si="24"/>
        <v>0</v>
      </c>
      <c r="Z94" s="372">
        <f t="shared" si="23"/>
        <v>0</v>
      </c>
      <c r="AA94" s="372">
        <f t="shared" si="23"/>
        <v>0</v>
      </c>
      <c r="AB94" s="372">
        <f t="shared" si="23"/>
        <v>0</v>
      </c>
      <c r="AC94" s="372">
        <f t="shared" si="23"/>
        <v>0</v>
      </c>
      <c r="AD94" s="372">
        <f t="shared" si="23"/>
        <v>0</v>
      </c>
      <c r="AE94" s="372">
        <f t="shared" si="23"/>
        <v>0</v>
      </c>
      <c r="AF94" s="346">
        <f t="shared" si="22"/>
        <v>0</v>
      </c>
      <c r="AG94" s="346">
        <f>IF(C94=Allgemeines!$C$12,SAV!$V94-SAV!$AH94,HLOOKUP(Allgemeines!$C$12-1,$AI$4:$AO$2000,ROW(C94)-3,FALSE)-$AH94)</f>
        <v>0</v>
      </c>
      <c r="AH94" s="346">
        <f>HLOOKUP(Allgemeines!$C$12,$AI$4:$AO$2000,ROW(C94)-3,FALSE)</f>
        <v>0</v>
      </c>
      <c r="AI94" s="346">
        <f t="shared" si="13"/>
        <v>0</v>
      </c>
      <c r="AJ94" s="346">
        <f t="shared" si="14"/>
        <v>0</v>
      </c>
      <c r="AK94" s="346">
        <f t="shared" si="15"/>
        <v>0</v>
      </c>
      <c r="AL94" s="346">
        <f t="shared" si="16"/>
        <v>0</v>
      </c>
      <c r="AM94" s="346">
        <f t="shared" si="17"/>
        <v>0</v>
      </c>
      <c r="AN94" s="346">
        <f t="shared" si="18"/>
        <v>0</v>
      </c>
      <c r="AO94" s="346">
        <f t="shared" si="19"/>
        <v>0</v>
      </c>
    </row>
    <row r="95" spans="1:41" s="374" customFormat="1" x14ac:dyDescent="0.25">
      <c r="A95" s="369"/>
      <c r="B95" s="369"/>
      <c r="C95" s="370"/>
      <c r="D95" s="369"/>
      <c r="E95" s="369"/>
      <c r="F95" s="369"/>
      <c r="G95" s="344">
        <f t="shared" si="20"/>
        <v>0</v>
      </c>
      <c r="H95" s="369"/>
      <c r="I95" s="369"/>
      <c r="J95" s="369"/>
      <c r="K95" s="369"/>
      <c r="L95" s="369"/>
      <c r="M95" s="369"/>
      <c r="N95" s="369"/>
      <c r="O95" s="369"/>
      <c r="P95" s="371"/>
      <c r="Q95" s="465">
        <f>IF(C95&gt;Allgemeines!$C$12,0,SUM(G95,H95,J95,K95,M95:N95)-SUM(I95,L95,O95:P95))</f>
        <v>0</v>
      </c>
      <c r="R95" s="369"/>
      <c r="S95" s="369"/>
      <c r="T95" s="369"/>
      <c r="U95" s="369"/>
      <c r="V95" s="344">
        <f t="shared" si="21"/>
        <v>0</v>
      </c>
      <c r="W95" s="345">
        <f>IF(ISBLANK($B95),0,VLOOKUP($B95,Listen!$A$2:$C$45,2,FALSE))</f>
        <v>0</v>
      </c>
      <c r="X95" s="345">
        <f>IF(ISBLANK($B95),0,VLOOKUP($B95,Listen!$A$2:$C$45,3,FALSE))</f>
        <v>0</v>
      </c>
      <c r="Y95" s="372">
        <f t="shared" si="24"/>
        <v>0</v>
      </c>
      <c r="Z95" s="372">
        <f t="shared" si="23"/>
        <v>0</v>
      </c>
      <c r="AA95" s="372">
        <f t="shared" si="23"/>
        <v>0</v>
      </c>
      <c r="AB95" s="372">
        <f t="shared" si="23"/>
        <v>0</v>
      </c>
      <c r="AC95" s="372">
        <f t="shared" si="23"/>
        <v>0</v>
      </c>
      <c r="AD95" s="372">
        <f t="shared" si="23"/>
        <v>0</v>
      </c>
      <c r="AE95" s="372">
        <f t="shared" si="23"/>
        <v>0</v>
      </c>
      <c r="AF95" s="346">
        <f t="shared" si="22"/>
        <v>0</v>
      </c>
      <c r="AG95" s="346">
        <f>IF(C95=Allgemeines!$C$12,SAV!$V95-SAV!$AH95,HLOOKUP(Allgemeines!$C$12-1,$AI$4:$AO$2000,ROW(C95)-3,FALSE)-$AH95)</f>
        <v>0</v>
      </c>
      <c r="AH95" s="346">
        <f>HLOOKUP(Allgemeines!$C$12,$AI$4:$AO$2000,ROW(C95)-3,FALSE)</f>
        <v>0</v>
      </c>
      <c r="AI95" s="346">
        <f t="shared" si="13"/>
        <v>0</v>
      </c>
      <c r="AJ95" s="346">
        <f t="shared" si="14"/>
        <v>0</v>
      </c>
      <c r="AK95" s="346">
        <f t="shared" si="15"/>
        <v>0</v>
      </c>
      <c r="AL95" s="346">
        <f t="shared" si="16"/>
        <v>0</v>
      </c>
      <c r="AM95" s="346">
        <f t="shared" si="17"/>
        <v>0</v>
      </c>
      <c r="AN95" s="346">
        <f t="shared" si="18"/>
        <v>0</v>
      </c>
      <c r="AO95" s="346">
        <f t="shared" si="19"/>
        <v>0</v>
      </c>
    </row>
    <row r="96" spans="1:41" s="374" customFormat="1" x14ac:dyDescent="0.25">
      <c r="A96" s="369"/>
      <c r="B96" s="369"/>
      <c r="C96" s="370"/>
      <c r="D96" s="369"/>
      <c r="E96" s="369"/>
      <c r="F96" s="369"/>
      <c r="G96" s="344">
        <f t="shared" si="20"/>
        <v>0</v>
      </c>
      <c r="H96" s="369"/>
      <c r="I96" s="369"/>
      <c r="J96" s="369"/>
      <c r="K96" s="369"/>
      <c r="L96" s="369"/>
      <c r="M96" s="369"/>
      <c r="N96" s="369"/>
      <c r="O96" s="369"/>
      <c r="P96" s="371"/>
      <c r="Q96" s="465">
        <f>IF(C96&gt;Allgemeines!$C$12,0,SUM(G96,H96,J96,K96,M96:N96)-SUM(I96,L96,O96:P96))</f>
        <v>0</v>
      </c>
      <c r="R96" s="369"/>
      <c r="S96" s="369"/>
      <c r="T96" s="369"/>
      <c r="U96" s="369"/>
      <c r="V96" s="344">
        <f t="shared" si="21"/>
        <v>0</v>
      </c>
      <c r="W96" s="345">
        <f>IF(ISBLANK($B96),0,VLOOKUP($B96,Listen!$A$2:$C$45,2,FALSE))</f>
        <v>0</v>
      </c>
      <c r="X96" s="345">
        <f>IF(ISBLANK($B96),0,VLOOKUP($B96,Listen!$A$2:$C$45,3,FALSE))</f>
        <v>0</v>
      </c>
      <c r="Y96" s="372">
        <f t="shared" si="24"/>
        <v>0</v>
      </c>
      <c r="Z96" s="372">
        <f t="shared" si="23"/>
        <v>0</v>
      </c>
      <c r="AA96" s="372">
        <f t="shared" si="23"/>
        <v>0</v>
      </c>
      <c r="AB96" s="372">
        <f t="shared" si="23"/>
        <v>0</v>
      </c>
      <c r="AC96" s="372">
        <f t="shared" si="23"/>
        <v>0</v>
      </c>
      <c r="AD96" s="372">
        <f t="shared" si="23"/>
        <v>0</v>
      </c>
      <c r="AE96" s="372">
        <f t="shared" si="23"/>
        <v>0</v>
      </c>
      <c r="AF96" s="346">
        <f t="shared" si="22"/>
        <v>0</v>
      </c>
      <c r="AG96" s="346">
        <f>IF(C96=Allgemeines!$C$12,SAV!$V96-SAV!$AH96,HLOOKUP(Allgemeines!$C$12-1,$AI$4:$AO$2000,ROW(C96)-3,FALSE)-$AH96)</f>
        <v>0</v>
      </c>
      <c r="AH96" s="346">
        <f>HLOOKUP(Allgemeines!$C$12,$AI$4:$AO$2000,ROW(C96)-3,FALSE)</f>
        <v>0</v>
      </c>
      <c r="AI96" s="346">
        <f t="shared" si="13"/>
        <v>0</v>
      </c>
      <c r="AJ96" s="346">
        <f t="shared" si="14"/>
        <v>0</v>
      </c>
      <c r="AK96" s="346">
        <f t="shared" si="15"/>
        <v>0</v>
      </c>
      <c r="AL96" s="346">
        <f t="shared" si="16"/>
        <v>0</v>
      </c>
      <c r="AM96" s="346">
        <f t="shared" si="17"/>
        <v>0</v>
      </c>
      <c r="AN96" s="346">
        <f t="shared" si="18"/>
        <v>0</v>
      </c>
      <c r="AO96" s="346">
        <f t="shared" si="19"/>
        <v>0</v>
      </c>
    </row>
    <row r="97" spans="1:41" s="374" customFormat="1" x14ac:dyDescent="0.25">
      <c r="A97" s="369"/>
      <c r="B97" s="369"/>
      <c r="C97" s="370"/>
      <c r="D97" s="369"/>
      <c r="E97" s="369"/>
      <c r="F97" s="369"/>
      <c r="G97" s="344">
        <f t="shared" si="20"/>
        <v>0</v>
      </c>
      <c r="H97" s="369"/>
      <c r="I97" s="369"/>
      <c r="J97" s="369"/>
      <c r="K97" s="369"/>
      <c r="L97" s="369"/>
      <c r="M97" s="369"/>
      <c r="N97" s="369"/>
      <c r="O97" s="369"/>
      <c r="P97" s="371"/>
      <c r="Q97" s="465">
        <f>IF(C97&gt;Allgemeines!$C$12,0,SUM(G97,H97,J97,K97,M97:N97)-SUM(I97,L97,O97:P97))</f>
        <v>0</v>
      </c>
      <c r="R97" s="369"/>
      <c r="S97" s="369"/>
      <c r="T97" s="369"/>
      <c r="U97" s="369"/>
      <c r="V97" s="344">
        <f t="shared" si="21"/>
        <v>0</v>
      </c>
      <c r="W97" s="345">
        <f>IF(ISBLANK($B97),0,VLOOKUP($B97,Listen!$A$2:$C$45,2,FALSE))</f>
        <v>0</v>
      </c>
      <c r="X97" s="345">
        <f>IF(ISBLANK($B97),0,VLOOKUP($B97,Listen!$A$2:$C$45,3,FALSE))</f>
        <v>0</v>
      </c>
      <c r="Y97" s="372">
        <f t="shared" si="24"/>
        <v>0</v>
      </c>
      <c r="Z97" s="372">
        <f t="shared" si="23"/>
        <v>0</v>
      </c>
      <c r="AA97" s="372">
        <f t="shared" si="23"/>
        <v>0</v>
      </c>
      <c r="AB97" s="372">
        <f t="shared" si="23"/>
        <v>0</v>
      </c>
      <c r="AC97" s="372">
        <f t="shared" si="23"/>
        <v>0</v>
      </c>
      <c r="AD97" s="372">
        <f t="shared" si="23"/>
        <v>0</v>
      </c>
      <c r="AE97" s="372">
        <f t="shared" si="23"/>
        <v>0</v>
      </c>
      <c r="AF97" s="346">
        <f t="shared" si="22"/>
        <v>0</v>
      </c>
      <c r="AG97" s="346">
        <f>IF(C97=Allgemeines!$C$12,SAV!$V97-SAV!$AH97,HLOOKUP(Allgemeines!$C$12-1,$AI$4:$AO$2000,ROW(C97)-3,FALSE)-$AH97)</f>
        <v>0</v>
      </c>
      <c r="AH97" s="346">
        <f>HLOOKUP(Allgemeines!$C$12,$AI$4:$AO$2000,ROW(C97)-3,FALSE)</f>
        <v>0</v>
      </c>
      <c r="AI97" s="346">
        <f t="shared" si="13"/>
        <v>0</v>
      </c>
      <c r="AJ97" s="346">
        <f t="shared" si="14"/>
        <v>0</v>
      </c>
      <c r="AK97" s="346">
        <f t="shared" si="15"/>
        <v>0</v>
      </c>
      <c r="AL97" s="346">
        <f t="shared" si="16"/>
        <v>0</v>
      </c>
      <c r="AM97" s="346">
        <f t="shared" si="17"/>
        <v>0</v>
      </c>
      <c r="AN97" s="346">
        <f t="shared" si="18"/>
        <v>0</v>
      </c>
      <c r="AO97" s="346">
        <f t="shared" si="19"/>
        <v>0</v>
      </c>
    </row>
    <row r="98" spans="1:41" s="374" customFormat="1" x14ac:dyDescent="0.25">
      <c r="A98" s="369"/>
      <c r="B98" s="369"/>
      <c r="C98" s="370"/>
      <c r="D98" s="369"/>
      <c r="E98" s="369"/>
      <c r="F98" s="369"/>
      <c r="G98" s="344">
        <f t="shared" si="20"/>
        <v>0</v>
      </c>
      <c r="H98" s="369"/>
      <c r="I98" s="369"/>
      <c r="J98" s="369"/>
      <c r="K98" s="369"/>
      <c r="L98" s="369"/>
      <c r="M98" s="369"/>
      <c r="N98" s="369"/>
      <c r="O98" s="369"/>
      <c r="P98" s="371"/>
      <c r="Q98" s="465">
        <f>IF(C98&gt;Allgemeines!$C$12,0,SUM(G98,H98,J98,K98,M98:N98)-SUM(I98,L98,O98:P98))</f>
        <v>0</v>
      </c>
      <c r="R98" s="369"/>
      <c r="S98" s="369"/>
      <c r="T98" s="369"/>
      <c r="U98" s="369"/>
      <c r="V98" s="344">
        <f t="shared" si="21"/>
        <v>0</v>
      </c>
      <c r="W98" s="345">
        <f>IF(ISBLANK($B98),0,VLOOKUP($B98,Listen!$A$2:$C$45,2,FALSE))</f>
        <v>0</v>
      </c>
      <c r="X98" s="345">
        <f>IF(ISBLANK($B98),0,VLOOKUP($B98,Listen!$A$2:$C$45,3,FALSE))</f>
        <v>0</v>
      </c>
      <c r="Y98" s="372">
        <f t="shared" si="24"/>
        <v>0</v>
      </c>
      <c r="Z98" s="372">
        <f t="shared" si="23"/>
        <v>0</v>
      </c>
      <c r="AA98" s="372">
        <f t="shared" si="23"/>
        <v>0</v>
      </c>
      <c r="AB98" s="372">
        <f t="shared" si="23"/>
        <v>0</v>
      </c>
      <c r="AC98" s="372">
        <f t="shared" si="23"/>
        <v>0</v>
      </c>
      <c r="AD98" s="372">
        <f t="shared" si="23"/>
        <v>0</v>
      </c>
      <c r="AE98" s="372">
        <f t="shared" si="23"/>
        <v>0</v>
      </c>
      <c r="AF98" s="346">
        <f t="shared" si="22"/>
        <v>0</v>
      </c>
      <c r="AG98" s="346">
        <f>IF(C98=Allgemeines!$C$12,SAV!$V98-SAV!$AH98,HLOOKUP(Allgemeines!$C$12-1,$AI$4:$AO$2000,ROW(C98)-3,FALSE)-$AH98)</f>
        <v>0</v>
      </c>
      <c r="AH98" s="346">
        <f>HLOOKUP(Allgemeines!$C$12,$AI$4:$AO$2000,ROW(C98)-3,FALSE)</f>
        <v>0</v>
      </c>
      <c r="AI98" s="346">
        <f t="shared" si="13"/>
        <v>0</v>
      </c>
      <c r="AJ98" s="346">
        <f t="shared" si="14"/>
        <v>0</v>
      </c>
      <c r="AK98" s="346">
        <f t="shared" si="15"/>
        <v>0</v>
      </c>
      <c r="AL98" s="346">
        <f t="shared" si="16"/>
        <v>0</v>
      </c>
      <c r="AM98" s="346">
        <f t="shared" si="17"/>
        <v>0</v>
      </c>
      <c r="AN98" s="346">
        <f t="shared" si="18"/>
        <v>0</v>
      </c>
      <c r="AO98" s="346">
        <f t="shared" si="19"/>
        <v>0</v>
      </c>
    </row>
    <row r="99" spans="1:41" s="374" customFormat="1" x14ac:dyDescent="0.25">
      <c r="A99" s="369"/>
      <c r="B99" s="369"/>
      <c r="C99" s="370"/>
      <c r="D99" s="369"/>
      <c r="E99" s="369"/>
      <c r="F99" s="369"/>
      <c r="G99" s="344">
        <f t="shared" si="20"/>
        <v>0</v>
      </c>
      <c r="H99" s="369"/>
      <c r="I99" s="369"/>
      <c r="J99" s="369"/>
      <c r="K99" s="369"/>
      <c r="L99" s="369"/>
      <c r="M99" s="369"/>
      <c r="N99" s="369"/>
      <c r="O99" s="369"/>
      <c r="P99" s="371"/>
      <c r="Q99" s="465">
        <f>IF(C99&gt;Allgemeines!$C$12,0,SUM(G99,H99,J99,K99,M99:N99)-SUM(I99,L99,O99:P99))</f>
        <v>0</v>
      </c>
      <c r="R99" s="369"/>
      <c r="S99" s="369"/>
      <c r="T99" s="369"/>
      <c r="U99" s="369"/>
      <c r="V99" s="344">
        <f t="shared" si="21"/>
        <v>0</v>
      </c>
      <c r="W99" s="345">
        <f>IF(ISBLANK($B99),0,VLOOKUP($B99,Listen!$A$2:$C$45,2,FALSE))</f>
        <v>0</v>
      </c>
      <c r="X99" s="345">
        <f>IF(ISBLANK($B99),0,VLOOKUP($B99,Listen!$A$2:$C$45,3,FALSE))</f>
        <v>0</v>
      </c>
      <c r="Y99" s="372">
        <f t="shared" si="24"/>
        <v>0</v>
      </c>
      <c r="Z99" s="372">
        <f t="shared" si="23"/>
        <v>0</v>
      </c>
      <c r="AA99" s="372">
        <f t="shared" si="23"/>
        <v>0</v>
      </c>
      <c r="AB99" s="372">
        <f t="shared" si="23"/>
        <v>0</v>
      </c>
      <c r="AC99" s="372">
        <f t="shared" si="23"/>
        <v>0</v>
      </c>
      <c r="AD99" s="372">
        <f t="shared" si="23"/>
        <v>0</v>
      </c>
      <c r="AE99" s="372">
        <f t="shared" si="23"/>
        <v>0</v>
      </c>
      <c r="AF99" s="346">
        <f t="shared" si="22"/>
        <v>0</v>
      </c>
      <c r="AG99" s="346">
        <f>IF(C99=Allgemeines!$C$12,SAV!$V99-SAV!$AH99,HLOOKUP(Allgemeines!$C$12-1,$AI$4:$AO$2000,ROW(C99)-3,FALSE)-$AH99)</f>
        <v>0</v>
      </c>
      <c r="AH99" s="346">
        <f>HLOOKUP(Allgemeines!$C$12,$AI$4:$AO$2000,ROW(C99)-3,FALSE)</f>
        <v>0</v>
      </c>
      <c r="AI99" s="346">
        <f t="shared" si="13"/>
        <v>0</v>
      </c>
      <c r="AJ99" s="346">
        <f t="shared" si="14"/>
        <v>0</v>
      </c>
      <c r="AK99" s="346">
        <f t="shared" si="15"/>
        <v>0</v>
      </c>
      <c r="AL99" s="346">
        <f t="shared" si="16"/>
        <v>0</v>
      </c>
      <c r="AM99" s="346">
        <f t="shared" si="17"/>
        <v>0</v>
      </c>
      <c r="AN99" s="346">
        <f t="shared" si="18"/>
        <v>0</v>
      </c>
      <c r="AO99" s="346">
        <f t="shared" si="19"/>
        <v>0</v>
      </c>
    </row>
    <row r="100" spans="1:41" s="374" customFormat="1" x14ac:dyDescent="0.25">
      <c r="A100" s="369"/>
      <c r="B100" s="369"/>
      <c r="C100" s="370"/>
      <c r="D100" s="369"/>
      <c r="E100" s="369"/>
      <c r="F100" s="369"/>
      <c r="G100" s="344">
        <f t="shared" si="20"/>
        <v>0</v>
      </c>
      <c r="H100" s="369"/>
      <c r="I100" s="369"/>
      <c r="J100" s="369"/>
      <c r="K100" s="369"/>
      <c r="L100" s="369"/>
      <c r="M100" s="369"/>
      <c r="N100" s="369"/>
      <c r="O100" s="369"/>
      <c r="P100" s="371"/>
      <c r="Q100" s="465">
        <f>IF(C100&gt;Allgemeines!$C$12,0,SUM(G100,H100,J100,K100,M100:N100)-SUM(I100,L100,O100:P100))</f>
        <v>0</v>
      </c>
      <c r="R100" s="369"/>
      <c r="S100" s="369"/>
      <c r="T100" s="369"/>
      <c r="U100" s="369"/>
      <c r="V100" s="344">
        <f t="shared" si="21"/>
        <v>0</v>
      </c>
      <c r="W100" s="345">
        <f>IF(ISBLANK($B100),0,VLOOKUP($B100,Listen!$A$2:$C$45,2,FALSE))</f>
        <v>0</v>
      </c>
      <c r="X100" s="345">
        <f>IF(ISBLANK($B100),0,VLOOKUP($B100,Listen!$A$2:$C$45,3,FALSE))</f>
        <v>0</v>
      </c>
      <c r="Y100" s="372">
        <f t="shared" si="24"/>
        <v>0</v>
      </c>
      <c r="Z100" s="372">
        <f t="shared" si="23"/>
        <v>0</v>
      </c>
      <c r="AA100" s="372">
        <f t="shared" si="23"/>
        <v>0</v>
      </c>
      <c r="AB100" s="372">
        <f t="shared" si="23"/>
        <v>0</v>
      </c>
      <c r="AC100" s="372">
        <f t="shared" si="23"/>
        <v>0</v>
      </c>
      <c r="AD100" s="372">
        <f t="shared" si="23"/>
        <v>0</v>
      </c>
      <c r="AE100" s="372">
        <f t="shared" si="23"/>
        <v>0</v>
      </c>
      <c r="AF100" s="346">
        <f t="shared" si="22"/>
        <v>0</v>
      </c>
      <c r="AG100" s="346">
        <f>IF(C100=Allgemeines!$C$12,SAV!$V100-SAV!$AH100,HLOOKUP(Allgemeines!$C$12-1,$AI$4:$AO$2000,ROW(C100)-3,FALSE)-$AH100)</f>
        <v>0</v>
      </c>
      <c r="AH100" s="346">
        <f>HLOOKUP(Allgemeines!$C$12,$AI$4:$AO$2000,ROW(C100)-3,FALSE)</f>
        <v>0</v>
      </c>
      <c r="AI100" s="346">
        <f t="shared" si="13"/>
        <v>0</v>
      </c>
      <c r="AJ100" s="346">
        <f t="shared" si="14"/>
        <v>0</v>
      </c>
      <c r="AK100" s="346">
        <f t="shared" si="15"/>
        <v>0</v>
      </c>
      <c r="AL100" s="346">
        <f t="shared" si="16"/>
        <v>0</v>
      </c>
      <c r="AM100" s="346">
        <f t="shared" si="17"/>
        <v>0</v>
      </c>
      <c r="AN100" s="346">
        <f t="shared" si="18"/>
        <v>0</v>
      </c>
      <c r="AO100" s="346">
        <f t="shared" si="19"/>
        <v>0</v>
      </c>
    </row>
    <row r="101" spans="1:41" s="374" customFormat="1" x14ac:dyDescent="0.25">
      <c r="A101" s="369"/>
      <c r="B101" s="369"/>
      <c r="C101" s="370"/>
      <c r="D101" s="369"/>
      <c r="E101" s="369"/>
      <c r="F101" s="369"/>
      <c r="G101" s="344">
        <f t="shared" si="20"/>
        <v>0</v>
      </c>
      <c r="H101" s="369"/>
      <c r="I101" s="369"/>
      <c r="J101" s="369"/>
      <c r="K101" s="369"/>
      <c r="L101" s="369"/>
      <c r="M101" s="369"/>
      <c r="N101" s="369"/>
      <c r="O101" s="369"/>
      <c r="P101" s="371"/>
      <c r="Q101" s="465">
        <f>IF(C101&gt;Allgemeines!$C$12,0,SUM(G101,H101,J101,K101,M101:N101)-SUM(I101,L101,O101:P101))</f>
        <v>0</v>
      </c>
      <c r="R101" s="369"/>
      <c r="S101" s="369"/>
      <c r="T101" s="369"/>
      <c r="U101" s="369"/>
      <c r="V101" s="344">
        <f t="shared" si="21"/>
        <v>0</v>
      </c>
      <c r="W101" s="345">
        <f>IF(ISBLANK($B101),0,VLOOKUP($B101,Listen!$A$2:$C$45,2,FALSE))</f>
        <v>0</v>
      </c>
      <c r="X101" s="345">
        <f>IF(ISBLANK($B101),0,VLOOKUP($B101,Listen!$A$2:$C$45,3,FALSE))</f>
        <v>0</v>
      </c>
      <c r="Y101" s="372">
        <f t="shared" si="24"/>
        <v>0</v>
      </c>
      <c r="Z101" s="372">
        <f t="shared" si="23"/>
        <v>0</v>
      </c>
      <c r="AA101" s="372">
        <f t="shared" si="23"/>
        <v>0</v>
      </c>
      <c r="AB101" s="372">
        <f t="shared" si="23"/>
        <v>0</v>
      </c>
      <c r="AC101" s="372">
        <f t="shared" si="23"/>
        <v>0</v>
      </c>
      <c r="AD101" s="372">
        <f t="shared" si="23"/>
        <v>0</v>
      </c>
      <c r="AE101" s="372">
        <f t="shared" si="23"/>
        <v>0</v>
      </c>
      <c r="AF101" s="346">
        <f t="shared" si="22"/>
        <v>0</v>
      </c>
      <c r="AG101" s="346">
        <f>IF(C101=Allgemeines!$C$12,SAV!$V101-SAV!$AH101,HLOOKUP(Allgemeines!$C$12-1,$AI$4:$AO$2000,ROW(C101)-3,FALSE)-$AH101)</f>
        <v>0</v>
      </c>
      <c r="AH101" s="346">
        <f>HLOOKUP(Allgemeines!$C$12,$AI$4:$AO$2000,ROW(C101)-3,FALSE)</f>
        <v>0</v>
      </c>
      <c r="AI101" s="346">
        <f t="shared" si="13"/>
        <v>0</v>
      </c>
      <c r="AJ101" s="346">
        <f t="shared" si="14"/>
        <v>0</v>
      </c>
      <c r="AK101" s="346">
        <f t="shared" si="15"/>
        <v>0</v>
      </c>
      <c r="AL101" s="346">
        <f t="shared" si="16"/>
        <v>0</v>
      </c>
      <c r="AM101" s="346">
        <f t="shared" si="17"/>
        <v>0</v>
      </c>
      <c r="AN101" s="346">
        <f t="shared" si="18"/>
        <v>0</v>
      </c>
      <c r="AO101" s="346">
        <f t="shared" si="19"/>
        <v>0</v>
      </c>
    </row>
    <row r="102" spans="1:41" s="374" customFormat="1" x14ac:dyDescent="0.25">
      <c r="A102" s="369"/>
      <c r="B102" s="369"/>
      <c r="C102" s="370"/>
      <c r="D102" s="369"/>
      <c r="E102" s="369"/>
      <c r="F102" s="369"/>
      <c r="G102" s="344">
        <f t="shared" si="20"/>
        <v>0</v>
      </c>
      <c r="H102" s="369"/>
      <c r="I102" s="369"/>
      <c r="J102" s="369"/>
      <c r="K102" s="369"/>
      <c r="L102" s="369"/>
      <c r="M102" s="369"/>
      <c r="N102" s="369"/>
      <c r="O102" s="369"/>
      <c r="P102" s="371"/>
      <c r="Q102" s="465">
        <f>IF(C102&gt;Allgemeines!$C$12,0,SUM(G102,H102,J102,K102,M102:N102)-SUM(I102,L102,O102:P102))</f>
        <v>0</v>
      </c>
      <c r="R102" s="369"/>
      <c r="S102" s="369"/>
      <c r="T102" s="369"/>
      <c r="U102" s="369"/>
      <c r="V102" s="344">
        <f t="shared" si="21"/>
        <v>0</v>
      </c>
      <c r="W102" s="345">
        <f>IF(ISBLANK($B102),0,VLOOKUP($B102,Listen!$A$2:$C$45,2,FALSE))</f>
        <v>0</v>
      </c>
      <c r="X102" s="345">
        <f>IF(ISBLANK($B102),0,VLOOKUP($B102,Listen!$A$2:$C$45,3,FALSE))</f>
        <v>0</v>
      </c>
      <c r="Y102" s="372">
        <f t="shared" si="24"/>
        <v>0</v>
      </c>
      <c r="Z102" s="372">
        <f t="shared" si="23"/>
        <v>0</v>
      </c>
      <c r="AA102" s="372">
        <f t="shared" si="23"/>
        <v>0</v>
      </c>
      <c r="AB102" s="372">
        <f t="shared" si="23"/>
        <v>0</v>
      </c>
      <c r="AC102" s="372">
        <f t="shared" si="23"/>
        <v>0</v>
      </c>
      <c r="AD102" s="372">
        <f t="shared" si="23"/>
        <v>0</v>
      </c>
      <c r="AE102" s="372">
        <f t="shared" si="23"/>
        <v>0</v>
      </c>
      <c r="AF102" s="346">
        <f t="shared" si="22"/>
        <v>0</v>
      </c>
      <c r="AG102" s="346">
        <f>IF(C102=Allgemeines!$C$12,SAV!$V102-SAV!$AH102,HLOOKUP(Allgemeines!$C$12-1,$AI$4:$AO$2000,ROW(C102)-3,FALSE)-$AH102)</f>
        <v>0</v>
      </c>
      <c r="AH102" s="346">
        <f>HLOOKUP(Allgemeines!$C$12,$AI$4:$AO$2000,ROW(C102)-3,FALSE)</f>
        <v>0</v>
      </c>
      <c r="AI102" s="346">
        <f t="shared" si="13"/>
        <v>0</v>
      </c>
      <c r="AJ102" s="346">
        <f t="shared" si="14"/>
        <v>0</v>
      </c>
      <c r="AK102" s="346">
        <f t="shared" si="15"/>
        <v>0</v>
      </c>
      <c r="AL102" s="346">
        <f t="shared" si="16"/>
        <v>0</v>
      </c>
      <c r="AM102" s="346">
        <f t="shared" si="17"/>
        <v>0</v>
      </c>
      <c r="AN102" s="346">
        <f t="shared" si="18"/>
        <v>0</v>
      </c>
      <c r="AO102" s="346">
        <f t="shared" si="19"/>
        <v>0</v>
      </c>
    </row>
    <row r="103" spans="1:41" s="374" customFormat="1" x14ac:dyDescent="0.25">
      <c r="A103" s="369"/>
      <c r="B103" s="369"/>
      <c r="C103" s="370"/>
      <c r="D103" s="369"/>
      <c r="E103" s="369"/>
      <c r="F103" s="369"/>
      <c r="G103" s="344">
        <f t="shared" si="20"/>
        <v>0</v>
      </c>
      <c r="H103" s="369"/>
      <c r="I103" s="369"/>
      <c r="J103" s="369"/>
      <c r="K103" s="369"/>
      <c r="L103" s="369"/>
      <c r="M103" s="369"/>
      <c r="N103" s="369"/>
      <c r="O103" s="369"/>
      <c r="P103" s="371"/>
      <c r="Q103" s="465">
        <f>IF(C103&gt;Allgemeines!$C$12,0,SUM(G103,H103,J103,K103,M103:N103)-SUM(I103,L103,O103:P103))</f>
        <v>0</v>
      </c>
      <c r="R103" s="369"/>
      <c r="S103" s="369"/>
      <c r="T103" s="369"/>
      <c r="U103" s="369"/>
      <c r="V103" s="344">
        <f t="shared" si="21"/>
        <v>0</v>
      </c>
      <c r="W103" s="345">
        <f>IF(ISBLANK($B103),0,VLOOKUP($B103,Listen!$A$2:$C$45,2,FALSE))</f>
        <v>0</v>
      </c>
      <c r="X103" s="345">
        <f>IF(ISBLANK($B103),0,VLOOKUP($B103,Listen!$A$2:$C$45,3,FALSE))</f>
        <v>0</v>
      </c>
      <c r="Y103" s="372">
        <f t="shared" si="24"/>
        <v>0</v>
      </c>
      <c r="Z103" s="372">
        <f t="shared" si="23"/>
        <v>0</v>
      </c>
      <c r="AA103" s="372">
        <f t="shared" si="23"/>
        <v>0</v>
      </c>
      <c r="AB103" s="372">
        <f t="shared" si="23"/>
        <v>0</v>
      </c>
      <c r="AC103" s="372">
        <f t="shared" si="23"/>
        <v>0</v>
      </c>
      <c r="AD103" s="372">
        <f t="shared" si="23"/>
        <v>0</v>
      </c>
      <c r="AE103" s="372">
        <f t="shared" si="23"/>
        <v>0</v>
      </c>
      <c r="AF103" s="346">
        <f t="shared" si="22"/>
        <v>0</v>
      </c>
      <c r="AG103" s="346">
        <f>IF(C103=Allgemeines!$C$12,SAV!$V103-SAV!$AH103,HLOOKUP(Allgemeines!$C$12-1,$AI$4:$AO$2000,ROW(C103)-3,FALSE)-$AH103)</f>
        <v>0</v>
      </c>
      <c r="AH103" s="346">
        <f>HLOOKUP(Allgemeines!$C$12,$AI$4:$AO$2000,ROW(C103)-3,FALSE)</f>
        <v>0</v>
      </c>
      <c r="AI103" s="346">
        <f t="shared" si="13"/>
        <v>0</v>
      </c>
      <c r="AJ103" s="346">
        <f t="shared" si="14"/>
        <v>0</v>
      </c>
      <c r="AK103" s="346">
        <f t="shared" si="15"/>
        <v>0</v>
      </c>
      <c r="AL103" s="346">
        <f t="shared" si="16"/>
        <v>0</v>
      </c>
      <c r="AM103" s="346">
        <f t="shared" si="17"/>
        <v>0</v>
      </c>
      <c r="AN103" s="346">
        <f t="shared" si="18"/>
        <v>0</v>
      </c>
      <c r="AO103" s="346">
        <f t="shared" si="19"/>
        <v>0</v>
      </c>
    </row>
    <row r="104" spans="1:41" s="374" customFormat="1" x14ac:dyDescent="0.25">
      <c r="A104" s="369"/>
      <c r="B104" s="369"/>
      <c r="C104" s="370"/>
      <c r="D104" s="369"/>
      <c r="E104" s="369"/>
      <c r="F104" s="369"/>
      <c r="G104" s="344">
        <f t="shared" si="20"/>
        <v>0</v>
      </c>
      <c r="H104" s="369"/>
      <c r="I104" s="369"/>
      <c r="J104" s="369"/>
      <c r="K104" s="369"/>
      <c r="L104" s="369"/>
      <c r="M104" s="369"/>
      <c r="N104" s="369"/>
      <c r="O104" s="369"/>
      <c r="P104" s="371"/>
      <c r="Q104" s="465">
        <f>IF(C104&gt;Allgemeines!$C$12,0,SUM(G104,H104,J104,K104,M104:N104)-SUM(I104,L104,O104:P104))</f>
        <v>0</v>
      </c>
      <c r="R104" s="369"/>
      <c r="S104" s="369"/>
      <c r="T104" s="369"/>
      <c r="U104" s="369"/>
      <c r="V104" s="344">
        <f t="shared" si="21"/>
        <v>0</v>
      </c>
      <c r="W104" s="345">
        <f>IF(ISBLANK($B104),0,VLOOKUP($B104,Listen!$A$2:$C$45,2,FALSE))</f>
        <v>0</v>
      </c>
      <c r="X104" s="345">
        <f>IF(ISBLANK($B104),0,VLOOKUP($B104,Listen!$A$2:$C$45,3,FALSE))</f>
        <v>0</v>
      </c>
      <c r="Y104" s="372">
        <f t="shared" si="24"/>
        <v>0</v>
      </c>
      <c r="Z104" s="372">
        <f t="shared" si="23"/>
        <v>0</v>
      </c>
      <c r="AA104" s="372">
        <f t="shared" si="23"/>
        <v>0</v>
      </c>
      <c r="AB104" s="372">
        <f t="shared" si="23"/>
        <v>0</v>
      </c>
      <c r="AC104" s="372">
        <f t="shared" si="23"/>
        <v>0</v>
      </c>
      <c r="AD104" s="372">
        <f t="shared" si="23"/>
        <v>0</v>
      </c>
      <c r="AE104" s="372">
        <f t="shared" si="23"/>
        <v>0</v>
      </c>
      <c r="AF104" s="346">
        <f t="shared" si="22"/>
        <v>0</v>
      </c>
      <c r="AG104" s="346">
        <f>IF(C104=Allgemeines!$C$12,SAV!$V104-SAV!$AH104,HLOOKUP(Allgemeines!$C$12-1,$AI$4:$AO$2000,ROW(C104)-3,FALSE)-$AH104)</f>
        <v>0</v>
      </c>
      <c r="AH104" s="346">
        <f>HLOOKUP(Allgemeines!$C$12,$AI$4:$AO$2000,ROW(C104)-3,FALSE)</f>
        <v>0</v>
      </c>
      <c r="AI104" s="346">
        <f t="shared" si="13"/>
        <v>0</v>
      </c>
      <c r="AJ104" s="346">
        <f t="shared" si="14"/>
        <v>0</v>
      </c>
      <c r="AK104" s="346">
        <f t="shared" si="15"/>
        <v>0</v>
      </c>
      <c r="AL104" s="346">
        <f t="shared" si="16"/>
        <v>0</v>
      </c>
      <c r="AM104" s="346">
        <f t="shared" si="17"/>
        <v>0</v>
      </c>
      <c r="AN104" s="346">
        <f t="shared" si="18"/>
        <v>0</v>
      </c>
      <c r="AO104" s="346">
        <f t="shared" si="19"/>
        <v>0</v>
      </c>
    </row>
    <row r="105" spans="1:41" s="374" customFormat="1" x14ac:dyDescent="0.25">
      <c r="A105" s="369"/>
      <c r="B105" s="369"/>
      <c r="C105" s="370"/>
      <c r="D105" s="369"/>
      <c r="E105" s="369"/>
      <c r="F105" s="369"/>
      <c r="G105" s="344">
        <f t="shared" si="20"/>
        <v>0</v>
      </c>
      <c r="H105" s="369"/>
      <c r="I105" s="369"/>
      <c r="J105" s="369"/>
      <c r="K105" s="369"/>
      <c r="L105" s="369"/>
      <c r="M105" s="369"/>
      <c r="N105" s="369"/>
      <c r="O105" s="369"/>
      <c r="P105" s="371"/>
      <c r="Q105" s="465">
        <f>IF(C105&gt;Allgemeines!$C$12,0,SUM(G105,H105,J105,K105,M105:N105)-SUM(I105,L105,O105:P105))</f>
        <v>0</v>
      </c>
      <c r="R105" s="369"/>
      <c r="S105" s="369"/>
      <c r="T105" s="369"/>
      <c r="U105" s="369"/>
      <c r="V105" s="344">
        <f t="shared" si="21"/>
        <v>0</v>
      </c>
      <c r="W105" s="345">
        <f>IF(ISBLANK($B105),0,VLOOKUP($B105,Listen!$A$2:$C$45,2,FALSE))</f>
        <v>0</v>
      </c>
      <c r="X105" s="345">
        <f>IF(ISBLANK($B105),0,VLOOKUP($B105,Listen!$A$2:$C$45,3,FALSE))</f>
        <v>0</v>
      </c>
      <c r="Y105" s="372">
        <f t="shared" si="24"/>
        <v>0</v>
      </c>
      <c r="Z105" s="372">
        <f t="shared" si="23"/>
        <v>0</v>
      </c>
      <c r="AA105" s="372">
        <f t="shared" si="23"/>
        <v>0</v>
      </c>
      <c r="AB105" s="372">
        <f t="shared" si="23"/>
        <v>0</v>
      </c>
      <c r="AC105" s="372">
        <f t="shared" si="23"/>
        <v>0</v>
      </c>
      <c r="AD105" s="372">
        <f t="shared" si="23"/>
        <v>0</v>
      </c>
      <c r="AE105" s="372">
        <f t="shared" si="23"/>
        <v>0</v>
      </c>
      <c r="AF105" s="346">
        <f t="shared" si="22"/>
        <v>0</v>
      </c>
      <c r="AG105" s="346">
        <f>IF(C105=Allgemeines!$C$12,SAV!$V105-SAV!$AH105,HLOOKUP(Allgemeines!$C$12-1,$AI$4:$AO$2000,ROW(C105)-3,FALSE)-$AH105)</f>
        <v>0</v>
      </c>
      <c r="AH105" s="346">
        <f>HLOOKUP(Allgemeines!$C$12,$AI$4:$AO$2000,ROW(C105)-3,FALSE)</f>
        <v>0</v>
      </c>
      <c r="AI105" s="346">
        <f t="shared" si="13"/>
        <v>0</v>
      </c>
      <c r="AJ105" s="346">
        <f t="shared" si="14"/>
        <v>0</v>
      </c>
      <c r="AK105" s="346">
        <f t="shared" si="15"/>
        <v>0</v>
      </c>
      <c r="AL105" s="346">
        <f t="shared" si="16"/>
        <v>0</v>
      </c>
      <c r="AM105" s="346">
        <f t="shared" si="17"/>
        <v>0</v>
      </c>
      <c r="AN105" s="346">
        <f t="shared" si="18"/>
        <v>0</v>
      </c>
      <c r="AO105" s="346">
        <f t="shared" si="19"/>
        <v>0</v>
      </c>
    </row>
    <row r="106" spans="1:41" s="374" customFormat="1" x14ac:dyDescent="0.25">
      <c r="A106" s="369"/>
      <c r="B106" s="369"/>
      <c r="C106" s="370"/>
      <c r="D106" s="369"/>
      <c r="E106" s="369"/>
      <c r="F106" s="369"/>
      <c r="G106" s="344">
        <f t="shared" si="20"/>
        <v>0</v>
      </c>
      <c r="H106" s="369"/>
      <c r="I106" s="369"/>
      <c r="J106" s="369"/>
      <c r="K106" s="369"/>
      <c r="L106" s="369"/>
      <c r="M106" s="369"/>
      <c r="N106" s="369"/>
      <c r="O106" s="369"/>
      <c r="P106" s="371"/>
      <c r="Q106" s="465">
        <f>IF(C106&gt;Allgemeines!$C$12,0,SUM(G106,H106,J106,K106,M106:N106)-SUM(I106,L106,O106:P106))</f>
        <v>0</v>
      </c>
      <c r="R106" s="369"/>
      <c r="S106" s="369"/>
      <c r="T106" s="369"/>
      <c r="U106" s="369"/>
      <c r="V106" s="344">
        <f t="shared" si="21"/>
        <v>0</v>
      </c>
      <c r="W106" s="345">
        <f>IF(ISBLANK($B106),0,VLOOKUP($B106,Listen!$A$2:$C$45,2,FALSE))</f>
        <v>0</v>
      </c>
      <c r="X106" s="345">
        <f>IF(ISBLANK($B106),0,VLOOKUP($B106,Listen!$A$2:$C$45,3,FALSE))</f>
        <v>0</v>
      </c>
      <c r="Y106" s="372">
        <f t="shared" si="24"/>
        <v>0</v>
      </c>
      <c r="Z106" s="372">
        <f t="shared" si="23"/>
        <v>0</v>
      </c>
      <c r="AA106" s="372">
        <f t="shared" si="23"/>
        <v>0</v>
      </c>
      <c r="AB106" s="372">
        <f t="shared" si="23"/>
        <v>0</v>
      </c>
      <c r="AC106" s="372">
        <f t="shared" si="23"/>
        <v>0</v>
      </c>
      <c r="AD106" s="372">
        <f t="shared" si="23"/>
        <v>0</v>
      </c>
      <c r="AE106" s="372">
        <f t="shared" si="23"/>
        <v>0</v>
      </c>
      <c r="AF106" s="346">
        <f t="shared" si="22"/>
        <v>0</v>
      </c>
      <c r="AG106" s="346">
        <f>IF(C106=Allgemeines!$C$12,SAV!$V106-SAV!$AH106,HLOOKUP(Allgemeines!$C$12-1,$AI$4:$AO$2000,ROW(C106)-3,FALSE)-$AH106)</f>
        <v>0</v>
      </c>
      <c r="AH106" s="346">
        <f>HLOOKUP(Allgemeines!$C$12,$AI$4:$AO$2000,ROW(C106)-3,FALSE)</f>
        <v>0</v>
      </c>
      <c r="AI106" s="346">
        <f t="shared" si="13"/>
        <v>0</v>
      </c>
      <c r="AJ106" s="346">
        <f t="shared" si="14"/>
        <v>0</v>
      </c>
      <c r="AK106" s="346">
        <f t="shared" si="15"/>
        <v>0</v>
      </c>
      <c r="AL106" s="346">
        <f t="shared" si="16"/>
        <v>0</v>
      </c>
      <c r="AM106" s="346">
        <f t="shared" si="17"/>
        <v>0</v>
      </c>
      <c r="AN106" s="346">
        <f t="shared" si="18"/>
        <v>0</v>
      </c>
      <c r="AO106" s="346">
        <f t="shared" si="19"/>
        <v>0</v>
      </c>
    </row>
    <row r="107" spans="1:41" s="374" customFormat="1" x14ac:dyDescent="0.25">
      <c r="A107" s="369"/>
      <c r="B107" s="369"/>
      <c r="C107" s="370"/>
      <c r="D107" s="369"/>
      <c r="E107" s="369"/>
      <c r="F107" s="369"/>
      <c r="G107" s="344">
        <f t="shared" si="20"/>
        <v>0</v>
      </c>
      <c r="H107" s="369"/>
      <c r="I107" s="369"/>
      <c r="J107" s="369"/>
      <c r="K107" s="369"/>
      <c r="L107" s="369"/>
      <c r="M107" s="369"/>
      <c r="N107" s="369"/>
      <c r="O107" s="369"/>
      <c r="P107" s="371"/>
      <c r="Q107" s="465">
        <f>IF(C107&gt;Allgemeines!$C$12,0,SUM(G107,H107,J107,K107,M107:N107)-SUM(I107,L107,O107:P107))</f>
        <v>0</v>
      </c>
      <c r="R107" s="369"/>
      <c r="S107" s="369"/>
      <c r="T107" s="369"/>
      <c r="U107" s="369"/>
      <c r="V107" s="344">
        <f t="shared" si="21"/>
        <v>0</v>
      </c>
      <c r="W107" s="345">
        <f>IF(ISBLANK($B107),0,VLOOKUP($B107,Listen!$A$2:$C$45,2,FALSE))</f>
        <v>0</v>
      </c>
      <c r="X107" s="345">
        <f>IF(ISBLANK($B107),0,VLOOKUP($B107,Listen!$A$2:$C$45,3,FALSE))</f>
        <v>0</v>
      </c>
      <c r="Y107" s="372">
        <f t="shared" si="24"/>
        <v>0</v>
      </c>
      <c r="Z107" s="372">
        <f t="shared" si="23"/>
        <v>0</v>
      </c>
      <c r="AA107" s="372">
        <f t="shared" si="23"/>
        <v>0</v>
      </c>
      <c r="AB107" s="372">
        <f t="shared" si="23"/>
        <v>0</v>
      </c>
      <c r="AC107" s="372">
        <f t="shared" si="23"/>
        <v>0</v>
      </c>
      <c r="AD107" s="372">
        <f t="shared" si="23"/>
        <v>0</v>
      </c>
      <c r="AE107" s="372">
        <f t="shared" si="23"/>
        <v>0</v>
      </c>
      <c r="AF107" s="346">
        <f t="shared" si="22"/>
        <v>0</v>
      </c>
      <c r="AG107" s="346">
        <f>IF(C107=Allgemeines!$C$12,SAV!$V107-SAV!$AH107,HLOOKUP(Allgemeines!$C$12-1,$AI$4:$AO$2000,ROW(C107)-3,FALSE)-$AH107)</f>
        <v>0</v>
      </c>
      <c r="AH107" s="346">
        <f>HLOOKUP(Allgemeines!$C$12,$AI$4:$AO$2000,ROW(C107)-3,FALSE)</f>
        <v>0</v>
      </c>
      <c r="AI107" s="346">
        <f t="shared" si="13"/>
        <v>0</v>
      </c>
      <c r="AJ107" s="346">
        <f t="shared" si="14"/>
        <v>0</v>
      </c>
      <c r="AK107" s="346">
        <f t="shared" si="15"/>
        <v>0</v>
      </c>
      <c r="AL107" s="346">
        <f t="shared" si="16"/>
        <v>0</v>
      </c>
      <c r="AM107" s="346">
        <f t="shared" si="17"/>
        <v>0</v>
      </c>
      <c r="AN107" s="346">
        <f t="shared" si="18"/>
        <v>0</v>
      </c>
      <c r="AO107" s="346">
        <f t="shared" si="19"/>
        <v>0</v>
      </c>
    </row>
    <row r="108" spans="1:41" s="374" customFormat="1" x14ac:dyDescent="0.25">
      <c r="A108" s="369"/>
      <c r="B108" s="369"/>
      <c r="C108" s="370"/>
      <c r="D108" s="369"/>
      <c r="E108" s="369"/>
      <c r="F108" s="369"/>
      <c r="G108" s="344">
        <f t="shared" si="20"/>
        <v>0</v>
      </c>
      <c r="H108" s="369"/>
      <c r="I108" s="369"/>
      <c r="J108" s="369"/>
      <c r="K108" s="369"/>
      <c r="L108" s="369"/>
      <c r="M108" s="369"/>
      <c r="N108" s="369"/>
      <c r="O108" s="369"/>
      <c r="P108" s="371"/>
      <c r="Q108" s="465">
        <f>IF(C108&gt;Allgemeines!$C$12,0,SUM(G108,H108,J108,K108,M108:N108)-SUM(I108,L108,O108:P108))</f>
        <v>0</v>
      </c>
      <c r="R108" s="369"/>
      <c r="S108" s="369"/>
      <c r="T108" s="369"/>
      <c r="U108" s="369"/>
      <c r="V108" s="344">
        <f t="shared" si="21"/>
        <v>0</v>
      </c>
      <c r="W108" s="345">
        <f>IF(ISBLANK($B108),0,VLOOKUP($B108,Listen!$A$2:$C$45,2,FALSE))</f>
        <v>0</v>
      </c>
      <c r="X108" s="345">
        <f>IF(ISBLANK($B108),0,VLOOKUP($B108,Listen!$A$2:$C$45,3,FALSE))</f>
        <v>0</v>
      </c>
      <c r="Y108" s="372">
        <f t="shared" si="24"/>
        <v>0</v>
      </c>
      <c r="Z108" s="372">
        <f t="shared" si="23"/>
        <v>0</v>
      </c>
      <c r="AA108" s="372">
        <f t="shared" si="23"/>
        <v>0</v>
      </c>
      <c r="AB108" s="372">
        <f t="shared" si="23"/>
        <v>0</v>
      </c>
      <c r="AC108" s="372">
        <f t="shared" si="23"/>
        <v>0</v>
      </c>
      <c r="AD108" s="372">
        <f t="shared" si="23"/>
        <v>0</v>
      </c>
      <c r="AE108" s="372">
        <f t="shared" si="23"/>
        <v>0</v>
      </c>
      <c r="AF108" s="346">
        <f t="shared" si="22"/>
        <v>0</v>
      </c>
      <c r="AG108" s="346">
        <f>IF(C108=Allgemeines!$C$12,SAV!$V108-SAV!$AH108,HLOOKUP(Allgemeines!$C$12-1,$AI$4:$AO$2000,ROW(C108)-3,FALSE)-$AH108)</f>
        <v>0</v>
      </c>
      <c r="AH108" s="346">
        <f>HLOOKUP(Allgemeines!$C$12,$AI$4:$AO$2000,ROW(C108)-3,FALSE)</f>
        <v>0</v>
      </c>
      <c r="AI108" s="346">
        <f t="shared" si="13"/>
        <v>0</v>
      </c>
      <c r="AJ108" s="346">
        <f t="shared" si="14"/>
        <v>0</v>
      </c>
      <c r="AK108" s="346">
        <f t="shared" si="15"/>
        <v>0</v>
      </c>
      <c r="AL108" s="346">
        <f t="shared" si="16"/>
        <v>0</v>
      </c>
      <c r="AM108" s="346">
        <f t="shared" si="17"/>
        <v>0</v>
      </c>
      <c r="AN108" s="346">
        <f t="shared" si="18"/>
        <v>0</v>
      </c>
      <c r="AO108" s="346">
        <f t="shared" si="19"/>
        <v>0</v>
      </c>
    </row>
    <row r="109" spans="1:41" s="374" customFormat="1" x14ac:dyDescent="0.25">
      <c r="A109" s="369"/>
      <c r="B109" s="369"/>
      <c r="C109" s="370"/>
      <c r="D109" s="369"/>
      <c r="E109" s="369"/>
      <c r="F109" s="369"/>
      <c r="G109" s="344">
        <f t="shared" si="20"/>
        <v>0</v>
      </c>
      <c r="H109" s="369"/>
      <c r="I109" s="369"/>
      <c r="J109" s="369"/>
      <c r="K109" s="369"/>
      <c r="L109" s="369"/>
      <c r="M109" s="369"/>
      <c r="N109" s="369"/>
      <c r="O109" s="369"/>
      <c r="P109" s="371"/>
      <c r="Q109" s="465">
        <f>IF(C109&gt;Allgemeines!$C$12,0,SUM(G109,H109,J109,K109,M109:N109)-SUM(I109,L109,O109:P109))</f>
        <v>0</v>
      </c>
      <c r="R109" s="369"/>
      <c r="S109" s="369"/>
      <c r="T109" s="369"/>
      <c r="U109" s="369"/>
      <c r="V109" s="344">
        <f t="shared" si="21"/>
        <v>0</v>
      </c>
      <c r="W109" s="345">
        <f>IF(ISBLANK($B109),0,VLOOKUP($B109,Listen!$A$2:$C$45,2,FALSE))</f>
        <v>0</v>
      </c>
      <c r="X109" s="345">
        <f>IF(ISBLANK($B109),0,VLOOKUP($B109,Listen!$A$2:$C$45,3,FALSE))</f>
        <v>0</v>
      </c>
      <c r="Y109" s="372">
        <f t="shared" si="24"/>
        <v>0</v>
      </c>
      <c r="Z109" s="372">
        <f t="shared" si="23"/>
        <v>0</v>
      </c>
      <c r="AA109" s="372">
        <f t="shared" si="23"/>
        <v>0</v>
      </c>
      <c r="AB109" s="372">
        <f t="shared" si="23"/>
        <v>0</v>
      </c>
      <c r="AC109" s="372">
        <f t="shared" si="23"/>
        <v>0</v>
      </c>
      <c r="AD109" s="372">
        <f t="shared" si="23"/>
        <v>0</v>
      </c>
      <c r="AE109" s="372">
        <f t="shared" si="23"/>
        <v>0</v>
      </c>
      <c r="AF109" s="346">
        <f t="shared" si="22"/>
        <v>0</v>
      </c>
      <c r="AG109" s="346">
        <f>IF(C109=Allgemeines!$C$12,SAV!$V109-SAV!$AH109,HLOOKUP(Allgemeines!$C$12-1,$AI$4:$AO$2000,ROW(C109)-3,FALSE)-$AH109)</f>
        <v>0</v>
      </c>
      <c r="AH109" s="346">
        <f>HLOOKUP(Allgemeines!$C$12,$AI$4:$AO$2000,ROW(C109)-3,FALSE)</f>
        <v>0</v>
      </c>
      <c r="AI109" s="346">
        <f t="shared" si="13"/>
        <v>0</v>
      </c>
      <c r="AJ109" s="346">
        <f t="shared" si="14"/>
        <v>0</v>
      </c>
      <c r="AK109" s="346">
        <f t="shared" si="15"/>
        <v>0</v>
      </c>
      <c r="AL109" s="346">
        <f t="shared" si="16"/>
        <v>0</v>
      </c>
      <c r="AM109" s="346">
        <f t="shared" si="17"/>
        <v>0</v>
      </c>
      <c r="AN109" s="346">
        <f t="shared" si="18"/>
        <v>0</v>
      </c>
      <c r="AO109" s="346">
        <f t="shared" si="19"/>
        <v>0</v>
      </c>
    </row>
    <row r="110" spans="1:41" s="374" customFormat="1" x14ac:dyDescent="0.25">
      <c r="A110" s="369"/>
      <c r="B110" s="369"/>
      <c r="C110" s="370"/>
      <c r="D110" s="369"/>
      <c r="E110" s="369"/>
      <c r="F110" s="369"/>
      <c r="G110" s="344">
        <f t="shared" si="20"/>
        <v>0</v>
      </c>
      <c r="H110" s="369"/>
      <c r="I110" s="369"/>
      <c r="J110" s="369"/>
      <c r="K110" s="369"/>
      <c r="L110" s="369"/>
      <c r="M110" s="369"/>
      <c r="N110" s="369"/>
      <c r="O110" s="369"/>
      <c r="P110" s="371"/>
      <c r="Q110" s="465">
        <f>IF(C110&gt;Allgemeines!$C$12,0,SUM(G110,H110,J110,K110,M110:N110)-SUM(I110,L110,O110:P110))</f>
        <v>0</v>
      </c>
      <c r="R110" s="369"/>
      <c r="S110" s="369"/>
      <c r="T110" s="369"/>
      <c r="U110" s="369"/>
      <c r="V110" s="344">
        <f t="shared" si="21"/>
        <v>0</v>
      </c>
      <c r="W110" s="345">
        <f>IF(ISBLANK($B110),0,VLOOKUP($B110,Listen!$A$2:$C$45,2,FALSE))</f>
        <v>0</v>
      </c>
      <c r="X110" s="345">
        <f>IF(ISBLANK($B110),0,VLOOKUP($B110,Listen!$A$2:$C$45,3,FALSE))</f>
        <v>0</v>
      </c>
      <c r="Y110" s="372">
        <f t="shared" si="24"/>
        <v>0</v>
      </c>
      <c r="Z110" s="372">
        <f t="shared" si="23"/>
        <v>0</v>
      </c>
      <c r="AA110" s="372">
        <f t="shared" si="23"/>
        <v>0</v>
      </c>
      <c r="AB110" s="372">
        <f t="shared" si="23"/>
        <v>0</v>
      </c>
      <c r="AC110" s="372">
        <f t="shared" si="23"/>
        <v>0</v>
      </c>
      <c r="AD110" s="372">
        <f t="shared" si="23"/>
        <v>0</v>
      </c>
      <c r="AE110" s="372">
        <f t="shared" si="23"/>
        <v>0</v>
      </c>
      <c r="AF110" s="346">
        <f t="shared" si="22"/>
        <v>0</v>
      </c>
      <c r="AG110" s="346">
        <f>IF(C110=Allgemeines!$C$12,SAV!$V110-SAV!$AH110,HLOOKUP(Allgemeines!$C$12-1,$AI$4:$AO$2000,ROW(C110)-3,FALSE)-$AH110)</f>
        <v>0</v>
      </c>
      <c r="AH110" s="346">
        <f>HLOOKUP(Allgemeines!$C$12,$AI$4:$AO$2000,ROW(C110)-3,FALSE)</f>
        <v>0</v>
      </c>
      <c r="AI110" s="346">
        <f t="shared" si="13"/>
        <v>0</v>
      </c>
      <c r="AJ110" s="346">
        <f t="shared" si="14"/>
        <v>0</v>
      </c>
      <c r="AK110" s="346">
        <f t="shared" si="15"/>
        <v>0</v>
      </c>
      <c r="AL110" s="346">
        <f t="shared" si="16"/>
        <v>0</v>
      </c>
      <c r="AM110" s="346">
        <f t="shared" si="17"/>
        <v>0</v>
      </c>
      <c r="AN110" s="346">
        <f t="shared" si="18"/>
        <v>0</v>
      </c>
      <c r="AO110" s="346">
        <f t="shared" si="19"/>
        <v>0</v>
      </c>
    </row>
    <row r="111" spans="1:41" s="374" customFormat="1" x14ac:dyDescent="0.25">
      <c r="A111" s="369"/>
      <c r="B111" s="369"/>
      <c r="C111" s="370"/>
      <c r="D111" s="369"/>
      <c r="E111" s="369"/>
      <c r="F111" s="369"/>
      <c r="G111" s="344">
        <f t="shared" si="20"/>
        <v>0</v>
      </c>
      <c r="H111" s="369"/>
      <c r="I111" s="369"/>
      <c r="J111" s="369"/>
      <c r="K111" s="369"/>
      <c r="L111" s="369"/>
      <c r="M111" s="369"/>
      <c r="N111" s="369"/>
      <c r="O111" s="369"/>
      <c r="P111" s="371"/>
      <c r="Q111" s="465">
        <f>IF(C111&gt;Allgemeines!$C$12,0,SUM(G111,H111,J111,K111,M111:N111)-SUM(I111,L111,O111:P111))</f>
        <v>0</v>
      </c>
      <c r="R111" s="369"/>
      <c r="S111" s="369"/>
      <c r="T111" s="369"/>
      <c r="U111" s="369"/>
      <c r="V111" s="344">
        <f t="shared" si="21"/>
        <v>0</v>
      </c>
      <c r="W111" s="345">
        <f>IF(ISBLANK($B111),0,VLOOKUP($B111,Listen!$A$2:$C$45,2,FALSE))</f>
        <v>0</v>
      </c>
      <c r="X111" s="345">
        <f>IF(ISBLANK($B111),0,VLOOKUP($B111,Listen!$A$2:$C$45,3,FALSE))</f>
        <v>0</v>
      </c>
      <c r="Y111" s="372">
        <f t="shared" si="24"/>
        <v>0</v>
      </c>
      <c r="Z111" s="372">
        <f t="shared" si="23"/>
        <v>0</v>
      </c>
      <c r="AA111" s="372">
        <f t="shared" si="23"/>
        <v>0</v>
      </c>
      <c r="AB111" s="372">
        <f t="shared" si="23"/>
        <v>0</v>
      </c>
      <c r="AC111" s="372">
        <f t="shared" si="23"/>
        <v>0</v>
      </c>
      <c r="AD111" s="372">
        <f t="shared" si="23"/>
        <v>0</v>
      </c>
      <c r="AE111" s="372">
        <f t="shared" si="23"/>
        <v>0</v>
      </c>
      <c r="AF111" s="346">
        <f t="shared" si="22"/>
        <v>0</v>
      </c>
      <c r="AG111" s="346">
        <f>IF(C111=Allgemeines!$C$12,SAV!$V111-SAV!$AH111,HLOOKUP(Allgemeines!$C$12-1,$AI$4:$AO$2000,ROW(C111)-3,FALSE)-$AH111)</f>
        <v>0</v>
      </c>
      <c r="AH111" s="346">
        <f>HLOOKUP(Allgemeines!$C$12,$AI$4:$AO$2000,ROW(C111)-3,FALSE)</f>
        <v>0</v>
      </c>
      <c r="AI111" s="346">
        <f t="shared" si="13"/>
        <v>0</v>
      </c>
      <c r="AJ111" s="346">
        <f t="shared" si="14"/>
        <v>0</v>
      </c>
      <c r="AK111" s="346">
        <f t="shared" si="15"/>
        <v>0</v>
      </c>
      <c r="AL111" s="346">
        <f t="shared" si="16"/>
        <v>0</v>
      </c>
      <c r="AM111" s="346">
        <f t="shared" si="17"/>
        <v>0</v>
      </c>
      <c r="AN111" s="346">
        <f t="shared" si="18"/>
        <v>0</v>
      </c>
      <c r="AO111" s="346">
        <f t="shared" si="19"/>
        <v>0</v>
      </c>
    </row>
    <row r="112" spans="1:41" s="374" customFormat="1" x14ac:dyDescent="0.25">
      <c r="A112" s="369"/>
      <c r="B112" s="369"/>
      <c r="C112" s="370"/>
      <c r="D112" s="369"/>
      <c r="E112" s="369"/>
      <c r="F112" s="369"/>
      <c r="G112" s="344">
        <f t="shared" si="20"/>
        <v>0</v>
      </c>
      <c r="H112" s="369"/>
      <c r="I112" s="369"/>
      <c r="J112" s="369"/>
      <c r="K112" s="369"/>
      <c r="L112" s="369"/>
      <c r="M112" s="369"/>
      <c r="N112" s="369"/>
      <c r="O112" s="369"/>
      <c r="P112" s="371"/>
      <c r="Q112" s="465">
        <f>IF(C112&gt;Allgemeines!$C$12,0,SUM(G112,H112,J112,K112,M112:N112)-SUM(I112,L112,O112:P112))</f>
        <v>0</v>
      </c>
      <c r="R112" s="369"/>
      <c r="S112" s="369"/>
      <c r="T112" s="369"/>
      <c r="U112" s="369"/>
      <c r="V112" s="344">
        <f t="shared" si="21"/>
        <v>0</v>
      </c>
      <c r="W112" s="345">
        <f>IF(ISBLANK($B112),0,VLOOKUP($B112,Listen!$A$2:$C$45,2,FALSE))</f>
        <v>0</v>
      </c>
      <c r="X112" s="345">
        <f>IF(ISBLANK($B112),0,VLOOKUP($B112,Listen!$A$2:$C$45,3,FALSE))</f>
        <v>0</v>
      </c>
      <c r="Y112" s="372">
        <f t="shared" si="24"/>
        <v>0</v>
      </c>
      <c r="Z112" s="372">
        <f t="shared" si="23"/>
        <v>0</v>
      </c>
      <c r="AA112" s="372">
        <f t="shared" si="23"/>
        <v>0</v>
      </c>
      <c r="AB112" s="372">
        <f t="shared" si="23"/>
        <v>0</v>
      </c>
      <c r="AC112" s="372">
        <f t="shared" si="23"/>
        <v>0</v>
      </c>
      <c r="AD112" s="372">
        <f t="shared" si="23"/>
        <v>0</v>
      </c>
      <c r="AE112" s="372">
        <f t="shared" si="23"/>
        <v>0</v>
      </c>
      <c r="AF112" s="346">
        <f t="shared" si="22"/>
        <v>0</v>
      </c>
      <c r="AG112" s="346">
        <f>IF(C112=Allgemeines!$C$12,SAV!$V112-SAV!$AH112,HLOOKUP(Allgemeines!$C$12-1,$AI$4:$AO$2000,ROW(C112)-3,FALSE)-$AH112)</f>
        <v>0</v>
      </c>
      <c r="AH112" s="346">
        <f>HLOOKUP(Allgemeines!$C$12,$AI$4:$AO$2000,ROW(C112)-3,FALSE)</f>
        <v>0</v>
      </c>
      <c r="AI112" s="346">
        <f t="shared" si="13"/>
        <v>0</v>
      </c>
      <c r="AJ112" s="346">
        <f t="shared" si="14"/>
        <v>0</v>
      </c>
      <c r="AK112" s="346">
        <f t="shared" si="15"/>
        <v>0</v>
      </c>
      <c r="AL112" s="346">
        <f t="shared" si="16"/>
        <v>0</v>
      </c>
      <c r="AM112" s="346">
        <f t="shared" si="17"/>
        <v>0</v>
      </c>
      <c r="AN112" s="346">
        <f t="shared" si="18"/>
        <v>0</v>
      </c>
      <c r="AO112" s="346">
        <f t="shared" si="19"/>
        <v>0</v>
      </c>
    </row>
    <row r="113" spans="1:41" s="374" customFormat="1" x14ac:dyDescent="0.25">
      <c r="A113" s="369"/>
      <c r="B113" s="369"/>
      <c r="C113" s="370"/>
      <c r="D113" s="369"/>
      <c r="E113" s="369"/>
      <c r="F113" s="369"/>
      <c r="G113" s="344">
        <f t="shared" si="20"/>
        <v>0</v>
      </c>
      <c r="H113" s="369"/>
      <c r="I113" s="369"/>
      <c r="J113" s="369"/>
      <c r="K113" s="369"/>
      <c r="L113" s="369"/>
      <c r="M113" s="369"/>
      <c r="N113" s="369"/>
      <c r="O113" s="369"/>
      <c r="P113" s="371"/>
      <c r="Q113" s="465">
        <f>IF(C113&gt;Allgemeines!$C$12,0,SUM(G113,H113,J113,K113,M113:N113)-SUM(I113,L113,O113:P113))</f>
        <v>0</v>
      </c>
      <c r="R113" s="369"/>
      <c r="S113" s="369"/>
      <c r="T113" s="369"/>
      <c r="U113" s="369"/>
      <c r="V113" s="344">
        <f t="shared" si="21"/>
        <v>0</v>
      </c>
      <c r="W113" s="345">
        <f>IF(ISBLANK($B113),0,VLOOKUP($B113,Listen!$A$2:$C$45,2,FALSE))</f>
        <v>0</v>
      </c>
      <c r="X113" s="345">
        <f>IF(ISBLANK($B113),0,VLOOKUP($B113,Listen!$A$2:$C$45,3,FALSE))</f>
        <v>0</v>
      </c>
      <c r="Y113" s="372">
        <f t="shared" si="24"/>
        <v>0</v>
      </c>
      <c r="Z113" s="372">
        <f t="shared" si="23"/>
        <v>0</v>
      </c>
      <c r="AA113" s="372">
        <f t="shared" si="23"/>
        <v>0</v>
      </c>
      <c r="AB113" s="372">
        <f t="shared" si="23"/>
        <v>0</v>
      </c>
      <c r="AC113" s="372">
        <f t="shared" si="23"/>
        <v>0</v>
      </c>
      <c r="AD113" s="372">
        <f t="shared" si="23"/>
        <v>0</v>
      </c>
      <c r="AE113" s="372">
        <f t="shared" si="23"/>
        <v>0</v>
      </c>
      <c r="AF113" s="346">
        <f t="shared" si="22"/>
        <v>0</v>
      </c>
      <c r="AG113" s="346">
        <f>IF(C113=Allgemeines!$C$12,SAV!$V113-SAV!$AH113,HLOOKUP(Allgemeines!$C$12-1,$AI$4:$AO$2000,ROW(C113)-3,FALSE)-$AH113)</f>
        <v>0</v>
      </c>
      <c r="AH113" s="346">
        <f>HLOOKUP(Allgemeines!$C$12,$AI$4:$AO$2000,ROW(C113)-3,FALSE)</f>
        <v>0</v>
      </c>
      <c r="AI113" s="346">
        <f t="shared" si="13"/>
        <v>0</v>
      </c>
      <c r="AJ113" s="346">
        <f t="shared" si="14"/>
        <v>0</v>
      </c>
      <c r="AK113" s="346">
        <f t="shared" si="15"/>
        <v>0</v>
      </c>
      <c r="AL113" s="346">
        <f t="shared" si="16"/>
        <v>0</v>
      </c>
      <c r="AM113" s="346">
        <f t="shared" si="17"/>
        <v>0</v>
      </c>
      <c r="AN113" s="346">
        <f t="shared" si="18"/>
        <v>0</v>
      </c>
      <c r="AO113" s="346">
        <f t="shared" si="19"/>
        <v>0</v>
      </c>
    </row>
    <row r="114" spans="1:41" s="374" customFormat="1" x14ac:dyDescent="0.25">
      <c r="A114" s="369"/>
      <c r="B114" s="369"/>
      <c r="C114" s="370"/>
      <c r="D114" s="369"/>
      <c r="E114" s="369"/>
      <c r="F114" s="369"/>
      <c r="G114" s="344">
        <f t="shared" si="20"/>
        <v>0</v>
      </c>
      <c r="H114" s="369"/>
      <c r="I114" s="369"/>
      <c r="J114" s="369"/>
      <c r="K114" s="369"/>
      <c r="L114" s="369"/>
      <c r="M114" s="369"/>
      <c r="N114" s="369"/>
      <c r="O114" s="369"/>
      <c r="P114" s="371"/>
      <c r="Q114" s="465">
        <f>IF(C114&gt;Allgemeines!$C$12,0,SUM(G114,H114,J114,K114,M114:N114)-SUM(I114,L114,O114:P114))</f>
        <v>0</v>
      </c>
      <c r="R114" s="369"/>
      <c r="S114" s="369"/>
      <c r="T114" s="369"/>
      <c r="U114" s="369"/>
      <c r="V114" s="344">
        <f t="shared" si="21"/>
        <v>0</v>
      </c>
      <c r="W114" s="345">
        <f>IF(ISBLANK($B114),0,VLOOKUP($B114,Listen!$A$2:$C$45,2,FALSE))</f>
        <v>0</v>
      </c>
      <c r="X114" s="345">
        <f>IF(ISBLANK($B114),0,VLOOKUP($B114,Listen!$A$2:$C$45,3,FALSE))</f>
        <v>0</v>
      </c>
      <c r="Y114" s="372">
        <f t="shared" si="24"/>
        <v>0</v>
      </c>
      <c r="Z114" s="372">
        <f t="shared" si="23"/>
        <v>0</v>
      </c>
      <c r="AA114" s="372">
        <f t="shared" si="23"/>
        <v>0</v>
      </c>
      <c r="AB114" s="372">
        <f t="shared" si="23"/>
        <v>0</v>
      </c>
      <c r="AC114" s="372">
        <f t="shared" si="23"/>
        <v>0</v>
      </c>
      <c r="AD114" s="372">
        <f t="shared" si="23"/>
        <v>0</v>
      </c>
      <c r="AE114" s="372">
        <f t="shared" si="23"/>
        <v>0</v>
      </c>
      <c r="AF114" s="346">
        <f t="shared" si="22"/>
        <v>0</v>
      </c>
      <c r="AG114" s="346">
        <f>IF(C114=Allgemeines!$C$12,SAV!$V114-SAV!$AH114,HLOOKUP(Allgemeines!$C$12-1,$AI$4:$AO$2000,ROW(C114)-3,FALSE)-$AH114)</f>
        <v>0</v>
      </c>
      <c r="AH114" s="346">
        <f>HLOOKUP(Allgemeines!$C$12,$AI$4:$AO$2000,ROW(C114)-3,FALSE)</f>
        <v>0</v>
      </c>
      <c r="AI114" s="346">
        <f t="shared" si="13"/>
        <v>0</v>
      </c>
      <c r="AJ114" s="346">
        <f t="shared" si="14"/>
        <v>0</v>
      </c>
      <c r="AK114" s="346">
        <f t="shared" si="15"/>
        <v>0</v>
      </c>
      <c r="AL114" s="346">
        <f t="shared" si="16"/>
        <v>0</v>
      </c>
      <c r="AM114" s="346">
        <f t="shared" si="17"/>
        <v>0</v>
      </c>
      <c r="AN114" s="346">
        <f t="shared" si="18"/>
        <v>0</v>
      </c>
      <c r="AO114" s="346">
        <f t="shared" si="19"/>
        <v>0</v>
      </c>
    </row>
    <row r="115" spans="1:41" s="374" customFormat="1" x14ac:dyDescent="0.25">
      <c r="A115" s="369"/>
      <c r="B115" s="369"/>
      <c r="C115" s="370"/>
      <c r="D115" s="369"/>
      <c r="E115" s="369"/>
      <c r="F115" s="369"/>
      <c r="G115" s="344">
        <f t="shared" si="20"/>
        <v>0</v>
      </c>
      <c r="H115" s="369"/>
      <c r="I115" s="369"/>
      <c r="J115" s="369"/>
      <c r="K115" s="369"/>
      <c r="L115" s="369"/>
      <c r="M115" s="369"/>
      <c r="N115" s="369"/>
      <c r="O115" s="369"/>
      <c r="P115" s="371"/>
      <c r="Q115" s="465">
        <f>IF(C115&gt;Allgemeines!$C$12,0,SUM(G115,H115,J115,K115,M115:N115)-SUM(I115,L115,O115:P115))</f>
        <v>0</v>
      </c>
      <c r="R115" s="369"/>
      <c r="S115" s="369"/>
      <c r="T115" s="369"/>
      <c r="U115" s="369"/>
      <c r="V115" s="344">
        <f t="shared" si="21"/>
        <v>0</v>
      </c>
      <c r="W115" s="345">
        <f>IF(ISBLANK($B115),0,VLOOKUP($B115,Listen!$A$2:$C$45,2,FALSE))</f>
        <v>0</v>
      </c>
      <c r="X115" s="345">
        <f>IF(ISBLANK($B115),0,VLOOKUP($B115,Listen!$A$2:$C$45,3,FALSE))</f>
        <v>0</v>
      </c>
      <c r="Y115" s="372">
        <f t="shared" si="24"/>
        <v>0</v>
      </c>
      <c r="Z115" s="372">
        <f t="shared" si="23"/>
        <v>0</v>
      </c>
      <c r="AA115" s="372">
        <f t="shared" si="23"/>
        <v>0</v>
      </c>
      <c r="AB115" s="372">
        <f t="shared" si="23"/>
        <v>0</v>
      </c>
      <c r="AC115" s="372">
        <f t="shared" si="23"/>
        <v>0</v>
      </c>
      <c r="AD115" s="372">
        <f t="shared" si="23"/>
        <v>0</v>
      </c>
      <c r="AE115" s="372">
        <f t="shared" si="23"/>
        <v>0</v>
      </c>
      <c r="AF115" s="346">
        <f t="shared" si="22"/>
        <v>0</v>
      </c>
      <c r="AG115" s="346">
        <f>IF(C115=Allgemeines!$C$12,SAV!$V115-SAV!$AH115,HLOOKUP(Allgemeines!$C$12-1,$AI$4:$AO$2000,ROW(C115)-3,FALSE)-$AH115)</f>
        <v>0</v>
      </c>
      <c r="AH115" s="346">
        <f>HLOOKUP(Allgemeines!$C$12,$AI$4:$AO$2000,ROW(C115)-3,FALSE)</f>
        <v>0</v>
      </c>
      <c r="AI115" s="346">
        <f t="shared" si="13"/>
        <v>0</v>
      </c>
      <c r="AJ115" s="346">
        <f t="shared" si="14"/>
        <v>0</v>
      </c>
      <c r="AK115" s="346">
        <f t="shared" si="15"/>
        <v>0</v>
      </c>
      <c r="AL115" s="346">
        <f t="shared" si="16"/>
        <v>0</v>
      </c>
      <c r="AM115" s="346">
        <f t="shared" si="17"/>
        <v>0</v>
      </c>
      <c r="AN115" s="346">
        <f t="shared" si="18"/>
        <v>0</v>
      </c>
      <c r="AO115" s="346">
        <f t="shared" si="19"/>
        <v>0</v>
      </c>
    </row>
    <row r="116" spans="1:41" s="374" customFormat="1" x14ac:dyDescent="0.25">
      <c r="A116" s="369"/>
      <c r="B116" s="369"/>
      <c r="C116" s="370"/>
      <c r="D116" s="369"/>
      <c r="E116" s="369"/>
      <c r="F116" s="369"/>
      <c r="G116" s="344">
        <f t="shared" si="20"/>
        <v>0</v>
      </c>
      <c r="H116" s="369"/>
      <c r="I116" s="369"/>
      <c r="J116" s="369"/>
      <c r="K116" s="369"/>
      <c r="L116" s="369"/>
      <c r="M116" s="369"/>
      <c r="N116" s="369"/>
      <c r="O116" s="369"/>
      <c r="P116" s="371"/>
      <c r="Q116" s="465">
        <f>IF(C116&gt;Allgemeines!$C$12,0,SUM(G116,H116,J116,K116,M116:N116)-SUM(I116,L116,O116:P116))</f>
        <v>0</v>
      </c>
      <c r="R116" s="369"/>
      <c r="S116" s="369"/>
      <c r="T116" s="369"/>
      <c r="U116" s="369"/>
      <c r="V116" s="344">
        <f t="shared" si="21"/>
        <v>0</v>
      </c>
      <c r="W116" s="345">
        <f>IF(ISBLANK($B116),0,VLOOKUP($B116,Listen!$A$2:$C$45,2,FALSE))</f>
        <v>0</v>
      </c>
      <c r="X116" s="345">
        <f>IF(ISBLANK($B116),0,VLOOKUP($B116,Listen!$A$2:$C$45,3,FALSE))</f>
        <v>0</v>
      </c>
      <c r="Y116" s="372">
        <f t="shared" si="24"/>
        <v>0</v>
      </c>
      <c r="Z116" s="372">
        <f t="shared" si="23"/>
        <v>0</v>
      </c>
      <c r="AA116" s="372">
        <f t="shared" si="23"/>
        <v>0</v>
      </c>
      <c r="AB116" s="372">
        <f t="shared" si="23"/>
        <v>0</v>
      </c>
      <c r="AC116" s="372">
        <f t="shared" si="23"/>
        <v>0</v>
      </c>
      <c r="AD116" s="372">
        <f t="shared" si="23"/>
        <v>0</v>
      </c>
      <c r="AE116" s="372">
        <f t="shared" ref="Z116:AE159" si="25">$W116</f>
        <v>0</v>
      </c>
      <c r="AF116" s="346">
        <f t="shared" si="22"/>
        <v>0</v>
      </c>
      <c r="AG116" s="346">
        <f>IF(C116=Allgemeines!$C$12,SAV!$V116-SAV!$AH116,HLOOKUP(Allgemeines!$C$12-1,$AI$4:$AO$2000,ROW(C116)-3,FALSE)-$AH116)</f>
        <v>0</v>
      </c>
      <c r="AH116" s="346">
        <f>HLOOKUP(Allgemeines!$C$12,$AI$4:$AO$2000,ROW(C116)-3,FALSE)</f>
        <v>0</v>
      </c>
      <c r="AI116" s="346">
        <f t="shared" si="13"/>
        <v>0</v>
      </c>
      <c r="AJ116" s="346">
        <f t="shared" si="14"/>
        <v>0</v>
      </c>
      <c r="AK116" s="346">
        <f t="shared" si="15"/>
        <v>0</v>
      </c>
      <c r="AL116" s="346">
        <f t="shared" si="16"/>
        <v>0</v>
      </c>
      <c r="AM116" s="346">
        <f t="shared" si="17"/>
        <v>0</v>
      </c>
      <c r="AN116" s="346">
        <f t="shared" si="18"/>
        <v>0</v>
      </c>
      <c r="AO116" s="346">
        <f t="shared" si="19"/>
        <v>0</v>
      </c>
    </row>
    <row r="117" spans="1:41" s="374" customFormat="1" x14ac:dyDescent="0.25">
      <c r="A117" s="369"/>
      <c r="B117" s="369"/>
      <c r="C117" s="370"/>
      <c r="D117" s="369"/>
      <c r="E117" s="369"/>
      <c r="F117" s="369"/>
      <c r="G117" s="344">
        <f t="shared" si="20"/>
        <v>0</v>
      </c>
      <c r="H117" s="369"/>
      <c r="I117" s="369"/>
      <c r="J117" s="369"/>
      <c r="K117" s="369"/>
      <c r="L117" s="369"/>
      <c r="M117" s="369"/>
      <c r="N117" s="369"/>
      <c r="O117" s="369"/>
      <c r="P117" s="371"/>
      <c r="Q117" s="465">
        <f>IF(C117&gt;Allgemeines!$C$12,0,SUM(G117,H117,J117,K117,M117:N117)-SUM(I117,L117,O117:P117))</f>
        <v>0</v>
      </c>
      <c r="R117" s="369"/>
      <c r="S117" s="369"/>
      <c r="T117" s="369"/>
      <c r="U117" s="369"/>
      <c r="V117" s="344">
        <f t="shared" si="21"/>
        <v>0</v>
      </c>
      <c r="W117" s="345">
        <f>IF(ISBLANK($B117),0,VLOOKUP($B117,Listen!$A$2:$C$45,2,FALSE))</f>
        <v>0</v>
      </c>
      <c r="X117" s="345">
        <f>IF(ISBLANK($B117),0,VLOOKUP($B117,Listen!$A$2:$C$45,3,FALSE))</f>
        <v>0</v>
      </c>
      <c r="Y117" s="372">
        <f t="shared" si="24"/>
        <v>0</v>
      </c>
      <c r="Z117" s="372">
        <f t="shared" si="25"/>
        <v>0</v>
      </c>
      <c r="AA117" s="372">
        <f t="shared" si="25"/>
        <v>0</v>
      </c>
      <c r="AB117" s="372">
        <f t="shared" si="25"/>
        <v>0</v>
      </c>
      <c r="AC117" s="372">
        <f t="shared" si="25"/>
        <v>0</v>
      </c>
      <c r="AD117" s="372">
        <f t="shared" si="25"/>
        <v>0</v>
      </c>
      <c r="AE117" s="372">
        <f t="shared" si="25"/>
        <v>0</v>
      </c>
      <c r="AF117" s="346">
        <f t="shared" si="22"/>
        <v>0</v>
      </c>
      <c r="AG117" s="346">
        <f>IF(C117=Allgemeines!$C$12,SAV!$V117-SAV!$AH117,HLOOKUP(Allgemeines!$C$12-1,$AI$4:$AO$2000,ROW(C117)-3,FALSE)-$AH117)</f>
        <v>0</v>
      </c>
      <c r="AH117" s="346">
        <f>HLOOKUP(Allgemeines!$C$12,$AI$4:$AO$2000,ROW(C117)-3,FALSE)</f>
        <v>0</v>
      </c>
      <c r="AI117" s="346">
        <f t="shared" si="13"/>
        <v>0</v>
      </c>
      <c r="AJ117" s="346">
        <f t="shared" si="14"/>
        <v>0</v>
      </c>
      <c r="AK117" s="346">
        <f t="shared" si="15"/>
        <v>0</v>
      </c>
      <c r="AL117" s="346">
        <f t="shared" si="16"/>
        <v>0</v>
      </c>
      <c r="AM117" s="346">
        <f t="shared" si="17"/>
        <v>0</v>
      </c>
      <c r="AN117" s="346">
        <f t="shared" si="18"/>
        <v>0</v>
      </c>
      <c r="AO117" s="346">
        <f t="shared" si="19"/>
        <v>0</v>
      </c>
    </row>
    <row r="118" spans="1:41" s="374" customFormat="1" x14ac:dyDescent="0.25">
      <c r="A118" s="369"/>
      <c r="B118" s="369"/>
      <c r="C118" s="370"/>
      <c r="D118" s="369"/>
      <c r="E118" s="369"/>
      <c r="F118" s="369"/>
      <c r="G118" s="344">
        <f t="shared" si="20"/>
        <v>0</v>
      </c>
      <c r="H118" s="369"/>
      <c r="I118" s="369"/>
      <c r="J118" s="369"/>
      <c r="K118" s="369"/>
      <c r="L118" s="369"/>
      <c r="M118" s="369"/>
      <c r="N118" s="369"/>
      <c r="O118" s="369"/>
      <c r="P118" s="371"/>
      <c r="Q118" s="465">
        <f>IF(C118&gt;Allgemeines!$C$12,0,SUM(G118,H118,J118,K118,M118:N118)-SUM(I118,L118,O118:P118))</f>
        <v>0</v>
      </c>
      <c r="R118" s="369"/>
      <c r="S118" s="369"/>
      <c r="T118" s="369"/>
      <c r="U118" s="369"/>
      <c r="V118" s="344">
        <f t="shared" si="21"/>
        <v>0</v>
      </c>
      <c r="W118" s="345">
        <f>IF(ISBLANK($B118),0,VLOOKUP($B118,Listen!$A$2:$C$45,2,FALSE))</f>
        <v>0</v>
      </c>
      <c r="X118" s="345">
        <f>IF(ISBLANK($B118),0,VLOOKUP($B118,Listen!$A$2:$C$45,3,FALSE))</f>
        <v>0</v>
      </c>
      <c r="Y118" s="372">
        <f t="shared" si="24"/>
        <v>0</v>
      </c>
      <c r="Z118" s="372">
        <f t="shared" si="25"/>
        <v>0</v>
      </c>
      <c r="AA118" s="372">
        <f t="shared" si="25"/>
        <v>0</v>
      </c>
      <c r="AB118" s="372">
        <f t="shared" si="25"/>
        <v>0</v>
      </c>
      <c r="AC118" s="372">
        <f t="shared" si="25"/>
        <v>0</v>
      </c>
      <c r="AD118" s="372">
        <f t="shared" si="25"/>
        <v>0</v>
      </c>
      <c r="AE118" s="372">
        <f t="shared" si="25"/>
        <v>0</v>
      </c>
      <c r="AF118" s="346">
        <f t="shared" si="22"/>
        <v>0</v>
      </c>
      <c r="AG118" s="346">
        <f>IF(C118=Allgemeines!$C$12,SAV!$V118-SAV!$AH118,HLOOKUP(Allgemeines!$C$12-1,$AI$4:$AO$2000,ROW(C118)-3,FALSE)-$AH118)</f>
        <v>0</v>
      </c>
      <c r="AH118" s="346">
        <f>HLOOKUP(Allgemeines!$C$12,$AI$4:$AO$2000,ROW(C118)-3,FALSE)</f>
        <v>0</v>
      </c>
      <c r="AI118" s="346">
        <f t="shared" si="13"/>
        <v>0</v>
      </c>
      <c r="AJ118" s="346">
        <f t="shared" si="14"/>
        <v>0</v>
      </c>
      <c r="AK118" s="346">
        <f t="shared" si="15"/>
        <v>0</v>
      </c>
      <c r="AL118" s="346">
        <f t="shared" si="16"/>
        <v>0</v>
      </c>
      <c r="AM118" s="346">
        <f t="shared" si="17"/>
        <v>0</v>
      </c>
      <c r="AN118" s="346">
        <f t="shared" si="18"/>
        <v>0</v>
      </c>
      <c r="AO118" s="346">
        <f t="shared" si="19"/>
        <v>0</v>
      </c>
    </row>
    <row r="119" spans="1:41" s="374" customFormat="1" x14ac:dyDescent="0.25">
      <c r="A119" s="369"/>
      <c r="B119" s="369"/>
      <c r="C119" s="370"/>
      <c r="D119" s="369"/>
      <c r="E119" s="369"/>
      <c r="F119" s="369"/>
      <c r="G119" s="344">
        <f t="shared" si="20"/>
        <v>0</v>
      </c>
      <c r="H119" s="369"/>
      <c r="I119" s="369"/>
      <c r="J119" s="369"/>
      <c r="K119" s="369"/>
      <c r="L119" s="369"/>
      <c r="M119" s="369"/>
      <c r="N119" s="369"/>
      <c r="O119" s="369"/>
      <c r="P119" s="371"/>
      <c r="Q119" s="465">
        <f>IF(C119&gt;Allgemeines!$C$12,0,SUM(G119,H119,J119,K119,M119:N119)-SUM(I119,L119,O119:P119))</f>
        <v>0</v>
      </c>
      <c r="R119" s="369"/>
      <c r="S119" s="369"/>
      <c r="T119" s="369"/>
      <c r="U119" s="369"/>
      <c r="V119" s="344">
        <f t="shared" si="21"/>
        <v>0</v>
      </c>
      <c r="W119" s="345">
        <f>IF(ISBLANK($B119),0,VLOOKUP($B119,Listen!$A$2:$C$45,2,FALSE))</f>
        <v>0</v>
      </c>
      <c r="X119" s="345">
        <f>IF(ISBLANK($B119),0,VLOOKUP($B119,Listen!$A$2:$C$45,3,FALSE))</f>
        <v>0</v>
      </c>
      <c r="Y119" s="372">
        <f t="shared" si="24"/>
        <v>0</v>
      </c>
      <c r="Z119" s="372">
        <f t="shared" si="25"/>
        <v>0</v>
      </c>
      <c r="AA119" s="372">
        <f t="shared" si="25"/>
        <v>0</v>
      </c>
      <c r="AB119" s="372">
        <f t="shared" si="25"/>
        <v>0</v>
      </c>
      <c r="AC119" s="372">
        <f t="shared" si="25"/>
        <v>0</v>
      </c>
      <c r="AD119" s="372">
        <f t="shared" si="25"/>
        <v>0</v>
      </c>
      <c r="AE119" s="372">
        <f t="shared" si="25"/>
        <v>0</v>
      </c>
      <c r="AF119" s="346">
        <f t="shared" si="22"/>
        <v>0</v>
      </c>
      <c r="AG119" s="346">
        <f>IF(C119=Allgemeines!$C$12,SAV!$V119-SAV!$AH119,HLOOKUP(Allgemeines!$C$12-1,$AI$4:$AO$2000,ROW(C119)-3,FALSE)-$AH119)</f>
        <v>0</v>
      </c>
      <c r="AH119" s="346">
        <f>HLOOKUP(Allgemeines!$C$12,$AI$4:$AO$2000,ROW(C119)-3,FALSE)</f>
        <v>0</v>
      </c>
      <c r="AI119" s="346">
        <f t="shared" si="13"/>
        <v>0</v>
      </c>
      <c r="AJ119" s="346">
        <f t="shared" si="14"/>
        <v>0</v>
      </c>
      <c r="AK119" s="346">
        <f t="shared" si="15"/>
        <v>0</v>
      </c>
      <c r="AL119" s="346">
        <f t="shared" si="16"/>
        <v>0</v>
      </c>
      <c r="AM119" s="346">
        <f t="shared" si="17"/>
        <v>0</v>
      </c>
      <c r="AN119" s="346">
        <f t="shared" si="18"/>
        <v>0</v>
      </c>
      <c r="AO119" s="346">
        <f t="shared" si="19"/>
        <v>0</v>
      </c>
    </row>
    <row r="120" spans="1:41" s="374" customFormat="1" x14ac:dyDescent="0.25">
      <c r="A120" s="369"/>
      <c r="B120" s="369"/>
      <c r="C120" s="370"/>
      <c r="D120" s="369"/>
      <c r="E120" s="369"/>
      <c r="F120" s="369"/>
      <c r="G120" s="344">
        <f t="shared" si="20"/>
        <v>0</v>
      </c>
      <c r="H120" s="369"/>
      <c r="I120" s="369"/>
      <c r="J120" s="369"/>
      <c r="K120" s="369"/>
      <c r="L120" s="369"/>
      <c r="M120" s="369"/>
      <c r="N120" s="369"/>
      <c r="O120" s="369"/>
      <c r="P120" s="371"/>
      <c r="Q120" s="465">
        <f>IF(C120&gt;Allgemeines!$C$12,0,SUM(G120,H120,J120,K120,M120:N120)-SUM(I120,L120,O120:P120))</f>
        <v>0</v>
      </c>
      <c r="R120" s="369"/>
      <c r="S120" s="369"/>
      <c r="T120" s="369"/>
      <c r="U120" s="369"/>
      <c r="V120" s="344">
        <f t="shared" si="21"/>
        <v>0</v>
      </c>
      <c r="W120" s="345">
        <f>IF(ISBLANK($B120),0,VLOOKUP($B120,Listen!$A$2:$C$45,2,FALSE))</f>
        <v>0</v>
      </c>
      <c r="X120" s="345">
        <f>IF(ISBLANK($B120),0,VLOOKUP($B120,Listen!$A$2:$C$45,3,FALSE))</f>
        <v>0</v>
      </c>
      <c r="Y120" s="372">
        <f t="shared" si="24"/>
        <v>0</v>
      </c>
      <c r="Z120" s="372">
        <f t="shared" si="25"/>
        <v>0</v>
      </c>
      <c r="AA120" s="372">
        <f t="shared" si="25"/>
        <v>0</v>
      </c>
      <c r="AB120" s="372">
        <f t="shared" si="25"/>
        <v>0</v>
      </c>
      <c r="AC120" s="372">
        <f t="shared" si="25"/>
        <v>0</v>
      </c>
      <c r="AD120" s="372">
        <f t="shared" si="25"/>
        <v>0</v>
      </c>
      <c r="AE120" s="372">
        <f t="shared" si="25"/>
        <v>0</v>
      </c>
      <c r="AF120" s="346">
        <f t="shared" si="22"/>
        <v>0</v>
      </c>
      <c r="AG120" s="346">
        <f>IF(C120=Allgemeines!$C$12,SAV!$V120-SAV!$AH120,HLOOKUP(Allgemeines!$C$12-1,$AI$4:$AO$2000,ROW(C120)-3,FALSE)-$AH120)</f>
        <v>0</v>
      </c>
      <c r="AH120" s="346">
        <f>HLOOKUP(Allgemeines!$C$12,$AI$4:$AO$2000,ROW(C120)-3,FALSE)</f>
        <v>0</v>
      </c>
      <c r="AI120" s="346">
        <f t="shared" si="13"/>
        <v>0</v>
      </c>
      <c r="AJ120" s="346">
        <f t="shared" si="14"/>
        <v>0</v>
      </c>
      <c r="AK120" s="346">
        <f t="shared" si="15"/>
        <v>0</v>
      </c>
      <c r="AL120" s="346">
        <f t="shared" si="16"/>
        <v>0</v>
      </c>
      <c r="AM120" s="346">
        <f t="shared" si="17"/>
        <v>0</v>
      </c>
      <c r="AN120" s="346">
        <f t="shared" si="18"/>
        <v>0</v>
      </c>
      <c r="AO120" s="346">
        <f t="shared" si="19"/>
        <v>0</v>
      </c>
    </row>
    <row r="121" spans="1:41" s="374" customFormat="1" x14ac:dyDescent="0.25">
      <c r="A121" s="369"/>
      <c r="B121" s="369"/>
      <c r="C121" s="370"/>
      <c r="D121" s="369"/>
      <c r="E121" s="369"/>
      <c r="F121" s="369"/>
      <c r="G121" s="344">
        <f t="shared" si="20"/>
        <v>0</v>
      </c>
      <c r="H121" s="369"/>
      <c r="I121" s="369"/>
      <c r="J121" s="369"/>
      <c r="K121" s="369"/>
      <c r="L121" s="369"/>
      <c r="M121" s="369"/>
      <c r="N121" s="369"/>
      <c r="O121" s="369"/>
      <c r="P121" s="371"/>
      <c r="Q121" s="465">
        <f>IF(C121&gt;Allgemeines!$C$12,0,SUM(G121,H121,J121,K121,M121:N121)-SUM(I121,L121,O121:P121))</f>
        <v>0</v>
      </c>
      <c r="R121" s="369"/>
      <c r="S121" s="369"/>
      <c r="T121" s="369"/>
      <c r="U121" s="369"/>
      <c r="V121" s="344">
        <f t="shared" si="21"/>
        <v>0</v>
      </c>
      <c r="W121" s="345">
        <f>IF(ISBLANK($B121),0,VLOOKUP($B121,Listen!$A$2:$C$45,2,FALSE))</f>
        <v>0</v>
      </c>
      <c r="X121" s="345">
        <f>IF(ISBLANK($B121),0,VLOOKUP($B121,Listen!$A$2:$C$45,3,FALSE))</f>
        <v>0</v>
      </c>
      <c r="Y121" s="372">
        <f t="shared" si="24"/>
        <v>0</v>
      </c>
      <c r="Z121" s="372">
        <f t="shared" si="25"/>
        <v>0</v>
      </c>
      <c r="AA121" s="372">
        <f t="shared" si="25"/>
        <v>0</v>
      </c>
      <c r="AB121" s="372">
        <f t="shared" si="25"/>
        <v>0</v>
      </c>
      <c r="AC121" s="372">
        <f t="shared" si="25"/>
        <v>0</v>
      </c>
      <c r="AD121" s="372">
        <f t="shared" si="25"/>
        <v>0</v>
      </c>
      <c r="AE121" s="372">
        <f t="shared" si="25"/>
        <v>0</v>
      </c>
      <c r="AF121" s="346">
        <f t="shared" si="22"/>
        <v>0</v>
      </c>
      <c r="AG121" s="346">
        <f>IF(C121=Allgemeines!$C$12,SAV!$V121-SAV!$AH121,HLOOKUP(Allgemeines!$C$12-1,$AI$4:$AO$2000,ROW(C121)-3,FALSE)-$AH121)</f>
        <v>0</v>
      </c>
      <c r="AH121" s="346">
        <f>HLOOKUP(Allgemeines!$C$12,$AI$4:$AO$2000,ROW(C121)-3,FALSE)</f>
        <v>0</v>
      </c>
      <c r="AI121" s="346">
        <f t="shared" si="13"/>
        <v>0</v>
      </c>
      <c r="AJ121" s="346">
        <f t="shared" si="14"/>
        <v>0</v>
      </c>
      <c r="AK121" s="346">
        <f t="shared" si="15"/>
        <v>0</v>
      </c>
      <c r="AL121" s="346">
        <f t="shared" si="16"/>
        <v>0</v>
      </c>
      <c r="AM121" s="346">
        <f t="shared" si="17"/>
        <v>0</v>
      </c>
      <c r="AN121" s="346">
        <f t="shared" si="18"/>
        <v>0</v>
      </c>
      <c r="AO121" s="346">
        <f t="shared" si="19"/>
        <v>0</v>
      </c>
    </row>
    <row r="122" spans="1:41" s="374" customFormat="1" x14ac:dyDescent="0.25">
      <c r="A122" s="369"/>
      <c r="B122" s="369"/>
      <c r="C122" s="370"/>
      <c r="D122" s="369"/>
      <c r="E122" s="369"/>
      <c r="F122" s="369"/>
      <c r="G122" s="344">
        <f t="shared" si="20"/>
        <v>0</v>
      </c>
      <c r="H122" s="369"/>
      <c r="I122" s="369"/>
      <c r="J122" s="369"/>
      <c r="K122" s="369"/>
      <c r="L122" s="369"/>
      <c r="M122" s="369"/>
      <c r="N122" s="369"/>
      <c r="O122" s="369"/>
      <c r="P122" s="371"/>
      <c r="Q122" s="465">
        <f>IF(C122&gt;Allgemeines!$C$12,0,SUM(G122,H122,J122,K122,M122:N122)-SUM(I122,L122,O122:P122))</f>
        <v>0</v>
      </c>
      <c r="R122" s="369"/>
      <c r="S122" s="369"/>
      <c r="T122" s="369"/>
      <c r="U122" s="369"/>
      <c r="V122" s="344">
        <f t="shared" si="21"/>
        <v>0</v>
      </c>
      <c r="W122" s="345">
        <f>IF(ISBLANK($B122),0,VLOOKUP($B122,Listen!$A$2:$C$45,2,FALSE))</f>
        <v>0</v>
      </c>
      <c r="X122" s="345">
        <f>IF(ISBLANK($B122),0,VLOOKUP($B122,Listen!$A$2:$C$45,3,FALSE))</f>
        <v>0</v>
      </c>
      <c r="Y122" s="372">
        <f t="shared" si="24"/>
        <v>0</v>
      </c>
      <c r="Z122" s="372">
        <f t="shared" si="25"/>
        <v>0</v>
      </c>
      <c r="AA122" s="372">
        <f t="shared" si="25"/>
        <v>0</v>
      </c>
      <c r="AB122" s="372">
        <f t="shared" si="25"/>
        <v>0</v>
      </c>
      <c r="AC122" s="372">
        <f t="shared" si="25"/>
        <v>0</v>
      </c>
      <c r="AD122" s="372">
        <f t="shared" si="25"/>
        <v>0</v>
      </c>
      <c r="AE122" s="372">
        <f t="shared" si="25"/>
        <v>0</v>
      </c>
      <c r="AF122" s="346">
        <f t="shared" si="22"/>
        <v>0</v>
      </c>
      <c r="AG122" s="346">
        <f>IF(C122=Allgemeines!$C$12,SAV!$V122-SAV!$AH122,HLOOKUP(Allgemeines!$C$12-1,$AI$4:$AO$2000,ROW(C122)-3,FALSE)-$AH122)</f>
        <v>0</v>
      </c>
      <c r="AH122" s="346">
        <f>HLOOKUP(Allgemeines!$C$12,$AI$4:$AO$2000,ROW(C122)-3,FALSE)</f>
        <v>0</v>
      </c>
      <c r="AI122" s="346">
        <f t="shared" si="13"/>
        <v>0</v>
      </c>
      <c r="AJ122" s="346">
        <f t="shared" si="14"/>
        <v>0</v>
      </c>
      <c r="AK122" s="346">
        <f t="shared" si="15"/>
        <v>0</v>
      </c>
      <c r="AL122" s="346">
        <f t="shared" si="16"/>
        <v>0</v>
      </c>
      <c r="AM122" s="346">
        <f t="shared" si="17"/>
        <v>0</v>
      </c>
      <c r="AN122" s="346">
        <f t="shared" si="18"/>
        <v>0</v>
      </c>
      <c r="AO122" s="346">
        <f t="shared" si="19"/>
        <v>0</v>
      </c>
    </row>
    <row r="123" spans="1:41" s="374" customFormat="1" x14ac:dyDescent="0.25">
      <c r="A123" s="369"/>
      <c r="B123" s="369"/>
      <c r="C123" s="370"/>
      <c r="D123" s="369"/>
      <c r="E123" s="369"/>
      <c r="F123" s="369"/>
      <c r="G123" s="344">
        <f t="shared" si="20"/>
        <v>0</v>
      </c>
      <c r="H123" s="369"/>
      <c r="I123" s="369"/>
      <c r="J123" s="369"/>
      <c r="K123" s="369"/>
      <c r="L123" s="369"/>
      <c r="M123" s="369"/>
      <c r="N123" s="369"/>
      <c r="O123" s="369"/>
      <c r="P123" s="371"/>
      <c r="Q123" s="465">
        <f>IF(C123&gt;Allgemeines!$C$12,0,SUM(G123,H123,J123,K123,M123:N123)-SUM(I123,L123,O123:P123))</f>
        <v>0</v>
      </c>
      <c r="R123" s="369"/>
      <c r="S123" s="369"/>
      <c r="T123" s="369"/>
      <c r="U123" s="369"/>
      <c r="V123" s="344">
        <f t="shared" si="21"/>
        <v>0</v>
      </c>
      <c r="W123" s="345">
        <f>IF(ISBLANK($B123),0,VLOOKUP($B123,Listen!$A$2:$C$45,2,FALSE))</f>
        <v>0</v>
      </c>
      <c r="X123" s="345">
        <f>IF(ISBLANK($B123),0,VLOOKUP($B123,Listen!$A$2:$C$45,3,FALSE))</f>
        <v>0</v>
      </c>
      <c r="Y123" s="372">
        <f t="shared" si="24"/>
        <v>0</v>
      </c>
      <c r="Z123" s="372">
        <f t="shared" si="25"/>
        <v>0</v>
      </c>
      <c r="AA123" s="372">
        <f t="shared" si="25"/>
        <v>0</v>
      </c>
      <c r="AB123" s="372">
        <f t="shared" si="25"/>
        <v>0</v>
      </c>
      <c r="AC123" s="372">
        <f t="shared" si="25"/>
        <v>0</v>
      </c>
      <c r="AD123" s="372">
        <f t="shared" si="25"/>
        <v>0</v>
      </c>
      <c r="AE123" s="372">
        <f t="shared" si="25"/>
        <v>0</v>
      </c>
      <c r="AF123" s="346">
        <f t="shared" si="22"/>
        <v>0</v>
      </c>
      <c r="AG123" s="346">
        <f>IF(C123=Allgemeines!$C$12,SAV!$V123-SAV!$AH123,HLOOKUP(Allgemeines!$C$12-1,$AI$4:$AO$2000,ROW(C123)-3,FALSE)-$AH123)</f>
        <v>0</v>
      </c>
      <c r="AH123" s="346">
        <f>HLOOKUP(Allgemeines!$C$12,$AI$4:$AO$2000,ROW(C123)-3,FALSE)</f>
        <v>0</v>
      </c>
      <c r="AI123" s="346">
        <f t="shared" si="13"/>
        <v>0</v>
      </c>
      <c r="AJ123" s="346">
        <f t="shared" si="14"/>
        <v>0</v>
      </c>
      <c r="AK123" s="346">
        <f t="shared" si="15"/>
        <v>0</v>
      </c>
      <c r="AL123" s="346">
        <f t="shared" si="16"/>
        <v>0</v>
      </c>
      <c r="AM123" s="346">
        <f t="shared" si="17"/>
        <v>0</v>
      </c>
      <c r="AN123" s="346">
        <f t="shared" si="18"/>
        <v>0</v>
      </c>
      <c r="AO123" s="346">
        <f t="shared" si="19"/>
        <v>0</v>
      </c>
    </row>
    <row r="124" spans="1:41" s="374" customFormat="1" x14ac:dyDescent="0.25">
      <c r="A124" s="369"/>
      <c r="B124" s="369"/>
      <c r="C124" s="370"/>
      <c r="D124" s="369"/>
      <c r="E124" s="369"/>
      <c r="F124" s="369"/>
      <c r="G124" s="344">
        <f t="shared" si="20"/>
        <v>0</v>
      </c>
      <c r="H124" s="369"/>
      <c r="I124" s="369"/>
      <c r="J124" s="369"/>
      <c r="K124" s="369"/>
      <c r="L124" s="369"/>
      <c r="M124" s="369"/>
      <c r="N124" s="369"/>
      <c r="O124" s="369"/>
      <c r="P124" s="371"/>
      <c r="Q124" s="465">
        <f>IF(C124&gt;Allgemeines!$C$12,0,SUM(G124,H124,J124,K124,M124:N124)-SUM(I124,L124,O124:P124))</f>
        <v>0</v>
      </c>
      <c r="R124" s="369"/>
      <c r="S124" s="369"/>
      <c r="T124" s="369"/>
      <c r="U124" s="369"/>
      <c r="V124" s="344">
        <f t="shared" si="21"/>
        <v>0</v>
      </c>
      <c r="W124" s="345">
        <f>IF(ISBLANK($B124),0,VLOOKUP($B124,Listen!$A$2:$C$45,2,FALSE))</f>
        <v>0</v>
      </c>
      <c r="X124" s="345">
        <f>IF(ISBLANK($B124),0,VLOOKUP($B124,Listen!$A$2:$C$45,3,FALSE))</f>
        <v>0</v>
      </c>
      <c r="Y124" s="372">
        <f t="shared" si="24"/>
        <v>0</v>
      </c>
      <c r="Z124" s="372">
        <f t="shared" si="25"/>
        <v>0</v>
      </c>
      <c r="AA124" s="372">
        <f t="shared" si="25"/>
        <v>0</v>
      </c>
      <c r="AB124" s="372">
        <f t="shared" si="25"/>
        <v>0</v>
      </c>
      <c r="AC124" s="372">
        <f t="shared" si="25"/>
        <v>0</v>
      </c>
      <c r="AD124" s="372">
        <f t="shared" si="25"/>
        <v>0</v>
      </c>
      <c r="AE124" s="372">
        <f t="shared" si="25"/>
        <v>0</v>
      </c>
      <c r="AF124" s="346">
        <f t="shared" si="22"/>
        <v>0</v>
      </c>
      <c r="AG124" s="346">
        <f>IF(C124=Allgemeines!$C$12,SAV!$V124-SAV!$AH124,HLOOKUP(Allgemeines!$C$12-1,$AI$4:$AO$2000,ROW(C124)-3,FALSE)-$AH124)</f>
        <v>0</v>
      </c>
      <c r="AH124" s="346">
        <f>HLOOKUP(Allgemeines!$C$12,$AI$4:$AO$2000,ROW(C124)-3,FALSE)</f>
        <v>0</v>
      </c>
      <c r="AI124" s="346">
        <f t="shared" si="13"/>
        <v>0</v>
      </c>
      <c r="AJ124" s="346">
        <f t="shared" si="14"/>
        <v>0</v>
      </c>
      <c r="AK124" s="346">
        <f t="shared" si="15"/>
        <v>0</v>
      </c>
      <c r="AL124" s="346">
        <f t="shared" si="16"/>
        <v>0</v>
      </c>
      <c r="AM124" s="346">
        <f t="shared" si="17"/>
        <v>0</v>
      </c>
      <c r="AN124" s="346">
        <f t="shared" si="18"/>
        <v>0</v>
      </c>
      <c r="AO124" s="346">
        <f t="shared" si="19"/>
        <v>0</v>
      </c>
    </row>
    <row r="125" spans="1:41" s="374" customFormat="1" x14ac:dyDescent="0.25">
      <c r="A125" s="369"/>
      <c r="B125" s="369"/>
      <c r="C125" s="370"/>
      <c r="D125" s="369"/>
      <c r="E125" s="369"/>
      <c r="F125" s="369"/>
      <c r="G125" s="344">
        <f t="shared" si="20"/>
        <v>0</v>
      </c>
      <c r="H125" s="369"/>
      <c r="I125" s="369"/>
      <c r="J125" s="369"/>
      <c r="K125" s="369"/>
      <c r="L125" s="369"/>
      <c r="M125" s="369"/>
      <c r="N125" s="369"/>
      <c r="O125" s="369"/>
      <c r="P125" s="371"/>
      <c r="Q125" s="465">
        <f>IF(C125&gt;Allgemeines!$C$12,0,SUM(G125,H125,J125,K125,M125:N125)-SUM(I125,L125,O125:P125))</f>
        <v>0</v>
      </c>
      <c r="R125" s="369"/>
      <c r="S125" s="369"/>
      <c r="T125" s="369"/>
      <c r="U125" s="369"/>
      <c r="V125" s="344">
        <f t="shared" si="21"/>
        <v>0</v>
      </c>
      <c r="W125" s="345">
        <f>IF(ISBLANK($B125),0,VLOOKUP($B125,Listen!$A$2:$C$45,2,FALSE))</f>
        <v>0</v>
      </c>
      <c r="X125" s="345">
        <f>IF(ISBLANK($B125),0,VLOOKUP($B125,Listen!$A$2:$C$45,3,FALSE))</f>
        <v>0</v>
      </c>
      <c r="Y125" s="372">
        <f t="shared" si="24"/>
        <v>0</v>
      </c>
      <c r="Z125" s="372">
        <f t="shared" si="25"/>
        <v>0</v>
      </c>
      <c r="AA125" s="372">
        <f t="shared" si="25"/>
        <v>0</v>
      </c>
      <c r="AB125" s="372">
        <f t="shared" si="25"/>
        <v>0</v>
      </c>
      <c r="AC125" s="372">
        <f t="shared" si="25"/>
        <v>0</v>
      </c>
      <c r="AD125" s="372">
        <f t="shared" si="25"/>
        <v>0</v>
      </c>
      <c r="AE125" s="372">
        <f t="shared" si="25"/>
        <v>0</v>
      </c>
      <c r="AF125" s="346">
        <f t="shared" si="22"/>
        <v>0</v>
      </c>
      <c r="AG125" s="346">
        <f>IF(C125=Allgemeines!$C$12,SAV!$V125-SAV!$AH125,HLOOKUP(Allgemeines!$C$12-1,$AI$4:$AO$2000,ROW(C125)-3,FALSE)-$AH125)</f>
        <v>0</v>
      </c>
      <c r="AH125" s="346">
        <f>HLOOKUP(Allgemeines!$C$12,$AI$4:$AO$2000,ROW(C125)-3,FALSE)</f>
        <v>0</v>
      </c>
      <c r="AI125" s="346">
        <f t="shared" si="13"/>
        <v>0</v>
      </c>
      <c r="AJ125" s="346">
        <f t="shared" si="14"/>
        <v>0</v>
      </c>
      <c r="AK125" s="346">
        <f t="shared" si="15"/>
        <v>0</v>
      </c>
      <c r="AL125" s="346">
        <f t="shared" si="16"/>
        <v>0</v>
      </c>
      <c r="AM125" s="346">
        <f t="shared" si="17"/>
        <v>0</v>
      </c>
      <c r="AN125" s="346">
        <f t="shared" si="18"/>
        <v>0</v>
      </c>
      <c r="AO125" s="346">
        <f t="shared" si="19"/>
        <v>0</v>
      </c>
    </row>
    <row r="126" spans="1:41" s="374" customFormat="1" x14ac:dyDescent="0.25">
      <c r="A126" s="369"/>
      <c r="B126" s="369"/>
      <c r="C126" s="370"/>
      <c r="D126" s="369"/>
      <c r="E126" s="369"/>
      <c r="F126" s="369"/>
      <c r="G126" s="344">
        <f t="shared" si="20"/>
        <v>0</v>
      </c>
      <c r="H126" s="369"/>
      <c r="I126" s="369"/>
      <c r="J126" s="369"/>
      <c r="K126" s="369"/>
      <c r="L126" s="369"/>
      <c r="M126" s="369"/>
      <c r="N126" s="369"/>
      <c r="O126" s="369"/>
      <c r="P126" s="371"/>
      <c r="Q126" s="465">
        <f>IF(C126&gt;Allgemeines!$C$12,0,SUM(G126,H126,J126,K126,M126:N126)-SUM(I126,L126,O126:P126))</f>
        <v>0</v>
      </c>
      <c r="R126" s="369"/>
      <c r="S126" s="369"/>
      <c r="T126" s="369"/>
      <c r="U126" s="369"/>
      <c r="V126" s="344">
        <f t="shared" si="21"/>
        <v>0</v>
      </c>
      <c r="W126" s="345">
        <f>IF(ISBLANK($B126),0,VLOOKUP($B126,Listen!$A$2:$C$45,2,FALSE))</f>
        <v>0</v>
      </c>
      <c r="X126" s="345">
        <f>IF(ISBLANK($B126),0,VLOOKUP($B126,Listen!$A$2:$C$45,3,FALSE))</f>
        <v>0</v>
      </c>
      <c r="Y126" s="372">
        <f t="shared" si="24"/>
        <v>0</v>
      </c>
      <c r="Z126" s="372">
        <f t="shared" si="25"/>
        <v>0</v>
      </c>
      <c r="AA126" s="372">
        <f t="shared" si="25"/>
        <v>0</v>
      </c>
      <c r="AB126" s="372">
        <f t="shared" si="25"/>
        <v>0</v>
      </c>
      <c r="AC126" s="372">
        <f t="shared" si="25"/>
        <v>0</v>
      </c>
      <c r="AD126" s="372">
        <f t="shared" si="25"/>
        <v>0</v>
      </c>
      <c r="AE126" s="372">
        <f t="shared" si="25"/>
        <v>0</v>
      </c>
      <c r="AF126" s="346">
        <f t="shared" si="22"/>
        <v>0</v>
      </c>
      <c r="AG126" s="346">
        <f>IF(C126=Allgemeines!$C$12,SAV!$V126-SAV!$AH126,HLOOKUP(Allgemeines!$C$12-1,$AI$4:$AO$2000,ROW(C126)-3,FALSE)-$AH126)</f>
        <v>0</v>
      </c>
      <c r="AH126" s="346">
        <f>HLOOKUP(Allgemeines!$C$12,$AI$4:$AO$2000,ROW(C126)-3,FALSE)</f>
        <v>0</v>
      </c>
      <c r="AI126" s="346">
        <f t="shared" si="13"/>
        <v>0</v>
      </c>
      <c r="AJ126" s="346">
        <f t="shared" si="14"/>
        <v>0</v>
      </c>
      <c r="AK126" s="346">
        <f t="shared" si="15"/>
        <v>0</v>
      </c>
      <c r="AL126" s="346">
        <f t="shared" si="16"/>
        <v>0</v>
      </c>
      <c r="AM126" s="346">
        <f t="shared" si="17"/>
        <v>0</v>
      </c>
      <c r="AN126" s="346">
        <f t="shared" si="18"/>
        <v>0</v>
      </c>
      <c r="AO126" s="346">
        <f t="shared" si="19"/>
        <v>0</v>
      </c>
    </row>
    <row r="127" spans="1:41" s="374" customFormat="1" x14ac:dyDescent="0.25">
      <c r="A127" s="369"/>
      <c r="B127" s="369"/>
      <c r="C127" s="370"/>
      <c r="D127" s="369"/>
      <c r="E127" s="369"/>
      <c r="F127" s="369"/>
      <c r="G127" s="344">
        <f t="shared" si="20"/>
        <v>0</v>
      </c>
      <c r="H127" s="369"/>
      <c r="I127" s="369"/>
      <c r="J127" s="369"/>
      <c r="K127" s="369"/>
      <c r="L127" s="369"/>
      <c r="M127" s="369"/>
      <c r="N127" s="369"/>
      <c r="O127" s="369"/>
      <c r="P127" s="371"/>
      <c r="Q127" s="465">
        <f>IF(C127&gt;Allgemeines!$C$12,0,SUM(G127,H127,J127,K127,M127:N127)-SUM(I127,L127,O127:P127))</f>
        <v>0</v>
      </c>
      <c r="R127" s="369"/>
      <c r="S127" s="369"/>
      <c r="T127" s="369"/>
      <c r="U127" s="369"/>
      <c r="V127" s="344">
        <f t="shared" si="21"/>
        <v>0</v>
      </c>
      <c r="W127" s="345">
        <f>IF(ISBLANK($B127),0,VLOOKUP($B127,Listen!$A$2:$C$45,2,FALSE))</f>
        <v>0</v>
      </c>
      <c r="X127" s="345">
        <f>IF(ISBLANK($B127),0,VLOOKUP($B127,Listen!$A$2:$C$45,3,FALSE))</f>
        <v>0</v>
      </c>
      <c r="Y127" s="372">
        <f t="shared" si="24"/>
        <v>0</v>
      </c>
      <c r="Z127" s="372">
        <f t="shared" si="25"/>
        <v>0</v>
      </c>
      <c r="AA127" s="372">
        <f t="shared" si="25"/>
        <v>0</v>
      </c>
      <c r="AB127" s="372">
        <f t="shared" si="25"/>
        <v>0</v>
      </c>
      <c r="AC127" s="372">
        <f t="shared" si="25"/>
        <v>0</v>
      </c>
      <c r="AD127" s="372">
        <f t="shared" si="25"/>
        <v>0</v>
      </c>
      <c r="AE127" s="372">
        <f t="shared" si="25"/>
        <v>0</v>
      </c>
      <c r="AF127" s="346">
        <f t="shared" si="22"/>
        <v>0</v>
      </c>
      <c r="AG127" s="346">
        <f>IF(C127=Allgemeines!$C$12,SAV!$V127-SAV!$AH127,HLOOKUP(Allgemeines!$C$12-1,$AI$4:$AO$2000,ROW(C127)-3,FALSE)-$AH127)</f>
        <v>0</v>
      </c>
      <c r="AH127" s="346">
        <f>HLOOKUP(Allgemeines!$C$12,$AI$4:$AO$2000,ROW(C127)-3,FALSE)</f>
        <v>0</v>
      </c>
      <c r="AI127" s="346">
        <f t="shared" si="13"/>
        <v>0</v>
      </c>
      <c r="AJ127" s="346">
        <f t="shared" si="14"/>
        <v>0</v>
      </c>
      <c r="AK127" s="346">
        <f t="shared" si="15"/>
        <v>0</v>
      </c>
      <c r="AL127" s="346">
        <f t="shared" si="16"/>
        <v>0</v>
      </c>
      <c r="AM127" s="346">
        <f t="shared" si="17"/>
        <v>0</v>
      </c>
      <c r="AN127" s="346">
        <f t="shared" si="18"/>
        <v>0</v>
      </c>
      <c r="AO127" s="346">
        <f t="shared" si="19"/>
        <v>0</v>
      </c>
    </row>
    <row r="128" spans="1:41" s="374" customFormat="1" x14ac:dyDescent="0.25">
      <c r="A128" s="369"/>
      <c r="B128" s="369"/>
      <c r="C128" s="370"/>
      <c r="D128" s="369"/>
      <c r="E128" s="369"/>
      <c r="F128" s="369"/>
      <c r="G128" s="344">
        <f t="shared" si="20"/>
        <v>0</v>
      </c>
      <c r="H128" s="369"/>
      <c r="I128" s="369"/>
      <c r="J128" s="369"/>
      <c r="K128" s="369"/>
      <c r="L128" s="369"/>
      <c r="M128" s="369"/>
      <c r="N128" s="369"/>
      <c r="O128" s="369"/>
      <c r="P128" s="371"/>
      <c r="Q128" s="465">
        <f>IF(C128&gt;Allgemeines!$C$12,0,SUM(G128,H128,J128,K128,M128:N128)-SUM(I128,L128,O128:P128))</f>
        <v>0</v>
      </c>
      <c r="R128" s="369"/>
      <c r="S128" s="369"/>
      <c r="T128" s="369"/>
      <c r="U128" s="369"/>
      <c r="V128" s="344">
        <f t="shared" si="21"/>
        <v>0</v>
      </c>
      <c r="W128" s="345">
        <f>IF(ISBLANK($B128),0,VLOOKUP($B128,Listen!$A$2:$C$45,2,FALSE))</f>
        <v>0</v>
      </c>
      <c r="X128" s="345">
        <f>IF(ISBLANK($B128),0,VLOOKUP($B128,Listen!$A$2:$C$45,3,FALSE))</f>
        <v>0</v>
      </c>
      <c r="Y128" s="372">
        <f t="shared" si="24"/>
        <v>0</v>
      </c>
      <c r="Z128" s="372">
        <f t="shared" si="25"/>
        <v>0</v>
      </c>
      <c r="AA128" s="372">
        <f t="shared" si="25"/>
        <v>0</v>
      </c>
      <c r="AB128" s="372">
        <f t="shared" si="25"/>
        <v>0</v>
      </c>
      <c r="AC128" s="372">
        <f t="shared" si="25"/>
        <v>0</v>
      </c>
      <c r="AD128" s="372">
        <f t="shared" si="25"/>
        <v>0</v>
      </c>
      <c r="AE128" s="372">
        <f t="shared" si="25"/>
        <v>0</v>
      </c>
      <c r="AF128" s="346">
        <f t="shared" si="22"/>
        <v>0</v>
      </c>
      <c r="AG128" s="346">
        <f>IF(C128=Allgemeines!$C$12,SAV!$V128-SAV!$AH128,HLOOKUP(Allgemeines!$C$12-1,$AI$4:$AO$2000,ROW(C128)-3,FALSE)-$AH128)</f>
        <v>0</v>
      </c>
      <c r="AH128" s="346">
        <f>HLOOKUP(Allgemeines!$C$12,$AI$4:$AO$2000,ROW(C128)-3,FALSE)</f>
        <v>0</v>
      </c>
      <c r="AI128" s="346">
        <f t="shared" si="13"/>
        <v>0</v>
      </c>
      <c r="AJ128" s="346">
        <f t="shared" si="14"/>
        <v>0</v>
      </c>
      <c r="AK128" s="346">
        <f t="shared" si="15"/>
        <v>0</v>
      </c>
      <c r="AL128" s="346">
        <f t="shared" si="16"/>
        <v>0</v>
      </c>
      <c r="AM128" s="346">
        <f t="shared" si="17"/>
        <v>0</v>
      </c>
      <c r="AN128" s="346">
        <f t="shared" si="18"/>
        <v>0</v>
      </c>
      <c r="AO128" s="346">
        <f t="shared" si="19"/>
        <v>0</v>
      </c>
    </row>
    <row r="129" spans="1:41" s="374" customFormat="1" x14ac:dyDescent="0.25">
      <c r="A129" s="369"/>
      <c r="B129" s="369"/>
      <c r="C129" s="370"/>
      <c r="D129" s="369"/>
      <c r="E129" s="369"/>
      <c r="F129" s="369"/>
      <c r="G129" s="344">
        <f t="shared" si="20"/>
        <v>0</v>
      </c>
      <c r="H129" s="369"/>
      <c r="I129" s="369"/>
      <c r="J129" s="369"/>
      <c r="K129" s="369"/>
      <c r="L129" s="369"/>
      <c r="M129" s="369"/>
      <c r="N129" s="369"/>
      <c r="O129" s="369"/>
      <c r="P129" s="371"/>
      <c r="Q129" s="465">
        <f>IF(C129&gt;Allgemeines!$C$12,0,SUM(G129,H129,J129,K129,M129:N129)-SUM(I129,L129,O129:P129))</f>
        <v>0</v>
      </c>
      <c r="R129" s="369"/>
      <c r="S129" s="369"/>
      <c r="T129" s="369"/>
      <c r="U129" s="369"/>
      <c r="V129" s="344">
        <f t="shared" si="21"/>
        <v>0</v>
      </c>
      <c r="W129" s="345">
        <f>IF(ISBLANK($B129),0,VLOOKUP($B129,Listen!$A$2:$C$45,2,FALSE))</f>
        <v>0</v>
      </c>
      <c r="X129" s="345">
        <f>IF(ISBLANK($B129),0,VLOOKUP($B129,Listen!$A$2:$C$45,3,FALSE))</f>
        <v>0</v>
      </c>
      <c r="Y129" s="372">
        <f t="shared" si="24"/>
        <v>0</v>
      </c>
      <c r="Z129" s="372">
        <f t="shared" si="25"/>
        <v>0</v>
      </c>
      <c r="AA129" s="372">
        <f t="shared" si="25"/>
        <v>0</v>
      </c>
      <c r="AB129" s="372">
        <f t="shared" si="25"/>
        <v>0</v>
      </c>
      <c r="AC129" s="372">
        <f t="shared" si="25"/>
        <v>0</v>
      </c>
      <c r="AD129" s="372">
        <f t="shared" si="25"/>
        <v>0</v>
      </c>
      <c r="AE129" s="372">
        <f t="shared" si="25"/>
        <v>0</v>
      </c>
      <c r="AF129" s="346">
        <f t="shared" si="22"/>
        <v>0</v>
      </c>
      <c r="AG129" s="346">
        <f>IF(C129=Allgemeines!$C$12,SAV!$V129-SAV!$AH129,HLOOKUP(Allgemeines!$C$12-1,$AI$4:$AO$2000,ROW(C129)-3,FALSE)-$AH129)</f>
        <v>0</v>
      </c>
      <c r="AH129" s="346">
        <f>HLOOKUP(Allgemeines!$C$12,$AI$4:$AO$2000,ROW(C129)-3,FALSE)</f>
        <v>0</v>
      </c>
      <c r="AI129" s="346">
        <f t="shared" si="13"/>
        <v>0</v>
      </c>
      <c r="AJ129" s="346">
        <f t="shared" si="14"/>
        <v>0</v>
      </c>
      <c r="AK129" s="346">
        <f t="shared" si="15"/>
        <v>0</v>
      </c>
      <c r="AL129" s="346">
        <f t="shared" si="16"/>
        <v>0</v>
      </c>
      <c r="AM129" s="346">
        <f t="shared" si="17"/>
        <v>0</v>
      </c>
      <c r="AN129" s="346">
        <f t="shared" si="18"/>
        <v>0</v>
      </c>
      <c r="AO129" s="346">
        <f t="shared" si="19"/>
        <v>0</v>
      </c>
    </row>
    <row r="130" spans="1:41" s="374" customFormat="1" x14ac:dyDescent="0.25">
      <c r="A130" s="369"/>
      <c r="B130" s="369"/>
      <c r="C130" s="370"/>
      <c r="D130" s="369"/>
      <c r="E130" s="369"/>
      <c r="F130" s="369"/>
      <c r="G130" s="344">
        <f t="shared" si="20"/>
        <v>0</v>
      </c>
      <c r="H130" s="369"/>
      <c r="I130" s="369"/>
      <c r="J130" s="369"/>
      <c r="K130" s="369"/>
      <c r="L130" s="369"/>
      <c r="M130" s="369"/>
      <c r="N130" s="369"/>
      <c r="O130" s="369"/>
      <c r="P130" s="371"/>
      <c r="Q130" s="465">
        <f>IF(C130&gt;Allgemeines!$C$12,0,SUM(G130,H130,J130,K130,M130:N130)-SUM(I130,L130,O130:P130))</f>
        <v>0</v>
      </c>
      <c r="R130" s="369"/>
      <c r="S130" s="369"/>
      <c r="T130" s="369"/>
      <c r="U130" s="369"/>
      <c r="V130" s="344">
        <f t="shared" si="21"/>
        <v>0</v>
      </c>
      <c r="W130" s="345">
        <f>IF(ISBLANK($B130),0,VLOOKUP($B130,Listen!$A$2:$C$45,2,FALSE))</f>
        <v>0</v>
      </c>
      <c r="X130" s="345">
        <f>IF(ISBLANK($B130),0,VLOOKUP($B130,Listen!$A$2:$C$45,3,FALSE))</f>
        <v>0</v>
      </c>
      <c r="Y130" s="372">
        <f t="shared" si="24"/>
        <v>0</v>
      </c>
      <c r="Z130" s="372">
        <f t="shared" si="25"/>
        <v>0</v>
      </c>
      <c r="AA130" s="372">
        <f t="shared" si="25"/>
        <v>0</v>
      </c>
      <c r="AB130" s="372">
        <f t="shared" si="25"/>
        <v>0</v>
      </c>
      <c r="AC130" s="372">
        <f t="shared" si="25"/>
        <v>0</v>
      </c>
      <c r="AD130" s="372">
        <f t="shared" si="25"/>
        <v>0</v>
      </c>
      <c r="AE130" s="372">
        <f t="shared" si="25"/>
        <v>0</v>
      </c>
      <c r="AF130" s="346">
        <f t="shared" si="22"/>
        <v>0</v>
      </c>
      <c r="AG130" s="346">
        <f>IF(C130=Allgemeines!$C$12,SAV!$V130-SAV!$AH130,HLOOKUP(Allgemeines!$C$12-1,$AI$4:$AO$2000,ROW(C130)-3,FALSE)-$AH130)</f>
        <v>0</v>
      </c>
      <c r="AH130" s="346">
        <f>HLOOKUP(Allgemeines!$C$12,$AI$4:$AO$2000,ROW(C130)-3,FALSE)</f>
        <v>0</v>
      </c>
      <c r="AI130" s="346">
        <f t="shared" si="13"/>
        <v>0</v>
      </c>
      <c r="AJ130" s="346">
        <f t="shared" si="14"/>
        <v>0</v>
      </c>
      <c r="AK130" s="346">
        <f t="shared" si="15"/>
        <v>0</v>
      </c>
      <c r="AL130" s="346">
        <f t="shared" si="16"/>
        <v>0</v>
      </c>
      <c r="AM130" s="346">
        <f t="shared" si="17"/>
        <v>0</v>
      </c>
      <c r="AN130" s="346">
        <f t="shared" si="18"/>
        <v>0</v>
      </c>
      <c r="AO130" s="346">
        <f t="shared" si="19"/>
        <v>0</v>
      </c>
    </row>
    <row r="131" spans="1:41" s="374" customFormat="1" x14ac:dyDescent="0.25">
      <c r="A131" s="369"/>
      <c r="B131" s="369"/>
      <c r="C131" s="370"/>
      <c r="D131" s="369"/>
      <c r="E131" s="369"/>
      <c r="F131" s="369"/>
      <c r="G131" s="344">
        <f t="shared" si="20"/>
        <v>0</v>
      </c>
      <c r="H131" s="369"/>
      <c r="I131" s="369"/>
      <c r="J131" s="369"/>
      <c r="K131" s="369"/>
      <c r="L131" s="369"/>
      <c r="M131" s="369"/>
      <c r="N131" s="369"/>
      <c r="O131" s="369"/>
      <c r="P131" s="371"/>
      <c r="Q131" s="465">
        <f>IF(C131&gt;Allgemeines!$C$12,0,SUM(G131,H131,J131,K131,M131:N131)-SUM(I131,L131,O131:P131))</f>
        <v>0</v>
      </c>
      <c r="R131" s="369"/>
      <c r="S131" s="369"/>
      <c r="T131" s="369"/>
      <c r="U131" s="369"/>
      <c r="V131" s="344">
        <f t="shared" si="21"/>
        <v>0</v>
      </c>
      <c r="W131" s="345">
        <f>IF(ISBLANK($B131),0,VLOOKUP($B131,Listen!$A$2:$C$45,2,FALSE))</f>
        <v>0</v>
      </c>
      <c r="X131" s="345">
        <f>IF(ISBLANK($B131),0,VLOOKUP($B131,Listen!$A$2:$C$45,3,FALSE))</f>
        <v>0</v>
      </c>
      <c r="Y131" s="372">
        <f t="shared" si="24"/>
        <v>0</v>
      </c>
      <c r="Z131" s="372">
        <f t="shared" si="25"/>
        <v>0</v>
      </c>
      <c r="AA131" s="372">
        <f t="shared" si="25"/>
        <v>0</v>
      </c>
      <c r="AB131" s="372">
        <f t="shared" si="25"/>
        <v>0</v>
      </c>
      <c r="AC131" s="372">
        <f t="shared" si="25"/>
        <v>0</v>
      </c>
      <c r="AD131" s="372">
        <f t="shared" si="25"/>
        <v>0</v>
      </c>
      <c r="AE131" s="372">
        <f t="shared" si="25"/>
        <v>0</v>
      </c>
      <c r="AF131" s="346">
        <f t="shared" si="22"/>
        <v>0</v>
      </c>
      <c r="AG131" s="346">
        <f>IF(C131=Allgemeines!$C$12,SAV!$V131-SAV!$AH131,HLOOKUP(Allgemeines!$C$12-1,$AI$4:$AO$2000,ROW(C131)-3,FALSE)-$AH131)</f>
        <v>0</v>
      </c>
      <c r="AH131" s="346">
        <f>HLOOKUP(Allgemeines!$C$12,$AI$4:$AO$2000,ROW(C131)-3,FALSE)</f>
        <v>0</v>
      </c>
      <c r="AI131" s="346">
        <f t="shared" si="13"/>
        <v>0</v>
      </c>
      <c r="AJ131" s="346">
        <f t="shared" si="14"/>
        <v>0</v>
      </c>
      <c r="AK131" s="346">
        <f t="shared" si="15"/>
        <v>0</v>
      </c>
      <c r="AL131" s="346">
        <f t="shared" si="16"/>
        <v>0</v>
      </c>
      <c r="AM131" s="346">
        <f t="shared" si="17"/>
        <v>0</v>
      </c>
      <c r="AN131" s="346">
        <f t="shared" si="18"/>
        <v>0</v>
      </c>
      <c r="AO131" s="346">
        <f t="shared" si="19"/>
        <v>0</v>
      </c>
    </row>
    <row r="132" spans="1:41" s="374" customFormat="1" x14ac:dyDescent="0.25">
      <c r="A132" s="369"/>
      <c r="B132" s="369"/>
      <c r="C132" s="370"/>
      <c r="D132" s="369"/>
      <c r="E132" s="369"/>
      <c r="F132" s="369"/>
      <c r="G132" s="344">
        <f t="shared" si="20"/>
        <v>0</v>
      </c>
      <c r="H132" s="369"/>
      <c r="I132" s="369"/>
      <c r="J132" s="369"/>
      <c r="K132" s="369"/>
      <c r="L132" s="369"/>
      <c r="M132" s="369"/>
      <c r="N132" s="369"/>
      <c r="O132" s="369"/>
      <c r="P132" s="371"/>
      <c r="Q132" s="465">
        <f>IF(C132&gt;Allgemeines!$C$12,0,SUM(G132,H132,J132,K132,M132:N132)-SUM(I132,L132,O132:P132))</f>
        <v>0</v>
      </c>
      <c r="R132" s="369"/>
      <c r="S132" s="369"/>
      <c r="T132" s="369"/>
      <c r="U132" s="369"/>
      <c r="V132" s="344">
        <f t="shared" si="21"/>
        <v>0</v>
      </c>
      <c r="W132" s="345">
        <f>IF(ISBLANK($B132),0,VLOOKUP($B132,Listen!$A$2:$C$45,2,FALSE))</f>
        <v>0</v>
      </c>
      <c r="X132" s="345">
        <f>IF(ISBLANK($B132),0,VLOOKUP($B132,Listen!$A$2:$C$45,3,FALSE))</f>
        <v>0</v>
      </c>
      <c r="Y132" s="372">
        <f t="shared" si="24"/>
        <v>0</v>
      </c>
      <c r="Z132" s="372">
        <f t="shared" si="25"/>
        <v>0</v>
      </c>
      <c r="AA132" s="372">
        <f t="shared" si="25"/>
        <v>0</v>
      </c>
      <c r="AB132" s="372">
        <f t="shared" si="25"/>
        <v>0</v>
      </c>
      <c r="AC132" s="372">
        <f t="shared" si="25"/>
        <v>0</v>
      </c>
      <c r="AD132" s="372">
        <f t="shared" si="25"/>
        <v>0</v>
      </c>
      <c r="AE132" s="372">
        <f t="shared" si="25"/>
        <v>0</v>
      </c>
      <c r="AF132" s="346">
        <f t="shared" si="22"/>
        <v>0</v>
      </c>
      <c r="AG132" s="346">
        <f>IF(C132=Allgemeines!$C$12,SAV!$V132-SAV!$AH132,HLOOKUP(Allgemeines!$C$12-1,$AI$4:$AO$2000,ROW(C132)-3,FALSE)-$AH132)</f>
        <v>0</v>
      </c>
      <c r="AH132" s="346">
        <f>HLOOKUP(Allgemeines!$C$12,$AI$4:$AO$2000,ROW(C132)-3,FALSE)</f>
        <v>0</v>
      </c>
      <c r="AI132" s="346">
        <f t="shared" si="13"/>
        <v>0</v>
      </c>
      <c r="AJ132" s="346">
        <f t="shared" si="14"/>
        <v>0</v>
      </c>
      <c r="AK132" s="346">
        <f t="shared" si="15"/>
        <v>0</v>
      </c>
      <c r="AL132" s="346">
        <f t="shared" si="16"/>
        <v>0</v>
      </c>
      <c r="AM132" s="346">
        <f t="shared" si="17"/>
        <v>0</v>
      </c>
      <c r="AN132" s="346">
        <f t="shared" si="18"/>
        <v>0</v>
      </c>
      <c r="AO132" s="346">
        <f t="shared" si="19"/>
        <v>0</v>
      </c>
    </row>
    <row r="133" spans="1:41" s="374" customFormat="1" x14ac:dyDescent="0.25">
      <c r="A133" s="369"/>
      <c r="B133" s="369"/>
      <c r="C133" s="370"/>
      <c r="D133" s="369"/>
      <c r="E133" s="369"/>
      <c r="F133" s="369"/>
      <c r="G133" s="344">
        <f t="shared" si="20"/>
        <v>0</v>
      </c>
      <c r="H133" s="369"/>
      <c r="I133" s="369"/>
      <c r="J133" s="369"/>
      <c r="K133" s="369"/>
      <c r="L133" s="369"/>
      <c r="M133" s="369"/>
      <c r="N133" s="369"/>
      <c r="O133" s="369"/>
      <c r="P133" s="371"/>
      <c r="Q133" s="465">
        <f>IF(C133&gt;Allgemeines!$C$12,0,SUM(G133,H133,J133,K133,M133:N133)-SUM(I133,L133,O133:P133))</f>
        <v>0</v>
      </c>
      <c r="R133" s="369"/>
      <c r="S133" s="369"/>
      <c r="T133" s="369"/>
      <c r="U133" s="369"/>
      <c r="V133" s="344">
        <f t="shared" si="21"/>
        <v>0</v>
      </c>
      <c r="W133" s="345">
        <f>IF(ISBLANK($B133),0,VLOOKUP($B133,Listen!$A$2:$C$45,2,FALSE))</f>
        <v>0</v>
      </c>
      <c r="X133" s="345">
        <f>IF(ISBLANK($B133),0,VLOOKUP($B133,Listen!$A$2:$C$45,3,FALSE))</f>
        <v>0</v>
      </c>
      <c r="Y133" s="372">
        <f t="shared" si="24"/>
        <v>0</v>
      </c>
      <c r="Z133" s="372">
        <f t="shared" si="25"/>
        <v>0</v>
      </c>
      <c r="AA133" s="372">
        <f t="shared" si="25"/>
        <v>0</v>
      </c>
      <c r="AB133" s="372">
        <f t="shared" si="25"/>
        <v>0</v>
      </c>
      <c r="AC133" s="372">
        <f t="shared" si="25"/>
        <v>0</v>
      </c>
      <c r="AD133" s="372">
        <f t="shared" si="25"/>
        <v>0</v>
      </c>
      <c r="AE133" s="372">
        <f t="shared" si="25"/>
        <v>0</v>
      </c>
      <c r="AF133" s="346">
        <f t="shared" si="22"/>
        <v>0</v>
      </c>
      <c r="AG133" s="346">
        <f>IF(C133=Allgemeines!$C$12,SAV!$V133-SAV!$AH133,HLOOKUP(Allgemeines!$C$12-1,$AI$4:$AO$2000,ROW(C133)-3,FALSE)-$AH133)</f>
        <v>0</v>
      </c>
      <c r="AH133" s="346">
        <f>HLOOKUP(Allgemeines!$C$12,$AI$4:$AO$2000,ROW(C133)-3,FALSE)</f>
        <v>0</v>
      </c>
      <c r="AI133" s="346">
        <f t="shared" ref="AI133:AI196" si="26">IF(OR($C133=0,$V133=0),0,IF($C133&lt;=AI$4,$V133-$V133/Y133*(AI$4-$C133+1),0))</f>
        <v>0</v>
      </c>
      <c r="AJ133" s="346">
        <f t="shared" ref="AJ133:AJ196" si="27">IF(OR($C133=0,$V133=0,Z133-(AJ$4-$C133)=0),0,IF($C133&lt;AJ$4,AI133-AI133/(Z133-(AJ$4-$C133)),IF($C133=AJ$4,$V133-$V133/Z133,0)))</f>
        <v>0</v>
      </c>
      <c r="AK133" s="346">
        <f t="shared" ref="AK133:AK196" si="28">IF(OR($C133=0,$V133=0,AA133-(AK$4-$C133)=0),0,IF($C133&lt;AK$4,AJ133-AJ133/(AA133-(AK$4-$C133)),IF($C133=AK$4,$V133-$V133/AA133,0)))</f>
        <v>0</v>
      </c>
      <c r="AL133" s="346">
        <f t="shared" ref="AL133:AL196" si="29">IF(OR($C133=0,$V133=0,AB133-(AL$4-$C133)=0),0,IF($C133&lt;AL$4,AK133-AK133/(AB133-(AL$4-$C133)),IF($C133=AL$4,$V133-$V133/AB133,0)))</f>
        <v>0</v>
      </c>
      <c r="AM133" s="346">
        <f t="shared" ref="AM133:AM196" si="30">IF(OR($C133=0,$V133=0,AC133-(AM$4-$C133)=0),0,IF($C133&lt;AM$4,AL133-AL133/(AC133-(AM$4-$C133)),IF($C133=AM$4,$V133-$V133/AC133,0)))</f>
        <v>0</v>
      </c>
      <c r="AN133" s="346">
        <f t="shared" ref="AN133:AN196" si="31">IF(OR($C133=0,$V133=0,AD133-(AN$4-$C133)=0),0,IF($C133&lt;AN$4,AM133-AM133/(AD133-(AN$4-$C133)),IF($C133=AN$4,$V133-$V133/AD133,0)))</f>
        <v>0</v>
      </c>
      <c r="AO133" s="346">
        <f t="shared" ref="AO133:AO196" si="32">IF(OR($C133=0,$V133=0,AE133-(AO$4-$C133)=0),0,IF($C133&lt;AO$4,AN133-AN133/(AE133-(AO$4-$C133)),IF($C133=AO$4,$V133-$V133/AE133,0)))</f>
        <v>0</v>
      </c>
    </row>
    <row r="134" spans="1:41" s="374" customFormat="1" x14ac:dyDescent="0.25">
      <c r="A134" s="369"/>
      <c r="B134" s="369"/>
      <c r="C134" s="370"/>
      <c r="D134" s="369"/>
      <c r="E134" s="369"/>
      <c r="F134" s="369"/>
      <c r="G134" s="344">
        <f t="shared" ref="G134:G197" si="33">D134*E134/100</f>
        <v>0</v>
      </c>
      <c r="H134" s="369"/>
      <c r="I134" s="369"/>
      <c r="J134" s="369"/>
      <c r="K134" s="369"/>
      <c r="L134" s="369"/>
      <c r="M134" s="369"/>
      <c r="N134" s="369"/>
      <c r="O134" s="369"/>
      <c r="P134" s="371"/>
      <c r="Q134" s="465">
        <f>IF(C134&gt;Allgemeines!$C$12,0,SUM(G134,H134,J134,K134,M134:N134)-SUM(I134,L134,O134:P134))</f>
        <v>0</v>
      </c>
      <c r="R134" s="369"/>
      <c r="S134" s="369"/>
      <c r="T134" s="369"/>
      <c r="U134" s="369"/>
      <c r="V134" s="344">
        <f t="shared" ref="V134:V197" si="34">Q134-SUM(R134:U134)</f>
        <v>0</v>
      </c>
      <c r="W134" s="345">
        <f>IF(ISBLANK($B134),0,VLOOKUP($B134,Listen!$A$2:$C$45,2,FALSE))</f>
        <v>0</v>
      </c>
      <c r="X134" s="345">
        <f>IF(ISBLANK($B134),0,VLOOKUP($B134,Listen!$A$2:$C$45,3,FALSE))</f>
        <v>0</v>
      </c>
      <c r="Y134" s="372">
        <f t="shared" si="24"/>
        <v>0</v>
      </c>
      <c r="Z134" s="372">
        <f t="shared" si="25"/>
        <v>0</v>
      </c>
      <c r="AA134" s="372">
        <f t="shared" si="25"/>
        <v>0</v>
      </c>
      <c r="AB134" s="372">
        <f t="shared" si="25"/>
        <v>0</v>
      </c>
      <c r="AC134" s="372">
        <f t="shared" si="25"/>
        <v>0</v>
      </c>
      <c r="AD134" s="372">
        <f t="shared" si="25"/>
        <v>0</v>
      </c>
      <c r="AE134" s="372">
        <f t="shared" si="25"/>
        <v>0</v>
      </c>
      <c r="AF134" s="346">
        <f t="shared" ref="AF134:AF197" si="35">AH134+AG134</f>
        <v>0</v>
      </c>
      <c r="AG134" s="346">
        <f>IF(C134=Allgemeines!$C$12,SAV!$V134-SAV!$AH134,HLOOKUP(Allgemeines!$C$12-1,$AI$4:$AO$2000,ROW(C134)-3,FALSE)-$AH134)</f>
        <v>0</v>
      </c>
      <c r="AH134" s="346">
        <f>HLOOKUP(Allgemeines!$C$12,$AI$4:$AO$2000,ROW(C134)-3,FALSE)</f>
        <v>0</v>
      </c>
      <c r="AI134" s="346">
        <f t="shared" si="26"/>
        <v>0</v>
      </c>
      <c r="AJ134" s="346">
        <f t="shared" si="27"/>
        <v>0</v>
      </c>
      <c r="AK134" s="346">
        <f t="shared" si="28"/>
        <v>0</v>
      </c>
      <c r="AL134" s="346">
        <f t="shared" si="29"/>
        <v>0</v>
      </c>
      <c r="AM134" s="346">
        <f t="shared" si="30"/>
        <v>0</v>
      </c>
      <c r="AN134" s="346">
        <f t="shared" si="31"/>
        <v>0</v>
      </c>
      <c r="AO134" s="346">
        <f t="shared" si="32"/>
        <v>0</v>
      </c>
    </row>
    <row r="135" spans="1:41" s="374" customFormat="1" x14ac:dyDescent="0.25">
      <c r="A135" s="369"/>
      <c r="B135" s="369"/>
      <c r="C135" s="370"/>
      <c r="D135" s="369"/>
      <c r="E135" s="369"/>
      <c r="F135" s="369"/>
      <c r="G135" s="344">
        <f t="shared" si="33"/>
        <v>0</v>
      </c>
      <c r="H135" s="369"/>
      <c r="I135" s="369"/>
      <c r="J135" s="369"/>
      <c r="K135" s="369"/>
      <c r="L135" s="369"/>
      <c r="M135" s="369"/>
      <c r="N135" s="369"/>
      <c r="O135" s="369"/>
      <c r="P135" s="371"/>
      <c r="Q135" s="465">
        <f>IF(C135&gt;Allgemeines!$C$12,0,SUM(G135,H135,J135,K135,M135:N135)-SUM(I135,L135,O135:P135))</f>
        <v>0</v>
      </c>
      <c r="R135" s="369"/>
      <c r="S135" s="369"/>
      <c r="T135" s="369"/>
      <c r="U135" s="369"/>
      <c r="V135" s="344">
        <f t="shared" si="34"/>
        <v>0</v>
      </c>
      <c r="W135" s="345">
        <f>IF(ISBLANK($B135),0,VLOOKUP($B135,Listen!$A$2:$C$45,2,FALSE))</f>
        <v>0</v>
      </c>
      <c r="X135" s="345">
        <f>IF(ISBLANK($B135),0,VLOOKUP($B135,Listen!$A$2:$C$45,3,FALSE))</f>
        <v>0</v>
      </c>
      <c r="Y135" s="372">
        <f t="shared" si="24"/>
        <v>0</v>
      </c>
      <c r="Z135" s="372">
        <f t="shared" si="25"/>
        <v>0</v>
      </c>
      <c r="AA135" s="372">
        <f t="shared" si="25"/>
        <v>0</v>
      </c>
      <c r="AB135" s="372">
        <f t="shared" si="25"/>
        <v>0</v>
      </c>
      <c r="AC135" s="372">
        <f t="shared" si="25"/>
        <v>0</v>
      </c>
      <c r="AD135" s="372">
        <f t="shared" si="25"/>
        <v>0</v>
      </c>
      <c r="AE135" s="372">
        <f t="shared" si="25"/>
        <v>0</v>
      </c>
      <c r="AF135" s="346">
        <f t="shared" si="35"/>
        <v>0</v>
      </c>
      <c r="AG135" s="346">
        <f>IF(C135=Allgemeines!$C$12,SAV!$V135-SAV!$AH135,HLOOKUP(Allgemeines!$C$12-1,$AI$4:$AO$2000,ROW(C135)-3,FALSE)-$AH135)</f>
        <v>0</v>
      </c>
      <c r="AH135" s="346">
        <f>HLOOKUP(Allgemeines!$C$12,$AI$4:$AO$2000,ROW(C135)-3,FALSE)</f>
        <v>0</v>
      </c>
      <c r="AI135" s="346">
        <f t="shared" si="26"/>
        <v>0</v>
      </c>
      <c r="AJ135" s="346">
        <f t="shared" si="27"/>
        <v>0</v>
      </c>
      <c r="AK135" s="346">
        <f t="shared" si="28"/>
        <v>0</v>
      </c>
      <c r="AL135" s="346">
        <f t="shared" si="29"/>
        <v>0</v>
      </c>
      <c r="AM135" s="346">
        <f t="shared" si="30"/>
        <v>0</v>
      </c>
      <c r="AN135" s="346">
        <f t="shared" si="31"/>
        <v>0</v>
      </c>
      <c r="AO135" s="346">
        <f t="shared" si="32"/>
        <v>0</v>
      </c>
    </row>
    <row r="136" spans="1:41" s="374" customFormat="1" x14ac:dyDescent="0.25">
      <c r="A136" s="369"/>
      <c r="B136" s="369"/>
      <c r="C136" s="370"/>
      <c r="D136" s="369"/>
      <c r="E136" s="369"/>
      <c r="F136" s="369"/>
      <c r="G136" s="344">
        <f t="shared" si="33"/>
        <v>0</v>
      </c>
      <c r="H136" s="369"/>
      <c r="I136" s="369"/>
      <c r="J136" s="369"/>
      <c r="K136" s="369"/>
      <c r="L136" s="369"/>
      <c r="M136" s="369"/>
      <c r="N136" s="369"/>
      <c r="O136" s="369"/>
      <c r="P136" s="371"/>
      <c r="Q136" s="465">
        <f>IF(C136&gt;Allgemeines!$C$12,0,SUM(G136,H136,J136,K136,M136:N136)-SUM(I136,L136,O136:P136))</f>
        <v>0</v>
      </c>
      <c r="R136" s="369"/>
      <c r="S136" s="369"/>
      <c r="T136" s="369"/>
      <c r="U136" s="369"/>
      <c r="V136" s="344">
        <f t="shared" si="34"/>
        <v>0</v>
      </c>
      <c r="W136" s="345">
        <f>IF(ISBLANK($B136),0,VLOOKUP($B136,Listen!$A$2:$C$45,2,FALSE))</f>
        <v>0</v>
      </c>
      <c r="X136" s="345">
        <f>IF(ISBLANK($B136),0,VLOOKUP($B136,Listen!$A$2:$C$45,3,FALSE))</f>
        <v>0</v>
      </c>
      <c r="Y136" s="372">
        <f t="shared" si="24"/>
        <v>0</v>
      </c>
      <c r="Z136" s="372">
        <f t="shared" si="25"/>
        <v>0</v>
      </c>
      <c r="AA136" s="372">
        <f t="shared" si="25"/>
        <v>0</v>
      </c>
      <c r="AB136" s="372">
        <f t="shared" si="25"/>
        <v>0</v>
      </c>
      <c r="AC136" s="372">
        <f t="shared" si="25"/>
        <v>0</v>
      </c>
      <c r="AD136" s="372">
        <f t="shared" si="25"/>
        <v>0</v>
      </c>
      <c r="AE136" s="372">
        <f t="shared" si="25"/>
        <v>0</v>
      </c>
      <c r="AF136" s="346">
        <f t="shared" si="35"/>
        <v>0</v>
      </c>
      <c r="AG136" s="346">
        <f>IF(C136=Allgemeines!$C$12,SAV!$V136-SAV!$AH136,HLOOKUP(Allgemeines!$C$12-1,$AI$4:$AO$2000,ROW(C136)-3,FALSE)-$AH136)</f>
        <v>0</v>
      </c>
      <c r="AH136" s="346">
        <f>HLOOKUP(Allgemeines!$C$12,$AI$4:$AO$2000,ROW(C136)-3,FALSE)</f>
        <v>0</v>
      </c>
      <c r="AI136" s="346">
        <f t="shared" si="26"/>
        <v>0</v>
      </c>
      <c r="AJ136" s="346">
        <f t="shared" si="27"/>
        <v>0</v>
      </c>
      <c r="AK136" s="346">
        <f t="shared" si="28"/>
        <v>0</v>
      </c>
      <c r="AL136" s="346">
        <f t="shared" si="29"/>
        <v>0</v>
      </c>
      <c r="AM136" s="346">
        <f t="shared" si="30"/>
        <v>0</v>
      </c>
      <c r="AN136" s="346">
        <f t="shared" si="31"/>
        <v>0</v>
      </c>
      <c r="AO136" s="346">
        <f t="shared" si="32"/>
        <v>0</v>
      </c>
    </row>
    <row r="137" spans="1:41" s="374" customFormat="1" x14ac:dyDescent="0.25">
      <c r="A137" s="369"/>
      <c r="B137" s="369"/>
      <c r="C137" s="370"/>
      <c r="D137" s="369"/>
      <c r="E137" s="369"/>
      <c r="F137" s="369"/>
      <c r="G137" s="344">
        <f t="shared" si="33"/>
        <v>0</v>
      </c>
      <c r="H137" s="369"/>
      <c r="I137" s="369"/>
      <c r="J137" s="369"/>
      <c r="K137" s="369"/>
      <c r="L137" s="369"/>
      <c r="M137" s="369"/>
      <c r="N137" s="369"/>
      <c r="O137" s="369"/>
      <c r="P137" s="371"/>
      <c r="Q137" s="465">
        <f>IF(C137&gt;Allgemeines!$C$12,0,SUM(G137,H137,J137,K137,M137:N137)-SUM(I137,L137,O137:P137))</f>
        <v>0</v>
      </c>
      <c r="R137" s="369"/>
      <c r="S137" s="369"/>
      <c r="T137" s="369"/>
      <c r="U137" s="369"/>
      <c r="V137" s="344">
        <f t="shared" si="34"/>
        <v>0</v>
      </c>
      <c r="W137" s="345">
        <f>IF(ISBLANK($B137),0,VLOOKUP($B137,Listen!$A$2:$C$45,2,FALSE))</f>
        <v>0</v>
      </c>
      <c r="X137" s="345">
        <f>IF(ISBLANK($B137),0,VLOOKUP($B137,Listen!$A$2:$C$45,3,FALSE))</f>
        <v>0</v>
      </c>
      <c r="Y137" s="372">
        <f t="shared" si="24"/>
        <v>0</v>
      </c>
      <c r="Z137" s="372">
        <f t="shared" si="25"/>
        <v>0</v>
      </c>
      <c r="AA137" s="372">
        <f t="shared" si="25"/>
        <v>0</v>
      </c>
      <c r="AB137" s="372">
        <f t="shared" si="25"/>
        <v>0</v>
      </c>
      <c r="AC137" s="372">
        <f t="shared" si="25"/>
        <v>0</v>
      </c>
      <c r="AD137" s="372">
        <f t="shared" si="25"/>
        <v>0</v>
      </c>
      <c r="AE137" s="372">
        <f t="shared" si="25"/>
        <v>0</v>
      </c>
      <c r="AF137" s="346">
        <f t="shared" si="35"/>
        <v>0</v>
      </c>
      <c r="AG137" s="346">
        <f>IF(C137=Allgemeines!$C$12,SAV!$V137-SAV!$AH137,HLOOKUP(Allgemeines!$C$12-1,$AI$4:$AO$2000,ROW(C137)-3,FALSE)-$AH137)</f>
        <v>0</v>
      </c>
      <c r="AH137" s="346">
        <f>HLOOKUP(Allgemeines!$C$12,$AI$4:$AO$2000,ROW(C137)-3,FALSE)</f>
        <v>0</v>
      </c>
      <c r="AI137" s="346">
        <f t="shared" si="26"/>
        <v>0</v>
      </c>
      <c r="AJ137" s="346">
        <f t="shared" si="27"/>
        <v>0</v>
      </c>
      <c r="AK137" s="346">
        <f t="shared" si="28"/>
        <v>0</v>
      </c>
      <c r="AL137" s="346">
        <f t="shared" si="29"/>
        <v>0</v>
      </c>
      <c r="AM137" s="346">
        <f t="shared" si="30"/>
        <v>0</v>
      </c>
      <c r="AN137" s="346">
        <f t="shared" si="31"/>
        <v>0</v>
      </c>
      <c r="AO137" s="346">
        <f t="shared" si="32"/>
        <v>0</v>
      </c>
    </row>
    <row r="138" spans="1:41" s="374" customFormat="1" x14ac:dyDescent="0.25">
      <c r="A138" s="369"/>
      <c r="B138" s="369"/>
      <c r="C138" s="370"/>
      <c r="D138" s="369"/>
      <c r="E138" s="369"/>
      <c r="F138" s="369"/>
      <c r="G138" s="344">
        <f t="shared" si="33"/>
        <v>0</v>
      </c>
      <c r="H138" s="369"/>
      <c r="I138" s="369"/>
      <c r="J138" s="369"/>
      <c r="K138" s="369"/>
      <c r="L138" s="369"/>
      <c r="M138" s="369"/>
      <c r="N138" s="369"/>
      <c r="O138" s="369"/>
      <c r="P138" s="371"/>
      <c r="Q138" s="465">
        <f>IF(C138&gt;Allgemeines!$C$12,0,SUM(G138,H138,J138,K138,M138:N138)-SUM(I138,L138,O138:P138))</f>
        <v>0</v>
      </c>
      <c r="R138" s="369"/>
      <c r="S138" s="369"/>
      <c r="T138" s="369"/>
      <c r="U138" s="369"/>
      <c r="V138" s="344">
        <f t="shared" si="34"/>
        <v>0</v>
      </c>
      <c r="W138" s="345">
        <f>IF(ISBLANK($B138),0,VLOOKUP($B138,Listen!$A$2:$C$45,2,FALSE))</f>
        <v>0</v>
      </c>
      <c r="X138" s="345">
        <f>IF(ISBLANK($B138),0,VLOOKUP($B138,Listen!$A$2:$C$45,3,FALSE))</f>
        <v>0</v>
      </c>
      <c r="Y138" s="372">
        <f t="shared" si="24"/>
        <v>0</v>
      </c>
      <c r="Z138" s="372">
        <f t="shared" si="25"/>
        <v>0</v>
      </c>
      <c r="AA138" s="372">
        <f t="shared" si="25"/>
        <v>0</v>
      </c>
      <c r="AB138" s="372">
        <f t="shared" si="25"/>
        <v>0</v>
      </c>
      <c r="AC138" s="372">
        <f t="shared" si="25"/>
        <v>0</v>
      </c>
      <c r="AD138" s="372">
        <f t="shared" si="25"/>
        <v>0</v>
      </c>
      <c r="AE138" s="372">
        <f t="shared" si="25"/>
        <v>0</v>
      </c>
      <c r="AF138" s="346">
        <f t="shared" si="35"/>
        <v>0</v>
      </c>
      <c r="AG138" s="346">
        <f>IF(C138=Allgemeines!$C$12,SAV!$V138-SAV!$AH138,HLOOKUP(Allgemeines!$C$12-1,$AI$4:$AO$2000,ROW(C138)-3,FALSE)-$AH138)</f>
        <v>0</v>
      </c>
      <c r="AH138" s="346">
        <f>HLOOKUP(Allgemeines!$C$12,$AI$4:$AO$2000,ROW(C138)-3,FALSE)</f>
        <v>0</v>
      </c>
      <c r="AI138" s="346">
        <f t="shared" si="26"/>
        <v>0</v>
      </c>
      <c r="AJ138" s="346">
        <f t="shared" si="27"/>
        <v>0</v>
      </c>
      <c r="AK138" s="346">
        <f t="shared" si="28"/>
        <v>0</v>
      </c>
      <c r="AL138" s="346">
        <f t="shared" si="29"/>
        <v>0</v>
      </c>
      <c r="AM138" s="346">
        <f t="shared" si="30"/>
        <v>0</v>
      </c>
      <c r="AN138" s="346">
        <f t="shared" si="31"/>
        <v>0</v>
      </c>
      <c r="AO138" s="346">
        <f t="shared" si="32"/>
        <v>0</v>
      </c>
    </row>
    <row r="139" spans="1:41" s="374" customFormat="1" x14ac:dyDescent="0.25">
      <c r="A139" s="369"/>
      <c r="B139" s="369"/>
      <c r="C139" s="370"/>
      <c r="D139" s="369"/>
      <c r="E139" s="369"/>
      <c r="F139" s="369"/>
      <c r="G139" s="344">
        <f t="shared" si="33"/>
        <v>0</v>
      </c>
      <c r="H139" s="369"/>
      <c r="I139" s="369"/>
      <c r="J139" s="369"/>
      <c r="K139" s="369"/>
      <c r="L139" s="369"/>
      <c r="M139" s="369"/>
      <c r="N139" s="369"/>
      <c r="O139" s="369"/>
      <c r="P139" s="371"/>
      <c r="Q139" s="465">
        <f>IF(C139&gt;Allgemeines!$C$12,0,SUM(G139,H139,J139,K139,M139:N139)-SUM(I139,L139,O139:P139))</f>
        <v>0</v>
      </c>
      <c r="R139" s="369"/>
      <c r="S139" s="369"/>
      <c r="T139" s="369"/>
      <c r="U139" s="369"/>
      <c r="V139" s="344">
        <f t="shared" si="34"/>
        <v>0</v>
      </c>
      <c r="W139" s="345">
        <f>IF(ISBLANK($B139),0,VLOOKUP($B139,Listen!$A$2:$C$45,2,FALSE))</f>
        <v>0</v>
      </c>
      <c r="X139" s="345">
        <f>IF(ISBLANK($B139),0,VLOOKUP($B139,Listen!$A$2:$C$45,3,FALSE))</f>
        <v>0</v>
      </c>
      <c r="Y139" s="372">
        <f t="shared" ref="Y139:Y202" si="36">$W139</f>
        <v>0</v>
      </c>
      <c r="Z139" s="372">
        <f t="shared" si="25"/>
        <v>0</v>
      </c>
      <c r="AA139" s="372">
        <f t="shared" si="25"/>
        <v>0</v>
      </c>
      <c r="AB139" s="372">
        <f t="shared" si="25"/>
        <v>0</v>
      </c>
      <c r="AC139" s="372">
        <f t="shared" si="25"/>
        <v>0</v>
      </c>
      <c r="AD139" s="372">
        <f t="shared" si="25"/>
        <v>0</v>
      </c>
      <c r="AE139" s="372">
        <f t="shared" si="25"/>
        <v>0</v>
      </c>
      <c r="AF139" s="346">
        <f t="shared" si="35"/>
        <v>0</v>
      </c>
      <c r="AG139" s="346">
        <f>IF(C139=Allgemeines!$C$12,SAV!$V139-SAV!$AH139,HLOOKUP(Allgemeines!$C$12-1,$AI$4:$AO$2000,ROW(C139)-3,FALSE)-$AH139)</f>
        <v>0</v>
      </c>
      <c r="AH139" s="346">
        <f>HLOOKUP(Allgemeines!$C$12,$AI$4:$AO$2000,ROW(C139)-3,FALSE)</f>
        <v>0</v>
      </c>
      <c r="AI139" s="346">
        <f t="shared" si="26"/>
        <v>0</v>
      </c>
      <c r="AJ139" s="346">
        <f t="shared" si="27"/>
        <v>0</v>
      </c>
      <c r="AK139" s="346">
        <f t="shared" si="28"/>
        <v>0</v>
      </c>
      <c r="AL139" s="346">
        <f t="shared" si="29"/>
        <v>0</v>
      </c>
      <c r="AM139" s="346">
        <f t="shared" si="30"/>
        <v>0</v>
      </c>
      <c r="AN139" s="346">
        <f t="shared" si="31"/>
        <v>0</v>
      </c>
      <c r="AO139" s="346">
        <f t="shared" si="32"/>
        <v>0</v>
      </c>
    </row>
    <row r="140" spans="1:41" s="374" customFormat="1" x14ac:dyDescent="0.25">
      <c r="A140" s="369"/>
      <c r="B140" s="369"/>
      <c r="C140" s="370"/>
      <c r="D140" s="369"/>
      <c r="E140" s="369"/>
      <c r="F140" s="369"/>
      <c r="G140" s="344">
        <f t="shared" si="33"/>
        <v>0</v>
      </c>
      <c r="H140" s="369"/>
      <c r="I140" s="369"/>
      <c r="J140" s="369"/>
      <c r="K140" s="369"/>
      <c r="L140" s="369"/>
      <c r="M140" s="369"/>
      <c r="N140" s="369"/>
      <c r="O140" s="369"/>
      <c r="P140" s="371"/>
      <c r="Q140" s="465">
        <f>IF(C140&gt;Allgemeines!$C$12,0,SUM(G140,H140,J140,K140,M140:N140)-SUM(I140,L140,O140:P140))</f>
        <v>0</v>
      </c>
      <c r="R140" s="369"/>
      <c r="S140" s="369"/>
      <c r="T140" s="369"/>
      <c r="U140" s="369"/>
      <c r="V140" s="344">
        <f t="shared" si="34"/>
        <v>0</v>
      </c>
      <c r="W140" s="345">
        <f>IF(ISBLANK($B140),0,VLOOKUP($B140,Listen!$A$2:$C$45,2,FALSE))</f>
        <v>0</v>
      </c>
      <c r="X140" s="345">
        <f>IF(ISBLANK($B140),0,VLOOKUP($B140,Listen!$A$2:$C$45,3,FALSE))</f>
        <v>0</v>
      </c>
      <c r="Y140" s="372">
        <f t="shared" si="36"/>
        <v>0</v>
      </c>
      <c r="Z140" s="372">
        <f t="shared" si="25"/>
        <v>0</v>
      </c>
      <c r="AA140" s="372">
        <f t="shared" si="25"/>
        <v>0</v>
      </c>
      <c r="AB140" s="372">
        <f t="shared" si="25"/>
        <v>0</v>
      </c>
      <c r="AC140" s="372">
        <f t="shared" si="25"/>
        <v>0</v>
      </c>
      <c r="AD140" s="372">
        <f t="shared" si="25"/>
        <v>0</v>
      </c>
      <c r="AE140" s="372">
        <f t="shared" si="25"/>
        <v>0</v>
      </c>
      <c r="AF140" s="346">
        <f t="shared" si="35"/>
        <v>0</v>
      </c>
      <c r="AG140" s="346">
        <f>IF(C140=Allgemeines!$C$12,SAV!$V140-SAV!$AH140,HLOOKUP(Allgemeines!$C$12-1,$AI$4:$AO$2000,ROW(C140)-3,FALSE)-$AH140)</f>
        <v>0</v>
      </c>
      <c r="AH140" s="346">
        <f>HLOOKUP(Allgemeines!$C$12,$AI$4:$AO$2000,ROW(C140)-3,FALSE)</f>
        <v>0</v>
      </c>
      <c r="AI140" s="346">
        <f t="shared" si="26"/>
        <v>0</v>
      </c>
      <c r="AJ140" s="346">
        <f t="shared" si="27"/>
        <v>0</v>
      </c>
      <c r="AK140" s="346">
        <f t="shared" si="28"/>
        <v>0</v>
      </c>
      <c r="AL140" s="346">
        <f t="shared" si="29"/>
        <v>0</v>
      </c>
      <c r="AM140" s="346">
        <f t="shared" si="30"/>
        <v>0</v>
      </c>
      <c r="AN140" s="346">
        <f t="shared" si="31"/>
        <v>0</v>
      </c>
      <c r="AO140" s="346">
        <f t="shared" si="32"/>
        <v>0</v>
      </c>
    </row>
    <row r="141" spans="1:41" s="374" customFormat="1" x14ac:dyDescent="0.25">
      <c r="A141" s="369"/>
      <c r="B141" s="369"/>
      <c r="C141" s="370"/>
      <c r="D141" s="369"/>
      <c r="E141" s="369"/>
      <c r="F141" s="369"/>
      <c r="G141" s="344">
        <f t="shared" si="33"/>
        <v>0</v>
      </c>
      <c r="H141" s="369"/>
      <c r="I141" s="369"/>
      <c r="J141" s="369"/>
      <c r="K141" s="369"/>
      <c r="L141" s="369"/>
      <c r="M141" s="369"/>
      <c r="N141" s="369"/>
      <c r="O141" s="369"/>
      <c r="P141" s="371"/>
      <c r="Q141" s="465">
        <f>IF(C141&gt;Allgemeines!$C$12,0,SUM(G141,H141,J141,K141,M141:N141)-SUM(I141,L141,O141:P141))</f>
        <v>0</v>
      </c>
      <c r="R141" s="369"/>
      <c r="S141" s="369"/>
      <c r="T141" s="369"/>
      <c r="U141" s="369"/>
      <c r="V141" s="344">
        <f t="shared" si="34"/>
        <v>0</v>
      </c>
      <c r="W141" s="345">
        <f>IF(ISBLANK($B141),0,VLOOKUP($B141,Listen!$A$2:$C$45,2,FALSE))</f>
        <v>0</v>
      </c>
      <c r="X141" s="345">
        <f>IF(ISBLANK($B141),0,VLOOKUP($B141,Listen!$A$2:$C$45,3,FALSE))</f>
        <v>0</v>
      </c>
      <c r="Y141" s="372">
        <f t="shared" si="36"/>
        <v>0</v>
      </c>
      <c r="Z141" s="372">
        <f t="shared" si="25"/>
        <v>0</v>
      </c>
      <c r="AA141" s="372">
        <f t="shared" si="25"/>
        <v>0</v>
      </c>
      <c r="AB141" s="372">
        <f t="shared" si="25"/>
        <v>0</v>
      </c>
      <c r="AC141" s="372">
        <f t="shared" si="25"/>
        <v>0</v>
      </c>
      <c r="AD141" s="372">
        <f t="shared" si="25"/>
        <v>0</v>
      </c>
      <c r="AE141" s="372">
        <f t="shared" si="25"/>
        <v>0</v>
      </c>
      <c r="AF141" s="346">
        <f t="shared" si="35"/>
        <v>0</v>
      </c>
      <c r="AG141" s="346">
        <f>IF(C141=Allgemeines!$C$12,SAV!$V141-SAV!$AH141,HLOOKUP(Allgemeines!$C$12-1,$AI$4:$AO$2000,ROW(C141)-3,FALSE)-$AH141)</f>
        <v>0</v>
      </c>
      <c r="AH141" s="346">
        <f>HLOOKUP(Allgemeines!$C$12,$AI$4:$AO$2000,ROW(C141)-3,FALSE)</f>
        <v>0</v>
      </c>
      <c r="AI141" s="346">
        <f t="shared" si="26"/>
        <v>0</v>
      </c>
      <c r="AJ141" s="346">
        <f t="shared" si="27"/>
        <v>0</v>
      </c>
      <c r="AK141" s="346">
        <f t="shared" si="28"/>
        <v>0</v>
      </c>
      <c r="AL141" s="346">
        <f t="shared" si="29"/>
        <v>0</v>
      </c>
      <c r="AM141" s="346">
        <f t="shared" si="30"/>
        <v>0</v>
      </c>
      <c r="AN141" s="346">
        <f t="shared" si="31"/>
        <v>0</v>
      </c>
      <c r="AO141" s="346">
        <f t="shared" si="32"/>
        <v>0</v>
      </c>
    </row>
    <row r="142" spans="1:41" s="374" customFormat="1" x14ac:dyDescent="0.25">
      <c r="A142" s="369"/>
      <c r="B142" s="369"/>
      <c r="C142" s="370"/>
      <c r="D142" s="369"/>
      <c r="E142" s="369"/>
      <c r="F142" s="369"/>
      <c r="G142" s="344">
        <f t="shared" si="33"/>
        <v>0</v>
      </c>
      <c r="H142" s="369"/>
      <c r="I142" s="369"/>
      <c r="J142" s="369"/>
      <c r="K142" s="369"/>
      <c r="L142" s="369"/>
      <c r="M142" s="369"/>
      <c r="N142" s="369"/>
      <c r="O142" s="369"/>
      <c r="P142" s="371"/>
      <c r="Q142" s="465">
        <f>IF(C142&gt;Allgemeines!$C$12,0,SUM(G142,H142,J142,K142,M142:N142)-SUM(I142,L142,O142:P142))</f>
        <v>0</v>
      </c>
      <c r="R142" s="369"/>
      <c r="S142" s="369"/>
      <c r="T142" s="369"/>
      <c r="U142" s="369"/>
      <c r="V142" s="344">
        <f t="shared" si="34"/>
        <v>0</v>
      </c>
      <c r="W142" s="345">
        <f>IF(ISBLANK($B142),0,VLOOKUP($B142,Listen!$A$2:$C$45,2,FALSE))</f>
        <v>0</v>
      </c>
      <c r="X142" s="345">
        <f>IF(ISBLANK($B142),0,VLOOKUP($B142,Listen!$A$2:$C$45,3,FALSE))</f>
        <v>0</v>
      </c>
      <c r="Y142" s="372">
        <f t="shared" si="36"/>
        <v>0</v>
      </c>
      <c r="Z142" s="372">
        <f t="shared" si="25"/>
        <v>0</v>
      </c>
      <c r="AA142" s="372">
        <f t="shared" si="25"/>
        <v>0</v>
      </c>
      <c r="AB142" s="372">
        <f t="shared" si="25"/>
        <v>0</v>
      </c>
      <c r="AC142" s="372">
        <f t="shared" si="25"/>
        <v>0</v>
      </c>
      <c r="AD142" s="372">
        <f t="shared" si="25"/>
        <v>0</v>
      </c>
      <c r="AE142" s="372">
        <f t="shared" si="25"/>
        <v>0</v>
      </c>
      <c r="AF142" s="346">
        <f t="shared" si="35"/>
        <v>0</v>
      </c>
      <c r="AG142" s="346">
        <f>IF(C142=Allgemeines!$C$12,SAV!$V142-SAV!$AH142,HLOOKUP(Allgemeines!$C$12-1,$AI$4:$AO$2000,ROW(C142)-3,FALSE)-$AH142)</f>
        <v>0</v>
      </c>
      <c r="AH142" s="346">
        <f>HLOOKUP(Allgemeines!$C$12,$AI$4:$AO$2000,ROW(C142)-3,FALSE)</f>
        <v>0</v>
      </c>
      <c r="AI142" s="346">
        <f t="shared" si="26"/>
        <v>0</v>
      </c>
      <c r="AJ142" s="346">
        <f t="shared" si="27"/>
        <v>0</v>
      </c>
      <c r="AK142" s="346">
        <f t="shared" si="28"/>
        <v>0</v>
      </c>
      <c r="AL142" s="346">
        <f t="shared" si="29"/>
        <v>0</v>
      </c>
      <c r="AM142" s="346">
        <f t="shared" si="30"/>
        <v>0</v>
      </c>
      <c r="AN142" s="346">
        <f t="shared" si="31"/>
        <v>0</v>
      </c>
      <c r="AO142" s="346">
        <f t="shared" si="32"/>
        <v>0</v>
      </c>
    </row>
    <row r="143" spans="1:41" s="374" customFormat="1" x14ac:dyDescent="0.25">
      <c r="A143" s="369"/>
      <c r="B143" s="369"/>
      <c r="C143" s="370"/>
      <c r="D143" s="369"/>
      <c r="E143" s="369"/>
      <c r="F143" s="369"/>
      <c r="G143" s="344">
        <f t="shared" si="33"/>
        <v>0</v>
      </c>
      <c r="H143" s="369"/>
      <c r="I143" s="369"/>
      <c r="J143" s="369"/>
      <c r="K143" s="369"/>
      <c r="L143" s="369"/>
      <c r="M143" s="369"/>
      <c r="N143" s="369"/>
      <c r="O143" s="369"/>
      <c r="P143" s="371"/>
      <c r="Q143" s="465">
        <f>IF(C143&gt;Allgemeines!$C$12,0,SUM(G143,H143,J143,K143,M143:N143)-SUM(I143,L143,O143:P143))</f>
        <v>0</v>
      </c>
      <c r="R143" s="369"/>
      <c r="S143" s="369"/>
      <c r="T143" s="369"/>
      <c r="U143" s="369"/>
      <c r="V143" s="344">
        <f t="shared" si="34"/>
        <v>0</v>
      </c>
      <c r="W143" s="345">
        <f>IF(ISBLANK($B143),0,VLOOKUP($B143,Listen!$A$2:$C$45,2,FALSE))</f>
        <v>0</v>
      </c>
      <c r="X143" s="345">
        <f>IF(ISBLANK($B143),0,VLOOKUP($B143,Listen!$A$2:$C$45,3,FALSE))</f>
        <v>0</v>
      </c>
      <c r="Y143" s="372">
        <f t="shared" si="36"/>
        <v>0</v>
      </c>
      <c r="Z143" s="372">
        <f t="shared" si="25"/>
        <v>0</v>
      </c>
      <c r="AA143" s="372">
        <f t="shared" si="25"/>
        <v>0</v>
      </c>
      <c r="AB143" s="372">
        <f t="shared" si="25"/>
        <v>0</v>
      </c>
      <c r="AC143" s="372">
        <f t="shared" si="25"/>
        <v>0</v>
      </c>
      <c r="AD143" s="372">
        <f t="shared" si="25"/>
        <v>0</v>
      </c>
      <c r="AE143" s="372">
        <f t="shared" si="25"/>
        <v>0</v>
      </c>
      <c r="AF143" s="346">
        <f t="shared" si="35"/>
        <v>0</v>
      </c>
      <c r="AG143" s="346">
        <f>IF(C143=Allgemeines!$C$12,SAV!$V143-SAV!$AH143,HLOOKUP(Allgemeines!$C$12-1,$AI$4:$AO$2000,ROW(C143)-3,FALSE)-$AH143)</f>
        <v>0</v>
      </c>
      <c r="AH143" s="346">
        <f>HLOOKUP(Allgemeines!$C$12,$AI$4:$AO$2000,ROW(C143)-3,FALSE)</f>
        <v>0</v>
      </c>
      <c r="AI143" s="346">
        <f t="shared" si="26"/>
        <v>0</v>
      </c>
      <c r="AJ143" s="346">
        <f t="shared" si="27"/>
        <v>0</v>
      </c>
      <c r="AK143" s="346">
        <f t="shared" si="28"/>
        <v>0</v>
      </c>
      <c r="AL143" s="346">
        <f t="shared" si="29"/>
        <v>0</v>
      </c>
      <c r="AM143" s="346">
        <f t="shared" si="30"/>
        <v>0</v>
      </c>
      <c r="AN143" s="346">
        <f t="shared" si="31"/>
        <v>0</v>
      </c>
      <c r="AO143" s="346">
        <f t="shared" si="32"/>
        <v>0</v>
      </c>
    </row>
    <row r="144" spans="1:41" s="374" customFormat="1" x14ac:dyDescent="0.25">
      <c r="A144" s="369"/>
      <c r="B144" s="369"/>
      <c r="C144" s="370"/>
      <c r="D144" s="369"/>
      <c r="E144" s="369"/>
      <c r="F144" s="369"/>
      <c r="G144" s="344">
        <f t="shared" si="33"/>
        <v>0</v>
      </c>
      <c r="H144" s="369"/>
      <c r="I144" s="369"/>
      <c r="J144" s="369"/>
      <c r="K144" s="369"/>
      <c r="L144" s="369"/>
      <c r="M144" s="369"/>
      <c r="N144" s="369"/>
      <c r="O144" s="369"/>
      <c r="P144" s="371"/>
      <c r="Q144" s="465">
        <f>IF(C144&gt;Allgemeines!$C$12,0,SUM(G144,H144,J144,K144,M144:N144)-SUM(I144,L144,O144:P144))</f>
        <v>0</v>
      </c>
      <c r="R144" s="369"/>
      <c r="S144" s="369"/>
      <c r="T144" s="369"/>
      <c r="U144" s="369"/>
      <c r="V144" s="344">
        <f t="shared" si="34"/>
        <v>0</v>
      </c>
      <c r="W144" s="345">
        <f>IF(ISBLANK($B144),0,VLOOKUP($B144,Listen!$A$2:$C$45,2,FALSE))</f>
        <v>0</v>
      </c>
      <c r="X144" s="345">
        <f>IF(ISBLANK($B144),0,VLOOKUP($B144,Listen!$A$2:$C$45,3,FALSE))</f>
        <v>0</v>
      </c>
      <c r="Y144" s="372">
        <f t="shared" si="36"/>
        <v>0</v>
      </c>
      <c r="Z144" s="372">
        <f t="shared" si="25"/>
        <v>0</v>
      </c>
      <c r="AA144" s="372">
        <f t="shared" si="25"/>
        <v>0</v>
      </c>
      <c r="AB144" s="372">
        <f t="shared" si="25"/>
        <v>0</v>
      </c>
      <c r="AC144" s="372">
        <f t="shared" si="25"/>
        <v>0</v>
      </c>
      <c r="AD144" s="372">
        <f t="shared" si="25"/>
        <v>0</v>
      </c>
      <c r="AE144" s="372">
        <f t="shared" si="25"/>
        <v>0</v>
      </c>
      <c r="AF144" s="346">
        <f t="shared" si="35"/>
        <v>0</v>
      </c>
      <c r="AG144" s="346">
        <f>IF(C144=Allgemeines!$C$12,SAV!$V144-SAV!$AH144,HLOOKUP(Allgemeines!$C$12-1,$AI$4:$AO$2000,ROW(C144)-3,FALSE)-$AH144)</f>
        <v>0</v>
      </c>
      <c r="AH144" s="346">
        <f>HLOOKUP(Allgemeines!$C$12,$AI$4:$AO$2000,ROW(C144)-3,FALSE)</f>
        <v>0</v>
      </c>
      <c r="AI144" s="346">
        <f t="shared" si="26"/>
        <v>0</v>
      </c>
      <c r="AJ144" s="346">
        <f t="shared" si="27"/>
        <v>0</v>
      </c>
      <c r="AK144" s="346">
        <f t="shared" si="28"/>
        <v>0</v>
      </c>
      <c r="AL144" s="346">
        <f t="shared" si="29"/>
        <v>0</v>
      </c>
      <c r="AM144" s="346">
        <f t="shared" si="30"/>
        <v>0</v>
      </c>
      <c r="AN144" s="346">
        <f t="shared" si="31"/>
        <v>0</v>
      </c>
      <c r="AO144" s="346">
        <f t="shared" si="32"/>
        <v>0</v>
      </c>
    </row>
    <row r="145" spans="1:41" s="374" customFormat="1" x14ac:dyDescent="0.25">
      <c r="A145" s="369"/>
      <c r="B145" s="369"/>
      <c r="C145" s="370"/>
      <c r="D145" s="369"/>
      <c r="E145" s="369"/>
      <c r="F145" s="369"/>
      <c r="G145" s="344">
        <f t="shared" si="33"/>
        <v>0</v>
      </c>
      <c r="H145" s="369"/>
      <c r="I145" s="369"/>
      <c r="J145" s="369"/>
      <c r="K145" s="369"/>
      <c r="L145" s="369"/>
      <c r="M145" s="369"/>
      <c r="N145" s="369"/>
      <c r="O145" s="369"/>
      <c r="P145" s="371"/>
      <c r="Q145" s="465">
        <f>IF(C145&gt;Allgemeines!$C$12,0,SUM(G145,H145,J145,K145,M145:N145)-SUM(I145,L145,O145:P145))</f>
        <v>0</v>
      </c>
      <c r="R145" s="369"/>
      <c r="S145" s="369"/>
      <c r="T145" s="369"/>
      <c r="U145" s="369"/>
      <c r="V145" s="344">
        <f t="shared" si="34"/>
        <v>0</v>
      </c>
      <c r="W145" s="345">
        <f>IF(ISBLANK($B145),0,VLOOKUP($B145,Listen!$A$2:$C$45,2,FALSE))</f>
        <v>0</v>
      </c>
      <c r="X145" s="345">
        <f>IF(ISBLANK($B145),0,VLOOKUP($B145,Listen!$A$2:$C$45,3,FALSE))</f>
        <v>0</v>
      </c>
      <c r="Y145" s="372">
        <f t="shared" si="36"/>
        <v>0</v>
      </c>
      <c r="Z145" s="372">
        <f t="shared" si="25"/>
        <v>0</v>
      </c>
      <c r="AA145" s="372">
        <f t="shared" si="25"/>
        <v>0</v>
      </c>
      <c r="AB145" s="372">
        <f t="shared" si="25"/>
        <v>0</v>
      </c>
      <c r="AC145" s="372">
        <f t="shared" si="25"/>
        <v>0</v>
      </c>
      <c r="AD145" s="372">
        <f t="shared" si="25"/>
        <v>0</v>
      </c>
      <c r="AE145" s="372">
        <f t="shared" si="25"/>
        <v>0</v>
      </c>
      <c r="AF145" s="346">
        <f t="shared" si="35"/>
        <v>0</v>
      </c>
      <c r="AG145" s="346">
        <f>IF(C145=Allgemeines!$C$12,SAV!$V145-SAV!$AH145,HLOOKUP(Allgemeines!$C$12-1,$AI$4:$AO$2000,ROW(C145)-3,FALSE)-$AH145)</f>
        <v>0</v>
      </c>
      <c r="AH145" s="346">
        <f>HLOOKUP(Allgemeines!$C$12,$AI$4:$AO$2000,ROW(C145)-3,FALSE)</f>
        <v>0</v>
      </c>
      <c r="AI145" s="346">
        <f t="shared" si="26"/>
        <v>0</v>
      </c>
      <c r="AJ145" s="346">
        <f t="shared" si="27"/>
        <v>0</v>
      </c>
      <c r="AK145" s="346">
        <f t="shared" si="28"/>
        <v>0</v>
      </c>
      <c r="AL145" s="346">
        <f t="shared" si="29"/>
        <v>0</v>
      </c>
      <c r="AM145" s="346">
        <f t="shared" si="30"/>
        <v>0</v>
      </c>
      <c r="AN145" s="346">
        <f t="shared" si="31"/>
        <v>0</v>
      </c>
      <c r="AO145" s="346">
        <f t="shared" si="32"/>
        <v>0</v>
      </c>
    </row>
    <row r="146" spans="1:41" s="374" customFormat="1" x14ac:dyDescent="0.25">
      <c r="A146" s="369"/>
      <c r="B146" s="369"/>
      <c r="C146" s="370"/>
      <c r="D146" s="369"/>
      <c r="E146" s="369"/>
      <c r="F146" s="369"/>
      <c r="G146" s="344">
        <f t="shared" si="33"/>
        <v>0</v>
      </c>
      <c r="H146" s="369"/>
      <c r="I146" s="369"/>
      <c r="J146" s="369"/>
      <c r="K146" s="369"/>
      <c r="L146" s="369"/>
      <c r="M146" s="369"/>
      <c r="N146" s="369"/>
      <c r="O146" s="369"/>
      <c r="P146" s="371"/>
      <c r="Q146" s="465">
        <f>IF(C146&gt;Allgemeines!$C$12,0,SUM(G146,H146,J146,K146,M146:N146)-SUM(I146,L146,O146:P146))</f>
        <v>0</v>
      </c>
      <c r="R146" s="369"/>
      <c r="S146" s="369"/>
      <c r="T146" s="369"/>
      <c r="U146" s="369"/>
      <c r="V146" s="344">
        <f t="shared" si="34"/>
        <v>0</v>
      </c>
      <c r="W146" s="345">
        <f>IF(ISBLANK($B146),0,VLOOKUP($B146,Listen!$A$2:$C$45,2,FALSE))</f>
        <v>0</v>
      </c>
      <c r="X146" s="345">
        <f>IF(ISBLANK($B146),0,VLOOKUP($B146,Listen!$A$2:$C$45,3,FALSE))</f>
        <v>0</v>
      </c>
      <c r="Y146" s="372">
        <f t="shared" si="36"/>
        <v>0</v>
      </c>
      <c r="Z146" s="372">
        <f t="shared" si="25"/>
        <v>0</v>
      </c>
      <c r="AA146" s="372">
        <f t="shared" si="25"/>
        <v>0</v>
      </c>
      <c r="AB146" s="372">
        <f t="shared" si="25"/>
        <v>0</v>
      </c>
      <c r="AC146" s="372">
        <f t="shared" si="25"/>
        <v>0</v>
      </c>
      <c r="AD146" s="372">
        <f t="shared" si="25"/>
        <v>0</v>
      </c>
      <c r="AE146" s="372">
        <f t="shared" si="25"/>
        <v>0</v>
      </c>
      <c r="AF146" s="346">
        <f t="shared" si="35"/>
        <v>0</v>
      </c>
      <c r="AG146" s="346">
        <f>IF(C146=Allgemeines!$C$12,SAV!$V146-SAV!$AH146,HLOOKUP(Allgemeines!$C$12-1,$AI$4:$AO$2000,ROW(C146)-3,FALSE)-$AH146)</f>
        <v>0</v>
      </c>
      <c r="AH146" s="346">
        <f>HLOOKUP(Allgemeines!$C$12,$AI$4:$AO$2000,ROW(C146)-3,FALSE)</f>
        <v>0</v>
      </c>
      <c r="AI146" s="346">
        <f t="shared" si="26"/>
        <v>0</v>
      </c>
      <c r="AJ146" s="346">
        <f t="shared" si="27"/>
        <v>0</v>
      </c>
      <c r="AK146" s="346">
        <f t="shared" si="28"/>
        <v>0</v>
      </c>
      <c r="AL146" s="346">
        <f t="shared" si="29"/>
        <v>0</v>
      </c>
      <c r="AM146" s="346">
        <f t="shared" si="30"/>
        <v>0</v>
      </c>
      <c r="AN146" s="346">
        <f t="shared" si="31"/>
        <v>0</v>
      </c>
      <c r="AO146" s="346">
        <f t="shared" si="32"/>
        <v>0</v>
      </c>
    </row>
    <row r="147" spans="1:41" s="374" customFormat="1" x14ac:dyDescent="0.25">
      <c r="A147" s="369"/>
      <c r="B147" s="369"/>
      <c r="C147" s="370"/>
      <c r="D147" s="369"/>
      <c r="E147" s="369"/>
      <c r="F147" s="369"/>
      <c r="G147" s="344">
        <f t="shared" si="33"/>
        <v>0</v>
      </c>
      <c r="H147" s="369"/>
      <c r="I147" s="369"/>
      <c r="J147" s="369"/>
      <c r="K147" s="369"/>
      <c r="L147" s="369"/>
      <c r="M147" s="369"/>
      <c r="N147" s="369"/>
      <c r="O147" s="369"/>
      <c r="P147" s="371"/>
      <c r="Q147" s="465">
        <f>IF(C147&gt;Allgemeines!$C$12,0,SUM(G147,H147,J147,K147,M147:N147)-SUM(I147,L147,O147:P147))</f>
        <v>0</v>
      </c>
      <c r="R147" s="369"/>
      <c r="S147" s="369"/>
      <c r="T147" s="369"/>
      <c r="U147" s="369"/>
      <c r="V147" s="344">
        <f t="shared" si="34"/>
        <v>0</v>
      </c>
      <c r="W147" s="345">
        <f>IF(ISBLANK($B147),0,VLOOKUP($B147,Listen!$A$2:$C$45,2,FALSE))</f>
        <v>0</v>
      </c>
      <c r="X147" s="345">
        <f>IF(ISBLANK($B147),0,VLOOKUP($B147,Listen!$A$2:$C$45,3,FALSE))</f>
        <v>0</v>
      </c>
      <c r="Y147" s="372">
        <f t="shared" si="36"/>
        <v>0</v>
      </c>
      <c r="Z147" s="372">
        <f t="shared" si="25"/>
        <v>0</v>
      </c>
      <c r="AA147" s="372">
        <f t="shared" si="25"/>
        <v>0</v>
      </c>
      <c r="AB147" s="372">
        <f t="shared" si="25"/>
        <v>0</v>
      </c>
      <c r="AC147" s="372">
        <f t="shared" si="25"/>
        <v>0</v>
      </c>
      <c r="AD147" s="372">
        <f t="shared" si="25"/>
        <v>0</v>
      </c>
      <c r="AE147" s="372">
        <f t="shared" si="25"/>
        <v>0</v>
      </c>
      <c r="AF147" s="346">
        <f t="shared" si="35"/>
        <v>0</v>
      </c>
      <c r="AG147" s="346">
        <f>IF(C147=Allgemeines!$C$12,SAV!$V147-SAV!$AH147,HLOOKUP(Allgemeines!$C$12-1,$AI$4:$AO$2000,ROW(C147)-3,FALSE)-$AH147)</f>
        <v>0</v>
      </c>
      <c r="AH147" s="346">
        <f>HLOOKUP(Allgemeines!$C$12,$AI$4:$AO$2000,ROW(C147)-3,FALSE)</f>
        <v>0</v>
      </c>
      <c r="AI147" s="346">
        <f t="shared" si="26"/>
        <v>0</v>
      </c>
      <c r="AJ147" s="346">
        <f t="shared" si="27"/>
        <v>0</v>
      </c>
      <c r="AK147" s="346">
        <f t="shared" si="28"/>
        <v>0</v>
      </c>
      <c r="AL147" s="346">
        <f t="shared" si="29"/>
        <v>0</v>
      </c>
      <c r="AM147" s="346">
        <f t="shared" si="30"/>
        <v>0</v>
      </c>
      <c r="AN147" s="346">
        <f t="shared" si="31"/>
        <v>0</v>
      </c>
      <c r="AO147" s="346">
        <f t="shared" si="32"/>
        <v>0</v>
      </c>
    </row>
    <row r="148" spans="1:41" s="374" customFormat="1" x14ac:dyDescent="0.25">
      <c r="A148" s="369"/>
      <c r="B148" s="369"/>
      <c r="C148" s="370"/>
      <c r="D148" s="369"/>
      <c r="E148" s="369"/>
      <c r="F148" s="369"/>
      <c r="G148" s="344">
        <f t="shared" si="33"/>
        <v>0</v>
      </c>
      <c r="H148" s="369"/>
      <c r="I148" s="369"/>
      <c r="J148" s="369"/>
      <c r="K148" s="369"/>
      <c r="L148" s="369"/>
      <c r="M148" s="369"/>
      <c r="N148" s="369"/>
      <c r="O148" s="369"/>
      <c r="P148" s="371"/>
      <c r="Q148" s="465">
        <f>IF(C148&gt;Allgemeines!$C$12,0,SUM(G148,H148,J148,K148,M148:N148)-SUM(I148,L148,O148:P148))</f>
        <v>0</v>
      </c>
      <c r="R148" s="369"/>
      <c r="S148" s="369"/>
      <c r="T148" s="369"/>
      <c r="U148" s="369"/>
      <c r="V148" s="344">
        <f t="shared" si="34"/>
        <v>0</v>
      </c>
      <c r="W148" s="345">
        <f>IF(ISBLANK($B148),0,VLOOKUP($B148,Listen!$A$2:$C$45,2,FALSE))</f>
        <v>0</v>
      </c>
      <c r="X148" s="345">
        <f>IF(ISBLANK($B148),0,VLOOKUP($B148,Listen!$A$2:$C$45,3,FALSE))</f>
        <v>0</v>
      </c>
      <c r="Y148" s="372">
        <f t="shared" si="36"/>
        <v>0</v>
      </c>
      <c r="Z148" s="372">
        <f t="shared" si="25"/>
        <v>0</v>
      </c>
      <c r="AA148" s="372">
        <f t="shared" si="25"/>
        <v>0</v>
      </c>
      <c r="AB148" s="372">
        <f t="shared" si="25"/>
        <v>0</v>
      </c>
      <c r="AC148" s="372">
        <f t="shared" si="25"/>
        <v>0</v>
      </c>
      <c r="AD148" s="372">
        <f t="shared" si="25"/>
        <v>0</v>
      </c>
      <c r="AE148" s="372">
        <f t="shared" si="25"/>
        <v>0</v>
      </c>
      <c r="AF148" s="346">
        <f t="shared" si="35"/>
        <v>0</v>
      </c>
      <c r="AG148" s="346">
        <f>IF(C148=Allgemeines!$C$12,SAV!$V148-SAV!$AH148,HLOOKUP(Allgemeines!$C$12-1,$AI$4:$AO$2000,ROW(C148)-3,FALSE)-$AH148)</f>
        <v>0</v>
      </c>
      <c r="AH148" s="346">
        <f>HLOOKUP(Allgemeines!$C$12,$AI$4:$AO$2000,ROW(C148)-3,FALSE)</f>
        <v>0</v>
      </c>
      <c r="AI148" s="346">
        <f t="shared" si="26"/>
        <v>0</v>
      </c>
      <c r="AJ148" s="346">
        <f t="shared" si="27"/>
        <v>0</v>
      </c>
      <c r="AK148" s="346">
        <f t="shared" si="28"/>
        <v>0</v>
      </c>
      <c r="AL148" s="346">
        <f t="shared" si="29"/>
        <v>0</v>
      </c>
      <c r="AM148" s="346">
        <f t="shared" si="30"/>
        <v>0</v>
      </c>
      <c r="AN148" s="346">
        <f t="shared" si="31"/>
        <v>0</v>
      </c>
      <c r="AO148" s="346">
        <f t="shared" si="32"/>
        <v>0</v>
      </c>
    </row>
    <row r="149" spans="1:41" s="374" customFormat="1" x14ac:dyDescent="0.25">
      <c r="A149" s="369"/>
      <c r="B149" s="369"/>
      <c r="C149" s="370"/>
      <c r="D149" s="369"/>
      <c r="E149" s="369"/>
      <c r="F149" s="369"/>
      <c r="G149" s="344">
        <f t="shared" si="33"/>
        <v>0</v>
      </c>
      <c r="H149" s="369"/>
      <c r="I149" s="369"/>
      <c r="J149" s="369"/>
      <c r="K149" s="369"/>
      <c r="L149" s="369"/>
      <c r="M149" s="369"/>
      <c r="N149" s="369"/>
      <c r="O149" s="369"/>
      <c r="P149" s="371"/>
      <c r="Q149" s="465">
        <f>IF(C149&gt;Allgemeines!$C$12,0,SUM(G149,H149,J149,K149,M149:N149)-SUM(I149,L149,O149:P149))</f>
        <v>0</v>
      </c>
      <c r="R149" s="369"/>
      <c r="S149" s="369"/>
      <c r="T149" s="369"/>
      <c r="U149" s="369"/>
      <c r="V149" s="344">
        <f t="shared" si="34"/>
        <v>0</v>
      </c>
      <c r="W149" s="345">
        <f>IF(ISBLANK($B149),0,VLOOKUP($B149,Listen!$A$2:$C$45,2,FALSE))</f>
        <v>0</v>
      </c>
      <c r="X149" s="345">
        <f>IF(ISBLANK($B149),0,VLOOKUP($B149,Listen!$A$2:$C$45,3,FALSE))</f>
        <v>0</v>
      </c>
      <c r="Y149" s="372">
        <f t="shared" si="36"/>
        <v>0</v>
      </c>
      <c r="Z149" s="372">
        <f t="shared" si="25"/>
        <v>0</v>
      </c>
      <c r="AA149" s="372">
        <f t="shared" si="25"/>
        <v>0</v>
      </c>
      <c r="AB149" s="372">
        <f t="shared" si="25"/>
        <v>0</v>
      </c>
      <c r="AC149" s="372">
        <f t="shared" si="25"/>
        <v>0</v>
      </c>
      <c r="AD149" s="372">
        <f t="shared" si="25"/>
        <v>0</v>
      </c>
      <c r="AE149" s="372">
        <f t="shared" si="25"/>
        <v>0</v>
      </c>
      <c r="AF149" s="346">
        <f t="shared" si="35"/>
        <v>0</v>
      </c>
      <c r="AG149" s="346">
        <f>IF(C149=Allgemeines!$C$12,SAV!$V149-SAV!$AH149,HLOOKUP(Allgemeines!$C$12-1,$AI$4:$AO$2000,ROW(C149)-3,FALSE)-$AH149)</f>
        <v>0</v>
      </c>
      <c r="AH149" s="346">
        <f>HLOOKUP(Allgemeines!$C$12,$AI$4:$AO$2000,ROW(C149)-3,FALSE)</f>
        <v>0</v>
      </c>
      <c r="AI149" s="346">
        <f t="shared" si="26"/>
        <v>0</v>
      </c>
      <c r="AJ149" s="346">
        <f t="shared" si="27"/>
        <v>0</v>
      </c>
      <c r="AK149" s="346">
        <f t="shared" si="28"/>
        <v>0</v>
      </c>
      <c r="AL149" s="346">
        <f t="shared" si="29"/>
        <v>0</v>
      </c>
      <c r="AM149" s="346">
        <f t="shared" si="30"/>
        <v>0</v>
      </c>
      <c r="AN149" s="346">
        <f t="shared" si="31"/>
        <v>0</v>
      </c>
      <c r="AO149" s="346">
        <f t="shared" si="32"/>
        <v>0</v>
      </c>
    </row>
    <row r="150" spans="1:41" s="374" customFormat="1" x14ac:dyDescent="0.25">
      <c r="A150" s="369"/>
      <c r="B150" s="369"/>
      <c r="C150" s="370"/>
      <c r="D150" s="369"/>
      <c r="E150" s="369"/>
      <c r="F150" s="369"/>
      <c r="G150" s="344">
        <f t="shared" si="33"/>
        <v>0</v>
      </c>
      <c r="H150" s="369"/>
      <c r="I150" s="369"/>
      <c r="J150" s="369"/>
      <c r="K150" s="369"/>
      <c r="L150" s="369"/>
      <c r="M150" s="369"/>
      <c r="N150" s="369"/>
      <c r="O150" s="369"/>
      <c r="P150" s="371"/>
      <c r="Q150" s="465">
        <f>IF(C150&gt;Allgemeines!$C$12,0,SUM(G150,H150,J150,K150,M150:N150)-SUM(I150,L150,O150:P150))</f>
        <v>0</v>
      </c>
      <c r="R150" s="369"/>
      <c r="S150" s="369"/>
      <c r="T150" s="369"/>
      <c r="U150" s="369"/>
      <c r="V150" s="344">
        <f t="shared" si="34"/>
        <v>0</v>
      </c>
      <c r="W150" s="345">
        <f>IF(ISBLANK($B150),0,VLOOKUP($B150,Listen!$A$2:$C$45,2,FALSE))</f>
        <v>0</v>
      </c>
      <c r="X150" s="345">
        <f>IF(ISBLANK($B150),0,VLOOKUP($B150,Listen!$A$2:$C$45,3,FALSE))</f>
        <v>0</v>
      </c>
      <c r="Y150" s="372">
        <f t="shared" si="36"/>
        <v>0</v>
      </c>
      <c r="Z150" s="372">
        <f t="shared" si="25"/>
        <v>0</v>
      </c>
      <c r="AA150" s="372">
        <f t="shared" si="25"/>
        <v>0</v>
      </c>
      <c r="AB150" s="372">
        <f t="shared" si="25"/>
        <v>0</v>
      </c>
      <c r="AC150" s="372">
        <f t="shared" si="25"/>
        <v>0</v>
      </c>
      <c r="AD150" s="372">
        <f t="shared" si="25"/>
        <v>0</v>
      </c>
      <c r="AE150" s="372">
        <f t="shared" si="25"/>
        <v>0</v>
      </c>
      <c r="AF150" s="346">
        <f t="shared" si="35"/>
        <v>0</v>
      </c>
      <c r="AG150" s="346">
        <f>IF(C150=Allgemeines!$C$12,SAV!$V150-SAV!$AH150,HLOOKUP(Allgemeines!$C$12-1,$AI$4:$AO$2000,ROW(C150)-3,FALSE)-$AH150)</f>
        <v>0</v>
      </c>
      <c r="AH150" s="346">
        <f>HLOOKUP(Allgemeines!$C$12,$AI$4:$AO$2000,ROW(C150)-3,FALSE)</f>
        <v>0</v>
      </c>
      <c r="AI150" s="346">
        <f t="shared" si="26"/>
        <v>0</v>
      </c>
      <c r="AJ150" s="346">
        <f t="shared" si="27"/>
        <v>0</v>
      </c>
      <c r="AK150" s="346">
        <f t="shared" si="28"/>
        <v>0</v>
      </c>
      <c r="AL150" s="346">
        <f t="shared" si="29"/>
        <v>0</v>
      </c>
      <c r="AM150" s="346">
        <f t="shared" si="30"/>
        <v>0</v>
      </c>
      <c r="AN150" s="346">
        <f t="shared" si="31"/>
        <v>0</v>
      </c>
      <c r="AO150" s="346">
        <f t="shared" si="32"/>
        <v>0</v>
      </c>
    </row>
    <row r="151" spans="1:41" s="374" customFormat="1" x14ac:dyDescent="0.25">
      <c r="A151" s="369"/>
      <c r="B151" s="369"/>
      <c r="C151" s="370"/>
      <c r="D151" s="369"/>
      <c r="E151" s="369"/>
      <c r="F151" s="369"/>
      <c r="G151" s="344">
        <f t="shared" si="33"/>
        <v>0</v>
      </c>
      <c r="H151" s="369"/>
      <c r="I151" s="369"/>
      <c r="J151" s="369"/>
      <c r="K151" s="369"/>
      <c r="L151" s="369"/>
      <c r="M151" s="369"/>
      <c r="N151" s="369"/>
      <c r="O151" s="369"/>
      <c r="P151" s="371"/>
      <c r="Q151" s="465">
        <f>IF(C151&gt;Allgemeines!$C$12,0,SUM(G151,H151,J151,K151,M151:N151)-SUM(I151,L151,O151:P151))</f>
        <v>0</v>
      </c>
      <c r="R151" s="369"/>
      <c r="S151" s="369"/>
      <c r="T151" s="369"/>
      <c r="U151" s="369"/>
      <c r="V151" s="344">
        <f t="shared" si="34"/>
        <v>0</v>
      </c>
      <c r="W151" s="345">
        <f>IF(ISBLANK($B151),0,VLOOKUP($B151,Listen!$A$2:$C$45,2,FALSE))</f>
        <v>0</v>
      </c>
      <c r="X151" s="345">
        <f>IF(ISBLANK($B151),0,VLOOKUP($B151,Listen!$A$2:$C$45,3,FALSE))</f>
        <v>0</v>
      </c>
      <c r="Y151" s="372">
        <f t="shared" si="36"/>
        <v>0</v>
      </c>
      <c r="Z151" s="372">
        <f t="shared" si="25"/>
        <v>0</v>
      </c>
      <c r="AA151" s="372">
        <f t="shared" si="25"/>
        <v>0</v>
      </c>
      <c r="AB151" s="372">
        <f t="shared" si="25"/>
        <v>0</v>
      </c>
      <c r="AC151" s="372">
        <f t="shared" si="25"/>
        <v>0</v>
      </c>
      <c r="AD151" s="372">
        <f t="shared" si="25"/>
        <v>0</v>
      </c>
      <c r="AE151" s="372">
        <f t="shared" si="25"/>
        <v>0</v>
      </c>
      <c r="AF151" s="346">
        <f t="shared" si="35"/>
        <v>0</v>
      </c>
      <c r="AG151" s="346">
        <f>IF(C151=Allgemeines!$C$12,SAV!$V151-SAV!$AH151,HLOOKUP(Allgemeines!$C$12-1,$AI$4:$AO$2000,ROW(C151)-3,FALSE)-$AH151)</f>
        <v>0</v>
      </c>
      <c r="AH151" s="346">
        <f>HLOOKUP(Allgemeines!$C$12,$AI$4:$AO$2000,ROW(C151)-3,FALSE)</f>
        <v>0</v>
      </c>
      <c r="AI151" s="346">
        <f t="shared" si="26"/>
        <v>0</v>
      </c>
      <c r="AJ151" s="346">
        <f t="shared" si="27"/>
        <v>0</v>
      </c>
      <c r="AK151" s="346">
        <f t="shared" si="28"/>
        <v>0</v>
      </c>
      <c r="AL151" s="346">
        <f t="shared" si="29"/>
        <v>0</v>
      </c>
      <c r="AM151" s="346">
        <f t="shared" si="30"/>
        <v>0</v>
      </c>
      <c r="AN151" s="346">
        <f t="shared" si="31"/>
        <v>0</v>
      </c>
      <c r="AO151" s="346">
        <f t="shared" si="32"/>
        <v>0</v>
      </c>
    </row>
    <row r="152" spans="1:41" s="374" customFormat="1" x14ac:dyDescent="0.25">
      <c r="A152" s="369"/>
      <c r="B152" s="369"/>
      <c r="C152" s="370"/>
      <c r="D152" s="369"/>
      <c r="E152" s="369"/>
      <c r="F152" s="369"/>
      <c r="G152" s="344">
        <f t="shared" si="33"/>
        <v>0</v>
      </c>
      <c r="H152" s="369"/>
      <c r="I152" s="369"/>
      <c r="J152" s="369"/>
      <c r="K152" s="369"/>
      <c r="L152" s="369"/>
      <c r="M152" s="369"/>
      <c r="N152" s="369"/>
      <c r="O152" s="369"/>
      <c r="P152" s="371"/>
      <c r="Q152" s="465">
        <f>IF(C152&gt;Allgemeines!$C$12,0,SUM(G152,H152,J152,K152,M152:N152)-SUM(I152,L152,O152:P152))</f>
        <v>0</v>
      </c>
      <c r="R152" s="369"/>
      <c r="S152" s="369"/>
      <c r="T152" s="369"/>
      <c r="U152" s="369"/>
      <c r="V152" s="344">
        <f t="shared" si="34"/>
        <v>0</v>
      </c>
      <c r="W152" s="345">
        <f>IF(ISBLANK($B152),0,VLOOKUP($B152,Listen!$A$2:$C$45,2,FALSE))</f>
        <v>0</v>
      </c>
      <c r="X152" s="345">
        <f>IF(ISBLANK($B152),0,VLOOKUP($B152,Listen!$A$2:$C$45,3,FALSE))</f>
        <v>0</v>
      </c>
      <c r="Y152" s="372">
        <f t="shared" si="36"/>
        <v>0</v>
      </c>
      <c r="Z152" s="372">
        <f t="shared" si="25"/>
        <v>0</v>
      </c>
      <c r="AA152" s="372">
        <f t="shared" si="25"/>
        <v>0</v>
      </c>
      <c r="AB152" s="372">
        <f t="shared" si="25"/>
        <v>0</v>
      </c>
      <c r="AC152" s="372">
        <f t="shared" si="25"/>
        <v>0</v>
      </c>
      <c r="AD152" s="372">
        <f t="shared" si="25"/>
        <v>0</v>
      </c>
      <c r="AE152" s="372">
        <f t="shared" si="25"/>
        <v>0</v>
      </c>
      <c r="AF152" s="346">
        <f t="shared" si="35"/>
        <v>0</v>
      </c>
      <c r="AG152" s="346">
        <f>IF(C152=Allgemeines!$C$12,SAV!$V152-SAV!$AH152,HLOOKUP(Allgemeines!$C$12-1,$AI$4:$AO$2000,ROW(C152)-3,FALSE)-$AH152)</f>
        <v>0</v>
      </c>
      <c r="AH152" s="346">
        <f>HLOOKUP(Allgemeines!$C$12,$AI$4:$AO$2000,ROW(C152)-3,FALSE)</f>
        <v>0</v>
      </c>
      <c r="AI152" s="346">
        <f t="shared" si="26"/>
        <v>0</v>
      </c>
      <c r="AJ152" s="346">
        <f t="shared" si="27"/>
        <v>0</v>
      </c>
      <c r="AK152" s="346">
        <f t="shared" si="28"/>
        <v>0</v>
      </c>
      <c r="AL152" s="346">
        <f t="shared" si="29"/>
        <v>0</v>
      </c>
      <c r="AM152" s="346">
        <f t="shared" si="30"/>
        <v>0</v>
      </c>
      <c r="AN152" s="346">
        <f t="shared" si="31"/>
        <v>0</v>
      </c>
      <c r="AO152" s="346">
        <f t="shared" si="32"/>
        <v>0</v>
      </c>
    </row>
    <row r="153" spans="1:41" s="374" customFormat="1" x14ac:dyDescent="0.25">
      <c r="A153" s="369"/>
      <c r="B153" s="369"/>
      <c r="C153" s="370"/>
      <c r="D153" s="369"/>
      <c r="E153" s="369"/>
      <c r="F153" s="369"/>
      <c r="G153" s="344">
        <f t="shared" si="33"/>
        <v>0</v>
      </c>
      <c r="H153" s="369"/>
      <c r="I153" s="369"/>
      <c r="J153" s="369"/>
      <c r="K153" s="369"/>
      <c r="L153" s="369"/>
      <c r="M153" s="369"/>
      <c r="N153" s="369"/>
      <c r="O153" s="369"/>
      <c r="P153" s="371"/>
      <c r="Q153" s="465">
        <f>IF(C153&gt;Allgemeines!$C$12,0,SUM(G153,H153,J153,K153,M153:N153)-SUM(I153,L153,O153:P153))</f>
        <v>0</v>
      </c>
      <c r="R153" s="369"/>
      <c r="S153" s="369"/>
      <c r="T153" s="369"/>
      <c r="U153" s="369"/>
      <c r="V153" s="344">
        <f t="shared" si="34"/>
        <v>0</v>
      </c>
      <c r="W153" s="345">
        <f>IF(ISBLANK($B153),0,VLOOKUP($B153,Listen!$A$2:$C$45,2,FALSE))</f>
        <v>0</v>
      </c>
      <c r="X153" s="345">
        <f>IF(ISBLANK($B153),0,VLOOKUP($B153,Listen!$A$2:$C$45,3,FALSE))</f>
        <v>0</v>
      </c>
      <c r="Y153" s="372">
        <f t="shared" si="36"/>
        <v>0</v>
      </c>
      <c r="Z153" s="372">
        <f t="shared" si="25"/>
        <v>0</v>
      </c>
      <c r="AA153" s="372">
        <f t="shared" si="25"/>
        <v>0</v>
      </c>
      <c r="AB153" s="372">
        <f t="shared" si="25"/>
        <v>0</v>
      </c>
      <c r="AC153" s="372">
        <f t="shared" si="25"/>
        <v>0</v>
      </c>
      <c r="AD153" s="372">
        <f t="shared" si="25"/>
        <v>0</v>
      </c>
      <c r="AE153" s="372">
        <f t="shared" si="25"/>
        <v>0</v>
      </c>
      <c r="AF153" s="346">
        <f t="shared" si="35"/>
        <v>0</v>
      </c>
      <c r="AG153" s="346">
        <f>IF(C153=Allgemeines!$C$12,SAV!$V153-SAV!$AH153,HLOOKUP(Allgemeines!$C$12-1,$AI$4:$AO$2000,ROW(C153)-3,FALSE)-$AH153)</f>
        <v>0</v>
      </c>
      <c r="AH153" s="346">
        <f>HLOOKUP(Allgemeines!$C$12,$AI$4:$AO$2000,ROW(C153)-3,FALSE)</f>
        <v>0</v>
      </c>
      <c r="AI153" s="346">
        <f t="shared" si="26"/>
        <v>0</v>
      </c>
      <c r="AJ153" s="346">
        <f t="shared" si="27"/>
        <v>0</v>
      </c>
      <c r="AK153" s="346">
        <f t="shared" si="28"/>
        <v>0</v>
      </c>
      <c r="AL153" s="346">
        <f t="shared" si="29"/>
        <v>0</v>
      </c>
      <c r="AM153" s="346">
        <f t="shared" si="30"/>
        <v>0</v>
      </c>
      <c r="AN153" s="346">
        <f t="shared" si="31"/>
        <v>0</v>
      </c>
      <c r="AO153" s="346">
        <f t="shared" si="32"/>
        <v>0</v>
      </c>
    </row>
    <row r="154" spans="1:41" s="374" customFormat="1" x14ac:dyDescent="0.25">
      <c r="A154" s="369"/>
      <c r="B154" s="369"/>
      <c r="C154" s="370"/>
      <c r="D154" s="369"/>
      <c r="E154" s="369"/>
      <c r="F154" s="369"/>
      <c r="G154" s="344">
        <f t="shared" si="33"/>
        <v>0</v>
      </c>
      <c r="H154" s="369"/>
      <c r="I154" s="369"/>
      <c r="J154" s="369"/>
      <c r="K154" s="369"/>
      <c r="L154" s="369"/>
      <c r="M154" s="369"/>
      <c r="N154" s="369"/>
      <c r="O154" s="369"/>
      <c r="P154" s="371"/>
      <c r="Q154" s="465">
        <f>IF(C154&gt;Allgemeines!$C$12,0,SUM(G154,H154,J154,K154,M154:N154)-SUM(I154,L154,O154:P154))</f>
        <v>0</v>
      </c>
      <c r="R154" s="369"/>
      <c r="S154" s="369"/>
      <c r="T154" s="369"/>
      <c r="U154" s="369"/>
      <c r="V154" s="344">
        <f t="shared" si="34"/>
        <v>0</v>
      </c>
      <c r="W154" s="345">
        <f>IF(ISBLANK($B154),0,VLOOKUP($B154,Listen!$A$2:$C$45,2,FALSE))</f>
        <v>0</v>
      </c>
      <c r="X154" s="345">
        <f>IF(ISBLANK($B154),0,VLOOKUP($B154,Listen!$A$2:$C$45,3,FALSE))</f>
        <v>0</v>
      </c>
      <c r="Y154" s="372">
        <f t="shared" si="36"/>
        <v>0</v>
      </c>
      <c r="Z154" s="372">
        <f t="shared" si="25"/>
        <v>0</v>
      </c>
      <c r="AA154" s="372">
        <f t="shared" si="25"/>
        <v>0</v>
      </c>
      <c r="AB154" s="372">
        <f t="shared" si="25"/>
        <v>0</v>
      </c>
      <c r="AC154" s="372">
        <f t="shared" si="25"/>
        <v>0</v>
      </c>
      <c r="AD154" s="372">
        <f t="shared" si="25"/>
        <v>0</v>
      </c>
      <c r="AE154" s="372">
        <f t="shared" si="25"/>
        <v>0</v>
      </c>
      <c r="AF154" s="346">
        <f t="shared" si="35"/>
        <v>0</v>
      </c>
      <c r="AG154" s="346">
        <f>IF(C154=Allgemeines!$C$12,SAV!$V154-SAV!$AH154,HLOOKUP(Allgemeines!$C$12-1,$AI$4:$AO$2000,ROW(C154)-3,FALSE)-$AH154)</f>
        <v>0</v>
      </c>
      <c r="AH154" s="346">
        <f>HLOOKUP(Allgemeines!$C$12,$AI$4:$AO$2000,ROW(C154)-3,FALSE)</f>
        <v>0</v>
      </c>
      <c r="AI154" s="346">
        <f t="shared" si="26"/>
        <v>0</v>
      </c>
      <c r="AJ154" s="346">
        <f t="shared" si="27"/>
        <v>0</v>
      </c>
      <c r="AK154" s="346">
        <f t="shared" si="28"/>
        <v>0</v>
      </c>
      <c r="AL154" s="346">
        <f t="shared" si="29"/>
        <v>0</v>
      </c>
      <c r="AM154" s="346">
        <f t="shared" si="30"/>
        <v>0</v>
      </c>
      <c r="AN154" s="346">
        <f t="shared" si="31"/>
        <v>0</v>
      </c>
      <c r="AO154" s="346">
        <f t="shared" si="32"/>
        <v>0</v>
      </c>
    </row>
    <row r="155" spans="1:41" s="374" customFormat="1" x14ac:dyDescent="0.25">
      <c r="A155" s="369"/>
      <c r="B155" s="369"/>
      <c r="C155" s="370"/>
      <c r="D155" s="369"/>
      <c r="E155" s="369"/>
      <c r="F155" s="369"/>
      <c r="G155" s="344">
        <f t="shared" si="33"/>
        <v>0</v>
      </c>
      <c r="H155" s="369"/>
      <c r="I155" s="369"/>
      <c r="J155" s="369"/>
      <c r="K155" s="369"/>
      <c r="L155" s="369"/>
      <c r="M155" s="369"/>
      <c r="N155" s="369"/>
      <c r="O155" s="369"/>
      <c r="P155" s="371"/>
      <c r="Q155" s="465">
        <f>IF(C155&gt;Allgemeines!$C$12,0,SUM(G155,H155,J155,K155,M155:N155)-SUM(I155,L155,O155:P155))</f>
        <v>0</v>
      </c>
      <c r="R155" s="369"/>
      <c r="S155" s="369"/>
      <c r="T155" s="369"/>
      <c r="U155" s="369"/>
      <c r="V155" s="344">
        <f t="shared" si="34"/>
        <v>0</v>
      </c>
      <c r="W155" s="345">
        <f>IF(ISBLANK($B155),0,VLOOKUP($B155,Listen!$A$2:$C$45,2,FALSE))</f>
        <v>0</v>
      </c>
      <c r="X155" s="345">
        <f>IF(ISBLANK($B155),0,VLOOKUP($B155,Listen!$A$2:$C$45,3,FALSE))</f>
        <v>0</v>
      </c>
      <c r="Y155" s="372">
        <f t="shared" si="36"/>
        <v>0</v>
      </c>
      <c r="Z155" s="372">
        <f t="shared" si="25"/>
        <v>0</v>
      </c>
      <c r="AA155" s="372">
        <f t="shared" si="25"/>
        <v>0</v>
      </c>
      <c r="AB155" s="372">
        <f t="shared" si="25"/>
        <v>0</v>
      </c>
      <c r="AC155" s="372">
        <f t="shared" si="25"/>
        <v>0</v>
      </c>
      <c r="AD155" s="372">
        <f t="shared" si="25"/>
        <v>0</v>
      </c>
      <c r="AE155" s="372">
        <f t="shared" si="25"/>
        <v>0</v>
      </c>
      <c r="AF155" s="346">
        <f t="shared" si="35"/>
        <v>0</v>
      </c>
      <c r="AG155" s="346">
        <f>IF(C155=Allgemeines!$C$12,SAV!$V155-SAV!$AH155,HLOOKUP(Allgemeines!$C$12-1,$AI$4:$AO$2000,ROW(C155)-3,FALSE)-$AH155)</f>
        <v>0</v>
      </c>
      <c r="AH155" s="346">
        <f>HLOOKUP(Allgemeines!$C$12,$AI$4:$AO$2000,ROW(C155)-3,FALSE)</f>
        <v>0</v>
      </c>
      <c r="AI155" s="346">
        <f t="shared" si="26"/>
        <v>0</v>
      </c>
      <c r="AJ155" s="346">
        <f t="shared" si="27"/>
        <v>0</v>
      </c>
      <c r="AK155" s="346">
        <f t="shared" si="28"/>
        <v>0</v>
      </c>
      <c r="AL155" s="346">
        <f t="shared" si="29"/>
        <v>0</v>
      </c>
      <c r="AM155" s="346">
        <f t="shared" si="30"/>
        <v>0</v>
      </c>
      <c r="AN155" s="346">
        <f t="shared" si="31"/>
        <v>0</v>
      </c>
      <c r="AO155" s="346">
        <f t="shared" si="32"/>
        <v>0</v>
      </c>
    </row>
    <row r="156" spans="1:41" s="374" customFormat="1" x14ac:dyDescent="0.25">
      <c r="A156" s="369"/>
      <c r="B156" s="369"/>
      <c r="C156" s="370"/>
      <c r="D156" s="369"/>
      <c r="E156" s="369"/>
      <c r="F156" s="369"/>
      <c r="G156" s="344">
        <f t="shared" si="33"/>
        <v>0</v>
      </c>
      <c r="H156" s="369"/>
      <c r="I156" s="369"/>
      <c r="J156" s="369"/>
      <c r="K156" s="369"/>
      <c r="L156" s="369"/>
      <c r="M156" s="369"/>
      <c r="N156" s="369"/>
      <c r="O156" s="369"/>
      <c r="P156" s="371"/>
      <c r="Q156" s="465">
        <f>IF(C156&gt;Allgemeines!$C$12,0,SUM(G156,H156,J156,K156,M156:N156)-SUM(I156,L156,O156:P156))</f>
        <v>0</v>
      </c>
      <c r="R156" s="369"/>
      <c r="S156" s="369"/>
      <c r="T156" s="369"/>
      <c r="U156" s="369"/>
      <c r="V156" s="344">
        <f t="shared" si="34"/>
        <v>0</v>
      </c>
      <c r="W156" s="345">
        <f>IF(ISBLANK($B156),0,VLOOKUP($B156,Listen!$A$2:$C$45,2,FALSE))</f>
        <v>0</v>
      </c>
      <c r="X156" s="345">
        <f>IF(ISBLANK($B156),0,VLOOKUP($B156,Listen!$A$2:$C$45,3,FALSE))</f>
        <v>0</v>
      </c>
      <c r="Y156" s="372">
        <f t="shared" si="36"/>
        <v>0</v>
      </c>
      <c r="Z156" s="372">
        <f t="shared" si="25"/>
        <v>0</v>
      </c>
      <c r="AA156" s="372">
        <f t="shared" si="25"/>
        <v>0</v>
      </c>
      <c r="AB156" s="372">
        <f t="shared" si="25"/>
        <v>0</v>
      </c>
      <c r="AC156" s="372">
        <f t="shared" si="25"/>
        <v>0</v>
      </c>
      <c r="AD156" s="372">
        <f t="shared" si="25"/>
        <v>0</v>
      </c>
      <c r="AE156" s="372">
        <f t="shared" si="25"/>
        <v>0</v>
      </c>
      <c r="AF156" s="346">
        <f t="shared" si="35"/>
        <v>0</v>
      </c>
      <c r="AG156" s="346">
        <f>IF(C156=Allgemeines!$C$12,SAV!$V156-SAV!$AH156,HLOOKUP(Allgemeines!$C$12-1,$AI$4:$AO$2000,ROW(C156)-3,FALSE)-$AH156)</f>
        <v>0</v>
      </c>
      <c r="AH156" s="346">
        <f>HLOOKUP(Allgemeines!$C$12,$AI$4:$AO$2000,ROW(C156)-3,FALSE)</f>
        <v>0</v>
      </c>
      <c r="AI156" s="346">
        <f t="shared" si="26"/>
        <v>0</v>
      </c>
      <c r="AJ156" s="346">
        <f t="shared" si="27"/>
        <v>0</v>
      </c>
      <c r="AK156" s="346">
        <f t="shared" si="28"/>
        <v>0</v>
      </c>
      <c r="AL156" s="346">
        <f t="shared" si="29"/>
        <v>0</v>
      </c>
      <c r="AM156" s="346">
        <f t="shared" si="30"/>
        <v>0</v>
      </c>
      <c r="AN156" s="346">
        <f t="shared" si="31"/>
        <v>0</v>
      </c>
      <c r="AO156" s="346">
        <f t="shared" si="32"/>
        <v>0</v>
      </c>
    </row>
    <row r="157" spans="1:41" s="374" customFormat="1" x14ac:dyDescent="0.25">
      <c r="A157" s="369"/>
      <c r="B157" s="369"/>
      <c r="C157" s="370"/>
      <c r="D157" s="369"/>
      <c r="E157" s="369"/>
      <c r="F157" s="369"/>
      <c r="G157" s="344">
        <f t="shared" si="33"/>
        <v>0</v>
      </c>
      <c r="H157" s="369"/>
      <c r="I157" s="369"/>
      <c r="J157" s="369"/>
      <c r="K157" s="369"/>
      <c r="L157" s="369"/>
      <c r="M157" s="369"/>
      <c r="N157" s="369"/>
      <c r="O157" s="369"/>
      <c r="P157" s="371"/>
      <c r="Q157" s="465">
        <f>IF(C157&gt;Allgemeines!$C$12,0,SUM(G157,H157,J157,K157,M157:N157)-SUM(I157,L157,O157:P157))</f>
        <v>0</v>
      </c>
      <c r="R157" s="369"/>
      <c r="S157" s="369"/>
      <c r="T157" s="369"/>
      <c r="U157" s="369"/>
      <c r="V157" s="344">
        <f t="shared" si="34"/>
        <v>0</v>
      </c>
      <c r="W157" s="345">
        <f>IF(ISBLANK($B157),0,VLOOKUP($B157,Listen!$A$2:$C$45,2,FALSE))</f>
        <v>0</v>
      </c>
      <c r="X157" s="345">
        <f>IF(ISBLANK($B157),0,VLOOKUP($B157,Listen!$A$2:$C$45,3,FALSE))</f>
        <v>0</v>
      </c>
      <c r="Y157" s="372">
        <f t="shared" si="36"/>
        <v>0</v>
      </c>
      <c r="Z157" s="372">
        <f t="shared" si="25"/>
        <v>0</v>
      </c>
      <c r="AA157" s="372">
        <f t="shared" si="25"/>
        <v>0</v>
      </c>
      <c r="AB157" s="372">
        <f t="shared" si="25"/>
        <v>0</v>
      </c>
      <c r="AC157" s="372">
        <f t="shared" si="25"/>
        <v>0</v>
      </c>
      <c r="AD157" s="372">
        <f t="shared" si="25"/>
        <v>0</v>
      </c>
      <c r="AE157" s="372">
        <f t="shared" si="25"/>
        <v>0</v>
      </c>
      <c r="AF157" s="346">
        <f t="shared" si="35"/>
        <v>0</v>
      </c>
      <c r="AG157" s="346">
        <f>IF(C157=Allgemeines!$C$12,SAV!$V157-SAV!$AH157,HLOOKUP(Allgemeines!$C$12-1,$AI$4:$AO$2000,ROW(C157)-3,FALSE)-$AH157)</f>
        <v>0</v>
      </c>
      <c r="AH157" s="346">
        <f>HLOOKUP(Allgemeines!$C$12,$AI$4:$AO$2000,ROW(C157)-3,FALSE)</f>
        <v>0</v>
      </c>
      <c r="AI157" s="346">
        <f t="shared" si="26"/>
        <v>0</v>
      </c>
      <c r="AJ157" s="346">
        <f t="shared" si="27"/>
        <v>0</v>
      </c>
      <c r="AK157" s="346">
        <f t="shared" si="28"/>
        <v>0</v>
      </c>
      <c r="AL157" s="346">
        <f t="shared" si="29"/>
        <v>0</v>
      </c>
      <c r="AM157" s="346">
        <f t="shared" si="30"/>
        <v>0</v>
      </c>
      <c r="AN157" s="346">
        <f t="shared" si="31"/>
        <v>0</v>
      </c>
      <c r="AO157" s="346">
        <f t="shared" si="32"/>
        <v>0</v>
      </c>
    </row>
    <row r="158" spans="1:41" s="374" customFormat="1" x14ac:dyDescent="0.25">
      <c r="A158" s="369"/>
      <c r="B158" s="369"/>
      <c r="C158" s="370"/>
      <c r="D158" s="369"/>
      <c r="E158" s="369"/>
      <c r="F158" s="369"/>
      <c r="G158" s="344">
        <f t="shared" si="33"/>
        <v>0</v>
      </c>
      <c r="H158" s="369"/>
      <c r="I158" s="369"/>
      <c r="J158" s="369"/>
      <c r="K158" s="369"/>
      <c r="L158" s="369"/>
      <c r="M158" s="369"/>
      <c r="N158" s="369"/>
      <c r="O158" s="369"/>
      <c r="P158" s="371"/>
      <c r="Q158" s="465">
        <f>IF(C158&gt;Allgemeines!$C$12,0,SUM(G158,H158,J158,K158,M158:N158)-SUM(I158,L158,O158:P158))</f>
        <v>0</v>
      </c>
      <c r="R158" s="369"/>
      <c r="S158" s="369"/>
      <c r="T158" s="369"/>
      <c r="U158" s="369"/>
      <c r="V158" s="344">
        <f t="shared" si="34"/>
        <v>0</v>
      </c>
      <c r="W158" s="345">
        <f>IF(ISBLANK($B158),0,VLOOKUP($B158,Listen!$A$2:$C$45,2,FALSE))</f>
        <v>0</v>
      </c>
      <c r="X158" s="345">
        <f>IF(ISBLANK($B158),0,VLOOKUP($B158,Listen!$A$2:$C$45,3,FALSE))</f>
        <v>0</v>
      </c>
      <c r="Y158" s="372">
        <f t="shared" si="36"/>
        <v>0</v>
      </c>
      <c r="Z158" s="372">
        <f t="shared" si="25"/>
        <v>0</v>
      </c>
      <c r="AA158" s="372">
        <f t="shared" si="25"/>
        <v>0</v>
      </c>
      <c r="AB158" s="372">
        <f t="shared" si="25"/>
        <v>0</v>
      </c>
      <c r="AC158" s="372">
        <f t="shared" si="25"/>
        <v>0</v>
      </c>
      <c r="AD158" s="372">
        <f t="shared" si="25"/>
        <v>0</v>
      </c>
      <c r="AE158" s="372">
        <f t="shared" si="25"/>
        <v>0</v>
      </c>
      <c r="AF158" s="346">
        <f t="shared" si="35"/>
        <v>0</v>
      </c>
      <c r="AG158" s="346">
        <f>IF(C158=Allgemeines!$C$12,SAV!$V158-SAV!$AH158,HLOOKUP(Allgemeines!$C$12-1,$AI$4:$AO$2000,ROW(C158)-3,FALSE)-$AH158)</f>
        <v>0</v>
      </c>
      <c r="AH158" s="346">
        <f>HLOOKUP(Allgemeines!$C$12,$AI$4:$AO$2000,ROW(C158)-3,FALSE)</f>
        <v>0</v>
      </c>
      <c r="AI158" s="346">
        <f t="shared" si="26"/>
        <v>0</v>
      </c>
      <c r="AJ158" s="346">
        <f t="shared" si="27"/>
        <v>0</v>
      </c>
      <c r="AK158" s="346">
        <f t="shared" si="28"/>
        <v>0</v>
      </c>
      <c r="AL158" s="346">
        <f t="shared" si="29"/>
        <v>0</v>
      </c>
      <c r="AM158" s="346">
        <f t="shared" si="30"/>
        <v>0</v>
      </c>
      <c r="AN158" s="346">
        <f t="shared" si="31"/>
        <v>0</v>
      </c>
      <c r="AO158" s="346">
        <f t="shared" si="32"/>
        <v>0</v>
      </c>
    </row>
    <row r="159" spans="1:41" s="374" customFormat="1" x14ac:dyDescent="0.25">
      <c r="A159" s="369"/>
      <c r="B159" s="369"/>
      <c r="C159" s="370"/>
      <c r="D159" s="369"/>
      <c r="E159" s="369"/>
      <c r="F159" s="369"/>
      <c r="G159" s="344">
        <f t="shared" si="33"/>
        <v>0</v>
      </c>
      <c r="H159" s="369"/>
      <c r="I159" s="369"/>
      <c r="J159" s="369"/>
      <c r="K159" s="369"/>
      <c r="L159" s="369"/>
      <c r="M159" s="369"/>
      <c r="N159" s="369"/>
      <c r="O159" s="369"/>
      <c r="P159" s="371"/>
      <c r="Q159" s="465">
        <f>IF(C159&gt;Allgemeines!$C$12,0,SUM(G159,H159,J159,K159,M159:N159)-SUM(I159,L159,O159:P159))</f>
        <v>0</v>
      </c>
      <c r="R159" s="369"/>
      <c r="S159" s="369"/>
      <c r="T159" s="369"/>
      <c r="U159" s="369"/>
      <c r="V159" s="344">
        <f t="shared" si="34"/>
        <v>0</v>
      </c>
      <c r="W159" s="345">
        <f>IF(ISBLANK($B159),0,VLOOKUP($B159,Listen!$A$2:$C$45,2,FALSE))</f>
        <v>0</v>
      </c>
      <c r="X159" s="345">
        <f>IF(ISBLANK($B159),0,VLOOKUP($B159,Listen!$A$2:$C$45,3,FALSE))</f>
        <v>0</v>
      </c>
      <c r="Y159" s="372">
        <f t="shared" si="36"/>
        <v>0</v>
      </c>
      <c r="Z159" s="372">
        <f t="shared" si="25"/>
        <v>0</v>
      </c>
      <c r="AA159" s="372">
        <f t="shared" si="25"/>
        <v>0</v>
      </c>
      <c r="AB159" s="372">
        <f t="shared" ref="Z159:AE201" si="37">$W159</f>
        <v>0</v>
      </c>
      <c r="AC159" s="372">
        <f t="shared" si="37"/>
        <v>0</v>
      </c>
      <c r="AD159" s="372">
        <f t="shared" si="37"/>
        <v>0</v>
      </c>
      <c r="AE159" s="372">
        <f t="shared" si="37"/>
        <v>0</v>
      </c>
      <c r="AF159" s="346">
        <f t="shared" si="35"/>
        <v>0</v>
      </c>
      <c r="AG159" s="346">
        <f>IF(C159=Allgemeines!$C$12,SAV!$V159-SAV!$AH159,HLOOKUP(Allgemeines!$C$12-1,$AI$4:$AO$2000,ROW(C159)-3,FALSE)-$AH159)</f>
        <v>0</v>
      </c>
      <c r="AH159" s="346">
        <f>HLOOKUP(Allgemeines!$C$12,$AI$4:$AO$2000,ROW(C159)-3,FALSE)</f>
        <v>0</v>
      </c>
      <c r="AI159" s="346">
        <f t="shared" si="26"/>
        <v>0</v>
      </c>
      <c r="AJ159" s="346">
        <f t="shared" si="27"/>
        <v>0</v>
      </c>
      <c r="AK159" s="346">
        <f t="shared" si="28"/>
        <v>0</v>
      </c>
      <c r="AL159" s="346">
        <f t="shared" si="29"/>
        <v>0</v>
      </c>
      <c r="AM159" s="346">
        <f t="shared" si="30"/>
        <v>0</v>
      </c>
      <c r="AN159" s="346">
        <f t="shared" si="31"/>
        <v>0</v>
      </c>
      <c r="AO159" s="346">
        <f t="shared" si="32"/>
        <v>0</v>
      </c>
    </row>
    <row r="160" spans="1:41" s="374" customFormat="1" x14ac:dyDescent="0.25">
      <c r="A160" s="369"/>
      <c r="B160" s="369"/>
      <c r="C160" s="370"/>
      <c r="D160" s="369"/>
      <c r="E160" s="369"/>
      <c r="F160" s="369"/>
      <c r="G160" s="344">
        <f t="shared" si="33"/>
        <v>0</v>
      </c>
      <c r="H160" s="369"/>
      <c r="I160" s="369"/>
      <c r="J160" s="369"/>
      <c r="K160" s="369"/>
      <c r="L160" s="369"/>
      <c r="M160" s="369"/>
      <c r="N160" s="369"/>
      <c r="O160" s="369"/>
      <c r="P160" s="371"/>
      <c r="Q160" s="465">
        <f>IF(C160&gt;Allgemeines!$C$12,0,SUM(G160,H160,J160,K160,M160:N160)-SUM(I160,L160,O160:P160))</f>
        <v>0</v>
      </c>
      <c r="R160" s="369"/>
      <c r="S160" s="369"/>
      <c r="T160" s="369"/>
      <c r="U160" s="369"/>
      <c r="V160" s="344">
        <f t="shared" si="34"/>
        <v>0</v>
      </c>
      <c r="W160" s="345">
        <f>IF(ISBLANK($B160),0,VLOOKUP($B160,Listen!$A$2:$C$45,2,FALSE))</f>
        <v>0</v>
      </c>
      <c r="X160" s="345">
        <f>IF(ISBLANK($B160),0,VLOOKUP($B160,Listen!$A$2:$C$45,3,FALSE))</f>
        <v>0</v>
      </c>
      <c r="Y160" s="372">
        <f t="shared" si="36"/>
        <v>0</v>
      </c>
      <c r="Z160" s="372">
        <f t="shared" si="37"/>
        <v>0</v>
      </c>
      <c r="AA160" s="372">
        <f t="shared" si="37"/>
        <v>0</v>
      </c>
      <c r="AB160" s="372">
        <f t="shared" si="37"/>
        <v>0</v>
      </c>
      <c r="AC160" s="372">
        <f t="shared" si="37"/>
        <v>0</v>
      </c>
      <c r="AD160" s="372">
        <f t="shared" si="37"/>
        <v>0</v>
      </c>
      <c r="AE160" s="372">
        <f t="shared" si="37"/>
        <v>0</v>
      </c>
      <c r="AF160" s="346">
        <f t="shared" si="35"/>
        <v>0</v>
      </c>
      <c r="AG160" s="346">
        <f>IF(C160=Allgemeines!$C$12,SAV!$V160-SAV!$AH160,HLOOKUP(Allgemeines!$C$12-1,$AI$4:$AO$2000,ROW(C160)-3,FALSE)-$AH160)</f>
        <v>0</v>
      </c>
      <c r="AH160" s="346">
        <f>HLOOKUP(Allgemeines!$C$12,$AI$4:$AO$2000,ROW(C160)-3,FALSE)</f>
        <v>0</v>
      </c>
      <c r="AI160" s="346">
        <f t="shared" si="26"/>
        <v>0</v>
      </c>
      <c r="AJ160" s="346">
        <f t="shared" si="27"/>
        <v>0</v>
      </c>
      <c r="AK160" s="346">
        <f t="shared" si="28"/>
        <v>0</v>
      </c>
      <c r="AL160" s="346">
        <f t="shared" si="29"/>
        <v>0</v>
      </c>
      <c r="AM160" s="346">
        <f t="shared" si="30"/>
        <v>0</v>
      </c>
      <c r="AN160" s="346">
        <f t="shared" si="31"/>
        <v>0</v>
      </c>
      <c r="AO160" s="346">
        <f t="shared" si="32"/>
        <v>0</v>
      </c>
    </row>
    <row r="161" spans="1:41" s="374" customFormat="1" x14ac:dyDescent="0.25">
      <c r="A161" s="369"/>
      <c r="B161" s="369"/>
      <c r="C161" s="370"/>
      <c r="D161" s="369"/>
      <c r="E161" s="369"/>
      <c r="F161" s="369"/>
      <c r="G161" s="344">
        <f t="shared" si="33"/>
        <v>0</v>
      </c>
      <c r="H161" s="369"/>
      <c r="I161" s="369"/>
      <c r="J161" s="369"/>
      <c r="K161" s="369"/>
      <c r="L161" s="369"/>
      <c r="M161" s="369"/>
      <c r="N161" s="369"/>
      <c r="O161" s="369"/>
      <c r="P161" s="371"/>
      <c r="Q161" s="465">
        <f>IF(C161&gt;Allgemeines!$C$12,0,SUM(G161,H161,J161,K161,M161:N161)-SUM(I161,L161,O161:P161))</f>
        <v>0</v>
      </c>
      <c r="R161" s="369"/>
      <c r="S161" s="369"/>
      <c r="T161" s="369"/>
      <c r="U161" s="369"/>
      <c r="V161" s="344">
        <f t="shared" si="34"/>
        <v>0</v>
      </c>
      <c r="W161" s="345">
        <f>IF(ISBLANK($B161),0,VLOOKUP($B161,Listen!$A$2:$C$45,2,FALSE))</f>
        <v>0</v>
      </c>
      <c r="X161" s="345">
        <f>IF(ISBLANK($B161),0,VLOOKUP($B161,Listen!$A$2:$C$45,3,FALSE))</f>
        <v>0</v>
      </c>
      <c r="Y161" s="372">
        <f t="shared" si="36"/>
        <v>0</v>
      </c>
      <c r="Z161" s="372">
        <f t="shared" si="37"/>
        <v>0</v>
      </c>
      <c r="AA161" s="372">
        <f t="shared" si="37"/>
        <v>0</v>
      </c>
      <c r="AB161" s="372">
        <f t="shared" si="37"/>
        <v>0</v>
      </c>
      <c r="AC161" s="372">
        <f t="shared" si="37"/>
        <v>0</v>
      </c>
      <c r="AD161" s="372">
        <f t="shared" si="37"/>
        <v>0</v>
      </c>
      <c r="AE161" s="372">
        <f t="shared" si="37"/>
        <v>0</v>
      </c>
      <c r="AF161" s="346">
        <f t="shared" si="35"/>
        <v>0</v>
      </c>
      <c r="AG161" s="346">
        <f>IF(C161=Allgemeines!$C$12,SAV!$V161-SAV!$AH161,HLOOKUP(Allgemeines!$C$12-1,$AI$4:$AO$2000,ROW(C161)-3,FALSE)-$AH161)</f>
        <v>0</v>
      </c>
      <c r="AH161" s="346">
        <f>HLOOKUP(Allgemeines!$C$12,$AI$4:$AO$2000,ROW(C161)-3,FALSE)</f>
        <v>0</v>
      </c>
      <c r="AI161" s="346">
        <f t="shared" si="26"/>
        <v>0</v>
      </c>
      <c r="AJ161" s="346">
        <f t="shared" si="27"/>
        <v>0</v>
      </c>
      <c r="AK161" s="346">
        <f t="shared" si="28"/>
        <v>0</v>
      </c>
      <c r="AL161" s="346">
        <f t="shared" si="29"/>
        <v>0</v>
      </c>
      <c r="AM161" s="346">
        <f t="shared" si="30"/>
        <v>0</v>
      </c>
      <c r="AN161" s="346">
        <f t="shared" si="31"/>
        <v>0</v>
      </c>
      <c r="AO161" s="346">
        <f t="shared" si="32"/>
        <v>0</v>
      </c>
    </row>
    <row r="162" spans="1:41" s="374" customFormat="1" x14ac:dyDescent="0.25">
      <c r="A162" s="369"/>
      <c r="B162" s="369"/>
      <c r="C162" s="370"/>
      <c r="D162" s="369"/>
      <c r="E162" s="369"/>
      <c r="F162" s="369"/>
      <c r="G162" s="344">
        <f t="shared" si="33"/>
        <v>0</v>
      </c>
      <c r="H162" s="369"/>
      <c r="I162" s="369"/>
      <c r="J162" s="369"/>
      <c r="K162" s="369"/>
      <c r="L162" s="369"/>
      <c r="M162" s="369"/>
      <c r="N162" s="369"/>
      <c r="O162" s="369"/>
      <c r="P162" s="371"/>
      <c r="Q162" s="465">
        <f>IF(C162&gt;Allgemeines!$C$12,0,SUM(G162,H162,J162,K162,M162:N162)-SUM(I162,L162,O162:P162))</f>
        <v>0</v>
      </c>
      <c r="R162" s="369"/>
      <c r="S162" s="369"/>
      <c r="T162" s="369"/>
      <c r="U162" s="369"/>
      <c r="V162" s="344">
        <f t="shared" si="34"/>
        <v>0</v>
      </c>
      <c r="W162" s="345">
        <f>IF(ISBLANK($B162),0,VLOOKUP($B162,Listen!$A$2:$C$45,2,FALSE))</f>
        <v>0</v>
      </c>
      <c r="X162" s="345">
        <f>IF(ISBLANK($B162),0,VLOOKUP($B162,Listen!$A$2:$C$45,3,FALSE))</f>
        <v>0</v>
      </c>
      <c r="Y162" s="372">
        <f t="shared" si="36"/>
        <v>0</v>
      </c>
      <c r="Z162" s="372">
        <f t="shared" si="37"/>
        <v>0</v>
      </c>
      <c r="AA162" s="372">
        <f t="shared" si="37"/>
        <v>0</v>
      </c>
      <c r="AB162" s="372">
        <f t="shared" si="37"/>
        <v>0</v>
      </c>
      <c r="AC162" s="372">
        <f t="shared" si="37"/>
        <v>0</v>
      </c>
      <c r="AD162" s="372">
        <f t="shared" si="37"/>
        <v>0</v>
      </c>
      <c r="AE162" s="372">
        <f t="shared" si="37"/>
        <v>0</v>
      </c>
      <c r="AF162" s="346">
        <f t="shared" si="35"/>
        <v>0</v>
      </c>
      <c r="AG162" s="346">
        <f>IF(C162=Allgemeines!$C$12,SAV!$V162-SAV!$AH162,HLOOKUP(Allgemeines!$C$12-1,$AI$4:$AO$2000,ROW(C162)-3,FALSE)-$AH162)</f>
        <v>0</v>
      </c>
      <c r="AH162" s="346">
        <f>HLOOKUP(Allgemeines!$C$12,$AI$4:$AO$2000,ROW(C162)-3,FALSE)</f>
        <v>0</v>
      </c>
      <c r="AI162" s="346">
        <f t="shared" si="26"/>
        <v>0</v>
      </c>
      <c r="AJ162" s="346">
        <f t="shared" si="27"/>
        <v>0</v>
      </c>
      <c r="AK162" s="346">
        <f t="shared" si="28"/>
        <v>0</v>
      </c>
      <c r="AL162" s="346">
        <f t="shared" si="29"/>
        <v>0</v>
      </c>
      <c r="AM162" s="346">
        <f t="shared" si="30"/>
        <v>0</v>
      </c>
      <c r="AN162" s="346">
        <f t="shared" si="31"/>
        <v>0</v>
      </c>
      <c r="AO162" s="346">
        <f t="shared" si="32"/>
        <v>0</v>
      </c>
    </row>
    <row r="163" spans="1:41" s="374" customFormat="1" x14ac:dyDescent="0.25">
      <c r="A163" s="369"/>
      <c r="B163" s="369"/>
      <c r="C163" s="370"/>
      <c r="D163" s="369"/>
      <c r="E163" s="369"/>
      <c r="F163" s="369"/>
      <c r="G163" s="344">
        <f t="shared" si="33"/>
        <v>0</v>
      </c>
      <c r="H163" s="369"/>
      <c r="I163" s="369"/>
      <c r="J163" s="369"/>
      <c r="K163" s="369"/>
      <c r="L163" s="369"/>
      <c r="M163" s="369"/>
      <c r="N163" s="369"/>
      <c r="O163" s="369"/>
      <c r="P163" s="371"/>
      <c r="Q163" s="465">
        <f>IF(C163&gt;Allgemeines!$C$12,0,SUM(G163,H163,J163,K163,M163:N163)-SUM(I163,L163,O163:P163))</f>
        <v>0</v>
      </c>
      <c r="R163" s="369"/>
      <c r="S163" s="369"/>
      <c r="T163" s="369"/>
      <c r="U163" s="369"/>
      <c r="V163" s="344">
        <f t="shared" si="34"/>
        <v>0</v>
      </c>
      <c r="W163" s="345">
        <f>IF(ISBLANK($B163),0,VLOOKUP($B163,Listen!$A$2:$C$45,2,FALSE))</f>
        <v>0</v>
      </c>
      <c r="X163" s="345">
        <f>IF(ISBLANK($B163),0,VLOOKUP($B163,Listen!$A$2:$C$45,3,FALSE))</f>
        <v>0</v>
      </c>
      <c r="Y163" s="372">
        <f t="shared" si="36"/>
        <v>0</v>
      </c>
      <c r="Z163" s="372">
        <f t="shared" si="37"/>
        <v>0</v>
      </c>
      <c r="AA163" s="372">
        <f t="shared" si="37"/>
        <v>0</v>
      </c>
      <c r="AB163" s="372">
        <f t="shared" si="37"/>
        <v>0</v>
      </c>
      <c r="AC163" s="372">
        <f t="shared" si="37"/>
        <v>0</v>
      </c>
      <c r="AD163" s="372">
        <f t="shared" si="37"/>
        <v>0</v>
      </c>
      <c r="AE163" s="372">
        <f t="shared" si="37"/>
        <v>0</v>
      </c>
      <c r="AF163" s="346">
        <f t="shared" si="35"/>
        <v>0</v>
      </c>
      <c r="AG163" s="346">
        <f>IF(C163=Allgemeines!$C$12,SAV!$V163-SAV!$AH163,HLOOKUP(Allgemeines!$C$12-1,$AI$4:$AO$2000,ROW(C163)-3,FALSE)-$AH163)</f>
        <v>0</v>
      </c>
      <c r="AH163" s="346">
        <f>HLOOKUP(Allgemeines!$C$12,$AI$4:$AO$2000,ROW(C163)-3,FALSE)</f>
        <v>0</v>
      </c>
      <c r="AI163" s="346">
        <f t="shared" si="26"/>
        <v>0</v>
      </c>
      <c r="AJ163" s="346">
        <f t="shared" si="27"/>
        <v>0</v>
      </c>
      <c r="AK163" s="346">
        <f t="shared" si="28"/>
        <v>0</v>
      </c>
      <c r="AL163" s="346">
        <f t="shared" si="29"/>
        <v>0</v>
      </c>
      <c r="AM163" s="346">
        <f t="shared" si="30"/>
        <v>0</v>
      </c>
      <c r="AN163" s="346">
        <f t="shared" si="31"/>
        <v>0</v>
      </c>
      <c r="AO163" s="346">
        <f t="shared" si="32"/>
        <v>0</v>
      </c>
    </row>
    <row r="164" spans="1:41" s="374" customFormat="1" x14ac:dyDescent="0.25">
      <c r="A164" s="369"/>
      <c r="B164" s="369"/>
      <c r="C164" s="370"/>
      <c r="D164" s="369"/>
      <c r="E164" s="369"/>
      <c r="F164" s="369"/>
      <c r="G164" s="344">
        <f t="shared" si="33"/>
        <v>0</v>
      </c>
      <c r="H164" s="369"/>
      <c r="I164" s="369"/>
      <c r="J164" s="369"/>
      <c r="K164" s="369"/>
      <c r="L164" s="369"/>
      <c r="M164" s="369"/>
      <c r="N164" s="369"/>
      <c r="O164" s="369"/>
      <c r="P164" s="371"/>
      <c r="Q164" s="465">
        <f>IF(C164&gt;Allgemeines!$C$12,0,SUM(G164,H164,J164,K164,M164:N164)-SUM(I164,L164,O164:P164))</f>
        <v>0</v>
      </c>
      <c r="R164" s="369"/>
      <c r="S164" s="369"/>
      <c r="T164" s="369"/>
      <c r="U164" s="369"/>
      <c r="V164" s="344">
        <f t="shared" si="34"/>
        <v>0</v>
      </c>
      <c r="W164" s="345">
        <f>IF(ISBLANK($B164),0,VLOOKUP($B164,Listen!$A$2:$C$45,2,FALSE))</f>
        <v>0</v>
      </c>
      <c r="X164" s="345">
        <f>IF(ISBLANK($B164),0,VLOOKUP($B164,Listen!$A$2:$C$45,3,FALSE))</f>
        <v>0</v>
      </c>
      <c r="Y164" s="372">
        <f t="shared" si="36"/>
        <v>0</v>
      </c>
      <c r="Z164" s="372">
        <f t="shared" si="37"/>
        <v>0</v>
      </c>
      <c r="AA164" s="372">
        <f t="shared" si="37"/>
        <v>0</v>
      </c>
      <c r="AB164" s="372">
        <f t="shared" si="37"/>
        <v>0</v>
      </c>
      <c r="AC164" s="372">
        <f t="shared" si="37"/>
        <v>0</v>
      </c>
      <c r="AD164" s="372">
        <f t="shared" si="37"/>
        <v>0</v>
      </c>
      <c r="AE164" s="372">
        <f t="shared" si="37"/>
        <v>0</v>
      </c>
      <c r="AF164" s="346">
        <f t="shared" si="35"/>
        <v>0</v>
      </c>
      <c r="AG164" s="346">
        <f>IF(C164=Allgemeines!$C$12,SAV!$V164-SAV!$AH164,HLOOKUP(Allgemeines!$C$12-1,$AI$4:$AO$2000,ROW(C164)-3,FALSE)-$AH164)</f>
        <v>0</v>
      </c>
      <c r="AH164" s="346">
        <f>HLOOKUP(Allgemeines!$C$12,$AI$4:$AO$2000,ROW(C164)-3,FALSE)</f>
        <v>0</v>
      </c>
      <c r="AI164" s="346">
        <f t="shared" si="26"/>
        <v>0</v>
      </c>
      <c r="AJ164" s="346">
        <f t="shared" si="27"/>
        <v>0</v>
      </c>
      <c r="AK164" s="346">
        <f t="shared" si="28"/>
        <v>0</v>
      </c>
      <c r="AL164" s="346">
        <f t="shared" si="29"/>
        <v>0</v>
      </c>
      <c r="AM164" s="346">
        <f t="shared" si="30"/>
        <v>0</v>
      </c>
      <c r="AN164" s="346">
        <f t="shared" si="31"/>
        <v>0</v>
      </c>
      <c r="AO164" s="346">
        <f t="shared" si="32"/>
        <v>0</v>
      </c>
    </row>
    <row r="165" spans="1:41" s="374" customFormat="1" x14ac:dyDescent="0.25">
      <c r="A165" s="369"/>
      <c r="B165" s="369"/>
      <c r="C165" s="370"/>
      <c r="D165" s="369"/>
      <c r="E165" s="369"/>
      <c r="F165" s="369"/>
      <c r="G165" s="344">
        <f t="shared" si="33"/>
        <v>0</v>
      </c>
      <c r="H165" s="369"/>
      <c r="I165" s="369"/>
      <c r="J165" s="369"/>
      <c r="K165" s="369"/>
      <c r="L165" s="369"/>
      <c r="M165" s="369"/>
      <c r="N165" s="369"/>
      <c r="O165" s="369"/>
      <c r="P165" s="371"/>
      <c r="Q165" s="465">
        <f>IF(C165&gt;Allgemeines!$C$12,0,SUM(G165,H165,J165,K165,M165:N165)-SUM(I165,L165,O165:P165))</f>
        <v>0</v>
      </c>
      <c r="R165" s="369"/>
      <c r="S165" s="369"/>
      <c r="T165" s="369"/>
      <c r="U165" s="369"/>
      <c r="V165" s="344">
        <f t="shared" si="34"/>
        <v>0</v>
      </c>
      <c r="W165" s="345">
        <f>IF(ISBLANK($B165),0,VLOOKUP($B165,Listen!$A$2:$C$45,2,FALSE))</f>
        <v>0</v>
      </c>
      <c r="X165" s="345">
        <f>IF(ISBLANK($B165),0,VLOOKUP($B165,Listen!$A$2:$C$45,3,FALSE))</f>
        <v>0</v>
      </c>
      <c r="Y165" s="372">
        <f t="shared" si="36"/>
        <v>0</v>
      </c>
      <c r="Z165" s="372">
        <f t="shared" si="37"/>
        <v>0</v>
      </c>
      <c r="AA165" s="372">
        <f t="shared" si="37"/>
        <v>0</v>
      </c>
      <c r="AB165" s="372">
        <f t="shared" si="37"/>
        <v>0</v>
      </c>
      <c r="AC165" s="372">
        <f t="shared" si="37"/>
        <v>0</v>
      </c>
      <c r="AD165" s="372">
        <f t="shared" si="37"/>
        <v>0</v>
      </c>
      <c r="AE165" s="372">
        <f t="shared" si="37"/>
        <v>0</v>
      </c>
      <c r="AF165" s="346">
        <f t="shared" si="35"/>
        <v>0</v>
      </c>
      <c r="AG165" s="346">
        <f>IF(C165=Allgemeines!$C$12,SAV!$V165-SAV!$AH165,HLOOKUP(Allgemeines!$C$12-1,$AI$4:$AO$2000,ROW(C165)-3,FALSE)-$AH165)</f>
        <v>0</v>
      </c>
      <c r="AH165" s="346">
        <f>HLOOKUP(Allgemeines!$C$12,$AI$4:$AO$2000,ROW(C165)-3,FALSE)</f>
        <v>0</v>
      </c>
      <c r="AI165" s="346">
        <f t="shared" si="26"/>
        <v>0</v>
      </c>
      <c r="AJ165" s="346">
        <f t="shared" si="27"/>
        <v>0</v>
      </c>
      <c r="AK165" s="346">
        <f t="shared" si="28"/>
        <v>0</v>
      </c>
      <c r="AL165" s="346">
        <f t="shared" si="29"/>
        <v>0</v>
      </c>
      <c r="AM165" s="346">
        <f t="shared" si="30"/>
        <v>0</v>
      </c>
      <c r="AN165" s="346">
        <f t="shared" si="31"/>
        <v>0</v>
      </c>
      <c r="AO165" s="346">
        <f t="shared" si="32"/>
        <v>0</v>
      </c>
    </row>
    <row r="166" spans="1:41" s="374" customFormat="1" x14ac:dyDescent="0.25">
      <c r="A166" s="369"/>
      <c r="B166" s="369"/>
      <c r="C166" s="370"/>
      <c r="D166" s="369"/>
      <c r="E166" s="369"/>
      <c r="F166" s="369"/>
      <c r="G166" s="344">
        <f t="shared" si="33"/>
        <v>0</v>
      </c>
      <c r="H166" s="369"/>
      <c r="I166" s="369"/>
      <c r="J166" s="369"/>
      <c r="K166" s="369"/>
      <c r="L166" s="369"/>
      <c r="M166" s="369"/>
      <c r="N166" s="369"/>
      <c r="O166" s="369"/>
      <c r="P166" s="371"/>
      <c r="Q166" s="465">
        <f>IF(C166&gt;Allgemeines!$C$12,0,SUM(G166,H166,J166,K166,M166:N166)-SUM(I166,L166,O166:P166))</f>
        <v>0</v>
      </c>
      <c r="R166" s="369"/>
      <c r="S166" s="369"/>
      <c r="T166" s="369"/>
      <c r="U166" s="369"/>
      <c r="V166" s="344">
        <f t="shared" si="34"/>
        <v>0</v>
      </c>
      <c r="W166" s="345">
        <f>IF(ISBLANK($B166),0,VLOOKUP($B166,Listen!$A$2:$C$45,2,FALSE))</f>
        <v>0</v>
      </c>
      <c r="X166" s="345">
        <f>IF(ISBLANK($B166),0,VLOOKUP($B166,Listen!$A$2:$C$45,3,FALSE))</f>
        <v>0</v>
      </c>
      <c r="Y166" s="372">
        <f t="shared" si="36"/>
        <v>0</v>
      </c>
      <c r="Z166" s="372">
        <f t="shared" si="37"/>
        <v>0</v>
      </c>
      <c r="AA166" s="372">
        <f t="shared" si="37"/>
        <v>0</v>
      </c>
      <c r="AB166" s="372">
        <f t="shared" si="37"/>
        <v>0</v>
      </c>
      <c r="AC166" s="372">
        <f t="shared" si="37"/>
        <v>0</v>
      </c>
      <c r="AD166" s="372">
        <f t="shared" si="37"/>
        <v>0</v>
      </c>
      <c r="AE166" s="372">
        <f t="shared" si="37"/>
        <v>0</v>
      </c>
      <c r="AF166" s="346">
        <f t="shared" si="35"/>
        <v>0</v>
      </c>
      <c r="AG166" s="346">
        <f>IF(C166=Allgemeines!$C$12,SAV!$V166-SAV!$AH166,HLOOKUP(Allgemeines!$C$12-1,$AI$4:$AO$2000,ROW(C166)-3,FALSE)-$AH166)</f>
        <v>0</v>
      </c>
      <c r="AH166" s="346">
        <f>HLOOKUP(Allgemeines!$C$12,$AI$4:$AO$2000,ROW(C166)-3,FALSE)</f>
        <v>0</v>
      </c>
      <c r="AI166" s="346">
        <f t="shared" si="26"/>
        <v>0</v>
      </c>
      <c r="AJ166" s="346">
        <f t="shared" si="27"/>
        <v>0</v>
      </c>
      <c r="AK166" s="346">
        <f t="shared" si="28"/>
        <v>0</v>
      </c>
      <c r="AL166" s="346">
        <f t="shared" si="29"/>
        <v>0</v>
      </c>
      <c r="AM166" s="346">
        <f t="shared" si="30"/>
        <v>0</v>
      </c>
      <c r="AN166" s="346">
        <f t="shared" si="31"/>
        <v>0</v>
      </c>
      <c r="AO166" s="346">
        <f t="shared" si="32"/>
        <v>0</v>
      </c>
    </row>
    <row r="167" spans="1:41" s="374" customFormat="1" x14ac:dyDescent="0.25">
      <c r="A167" s="369"/>
      <c r="B167" s="369"/>
      <c r="C167" s="370"/>
      <c r="D167" s="369"/>
      <c r="E167" s="369"/>
      <c r="F167" s="369"/>
      <c r="G167" s="344">
        <f t="shared" si="33"/>
        <v>0</v>
      </c>
      <c r="H167" s="369"/>
      <c r="I167" s="369"/>
      <c r="J167" s="369"/>
      <c r="K167" s="369"/>
      <c r="L167" s="369"/>
      <c r="M167" s="369"/>
      <c r="N167" s="369"/>
      <c r="O167" s="369"/>
      <c r="P167" s="371"/>
      <c r="Q167" s="465">
        <f>IF(C167&gt;Allgemeines!$C$12,0,SUM(G167,H167,J167,K167,M167:N167)-SUM(I167,L167,O167:P167))</f>
        <v>0</v>
      </c>
      <c r="R167" s="369"/>
      <c r="S167" s="369"/>
      <c r="T167" s="369"/>
      <c r="U167" s="369"/>
      <c r="V167" s="344">
        <f t="shared" si="34"/>
        <v>0</v>
      </c>
      <c r="W167" s="345">
        <f>IF(ISBLANK($B167),0,VLOOKUP($B167,Listen!$A$2:$C$45,2,FALSE))</f>
        <v>0</v>
      </c>
      <c r="X167" s="345">
        <f>IF(ISBLANK($B167),0,VLOOKUP($B167,Listen!$A$2:$C$45,3,FALSE))</f>
        <v>0</v>
      </c>
      <c r="Y167" s="372">
        <f t="shared" si="36"/>
        <v>0</v>
      </c>
      <c r="Z167" s="372">
        <f t="shared" si="37"/>
        <v>0</v>
      </c>
      <c r="AA167" s="372">
        <f t="shared" si="37"/>
        <v>0</v>
      </c>
      <c r="AB167" s="372">
        <f t="shared" si="37"/>
        <v>0</v>
      </c>
      <c r="AC167" s="372">
        <f t="shared" si="37"/>
        <v>0</v>
      </c>
      <c r="AD167" s="372">
        <f t="shared" si="37"/>
        <v>0</v>
      </c>
      <c r="AE167" s="372">
        <f t="shared" si="37"/>
        <v>0</v>
      </c>
      <c r="AF167" s="346">
        <f t="shared" si="35"/>
        <v>0</v>
      </c>
      <c r="AG167" s="346">
        <f>IF(C167=Allgemeines!$C$12,SAV!$V167-SAV!$AH167,HLOOKUP(Allgemeines!$C$12-1,$AI$4:$AO$2000,ROW(C167)-3,FALSE)-$AH167)</f>
        <v>0</v>
      </c>
      <c r="AH167" s="346">
        <f>HLOOKUP(Allgemeines!$C$12,$AI$4:$AO$2000,ROW(C167)-3,FALSE)</f>
        <v>0</v>
      </c>
      <c r="AI167" s="346">
        <f t="shared" si="26"/>
        <v>0</v>
      </c>
      <c r="AJ167" s="346">
        <f t="shared" si="27"/>
        <v>0</v>
      </c>
      <c r="AK167" s="346">
        <f t="shared" si="28"/>
        <v>0</v>
      </c>
      <c r="AL167" s="346">
        <f t="shared" si="29"/>
        <v>0</v>
      </c>
      <c r="AM167" s="346">
        <f t="shared" si="30"/>
        <v>0</v>
      </c>
      <c r="AN167" s="346">
        <f t="shared" si="31"/>
        <v>0</v>
      </c>
      <c r="AO167" s="346">
        <f t="shared" si="32"/>
        <v>0</v>
      </c>
    </row>
    <row r="168" spans="1:41" s="374" customFormat="1" x14ac:dyDescent="0.25">
      <c r="A168" s="369"/>
      <c r="B168" s="369"/>
      <c r="C168" s="370"/>
      <c r="D168" s="369"/>
      <c r="E168" s="369"/>
      <c r="F168" s="369"/>
      <c r="G168" s="344">
        <f t="shared" si="33"/>
        <v>0</v>
      </c>
      <c r="H168" s="369"/>
      <c r="I168" s="369"/>
      <c r="J168" s="369"/>
      <c r="K168" s="369"/>
      <c r="L168" s="369"/>
      <c r="M168" s="369"/>
      <c r="N168" s="369"/>
      <c r="O168" s="369"/>
      <c r="P168" s="371"/>
      <c r="Q168" s="465">
        <f>IF(C168&gt;Allgemeines!$C$12,0,SUM(G168,H168,J168,K168,M168:N168)-SUM(I168,L168,O168:P168))</f>
        <v>0</v>
      </c>
      <c r="R168" s="369"/>
      <c r="S168" s="369"/>
      <c r="T168" s="369"/>
      <c r="U168" s="369"/>
      <c r="V168" s="344">
        <f t="shared" si="34"/>
        <v>0</v>
      </c>
      <c r="W168" s="345">
        <f>IF(ISBLANK($B168),0,VLOOKUP($B168,Listen!$A$2:$C$45,2,FALSE))</f>
        <v>0</v>
      </c>
      <c r="X168" s="345">
        <f>IF(ISBLANK($B168),0,VLOOKUP($B168,Listen!$A$2:$C$45,3,FALSE))</f>
        <v>0</v>
      </c>
      <c r="Y168" s="372">
        <f t="shared" si="36"/>
        <v>0</v>
      </c>
      <c r="Z168" s="372">
        <f t="shared" si="37"/>
        <v>0</v>
      </c>
      <c r="AA168" s="372">
        <f t="shared" si="37"/>
        <v>0</v>
      </c>
      <c r="AB168" s="372">
        <f t="shared" si="37"/>
        <v>0</v>
      </c>
      <c r="AC168" s="372">
        <f t="shared" si="37"/>
        <v>0</v>
      </c>
      <c r="AD168" s="372">
        <f t="shared" si="37"/>
        <v>0</v>
      </c>
      <c r="AE168" s="372">
        <f t="shared" si="37"/>
        <v>0</v>
      </c>
      <c r="AF168" s="346">
        <f t="shared" si="35"/>
        <v>0</v>
      </c>
      <c r="AG168" s="346">
        <f>IF(C168=Allgemeines!$C$12,SAV!$V168-SAV!$AH168,HLOOKUP(Allgemeines!$C$12-1,$AI$4:$AO$2000,ROW(C168)-3,FALSE)-$AH168)</f>
        <v>0</v>
      </c>
      <c r="AH168" s="346">
        <f>HLOOKUP(Allgemeines!$C$12,$AI$4:$AO$2000,ROW(C168)-3,FALSE)</f>
        <v>0</v>
      </c>
      <c r="AI168" s="346">
        <f t="shared" si="26"/>
        <v>0</v>
      </c>
      <c r="AJ168" s="346">
        <f t="shared" si="27"/>
        <v>0</v>
      </c>
      <c r="AK168" s="346">
        <f t="shared" si="28"/>
        <v>0</v>
      </c>
      <c r="AL168" s="346">
        <f t="shared" si="29"/>
        <v>0</v>
      </c>
      <c r="AM168" s="346">
        <f t="shared" si="30"/>
        <v>0</v>
      </c>
      <c r="AN168" s="346">
        <f t="shared" si="31"/>
        <v>0</v>
      </c>
      <c r="AO168" s="346">
        <f t="shared" si="32"/>
        <v>0</v>
      </c>
    </row>
    <row r="169" spans="1:41" s="374" customFormat="1" x14ac:dyDescent="0.25">
      <c r="A169" s="369"/>
      <c r="B169" s="369"/>
      <c r="C169" s="370"/>
      <c r="D169" s="369"/>
      <c r="E169" s="369"/>
      <c r="F169" s="369"/>
      <c r="G169" s="344">
        <f t="shared" si="33"/>
        <v>0</v>
      </c>
      <c r="H169" s="369"/>
      <c r="I169" s="369"/>
      <c r="J169" s="369"/>
      <c r="K169" s="369"/>
      <c r="L169" s="369"/>
      <c r="M169" s="369"/>
      <c r="N169" s="369"/>
      <c r="O169" s="369"/>
      <c r="P169" s="371"/>
      <c r="Q169" s="465">
        <f>IF(C169&gt;Allgemeines!$C$12,0,SUM(G169,H169,J169,K169,M169:N169)-SUM(I169,L169,O169:P169))</f>
        <v>0</v>
      </c>
      <c r="R169" s="369"/>
      <c r="S169" s="369"/>
      <c r="T169" s="369"/>
      <c r="U169" s="369"/>
      <c r="V169" s="344">
        <f t="shared" si="34"/>
        <v>0</v>
      </c>
      <c r="W169" s="345">
        <f>IF(ISBLANK($B169),0,VLOOKUP($B169,Listen!$A$2:$C$45,2,FALSE))</f>
        <v>0</v>
      </c>
      <c r="X169" s="345">
        <f>IF(ISBLANK($B169),0,VLOOKUP($B169,Listen!$A$2:$C$45,3,FALSE))</f>
        <v>0</v>
      </c>
      <c r="Y169" s="372">
        <f t="shared" si="36"/>
        <v>0</v>
      </c>
      <c r="Z169" s="372">
        <f t="shared" si="37"/>
        <v>0</v>
      </c>
      <c r="AA169" s="372">
        <f t="shared" si="37"/>
        <v>0</v>
      </c>
      <c r="AB169" s="372">
        <f t="shared" si="37"/>
        <v>0</v>
      </c>
      <c r="AC169" s="372">
        <f t="shared" si="37"/>
        <v>0</v>
      </c>
      <c r="AD169" s="372">
        <f t="shared" si="37"/>
        <v>0</v>
      </c>
      <c r="AE169" s="372">
        <f t="shared" si="37"/>
        <v>0</v>
      </c>
      <c r="AF169" s="346">
        <f t="shared" si="35"/>
        <v>0</v>
      </c>
      <c r="AG169" s="346">
        <f>IF(C169=Allgemeines!$C$12,SAV!$V169-SAV!$AH169,HLOOKUP(Allgemeines!$C$12-1,$AI$4:$AO$2000,ROW(C169)-3,FALSE)-$AH169)</f>
        <v>0</v>
      </c>
      <c r="AH169" s="346">
        <f>HLOOKUP(Allgemeines!$C$12,$AI$4:$AO$2000,ROW(C169)-3,FALSE)</f>
        <v>0</v>
      </c>
      <c r="AI169" s="346">
        <f t="shared" si="26"/>
        <v>0</v>
      </c>
      <c r="AJ169" s="346">
        <f t="shared" si="27"/>
        <v>0</v>
      </c>
      <c r="AK169" s="346">
        <f t="shared" si="28"/>
        <v>0</v>
      </c>
      <c r="AL169" s="346">
        <f t="shared" si="29"/>
        <v>0</v>
      </c>
      <c r="AM169" s="346">
        <f t="shared" si="30"/>
        <v>0</v>
      </c>
      <c r="AN169" s="346">
        <f t="shared" si="31"/>
        <v>0</v>
      </c>
      <c r="AO169" s="346">
        <f t="shared" si="32"/>
        <v>0</v>
      </c>
    </row>
    <row r="170" spans="1:41" s="374" customFormat="1" x14ac:dyDescent="0.25">
      <c r="A170" s="369"/>
      <c r="B170" s="369"/>
      <c r="C170" s="370"/>
      <c r="D170" s="369"/>
      <c r="E170" s="369"/>
      <c r="F170" s="369"/>
      <c r="G170" s="344">
        <f t="shared" si="33"/>
        <v>0</v>
      </c>
      <c r="H170" s="369"/>
      <c r="I170" s="369"/>
      <c r="J170" s="369"/>
      <c r="K170" s="369"/>
      <c r="L170" s="369"/>
      <c r="M170" s="369"/>
      <c r="N170" s="369"/>
      <c r="O170" s="369"/>
      <c r="P170" s="371"/>
      <c r="Q170" s="465">
        <f>IF(C170&gt;Allgemeines!$C$12,0,SUM(G170,H170,J170,K170,M170:N170)-SUM(I170,L170,O170:P170))</f>
        <v>0</v>
      </c>
      <c r="R170" s="369"/>
      <c r="S170" s="369"/>
      <c r="T170" s="369"/>
      <c r="U170" s="369"/>
      <c r="V170" s="344">
        <f t="shared" si="34"/>
        <v>0</v>
      </c>
      <c r="W170" s="345">
        <f>IF(ISBLANK($B170),0,VLOOKUP($B170,Listen!$A$2:$C$45,2,FALSE))</f>
        <v>0</v>
      </c>
      <c r="X170" s="345">
        <f>IF(ISBLANK($B170),0,VLOOKUP($B170,Listen!$A$2:$C$45,3,FALSE))</f>
        <v>0</v>
      </c>
      <c r="Y170" s="372">
        <f t="shared" si="36"/>
        <v>0</v>
      </c>
      <c r="Z170" s="372">
        <f t="shared" si="37"/>
        <v>0</v>
      </c>
      <c r="AA170" s="372">
        <f t="shared" si="37"/>
        <v>0</v>
      </c>
      <c r="AB170" s="372">
        <f t="shared" si="37"/>
        <v>0</v>
      </c>
      <c r="AC170" s="372">
        <f t="shared" si="37"/>
        <v>0</v>
      </c>
      <c r="AD170" s="372">
        <f t="shared" si="37"/>
        <v>0</v>
      </c>
      <c r="AE170" s="372">
        <f t="shared" si="37"/>
        <v>0</v>
      </c>
      <c r="AF170" s="346">
        <f t="shared" si="35"/>
        <v>0</v>
      </c>
      <c r="AG170" s="346">
        <f>IF(C170=Allgemeines!$C$12,SAV!$V170-SAV!$AH170,HLOOKUP(Allgemeines!$C$12-1,$AI$4:$AO$2000,ROW(C170)-3,FALSE)-$AH170)</f>
        <v>0</v>
      </c>
      <c r="AH170" s="346">
        <f>HLOOKUP(Allgemeines!$C$12,$AI$4:$AO$2000,ROW(C170)-3,FALSE)</f>
        <v>0</v>
      </c>
      <c r="AI170" s="346">
        <f t="shared" si="26"/>
        <v>0</v>
      </c>
      <c r="AJ170" s="346">
        <f t="shared" si="27"/>
        <v>0</v>
      </c>
      <c r="AK170" s="346">
        <f t="shared" si="28"/>
        <v>0</v>
      </c>
      <c r="AL170" s="346">
        <f t="shared" si="29"/>
        <v>0</v>
      </c>
      <c r="AM170" s="346">
        <f t="shared" si="30"/>
        <v>0</v>
      </c>
      <c r="AN170" s="346">
        <f t="shared" si="31"/>
        <v>0</v>
      </c>
      <c r="AO170" s="346">
        <f t="shared" si="32"/>
        <v>0</v>
      </c>
    </row>
    <row r="171" spans="1:41" s="374" customFormat="1" x14ac:dyDescent="0.25">
      <c r="A171" s="369"/>
      <c r="B171" s="369"/>
      <c r="C171" s="370"/>
      <c r="D171" s="369"/>
      <c r="E171" s="369"/>
      <c r="F171" s="369"/>
      <c r="G171" s="344">
        <f t="shared" si="33"/>
        <v>0</v>
      </c>
      <c r="H171" s="369"/>
      <c r="I171" s="369"/>
      <c r="J171" s="369"/>
      <c r="K171" s="369"/>
      <c r="L171" s="369"/>
      <c r="M171" s="369"/>
      <c r="N171" s="369"/>
      <c r="O171" s="369"/>
      <c r="P171" s="371"/>
      <c r="Q171" s="465">
        <f>IF(C171&gt;Allgemeines!$C$12,0,SUM(G171,H171,J171,K171,M171:N171)-SUM(I171,L171,O171:P171))</f>
        <v>0</v>
      </c>
      <c r="R171" s="369"/>
      <c r="S171" s="369"/>
      <c r="T171" s="369"/>
      <c r="U171" s="369"/>
      <c r="V171" s="344">
        <f t="shared" si="34"/>
        <v>0</v>
      </c>
      <c r="W171" s="345">
        <f>IF(ISBLANK($B171),0,VLOOKUP($B171,Listen!$A$2:$C$45,2,FALSE))</f>
        <v>0</v>
      </c>
      <c r="X171" s="345">
        <f>IF(ISBLANK($B171),0,VLOOKUP($B171,Listen!$A$2:$C$45,3,FALSE))</f>
        <v>0</v>
      </c>
      <c r="Y171" s="372">
        <f t="shared" si="36"/>
        <v>0</v>
      </c>
      <c r="Z171" s="372">
        <f t="shared" si="37"/>
        <v>0</v>
      </c>
      <c r="AA171" s="372">
        <f t="shared" si="37"/>
        <v>0</v>
      </c>
      <c r="AB171" s="372">
        <f t="shared" si="37"/>
        <v>0</v>
      </c>
      <c r="AC171" s="372">
        <f t="shared" si="37"/>
        <v>0</v>
      </c>
      <c r="AD171" s="372">
        <f t="shared" si="37"/>
        <v>0</v>
      </c>
      <c r="AE171" s="372">
        <f t="shared" si="37"/>
        <v>0</v>
      </c>
      <c r="AF171" s="346">
        <f t="shared" si="35"/>
        <v>0</v>
      </c>
      <c r="AG171" s="346">
        <f>IF(C171=Allgemeines!$C$12,SAV!$V171-SAV!$AH171,HLOOKUP(Allgemeines!$C$12-1,$AI$4:$AO$2000,ROW(C171)-3,FALSE)-$AH171)</f>
        <v>0</v>
      </c>
      <c r="AH171" s="346">
        <f>HLOOKUP(Allgemeines!$C$12,$AI$4:$AO$2000,ROW(C171)-3,FALSE)</f>
        <v>0</v>
      </c>
      <c r="AI171" s="346">
        <f t="shared" si="26"/>
        <v>0</v>
      </c>
      <c r="AJ171" s="346">
        <f t="shared" si="27"/>
        <v>0</v>
      </c>
      <c r="AK171" s="346">
        <f t="shared" si="28"/>
        <v>0</v>
      </c>
      <c r="AL171" s="346">
        <f t="shared" si="29"/>
        <v>0</v>
      </c>
      <c r="AM171" s="346">
        <f t="shared" si="30"/>
        <v>0</v>
      </c>
      <c r="AN171" s="346">
        <f t="shared" si="31"/>
        <v>0</v>
      </c>
      <c r="AO171" s="346">
        <f t="shared" si="32"/>
        <v>0</v>
      </c>
    </row>
    <row r="172" spans="1:41" s="374" customFormat="1" x14ac:dyDescent="0.25">
      <c r="A172" s="369"/>
      <c r="B172" s="369"/>
      <c r="C172" s="370"/>
      <c r="D172" s="369"/>
      <c r="E172" s="369"/>
      <c r="F172" s="369"/>
      <c r="G172" s="344">
        <f t="shared" si="33"/>
        <v>0</v>
      </c>
      <c r="H172" s="369"/>
      <c r="I172" s="369"/>
      <c r="J172" s="369"/>
      <c r="K172" s="369"/>
      <c r="L172" s="369"/>
      <c r="M172" s="369"/>
      <c r="N172" s="369"/>
      <c r="O172" s="369"/>
      <c r="P172" s="371"/>
      <c r="Q172" s="465">
        <f>IF(C172&gt;Allgemeines!$C$12,0,SUM(G172,H172,J172,K172,M172:N172)-SUM(I172,L172,O172:P172))</f>
        <v>0</v>
      </c>
      <c r="R172" s="369"/>
      <c r="S172" s="369"/>
      <c r="T172" s="369"/>
      <c r="U172" s="369"/>
      <c r="V172" s="344">
        <f t="shared" si="34"/>
        <v>0</v>
      </c>
      <c r="W172" s="345">
        <f>IF(ISBLANK($B172),0,VLOOKUP($B172,Listen!$A$2:$C$45,2,FALSE))</f>
        <v>0</v>
      </c>
      <c r="X172" s="345">
        <f>IF(ISBLANK($B172),0,VLOOKUP($B172,Listen!$A$2:$C$45,3,FALSE))</f>
        <v>0</v>
      </c>
      <c r="Y172" s="372">
        <f t="shared" si="36"/>
        <v>0</v>
      </c>
      <c r="Z172" s="372">
        <f t="shared" si="37"/>
        <v>0</v>
      </c>
      <c r="AA172" s="372">
        <f t="shared" si="37"/>
        <v>0</v>
      </c>
      <c r="AB172" s="372">
        <f t="shared" si="37"/>
        <v>0</v>
      </c>
      <c r="AC172" s="372">
        <f t="shared" si="37"/>
        <v>0</v>
      </c>
      <c r="AD172" s="372">
        <f t="shared" si="37"/>
        <v>0</v>
      </c>
      <c r="AE172" s="372">
        <f t="shared" si="37"/>
        <v>0</v>
      </c>
      <c r="AF172" s="346">
        <f t="shared" si="35"/>
        <v>0</v>
      </c>
      <c r="AG172" s="346">
        <f>IF(C172=Allgemeines!$C$12,SAV!$V172-SAV!$AH172,HLOOKUP(Allgemeines!$C$12-1,$AI$4:$AO$2000,ROW(C172)-3,FALSE)-$AH172)</f>
        <v>0</v>
      </c>
      <c r="AH172" s="346">
        <f>HLOOKUP(Allgemeines!$C$12,$AI$4:$AO$2000,ROW(C172)-3,FALSE)</f>
        <v>0</v>
      </c>
      <c r="AI172" s="346">
        <f t="shared" si="26"/>
        <v>0</v>
      </c>
      <c r="AJ172" s="346">
        <f t="shared" si="27"/>
        <v>0</v>
      </c>
      <c r="AK172" s="346">
        <f t="shared" si="28"/>
        <v>0</v>
      </c>
      <c r="AL172" s="346">
        <f t="shared" si="29"/>
        <v>0</v>
      </c>
      <c r="AM172" s="346">
        <f t="shared" si="30"/>
        <v>0</v>
      </c>
      <c r="AN172" s="346">
        <f t="shared" si="31"/>
        <v>0</v>
      </c>
      <c r="AO172" s="346">
        <f t="shared" si="32"/>
        <v>0</v>
      </c>
    </row>
    <row r="173" spans="1:41" s="374" customFormat="1" x14ac:dyDescent="0.25">
      <c r="A173" s="369"/>
      <c r="B173" s="369"/>
      <c r="C173" s="370"/>
      <c r="D173" s="369"/>
      <c r="E173" s="369"/>
      <c r="F173" s="369"/>
      <c r="G173" s="344">
        <f t="shared" si="33"/>
        <v>0</v>
      </c>
      <c r="H173" s="369"/>
      <c r="I173" s="369"/>
      <c r="J173" s="369"/>
      <c r="K173" s="369"/>
      <c r="L173" s="369"/>
      <c r="M173" s="369"/>
      <c r="N173" s="369"/>
      <c r="O173" s="369"/>
      <c r="P173" s="371"/>
      <c r="Q173" s="465">
        <f>IF(C173&gt;Allgemeines!$C$12,0,SUM(G173,H173,J173,K173,M173:N173)-SUM(I173,L173,O173:P173))</f>
        <v>0</v>
      </c>
      <c r="R173" s="369"/>
      <c r="S173" s="369"/>
      <c r="T173" s="369"/>
      <c r="U173" s="369"/>
      <c r="V173" s="344">
        <f t="shared" si="34"/>
        <v>0</v>
      </c>
      <c r="W173" s="345">
        <f>IF(ISBLANK($B173),0,VLOOKUP($B173,Listen!$A$2:$C$45,2,FALSE))</f>
        <v>0</v>
      </c>
      <c r="X173" s="345">
        <f>IF(ISBLANK($B173),0,VLOOKUP($B173,Listen!$A$2:$C$45,3,FALSE))</f>
        <v>0</v>
      </c>
      <c r="Y173" s="372">
        <f t="shared" si="36"/>
        <v>0</v>
      </c>
      <c r="Z173" s="372">
        <f t="shared" si="37"/>
        <v>0</v>
      </c>
      <c r="AA173" s="372">
        <f t="shared" si="37"/>
        <v>0</v>
      </c>
      <c r="AB173" s="372">
        <f t="shared" si="37"/>
        <v>0</v>
      </c>
      <c r="AC173" s="372">
        <f t="shared" si="37"/>
        <v>0</v>
      </c>
      <c r="AD173" s="372">
        <f t="shared" si="37"/>
        <v>0</v>
      </c>
      <c r="AE173" s="372">
        <f t="shared" si="37"/>
        <v>0</v>
      </c>
      <c r="AF173" s="346">
        <f t="shared" si="35"/>
        <v>0</v>
      </c>
      <c r="AG173" s="346">
        <f>IF(C173=Allgemeines!$C$12,SAV!$V173-SAV!$AH173,HLOOKUP(Allgemeines!$C$12-1,$AI$4:$AO$2000,ROW(C173)-3,FALSE)-$AH173)</f>
        <v>0</v>
      </c>
      <c r="AH173" s="346">
        <f>HLOOKUP(Allgemeines!$C$12,$AI$4:$AO$2000,ROW(C173)-3,FALSE)</f>
        <v>0</v>
      </c>
      <c r="AI173" s="346">
        <f t="shared" si="26"/>
        <v>0</v>
      </c>
      <c r="AJ173" s="346">
        <f t="shared" si="27"/>
        <v>0</v>
      </c>
      <c r="AK173" s="346">
        <f t="shared" si="28"/>
        <v>0</v>
      </c>
      <c r="AL173" s="346">
        <f t="shared" si="29"/>
        <v>0</v>
      </c>
      <c r="AM173" s="346">
        <f t="shared" si="30"/>
        <v>0</v>
      </c>
      <c r="AN173" s="346">
        <f t="shared" si="31"/>
        <v>0</v>
      </c>
      <c r="AO173" s="346">
        <f t="shared" si="32"/>
        <v>0</v>
      </c>
    </row>
    <row r="174" spans="1:41" s="374" customFormat="1" x14ac:dyDescent="0.25">
      <c r="A174" s="369"/>
      <c r="B174" s="369"/>
      <c r="C174" s="370"/>
      <c r="D174" s="369"/>
      <c r="E174" s="369"/>
      <c r="F174" s="369"/>
      <c r="G174" s="344">
        <f t="shared" si="33"/>
        <v>0</v>
      </c>
      <c r="H174" s="369"/>
      <c r="I174" s="369"/>
      <c r="J174" s="369"/>
      <c r="K174" s="369"/>
      <c r="L174" s="369"/>
      <c r="M174" s="369"/>
      <c r="N174" s="369"/>
      <c r="O174" s="369"/>
      <c r="P174" s="371"/>
      <c r="Q174" s="465">
        <f>IF(C174&gt;Allgemeines!$C$12,0,SUM(G174,H174,J174,K174,M174:N174)-SUM(I174,L174,O174:P174))</f>
        <v>0</v>
      </c>
      <c r="R174" s="369"/>
      <c r="S174" s="369"/>
      <c r="T174" s="369"/>
      <c r="U174" s="369"/>
      <c r="V174" s="344">
        <f t="shared" si="34"/>
        <v>0</v>
      </c>
      <c r="W174" s="345">
        <f>IF(ISBLANK($B174),0,VLOOKUP($B174,Listen!$A$2:$C$45,2,FALSE))</f>
        <v>0</v>
      </c>
      <c r="X174" s="345">
        <f>IF(ISBLANK($B174),0,VLOOKUP($B174,Listen!$A$2:$C$45,3,FALSE))</f>
        <v>0</v>
      </c>
      <c r="Y174" s="372">
        <f t="shared" si="36"/>
        <v>0</v>
      </c>
      <c r="Z174" s="372">
        <f t="shared" si="37"/>
        <v>0</v>
      </c>
      <c r="AA174" s="372">
        <f t="shared" si="37"/>
        <v>0</v>
      </c>
      <c r="AB174" s="372">
        <f t="shared" si="37"/>
        <v>0</v>
      </c>
      <c r="AC174" s="372">
        <f t="shared" si="37"/>
        <v>0</v>
      </c>
      <c r="AD174" s="372">
        <f t="shared" si="37"/>
        <v>0</v>
      </c>
      <c r="AE174" s="372">
        <f t="shared" si="37"/>
        <v>0</v>
      </c>
      <c r="AF174" s="346">
        <f t="shared" si="35"/>
        <v>0</v>
      </c>
      <c r="AG174" s="346">
        <f>IF(C174=Allgemeines!$C$12,SAV!$V174-SAV!$AH174,HLOOKUP(Allgemeines!$C$12-1,$AI$4:$AO$2000,ROW(C174)-3,FALSE)-$AH174)</f>
        <v>0</v>
      </c>
      <c r="AH174" s="346">
        <f>HLOOKUP(Allgemeines!$C$12,$AI$4:$AO$2000,ROW(C174)-3,FALSE)</f>
        <v>0</v>
      </c>
      <c r="AI174" s="346">
        <f t="shared" si="26"/>
        <v>0</v>
      </c>
      <c r="AJ174" s="346">
        <f t="shared" si="27"/>
        <v>0</v>
      </c>
      <c r="AK174" s="346">
        <f t="shared" si="28"/>
        <v>0</v>
      </c>
      <c r="AL174" s="346">
        <f t="shared" si="29"/>
        <v>0</v>
      </c>
      <c r="AM174" s="346">
        <f t="shared" si="30"/>
        <v>0</v>
      </c>
      <c r="AN174" s="346">
        <f t="shared" si="31"/>
        <v>0</v>
      </c>
      <c r="AO174" s="346">
        <f t="shared" si="32"/>
        <v>0</v>
      </c>
    </row>
    <row r="175" spans="1:41" s="374" customFormat="1" x14ac:dyDescent="0.25">
      <c r="A175" s="369"/>
      <c r="B175" s="369"/>
      <c r="C175" s="370"/>
      <c r="D175" s="369"/>
      <c r="E175" s="369"/>
      <c r="F175" s="369"/>
      <c r="G175" s="344">
        <f t="shared" si="33"/>
        <v>0</v>
      </c>
      <c r="H175" s="369"/>
      <c r="I175" s="369"/>
      <c r="J175" s="369"/>
      <c r="K175" s="369"/>
      <c r="L175" s="369"/>
      <c r="M175" s="369"/>
      <c r="N175" s="369"/>
      <c r="O175" s="369"/>
      <c r="P175" s="371"/>
      <c r="Q175" s="465">
        <f>IF(C175&gt;Allgemeines!$C$12,0,SUM(G175,H175,J175,K175,M175:N175)-SUM(I175,L175,O175:P175))</f>
        <v>0</v>
      </c>
      <c r="R175" s="369"/>
      <c r="S175" s="369"/>
      <c r="T175" s="369"/>
      <c r="U175" s="369"/>
      <c r="V175" s="344">
        <f t="shared" si="34"/>
        <v>0</v>
      </c>
      <c r="W175" s="345">
        <f>IF(ISBLANK($B175),0,VLOOKUP($B175,Listen!$A$2:$C$45,2,FALSE))</f>
        <v>0</v>
      </c>
      <c r="X175" s="345">
        <f>IF(ISBLANK($B175),0,VLOOKUP($B175,Listen!$A$2:$C$45,3,FALSE))</f>
        <v>0</v>
      </c>
      <c r="Y175" s="372">
        <f t="shared" si="36"/>
        <v>0</v>
      </c>
      <c r="Z175" s="372">
        <f t="shared" si="37"/>
        <v>0</v>
      </c>
      <c r="AA175" s="372">
        <f t="shared" si="37"/>
        <v>0</v>
      </c>
      <c r="AB175" s="372">
        <f t="shared" si="37"/>
        <v>0</v>
      </c>
      <c r="AC175" s="372">
        <f t="shared" si="37"/>
        <v>0</v>
      </c>
      <c r="AD175" s="372">
        <f t="shared" si="37"/>
        <v>0</v>
      </c>
      <c r="AE175" s="372">
        <f t="shared" si="37"/>
        <v>0</v>
      </c>
      <c r="AF175" s="346">
        <f t="shared" si="35"/>
        <v>0</v>
      </c>
      <c r="AG175" s="346">
        <f>IF(C175=Allgemeines!$C$12,SAV!$V175-SAV!$AH175,HLOOKUP(Allgemeines!$C$12-1,$AI$4:$AO$2000,ROW(C175)-3,FALSE)-$AH175)</f>
        <v>0</v>
      </c>
      <c r="AH175" s="346">
        <f>HLOOKUP(Allgemeines!$C$12,$AI$4:$AO$2000,ROW(C175)-3,FALSE)</f>
        <v>0</v>
      </c>
      <c r="AI175" s="346">
        <f t="shared" si="26"/>
        <v>0</v>
      </c>
      <c r="AJ175" s="346">
        <f t="shared" si="27"/>
        <v>0</v>
      </c>
      <c r="AK175" s="346">
        <f t="shared" si="28"/>
        <v>0</v>
      </c>
      <c r="AL175" s="346">
        <f t="shared" si="29"/>
        <v>0</v>
      </c>
      <c r="AM175" s="346">
        <f t="shared" si="30"/>
        <v>0</v>
      </c>
      <c r="AN175" s="346">
        <f t="shared" si="31"/>
        <v>0</v>
      </c>
      <c r="AO175" s="346">
        <f t="shared" si="32"/>
        <v>0</v>
      </c>
    </row>
    <row r="176" spans="1:41" s="374" customFormat="1" x14ac:dyDescent="0.25">
      <c r="A176" s="369"/>
      <c r="B176" s="369"/>
      <c r="C176" s="370"/>
      <c r="D176" s="369"/>
      <c r="E176" s="369"/>
      <c r="F176" s="369"/>
      <c r="G176" s="344">
        <f t="shared" si="33"/>
        <v>0</v>
      </c>
      <c r="H176" s="369"/>
      <c r="I176" s="369"/>
      <c r="J176" s="369"/>
      <c r="K176" s="369"/>
      <c r="L176" s="369"/>
      <c r="M176" s="369"/>
      <c r="N176" s="369"/>
      <c r="O176" s="369"/>
      <c r="P176" s="371"/>
      <c r="Q176" s="465">
        <f>IF(C176&gt;Allgemeines!$C$12,0,SUM(G176,H176,J176,K176,M176:N176)-SUM(I176,L176,O176:P176))</f>
        <v>0</v>
      </c>
      <c r="R176" s="369"/>
      <c r="S176" s="369"/>
      <c r="T176" s="369"/>
      <c r="U176" s="369"/>
      <c r="V176" s="344">
        <f t="shared" si="34"/>
        <v>0</v>
      </c>
      <c r="W176" s="345">
        <f>IF(ISBLANK($B176),0,VLOOKUP($B176,Listen!$A$2:$C$45,2,FALSE))</f>
        <v>0</v>
      </c>
      <c r="X176" s="345">
        <f>IF(ISBLANK($B176),0,VLOOKUP($B176,Listen!$A$2:$C$45,3,FALSE))</f>
        <v>0</v>
      </c>
      <c r="Y176" s="372">
        <f t="shared" si="36"/>
        <v>0</v>
      </c>
      <c r="Z176" s="372">
        <f t="shared" si="37"/>
        <v>0</v>
      </c>
      <c r="AA176" s="372">
        <f t="shared" si="37"/>
        <v>0</v>
      </c>
      <c r="AB176" s="372">
        <f t="shared" si="37"/>
        <v>0</v>
      </c>
      <c r="AC176" s="372">
        <f t="shared" si="37"/>
        <v>0</v>
      </c>
      <c r="AD176" s="372">
        <f t="shared" si="37"/>
        <v>0</v>
      </c>
      <c r="AE176" s="372">
        <f t="shared" si="37"/>
        <v>0</v>
      </c>
      <c r="AF176" s="346">
        <f t="shared" si="35"/>
        <v>0</v>
      </c>
      <c r="AG176" s="346">
        <f>IF(C176=Allgemeines!$C$12,SAV!$V176-SAV!$AH176,HLOOKUP(Allgemeines!$C$12-1,$AI$4:$AO$2000,ROW(C176)-3,FALSE)-$AH176)</f>
        <v>0</v>
      </c>
      <c r="AH176" s="346">
        <f>HLOOKUP(Allgemeines!$C$12,$AI$4:$AO$2000,ROW(C176)-3,FALSE)</f>
        <v>0</v>
      </c>
      <c r="AI176" s="346">
        <f t="shared" si="26"/>
        <v>0</v>
      </c>
      <c r="AJ176" s="346">
        <f t="shared" si="27"/>
        <v>0</v>
      </c>
      <c r="AK176" s="346">
        <f t="shared" si="28"/>
        <v>0</v>
      </c>
      <c r="AL176" s="346">
        <f t="shared" si="29"/>
        <v>0</v>
      </c>
      <c r="AM176" s="346">
        <f t="shared" si="30"/>
        <v>0</v>
      </c>
      <c r="AN176" s="346">
        <f t="shared" si="31"/>
        <v>0</v>
      </c>
      <c r="AO176" s="346">
        <f t="shared" si="32"/>
        <v>0</v>
      </c>
    </row>
    <row r="177" spans="1:41" s="374" customFormat="1" x14ac:dyDescent="0.25">
      <c r="A177" s="369"/>
      <c r="B177" s="369"/>
      <c r="C177" s="370"/>
      <c r="D177" s="369"/>
      <c r="E177" s="369"/>
      <c r="F177" s="369"/>
      <c r="G177" s="344">
        <f t="shared" si="33"/>
        <v>0</v>
      </c>
      <c r="H177" s="369"/>
      <c r="I177" s="369"/>
      <c r="J177" s="369"/>
      <c r="K177" s="369"/>
      <c r="L177" s="369"/>
      <c r="M177" s="369"/>
      <c r="N177" s="369"/>
      <c r="O177" s="369"/>
      <c r="P177" s="371"/>
      <c r="Q177" s="465">
        <f>IF(C177&gt;Allgemeines!$C$12,0,SUM(G177,H177,J177,K177,M177:N177)-SUM(I177,L177,O177:P177))</f>
        <v>0</v>
      </c>
      <c r="R177" s="369"/>
      <c r="S177" s="369"/>
      <c r="T177" s="369"/>
      <c r="U177" s="369"/>
      <c r="V177" s="344">
        <f t="shared" si="34"/>
        <v>0</v>
      </c>
      <c r="W177" s="345">
        <f>IF(ISBLANK($B177),0,VLOOKUP($B177,Listen!$A$2:$C$45,2,FALSE))</f>
        <v>0</v>
      </c>
      <c r="X177" s="345">
        <f>IF(ISBLANK($B177),0,VLOOKUP($B177,Listen!$A$2:$C$45,3,FALSE))</f>
        <v>0</v>
      </c>
      <c r="Y177" s="372">
        <f t="shared" si="36"/>
        <v>0</v>
      </c>
      <c r="Z177" s="372">
        <f t="shared" si="37"/>
        <v>0</v>
      </c>
      <c r="AA177" s="372">
        <f t="shared" si="37"/>
        <v>0</v>
      </c>
      <c r="AB177" s="372">
        <f t="shared" si="37"/>
        <v>0</v>
      </c>
      <c r="AC177" s="372">
        <f t="shared" si="37"/>
        <v>0</v>
      </c>
      <c r="AD177" s="372">
        <f t="shared" si="37"/>
        <v>0</v>
      </c>
      <c r="AE177" s="372">
        <f t="shared" si="37"/>
        <v>0</v>
      </c>
      <c r="AF177" s="346">
        <f t="shared" si="35"/>
        <v>0</v>
      </c>
      <c r="AG177" s="346">
        <f>IF(C177=Allgemeines!$C$12,SAV!$V177-SAV!$AH177,HLOOKUP(Allgemeines!$C$12-1,$AI$4:$AO$2000,ROW(C177)-3,FALSE)-$AH177)</f>
        <v>0</v>
      </c>
      <c r="AH177" s="346">
        <f>HLOOKUP(Allgemeines!$C$12,$AI$4:$AO$2000,ROW(C177)-3,FALSE)</f>
        <v>0</v>
      </c>
      <c r="AI177" s="346">
        <f t="shared" si="26"/>
        <v>0</v>
      </c>
      <c r="AJ177" s="346">
        <f t="shared" si="27"/>
        <v>0</v>
      </c>
      <c r="AK177" s="346">
        <f t="shared" si="28"/>
        <v>0</v>
      </c>
      <c r="AL177" s="346">
        <f t="shared" si="29"/>
        <v>0</v>
      </c>
      <c r="AM177" s="346">
        <f t="shared" si="30"/>
        <v>0</v>
      </c>
      <c r="AN177" s="346">
        <f t="shared" si="31"/>
        <v>0</v>
      </c>
      <c r="AO177" s="346">
        <f t="shared" si="32"/>
        <v>0</v>
      </c>
    </row>
    <row r="178" spans="1:41" s="374" customFormat="1" x14ac:dyDescent="0.25">
      <c r="A178" s="369"/>
      <c r="B178" s="369"/>
      <c r="C178" s="370"/>
      <c r="D178" s="369"/>
      <c r="E178" s="369"/>
      <c r="F178" s="369"/>
      <c r="G178" s="344">
        <f t="shared" si="33"/>
        <v>0</v>
      </c>
      <c r="H178" s="369"/>
      <c r="I178" s="369"/>
      <c r="J178" s="369"/>
      <c r="K178" s="369"/>
      <c r="L178" s="369"/>
      <c r="M178" s="369"/>
      <c r="N178" s="369"/>
      <c r="O178" s="369"/>
      <c r="P178" s="371"/>
      <c r="Q178" s="465">
        <f>IF(C178&gt;Allgemeines!$C$12,0,SUM(G178,H178,J178,K178,M178:N178)-SUM(I178,L178,O178:P178))</f>
        <v>0</v>
      </c>
      <c r="R178" s="369"/>
      <c r="S178" s="369"/>
      <c r="T178" s="369"/>
      <c r="U178" s="369"/>
      <c r="V178" s="344">
        <f t="shared" si="34"/>
        <v>0</v>
      </c>
      <c r="W178" s="345">
        <f>IF(ISBLANK($B178),0,VLOOKUP($B178,Listen!$A$2:$C$45,2,FALSE))</f>
        <v>0</v>
      </c>
      <c r="X178" s="345">
        <f>IF(ISBLANK($B178),0,VLOOKUP($B178,Listen!$A$2:$C$45,3,FALSE))</f>
        <v>0</v>
      </c>
      <c r="Y178" s="372">
        <f t="shared" si="36"/>
        <v>0</v>
      </c>
      <c r="Z178" s="372">
        <f t="shared" si="37"/>
        <v>0</v>
      </c>
      <c r="AA178" s="372">
        <f t="shared" si="37"/>
        <v>0</v>
      </c>
      <c r="AB178" s="372">
        <f t="shared" si="37"/>
        <v>0</v>
      </c>
      <c r="AC178" s="372">
        <f t="shared" si="37"/>
        <v>0</v>
      </c>
      <c r="AD178" s="372">
        <f t="shared" si="37"/>
        <v>0</v>
      </c>
      <c r="AE178" s="372">
        <f t="shared" si="37"/>
        <v>0</v>
      </c>
      <c r="AF178" s="346">
        <f t="shared" si="35"/>
        <v>0</v>
      </c>
      <c r="AG178" s="346">
        <f>IF(C178=Allgemeines!$C$12,SAV!$V178-SAV!$AH178,HLOOKUP(Allgemeines!$C$12-1,$AI$4:$AO$2000,ROW(C178)-3,FALSE)-$AH178)</f>
        <v>0</v>
      </c>
      <c r="AH178" s="346">
        <f>HLOOKUP(Allgemeines!$C$12,$AI$4:$AO$2000,ROW(C178)-3,FALSE)</f>
        <v>0</v>
      </c>
      <c r="AI178" s="346">
        <f t="shared" si="26"/>
        <v>0</v>
      </c>
      <c r="AJ178" s="346">
        <f t="shared" si="27"/>
        <v>0</v>
      </c>
      <c r="AK178" s="346">
        <f t="shared" si="28"/>
        <v>0</v>
      </c>
      <c r="AL178" s="346">
        <f t="shared" si="29"/>
        <v>0</v>
      </c>
      <c r="AM178" s="346">
        <f t="shared" si="30"/>
        <v>0</v>
      </c>
      <c r="AN178" s="346">
        <f t="shared" si="31"/>
        <v>0</v>
      </c>
      <c r="AO178" s="346">
        <f t="shared" si="32"/>
        <v>0</v>
      </c>
    </row>
    <row r="179" spans="1:41" s="374" customFormat="1" x14ac:dyDescent="0.25">
      <c r="A179" s="369"/>
      <c r="B179" s="369"/>
      <c r="C179" s="370"/>
      <c r="D179" s="369"/>
      <c r="E179" s="369"/>
      <c r="F179" s="369"/>
      <c r="G179" s="344">
        <f t="shared" si="33"/>
        <v>0</v>
      </c>
      <c r="H179" s="369"/>
      <c r="I179" s="369"/>
      <c r="J179" s="369"/>
      <c r="K179" s="369"/>
      <c r="L179" s="369"/>
      <c r="M179" s="369"/>
      <c r="N179" s="369"/>
      <c r="O179" s="369"/>
      <c r="P179" s="371"/>
      <c r="Q179" s="465">
        <f>IF(C179&gt;Allgemeines!$C$12,0,SUM(G179,H179,J179,K179,M179:N179)-SUM(I179,L179,O179:P179))</f>
        <v>0</v>
      </c>
      <c r="R179" s="369"/>
      <c r="S179" s="369"/>
      <c r="T179" s="369"/>
      <c r="U179" s="369"/>
      <c r="V179" s="344">
        <f t="shared" si="34"/>
        <v>0</v>
      </c>
      <c r="W179" s="345">
        <f>IF(ISBLANK($B179),0,VLOOKUP($B179,Listen!$A$2:$C$45,2,FALSE))</f>
        <v>0</v>
      </c>
      <c r="X179" s="345">
        <f>IF(ISBLANK($B179),0,VLOOKUP($B179,Listen!$A$2:$C$45,3,FALSE))</f>
        <v>0</v>
      </c>
      <c r="Y179" s="372">
        <f t="shared" si="36"/>
        <v>0</v>
      </c>
      <c r="Z179" s="372">
        <f t="shared" si="37"/>
        <v>0</v>
      </c>
      <c r="AA179" s="372">
        <f t="shared" si="37"/>
        <v>0</v>
      </c>
      <c r="AB179" s="372">
        <f t="shared" si="37"/>
        <v>0</v>
      </c>
      <c r="AC179" s="372">
        <f t="shared" si="37"/>
        <v>0</v>
      </c>
      <c r="AD179" s="372">
        <f t="shared" si="37"/>
        <v>0</v>
      </c>
      <c r="AE179" s="372">
        <f t="shared" si="37"/>
        <v>0</v>
      </c>
      <c r="AF179" s="346">
        <f t="shared" si="35"/>
        <v>0</v>
      </c>
      <c r="AG179" s="346">
        <f>IF(C179=Allgemeines!$C$12,SAV!$V179-SAV!$AH179,HLOOKUP(Allgemeines!$C$12-1,$AI$4:$AO$2000,ROW(C179)-3,FALSE)-$AH179)</f>
        <v>0</v>
      </c>
      <c r="AH179" s="346">
        <f>HLOOKUP(Allgemeines!$C$12,$AI$4:$AO$2000,ROW(C179)-3,FALSE)</f>
        <v>0</v>
      </c>
      <c r="AI179" s="346">
        <f t="shared" si="26"/>
        <v>0</v>
      </c>
      <c r="AJ179" s="346">
        <f t="shared" si="27"/>
        <v>0</v>
      </c>
      <c r="AK179" s="346">
        <f t="shared" si="28"/>
        <v>0</v>
      </c>
      <c r="AL179" s="346">
        <f t="shared" si="29"/>
        <v>0</v>
      </c>
      <c r="AM179" s="346">
        <f t="shared" si="30"/>
        <v>0</v>
      </c>
      <c r="AN179" s="346">
        <f t="shared" si="31"/>
        <v>0</v>
      </c>
      <c r="AO179" s="346">
        <f t="shared" si="32"/>
        <v>0</v>
      </c>
    </row>
    <row r="180" spans="1:41" s="374" customFormat="1" x14ac:dyDescent="0.25">
      <c r="A180" s="369"/>
      <c r="B180" s="369"/>
      <c r="C180" s="370"/>
      <c r="D180" s="369"/>
      <c r="E180" s="369"/>
      <c r="F180" s="369"/>
      <c r="G180" s="344">
        <f t="shared" si="33"/>
        <v>0</v>
      </c>
      <c r="H180" s="369"/>
      <c r="I180" s="369"/>
      <c r="J180" s="369"/>
      <c r="K180" s="369"/>
      <c r="L180" s="369"/>
      <c r="M180" s="369"/>
      <c r="N180" s="369"/>
      <c r="O180" s="369"/>
      <c r="P180" s="371"/>
      <c r="Q180" s="465">
        <f>IF(C180&gt;Allgemeines!$C$12,0,SUM(G180,H180,J180,K180,M180:N180)-SUM(I180,L180,O180:P180))</f>
        <v>0</v>
      </c>
      <c r="R180" s="369"/>
      <c r="S180" s="369"/>
      <c r="T180" s="369"/>
      <c r="U180" s="369"/>
      <c r="V180" s="344">
        <f t="shared" si="34"/>
        <v>0</v>
      </c>
      <c r="W180" s="345">
        <f>IF(ISBLANK($B180),0,VLOOKUP($B180,Listen!$A$2:$C$45,2,FALSE))</f>
        <v>0</v>
      </c>
      <c r="X180" s="345">
        <f>IF(ISBLANK($B180),0,VLOOKUP($B180,Listen!$A$2:$C$45,3,FALSE))</f>
        <v>0</v>
      </c>
      <c r="Y180" s="372">
        <f t="shared" si="36"/>
        <v>0</v>
      </c>
      <c r="Z180" s="372">
        <f t="shared" si="37"/>
        <v>0</v>
      </c>
      <c r="AA180" s="372">
        <f t="shared" si="37"/>
        <v>0</v>
      </c>
      <c r="AB180" s="372">
        <f t="shared" si="37"/>
        <v>0</v>
      </c>
      <c r="AC180" s="372">
        <f t="shared" si="37"/>
        <v>0</v>
      </c>
      <c r="AD180" s="372">
        <f t="shared" si="37"/>
        <v>0</v>
      </c>
      <c r="AE180" s="372">
        <f t="shared" si="37"/>
        <v>0</v>
      </c>
      <c r="AF180" s="346">
        <f t="shared" si="35"/>
        <v>0</v>
      </c>
      <c r="AG180" s="346">
        <f>IF(C180=Allgemeines!$C$12,SAV!$V180-SAV!$AH180,HLOOKUP(Allgemeines!$C$12-1,$AI$4:$AO$2000,ROW(C180)-3,FALSE)-$AH180)</f>
        <v>0</v>
      </c>
      <c r="AH180" s="346">
        <f>HLOOKUP(Allgemeines!$C$12,$AI$4:$AO$2000,ROW(C180)-3,FALSE)</f>
        <v>0</v>
      </c>
      <c r="AI180" s="346">
        <f t="shared" si="26"/>
        <v>0</v>
      </c>
      <c r="AJ180" s="346">
        <f t="shared" si="27"/>
        <v>0</v>
      </c>
      <c r="AK180" s="346">
        <f t="shared" si="28"/>
        <v>0</v>
      </c>
      <c r="AL180" s="346">
        <f t="shared" si="29"/>
        <v>0</v>
      </c>
      <c r="AM180" s="346">
        <f t="shared" si="30"/>
        <v>0</v>
      </c>
      <c r="AN180" s="346">
        <f t="shared" si="31"/>
        <v>0</v>
      </c>
      <c r="AO180" s="346">
        <f t="shared" si="32"/>
        <v>0</v>
      </c>
    </row>
    <row r="181" spans="1:41" s="374" customFormat="1" x14ac:dyDescent="0.25">
      <c r="A181" s="369"/>
      <c r="B181" s="369"/>
      <c r="C181" s="370"/>
      <c r="D181" s="369"/>
      <c r="E181" s="369"/>
      <c r="F181" s="369"/>
      <c r="G181" s="344">
        <f t="shared" si="33"/>
        <v>0</v>
      </c>
      <c r="H181" s="369"/>
      <c r="I181" s="369"/>
      <c r="J181" s="369"/>
      <c r="K181" s="369"/>
      <c r="L181" s="369"/>
      <c r="M181" s="369"/>
      <c r="N181" s="369"/>
      <c r="O181" s="369"/>
      <c r="P181" s="371"/>
      <c r="Q181" s="465">
        <f>IF(C181&gt;Allgemeines!$C$12,0,SUM(G181,H181,J181,K181,M181:N181)-SUM(I181,L181,O181:P181))</f>
        <v>0</v>
      </c>
      <c r="R181" s="369"/>
      <c r="S181" s="369"/>
      <c r="T181" s="369"/>
      <c r="U181" s="369"/>
      <c r="V181" s="344">
        <f t="shared" si="34"/>
        <v>0</v>
      </c>
      <c r="W181" s="345">
        <f>IF(ISBLANK($B181),0,VLOOKUP($B181,Listen!$A$2:$C$45,2,FALSE))</f>
        <v>0</v>
      </c>
      <c r="X181" s="345">
        <f>IF(ISBLANK($B181),0,VLOOKUP($B181,Listen!$A$2:$C$45,3,FALSE))</f>
        <v>0</v>
      </c>
      <c r="Y181" s="372">
        <f t="shared" si="36"/>
        <v>0</v>
      </c>
      <c r="Z181" s="372">
        <f t="shared" si="37"/>
        <v>0</v>
      </c>
      <c r="AA181" s="372">
        <f t="shared" si="37"/>
        <v>0</v>
      </c>
      <c r="AB181" s="372">
        <f t="shared" si="37"/>
        <v>0</v>
      </c>
      <c r="AC181" s="372">
        <f t="shared" si="37"/>
        <v>0</v>
      </c>
      <c r="AD181" s="372">
        <f t="shared" si="37"/>
        <v>0</v>
      </c>
      <c r="AE181" s="372">
        <f t="shared" si="37"/>
        <v>0</v>
      </c>
      <c r="AF181" s="346">
        <f t="shared" si="35"/>
        <v>0</v>
      </c>
      <c r="AG181" s="346">
        <f>IF(C181=Allgemeines!$C$12,SAV!$V181-SAV!$AH181,HLOOKUP(Allgemeines!$C$12-1,$AI$4:$AO$2000,ROW(C181)-3,FALSE)-$AH181)</f>
        <v>0</v>
      </c>
      <c r="AH181" s="346">
        <f>HLOOKUP(Allgemeines!$C$12,$AI$4:$AO$2000,ROW(C181)-3,FALSE)</f>
        <v>0</v>
      </c>
      <c r="AI181" s="346">
        <f t="shared" si="26"/>
        <v>0</v>
      </c>
      <c r="AJ181" s="346">
        <f t="shared" si="27"/>
        <v>0</v>
      </c>
      <c r="AK181" s="346">
        <f t="shared" si="28"/>
        <v>0</v>
      </c>
      <c r="AL181" s="346">
        <f t="shared" si="29"/>
        <v>0</v>
      </c>
      <c r="AM181" s="346">
        <f t="shared" si="30"/>
        <v>0</v>
      </c>
      <c r="AN181" s="346">
        <f t="shared" si="31"/>
        <v>0</v>
      </c>
      <c r="AO181" s="346">
        <f t="shared" si="32"/>
        <v>0</v>
      </c>
    </row>
    <row r="182" spans="1:41" s="374" customFormat="1" x14ac:dyDescent="0.25">
      <c r="A182" s="369"/>
      <c r="B182" s="369"/>
      <c r="C182" s="370"/>
      <c r="D182" s="369"/>
      <c r="E182" s="369"/>
      <c r="F182" s="369"/>
      <c r="G182" s="344">
        <f t="shared" si="33"/>
        <v>0</v>
      </c>
      <c r="H182" s="369"/>
      <c r="I182" s="369"/>
      <c r="J182" s="369"/>
      <c r="K182" s="369"/>
      <c r="L182" s="369"/>
      <c r="M182" s="369"/>
      <c r="N182" s="369"/>
      <c r="O182" s="369"/>
      <c r="P182" s="371"/>
      <c r="Q182" s="465">
        <f>IF(C182&gt;Allgemeines!$C$12,0,SUM(G182,H182,J182,K182,M182:N182)-SUM(I182,L182,O182:P182))</f>
        <v>0</v>
      </c>
      <c r="R182" s="369"/>
      <c r="S182" s="369"/>
      <c r="T182" s="369"/>
      <c r="U182" s="369"/>
      <c r="V182" s="344">
        <f t="shared" si="34"/>
        <v>0</v>
      </c>
      <c r="W182" s="345">
        <f>IF(ISBLANK($B182),0,VLOOKUP($B182,Listen!$A$2:$C$45,2,FALSE))</f>
        <v>0</v>
      </c>
      <c r="X182" s="345">
        <f>IF(ISBLANK($B182),0,VLOOKUP($B182,Listen!$A$2:$C$45,3,FALSE))</f>
        <v>0</v>
      </c>
      <c r="Y182" s="372">
        <f t="shared" si="36"/>
        <v>0</v>
      </c>
      <c r="Z182" s="372">
        <f t="shared" si="37"/>
        <v>0</v>
      </c>
      <c r="AA182" s="372">
        <f t="shared" si="37"/>
        <v>0</v>
      </c>
      <c r="AB182" s="372">
        <f t="shared" si="37"/>
        <v>0</v>
      </c>
      <c r="AC182" s="372">
        <f t="shared" si="37"/>
        <v>0</v>
      </c>
      <c r="AD182" s="372">
        <f t="shared" si="37"/>
        <v>0</v>
      </c>
      <c r="AE182" s="372">
        <f t="shared" si="37"/>
        <v>0</v>
      </c>
      <c r="AF182" s="346">
        <f t="shared" si="35"/>
        <v>0</v>
      </c>
      <c r="AG182" s="346">
        <f>IF(C182=Allgemeines!$C$12,SAV!$V182-SAV!$AH182,HLOOKUP(Allgemeines!$C$12-1,$AI$4:$AO$2000,ROW(C182)-3,FALSE)-$AH182)</f>
        <v>0</v>
      </c>
      <c r="AH182" s="346">
        <f>HLOOKUP(Allgemeines!$C$12,$AI$4:$AO$2000,ROW(C182)-3,FALSE)</f>
        <v>0</v>
      </c>
      <c r="AI182" s="346">
        <f t="shared" si="26"/>
        <v>0</v>
      </c>
      <c r="AJ182" s="346">
        <f t="shared" si="27"/>
        <v>0</v>
      </c>
      <c r="AK182" s="346">
        <f t="shared" si="28"/>
        <v>0</v>
      </c>
      <c r="AL182" s="346">
        <f t="shared" si="29"/>
        <v>0</v>
      </c>
      <c r="AM182" s="346">
        <f t="shared" si="30"/>
        <v>0</v>
      </c>
      <c r="AN182" s="346">
        <f t="shared" si="31"/>
        <v>0</v>
      </c>
      <c r="AO182" s="346">
        <f t="shared" si="32"/>
        <v>0</v>
      </c>
    </row>
    <row r="183" spans="1:41" s="374" customFormat="1" x14ac:dyDescent="0.25">
      <c r="A183" s="369"/>
      <c r="B183" s="369"/>
      <c r="C183" s="370"/>
      <c r="D183" s="369"/>
      <c r="E183" s="369"/>
      <c r="F183" s="369"/>
      <c r="G183" s="344">
        <f t="shared" si="33"/>
        <v>0</v>
      </c>
      <c r="H183" s="369"/>
      <c r="I183" s="369"/>
      <c r="J183" s="369"/>
      <c r="K183" s="369"/>
      <c r="L183" s="369"/>
      <c r="M183" s="369"/>
      <c r="N183" s="369"/>
      <c r="O183" s="369"/>
      <c r="P183" s="371"/>
      <c r="Q183" s="465">
        <f>IF(C183&gt;Allgemeines!$C$12,0,SUM(G183,H183,J183,K183,M183:N183)-SUM(I183,L183,O183:P183))</f>
        <v>0</v>
      </c>
      <c r="R183" s="369"/>
      <c r="S183" s="369"/>
      <c r="T183" s="369"/>
      <c r="U183" s="369"/>
      <c r="V183" s="344">
        <f t="shared" si="34"/>
        <v>0</v>
      </c>
      <c r="W183" s="345">
        <f>IF(ISBLANK($B183),0,VLOOKUP($B183,Listen!$A$2:$C$45,2,FALSE))</f>
        <v>0</v>
      </c>
      <c r="X183" s="345">
        <f>IF(ISBLANK($B183),0,VLOOKUP($B183,Listen!$A$2:$C$45,3,FALSE))</f>
        <v>0</v>
      </c>
      <c r="Y183" s="372">
        <f t="shared" si="36"/>
        <v>0</v>
      </c>
      <c r="Z183" s="372">
        <f t="shared" si="37"/>
        <v>0</v>
      </c>
      <c r="AA183" s="372">
        <f t="shared" si="37"/>
        <v>0</v>
      </c>
      <c r="AB183" s="372">
        <f t="shared" si="37"/>
        <v>0</v>
      </c>
      <c r="AC183" s="372">
        <f t="shared" si="37"/>
        <v>0</v>
      </c>
      <c r="AD183" s="372">
        <f t="shared" si="37"/>
        <v>0</v>
      </c>
      <c r="AE183" s="372">
        <f t="shared" si="37"/>
        <v>0</v>
      </c>
      <c r="AF183" s="346">
        <f t="shared" si="35"/>
        <v>0</v>
      </c>
      <c r="AG183" s="346">
        <f>IF(C183=Allgemeines!$C$12,SAV!$V183-SAV!$AH183,HLOOKUP(Allgemeines!$C$12-1,$AI$4:$AO$2000,ROW(C183)-3,FALSE)-$AH183)</f>
        <v>0</v>
      </c>
      <c r="AH183" s="346">
        <f>HLOOKUP(Allgemeines!$C$12,$AI$4:$AO$2000,ROW(C183)-3,FALSE)</f>
        <v>0</v>
      </c>
      <c r="AI183" s="346">
        <f t="shared" si="26"/>
        <v>0</v>
      </c>
      <c r="AJ183" s="346">
        <f t="shared" si="27"/>
        <v>0</v>
      </c>
      <c r="AK183" s="346">
        <f t="shared" si="28"/>
        <v>0</v>
      </c>
      <c r="AL183" s="346">
        <f t="shared" si="29"/>
        <v>0</v>
      </c>
      <c r="AM183" s="346">
        <f t="shared" si="30"/>
        <v>0</v>
      </c>
      <c r="AN183" s="346">
        <f t="shared" si="31"/>
        <v>0</v>
      </c>
      <c r="AO183" s="346">
        <f t="shared" si="32"/>
        <v>0</v>
      </c>
    </row>
    <row r="184" spans="1:41" s="374" customFormat="1" x14ac:dyDescent="0.25">
      <c r="A184" s="369"/>
      <c r="B184" s="369"/>
      <c r="C184" s="370"/>
      <c r="D184" s="369"/>
      <c r="E184" s="369"/>
      <c r="F184" s="369"/>
      <c r="G184" s="344">
        <f t="shared" si="33"/>
        <v>0</v>
      </c>
      <c r="H184" s="369"/>
      <c r="I184" s="369"/>
      <c r="J184" s="369"/>
      <c r="K184" s="369"/>
      <c r="L184" s="369"/>
      <c r="M184" s="369"/>
      <c r="N184" s="369"/>
      <c r="O184" s="369"/>
      <c r="P184" s="371"/>
      <c r="Q184" s="465">
        <f>IF(C184&gt;Allgemeines!$C$12,0,SUM(G184,H184,J184,K184,M184:N184)-SUM(I184,L184,O184:P184))</f>
        <v>0</v>
      </c>
      <c r="R184" s="369"/>
      <c r="S184" s="369"/>
      <c r="T184" s="369"/>
      <c r="U184" s="369"/>
      <c r="V184" s="344">
        <f t="shared" si="34"/>
        <v>0</v>
      </c>
      <c r="W184" s="345">
        <f>IF(ISBLANK($B184),0,VLOOKUP($B184,Listen!$A$2:$C$45,2,FALSE))</f>
        <v>0</v>
      </c>
      <c r="X184" s="345">
        <f>IF(ISBLANK($B184),0,VLOOKUP($B184,Listen!$A$2:$C$45,3,FALSE))</f>
        <v>0</v>
      </c>
      <c r="Y184" s="372">
        <f t="shared" si="36"/>
        <v>0</v>
      </c>
      <c r="Z184" s="372">
        <f t="shared" si="37"/>
        <v>0</v>
      </c>
      <c r="AA184" s="372">
        <f t="shared" si="37"/>
        <v>0</v>
      </c>
      <c r="AB184" s="372">
        <f t="shared" si="37"/>
        <v>0</v>
      </c>
      <c r="AC184" s="372">
        <f t="shared" si="37"/>
        <v>0</v>
      </c>
      <c r="AD184" s="372">
        <f t="shared" si="37"/>
        <v>0</v>
      </c>
      <c r="AE184" s="372">
        <f t="shared" si="37"/>
        <v>0</v>
      </c>
      <c r="AF184" s="346">
        <f t="shared" si="35"/>
        <v>0</v>
      </c>
      <c r="AG184" s="346">
        <f>IF(C184=Allgemeines!$C$12,SAV!$V184-SAV!$AH184,HLOOKUP(Allgemeines!$C$12-1,$AI$4:$AO$2000,ROW(C184)-3,FALSE)-$AH184)</f>
        <v>0</v>
      </c>
      <c r="AH184" s="346">
        <f>HLOOKUP(Allgemeines!$C$12,$AI$4:$AO$2000,ROW(C184)-3,FALSE)</f>
        <v>0</v>
      </c>
      <c r="AI184" s="346">
        <f t="shared" si="26"/>
        <v>0</v>
      </c>
      <c r="AJ184" s="346">
        <f t="shared" si="27"/>
        <v>0</v>
      </c>
      <c r="AK184" s="346">
        <f t="shared" si="28"/>
        <v>0</v>
      </c>
      <c r="AL184" s="346">
        <f t="shared" si="29"/>
        <v>0</v>
      </c>
      <c r="AM184" s="346">
        <f t="shared" si="30"/>
        <v>0</v>
      </c>
      <c r="AN184" s="346">
        <f t="shared" si="31"/>
        <v>0</v>
      </c>
      <c r="AO184" s="346">
        <f t="shared" si="32"/>
        <v>0</v>
      </c>
    </row>
    <row r="185" spans="1:41" s="374" customFormat="1" x14ac:dyDescent="0.25">
      <c r="A185" s="369"/>
      <c r="B185" s="369"/>
      <c r="C185" s="370"/>
      <c r="D185" s="369"/>
      <c r="E185" s="369"/>
      <c r="F185" s="369"/>
      <c r="G185" s="344">
        <f t="shared" si="33"/>
        <v>0</v>
      </c>
      <c r="H185" s="369"/>
      <c r="I185" s="369"/>
      <c r="J185" s="369"/>
      <c r="K185" s="369"/>
      <c r="L185" s="369"/>
      <c r="M185" s="369"/>
      <c r="N185" s="369"/>
      <c r="O185" s="369"/>
      <c r="P185" s="371"/>
      <c r="Q185" s="465">
        <f>IF(C185&gt;Allgemeines!$C$12,0,SUM(G185,H185,J185,K185,M185:N185)-SUM(I185,L185,O185:P185))</f>
        <v>0</v>
      </c>
      <c r="R185" s="369"/>
      <c r="S185" s="369"/>
      <c r="T185" s="369"/>
      <c r="U185" s="369"/>
      <c r="V185" s="344">
        <f t="shared" si="34"/>
        <v>0</v>
      </c>
      <c r="W185" s="345">
        <f>IF(ISBLANK($B185),0,VLOOKUP($B185,Listen!$A$2:$C$45,2,FALSE))</f>
        <v>0</v>
      </c>
      <c r="X185" s="345">
        <f>IF(ISBLANK($B185),0,VLOOKUP($B185,Listen!$A$2:$C$45,3,FALSE))</f>
        <v>0</v>
      </c>
      <c r="Y185" s="372">
        <f t="shared" si="36"/>
        <v>0</v>
      </c>
      <c r="Z185" s="372">
        <f t="shared" si="37"/>
        <v>0</v>
      </c>
      <c r="AA185" s="372">
        <f t="shared" si="37"/>
        <v>0</v>
      </c>
      <c r="AB185" s="372">
        <f t="shared" si="37"/>
        <v>0</v>
      </c>
      <c r="AC185" s="372">
        <f t="shared" si="37"/>
        <v>0</v>
      </c>
      <c r="AD185" s="372">
        <f t="shared" si="37"/>
        <v>0</v>
      </c>
      <c r="AE185" s="372">
        <f t="shared" si="37"/>
        <v>0</v>
      </c>
      <c r="AF185" s="346">
        <f t="shared" si="35"/>
        <v>0</v>
      </c>
      <c r="AG185" s="346">
        <f>IF(C185=Allgemeines!$C$12,SAV!$V185-SAV!$AH185,HLOOKUP(Allgemeines!$C$12-1,$AI$4:$AO$2000,ROW(C185)-3,FALSE)-$AH185)</f>
        <v>0</v>
      </c>
      <c r="AH185" s="346">
        <f>HLOOKUP(Allgemeines!$C$12,$AI$4:$AO$2000,ROW(C185)-3,FALSE)</f>
        <v>0</v>
      </c>
      <c r="AI185" s="346">
        <f t="shared" si="26"/>
        <v>0</v>
      </c>
      <c r="AJ185" s="346">
        <f t="shared" si="27"/>
        <v>0</v>
      </c>
      <c r="AK185" s="346">
        <f t="shared" si="28"/>
        <v>0</v>
      </c>
      <c r="AL185" s="346">
        <f t="shared" si="29"/>
        <v>0</v>
      </c>
      <c r="AM185" s="346">
        <f t="shared" si="30"/>
        <v>0</v>
      </c>
      <c r="AN185" s="346">
        <f t="shared" si="31"/>
        <v>0</v>
      </c>
      <c r="AO185" s="346">
        <f t="shared" si="32"/>
        <v>0</v>
      </c>
    </row>
    <row r="186" spans="1:41" s="374" customFormat="1" x14ac:dyDescent="0.25">
      <c r="A186" s="369"/>
      <c r="B186" s="369"/>
      <c r="C186" s="370"/>
      <c r="D186" s="369"/>
      <c r="E186" s="369"/>
      <c r="F186" s="369"/>
      <c r="G186" s="344">
        <f t="shared" si="33"/>
        <v>0</v>
      </c>
      <c r="H186" s="369"/>
      <c r="I186" s="369"/>
      <c r="J186" s="369"/>
      <c r="K186" s="369"/>
      <c r="L186" s="369"/>
      <c r="M186" s="369"/>
      <c r="N186" s="369"/>
      <c r="O186" s="369"/>
      <c r="P186" s="371"/>
      <c r="Q186" s="465">
        <f>IF(C186&gt;Allgemeines!$C$12,0,SUM(G186,H186,J186,K186,M186:N186)-SUM(I186,L186,O186:P186))</f>
        <v>0</v>
      </c>
      <c r="R186" s="369"/>
      <c r="S186" s="369"/>
      <c r="T186" s="369"/>
      <c r="U186" s="369"/>
      <c r="V186" s="344">
        <f t="shared" si="34"/>
        <v>0</v>
      </c>
      <c r="W186" s="345">
        <f>IF(ISBLANK($B186),0,VLOOKUP($B186,Listen!$A$2:$C$45,2,FALSE))</f>
        <v>0</v>
      </c>
      <c r="X186" s="345">
        <f>IF(ISBLANK($B186),0,VLOOKUP($B186,Listen!$A$2:$C$45,3,FALSE))</f>
        <v>0</v>
      </c>
      <c r="Y186" s="372">
        <f t="shared" si="36"/>
        <v>0</v>
      </c>
      <c r="Z186" s="372">
        <f t="shared" si="37"/>
        <v>0</v>
      </c>
      <c r="AA186" s="372">
        <f t="shared" si="37"/>
        <v>0</v>
      </c>
      <c r="AB186" s="372">
        <f t="shared" si="37"/>
        <v>0</v>
      </c>
      <c r="AC186" s="372">
        <f t="shared" si="37"/>
        <v>0</v>
      </c>
      <c r="AD186" s="372">
        <f t="shared" si="37"/>
        <v>0</v>
      </c>
      <c r="AE186" s="372">
        <f t="shared" si="37"/>
        <v>0</v>
      </c>
      <c r="AF186" s="346">
        <f t="shared" si="35"/>
        <v>0</v>
      </c>
      <c r="AG186" s="346">
        <f>IF(C186=Allgemeines!$C$12,SAV!$V186-SAV!$AH186,HLOOKUP(Allgemeines!$C$12-1,$AI$4:$AO$2000,ROW(C186)-3,FALSE)-$AH186)</f>
        <v>0</v>
      </c>
      <c r="AH186" s="346">
        <f>HLOOKUP(Allgemeines!$C$12,$AI$4:$AO$2000,ROW(C186)-3,FALSE)</f>
        <v>0</v>
      </c>
      <c r="AI186" s="346">
        <f t="shared" si="26"/>
        <v>0</v>
      </c>
      <c r="AJ186" s="346">
        <f t="shared" si="27"/>
        <v>0</v>
      </c>
      <c r="AK186" s="346">
        <f t="shared" si="28"/>
        <v>0</v>
      </c>
      <c r="AL186" s="346">
        <f t="shared" si="29"/>
        <v>0</v>
      </c>
      <c r="AM186" s="346">
        <f t="shared" si="30"/>
        <v>0</v>
      </c>
      <c r="AN186" s="346">
        <f t="shared" si="31"/>
        <v>0</v>
      </c>
      <c r="AO186" s="346">
        <f t="shared" si="32"/>
        <v>0</v>
      </c>
    </row>
    <row r="187" spans="1:41" s="374" customFormat="1" x14ac:dyDescent="0.25">
      <c r="A187" s="369"/>
      <c r="B187" s="369"/>
      <c r="C187" s="370"/>
      <c r="D187" s="369"/>
      <c r="E187" s="369"/>
      <c r="F187" s="369"/>
      <c r="G187" s="344">
        <f t="shared" si="33"/>
        <v>0</v>
      </c>
      <c r="H187" s="369"/>
      <c r="I187" s="369"/>
      <c r="J187" s="369"/>
      <c r="K187" s="369"/>
      <c r="L187" s="369"/>
      <c r="M187" s="369"/>
      <c r="N187" s="369"/>
      <c r="O187" s="369"/>
      <c r="P187" s="371"/>
      <c r="Q187" s="465">
        <f>IF(C187&gt;Allgemeines!$C$12,0,SUM(G187,H187,J187,K187,M187:N187)-SUM(I187,L187,O187:P187))</f>
        <v>0</v>
      </c>
      <c r="R187" s="369"/>
      <c r="S187" s="369"/>
      <c r="T187" s="369"/>
      <c r="U187" s="369"/>
      <c r="V187" s="344">
        <f t="shared" si="34"/>
        <v>0</v>
      </c>
      <c r="W187" s="345">
        <f>IF(ISBLANK($B187),0,VLOOKUP($B187,Listen!$A$2:$C$45,2,FALSE))</f>
        <v>0</v>
      </c>
      <c r="X187" s="345">
        <f>IF(ISBLANK($B187),0,VLOOKUP($B187,Listen!$A$2:$C$45,3,FALSE))</f>
        <v>0</v>
      </c>
      <c r="Y187" s="372">
        <f t="shared" si="36"/>
        <v>0</v>
      </c>
      <c r="Z187" s="372">
        <f t="shared" si="37"/>
        <v>0</v>
      </c>
      <c r="AA187" s="372">
        <f t="shared" si="37"/>
        <v>0</v>
      </c>
      <c r="AB187" s="372">
        <f t="shared" si="37"/>
        <v>0</v>
      </c>
      <c r="AC187" s="372">
        <f t="shared" si="37"/>
        <v>0</v>
      </c>
      <c r="AD187" s="372">
        <f t="shared" si="37"/>
        <v>0</v>
      </c>
      <c r="AE187" s="372">
        <f t="shared" si="37"/>
        <v>0</v>
      </c>
      <c r="AF187" s="346">
        <f t="shared" si="35"/>
        <v>0</v>
      </c>
      <c r="AG187" s="346">
        <f>IF(C187=Allgemeines!$C$12,SAV!$V187-SAV!$AH187,HLOOKUP(Allgemeines!$C$12-1,$AI$4:$AO$2000,ROW(C187)-3,FALSE)-$AH187)</f>
        <v>0</v>
      </c>
      <c r="AH187" s="346">
        <f>HLOOKUP(Allgemeines!$C$12,$AI$4:$AO$2000,ROW(C187)-3,FALSE)</f>
        <v>0</v>
      </c>
      <c r="AI187" s="346">
        <f t="shared" si="26"/>
        <v>0</v>
      </c>
      <c r="AJ187" s="346">
        <f t="shared" si="27"/>
        <v>0</v>
      </c>
      <c r="AK187" s="346">
        <f t="shared" si="28"/>
        <v>0</v>
      </c>
      <c r="AL187" s="346">
        <f t="shared" si="29"/>
        <v>0</v>
      </c>
      <c r="AM187" s="346">
        <f t="shared" si="30"/>
        <v>0</v>
      </c>
      <c r="AN187" s="346">
        <f t="shared" si="31"/>
        <v>0</v>
      </c>
      <c r="AO187" s="346">
        <f t="shared" si="32"/>
        <v>0</v>
      </c>
    </row>
    <row r="188" spans="1:41" s="374" customFormat="1" x14ac:dyDescent="0.25">
      <c r="A188" s="369"/>
      <c r="B188" s="369"/>
      <c r="C188" s="370"/>
      <c r="D188" s="369"/>
      <c r="E188" s="369"/>
      <c r="F188" s="369"/>
      <c r="G188" s="344">
        <f t="shared" si="33"/>
        <v>0</v>
      </c>
      <c r="H188" s="369"/>
      <c r="I188" s="369"/>
      <c r="J188" s="369"/>
      <c r="K188" s="369"/>
      <c r="L188" s="369"/>
      <c r="M188" s="369"/>
      <c r="N188" s="369"/>
      <c r="O188" s="369"/>
      <c r="P188" s="371"/>
      <c r="Q188" s="465">
        <f>IF(C188&gt;Allgemeines!$C$12,0,SUM(G188,H188,J188,K188,M188:N188)-SUM(I188,L188,O188:P188))</f>
        <v>0</v>
      </c>
      <c r="R188" s="369"/>
      <c r="S188" s="369"/>
      <c r="T188" s="369"/>
      <c r="U188" s="369"/>
      <c r="V188" s="344">
        <f t="shared" si="34"/>
        <v>0</v>
      </c>
      <c r="W188" s="345">
        <f>IF(ISBLANK($B188),0,VLOOKUP($B188,Listen!$A$2:$C$45,2,FALSE))</f>
        <v>0</v>
      </c>
      <c r="X188" s="345">
        <f>IF(ISBLANK($B188),0,VLOOKUP($B188,Listen!$A$2:$C$45,3,FALSE))</f>
        <v>0</v>
      </c>
      <c r="Y188" s="372">
        <f t="shared" si="36"/>
        <v>0</v>
      </c>
      <c r="Z188" s="372">
        <f t="shared" si="37"/>
        <v>0</v>
      </c>
      <c r="AA188" s="372">
        <f t="shared" si="37"/>
        <v>0</v>
      </c>
      <c r="AB188" s="372">
        <f t="shared" si="37"/>
        <v>0</v>
      </c>
      <c r="AC188" s="372">
        <f t="shared" si="37"/>
        <v>0</v>
      </c>
      <c r="AD188" s="372">
        <f t="shared" si="37"/>
        <v>0</v>
      </c>
      <c r="AE188" s="372">
        <f t="shared" si="37"/>
        <v>0</v>
      </c>
      <c r="AF188" s="346">
        <f t="shared" si="35"/>
        <v>0</v>
      </c>
      <c r="AG188" s="346">
        <f>IF(C188=Allgemeines!$C$12,SAV!$V188-SAV!$AH188,HLOOKUP(Allgemeines!$C$12-1,$AI$4:$AO$2000,ROW(C188)-3,FALSE)-$AH188)</f>
        <v>0</v>
      </c>
      <c r="AH188" s="346">
        <f>HLOOKUP(Allgemeines!$C$12,$AI$4:$AO$2000,ROW(C188)-3,FALSE)</f>
        <v>0</v>
      </c>
      <c r="AI188" s="346">
        <f t="shared" si="26"/>
        <v>0</v>
      </c>
      <c r="AJ188" s="346">
        <f t="shared" si="27"/>
        <v>0</v>
      </c>
      <c r="AK188" s="346">
        <f t="shared" si="28"/>
        <v>0</v>
      </c>
      <c r="AL188" s="346">
        <f t="shared" si="29"/>
        <v>0</v>
      </c>
      <c r="AM188" s="346">
        <f t="shared" si="30"/>
        <v>0</v>
      </c>
      <c r="AN188" s="346">
        <f t="shared" si="31"/>
        <v>0</v>
      </c>
      <c r="AO188" s="346">
        <f t="shared" si="32"/>
        <v>0</v>
      </c>
    </row>
    <row r="189" spans="1:41" x14ac:dyDescent="0.25">
      <c r="A189" s="369"/>
      <c r="B189" s="369"/>
      <c r="C189" s="370"/>
      <c r="D189" s="369"/>
      <c r="E189" s="369"/>
      <c r="F189" s="369"/>
      <c r="G189" s="344">
        <f t="shared" si="33"/>
        <v>0</v>
      </c>
      <c r="H189" s="369"/>
      <c r="I189" s="369"/>
      <c r="J189" s="369"/>
      <c r="K189" s="369"/>
      <c r="L189" s="369"/>
      <c r="M189" s="369"/>
      <c r="N189" s="369"/>
      <c r="O189" s="369"/>
      <c r="P189" s="371"/>
      <c r="Q189" s="465">
        <f>IF(C189&gt;Allgemeines!$C$12,0,SUM(G189,H189,J189,K189,M189:N189)-SUM(I189,L189,O189:P189))</f>
        <v>0</v>
      </c>
      <c r="R189" s="369"/>
      <c r="S189" s="369"/>
      <c r="T189" s="369"/>
      <c r="U189" s="369"/>
      <c r="V189" s="344">
        <f t="shared" si="34"/>
        <v>0</v>
      </c>
      <c r="W189" s="345">
        <f>IF(ISBLANK($B189),0,VLOOKUP($B189,Listen!$A$2:$C$45,2,FALSE))</f>
        <v>0</v>
      </c>
      <c r="X189" s="345">
        <f>IF(ISBLANK($B189),0,VLOOKUP($B189,Listen!$A$2:$C$45,3,FALSE))</f>
        <v>0</v>
      </c>
      <c r="Y189" s="372">
        <f t="shared" si="36"/>
        <v>0</v>
      </c>
      <c r="Z189" s="372">
        <f t="shared" si="37"/>
        <v>0</v>
      </c>
      <c r="AA189" s="372">
        <f t="shared" si="37"/>
        <v>0</v>
      </c>
      <c r="AB189" s="372">
        <f t="shared" si="37"/>
        <v>0</v>
      </c>
      <c r="AC189" s="372">
        <f t="shared" si="37"/>
        <v>0</v>
      </c>
      <c r="AD189" s="372">
        <f t="shared" si="37"/>
        <v>0</v>
      </c>
      <c r="AE189" s="372">
        <f t="shared" si="37"/>
        <v>0</v>
      </c>
      <c r="AF189" s="346">
        <f t="shared" si="35"/>
        <v>0</v>
      </c>
      <c r="AG189" s="346">
        <f>IF(C189=Allgemeines!$C$12,SAV!$V189-SAV!$AH189,HLOOKUP(Allgemeines!$C$12-1,$AI$4:$AO$2000,ROW(C189)-3,FALSE)-$AH189)</f>
        <v>0</v>
      </c>
      <c r="AH189" s="346">
        <f>HLOOKUP(Allgemeines!$C$12,$AI$4:$AO$2000,ROW(C189)-3,FALSE)</f>
        <v>0</v>
      </c>
      <c r="AI189" s="346">
        <f t="shared" si="26"/>
        <v>0</v>
      </c>
      <c r="AJ189" s="346">
        <f t="shared" si="27"/>
        <v>0</v>
      </c>
      <c r="AK189" s="346">
        <f t="shared" si="28"/>
        <v>0</v>
      </c>
      <c r="AL189" s="346">
        <f t="shared" si="29"/>
        <v>0</v>
      </c>
      <c r="AM189" s="346">
        <f t="shared" si="30"/>
        <v>0</v>
      </c>
      <c r="AN189" s="346">
        <f t="shared" si="31"/>
        <v>0</v>
      </c>
      <c r="AO189" s="346">
        <f t="shared" si="32"/>
        <v>0</v>
      </c>
    </row>
    <row r="190" spans="1:41" x14ac:dyDescent="0.25">
      <c r="A190" s="369"/>
      <c r="B190" s="369"/>
      <c r="C190" s="370"/>
      <c r="D190" s="369"/>
      <c r="E190" s="369"/>
      <c r="F190" s="369"/>
      <c r="G190" s="344">
        <f t="shared" si="33"/>
        <v>0</v>
      </c>
      <c r="H190" s="369"/>
      <c r="I190" s="369"/>
      <c r="J190" s="369"/>
      <c r="K190" s="369"/>
      <c r="L190" s="369"/>
      <c r="M190" s="369"/>
      <c r="N190" s="369"/>
      <c r="O190" s="369"/>
      <c r="P190" s="371"/>
      <c r="Q190" s="465">
        <f>IF(C190&gt;Allgemeines!$C$12,0,SUM(G190,H190,J190,K190,M190:N190)-SUM(I190,L190,O190:P190))</f>
        <v>0</v>
      </c>
      <c r="R190" s="369"/>
      <c r="S190" s="369"/>
      <c r="T190" s="369"/>
      <c r="U190" s="369"/>
      <c r="V190" s="344">
        <f t="shared" si="34"/>
        <v>0</v>
      </c>
      <c r="W190" s="345">
        <f>IF(ISBLANK($B190),0,VLOOKUP($B190,Listen!$A$2:$C$45,2,FALSE))</f>
        <v>0</v>
      </c>
      <c r="X190" s="345">
        <f>IF(ISBLANK($B190),0,VLOOKUP($B190,Listen!$A$2:$C$45,3,FALSE))</f>
        <v>0</v>
      </c>
      <c r="Y190" s="372">
        <f t="shared" si="36"/>
        <v>0</v>
      </c>
      <c r="Z190" s="372">
        <f t="shared" si="37"/>
        <v>0</v>
      </c>
      <c r="AA190" s="372">
        <f t="shared" si="37"/>
        <v>0</v>
      </c>
      <c r="AB190" s="372">
        <f t="shared" si="37"/>
        <v>0</v>
      </c>
      <c r="AC190" s="372">
        <f t="shared" si="37"/>
        <v>0</v>
      </c>
      <c r="AD190" s="372">
        <f t="shared" si="37"/>
        <v>0</v>
      </c>
      <c r="AE190" s="372">
        <f t="shared" si="37"/>
        <v>0</v>
      </c>
      <c r="AF190" s="346">
        <f t="shared" si="35"/>
        <v>0</v>
      </c>
      <c r="AG190" s="346">
        <f>IF(C190=Allgemeines!$C$12,SAV!$V190-SAV!$AH190,HLOOKUP(Allgemeines!$C$12-1,$AI$4:$AO$2000,ROW(C190)-3,FALSE)-$AH190)</f>
        <v>0</v>
      </c>
      <c r="AH190" s="346">
        <f>HLOOKUP(Allgemeines!$C$12,$AI$4:$AO$2000,ROW(C190)-3,FALSE)</f>
        <v>0</v>
      </c>
      <c r="AI190" s="346">
        <f t="shared" si="26"/>
        <v>0</v>
      </c>
      <c r="AJ190" s="346">
        <f t="shared" si="27"/>
        <v>0</v>
      </c>
      <c r="AK190" s="346">
        <f t="shared" si="28"/>
        <v>0</v>
      </c>
      <c r="AL190" s="346">
        <f t="shared" si="29"/>
        <v>0</v>
      </c>
      <c r="AM190" s="346">
        <f t="shared" si="30"/>
        <v>0</v>
      </c>
      <c r="AN190" s="346">
        <f t="shared" si="31"/>
        <v>0</v>
      </c>
      <c r="AO190" s="346">
        <f t="shared" si="32"/>
        <v>0</v>
      </c>
    </row>
    <row r="191" spans="1:41" x14ac:dyDescent="0.25">
      <c r="A191" s="369"/>
      <c r="B191" s="369"/>
      <c r="C191" s="370"/>
      <c r="D191" s="369"/>
      <c r="E191" s="369"/>
      <c r="F191" s="369"/>
      <c r="G191" s="344">
        <f t="shared" si="33"/>
        <v>0</v>
      </c>
      <c r="H191" s="369"/>
      <c r="I191" s="369"/>
      <c r="J191" s="369"/>
      <c r="K191" s="369"/>
      <c r="L191" s="369"/>
      <c r="M191" s="369"/>
      <c r="N191" s="369"/>
      <c r="O191" s="369"/>
      <c r="P191" s="371"/>
      <c r="Q191" s="465">
        <f>IF(C191&gt;Allgemeines!$C$12,0,SUM(G191,H191,J191,K191,M191:N191)-SUM(I191,L191,O191:P191))</f>
        <v>0</v>
      </c>
      <c r="R191" s="369"/>
      <c r="S191" s="369"/>
      <c r="T191" s="369"/>
      <c r="U191" s="369"/>
      <c r="V191" s="344">
        <f t="shared" si="34"/>
        <v>0</v>
      </c>
      <c r="W191" s="345">
        <f>IF(ISBLANK($B191),0,VLOOKUP($B191,Listen!$A$2:$C$45,2,FALSE))</f>
        <v>0</v>
      </c>
      <c r="X191" s="345">
        <f>IF(ISBLANK($B191),0,VLOOKUP($B191,Listen!$A$2:$C$45,3,FALSE))</f>
        <v>0</v>
      </c>
      <c r="Y191" s="372">
        <f t="shared" si="36"/>
        <v>0</v>
      </c>
      <c r="Z191" s="372">
        <f t="shared" si="37"/>
        <v>0</v>
      </c>
      <c r="AA191" s="372">
        <f t="shared" si="37"/>
        <v>0</v>
      </c>
      <c r="AB191" s="372">
        <f t="shared" si="37"/>
        <v>0</v>
      </c>
      <c r="AC191" s="372">
        <f t="shared" si="37"/>
        <v>0</v>
      </c>
      <c r="AD191" s="372">
        <f t="shared" si="37"/>
        <v>0</v>
      </c>
      <c r="AE191" s="372">
        <f t="shared" si="37"/>
        <v>0</v>
      </c>
      <c r="AF191" s="346">
        <f t="shared" si="35"/>
        <v>0</v>
      </c>
      <c r="AG191" s="346">
        <f>IF(C191=Allgemeines!$C$12,SAV!$V191-SAV!$AH191,HLOOKUP(Allgemeines!$C$12-1,$AI$4:$AO$2000,ROW(C191)-3,FALSE)-$AH191)</f>
        <v>0</v>
      </c>
      <c r="AH191" s="346">
        <f>HLOOKUP(Allgemeines!$C$12,$AI$4:$AO$2000,ROW(C191)-3,FALSE)</f>
        <v>0</v>
      </c>
      <c r="AI191" s="346">
        <f t="shared" si="26"/>
        <v>0</v>
      </c>
      <c r="AJ191" s="346">
        <f t="shared" si="27"/>
        <v>0</v>
      </c>
      <c r="AK191" s="346">
        <f t="shared" si="28"/>
        <v>0</v>
      </c>
      <c r="AL191" s="346">
        <f t="shared" si="29"/>
        <v>0</v>
      </c>
      <c r="AM191" s="346">
        <f t="shared" si="30"/>
        <v>0</v>
      </c>
      <c r="AN191" s="346">
        <f t="shared" si="31"/>
        <v>0</v>
      </c>
      <c r="AO191" s="346">
        <f t="shared" si="32"/>
        <v>0</v>
      </c>
    </row>
    <row r="192" spans="1:41" x14ac:dyDescent="0.25">
      <c r="A192" s="369"/>
      <c r="B192" s="369"/>
      <c r="C192" s="370"/>
      <c r="D192" s="369"/>
      <c r="E192" s="369"/>
      <c r="F192" s="369"/>
      <c r="G192" s="344">
        <f t="shared" si="33"/>
        <v>0</v>
      </c>
      <c r="H192" s="369"/>
      <c r="I192" s="369"/>
      <c r="J192" s="369"/>
      <c r="K192" s="369"/>
      <c r="L192" s="369"/>
      <c r="M192" s="369"/>
      <c r="N192" s="369"/>
      <c r="O192" s="369"/>
      <c r="P192" s="371"/>
      <c r="Q192" s="465">
        <f>IF(C192&gt;Allgemeines!$C$12,0,SUM(G192,H192,J192,K192,M192:N192)-SUM(I192,L192,O192:P192))</f>
        <v>0</v>
      </c>
      <c r="R192" s="369"/>
      <c r="S192" s="369"/>
      <c r="T192" s="369"/>
      <c r="U192" s="369"/>
      <c r="V192" s="344">
        <f t="shared" si="34"/>
        <v>0</v>
      </c>
      <c r="W192" s="345">
        <f>IF(ISBLANK($B192),0,VLOOKUP($B192,Listen!$A$2:$C$45,2,FALSE))</f>
        <v>0</v>
      </c>
      <c r="X192" s="345">
        <f>IF(ISBLANK($B192),0,VLOOKUP($B192,Listen!$A$2:$C$45,3,FALSE))</f>
        <v>0</v>
      </c>
      <c r="Y192" s="372">
        <f t="shared" si="36"/>
        <v>0</v>
      </c>
      <c r="Z192" s="372">
        <f t="shared" si="37"/>
        <v>0</v>
      </c>
      <c r="AA192" s="372">
        <f t="shared" si="37"/>
        <v>0</v>
      </c>
      <c r="AB192" s="372">
        <f t="shared" si="37"/>
        <v>0</v>
      </c>
      <c r="AC192" s="372">
        <f t="shared" si="37"/>
        <v>0</v>
      </c>
      <c r="AD192" s="372">
        <f t="shared" si="37"/>
        <v>0</v>
      </c>
      <c r="AE192" s="372">
        <f t="shared" si="37"/>
        <v>0</v>
      </c>
      <c r="AF192" s="346">
        <f t="shared" si="35"/>
        <v>0</v>
      </c>
      <c r="AG192" s="346">
        <f>IF(C192=Allgemeines!$C$12,SAV!$V192-SAV!$AH192,HLOOKUP(Allgemeines!$C$12-1,$AI$4:$AO$2000,ROW(C192)-3,FALSE)-$AH192)</f>
        <v>0</v>
      </c>
      <c r="AH192" s="346">
        <f>HLOOKUP(Allgemeines!$C$12,$AI$4:$AO$2000,ROW(C192)-3,FALSE)</f>
        <v>0</v>
      </c>
      <c r="AI192" s="346">
        <f t="shared" si="26"/>
        <v>0</v>
      </c>
      <c r="AJ192" s="346">
        <f t="shared" si="27"/>
        <v>0</v>
      </c>
      <c r="AK192" s="346">
        <f t="shared" si="28"/>
        <v>0</v>
      </c>
      <c r="AL192" s="346">
        <f t="shared" si="29"/>
        <v>0</v>
      </c>
      <c r="AM192" s="346">
        <f t="shared" si="30"/>
        <v>0</v>
      </c>
      <c r="AN192" s="346">
        <f t="shared" si="31"/>
        <v>0</v>
      </c>
      <c r="AO192" s="346">
        <f t="shared" si="32"/>
        <v>0</v>
      </c>
    </row>
    <row r="193" spans="1:41" x14ac:dyDescent="0.25">
      <c r="A193" s="369"/>
      <c r="B193" s="369"/>
      <c r="C193" s="370"/>
      <c r="D193" s="369"/>
      <c r="E193" s="369"/>
      <c r="F193" s="369"/>
      <c r="G193" s="344">
        <f t="shared" si="33"/>
        <v>0</v>
      </c>
      <c r="H193" s="369"/>
      <c r="I193" s="369"/>
      <c r="J193" s="369"/>
      <c r="K193" s="369"/>
      <c r="L193" s="369"/>
      <c r="M193" s="369"/>
      <c r="N193" s="369"/>
      <c r="O193" s="369"/>
      <c r="P193" s="371"/>
      <c r="Q193" s="465">
        <f>IF(C193&gt;Allgemeines!$C$12,0,SUM(G193,H193,J193,K193,M193:N193)-SUM(I193,L193,O193:P193))</f>
        <v>0</v>
      </c>
      <c r="R193" s="369"/>
      <c r="S193" s="369"/>
      <c r="T193" s="369"/>
      <c r="U193" s="369"/>
      <c r="V193" s="344">
        <f t="shared" si="34"/>
        <v>0</v>
      </c>
      <c r="W193" s="345">
        <f>IF(ISBLANK($B193),0,VLOOKUP($B193,Listen!$A$2:$C$45,2,FALSE))</f>
        <v>0</v>
      </c>
      <c r="X193" s="345">
        <f>IF(ISBLANK($B193),0,VLOOKUP($B193,Listen!$A$2:$C$45,3,FALSE))</f>
        <v>0</v>
      </c>
      <c r="Y193" s="372">
        <f t="shared" si="36"/>
        <v>0</v>
      </c>
      <c r="Z193" s="372">
        <f t="shared" si="37"/>
        <v>0</v>
      </c>
      <c r="AA193" s="372">
        <f t="shared" si="37"/>
        <v>0</v>
      </c>
      <c r="AB193" s="372">
        <f t="shared" si="37"/>
        <v>0</v>
      </c>
      <c r="AC193" s="372">
        <f t="shared" si="37"/>
        <v>0</v>
      </c>
      <c r="AD193" s="372">
        <f t="shared" si="37"/>
        <v>0</v>
      </c>
      <c r="AE193" s="372">
        <f t="shared" si="37"/>
        <v>0</v>
      </c>
      <c r="AF193" s="346">
        <f t="shared" si="35"/>
        <v>0</v>
      </c>
      <c r="AG193" s="346">
        <f>IF(C193=Allgemeines!$C$12,SAV!$V193-SAV!$AH193,HLOOKUP(Allgemeines!$C$12-1,$AI$4:$AO$2000,ROW(C193)-3,FALSE)-$AH193)</f>
        <v>0</v>
      </c>
      <c r="AH193" s="346">
        <f>HLOOKUP(Allgemeines!$C$12,$AI$4:$AO$2000,ROW(C193)-3,FALSE)</f>
        <v>0</v>
      </c>
      <c r="AI193" s="346">
        <f t="shared" si="26"/>
        <v>0</v>
      </c>
      <c r="AJ193" s="346">
        <f t="shared" si="27"/>
        <v>0</v>
      </c>
      <c r="AK193" s="346">
        <f t="shared" si="28"/>
        <v>0</v>
      </c>
      <c r="AL193" s="346">
        <f t="shared" si="29"/>
        <v>0</v>
      </c>
      <c r="AM193" s="346">
        <f t="shared" si="30"/>
        <v>0</v>
      </c>
      <c r="AN193" s="346">
        <f t="shared" si="31"/>
        <v>0</v>
      </c>
      <c r="AO193" s="346">
        <f t="shared" si="32"/>
        <v>0</v>
      </c>
    </row>
    <row r="194" spans="1:41" x14ac:dyDescent="0.25">
      <c r="A194" s="369"/>
      <c r="B194" s="369"/>
      <c r="C194" s="370"/>
      <c r="D194" s="369"/>
      <c r="E194" s="369"/>
      <c r="F194" s="369"/>
      <c r="G194" s="344">
        <f t="shared" si="33"/>
        <v>0</v>
      </c>
      <c r="H194" s="369"/>
      <c r="I194" s="369"/>
      <c r="J194" s="369"/>
      <c r="K194" s="369"/>
      <c r="L194" s="369"/>
      <c r="M194" s="369"/>
      <c r="N194" s="369"/>
      <c r="O194" s="369"/>
      <c r="P194" s="371"/>
      <c r="Q194" s="465">
        <f>IF(C194&gt;Allgemeines!$C$12,0,SUM(G194,H194,J194,K194,M194:N194)-SUM(I194,L194,O194:P194))</f>
        <v>0</v>
      </c>
      <c r="R194" s="369"/>
      <c r="S194" s="369"/>
      <c r="T194" s="369"/>
      <c r="U194" s="369"/>
      <c r="V194" s="344">
        <f t="shared" si="34"/>
        <v>0</v>
      </c>
      <c r="W194" s="345">
        <f>IF(ISBLANK($B194),0,VLOOKUP($B194,Listen!$A$2:$C$45,2,FALSE))</f>
        <v>0</v>
      </c>
      <c r="X194" s="345">
        <f>IF(ISBLANK($B194),0,VLOOKUP($B194,Listen!$A$2:$C$45,3,FALSE))</f>
        <v>0</v>
      </c>
      <c r="Y194" s="372">
        <f t="shared" si="36"/>
        <v>0</v>
      </c>
      <c r="Z194" s="372">
        <f t="shared" si="37"/>
        <v>0</v>
      </c>
      <c r="AA194" s="372">
        <f t="shared" si="37"/>
        <v>0</v>
      </c>
      <c r="AB194" s="372">
        <f t="shared" si="37"/>
        <v>0</v>
      </c>
      <c r="AC194" s="372">
        <f t="shared" si="37"/>
        <v>0</v>
      </c>
      <c r="AD194" s="372">
        <f t="shared" si="37"/>
        <v>0</v>
      </c>
      <c r="AE194" s="372">
        <f t="shared" si="37"/>
        <v>0</v>
      </c>
      <c r="AF194" s="346">
        <f t="shared" si="35"/>
        <v>0</v>
      </c>
      <c r="AG194" s="346">
        <f>IF(C194=Allgemeines!$C$12,SAV!$V194-SAV!$AH194,HLOOKUP(Allgemeines!$C$12-1,$AI$4:$AO$2000,ROW(C194)-3,FALSE)-$AH194)</f>
        <v>0</v>
      </c>
      <c r="AH194" s="346">
        <f>HLOOKUP(Allgemeines!$C$12,$AI$4:$AO$2000,ROW(C194)-3,FALSE)</f>
        <v>0</v>
      </c>
      <c r="AI194" s="346">
        <f t="shared" si="26"/>
        <v>0</v>
      </c>
      <c r="AJ194" s="346">
        <f t="shared" si="27"/>
        <v>0</v>
      </c>
      <c r="AK194" s="346">
        <f t="shared" si="28"/>
        <v>0</v>
      </c>
      <c r="AL194" s="346">
        <f t="shared" si="29"/>
        <v>0</v>
      </c>
      <c r="AM194" s="346">
        <f t="shared" si="30"/>
        <v>0</v>
      </c>
      <c r="AN194" s="346">
        <f t="shared" si="31"/>
        <v>0</v>
      </c>
      <c r="AO194" s="346">
        <f t="shared" si="32"/>
        <v>0</v>
      </c>
    </row>
    <row r="195" spans="1:41" x14ac:dyDescent="0.25">
      <c r="A195" s="369"/>
      <c r="B195" s="369"/>
      <c r="C195" s="370"/>
      <c r="D195" s="369"/>
      <c r="E195" s="369"/>
      <c r="F195" s="369"/>
      <c r="G195" s="344">
        <f t="shared" si="33"/>
        <v>0</v>
      </c>
      <c r="H195" s="369"/>
      <c r="I195" s="369"/>
      <c r="J195" s="369"/>
      <c r="K195" s="369"/>
      <c r="L195" s="369"/>
      <c r="M195" s="369"/>
      <c r="N195" s="369"/>
      <c r="O195" s="369"/>
      <c r="P195" s="371"/>
      <c r="Q195" s="465">
        <f>IF(C195&gt;Allgemeines!$C$12,0,SUM(G195,H195,J195,K195,M195:N195)-SUM(I195,L195,O195:P195))</f>
        <v>0</v>
      </c>
      <c r="R195" s="369"/>
      <c r="S195" s="369"/>
      <c r="T195" s="369"/>
      <c r="U195" s="369"/>
      <c r="V195" s="344">
        <f t="shared" si="34"/>
        <v>0</v>
      </c>
      <c r="W195" s="345">
        <f>IF(ISBLANK($B195),0,VLOOKUP($B195,Listen!$A$2:$C$45,2,FALSE))</f>
        <v>0</v>
      </c>
      <c r="X195" s="345">
        <f>IF(ISBLANK($B195),0,VLOOKUP($B195,Listen!$A$2:$C$45,3,FALSE))</f>
        <v>0</v>
      </c>
      <c r="Y195" s="372">
        <f t="shared" si="36"/>
        <v>0</v>
      </c>
      <c r="Z195" s="372">
        <f t="shared" si="37"/>
        <v>0</v>
      </c>
      <c r="AA195" s="372">
        <f t="shared" si="37"/>
        <v>0</v>
      </c>
      <c r="AB195" s="372">
        <f t="shared" si="37"/>
        <v>0</v>
      </c>
      <c r="AC195" s="372">
        <f t="shared" si="37"/>
        <v>0</v>
      </c>
      <c r="AD195" s="372">
        <f t="shared" si="37"/>
        <v>0</v>
      </c>
      <c r="AE195" s="372">
        <f t="shared" si="37"/>
        <v>0</v>
      </c>
      <c r="AF195" s="346">
        <f t="shared" si="35"/>
        <v>0</v>
      </c>
      <c r="AG195" s="346">
        <f>IF(C195=Allgemeines!$C$12,SAV!$V195-SAV!$AH195,HLOOKUP(Allgemeines!$C$12-1,$AI$4:$AO$2000,ROW(C195)-3,FALSE)-$AH195)</f>
        <v>0</v>
      </c>
      <c r="AH195" s="346">
        <f>HLOOKUP(Allgemeines!$C$12,$AI$4:$AO$2000,ROW(C195)-3,FALSE)</f>
        <v>0</v>
      </c>
      <c r="AI195" s="346">
        <f t="shared" si="26"/>
        <v>0</v>
      </c>
      <c r="AJ195" s="346">
        <f t="shared" si="27"/>
        <v>0</v>
      </c>
      <c r="AK195" s="346">
        <f t="shared" si="28"/>
        <v>0</v>
      </c>
      <c r="AL195" s="346">
        <f t="shared" si="29"/>
        <v>0</v>
      </c>
      <c r="AM195" s="346">
        <f t="shared" si="30"/>
        <v>0</v>
      </c>
      <c r="AN195" s="346">
        <f t="shared" si="31"/>
        <v>0</v>
      </c>
      <c r="AO195" s="346">
        <f t="shared" si="32"/>
        <v>0</v>
      </c>
    </row>
    <row r="196" spans="1:41" x14ac:dyDescent="0.25">
      <c r="A196" s="369"/>
      <c r="B196" s="369"/>
      <c r="C196" s="370"/>
      <c r="D196" s="369"/>
      <c r="E196" s="369"/>
      <c r="F196" s="369"/>
      <c r="G196" s="344">
        <f t="shared" si="33"/>
        <v>0</v>
      </c>
      <c r="H196" s="369"/>
      <c r="I196" s="369"/>
      <c r="J196" s="369"/>
      <c r="K196" s="369"/>
      <c r="L196" s="369"/>
      <c r="M196" s="369"/>
      <c r="N196" s="369"/>
      <c r="O196" s="369"/>
      <c r="P196" s="371"/>
      <c r="Q196" s="465">
        <f>IF(C196&gt;Allgemeines!$C$12,0,SUM(G196,H196,J196,K196,M196:N196)-SUM(I196,L196,O196:P196))</f>
        <v>0</v>
      </c>
      <c r="R196" s="369"/>
      <c r="S196" s="369"/>
      <c r="T196" s="369"/>
      <c r="U196" s="369"/>
      <c r="V196" s="344">
        <f t="shared" si="34"/>
        <v>0</v>
      </c>
      <c r="W196" s="345">
        <f>IF(ISBLANK($B196),0,VLOOKUP($B196,Listen!$A$2:$C$45,2,FALSE))</f>
        <v>0</v>
      </c>
      <c r="X196" s="345">
        <f>IF(ISBLANK($B196),0,VLOOKUP($B196,Listen!$A$2:$C$45,3,FALSE))</f>
        <v>0</v>
      </c>
      <c r="Y196" s="372">
        <f t="shared" si="36"/>
        <v>0</v>
      </c>
      <c r="Z196" s="372">
        <f t="shared" si="37"/>
        <v>0</v>
      </c>
      <c r="AA196" s="372">
        <f t="shared" si="37"/>
        <v>0</v>
      </c>
      <c r="AB196" s="372">
        <f t="shared" si="37"/>
        <v>0</v>
      </c>
      <c r="AC196" s="372">
        <f t="shared" si="37"/>
        <v>0</v>
      </c>
      <c r="AD196" s="372">
        <f t="shared" si="37"/>
        <v>0</v>
      </c>
      <c r="AE196" s="372">
        <f t="shared" si="37"/>
        <v>0</v>
      </c>
      <c r="AF196" s="346">
        <f t="shared" si="35"/>
        <v>0</v>
      </c>
      <c r="AG196" s="346">
        <f>IF(C196=Allgemeines!$C$12,SAV!$V196-SAV!$AH196,HLOOKUP(Allgemeines!$C$12-1,$AI$4:$AO$2000,ROW(C196)-3,FALSE)-$AH196)</f>
        <v>0</v>
      </c>
      <c r="AH196" s="346">
        <f>HLOOKUP(Allgemeines!$C$12,$AI$4:$AO$2000,ROW(C196)-3,FALSE)</f>
        <v>0</v>
      </c>
      <c r="AI196" s="346">
        <f t="shared" si="26"/>
        <v>0</v>
      </c>
      <c r="AJ196" s="346">
        <f t="shared" si="27"/>
        <v>0</v>
      </c>
      <c r="AK196" s="346">
        <f t="shared" si="28"/>
        <v>0</v>
      </c>
      <c r="AL196" s="346">
        <f t="shared" si="29"/>
        <v>0</v>
      </c>
      <c r="AM196" s="346">
        <f t="shared" si="30"/>
        <v>0</v>
      </c>
      <c r="AN196" s="346">
        <f t="shared" si="31"/>
        <v>0</v>
      </c>
      <c r="AO196" s="346">
        <f t="shared" si="32"/>
        <v>0</v>
      </c>
    </row>
    <row r="197" spans="1:41" x14ac:dyDescent="0.25">
      <c r="A197" s="369"/>
      <c r="B197" s="369"/>
      <c r="C197" s="370"/>
      <c r="D197" s="369"/>
      <c r="E197" s="369"/>
      <c r="F197" s="369"/>
      <c r="G197" s="344">
        <f t="shared" si="33"/>
        <v>0</v>
      </c>
      <c r="H197" s="369"/>
      <c r="I197" s="369"/>
      <c r="J197" s="369"/>
      <c r="K197" s="369"/>
      <c r="L197" s="369"/>
      <c r="M197" s="369"/>
      <c r="N197" s="369"/>
      <c r="O197" s="369"/>
      <c r="P197" s="371"/>
      <c r="Q197" s="465">
        <f>IF(C197&gt;Allgemeines!$C$12,0,SUM(G197,H197,J197,K197,M197:N197)-SUM(I197,L197,O197:P197))</f>
        <v>0</v>
      </c>
      <c r="R197" s="369"/>
      <c r="S197" s="369"/>
      <c r="T197" s="369"/>
      <c r="U197" s="369"/>
      <c r="V197" s="344">
        <f t="shared" si="34"/>
        <v>0</v>
      </c>
      <c r="W197" s="345">
        <f>IF(ISBLANK($B197),0,VLOOKUP($B197,Listen!$A$2:$C$45,2,FALSE))</f>
        <v>0</v>
      </c>
      <c r="X197" s="345">
        <f>IF(ISBLANK($B197),0,VLOOKUP($B197,Listen!$A$2:$C$45,3,FALSE))</f>
        <v>0</v>
      </c>
      <c r="Y197" s="372">
        <f t="shared" si="36"/>
        <v>0</v>
      </c>
      <c r="Z197" s="372">
        <f t="shared" si="37"/>
        <v>0</v>
      </c>
      <c r="AA197" s="372">
        <f t="shared" si="37"/>
        <v>0</v>
      </c>
      <c r="AB197" s="372">
        <f t="shared" si="37"/>
        <v>0</v>
      </c>
      <c r="AC197" s="372">
        <f t="shared" si="37"/>
        <v>0</v>
      </c>
      <c r="AD197" s="372">
        <f t="shared" si="37"/>
        <v>0</v>
      </c>
      <c r="AE197" s="372">
        <f t="shared" si="37"/>
        <v>0</v>
      </c>
      <c r="AF197" s="346">
        <f t="shared" si="35"/>
        <v>0</v>
      </c>
      <c r="AG197" s="346">
        <f>IF(C197=Allgemeines!$C$12,SAV!$V197-SAV!$AH197,HLOOKUP(Allgemeines!$C$12-1,$AI$4:$AO$2000,ROW(C197)-3,FALSE)-$AH197)</f>
        <v>0</v>
      </c>
      <c r="AH197" s="346">
        <f>HLOOKUP(Allgemeines!$C$12,$AI$4:$AO$2000,ROW(C197)-3,FALSE)</f>
        <v>0</v>
      </c>
      <c r="AI197" s="346">
        <f t="shared" ref="AI197:AI260" si="38">IF(OR($C197=0,$V197=0),0,IF($C197&lt;=AI$4,$V197-$V197/Y197*(AI$4-$C197+1),0))</f>
        <v>0</v>
      </c>
      <c r="AJ197" s="346">
        <f t="shared" ref="AJ197:AJ260" si="39">IF(OR($C197=0,$V197=0,Z197-(AJ$4-$C197)=0),0,IF($C197&lt;AJ$4,AI197-AI197/(Z197-(AJ$4-$C197)),IF($C197=AJ$4,$V197-$V197/Z197,0)))</f>
        <v>0</v>
      </c>
      <c r="AK197" s="346">
        <f t="shared" ref="AK197:AK260" si="40">IF(OR($C197=0,$V197=0,AA197-(AK$4-$C197)=0),0,IF($C197&lt;AK$4,AJ197-AJ197/(AA197-(AK$4-$C197)),IF($C197=AK$4,$V197-$V197/AA197,0)))</f>
        <v>0</v>
      </c>
      <c r="AL197" s="346">
        <f t="shared" ref="AL197:AL260" si="41">IF(OR($C197=0,$V197=0,AB197-(AL$4-$C197)=0),0,IF($C197&lt;AL$4,AK197-AK197/(AB197-(AL$4-$C197)),IF($C197=AL$4,$V197-$V197/AB197,0)))</f>
        <v>0</v>
      </c>
      <c r="AM197" s="346">
        <f t="shared" ref="AM197:AM260" si="42">IF(OR($C197=0,$V197=0,AC197-(AM$4-$C197)=0),0,IF($C197&lt;AM$4,AL197-AL197/(AC197-(AM$4-$C197)),IF($C197=AM$4,$V197-$V197/AC197,0)))</f>
        <v>0</v>
      </c>
      <c r="AN197" s="346">
        <f t="shared" ref="AN197:AN260" si="43">IF(OR($C197=0,$V197=0,AD197-(AN$4-$C197)=0),0,IF($C197&lt;AN$4,AM197-AM197/(AD197-(AN$4-$C197)),IF($C197=AN$4,$V197-$V197/AD197,0)))</f>
        <v>0</v>
      </c>
      <c r="AO197" s="346">
        <f t="shared" ref="AO197:AO260" si="44">IF(OR($C197=0,$V197=0,AE197-(AO$4-$C197)=0),0,IF($C197&lt;AO$4,AN197-AN197/(AE197-(AO$4-$C197)),IF($C197=AO$4,$V197-$V197/AE197,0)))</f>
        <v>0</v>
      </c>
    </row>
    <row r="198" spans="1:41" x14ac:dyDescent="0.25">
      <c r="A198" s="369"/>
      <c r="B198" s="369"/>
      <c r="C198" s="370"/>
      <c r="D198" s="369"/>
      <c r="E198" s="369"/>
      <c r="F198" s="369"/>
      <c r="G198" s="344">
        <f t="shared" ref="G198:G261" si="45">D198*E198/100</f>
        <v>0</v>
      </c>
      <c r="H198" s="369"/>
      <c r="I198" s="369"/>
      <c r="J198" s="369"/>
      <c r="K198" s="369"/>
      <c r="L198" s="369"/>
      <c r="M198" s="369"/>
      <c r="N198" s="369"/>
      <c r="O198" s="369"/>
      <c r="P198" s="371"/>
      <c r="Q198" s="465">
        <f>IF(C198&gt;Allgemeines!$C$12,0,SUM(G198,H198,J198,K198,M198:N198)-SUM(I198,L198,O198:P198))</f>
        <v>0</v>
      </c>
      <c r="R198" s="369"/>
      <c r="S198" s="369"/>
      <c r="T198" s="369"/>
      <c r="U198" s="369"/>
      <c r="V198" s="344">
        <f t="shared" ref="V198:V261" si="46">Q198-SUM(R198:U198)</f>
        <v>0</v>
      </c>
      <c r="W198" s="345">
        <f>IF(ISBLANK($B198),0,VLOOKUP($B198,Listen!$A$2:$C$45,2,FALSE))</f>
        <v>0</v>
      </c>
      <c r="X198" s="345">
        <f>IF(ISBLANK($B198),0,VLOOKUP($B198,Listen!$A$2:$C$45,3,FALSE))</f>
        <v>0</v>
      </c>
      <c r="Y198" s="372">
        <f t="shared" si="36"/>
        <v>0</v>
      </c>
      <c r="Z198" s="372">
        <f t="shared" si="37"/>
        <v>0</v>
      </c>
      <c r="AA198" s="372">
        <f t="shared" si="37"/>
        <v>0</v>
      </c>
      <c r="AB198" s="372">
        <f t="shared" si="37"/>
        <v>0</v>
      </c>
      <c r="AC198" s="372">
        <f t="shared" si="37"/>
        <v>0</v>
      </c>
      <c r="AD198" s="372">
        <f t="shared" si="37"/>
        <v>0</v>
      </c>
      <c r="AE198" s="372">
        <f t="shared" si="37"/>
        <v>0</v>
      </c>
      <c r="AF198" s="346">
        <f t="shared" ref="AF198:AF261" si="47">AH198+AG198</f>
        <v>0</v>
      </c>
      <c r="AG198" s="346">
        <f>IF(C198=Allgemeines!$C$12,SAV!$V198-SAV!$AH198,HLOOKUP(Allgemeines!$C$12-1,$AI$4:$AO$2000,ROW(C198)-3,FALSE)-$AH198)</f>
        <v>0</v>
      </c>
      <c r="AH198" s="346">
        <f>HLOOKUP(Allgemeines!$C$12,$AI$4:$AO$2000,ROW(C198)-3,FALSE)</f>
        <v>0</v>
      </c>
      <c r="AI198" s="346">
        <f t="shared" si="38"/>
        <v>0</v>
      </c>
      <c r="AJ198" s="346">
        <f t="shared" si="39"/>
        <v>0</v>
      </c>
      <c r="AK198" s="346">
        <f t="shared" si="40"/>
        <v>0</v>
      </c>
      <c r="AL198" s="346">
        <f t="shared" si="41"/>
        <v>0</v>
      </c>
      <c r="AM198" s="346">
        <f t="shared" si="42"/>
        <v>0</v>
      </c>
      <c r="AN198" s="346">
        <f t="shared" si="43"/>
        <v>0</v>
      </c>
      <c r="AO198" s="346">
        <f t="shared" si="44"/>
        <v>0</v>
      </c>
    </row>
    <row r="199" spans="1:41" x14ac:dyDescent="0.25">
      <c r="A199" s="369"/>
      <c r="B199" s="369"/>
      <c r="C199" s="370"/>
      <c r="D199" s="369"/>
      <c r="E199" s="369"/>
      <c r="F199" s="369"/>
      <c r="G199" s="344">
        <f t="shared" si="45"/>
        <v>0</v>
      </c>
      <c r="H199" s="369"/>
      <c r="I199" s="369"/>
      <c r="J199" s="369"/>
      <c r="K199" s="369"/>
      <c r="L199" s="369"/>
      <c r="M199" s="369"/>
      <c r="N199" s="369"/>
      <c r="O199" s="369"/>
      <c r="P199" s="371"/>
      <c r="Q199" s="465">
        <f>IF(C199&gt;Allgemeines!$C$12,0,SUM(G199,H199,J199,K199,M199:N199)-SUM(I199,L199,O199:P199))</f>
        <v>0</v>
      </c>
      <c r="R199" s="369"/>
      <c r="S199" s="369"/>
      <c r="T199" s="369"/>
      <c r="U199" s="369"/>
      <c r="V199" s="344">
        <f t="shared" si="46"/>
        <v>0</v>
      </c>
      <c r="W199" s="345">
        <f>IF(ISBLANK($B199),0,VLOOKUP($B199,Listen!$A$2:$C$45,2,FALSE))</f>
        <v>0</v>
      </c>
      <c r="X199" s="345">
        <f>IF(ISBLANK($B199),0,VLOOKUP($B199,Listen!$A$2:$C$45,3,FALSE))</f>
        <v>0</v>
      </c>
      <c r="Y199" s="372">
        <f t="shared" si="36"/>
        <v>0</v>
      </c>
      <c r="Z199" s="372">
        <f t="shared" si="37"/>
        <v>0</v>
      </c>
      <c r="AA199" s="372">
        <f t="shared" si="37"/>
        <v>0</v>
      </c>
      <c r="AB199" s="372">
        <f t="shared" si="37"/>
        <v>0</v>
      </c>
      <c r="AC199" s="372">
        <f t="shared" si="37"/>
        <v>0</v>
      </c>
      <c r="AD199" s="372">
        <f t="shared" si="37"/>
        <v>0</v>
      </c>
      <c r="AE199" s="372">
        <f t="shared" si="37"/>
        <v>0</v>
      </c>
      <c r="AF199" s="346">
        <f t="shared" si="47"/>
        <v>0</v>
      </c>
      <c r="AG199" s="346">
        <f>IF(C199=Allgemeines!$C$12,SAV!$V199-SAV!$AH199,HLOOKUP(Allgemeines!$C$12-1,$AI$4:$AO$2000,ROW(C199)-3,FALSE)-$AH199)</f>
        <v>0</v>
      </c>
      <c r="AH199" s="346">
        <f>HLOOKUP(Allgemeines!$C$12,$AI$4:$AO$2000,ROW(C199)-3,FALSE)</f>
        <v>0</v>
      </c>
      <c r="AI199" s="346">
        <f t="shared" si="38"/>
        <v>0</v>
      </c>
      <c r="AJ199" s="346">
        <f t="shared" si="39"/>
        <v>0</v>
      </c>
      <c r="AK199" s="346">
        <f t="shared" si="40"/>
        <v>0</v>
      </c>
      <c r="AL199" s="346">
        <f t="shared" si="41"/>
        <v>0</v>
      </c>
      <c r="AM199" s="346">
        <f t="shared" si="42"/>
        <v>0</v>
      </c>
      <c r="AN199" s="346">
        <f t="shared" si="43"/>
        <v>0</v>
      </c>
      <c r="AO199" s="346">
        <f t="shared" si="44"/>
        <v>0</v>
      </c>
    </row>
    <row r="200" spans="1:41" x14ac:dyDescent="0.25">
      <c r="A200" s="369"/>
      <c r="B200" s="369"/>
      <c r="C200" s="370"/>
      <c r="D200" s="369"/>
      <c r="E200" s="369"/>
      <c r="F200" s="369"/>
      <c r="G200" s="344">
        <f t="shared" si="45"/>
        <v>0</v>
      </c>
      <c r="H200" s="369"/>
      <c r="I200" s="369"/>
      <c r="J200" s="369"/>
      <c r="K200" s="369"/>
      <c r="L200" s="369"/>
      <c r="M200" s="369"/>
      <c r="N200" s="369"/>
      <c r="O200" s="369"/>
      <c r="P200" s="371"/>
      <c r="Q200" s="465">
        <f>IF(C200&gt;Allgemeines!$C$12,0,SUM(G200,H200,J200,K200,M200:N200)-SUM(I200,L200,O200:P200))</f>
        <v>0</v>
      </c>
      <c r="R200" s="369"/>
      <c r="S200" s="369"/>
      <c r="T200" s="369"/>
      <c r="U200" s="369"/>
      <c r="V200" s="344">
        <f t="shared" si="46"/>
        <v>0</v>
      </c>
      <c r="W200" s="345">
        <f>IF(ISBLANK($B200),0,VLOOKUP($B200,Listen!$A$2:$C$45,2,FALSE))</f>
        <v>0</v>
      </c>
      <c r="X200" s="345">
        <f>IF(ISBLANK($B200),0,VLOOKUP($B200,Listen!$A$2:$C$45,3,FALSE))</f>
        <v>0</v>
      </c>
      <c r="Y200" s="372">
        <f t="shared" si="36"/>
        <v>0</v>
      </c>
      <c r="Z200" s="372">
        <f t="shared" si="37"/>
        <v>0</v>
      </c>
      <c r="AA200" s="372">
        <f t="shared" si="37"/>
        <v>0</v>
      </c>
      <c r="AB200" s="372">
        <f t="shared" si="37"/>
        <v>0</v>
      </c>
      <c r="AC200" s="372">
        <f t="shared" si="37"/>
        <v>0</v>
      </c>
      <c r="AD200" s="372">
        <f t="shared" si="37"/>
        <v>0</v>
      </c>
      <c r="AE200" s="372">
        <f t="shared" si="37"/>
        <v>0</v>
      </c>
      <c r="AF200" s="346">
        <f t="shared" si="47"/>
        <v>0</v>
      </c>
      <c r="AG200" s="346">
        <f>IF(C200=Allgemeines!$C$12,SAV!$V200-SAV!$AH200,HLOOKUP(Allgemeines!$C$12-1,$AI$4:$AO$2000,ROW(C200)-3,FALSE)-$AH200)</f>
        <v>0</v>
      </c>
      <c r="AH200" s="346">
        <f>HLOOKUP(Allgemeines!$C$12,$AI$4:$AO$2000,ROW(C200)-3,FALSE)</f>
        <v>0</v>
      </c>
      <c r="AI200" s="346">
        <f t="shared" si="38"/>
        <v>0</v>
      </c>
      <c r="AJ200" s="346">
        <f t="shared" si="39"/>
        <v>0</v>
      </c>
      <c r="AK200" s="346">
        <f t="shared" si="40"/>
        <v>0</v>
      </c>
      <c r="AL200" s="346">
        <f t="shared" si="41"/>
        <v>0</v>
      </c>
      <c r="AM200" s="346">
        <f t="shared" si="42"/>
        <v>0</v>
      </c>
      <c r="AN200" s="346">
        <f t="shared" si="43"/>
        <v>0</v>
      </c>
      <c r="AO200" s="346">
        <f t="shared" si="44"/>
        <v>0</v>
      </c>
    </row>
    <row r="201" spans="1:41" x14ac:dyDescent="0.25">
      <c r="A201" s="369"/>
      <c r="B201" s="369"/>
      <c r="C201" s="370"/>
      <c r="D201" s="369"/>
      <c r="E201" s="369"/>
      <c r="F201" s="369"/>
      <c r="G201" s="344">
        <f t="shared" si="45"/>
        <v>0</v>
      </c>
      <c r="H201" s="369"/>
      <c r="I201" s="369"/>
      <c r="J201" s="369"/>
      <c r="K201" s="369"/>
      <c r="L201" s="369"/>
      <c r="M201" s="369"/>
      <c r="N201" s="369"/>
      <c r="O201" s="369"/>
      <c r="P201" s="371"/>
      <c r="Q201" s="465">
        <f>IF(C201&gt;Allgemeines!$C$12,0,SUM(G201,H201,J201,K201,M201:N201)-SUM(I201,L201,O201:P201))</f>
        <v>0</v>
      </c>
      <c r="R201" s="369"/>
      <c r="S201" s="369"/>
      <c r="T201" s="369"/>
      <c r="U201" s="369"/>
      <c r="V201" s="344">
        <f t="shared" si="46"/>
        <v>0</v>
      </c>
      <c r="W201" s="345">
        <f>IF(ISBLANK($B201),0,VLOOKUP($B201,Listen!$A$2:$C$45,2,FALSE))</f>
        <v>0</v>
      </c>
      <c r="X201" s="345">
        <f>IF(ISBLANK($B201),0,VLOOKUP($B201,Listen!$A$2:$C$45,3,FALSE))</f>
        <v>0</v>
      </c>
      <c r="Y201" s="372">
        <f t="shared" si="36"/>
        <v>0</v>
      </c>
      <c r="Z201" s="372">
        <f t="shared" si="37"/>
        <v>0</v>
      </c>
      <c r="AA201" s="372">
        <f t="shared" si="37"/>
        <v>0</v>
      </c>
      <c r="AB201" s="372">
        <f t="shared" si="37"/>
        <v>0</v>
      </c>
      <c r="AC201" s="372">
        <f t="shared" si="37"/>
        <v>0</v>
      </c>
      <c r="AD201" s="372">
        <f t="shared" si="37"/>
        <v>0</v>
      </c>
      <c r="AE201" s="372">
        <f t="shared" ref="Z201:AE244" si="48">$W201</f>
        <v>0</v>
      </c>
      <c r="AF201" s="346">
        <f t="shared" si="47"/>
        <v>0</v>
      </c>
      <c r="AG201" s="346">
        <f>IF(C201=Allgemeines!$C$12,SAV!$V201-SAV!$AH201,HLOOKUP(Allgemeines!$C$12-1,$AI$4:$AO$2000,ROW(C201)-3,FALSE)-$AH201)</f>
        <v>0</v>
      </c>
      <c r="AH201" s="346">
        <f>HLOOKUP(Allgemeines!$C$12,$AI$4:$AO$2000,ROW(C201)-3,FALSE)</f>
        <v>0</v>
      </c>
      <c r="AI201" s="346">
        <f t="shared" si="38"/>
        <v>0</v>
      </c>
      <c r="AJ201" s="346">
        <f t="shared" si="39"/>
        <v>0</v>
      </c>
      <c r="AK201" s="346">
        <f t="shared" si="40"/>
        <v>0</v>
      </c>
      <c r="AL201" s="346">
        <f t="shared" si="41"/>
        <v>0</v>
      </c>
      <c r="AM201" s="346">
        <f t="shared" si="42"/>
        <v>0</v>
      </c>
      <c r="AN201" s="346">
        <f t="shared" si="43"/>
        <v>0</v>
      </c>
      <c r="AO201" s="346">
        <f t="shared" si="44"/>
        <v>0</v>
      </c>
    </row>
    <row r="202" spans="1:41" x14ac:dyDescent="0.25">
      <c r="A202" s="369"/>
      <c r="B202" s="369"/>
      <c r="C202" s="370"/>
      <c r="D202" s="369"/>
      <c r="E202" s="369"/>
      <c r="F202" s="369"/>
      <c r="G202" s="344">
        <f t="shared" si="45"/>
        <v>0</v>
      </c>
      <c r="H202" s="369"/>
      <c r="I202" s="369"/>
      <c r="J202" s="369"/>
      <c r="K202" s="369"/>
      <c r="L202" s="369"/>
      <c r="M202" s="369"/>
      <c r="N202" s="369"/>
      <c r="O202" s="369"/>
      <c r="P202" s="371"/>
      <c r="Q202" s="465">
        <f>IF(C202&gt;Allgemeines!$C$12,0,SUM(G202,H202,J202,K202,M202:N202)-SUM(I202,L202,O202:P202))</f>
        <v>0</v>
      </c>
      <c r="R202" s="369"/>
      <c r="S202" s="369"/>
      <c r="T202" s="369"/>
      <c r="U202" s="369"/>
      <c r="V202" s="344">
        <f t="shared" si="46"/>
        <v>0</v>
      </c>
      <c r="W202" s="345">
        <f>IF(ISBLANK($B202),0,VLOOKUP($B202,Listen!$A$2:$C$45,2,FALSE))</f>
        <v>0</v>
      </c>
      <c r="X202" s="345">
        <f>IF(ISBLANK($B202),0,VLOOKUP($B202,Listen!$A$2:$C$45,3,FALSE))</f>
        <v>0</v>
      </c>
      <c r="Y202" s="372">
        <f t="shared" si="36"/>
        <v>0</v>
      </c>
      <c r="Z202" s="372">
        <f t="shared" si="48"/>
        <v>0</v>
      </c>
      <c r="AA202" s="372">
        <f t="shared" si="48"/>
        <v>0</v>
      </c>
      <c r="AB202" s="372">
        <f t="shared" si="48"/>
        <v>0</v>
      </c>
      <c r="AC202" s="372">
        <f t="shared" si="48"/>
        <v>0</v>
      </c>
      <c r="AD202" s="372">
        <f t="shared" si="48"/>
        <v>0</v>
      </c>
      <c r="AE202" s="372">
        <f t="shared" si="48"/>
        <v>0</v>
      </c>
      <c r="AF202" s="346">
        <f t="shared" si="47"/>
        <v>0</v>
      </c>
      <c r="AG202" s="346">
        <f>IF(C202=Allgemeines!$C$12,SAV!$V202-SAV!$AH202,HLOOKUP(Allgemeines!$C$12-1,$AI$4:$AO$2000,ROW(C202)-3,FALSE)-$AH202)</f>
        <v>0</v>
      </c>
      <c r="AH202" s="346">
        <f>HLOOKUP(Allgemeines!$C$12,$AI$4:$AO$2000,ROW(C202)-3,FALSE)</f>
        <v>0</v>
      </c>
      <c r="AI202" s="346">
        <f t="shared" si="38"/>
        <v>0</v>
      </c>
      <c r="AJ202" s="346">
        <f t="shared" si="39"/>
        <v>0</v>
      </c>
      <c r="AK202" s="346">
        <f t="shared" si="40"/>
        <v>0</v>
      </c>
      <c r="AL202" s="346">
        <f t="shared" si="41"/>
        <v>0</v>
      </c>
      <c r="AM202" s="346">
        <f t="shared" si="42"/>
        <v>0</v>
      </c>
      <c r="AN202" s="346">
        <f t="shared" si="43"/>
        <v>0</v>
      </c>
      <c r="AO202" s="346">
        <f t="shared" si="44"/>
        <v>0</v>
      </c>
    </row>
    <row r="203" spans="1:41" x14ac:dyDescent="0.25">
      <c r="A203" s="369"/>
      <c r="B203" s="369"/>
      <c r="C203" s="370"/>
      <c r="D203" s="369"/>
      <c r="E203" s="369"/>
      <c r="F203" s="369"/>
      <c r="G203" s="344">
        <f t="shared" si="45"/>
        <v>0</v>
      </c>
      <c r="H203" s="369"/>
      <c r="I203" s="369"/>
      <c r="J203" s="369"/>
      <c r="K203" s="369"/>
      <c r="L203" s="369"/>
      <c r="M203" s="369"/>
      <c r="N203" s="369"/>
      <c r="O203" s="369"/>
      <c r="P203" s="371"/>
      <c r="Q203" s="465">
        <f>IF(C203&gt;Allgemeines!$C$12,0,SUM(G203,H203,J203,K203,M203:N203)-SUM(I203,L203,O203:P203))</f>
        <v>0</v>
      </c>
      <c r="R203" s="369"/>
      <c r="S203" s="369"/>
      <c r="T203" s="369"/>
      <c r="U203" s="369"/>
      <c r="V203" s="344">
        <f t="shared" si="46"/>
        <v>0</v>
      </c>
      <c r="W203" s="345">
        <f>IF(ISBLANK($B203),0,VLOOKUP($B203,Listen!$A$2:$C$45,2,FALSE))</f>
        <v>0</v>
      </c>
      <c r="X203" s="345">
        <f>IF(ISBLANK($B203),0,VLOOKUP($B203,Listen!$A$2:$C$45,3,FALSE))</f>
        <v>0</v>
      </c>
      <c r="Y203" s="372">
        <f t="shared" ref="Y203:Y266" si="49">$W203</f>
        <v>0</v>
      </c>
      <c r="Z203" s="372">
        <f t="shared" si="48"/>
        <v>0</v>
      </c>
      <c r="AA203" s="372">
        <f t="shared" si="48"/>
        <v>0</v>
      </c>
      <c r="AB203" s="372">
        <f t="shared" si="48"/>
        <v>0</v>
      </c>
      <c r="AC203" s="372">
        <f t="shared" si="48"/>
        <v>0</v>
      </c>
      <c r="AD203" s="372">
        <f t="shared" si="48"/>
        <v>0</v>
      </c>
      <c r="AE203" s="372">
        <f t="shared" si="48"/>
        <v>0</v>
      </c>
      <c r="AF203" s="346">
        <f t="shared" si="47"/>
        <v>0</v>
      </c>
      <c r="AG203" s="346">
        <f>IF(C203=Allgemeines!$C$12,SAV!$V203-SAV!$AH203,HLOOKUP(Allgemeines!$C$12-1,$AI$4:$AO$2000,ROW(C203)-3,FALSE)-$AH203)</f>
        <v>0</v>
      </c>
      <c r="AH203" s="346">
        <f>HLOOKUP(Allgemeines!$C$12,$AI$4:$AO$2000,ROW(C203)-3,FALSE)</f>
        <v>0</v>
      </c>
      <c r="AI203" s="346">
        <f t="shared" si="38"/>
        <v>0</v>
      </c>
      <c r="AJ203" s="346">
        <f t="shared" si="39"/>
        <v>0</v>
      </c>
      <c r="AK203" s="346">
        <f t="shared" si="40"/>
        <v>0</v>
      </c>
      <c r="AL203" s="346">
        <f t="shared" si="41"/>
        <v>0</v>
      </c>
      <c r="AM203" s="346">
        <f t="shared" si="42"/>
        <v>0</v>
      </c>
      <c r="AN203" s="346">
        <f t="shared" si="43"/>
        <v>0</v>
      </c>
      <c r="AO203" s="346">
        <f t="shared" si="44"/>
        <v>0</v>
      </c>
    </row>
    <row r="204" spans="1:41" x14ac:dyDescent="0.25">
      <c r="A204" s="369"/>
      <c r="B204" s="369"/>
      <c r="C204" s="370"/>
      <c r="D204" s="369"/>
      <c r="E204" s="369"/>
      <c r="F204" s="369"/>
      <c r="G204" s="344">
        <f t="shared" si="45"/>
        <v>0</v>
      </c>
      <c r="H204" s="369"/>
      <c r="I204" s="369"/>
      <c r="J204" s="369"/>
      <c r="K204" s="369"/>
      <c r="L204" s="369"/>
      <c r="M204" s="369"/>
      <c r="N204" s="369"/>
      <c r="O204" s="369"/>
      <c r="P204" s="371"/>
      <c r="Q204" s="465">
        <f>IF(C204&gt;Allgemeines!$C$12,0,SUM(G204,H204,J204,K204,M204:N204)-SUM(I204,L204,O204:P204))</f>
        <v>0</v>
      </c>
      <c r="R204" s="369"/>
      <c r="S204" s="369"/>
      <c r="T204" s="369"/>
      <c r="U204" s="369"/>
      <c r="V204" s="344">
        <f t="shared" si="46"/>
        <v>0</v>
      </c>
      <c r="W204" s="345">
        <f>IF(ISBLANK($B204),0,VLOOKUP($B204,Listen!$A$2:$C$45,2,FALSE))</f>
        <v>0</v>
      </c>
      <c r="X204" s="345">
        <f>IF(ISBLANK($B204),0,VLOOKUP($B204,Listen!$A$2:$C$45,3,FALSE))</f>
        <v>0</v>
      </c>
      <c r="Y204" s="372">
        <f t="shared" si="49"/>
        <v>0</v>
      </c>
      <c r="Z204" s="372">
        <f t="shared" si="48"/>
        <v>0</v>
      </c>
      <c r="AA204" s="372">
        <f t="shared" si="48"/>
        <v>0</v>
      </c>
      <c r="AB204" s="372">
        <f t="shared" si="48"/>
        <v>0</v>
      </c>
      <c r="AC204" s="372">
        <f t="shared" si="48"/>
        <v>0</v>
      </c>
      <c r="AD204" s="372">
        <f t="shared" si="48"/>
        <v>0</v>
      </c>
      <c r="AE204" s="372">
        <f t="shared" si="48"/>
        <v>0</v>
      </c>
      <c r="AF204" s="346">
        <f t="shared" si="47"/>
        <v>0</v>
      </c>
      <c r="AG204" s="346">
        <f>IF(C204=Allgemeines!$C$12,SAV!$V204-SAV!$AH204,HLOOKUP(Allgemeines!$C$12-1,$AI$4:$AO$2000,ROW(C204)-3,FALSE)-$AH204)</f>
        <v>0</v>
      </c>
      <c r="AH204" s="346">
        <f>HLOOKUP(Allgemeines!$C$12,$AI$4:$AO$2000,ROW(C204)-3,FALSE)</f>
        <v>0</v>
      </c>
      <c r="AI204" s="346">
        <f t="shared" si="38"/>
        <v>0</v>
      </c>
      <c r="AJ204" s="346">
        <f t="shared" si="39"/>
        <v>0</v>
      </c>
      <c r="AK204" s="346">
        <f t="shared" si="40"/>
        <v>0</v>
      </c>
      <c r="AL204" s="346">
        <f t="shared" si="41"/>
        <v>0</v>
      </c>
      <c r="AM204" s="346">
        <f t="shared" si="42"/>
        <v>0</v>
      </c>
      <c r="AN204" s="346">
        <f t="shared" si="43"/>
        <v>0</v>
      </c>
      <c r="AO204" s="346">
        <f t="shared" si="44"/>
        <v>0</v>
      </c>
    </row>
    <row r="205" spans="1:41" x14ac:dyDescent="0.25">
      <c r="A205" s="369"/>
      <c r="B205" s="369"/>
      <c r="C205" s="370"/>
      <c r="D205" s="369"/>
      <c r="E205" s="369"/>
      <c r="F205" s="369"/>
      <c r="G205" s="344">
        <f t="shared" si="45"/>
        <v>0</v>
      </c>
      <c r="H205" s="369"/>
      <c r="I205" s="369"/>
      <c r="J205" s="369"/>
      <c r="K205" s="369"/>
      <c r="L205" s="369"/>
      <c r="M205" s="369"/>
      <c r="N205" s="369"/>
      <c r="O205" s="369"/>
      <c r="P205" s="371"/>
      <c r="Q205" s="465">
        <f>IF(C205&gt;Allgemeines!$C$12,0,SUM(G205,H205,J205,K205,M205:N205)-SUM(I205,L205,O205:P205))</f>
        <v>0</v>
      </c>
      <c r="R205" s="369"/>
      <c r="S205" s="369"/>
      <c r="T205" s="369"/>
      <c r="U205" s="369"/>
      <c r="V205" s="344">
        <f t="shared" si="46"/>
        <v>0</v>
      </c>
      <c r="W205" s="345">
        <f>IF(ISBLANK($B205),0,VLOOKUP($B205,Listen!$A$2:$C$45,2,FALSE))</f>
        <v>0</v>
      </c>
      <c r="X205" s="345">
        <f>IF(ISBLANK($B205),0,VLOOKUP($B205,Listen!$A$2:$C$45,3,FALSE))</f>
        <v>0</v>
      </c>
      <c r="Y205" s="372">
        <f t="shared" si="49"/>
        <v>0</v>
      </c>
      <c r="Z205" s="372">
        <f t="shared" si="48"/>
        <v>0</v>
      </c>
      <c r="AA205" s="372">
        <f t="shared" si="48"/>
        <v>0</v>
      </c>
      <c r="AB205" s="372">
        <f t="shared" si="48"/>
        <v>0</v>
      </c>
      <c r="AC205" s="372">
        <f t="shared" si="48"/>
        <v>0</v>
      </c>
      <c r="AD205" s="372">
        <f t="shared" si="48"/>
        <v>0</v>
      </c>
      <c r="AE205" s="372">
        <f t="shared" si="48"/>
        <v>0</v>
      </c>
      <c r="AF205" s="346">
        <f t="shared" si="47"/>
        <v>0</v>
      </c>
      <c r="AG205" s="346">
        <f>IF(C205=Allgemeines!$C$12,SAV!$V205-SAV!$AH205,HLOOKUP(Allgemeines!$C$12-1,$AI$4:$AO$2000,ROW(C205)-3,FALSE)-$AH205)</f>
        <v>0</v>
      </c>
      <c r="AH205" s="346">
        <f>HLOOKUP(Allgemeines!$C$12,$AI$4:$AO$2000,ROW(C205)-3,FALSE)</f>
        <v>0</v>
      </c>
      <c r="AI205" s="346">
        <f t="shared" si="38"/>
        <v>0</v>
      </c>
      <c r="AJ205" s="346">
        <f t="shared" si="39"/>
        <v>0</v>
      </c>
      <c r="AK205" s="346">
        <f t="shared" si="40"/>
        <v>0</v>
      </c>
      <c r="AL205" s="346">
        <f t="shared" si="41"/>
        <v>0</v>
      </c>
      <c r="AM205" s="346">
        <f t="shared" si="42"/>
        <v>0</v>
      </c>
      <c r="AN205" s="346">
        <f t="shared" si="43"/>
        <v>0</v>
      </c>
      <c r="AO205" s="346">
        <f t="shared" si="44"/>
        <v>0</v>
      </c>
    </row>
    <row r="206" spans="1:41" x14ac:dyDescent="0.25">
      <c r="A206" s="369"/>
      <c r="B206" s="369"/>
      <c r="C206" s="370"/>
      <c r="D206" s="369"/>
      <c r="E206" s="369"/>
      <c r="F206" s="369"/>
      <c r="G206" s="344">
        <f t="shared" si="45"/>
        <v>0</v>
      </c>
      <c r="H206" s="369"/>
      <c r="I206" s="369"/>
      <c r="J206" s="369"/>
      <c r="K206" s="369"/>
      <c r="L206" s="369"/>
      <c r="M206" s="369"/>
      <c r="N206" s="369"/>
      <c r="O206" s="369"/>
      <c r="P206" s="371"/>
      <c r="Q206" s="465">
        <f>IF(C206&gt;Allgemeines!$C$12,0,SUM(G206,H206,J206,K206,M206:N206)-SUM(I206,L206,O206:P206))</f>
        <v>0</v>
      </c>
      <c r="R206" s="369"/>
      <c r="S206" s="369"/>
      <c r="T206" s="369"/>
      <c r="U206" s="369"/>
      <c r="V206" s="344">
        <f t="shared" si="46"/>
        <v>0</v>
      </c>
      <c r="W206" s="345">
        <f>IF(ISBLANK($B206),0,VLOOKUP($B206,Listen!$A$2:$C$45,2,FALSE))</f>
        <v>0</v>
      </c>
      <c r="X206" s="345">
        <f>IF(ISBLANK($B206),0,VLOOKUP($B206,Listen!$A$2:$C$45,3,FALSE))</f>
        <v>0</v>
      </c>
      <c r="Y206" s="372">
        <f t="shared" si="49"/>
        <v>0</v>
      </c>
      <c r="Z206" s="372">
        <f t="shared" si="48"/>
        <v>0</v>
      </c>
      <c r="AA206" s="372">
        <f t="shared" si="48"/>
        <v>0</v>
      </c>
      <c r="AB206" s="372">
        <f t="shared" si="48"/>
        <v>0</v>
      </c>
      <c r="AC206" s="372">
        <f t="shared" si="48"/>
        <v>0</v>
      </c>
      <c r="AD206" s="372">
        <f t="shared" si="48"/>
        <v>0</v>
      </c>
      <c r="AE206" s="372">
        <f t="shared" si="48"/>
        <v>0</v>
      </c>
      <c r="AF206" s="346">
        <f t="shared" si="47"/>
        <v>0</v>
      </c>
      <c r="AG206" s="346">
        <f>IF(C206=Allgemeines!$C$12,SAV!$V206-SAV!$AH206,HLOOKUP(Allgemeines!$C$12-1,$AI$4:$AO$2000,ROW(C206)-3,FALSE)-$AH206)</f>
        <v>0</v>
      </c>
      <c r="AH206" s="346">
        <f>HLOOKUP(Allgemeines!$C$12,$AI$4:$AO$2000,ROW(C206)-3,FALSE)</f>
        <v>0</v>
      </c>
      <c r="AI206" s="346">
        <f t="shared" si="38"/>
        <v>0</v>
      </c>
      <c r="AJ206" s="346">
        <f t="shared" si="39"/>
        <v>0</v>
      </c>
      <c r="AK206" s="346">
        <f t="shared" si="40"/>
        <v>0</v>
      </c>
      <c r="AL206" s="346">
        <f t="shared" si="41"/>
        <v>0</v>
      </c>
      <c r="AM206" s="346">
        <f t="shared" si="42"/>
        <v>0</v>
      </c>
      <c r="AN206" s="346">
        <f t="shared" si="43"/>
        <v>0</v>
      </c>
      <c r="AO206" s="346">
        <f t="shared" si="44"/>
        <v>0</v>
      </c>
    </row>
    <row r="207" spans="1:41" x14ac:dyDescent="0.25">
      <c r="A207" s="369"/>
      <c r="B207" s="369"/>
      <c r="C207" s="370"/>
      <c r="D207" s="369"/>
      <c r="E207" s="369"/>
      <c r="F207" s="369"/>
      <c r="G207" s="344">
        <f t="shared" si="45"/>
        <v>0</v>
      </c>
      <c r="H207" s="369"/>
      <c r="I207" s="369"/>
      <c r="J207" s="369"/>
      <c r="K207" s="369"/>
      <c r="L207" s="369"/>
      <c r="M207" s="369"/>
      <c r="N207" s="369"/>
      <c r="O207" s="369"/>
      <c r="P207" s="371"/>
      <c r="Q207" s="465">
        <f>IF(C207&gt;Allgemeines!$C$12,0,SUM(G207,H207,J207,K207,M207:N207)-SUM(I207,L207,O207:P207))</f>
        <v>0</v>
      </c>
      <c r="R207" s="369"/>
      <c r="S207" s="369"/>
      <c r="T207" s="369"/>
      <c r="U207" s="369"/>
      <c r="V207" s="344">
        <f t="shared" si="46"/>
        <v>0</v>
      </c>
      <c r="W207" s="345">
        <f>IF(ISBLANK($B207),0,VLOOKUP($B207,Listen!$A$2:$C$45,2,FALSE))</f>
        <v>0</v>
      </c>
      <c r="X207" s="345">
        <f>IF(ISBLANK($B207),0,VLOOKUP($B207,Listen!$A$2:$C$45,3,FALSE))</f>
        <v>0</v>
      </c>
      <c r="Y207" s="372">
        <f t="shared" si="49"/>
        <v>0</v>
      </c>
      <c r="Z207" s="372">
        <f t="shared" si="48"/>
        <v>0</v>
      </c>
      <c r="AA207" s="372">
        <f t="shared" si="48"/>
        <v>0</v>
      </c>
      <c r="AB207" s="372">
        <f t="shared" si="48"/>
        <v>0</v>
      </c>
      <c r="AC207" s="372">
        <f t="shared" si="48"/>
        <v>0</v>
      </c>
      <c r="AD207" s="372">
        <f t="shared" si="48"/>
        <v>0</v>
      </c>
      <c r="AE207" s="372">
        <f t="shared" si="48"/>
        <v>0</v>
      </c>
      <c r="AF207" s="346">
        <f t="shared" si="47"/>
        <v>0</v>
      </c>
      <c r="AG207" s="346">
        <f>IF(C207=Allgemeines!$C$12,SAV!$V207-SAV!$AH207,HLOOKUP(Allgemeines!$C$12-1,$AI$4:$AO$2000,ROW(C207)-3,FALSE)-$AH207)</f>
        <v>0</v>
      </c>
      <c r="AH207" s="346">
        <f>HLOOKUP(Allgemeines!$C$12,$AI$4:$AO$2000,ROW(C207)-3,FALSE)</f>
        <v>0</v>
      </c>
      <c r="AI207" s="346">
        <f t="shared" si="38"/>
        <v>0</v>
      </c>
      <c r="AJ207" s="346">
        <f t="shared" si="39"/>
        <v>0</v>
      </c>
      <c r="AK207" s="346">
        <f t="shared" si="40"/>
        <v>0</v>
      </c>
      <c r="AL207" s="346">
        <f t="shared" si="41"/>
        <v>0</v>
      </c>
      <c r="AM207" s="346">
        <f t="shared" si="42"/>
        <v>0</v>
      </c>
      <c r="AN207" s="346">
        <f t="shared" si="43"/>
        <v>0</v>
      </c>
      <c r="AO207" s="346">
        <f t="shared" si="44"/>
        <v>0</v>
      </c>
    </row>
    <row r="208" spans="1:41" x14ac:dyDescent="0.25">
      <c r="A208" s="369"/>
      <c r="B208" s="369"/>
      <c r="C208" s="370"/>
      <c r="D208" s="369"/>
      <c r="E208" s="369"/>
      <c r="F208" s="369"/>
      <c r="G208" s="344">
        <f t="shared" si="45"/>
        <v>0</v>
      </c>
      <c r="H208" s="369"/>
      <c r="I208" s="369"/>
      <c r="J208" s="369"/>
      <c r="K208" s="369"/>
      <c r="L208" s="369"/>
      <c r="M208" s="369"/>
      <c r="N208" s="369"/>
      <c r="O208" s="369"/>
      <c r="P208" s="371"/>
      <c r="Q208" s="465">
        <f>IF(C208&gt;Allgemeines!$C$12,0,SUM(G208,H208,J208,K208,M208:N208)-SUM(I208,L208,O208:P208))</f>
        <v>0</v>
      </c>
      <c r="R208" s="369"/>
      <c r="S208" s="369"/>
      <c r="T208" s="369"/>
      <c r="U208" s="369"/>
      <c r="V208" s="344">
        <f t="shared" si="46"/>
        <v>0</v>
      </c>
      <c r="W208" s="345">
        <f>IF(ISBLANK($B208),0,VLOOKUP($B208,Listen!$A$2:$C$45,2,FALSE))</f>
        <v>0</v>
      </c>
      <c r="X208" s="345">
        <f>IF(ISBLANK($B208),0,VLOOKUP($B208,Listen!$A$2:$C$45,3,FALSE))</f>
        <v>0</v>
      </c>
      <c r="Y208" s="372">
        <f t="shared" si="49"/>
        <v>0</v>
      </c>
      <c r="Z208" s="372">
        <f t="shared" si="48"/>
        <v>0</v>
      </c>
      <c r="AA208" s="372">
        <f t="shared" si="48"/>
        <v>0</v>
      </c>
      <c r="AB208" s="372">
        <f t="shared" si="48"/>
        <v>0</v>
      </c>
      <c r="AC208" s="372">
        <f t="shared" si="48"/>
        <v>0</v>
      </c>
      <c r="AD208" s="372">
        <f t="shared" si="48"/>
        <v>0</v>
      </c>
      <c r="AE208" s="372">
        <f t="shared" si="48"/>
        <v>0</v>
      </c>
      <c r="AF208" s="346">
        <f t="shared" si="47"/>
        <v>0</v>
      </c>
      <c r="AG208" s="346">
        <f>IF(C208=Allgemeines!$C$12,SAV!$V208-SAV!$AH208,HLOOKUP(Allgemeines!$C$12-1,$AI$4:$AO$2000,ROW(C208)-3,FALSE)-$AH208)</f>
        <v>0</v>
      </c>
      <c r="AH208" s="346">
        <f>HLOOKUP(Allgemeines!$C$12,$AI$4:$AO$2000,ROW(C208)-3,FALSE)</f>
        <v>0</v>
      </c>
      <c r="AI208" s="346">
        <f t="shared" si="38"/>
        <v>0</v>
      </c>
      <c r="AJ208" s="346">
        <f t="shared" si="39"/>
        <v>0</v>
      </c>
      <c r="AK208" s="346">
        <f t="shared" si="40"/>
        <v>0</v>
      </c>
      <c r="AL208" s="346">
        <f t="shared" si="41"/>
        <v>0</v>
      </c>
      <c r="AM208" s="346">
        <f t="shared" si="42"/>
        <v>0</v>
      </c>
      <c r="AN208" s="346">
        <f t="shared" si="43"/>
        <v>0</v>
      </c>
      <c r="AO208" s="346">
        <f t="shared" si="44"/>
        <v>0</v>
      </c>
    </row>
    <row r="209" spans="1:41" x14ac:dyDescent="0.25">
      <c r="A209" s="369"/>
      <c r="B209" s="369"/>
      <c r="C209" s="370"/>
      <c r="D209" s="369"/>
      <c r="E209" s="369"/>
      <c r="F209" s="369"/>
      <c r="G209" s="344">
        <f t="shared" si="45"/>
        <v>0</v>
      </c>
      <c r="H209" s="369"/>
      <c r="I209" s="369"/>
      <c r="J209" s="369"/>
      <c r="K209" s="369"/>
      <c r="L209" s="369"/>
      <c r="M209" s="369"/>
      <c r="N209" s="369"/>
      <c r="O209" s="369"/>
      <c r="P209" s="371"/>
      <c r="Q209" s="465">
        <f>IF(C209&gt;Allgemeines!$C$12,0,SUM(G209,H209,J209,K209,M209:N209)-SUM(I209,L209,O209:P209))</f>
        <v>0</v>
      </c>
      <c r="R209" s="369"/>
      <c r="S209" s="369"/>
      <c r="T209" s="369"/>
      <c r="U209" s="369"/>
      <c r="V209" s="344">
        <f t="shared" si="46"/>
        <v>0</v>
      </c>
      <c r="W209" s="345">
        <f>IF(ISBLANK($B209),0,VLOOKUP($B209,Listen!$A$2:$C$45,2,FALSE))</f>
        <v>0</v>
      </c>
      <c r="X209" s="345">
        <f>IF(ISBLANK($B209),0,VLOOKUP($B209,Listen!$A$2:$C$45,3,FALSE))</f>
        <v>0</v>
      </c>
      <c r="Y209" s="372">
        <f t="shared" si="49"/>
        <v>0</v>
      </c>
      <c r="Z209" s="372">
        <f t="shared" si="48"/>
        <v>0</v>
      </c>
      <c r="AA209" s="372">
        <f t="shared" si="48"/>
        <v>0</v>
      </c>
      <c r="AB209" s="372">
        <f t="shared" si="48"/>
        <v>0</v>
      </c>
      <c r="AC209" s="372">
        <f t="shared" si="48"/>
        <v>0</v>
      </c>
      <c r="AD209" s="372">
        <f t="shared" si="48"/>
        <v>0</v>
      </c>
      <c r="AE209" s="372">
        <f t="shared" si="48"/>
        <v>0</v>
      </c>
      <c r="AF209" s="346">
        <f t="shared" si="47"/>
        <v>0</v>
      </c>
      <c r="AG209" s="346">
        <f>IF(C209=Allgemeines!$C$12,SAV!$V209-SAV!$AH209,HLOOKUP(Allgemeines!$C$12-1,$AI$4:$AO$2000,ROW(C209)-3,FALSE)-$AH209)</f>
        <v>0</v>
      </c>
      <c r="AH209" s="346">
        <f>HLOOKUP(Allgemeines!$C$12,$AI$4:$AO$2000,ROW(C209)-3,FALSE)</f>
        <v>0</v>
      </c>
      <c r="AI209" s="346">
        <f t="shared" si="38"/>
        <v>0</v>
      </c>
      <c r="AJ209" s="346">
        <f t="shared" si="39"/>
        <v>0</v>
      </c>
      <c r="AK209" s="346">
        <f t="shared" si="40"/>
        <v>0</v>
      </c>
      <c r="AL209" s="346">
        <f t="shared" si="41"/>
        <v>0</v>
      </c>
      <c r="AM209" s="346">
        <f t="shared" si="42"/>
        <v>0</v>
      </c>
      <c r="AN209" s="346">
        <f t="shared" si="43"/>
        <v>0</v>
      </c>
      <c r="AO209" s="346">
        <f t="shared" si="44"/>
        <v>0</v>
      </c>
    </row>
    <row r="210" spans="1:41" x14ac:dyDescent="0.25">
      <c r="A210" s="369"/>
      <c r="B210" s="369"/>
      <c r="C210" s="370"/>
      <c r="D210" s="369"/>
      <c r="E210" s="369"/>
      <c r="F210" s="369"/>
      <c r="G210" s="344">
        <f t="shared" si="45"/>
        <v>0</v>
      </c>
      <c r="H210" s="369"/>
      <c r="I210" s="369"/>
      <c r="J210" s="369"/>
      <c r="K210" s="369"/>
      <c r="L210" s="369"/>
      <c r="M210" s="369"/>
      <c r="N210" s="369"/>
      <c r="O210" s="369"/>
      <c r="P210" s="371"/>
      <c r="Q210" s="465">
        <f>IF(C210&gt;Allgemeines!$C$12,0,SUM(G210,H210,J210,K210,M210:N210)-SUM(I210,L210,O210:P210))</f>
        <v>0</v>
      </c>
      <c r="R210" s="369"/>
      <c r="S210" s="369"/>
      <c r="T210" s="369"/>
      <c r="U210" s="369"/>
      <c r="V210" s="344">
        <f t="shared" si="46"/>
        <v>0</v>
      </c>
      <c r="W210" s="345">
        <f>IF(ISBLANK($B210),0,VLOOKUP($B210,Listen!$A$2:$C$45,2,FALSE))</f>
        <v>0</v>
      </c>
      <c r="X210" s="345">
        <f>IF(ISBLANK($B210),0,VLOOKUP($B210,Listen!$A$2:$C$45,3,FALSE))</f>
        <v>0</v>
      </c>
      <c r="Y210" s="372">
        <f t="shared" si="49"/>
        <v>0</v>
      </c>
      <c r="Z210" s="372">
        <f t="shared" si="48"/>
        <v>0</v>
      </c>
      <c r="AA210" s="372">
        <f t="shared" si="48"/>
        <v>0</v>
      </c>
      <c r="AB210" s="372">
        <f t="shared" si="48"/>
        <v>0</v>
      </c>
      <c r="AC210" s="372">
        <f t="shared" si="48"/>
        <v>0</v>
      </c>
      <c r="AD210" s="372">
        <f t="shared" si="48"/>
        <v>0</v>
      </c>
      <c r="AE210" s="372">
        <f t="shared" si="48"/>
        <v>0</v>
      </c>
      <c r="AF210" s="346">
        <f t="shared" si="47"/>
        <v>0</v>
      </c>
      <c r="AG210" s="346">
        <f>IF(C210=Allgemeines!$C$12,SAV!$V210-SAV!$AH210,HLOOKUP(Allgemeines!$C$12-1,$AI$4:$AO$2000,ROW(C210)-3,FALSE)-$AH210)</f>
        <v>0</v>
      </c>
      <c r="AH210" s="346">
        <f>HLOOKUP(Allgemeines!$C$12,$AI$4:$AO$2000,ROW(C210)-3,FALSE)</f>
        <v>0</v>
      </c>
      <c r="AI210" s="346">
        <f t="shared" si="38"/>
        <v>0</v>
      </c>
      <c r="AJ210" s="346">
        <f t="shared" si="39"/>
        <v>0</v>
      </c>
      <c r="AK210" s="346">
        <f t="shared" si="40"/>
        <v>0</v>
      </c>
      <c r="AL210" s="346">
        <f t="shared" si="41"/>
        <v>0</v>
      </c>
      <c r="AM210" s="346">
        <f t="shared" si="42"/>
        <v>0</v>
      </c>
      <c r="AN210" s="346">
        <f t="shared" si="43"/>
        <v>0</v>
      </c>
      <c r="AO210" s="346">
        <f t="shared" si="44"/>
        <v>0</v>
      </c>
    </row>
    <row r="211" spans="1:41" x14ac:dyDescent="0.25">
      <c r="A211" s="369"/>
      <c r="B211" s="369"/>
      <c r="C211" s="370"/>
      <c r="D211" s="369"/>
      <c r="E211" s="369"/>
      <c r="F211" s="369"/>
      <c r="G211" s="344">
        <f t="shared" si="45"/>
        <v>0</v>
      </c>
      <c r="H211" s="369"/>
      <c r="I211" s="369"/>
      <c r="J211" s="369"/>
      <c r="K211" s="369"/>
      <c r="L211" s="369"/>
      <c r="M211" s="369"/>
      <c r="N211" s="369"/>
      <c r="O211" s="369"/>
      <c r="P211" s="371"/>
      <c r="Q211" s="465">
        <f>IF(C211&gt;Allgemeines!$C$12,0,SUM(G211,H211,J211,K211,M211:N211)-SUM(I211,L211,O211:P211))</f>
        <v>0</v>
      </c>
      <c r="R211" s="369"/>
      <c r="S211" s="369"/>
      <c r="T211" s="369"/>
      <c r="U211" s="369"/>
      <c r="V211" s="344">
        <f t="shared" si="46"/>
        <v>0</v>
      </c>
      <c r="W211" s="345">
        <f>IF(ISBLANK($B211),0,VLOOKUP($B211,Listen!$A$2:$C$45,2,FALSE))</f>
        <v>0</v>
      </c>
      <c r="X211" s="345">
        <f>IF(ISBLANK($B211),0,VLOOKUP($B211,Listen!$A$2:$C$45,3,FALSE))</f>
        <v>0</v>
      </c>
      <c r="Y211" s="372">
        <f t="shared" si="49"/>
        <v>0</v>
      </c>
      <c r="Z211" s="372">
        <f t="shared" si="48"/>
        <v>0</v>
      </c>
      <c r="AA211" s="372">
        <f t="shared" si="48"/>
        <v>0</v>
      </c>
      <c r="AB211" s="372">
        <f t="shared" si="48"/>
        <v>0</v>
      </c>
      <c r="AC211" s="372">
        <f t="shared" si="48"/>
        <v>0</v>
      </c>
      <c r="AD211" s="372">
        <f t="shared" si="48"/>
        <v>0</v>
      </c>
      <c r="AE211" s="372">
        <f t="shared" si="48"/>
        <v>0</v>
      </c>
      <c r="AF211" s="346">
        <f t="shared" si="47"/>
        <v>0</v>
      </c>
      <c r="AG211" s="346">
        <f>IF(C211=Allgemeines!$C$12,SAV!$V211-SAV!$AH211,HLOOKUP(Allgemeines!$C$12-1,$AI$4:$AO$2000,ROW(C211)-3,FALSE)-$AH211)</f>
        <v>0</v>
      </c>
      <c r="AH211" s="346">
        <f>HLOOKUP(Allgemeines!$C$12,$AI$4:$AO$2000,ROW(C211)-3,FALSE)</f>
        <v>0</v>
      </c>
      <c r="AI211" s="346">
        <f t="shared" si="38"/>
        <v>0</v>
      </c>
      <c r="AJ211" s="346">
        <f t="shared" si="39"/>
        <v>0</v>
      </c>
      <c r="AK211" s="346">
        <f t="shared" si="40"/>
        <v>0</v>
      </c>
      <c r="AL211" s="346">
        <f t="shared" si="41"/>
        <v>0</v>
      </c>
      <c r="AM211" s="346">
        <f t="shared" si="42"/>
        <v>0</v>
      </c>
      <c r="AN211" s="346">
        <f t="shared" si="43"/>
        <v>0</v>
      </c>
      <c r="AO211" s="346">
        <f t="shared" si="44"/>
        <v>0</v>
      </c>
    </row>
    <row r="212" spans="1:41" x14ac:dyDescent="0.25">
      <c r="A212" s="369"/>
      <c r="B212" s="369"/>
      <c r="C212" s="370"/>
      <c r="D212" s="369"/>
      <c r="E212" s="369"/>
      <c r="F212" s="369"/>
      <c r="G212" s="344">
        <f t="shared" si="45"/>
        <v>0</v>
      </c>
      <c r="H212" s="369"/>
      <c r="I212" s="369"/>
      <c r="J212" s="369"/>
      <c r="K212" s="369"/>
      <c r="L212" s="369"/>
      <c r="M212" s="369"/>
      <c r="N212" s="369"/>
      <c r="O212" s="369"/>
      <c r="P212" s="371"/>
      <c r="Q212" s="465">
        <f>IF(C212&gt;Allgemeines!$C$12,0,SUM(G212,H212,J212,K212,M212:N212)-SUM(I212,L212,O212:P212))</f>
        <v>0</v>
      </c>
      <c r="R212" s="369"/>
      <c r="S212" s="369"/>
      <c r="T212" s="369"/>
      <c r="U212" s="369"/>
      <c r="V212" s="344">
        <f t="shared" si="46"/>
        <v>0</v>
      </c>
      <c r="W212" s="345">
        <f>IF(ISBLANK($B212),0,VLOOKUP($B212,Listen!$A$2:$C$45,2,FALSE))</f>
        <v>0</v>
      </c>
      <c r="X212" s="345">
        <f>IF(ISBLANK($B212),0,VLOOKUP($B212,Listen!$A$2:$C$45,3,FALSE))</f>
        <v>0</v>
      </c>
      <c r="Y212" s="372">
        <f t="shared" si="49"/>
        <v>0</v>
      </c>
      <c r="Z212" s="372">
        <f t="shared" si="48"/>
        <v>0</v>
      </c>
      <c r="AA212" s="372">
        <f t="shared" si="48"/>
        <v>0</v>
      </c>
      <c r="AB212" s="372">
        <f t="shared" si="48"/>
        <v>0</v>
      </c>
      <c r="AC212" s="372">
        <f t="shared" si="48"/>
        <v>0</v>
      </c>
      <c r="AD212" s="372">
        <f t="shared" si="48"/>
        <v>0</v>
      </c>
      <c r="AE212" s="372">
        <f t="shared" si="48"/>
        <v>0</v>
      </c>
      <c r="AF212" s="346">
        <f t="shared" si="47"/>
        <v>0</v>
      </c>
      <c r="AG212" s="346">
        <f>IF(C212=Allgemeines!$C$12,SAV!$V212-SAV!$AH212,HLOOKUP(Allgemeines!$C$12-1,$AI$4:$AO$2000,ROW(C212)-3,FALSE)-$AH212)</f>
        <v>0</v>
      </c>
      <c r="AH212" s="346">
        <f>HLOOKUP(Allgemeines!$C$12,$AI$4:$AO$2000,ROW(C212)-3,FALSE)</f>
        <v>0</v>
      </c>
      <c r="AI212" s="346">
        <f t="shared" si="38"/>
        <v>0</v>
      </c>
      <c r="AJ212" s="346">
        <f t="shared" si="39"/>
        <v>0</v>
      </c>
      <c r="AK212" s="346">
        <f t="shared" si="40"/>
        <v>0</v>
      </c>
      <c r="AL212" s="346">
        <f t="shared" si="41"/>
        <v>0</v>
      </c>
      <c r="AM212" s="346">
        <f t="shared" si="42"/>
        <v>0</v>
      </c>
      <c r="AN212" s="346">
        <f t="shared" si="43"/>
        <v>0</v>
      </c>
      <c r="AO212" s="346">
        <f t="shared" si="44"/>
        <v>0</v>
      </c>
    </row>
    <row r="213" spans="1:41" x14ac:dyDescent="0.25">
      <c r="A213" s="369"/>
      <c r="B213" s="369"/>
      <c r="C213" s="370"/>
      <c r="D213" s="369"/>
      <c r="E213" s="369"/>
      <c r="F213" s="369"/>
      <c r="G213" s="344">
        <f t="shared" si="45"/>
        <v>0</v>
      </c>
      <c r="H213" s="369"/>
      <c r="I213" s="369"/>
      <c r="J213" s="369"/>
      <c r="K213" s="369"/>
      <c r="L213" s="369"/>
      <c r="M213" s="369"/>
      <c r="N213" s="369"/>
      <c r="O213" s="369"/>
      <c r="P213" s="371"/>
      <c r="Q213" s="465">
        <f>IF(C213&gt;Allgemeines!$C$12,0,SUM(G213,H213,J213,K213,M213:N213)-SUM(I213,L213,O213:P213))</f>
        <v>0</v>
      </c>
      <c r="R213" s="369"/>
      <c r="S213" s="369"/>
      <c r="T213" s="369"/>
      <c r="U213" s="369"/>
      <c r="V213" s="344">
        <f t="shared" si="46"/>
        <v>0</v>
      </c>
      <c r="W213" s="345">
        <f>IF(ISBLANK($B213),0,VLOOKUP($B213,Listen!$A$2:$C$45,2,FALSE))</f>
        <v>0</v>
      </c>
      <c r="X213" s="345">
        <f>IF(ISBLANK($B213),0,VLOOKUP($B213,Listen!$A$2:$C$45,3,FALSE))</f>
        <v>0</v>
      </c>
      <c r="Y213" s="372">
        <f t="shared" si="49"/>
        <v>0</v>
      </c>
      <c r="Z213" s="372">
        <f t="shared" si="48"/>
        <v>0</v>
      </c>
      <c r="AA213" s="372">
        <f t="shared" si="48"/>
        <v>0</v>
      </c>
      <c r="AB213" s="372">
        <f t="shared" si="48"/>
        <v>0</v>
      </c>
      <c r="AC213" s="372">
        <f t="shared" si="48"/>
        <v>0</v>
      </c>
      <c r="AD213" s="372">
        <f t="shared" si="48"/>
        <v>0</v>
      </c>
      <c r="AE213" s="372">
        <f t="shared" si="48"/>
        <v>0</v>
      </c>
      <c r="AF213" s="346">
        <f t="shared" si="47"/>
        <v>0</v>
      </c>
      <c r="AG213" s="346">
        <f>IF(C213=Allgemeines!$C$12,SAV!$V213-SAV!$AH213,HLOOKUP(Allgemeines!$C$12-1,$AI$4:$AO$2000,ROW(C213)-3,FALSE)-$AH213)</f>
        <v>0</v>
      </c>
      <c r="AH213" s="346">
        <f>HLOOKUP(Allgemeines!$C$12,$AI$4:$AO$2000,ROW(C213)-3,FALSE)</f>
        <v>0</v>
      </c>
      <c r="AI213" s="346">
        <f t="shared" si="38"/>
        <v>0</v>
      </c>
      <c r="AJ213" s="346">
        <f t="shared" si="39"/>
        <v>0</v>
      </c>
      <c r="AK213" s="346">
        <f t="shared" si="40"/>
        <v>0</v>
      </c>
      <c r="AL213" s="346">
        <f t="shared" si="41"/>
        <v>0</v>
      </c>
      <c r="AM213" s="346">
        <f t="shared" si="42"/>
        <v>0</v>
      </c>
      <c r="AN213" s="346">
        <f t="shared" si="43"/>
        <v>0</v>
      </c>
      <c r="AO213" s="346">
        <f t="shared" si="44"/>
        <v>0</v>
      </c>
    </row>
    <row r="214" spans="1:41" x14ac:dyDescent="0.25">
      <c r="A214" s="369"/>
      <c r="B214" s="369"/>
      <c r="C214" s="370"/>
      <c r="D214" s="369"/>
      <c r="E214" s="369"/>
      <c r="F214" s="369"/>
      <c r="G214" s="344">
        <f t="shared" si="45"/>
        <v>0</v>
      </c>
      <c r="H214" s="369"/>
      <c r="I214" s="369"/>
      <c r="J214" s="369"/>
      <c r="K214" s="369"/>
      <c r="L214" s="369"/>
      <c r="M214" s="369"/>
      <c r="N214" s="369"/>
      <c r="O214" s="369"/>
      <c r="P214" s="371"/>
      <c r="Q214" s="465">
        <f>IF(C214&gt;Allgemeines!$C$12,0,SUM(G214,H214,J214,K214,M214:N214)-SUM(I214,L214,O214:P214))</f>
        <v>0</v>
      </c>
      <c r="R214" s="369"/>
      <c r="S214" s="369"/>
      <c r="T214" s="369"/>
      <c r="U214" s="369"/>
      <c r="V214" s="344">
        <f t="shared" si="46"/>
        <v>0</v>
      </c>
      <c r="W214" s="345">
        <f>IF(ISBLANK($B214),0,VLOOKUP($B214,Listen!$A$2:$C$45,2,FALSE))</f>
        <v>0</v>
      </c>
      <c r="X214" s="345">
        <f>IF(ISBLANK($B214),0,VLOOKUP($B214,Listen!$A$2:$C$45,3,FALSE))</f>
        <v>0</v>
      </c>
      <c r="Y214" s="372">
        <f t="shared" si="49"/>
        <v>0</v>
      </c>
      <c r="Z214" s="372">
        <f t="shared" si="48"/>
        <v>0</v>
      </c>
      <c r="AA214" s="372">
        <f t="shared" si="48"/>
        <v>0</v>
      </c>
      <c r="AB214" s="372">
        <f t="shared" si="48"/>
        <v>0</v>
      </c>
      <c r="AC214" s="372">
        <f t="shared" si="48"/>
        <v>0</v>
      </c>
      <c r="AD214" s="372">
        <f t="shared" si="48"/>
        <v>0</v>
      </c>
      <c r="AE214" s="372">
        <f t="shared" si="48"/>
        <v>0</v>
      </c>
      <c r="AF214" s="346">
        <f t="shared" si="47"/>
        <v>0</v>
      </c>
      <c r="AG214" s="346">
        <f>IF(C214=Allgemeines!$C$12,SAV!$V214-SAV!$AH214,HLOOKUP(Allgemeines!$C$12-1,$AI$4:$AO$2000,ROW(C214)-3,FALSE)-$AH214)</f>
        <v>0</v>
      </c>
      <c r="AH214" s="346">
        <f>HLOOKUP(Allgemeines!$C$12,$AI$4:$AO$2000,ROW(C214)-3,FALSE)</f>
        <v>0</v>
      </c>
      <c r="AI214" s="346">
        <f t="shared" si="38"/>
        <v>0</v>
      </c>
      <c r="AJ214" s="346">
        <f t="shared" si="39"/>
        <v>0</v>
      </c>
      <c r="AK214" s="346">
        <f t="shared" si="40"/>
        <v>0</v>
      </c>
      <c r="AL214" s="346">
        <f t="shared" si="41"/>
        <v>0</v>
      </c>
      <c r="AM214" s="346">
        <f t="shared" si="42"/>
        <v>0</v>
      </c>
      <c r="AN214" s="346">
        <f t="shared" si="43"/>
        <v>0</v>
      </c>
      <c r="AO214" s="346">
        <f t="shared" si="44"/>
        <v>0</v>
      </c>
    </row>
    <row r="215" spans="1:41" x14ac:dyDescent="0.25">
      <c r="A215" s="369"/>
      <c r="B215" s="369"/>
      <c r="C215" s="370"/>
      <c r="D215" s="369"/>
      <c r="E215" s="369"/>
      <c r="F215" s="369"/>
      <c r="G215" s="344">
        <f t="shared" si="45"/>
        <v>0</v>
      </c>
      <c r="H215" s="369"/>
      <c r="I215" s="369"/>
      <c r="J215" s="369"/>
      <c r="K215" s="369"/>
      <c r="L215" s="369"/>
      <c r="M215" s="369"/>
      <c r="N215" s="369"/>
      <c r="O215" s="369"/>
      <c r="P215" s="371"/>
      <c r="Q215" s="465">
        <f>IF(C215&gt;Allgemeines!$C$12,0,SUM(G215,H215,J215,K215,M215:N215)-SUM(I215,L215,O215:P215))</f>
        <v>0</v>
      </c>
      <c r="R215" s="369"/>
      <c r="S215" s="369"/>
      <c r="T215" s="369"/>
      <c r="U215" s="369"/>
      <c r="V215" s="344">
        <f t="shared" si="46"/>
        <v>0</v>
      </c>
      <c r="W215" s="345">
        <f>IF(ISBLANK($B215),0,VLOOKUP($B215,Listen!$A$2:$C$45,2,FALSE))</f>
        <v>0</v>
      </c>
      <c r="X215" s="345">
        <f>IF(ISBLANK($B215),0,VLOOKUP($B215,Listen!$A$2:$C$45,3,FALSE))</f>
        <v>0</v>
      </c>
      <c r="Y215" s="372">
        <f t="shared" si="49"/>
        <v>0</v>
      </c>
      <c r="Z215" s="372">
        <f t="shared" si="48"/>
        <v>0</v>
      </c>
      <c r="AA215" s="372">
        <f t="shared" si="48"/>
        <v>0</v>
      </c>
      <c r="AB215" s="372">
        <f t="shared" si="48"/>
        <v>0</v>
      </c>
      <c r="AC215" s="372">
        <f t="shared" si="48"/>
        <v>0</v>
      </c>
      <c r="AD215" s="372">
        <f t="shared" si="48"/>
        <v>0</v>
      </c>
      <c r="AE215" s="372">
        <f t="shared" si="48"/>
        <v>0</v>
      </c>
      <c r="AF215" s="346">
        <f t="shared" si="47"/>
        <v>0</v>
      </c>
      <c r="AG215" s="346">
        <f>IF(C215=Allgemeines!$C$12,SAV!$V215-SAV!$AH215,HLOOKUP(Allgemeines!$C$12-1,$AI$4:$AO$2000,ROW(C215)-3,FALSE)-$AH215)</f>
        <v>0</v>
      </c>
      <c r="AH215" s="346">
        <f>HLOOKUP(Allgemeines!$C$12,$AI$4:$AO$2000,ROW(C215)-3,FALSE)</f>
        <v>0</v>
      </c>
      <c r="AI215" s="346">
        <f t="shared" si="38"/>
        <v>0</v>
      </c>
      <c r="AJ215" s="346">
        <f t="shared" si="39"/>
        <v>0</v>
      </c>
      <c r="AK215" s="346">
        <f t="shared" si="40"/>
        <v>0</v>
      </c>
      <c r="AL215" s="346">
        <f t="shared" si="41"/>
        <v>0</v>
      </c>
      <c r="AM215" s="346">
        <f t="shared" si="42"/>
        <v>0</v>
      </c>
      <c r="AN215" s="346">
        <f t="shared" si="43"/>
        <v>0</v>
      </c>
      <c r="AO215" s="346">
        <f t="shared" si="44"/>
        <v>0</v>
      </c>
    </row>
    <row r="216" spans="1:41" x14ac:dyDescent="0.25">
      <c r="A216" s="369"/>
      <c r="B216" s="369"/>
      <c r="C216" s="370"/>
      <c r="D216" s="369"/>
      <c r="E216" s="369"/>
      <c r="F216" s="369"/>
      <c r="G216" s="344">
        <f t="shared" si="45"/>
        <v>0</v>
      </c>
      <c r="H216" s="369"/>
      <c r="I216" s="369"/>
      <c r="J216" s="369"/>
      <c r="K216" s="369"/>
      <c r="L216" s="369"/>
      <c r="M216" s="369"/>
      <c r="N216" s="369"/>
      <c r="O216" s="369"/>
      <c r="P216" s="371"/>
      <c r="Q216" s="465">
        <f>IF(C216&gt;Allgemeines!$C$12,0,SUM(G216,H216,J216,K216,M216:N216)-SUM(I216,L216,O216:P216))</f>
        <v>0</v>
      </c>
      <c r="R216" s="369"/>
      <c r="S216" s="369"/>
      <c r="T216" s="369"/>
      <c r="U216" s="369"/>
      <c r="V216" s="344">
        <f t="shared" si="46"/>
        <v>0</v>
      </c>
      <c r="W216" s="345">
        <f>IF(ISBLANK($B216),0,VLOOKUP($B216,Listen!$A$2:$C$45,2,FALSE))</f>
        <v>0</v>
      </c>
      <c r="X216" s="345">
        <f>IF(ISBLANK($B216),0,VLOOKUP($B216,Listen!$A$2:$C$45,3,FALSE))</f>
        <v>0</v>
      </c>
      <c r="Y216" s="372">
        <f t="shared" si="49"/>
        <v>0</v>
      </c>
      <c r="Z216" s="372">
        <f t="shared" si="48"/>
        <v>0</v>
      </c>
      <c r="AA216" s="372">
        <f t="shared" si="48"/>
        <v>0</v>
      </c>
      <c r="AB216" s="372">
        <f t="shared" si="48"/>
        <v>0</v>
      </c>
      <c r="AC216" s="372">
        <f t="shared" si="48"/>
        <v>0</v>
      </c>
      <c r="AD216" s="372">
        <f t="shared" si="48"/>
        <v>0</v>
      </c>
      <c r="AE216" s="372">
        <f t="shared" si="48"/>
        <v>0</v>
      </c>
      <c r="AF216" s="346">
        <f t="shared" si="47"/>
        <v>0</v>
      </c>
      <c r="AG216" s="346">
        <f>IF(C216=Allgemeines!$C$12,SAV!$V216-SAV!$AH216,HLOOKUP(Allgemeines!$C$12-1,$AI$4:$AO$2000,ROW(C216)-3,FALSE)-$AH216)</f>
        <v>0</v>
      </c>
      <c r="AH216" s="346">
        <f>HLOOKUP(Allgemeines!$C$12,$AI$4:$AO$2000,ROW(C216)-3,FALSE)</f>
        <v>0</v>
      </c>
      <c r="AI216" s="346">
        <f t="shared" si="38"/>
        <v>0</v>
      </c>
      <c r="AJ216" s="346">
        <f t="shared" si="39"/>
        <v>0</v>
      </c>
      <c r="AK216" s="346">
        <f t="shared" si="40"/>
        <v>0</v>
      </c>
      <c r="AL216" s="346">
        <f t="shared" si="41"/>
        <v>0</v>
      </c>
      <c r="AM216" s="346">
        <f t="shared" si="42"/>
        <v>0</v>
      </c>
      <c r="AN216" s="346">
        <f t="shared" si="43"/>
        <v>0</v>
      </c>
      <c r="AO216" s="346">
        <f t="shared" si="44"/>
        <v>0</v>
      </c>
    </row>
    <row r="217" spans="1:41" x14ac:dyDescent="0.25">
      <c r="A217" s="369"/>
      <c r="B217" s="369"/>
      <c r="C217" s="370"/>
      <c r="D217" s="369"/>
      <c r="E217" s="369"/>
      <c r="F217" s="369"/>
      <c r="G217" s="344">
        <f t="shared" si="45"/>
        <v>0</v>
      </c>
      <c r="H217" s="369"/>
      <c r="I217" s="369"/>
      <c r="J217" s="369"/>
      <c r="K217" s="369"/>
      <c r="L217" s="369"/>
      <c r="M217" s="369"/>
      <c r="N217" s="369"/>
      <c r="O217" s="369"/>
      <c r="P217" s="371"/>
      <c r="Q217" s="465">
        <f>IF(C217&gt;Allgemeines!$C$12,0,SUM(G217,H217,J217,K217,M217:N217)-SUM(I217,L217,O217:P217))</f>
        <v>0</v>
      </c>
      <c r="R217" s="369"/>
      <c r="S217" s="369"/>
      <c r="T217" s="369"/>
      <c r="U217" s="369"/>
      <c r="V217" s="344">
        <f t="shared" si="46"/>
        <v>0</v>
      </c>
      <c r="W217" s="345">
        <f>IF(ISBLANK($B217),0,VLOOKUP($B217,Listen!$A$2:$C$45,2,FALSE))</f>
        <v>0</v>
      </c>
      <c r="X217" s="345">
        <f>IF(ISBLANK($B217),0,VLOOKUP($B217,Listen!$A$2:$C$45,3,FALSE))</f>
        <v>0</v>
      </c>
      <c r="Y217" s="372">
        <f t="shared" si="49"/>
        <v>0</v>
      </c>
      <c r="Z217" s="372">
        <f t="shared" si="48"/>
        <v>0</v>
      </c>
      <c r="AA217" s="372">
        <f t="shared" si="48"/>
        <v>0</v>
      </c>
      <c r="AB217" s="372">
        <f t="shared" si="48"/>
        <v>0</v>
      </c>
      <c r="AC217" s="372">
        <f t="shared" si="48"/>
        <v>0</v>
      </c>
      <c r="AD217" s="372">
        <f t="shared" si="48"/>
        <v>0</v>
      </c>
      <c r="AE217" s="372">
        <f t="shared" si="48"/>
        <v>0</v>
      </c>
      <c r="AF217" s="346">
        <f t="shared" si="47"/>
        <v>0</v>
      </c>
      <c r="AG217" s="346">
        <f>IF(C217=Allgemeines!$C$12,SAV!$V217-SAV!$AH217,HLOOKUP(Allgemeines!$C$12-1,$AI$4:$AO$2000,ROW(C217)-3,FALSE)-$AH217)</f>
        <v>0</v>
      </c>
      <c r="AH217" s="346">
        <f>HLOOKUP(Allgemeines!$C$12,$AI$4:$AO$2000,ROW(C217)-3,FALSE)</f>
        <v>0</v>
      </c>
      <c r="AI217" s="346">
        <f t="shared" si="38"/>
        <v>0</v>
      </c>
      <c r="AJ217" s="346">
        <f t="shared" si="39"/>
        <v>0</v>
      </c>
      <c r="AK217" s="346">
        <f t="shared" si="40"/>
        <v>0</v>
      </c>
      <c r="AL217" s="346">
        <f t="shared" si="41"/>
        <v>0</v>
      </c>
      <c r="AM217" s="346">
        <f t="shared" si="42"/>
        <v>0</v>
      </c>
      <c r="AN217" s="346">
        <f t="shared" si="43"/>
        <v>0</v>
      </c>
      <c r="AO217" s="346">
        <f t="shared" si="44"/>
        <v>0</v>
      </c>
    </row>
    <row r="218" spans="1:41" x14ac:dyDescent="0.25">
      <c r="A218" s="369"/>
      <c r="B218" s="369"/>
      <c r="C218" s="370"/>
      <c r="D218" s="369"/>
      <c r="E218" s="369"/>
      <c r="F218" s="369"/>
      <c r="G218" s="344">
        <f t="shared" si="45"/>
        <v>0</v>
      </c>
      <c r="H218" s="369"/>
      <c r="I218" s="369"/>
      <c r="J218" s="369"/>
      <c r="K218" s="369"/>
      <c r="L218" s="369"/>
      <c r="M218" s="369"/>
      <c r="N218" s="369"/>
      <c r="O218" s="369"/>
      <c r="P218" s="371"/>
      <c r="Q218" s="465">
        <f>IF(C218&gt;Allgemeines!$C$12,0,SUM(G218,H218,J218,K218,M218:N218)-SUM(I218,L218,O218:P218))</f>
        <v>0</v>
      </c>
      <c r="R218" s="369"/>
      <c r="S218" s="369"/>
      <c r="T218" s="369"/>
      <c r="U218" s="369"/>
      <c r="V218" s="344">
        <f t="shared" si="46"/>
        <v>0</v>
      </c>
      <c r="W218" s="345">
        <f>IF(ISBLANK($B218),0,VLOOKUP($B218,Listen!$A$2:$C$45,2,FALSE))</f>
        <v>0</v>
      </c>
      <c r="X218" s="345">
        <f>IF(ISBLANK($B218),0,VLOOKUP($B218,Listen!$A$2:$C$45,3,FALSE))</f>
        <v>0</v>
      </c>
      <c r="Y218" s="372">
        <f t="shared" si="49"/>
        <v>0</v>
      </c>
      <c r="Z218" s="372">
        <f t="shared" si="48"/>
        <v>0</v>
      </c>
      <c r="AA218" s="372">
        <f t="shared" si="48"/>
        <v>0</v>
      </c>
      <c r="AB218" s="372">
        <f t="shared" si="48"/>
        <v>0</v>
      </c>
      <c r="AC218" s="372">
        <f t="shared" si="48"/>
        <v>0</v>
      </c>
      <c r="AD218" s="372">
        <f t="shared" si="48"/>
        <v>0</v>
      </c>
      <c r="AE218" s="372">
        <f t="shared" si="48"/>
        <v>0</v>
      </c>
      <c r="AF218" s="346">
        <f t="shared" si="47"/>
        <v>0</v>
      </c>
      <c r="AG218" s="346">
        <f>IF(C218=Allgemeines!$C$12,SAV!$V218-SAV!$AH218,HLOOKUP(Allgemeines!$C$12-1,$AI$4:$AO$2000,ROW(C218)-3,FALSE)-$AH218)</f>
        <v>0</v>
      </c>
      <c r="AH218" s="346">
        <f>HLOOKUP(Allgemeines!$C$12,$AI$4:$AO$2000,ROW(C218)-3,FALSE)</f>
        <v>0</v>
      </c>
      <c r="AI218" s="346">
        <f t="shared" si="38"/>
        <v>0</v>
      </c>
      <c r="AJ218" s="346">
        <f t="shared" si="39"/>
        <v>0</v>
      </c>
      <c r="AK218" s="346">
        <f t="shared" si="40"/>
        <v>0</v>
      </c>
      <c r="AL218" s="346">
        <f t="shared" si="41"/>
        <v>0</v>
      </c>
      <c r="AM218" s="346">
        <f t="shared" si="42"/>
        <v>0</v>
      </c>
      <c r="AN218" s="346">
        <f t="shared" si="43"/>
        <v>0</v>
      </c>
      <c r="AO218" s="346">
        <f t="shared" si="44"/>
        <v>0</v>
      </c>
    </row>
    <row r="219" spans="1:41" x14ac:dyDescent="0.25">
      <c r="A219" s="369"/>
      <c r="B219" s="369"/>
      <c r="C219" s="370"/>
      <c r="D219" s="369"/>
      <c r="E219" s="369"/>
      <c r="F219" s="369"/>
      <c r="G219" s="344">
        <f t="shared" si="45"/>
        <v>0</v>
      </c>
      <c r="H219" s="369"/>
      <c r="I219" s="369"/>
      <c r="J219" s="369"/>
      <c r="K219" s="369"/>
      <c r="L219" s="369"/>
      <c r="M219" s="369"/>
      <c r="N219" s="369"/>
      <c r="O219" s="369"/>
      <c r="P219" s="371"/>
      <c r="Q219" s="465">
        <f>IF(C219&gt;Allgemeines!$C$12,0,SUM(G219,H219,J219,K219,M219:N219)-SUM(I219,L219,O219:P219))</f>
        <v>0</v>
      </c>
      <c r="R219" s="369"/>
      <c r="S219" s="369"/>
      <c r="T219" s="369"/>
      <c r="U219" s="369"/>
      <c r="V219" s="344">
        <f t="shared" si="46"/>
        <v>0</v>
      </c>
      <c r="W219" s="345">
        <f>IF(ISBLANK($B219),0,VLOOKUP($B219,Listen!$A$2:$C$45,2,FALSE))</f>
        <v>0</v>
      </c>
      <c r="X219" s="345">
        <f>IF(ISBLANK($B219),0,VLOOKUP($B219,Listen!$A$2:$C$45,3,FALSE))</f>
        <v>0</v>
      </c>
      <c r="Y219" s="372">
        <f t="shared" si="49"/>
        <v>0</v>
      </c>
      <c r="Z219" s="372">
        <f t="shared" si="48"/>
        <v>0</v>
      </c>
      <c r="AA219" s="372">
        <f t="shared" si="48"/>
        <v>0</v>
      </c>
      <c r="AB219" s="372">
        <f t="shared" si="48"/>
        <v>0</v>
      </c>
      <c r="AC219" s="372">
        <f t="shared" si="48"/>
        <v>0</v>
      </c>
      <c r="AD219" s="372">
        <f t="shared" si="48"/>
        <v>0</v>
      </c>
      <c r="AE219" s="372">
        <f t="shared" si="48"/>
        <v>0</v>
      </c>
      <c r="AF219" s="346">
        <f t="shared" si="47"/>
        <v>0</v>
      </c>
      <c r="AG219" s="346">
        <f>IF(C219=Allgemeines!$C$12,SAV!$V219-SAV!$AH219,HLOOKUP(Allgemeines!$C$12-1,$AI$4:$AO$2000,ROW(C219)-3,FALSE)-$AH219)</f>
        <v>0</v>
      </c>
      <c r="AH219" s="346">
        <f>HLOOKUP(Allgemeines!$C$12,$AI$4:$AO$2000,ROW(C219)-3,FALSE)</f>
        <v>0</v>
      </c>
      <c r="AI219" s="346">
        <f t="shared" si="38"/>
        <v>0</v>
      </c>
      <c r="AJ219" s="346">
        <f t="shared" si="39"/>
        <v>0</v>
      </c>
      <c r="AK219" s="346">
        <f t="shared" si="40"/>
        <v>0</v>
      </c>
      <c r="AL219" s="346">
        <f t="shared" si="41"/>
        <v>0</v>
      </c>
      <c r="AM219" s="346">
        <f t="shared" si="42"/>
        <v>0</v>
      </c>
      <c r="AN219" s="346">
        <f t="shared" si="43"/>
        <v>0</v>
      </c>
      <c r="AO219" s="346">
        <f t="shared" si="44"/>
        <v>0</v>
      </c>
    </row>
    <row r="220" spans="1:41" x14ac:dyDescent="0.25">
      <c r="A220" s="369"/>
      <c r="B220" s="369"/>
      <c r="C220" s="370"/>
      <c r="D220" s="369"/>
      <c r="E220" s="369"/>
      <c r="F220" s="369"/>
      <c r="G220" s="344">
        <f t="shared" si="45"/>
        <v>0</v>
      </c>
      <c r="H220" s="369"/>
      <c r="I220" s="369"/>
      <c r="J220" s="369"/>
      <c r="K220" s="369"/>
      <c r="L220" s="369"/>
      <c r="M220" s="369"/>
      <c r="N220" s="369"/>
      <c r="O220" s="369"/>
      <c r="P220" s="371"/>
      <c r="Q220" s="465">
        <f>IF(C220&gt;Allgemeines!$C$12,0,SUM(G220,H220,J220,K220,M220:N220)-SUM(I220,L220,O220:P220))</f>
        <v>0</v>
      </c>
      <c r="R220" s="369"/>
      <c r="S220" s="369"/>
      <c r="T220" s="369"/>
      <c r="U220" s="369"/>
      <c r="V220" s="344">
        <f t="shared" si="46"/>
        <v>0</v>
      </c>
      <c r="W220" s="345">
        <f>IF(ISBLANK($B220),0,VLOOKUP($B220,Listen!$A$2:$C$45,2,FALSE))</f>
        <v>0</v>
      </c>
      <c r="X220" s="345">
        <f>IF(ISBLANK($B220),0,VLOOKUP($B220,Listen!$A$2:$C$45,3,FALSE))</f>
        <v>0</v>
      </c>
      <c r="Y220" s="372">
        <f t="shared" si="49"/>
        <v>0</v>
      </c>
      <c r="Z220" s="372">
        <f t="shared" si="48"/>
        <v>0</v>
      </c>
      <c r="AA220" s="372">
        <f t="shared" si="48"/>
        <v>0</v>
      </c>
      <c r="AB220" s="372">
        <f t="shared" si="48"/>
        <v>0</v>
      </c>
      <c r="AC220" s="372">
        <f t="shared" si="48"/>
        <v>0</v>
      </c>
      <c r="AD220" s="372">
        <f t="shared" si="48"/>
        <v>0</v>
      </c>
      <c r="AE220" s="372">
        <f t="shared" si="48"/>
        <v>0</v>
      </c>
      <c r="AF220" s="346">
        <f t="shared" si="47"/>
        <v>0</v>
      </c>
      <c r="AG220" s="346">
        <f>IF(C220=Allgemeines!$C$12,SAV!$V220-SAV!$AH220,HLOOKUP(Allgemeines!$C$12-1,$AI$4:$AO$2000,ROW(C220)-3,FALSE)-$AH220)</f>
        <v>0</v>
      </c>
      <c r="AH220" s="346">
        <f>HLOOKUP(Allgemeines!$C$12,$AI$4:$AO$2000,ROW(C220)-3,FALSE)</f>
        <v>0</v>
      </c>
      <c r="AI220" s="346">
        <f t="shared" si="38"/>
        <v>0</v>
      </c>
      <c r="AJ220" s="346">
        <f t="shared" si="39"/>
        <v>0</v>
      </c>
      <c r="AK220" s="346">
        <f t="shared" si="40"/>
        <v>0</v>
      </c>
      <c r="AL220" s="346">
        <f t="shared" si="41"/>
        <v>0</v>
      </c>
      <c r="AM220" s="346">
        <f t="shared" si="42"/>
        <v>0</v>
      </c>
      <c r="AN220" s="346">
        <f t="shared" si="43"/>
        <v>0</v>
      </c>
      <c r="AO220" s="346">
        <f t="shared" si="44"/>
        <v>0</v>
      </c>
    </row>
    <row r="221" spans="1:41" x14ac:dyDescent="0.25">
      <c r="A221" s="369"/>
      <c r="B221" s="369"/>
      <c r="C221" s="370"/>
      <c r="D221" s="369"/>
      <c r="E221" s="369"/>
      <c r="F221" s="369"/>
      <c r="G221" s="344">
        <f t="shared" si="45"/>
        <v>0</v>
      </c>
      <c r="H221" s="369"/>
      <c r="I221" s="369"/>
      <c r="J221" s="369"/>
      <c r="K221" s="369"/>
      <c r="L221" s="369"/>
      <c r="M221" s="369"/>
      <c r="N221" s="369"/>
      <c r="O221" s="369"/>
      <c r="P221" s="371"/>
      <c r="Q221" s="465">
        <f>IF(C221&gt;Allgemeines!$C$12,0,SUM(G221,H221,J221,K221,M221:N221)-SUM(I221,L221,O221:P221))</f>
        <v>0</v>
      </c>
      <c r="R221" s="369"/>
      <c r="S221" s="369"/>
      <c r="T221" s="369"/>
      <c r="U221" s="369"/>
      <c r="V221" s="344">
        <f t="shared" si="46"/>
        <v>0</v>
      </c>
      <c r="W221" s="345">
        <f>IF(ISBLANK($B221),0,VLOOKUP($B221,Listen!$A$2:$C$45,2,FALSE))</f>
        <v>0</v>
      </c>
      <c r="X221" s="345">
        <f>IF(ISBLANK($B221),0,VLOOKUP($B221,Listen!$A$2:$C$45,3,FALSE))</f>
        <v>0</v>
      </c>
      <c r="Y221" s="372">
        <f t="shared" si="49"/>
        <v>0</v>
      </c>
      <c r="Z221" s="372">
        <f t="shared" si="48"/>
        <v>0</v>
      </c>
      <c r="AA221" s="372">
        <f t="shared" si="48"/>
        <v>0</v>
      </c>
      <c r="AB221" s="372">
        <f t="shared" si="48"/>
        <v>0</v>
      </c>
      <c r="AC221" s="372">
        <f t="shared" si="48"/>
        <v>0</v>
      </c>
      <c r="AD221" s="372">
        <f t="shared" si="48"/>
        <v>0</v>
      </c>
      <c r="AE221" s="372">
        <f t="shared" si="48"/>
        <v>0</v>
      </c>
      <c r="AF221" s="346">
        <f t="shared" si="47"/>
        <v>0</v>
      </c>
      <c r="AG221" s="346">
        <f>IF(C221=Allgemeines!$C$12,SAV!$V221-SAV!$AH221,HLOOKUP(Allgemeines!$C$12-1,$AI$4:$AO$2000,ROW(C221)-3,FALSE)-$AH221)</f>
        <v>0</v>
      </c>
      <c r="AH221" s="346">
        <f>HLOOKUP(Allgemeines!$C$12,$AI$4:$AO$2000,ROW(C221)-3,FALSE)</f>
        <v>0</v>
      </c>
      <c r="AI221" s="346">
        <f t="shared" si="38"/>
        <v>0</v>
      </c>
      <c r="AJ221" s="346">
        <f t="shared" si="39"/>
        <v>0</v>
      </c>
      <c r="AK221" s="346">
        <f t="shared" si="40"/>
        <v>0</v>
      </c>
      <c r="AL221" s="346">
        <f t="shared" si="41"/>
        <v>0</v>
      </c>
      <c r="AM221" s="346">
        <f t="shared" si="42"/>
        <v>0</v>
      </c>
      <c r="AN221" s="346">
        <f t="shared" si="43"/>
        <v>0</v>
      </c>
      <c r="AO221" s="346">
        <f t="shared" si="44"/>
        <v>0</v>
      </c>
    </row>
    <row r="222" spans="1:41" x14ac:dyDescent="0.25">
      <c r="A222" s="369"/>
      <c r="B222" s="369"/>
      <c r="C222" s="370"/>
      <c r="D222" s="369"/>
      <c r="E222" s="369"/>
      <c r="F222" s="369"/>
      <c r="G222" s="344">
        <f t="shared" si="45"/>
        <v>0</v>
      </c>
      <c r="H222" s="369"/>
      <c r="I222" s="369"/>
      <c r="J222" s="369"/>
      <c r="K222" s="369"/>
      <c r="L222" s="369"/>
      <c r="M222" s="369"/>
      <c r="N222" s="369"/>
      <c r="O222" s="369"/>
      <c r="P222" s="371"/>
      <c r="Q222" s="465">
        <f>IF(C222&gt;Allgemeines!$C$12,0,SUM(G222,H222,J222,K222,M222:N222)-SUM(I222,L222,O222:P222))</f>
        <v>0</v>
      </c>
      <c r="R222" s="369"/>
      <c r="S222" s="369"/>
      <c r="T222" s="369"/>
      <c r="U222" s="369"/>
      <c r="V222" s="344">
        <f t="shared" si="46"/>
        <v>0</v>
      </c>
      <c r="W222" s="345">
        <f>IF(ISBLANK($B222),0,VLOOKUP($B222,Listen!$A$2:$C$45,2,FALSE))</f>
        <v>0</v>
      </c>
      <c r="X222" s="345">
        <f>IF(ISBLANK($B222),0,VLOOKUP($B222,Listen!$A$2:$C$45,3,FALSE))</f>
        <v>0</v>
      </c>
      <c r="Y222" s="372">
        <f t="shared" si="49"/>
        <v>0</v>
      </c>
      <c r="Z222" s="372">
        <f t="shared" si="48"/>
        <v>0</v>
      </c>
      <c r="AA222" s="372">
        <f t="shared" si="48"/>
        <v>0</v>
      </c>
      <c r="AB222" s="372">
        <f t="shared" si="48"/>
        <v>0</v>
      </c>
      <c r="AC222" s="372">
        <f t="shared" si="48"/>
        <v>0</v>
      </c>
      <c r="AD222" s="372">
        <f t="shared" si="48"/>
        <v>0</v>
      </c>
      <c r="AE222" s="372">
        <f t="shared" si="48"/>
        <v>0</v>
      </c>
      <c r="AF222" s="346">
        <f t="shared" si="47"/>
        <v>0</v>
      </c>
      <c r="AG222" s="346">
        <f>IF(C222=Allgemeines!$C$12,SAV!$V222-SAV!$AH222,HLOOKUP(Allgemeines!$C$12-1,$AI$4:$AO$2000,ROW(C222)-3,FALSE)-$AH222)</f>
        <v>0</v>
      </c>
      <c r="AH222" s="346">
        <f>HLOOKUP(Allgemeines!$C$12,$AI$4:$AO$2000,ROW(C222)-3,FALSE)</f>
        <v>0</v>
      </c>
      <c r="AI222" s="346">
        <f t="shared" si="38"/>
        <v>0</v>
      </c>
      <c r="AJ222" s="346">
        <f t="shared" si="39"/>
        <v>0</v>
      </c>
      <c r="AK222" s="346">
        <f t="shared" si="40"/>
        <v>0</v>
      </c>
      <c r="AL222" s="346">
        <f t="shared" si="41"/>
        <v>0</v>
      </c>
      <c r="AM222" s="346">
        <f t="shared" si="42"/>
        <v>0</v>
      </c>
      <c r="AN222" s="346">
        <f t="shared" si="43"/>
        <v>0</v>
      </c>
      <c r="AO222" s="346">
        <f t="shared" si="44"/>
        <v>0</v>
      </c>
    </row>
    <row r="223" spans="1:41" x14ac:dyDescent="0.25">
      <c r="A223" s="369"/>
      <c r="B223" s="369"/>
      <c r="C223" s="370"/>
      <c r="D223" s="369"/>
      <c r="E223" s="369"/>
      <c r="F223" s="369"/>
      <c r="G223" s="344">
        <f t="shared" si="45"/>
        <v>0</v>
      </c>
      <c r="H223" s="369"/>
      <c r="I223" s="369"/>
      <c r="J223" s="369"/>
      <c r="K223" s="369"/>
      <c r="L223" s="369"/>
      <c r="M223" s="369"/>
      <c r="N223" s="369"/>
      <c r="O223" s="369"/>
      <c r="P223" s="371"/>
      <c r="Q223" s="465">
        <f>IF(C223&gt;Allgemeines!$C$12,0,SUM(G223,H223,J223,K223,M223:N223)-SUM(I223,L223,O223:P223))</f>
        <v>0</v>
      </c>
      <c r="R223" s="369"/>
      <c r="S223" s="369"/>
      <c r="T223" s="369"/>
      <c r="U223" s="369"/>
      <c r="V223" s="344">
        <f t="shared" si="46"/>
        <v>0</v>
      </c>
      <c r="W223" s="345">
        <f>IF(ISBLANK($B223),0,VLOOKUP($B223,Listen!$A$2:$C$45,2,FALSE))</f>
        <v>0</v>
      </c>
      <c r="X223" s="345">
        <f>IF(ISBLANK($B223),0,VLOOKUP($B223,Listen!$A$2:$C$45,3,FALSE))</f>
        <v>0</v>
      </c>
      <c r="Y223" s="372">
        <f t="shared" si="49"/>
        <v>0</v>
      </c>
      <c r="Z223" s="372">
        <f t="shared" si="48"/>
        <v>0</v>
      </c>
      <c r="AA223" s="372">
        <f t="shared" si="48"/>
        <v>0</v>
      </c>
      <c r="AB223" s="372">
        <f t="shared" si="48"/>
        <v>0</v>
      </c>
      <c r="AC223" s="372">
        <f t="shared" si="48"/>
        <v>0</v>
      </c>
      <c r="AD223" s="372">
        <f t="shared" si="48"/>
        <v>0</v>
      </c>
      <c r="AE223" s="372">
        <f t="shared" si="48"/>
        <v>0</v>
      </c>
      <c r="AF223" s="346">
        <f t="shared" si="47"/>
        <v>0</v>
      </c>
      <c r="AG223" s="346">
        <f>IF(C223=Allgemeines!$C$12,SAV!$V223-SAV!$AH223,HLOOKUP(Allgemeines!$C$12-1,$AI$4:$AO$2000,ROW(C223)-3,FALSE)-$AH223)</f>
        <v>0</v>
      </c>
      <c r="AH223" s="346">
        <f>HLOOKUP(Allgemeines!$C$12,$AI$4:$AO$2000,ROW(C223)-3,FALSE)</f>
        <v>0</v>
      </c>
      <c r="AI223" s="346">
        <f t="shared" si="38"/>
        <v>0</v>
      </c>
      <c r="AJ223" s="346">
        <f t="shared" si="39"/>
        <v>0</v>
      </c>
      <c r="AK223" s="346">
        <f t="shared" si="40"/>
        <v>0</v>
      </c>
      <c r="AL223" s="346">
        <f t="shared" si="41"/>
        <v>0</v>
      </c>
      <c r="AM223" s="346">
        <f t="shared" si="42"/>
        <v>0</v>
      </c>
      <c r="AN223" s="346">
        <f t="shared" si="43"/>
        <v>0</v>
      </c>
      <c r="AO223" s="346">
        <f t="shared" si="44"/>
        <v>0</v>
      </c>
    </row>
    <row r="224" spans="1:41" x14ac:dyDescent="0.25">
      <c r="A224" s="369"/>
      <c r="B224" s="369"/>
      <c r="C224" s="370"/>
      <c r="D224" s="369"/>
      <c r="E224" s="369"/>
      <c r="F224" s="369"/>
      <c r="G224" s="344">
        <f t="shared" si="45"/>
        <v>0</v>
      </c>
      <c r="H224" s="369"/>
      <c r="I224" s="369"/>
      <c r="J224" s="369"/>
      <c r="K224" s="369"/>
      <c r="L224" s="369"/>
      <c r="M224" s="369"/>
      <c r="N224" s="369"/>
      <c r="O224" s="369"/>
      <c r="P224" s="371"/>
      <c r="Q224" s="465">
        <f>IF(C224&gt;Allgemeines!$C$12,0,SUM(G224,H224,J224,K224,M224:N224)-SUM(I224,L224,O224:P224))</f>
        <v>0</v>
      </c>
      <c r="R224" s="369"/>
      <c r="S224" s="369"/>
      <c r="T224" s="369"/>
      <c r="U224" s="369"/>
      <c r="V224" s="344">
        <f t="shared" si="46"/>
        <v>0</v>
      </c>
      <c r="W224" s="345">
        <f>IF(ISBLANK($B224),0,VLOOKUP($B224,Listen!$A$2:$C$45,2,FALSE))</f>
        <v>0</v>
      </c>
      <c r="X224" s="345">
        <f>IF(ISBLANK($B224),0,VLOOKUP($B224,Listen!$A$2:$C$45,3,FALSE))</f>
        <v>0</v>
      </c>
      <c r="Y224" s="372">
        <f t="shared" si="49"/>
        <v>0</v>
      </c>
      <c r="Z224" s="372">
        <f t="shared" si="48"/>
        <v>0</v>
      </c>
      <c r="AA224" s="372">
        <f t="shared" si="48"/>
        <v>0</v>
      </c>
      <c r="AB224" s="372">
        <f t="shared" si="48"/>
        <v>0</v>
      </c>
      <c r="AC224" s="372">
        <f t="shared" si="48"/>
        <v>0</v>
      </c>
      <c r="AD224" s="372">
        <f t="shared" si="48"/>
        <v>0</v>
      </c>
      <c r="AE224" s="372">
        <f t="shared" si="48"/>
        <v>0</v>
      </c>
      <c r="AF224" s="346">
        <f t="shared" si="47"/>
        <v>0</v>
      </c>
      <c r="AG224" s="346">
        <f>IF(C224=Allgemeines!$C$12,SAV!$V224-SAV!$AH224,HLOOKUP(Allgemeines!$C$12-1,$AI$4:$AO$2000,ROW(C224)-3,FALSE)-$AH224)</f>
        <v>0</v>
      </c>
      <c r="AH224" s="346">
        <f>HLOOKUP(Allgemeines!$C$12,$AI$4:$AO$2000,ROW(C224)-3,FALSE)</f>
        <v>0</v>
      </c>
      <c r="AI224" s="346">
        <f t="shared" si="38"/>
        <v>0</v>
      </c>
      <c r="AJ224" s="346">
        <f t="shared" si="39"/>
        <v>0</v>
      </c>
      <c r="AK224" s="346">
        <f t="shared" si="40"/>
        <v>0</v>
      </c>
      <c r="AL224" s="346">
        <f t="shared" si="41"/>
        <v>0</v>
      </c>
      <c r="AM224" s="346">
        <f t="shared" si="42"/>
        <v>0</v>
      </c>
      <c r="AN224" s="346">
        <f t="shared" si="43"/>
        <v>0</v>
      </c>
      <c r="AO224" s="346">
        <f t="shared" si="44"/>
        <v>0</v>
      </c>
    </row>
    <row r="225" spans="1:41" x14ac:dyDescent="0.25">
      <c r="A225" s="369"/>
      <c r="B225" s="369"/>
      <c r="C225" s="370"/>
      <c r="D225" s="369"/>
      <c r="E225" s="369"/>
      <c r="F225" s="369"/>
      <c r="G225" s="344">
        <f t="shared" si="45"/>
        <v>0</v>
      </c>
      <c r="H225" s="369"/>
      <c r="I225" s="369"/>
      <c r="J225" s="369"/>
      <c r="K225" s="369"/>
      <c r="L225" s="369"/>
      <c r="M225" s="369"/>
      <c r="N225" s="369"/>
      <c r="O225" s="369"/>
      <c r="P225" s="371"/>
      <c r="Q225" s="465">
        <f>IF(C225&gt;Allgemeines!$C$12,0,SUM(G225,H225,J225,K225,M225:N225)-SUM(I225,L225,O225:P225))</f>
        <v>0</v>
      </c>
      <c r="R225" s="369"/>
      <c r="S225" s="369"/>
      <c r="T225" s="369"/>
      <c r="U225" s="369"/>
      <c r="V225" s="344">
        <f t="shared" si="46"/>
        <v>0</v>
      </c>
      <c r="W225" s="345">
        <f>IF(ISBLANK($B225),0,VLOOKUP($B225,Listen!$A$2:$C$45,2,FALSE))</f>
        <v>0</v>
      </c>
      <c r="X225" s="345">
        <f>IF(ISBLANK($B225),0,VLOOKUP($B225,Listen!$A$2:$C$45,3,FALSE))</f>
        <v>0</v>
      </c>
      <c r="Y225" s="372">
        <f t="shared" si="49"/>
        <v>0</v>
      </c>
      <c r="Z225" s="372">
        <f t="shared" si="48"/>
        <v>0</v>
      </c>
      <c r="AA225" s="372">
        <f t="shared" si="48"/>
        <v>0</v>
      </c>
      <c r="AB225" s="372">
        <f t="shared" si="48"/>
        <v>0</v>
      </c>
      <c r="AC225" s="372">
        <f t="shared" si="48"/>
        <v>0</v>
      </c>
      <c r="AD225" s="372">
        <f t="shared" si="48"/>
        <v>0</v>
      </c>
      <c r="AE225" s="372">
        <f t="shared" si="48"/>
        <v>0</v>
      </c>
      <c r="AF225" s="346">
        <f t="shared" si="47"/>
        <v>0</v>
      </c>
      <c r="AG225" s="346">
        <f>IF(C225=Allgemeines!$C$12,SAV!$V225-SAV!$AH225,HLOOKUP(Allgemeines!$C$12-1,$AI$4:$AO$2000,ROW(C225)-3,FALSE)-$AH225)</f>
        <v>0</v>
      </c>
      <c r="AH225" s="346">
        <f>HLOOKUP(Allgemeines!$C$12,$AI$4:$AO$2000,ROW(C225)-3,FALSE)</f>
        <v>0</v>
      </c>
      <c r="AI225" s="346">
        <f t="shared" si="38"/>
        <v>0</v>
      </c>
      <c r="AJ225" s="346">
        <f t="shared" si="39"/>
        <v>0</v>
      </c>
      <c r="AK225" s="346">
        <f t="shared" si="40"/>
        <v>0</v>
      </c>
      <c r="AL225" s="346">
        <f t="shared" si="41"/>
        <v>0</v>
      </c>
      <c r="AM225" s="346">
        <f t="shared" si="42"/>
        <v>0</v>
      </c>
      <c r="AN225" s="346">
        <f t="shared" si="43"/>
        <v>0</v>
      </c>
      <c r="AO225" s="346">
        <f t="shared" si="44"/>
        <v>0</v>
      </c>
    </row>
    <row r="226" spans="1:41" x14ac:dyDescent="0.25">
      <c r="A226" s="369"/>
      <c r="B226" s="369"/>
      <c r="C226" s="370"/>
      <c r="D226" s="369"/>
      <c r="E226" s="369"/>
      <c r="F226" s="369"/>
      <c r="G226" s="344">
        <f t="shared" si="45"/>
        <v>0</v>
      </c>
      <c r="H226" s="369"/>
      <c r="I226" s="369"/>
      <c r="J226" s="369"/>
      <c r="K226" s="369"/>
      <c r="L226" s="369"/>
      <c r="M226" s="369"/>
      <c r="N226" s="369"/>
      <c r="O226" s="369"/>
      <c r="P226" s="371"/>
      <c r="Q226" s="465">
        <f>IF(C226&gt;Allgemeines!$C$12,0,SUM(G226,H226,J226,K226,M226:N226)-SUM(I226,L226,O226:P226))</f>
        <v>0</v>
      </c>
      <c r="R226" s="369"/>
      <c r="S226" s="369"/>
      <c r="T226" s="369"/>
      <c r="U226" s="369"/>
      <c r="V226" s="344">
        <f t="shared" si="46"/>
        <v>0</v>
      </c>
      <c r="W226" s="345">
        <f>IF(ISBLANK($B226),0,VLOOKUP($B226,Listen!$A$2:$C$45,2,FALSE))</f>
        <v>0</v>
      </c>
      <c r="X226" s="345">
        <f>IF(ISBLANK($B226),0,VLOOKUP($B226,Listen!$A$2:$C$45,3,FALSE))</f>
        <v>0</v>
      </c>
      <c r="Y226" s="372">
        <f t="shared" si="49"/>
        <v>0</v>
      </c>
      <c r="Z226" s="372">
        <f t="shared" si="48"/>
        <v>0</v>
      </c>
      <c r="AA226" s="372">
        <f t="shared" si="48"/>
        <v>0</v>
      </c>
      <c r="AB226" s="372">
        <f t="shared" si="48"/>
        <v>0</v>
      </c>
      <c r="AC226" s="372">
        <f t="shared" si="48"/>
        <v>0</v>
      </c>
      <c r="AD226" s="372">
        <f t="shared" si="48"/>
        <v>0</v>
      </c>
      <c r="AE226" s="372">
        <f t="shared" si="48"/>
        <v>0</v>
      </c>
      <c r="AF226" s="346">
        <f t="shared" si="47"/>
        <v>0</v>
      </c>
      <c r="AG226" s="346">
        <f>IF(C226=Allgemeines!$C$12,SAV!$V226-SAV!$AH226,HLOOKUP(Allgemeines!$C$12-1,$AI$4:$AO$2000,ROW(C226)-3,FALSE)-$AH226)</f>
        <v>0</v>
      </c>
      <c r="AH226" s="346">
        <f>HLOOKUP(Allgemeines!$C$12,$AI$4:$AO$2000,ROW(C226)-3,FALSE)</f>
        <v>0</v>
      </c>
      <c r="AI226" s="346">
        <f t="shared" si="38"/>
        <v>0</v>
      </c>
      <c r="AJ226" s="346">
        <f t="shared" si="39"/>
        <v>0</v>
      </c>
      <c r="AK226" s="346">
        <f t="shared" si="40"/>
        <v>0</v>
      </c>
      <c r="AL226" s="346">
        <f t="shared" si="41"/>
        <v>0</v>
      </c>
      <c r="AM226" s="346">
        <f t="shared" si="42"/>
        <v>0</v>
      </c>
      <c r="AN226" s="346">
        <f t="shared" si="43"/>
        <v>0</v>
      </c>
      <c r="AO226" s="346">
        <f t="shared" si="44"/>
        <v>0</v>
      </c>
    </row>
    <row r="227" spans="1:41" x14ac:dyDescent="0.25">
      <c r="A227" s="369"/>
      <c r="B227" s="369"/>
      <c r="C227" s="370"/>
      <c r="D227" s="369"/>
      <c r="E227" s="369"/>
      <c r="F227" s="369"/>
      <c r="G227" s="344">
        <f t="shared" si="45"/>
        <v>0</v>
      </c>
      <c r="H227" s="369"/>
      <c r="I227" s="369"/>
      <c r="J227" s="369"/>
      <c r="K227" s="369"/>
      <c r="L227" s="369"/>
      <c r="M227" s="369"/>
      <c r="N227" s="369"/>
      <c r="O227" s="369"/>
      <c r="P227" s="371"/>
      <c r="Q227" s="465">
        <f>IF(C227&gt;Allgemeines!$C$12,0,SUM(G227,H227,J227,K227,M227:N227)-SUM(I227,L227,O227:P227))</f>
        <v>0</v>
      </c>
      <c r="R227" s="369"/>
      <c r="S227" s="369"/>
      <c r="T227" s="369"/>
      <c r="U227" s="369"/>
      <c r="V227" s="344">
        <f t="shared" si="46"/>
        <v>0</v>
      </c>
      <c r="W227" s="345">
        <f>IF(ISBLANK($B227),0,VLOOKUP($B227,Listen!$A$2:$C$45,2,FALSE))</f>
        <v>0</v>
      </c>
      <c r="X227" s="345">
        <f>IF(ISBLANK($B227),0,VLOOKUP($B227,Listen!$A$2:$C$45,3,FALSE))</f>
        <v>0</v>
      </c>
      <c r="Y227" s="372">
        <f t="shared" si="49"/>
        <v>0</v>
      </c>
      <c r="Z227" s="372">
        <f t="shared" si="48"/>
        <v>0</v>
      </c>
      <c r="AA227" s="372">
        <f t="shared" si="48"/>
        <v>0</v>
      </c>
      <c r="AB227" s="372">
        <f t="shared" si="48"/>
        <v>0</v>
      </c>
      <c r="AC227" s="372">
        <f t="shared" si="48"/>
        <v>0</v>
      </c>
      <c r="AD227" s="372">
        <f t="shared" si="48"/>
        <v>0</v>
      </c>
      <c r="AE227" s="372">
        <f t="shared" si="48"/>
        <v>0</v>
      </c>
      <c r="AF227" s="346">
        <f t="shared" si="47"/>
        <v>0</v>
      </c>
      <c r="AG227" s="346">
        <f>IF(C227=Allgemeines!$C$12,SAV!$V227-SAV!$AH227,HLOOKUP(Allgemeines!$C$12-1,$AI$4:$AO$2000,ROW(C227)-3,FALSE)-$AH227)</f>
        <v>0</v>
      </c>
      <c r="AH227" s="346">
        <f>HLOOKUP(Allgemeines!$C$12,$AI$4:$AO$2000,ROW(C227)-3,FALSE)</f>
        <v>0</v>
      </c>
      <c r="AI227" s="346">
        <f t="shared" si="38"/>
        <v>0</v>
      </c>
      <c r="AJ227" s="346">
        <f t="shared" si="39"/>
        <v>0</v>
      </c>
      <c r="AK227" s="346">
        <f t="shared" si="40"/>
        <v>0</v>
      </c>
      <c r="AL227" s="346">
        <f t="shared" si="41"/>
        <v>0</v>
      </c>
      <c r="AM227" s="346">
        <f t="shared" si="42"/>
        <v>0</v>
      </c>
      <c r="AN227" s="346">
        <f t="shared" si="43"/>
        <v>0</v>
      </c>
      <c r="AO227" s="346">
        <f t="shared" si="44"/>
        <v>0</v>
      </c>
    </row>
    <row r="228" spans="1:41" x14ac:dyDescent="0.25">
      <c r="A228" s="369"/>
      <c r="B228" s="369"/>
      <c r="C228" s="370"/>
      <c r="D228" s="369"/>
      <c r="E228" s="369"/>
      <c r="F228" s="369"/>
      <c r="G228" s="344">
        <f t="shared" si="45"/>
        <v>0</v>
      </c>
      <c r="H228" s="369"/>
      <c r="I228" s="369"/>
      <c r="J228" s="369"/>
      <c r="K228" s="369"/>
      <c r="L228" s="369"/>
      <c r="M228" s="369"/>
      <c r="N228" s="369"/>
      <c r="O228" s="369"/>
      <c r="P228" s="371"/>
      <c r="Q228" s="465">
        <f>IF(C228&gt;Allgemeines!$C$12,0,SUM(G228,H228,J228,K228,M228:N228)-SUM(I228,L228,O228:P228))</f>
        <v>0</v>
      </c>
      <c r="R228" s="369"/>
      <c r="S228" s="369"/>
      <c r="T228" s="369"/>
      <c r="U228" s="369"/>
      <c r="V228" s="344">
        <f t="shared" si="46"/>
        <v>0</v>
      </c>
      <c r="W228" s="345">
        <f>IF(ISBLANK($B228),0,VLOOKUP($B228,Listen!$A$2:$C$45,2,FALSE))</f>
        <v>0</v>
      </c>
      <c r="X228" s="345">
        <f>IF(ISBLANK($B228),0,VLOOKUP($B228,Listen!$A$2:$C$45,3,FALSE))</f>
        <v>0</v>
      </c>
      <c r="Y228" s="372">
        <f t="shared" si="49"/>
        <v>0</v>
      </c>
      <c r="Z228" s="372">
        <f t="shared" si="48"/>
        <v>0</v>
      </c>
      <c r="AA228" s="372">
        <f t="shared" si="48"/>
        <v>0</v>
      </c>
      <c r="AB228" s="372">
        <f t="shared" si="48"/>
        <v>0</v>
      </c>
      <c r="AC228" s="372">
        <f t="shared" si="48"/>
        <v>0</v>
      </c>
      <c r="AD228" s="372">
        <f t="shared" si="48"/>
        <v>0</v>
      </c>
      <c r="AE228" s="372">
        <f t="shared" si="48"/>
        <v>0</v>
      </c>
      <c r="AF228" s="346">
        <f t="shared" si="47"/>
        <v>0</v>
      </c>
      <c r="AG228" s="346">
        <f>IF(C228=Allgemeines!$C$12,SAV!$V228-SAV!$AH228,HLOOKUP(Allgemeines!$C$12-1,$AI$4:$AO$2000,ROW(C228)-3,FALSE)-$AH228)</f>
        <v>0</v>
      </c>
      <c r="AH228" s="346">
        <f>HLOOKUP(Allgemeines!$C$12,$AI$4:$AO$2000,ROW(C228)-3,FALSE)</f>
        <v>0</v>
      </c>
      <c r="AI228" s="346">
        <f t="shared" si="38"/>
        <v>0</v>
      </c>
      <c r="AJ228" s="346">
        <f t="shared" si="39"/>
        <v>0</v>
      </c>
      <c r="AK228" s="346">
        <f t="shared" si="40"/>
        <v>0</v>
      </c>
      <c r="AL228" s="346">
        <f t="shared" si="41"/>
        <v>0</v>
      </c>
      <c r="AM228" s="346">
        <f t="shared" si="42"/>
        <v>0</v>
      </c>
      <c r="AN228" s="346">
        <f t="shared" si="43"/>
        <v>0</v>
      </c>
      <c r="AO228" s="346">
        <f t="shared" si="44"/>
        <v>0</v>
      </c>
    </row>
    <row r="229" spans="1:41" x14ac:dyDescent="0.25">
      <c r="A229" s="369"/>
      <c r="B229" s="369"/>
      <c r="C229" s="370"/>
      <c r="D229" s="369"/>
      <c r="E229" s="369"/>
      <c r="F229" s="369"/>
      <c r="G229" s="344">
        <f t="shared" si="45"/>
        <v>0</v>
      </c>
      <c r="H229" s="369"/>
      <c r="I229" s="369"/>
      <c r="J229" s="369"/>
      <c r="K229" s="369"/>
      <c r="L229" s="369"/>
      <c r="M229" s="369"/>
      <c r="N229" s="369"/>
      <c r="O229" s="369"/>
      <c r="P229" s="371"/>
      <c r="Q229" s="465">
        <f>IF(C229&gt;Allgemeines!$C$12,0,SUM(G229,H229,J229,K229,M229:N229)-SUM(I229,L229,O229:P229))</f>
        <v>0</v>
      </c>
      <c r="R229" s="369"/>
      <c r="S229" s="369"/>
      <c r="T229" s="369"/>
      <c r="U229" s="369"/>
      <c r="V229" s="344">
        <f t="shared" si="46"/>
        <v>0</v>
      </c>
      <c r="W229" s="345">
        <f>IF(ISBLANK($B229),0,VLOOKUP($B229,Listen!$A$2:$C$45,2,FALSE))</f>
        <v>0</v>
      </c>
      <c r="X229" s="345">
        <f>IF(ISBLANK($B229),0,VLOOKUP($B229,Listen!$A$2:$C$45,3,FALSE))</f>
        <v>0</v>
      </c>
      <c r="Y229" s="372">
        <f t="shared" si="49"/>
        <v>0</v>
      </c>
      <c r="Z229" s="372">
        <f t="shared" si="48"/>
        <v>0</v>
      </c>
      <c r="AA229" s="372">
        <f t="shared" si="48"/>
        <v>0</v>
      </c>
      <c r="AB229" s="372">
        <f t="shared" si="48"/>
        <v>0</v>
      </c>
      <c r="AC229" s="372">
        <f t="shared" si="48"/>
        <v>0</v>
      </c>
      <c r="AD229" s="372">
        <f t="shared" si="48"/>
        <v>0</v>
      </c>
      <c r="AE229" s="372">
        <f t="shared" si="48"/>
        <v>0</v>
      </c>
      <c r="AF229" s="346">
        <f t="shared" si="47"/>
        <v>0</v>
      </c>
      <c r="AG229" s="346">
        <f>IF(C229=Allgemeines!$C$12,SAV!$V229-SAV!$AH229,HLOOKUP(Allgemeines!$C$12-1,$AI$4:$AO$2000,ROW(C229)-3,FALSE)-$AH229)</f>
        <v>0</v>
      </c>
      <c r="AH229" s="346">
        <f>HLOOKUP(Allgemeines!$C$12,$AI$4:$AO$2000,ROW(C229)-3,FALSE)</f>
        <v>0</v>
      </c>
      <c r="AI229" s="346">
        <f t="shared" si="38"/>
        <v>0</v>
      </c>
      <c r="AJ229" s="346">
        <f t="shared" si="39"/>
        <v>0</v>
      </c>
      <c r="AK229" s="346">
        <f t="shared" si="40"/>
        <v>0</v>
      </c>
      <c r="AL229" s="346">
        <f t="shared" si="41"/>
        <v>0</v>
      </c>
      <c r="AM229" s="346">
        <f t="shared" si="42"/>
        <v>0</v>
      </c>
      <c r="AN229" s="346">
        <f t="shared" si="43"/>
        <v>0</v>
      </c>
      <c r="AO229" s="346">
        <f t="shared" si="44"/>
        <v>0</v>
      </c>
    </row>
    <row r="230" spans="1:41" x14ac:dyDescent="0.25">
      <c r="A230" s="369"/>
      <c r="B230" s="369"/>
      <c r="C230" s="370"/>
      <c r="D230" s="369"/>
      <c r="E230" s="369"/>
      <c r="F230" s="369"/>
      <c r="G230" s="344">
        <f t="shared" si="45"/>
        <v>0</v>
      </c>
      <c r="H230" s="369"/>
      <c r="I230" s="369"/>
      <c r="J230" s="369"/>
      <c r="K230" s="369"/>
      <c r="L230" s="369"/>
      <c r="M230" s="369"/>
      <c r="N230" s="369"/>
      <c r="O230" s="369"/>
      <c r="P230" s="371"/>
      <c r="Q230" s="465">
        <f>IF(C230&gt;Allgemeines!$C$12,0,SUM(G230,H230,J230,K230,M230:N230)-SUM(I230,L230,O230:P230))</f>
        <v>0</v>
      </c>
      <c r="R230" s="369"/>
      <c r="S230" s="369"/>
      <c r="T230" s="369"/>
      <c r="U230" s="369"/>
      <c r="V230" s="344">
        <f t="shared" si="46"/>
        <v>0</v>
      </c>
      <c r="W230" s="345">
        <f>IF(ISBLANK($B230),0,VLOOKUP($B230,Listen!$A$2:$C$45,2,FALSE))</f>
        <v>0</v>
      </c>
      <c r="X230" s="345">
        <f>IF(ISBLANK($B230),0,VLOOKUP($B230,Listen!$A$2:$C$45,3,FALSE))</f>
        <v>0</v>
      </c>
      <c r="Y230" s="372">
        <f t="shared" si="49"/>
        <v>0</v>
      </c>
      <c r="Z230" s="372">
        <f t="shared" si="48"/>
        <v>0</v>
      </c>
      <c r="AA230" s="372">
        <f t="shared" si="48"/>
        <v>0</v>
      </c>
      <c r="AB230" s="372">
        <f t="shared" si="48"/>
        <v>0</v>
      </c>
      <c r="AC230" s="372">
        <f t="shared" si="48"/>
        <v>0</v>
      </c>
      <c r="AD230" s="372">
        <f t="shared" si="48"/>
        <v>0</v>
      </c>
      <c r="AE230" s="372">
        <f t="shared" si="48"/>
        <v>0</v>
      </c>
      <c r="AF230" s="346">
        <f t="shared" si="47"/>
        <v>0</v>
      </c>
      <c r="AG230" s="346">
        <f>IF(C230=Allgemeines!$C$12,SAV!$V230-SAV!$AH230,HLOOKUP(Allgemeines!$C$12-1,$AI$4:$AO$2000,ROW(C230)-3,FALSE)-$AH230)</f>
        <v>0</v>
      </c>
      <c r="AH230" s="346">
        <f>HLOOKUP(Allgemeines!$C$12,$AI$4:$AO$2000,ROW(C230)-3,FALSE)</f>
        <v>0</v>
      </c>
      <c r="AI230" s="346">
        <f t="shared" si="38"/>
        <v>0</v>
      </c>
      <c r="AJ230" s="346">
        <f t="shared" si="39"/>
        <v>0</v>
      </c>
      <c r="AK230" s="346">
        <f t="shared" si="40"/>
        <v>0</v>
      </c>
      <c r="AL230" s="346">
        <f t="shared" si="41"/>
        <v>0</v>
      </c>
      <c r="AM230" s="346">
        <f t="shared" si="42"/>
        <v>0</v>
      </c>
      <c r="AN230" s="346">
        <f t="shared" si="43"/>
        <v>0</v>
      </c>
      <c r="AO230" s="346">
        <f t="shared" si="44"/>
        <v>0</v>
      </c>
    </row>
    <row r="231" spans="1:41" x14ac:dyDescent="0.25">
      <c r="A231" s="369"/>
      <c r="B231" s="369"/>
      <c r="C231" s="370"/>
      <c r="D231" s="369"/>
      <c r="E231" s="369"/>
      <c r="F231" s="369"/>
      <c r="G231" s="344">
        <f t="shared" si="45"/>
        <v>0</v>
      </c>
      <c r="H231" s="369"/>
      <c r="I231" s="369"/>
      <c r="J231" s="369"/>
      <c r="K231" s="369"/>
      <c r="L231" s="369"/>
      <c r="M231" s="369"/>
      <c r="N231" s="369"/>
      <c r="O231" s="369"/>
      <c r="P231" s="371"/>
      <c r="Q231" s="465">
        <f>IF(C231&gt;Allgemeines!$C$12,0,SUM(G231,H231,J231,K231,M231:N231)-SUM(I231,L231,O231:P231))</f>
        <v>0</v>
      </c>
      <c r="R231" s="369"/>
      <c r="S231" s="369"/>
      <c r="T231" s="369"/>
      <c r="U231" s="369"/>
      <c r="V231" s="344">
        <f t="shared" si="46"/>
        <v>0</v>
      </c>
      <c r="W231" s="345">
        <f>IF(ISBLANK($B231),0,VLOOKUP($B231,Listen!$A$2:$C$45,2,FALSE))</f>
        <v>0</v>
      </c>
      <c r="X231" s="345">
        <f>IF(ISBLANK($B231),0,VLOOKUP($B231,Listen!$A$2:$C$45,3,FALSE))</f>
        <v>0</v>
      </c>
      <c r="Y231" s="372">
        <f t="shared" si="49"/>
        <v>0</v>
      </c>
      <c r="Z231" s="372">
        <f t="shared" si="48"/>
        <v>0</v>
      </c>
      <c r="AA231" s="372">
        <f t="shared" si="48"/>
        <v>0</v>
      </c>
      <c r="AB231" s="372">
        <f t="shared" si="48"/>
        <v>0</v>
      </c>
      <c r="AC231" s="372">
        <f t="shared" si="48"/>
        <v>0</v>
      </c>
      <c r="AD231" s="372">
        <f t="shared" si="48"/>
        <v>0</v>
      </c>
      <c r="AE231" s="372">
        <f t="shared" si="48"/>
        <v>0</v>
      </c>
      <c r="AF231" s="346">
        <f t="shared" si="47"/>
        <v>0</v>
      </c>
      <c r="AG231" s="346">
        <f>IF(C231=Allgemeines!$C$12,SAV!$V231-SAV!$AH231,HLOOKUP(Allgemeines!$C$12-1,$AI$4:$AO$2000,ROW(C231)-3,FALSE)-$AH231)</f>
        <v>0</v>
      </c>
      <c r="AH231" s="346">
        <f>HLOOKUP(Allgemeines!$C$12,$AI$4:$AO$2000,ROW(C231)-3,FALSE)</f>
        <v>0</v>
      </c>
      <c r="AI231" s="346">
        <f t="shared" si="38"/>
        <v>0</v>
      </c>
      <c r="AJ231" s="346">
        <f t="shared" si="39"/>
        <v>0</v>
      </c>
      <c r="AK231" s="346">
        <f t="shared" si="40"/>
        <v>0</v>
      </c>
      <c r="AL231" s="346">
        <f t="shared" si="41"/>
        <v>0</v>
      </c>
      <c r="AM231" s="346">
        <f t="shared" si="42"/>
        <v>0</v>
      </c>
      <c r="AN231" s="346">
        <f t="shared" si="43"/>
        <v>0</v>
      </c>
      <c r="AO231" s="346">
        <f t="shared" si="44"/>
        <v>0</v>
      </c>
    </row>
    <row r="232" spans="1:41" x14ac:dyDescent="0.25">
      <c r="A232" s="369"/>
      <c r="B232" s="369"/>
      <c r="C232" s="370"/>
      <c r="D232" s="369"/>
      <c r="E232" s="369"/>
      <c r="F232" s="369"/>
      <c r="G232" s="344">
        <f t="shared" si="45"/>
        <v>0</v>
      </c>
      <c r="H232" s="369"/>
      <c r="I232" s="369"/>
      <c r="J232" s="369"/>
      <c r="K232" s="369"/>
      <c r="L232" s="369"/>
      <c r="M232" s="369"/>
      <c r="N232" s="369"/>
      <c r="O232" s="369"/>
      <c r="P232" s="371"/>
      <c r="Q232" s="465">
        <f>IF(C232&gt;Allgemeines!$C$12,0,SUM(G232,H232,J232,K232,M232:N232)-SUM(I232,L232,O232:P232))</f>
        <v>0</v>
      </c>
      <c r="R232" s="369"/>
      <c r="S232" s="369"/>
      <c r="T232" s="369"/>
      <c r="U232" s="369"/>
      <c r="V232" s="344">
        <f t="shared" si="46"/>
        <v>0</v>
      </c>
      <c r="W232" s="345">
        <f>IF(ISBLANK($B232),0,VLOOKUP($B232,Listen!$A$2:$C$45,2,FALSE))</f>
        <v>0</v>
      </c>
      <c r="X232" s="345">
        <f>IF(ISBLANK($B232),0,VLOOKUP($B232,Listen!$A$2:$C$45,3,FALSE))</f>
        <v>0</v>
      </c>
      <c r="Y232" s="372">
        <f t="shared" si="49"/>
        <v>0</v>
      </c>
      <c r="Z232" s="372">
        <f t="shared" si="48"/>
        <v>0</v>
      </c>
      <c r="AA232" s="372">
        <f t="shared" si="48"/>
        <v>0</v>
      </c>
      <c r="AB232" s="372">
        <f t="shared" si="48"/>
        <v>0</v>
      </c>
      <c r="AC232" s="372">
        <f t="shared" si="48"/>
        <v>0</v>
      </c>
      <c r="AD232" s="372">
        <f t="shared" si="48"/>
        <v>0</v>
      </c>
      <c r="AE232" s="372">
        <f t="shared" si="48"/>
        <v>0</v>
      </c>
      <c r="AF232" s="346">
        <f t="shared" si="47"/>
        <v>0</v>
      </c>
      <c r="AG232" s="346">
        <f>IF(C232=Allgemeines!$C$12,SAV!$V232-SAV!$AH232,HLOOKUP(Allgemeines!$C$12-1,$AI$4:$AO$2000,ROW(C232)-3,FALSE)-$AH232)</f>
        <v>0</v>
      </c>
      <c r="AH232" s="346">
        <f>HLOOKUP(Allgemeines!$C$12,$AI$4:$AO$2000,ROW(C232)-3,FALSE)</f>
        <v>0</v>
      </c>
      <c r="AI232" s="346">
        <f t="shared" si="38"/>
        <v>0</v>
      </c>
      <c r="AJ232" s="346">
        <f t="shared" si="39"/>
        <v>0</v>
      </c>
      <c r="AK232" s="346">
        <f t="shared" si="40"/>
        <v>0</v>
      </c>
      <c r="AL232" s="346">
        <f t="shared" si="41"/>
        <v>0</v>
      </c>
      <c r="AM232" s="346">
        <f t="shared" si="42"/>
        <v>0</v>
      </c>
      <c r="AN232" s="346">
        <f t="shared" si="43"/>
        <v>0</v>
      </c>
      <c r="AO232" s="346">
        <f t="shared" si="44"/>
        <v>0</v>
      </c>
    </row>
    <row r="233" spans="1:41" x14ac:dyDescent="0.25">
      <c r="A233" s="369"/>
      <c r="B233" s="369"/>
      <c r="C233" s="370"/>
      <c r="D233" s="369"/>
      <c r="E233" s="369"/>
      <c r="F233" s="369"/>
      <c r="G233" s="344">
        <f t="shared" si="45"/>
        <v>0</v>
      </c>
      <c r="H233" s="369"/>
      <c r="I233" s="369"/>
      <c r="J233" s="369"/>
      <c r="K233" s="369"/>
      <c r="L233" s="369"/>
      <c r="M233" s="369"/>
      <c r="N233" s="369"/>
      <c r="O233" s="369"/>
      <c r="P233" s="371"/>
      <c r="Q233" s="465">
        <f>IF(C233&gt;Allgemeines!$C$12,0,SUM(G233,H233,J233,K233,M233:N233)-SUM(I233,L233,O233:P233))</f>
        <v>0</v>
      </c>
      <c r="R233" s="369"/>
      <c r="S233" s="369"/>
      <c r="T233" s="369"/>
      <c r="U233" s="369"/>
      <c r="V233" s="344">
        <f t="shared" si="46"/>
        <v>0</v>
      </c>
      <c r="W233" s="345">
        <f>IF(ISBLANK($B233),0,VLOOKUP($B233,Listen!$A$2:$C$45,2,FALSE))</f>
        <v>0</v>
      </c>
      <c r="X233" s="345">
        <f>IF(ISBLANK($B233),0,VLOOKUP($B233,Listen!$A$2:$C$45,3,FALSE))</f>
        <v>0</v>
      </c>
      <c r="Y233" s="372">
        <f t="shared" si="49"/>
        <v>0</v>
      </c>
      <c r="Z233" s="372">
        <f t="shared" si="48"/>
        <v>0</v>
      </c>
      <c r="AA233" s="372">
        <f t="shared" si="48"/>
        <v>0</v>
      </c>
      <c r="AB233" s="372">
        <f t="shared" si="48"/>
        <v>0</v>
      </c>
      <c r="AC233" s="372">
        <f t="shared" si="48"/>
        <v>0</v>
      </c>
      <c r="AD233" s="372">
        <f t="shared" si="48"/>
        <v>0</v>
      </c>
      <c r="AE233" s="372">
        <f t="shared" si="48"/>
        <v>0</v>
      </c>
      <c r="AF233" s="346">
        <f t="shared" si="47"/>
        <v>0</v>
      </c>
      <c r="AG233" s="346">
        <f>IF(C233=Allgemeines!$C$12,SAV!$V233-SAV!$AH233,HLOOKUP(Allgemeines!$C$12-1,$AI$4:$AO$2000,ROW(C233)-3,FALSE)-$AH233)</f>
        <v>0</v>
      </c>
      <c r="AH233" s="346">
        <f>HLOOKUP(Allgemeines!$C$12,$AI$4:$AO$2000,ROW(C233)-3,FALSE)</f>
        <v>0</v>
      </c>
      <c r="AI233" s="346">
        <f t="shared" si="38"/>
        <v>0</v>
      </c>
      <c r="AJ233" s="346">
        <f t="shared" si="39"/>
        <v>0</v>
      </c>
      <c r="AK233" s="346">
        <f t="shared" si="40"/>
        <v>0</v>
      </c>
      <c r="AL233" s="346">
        <f t="shared" si="41"/>
        <v>0</v>
      </c>
      <c r="AM233" s="346">
        <f t="shared" si="42"/>
        <v>0</v>
      </c>
      <c r="AN233" s="346">
        <f t="shared" si="43"/>
        <v>0</v>
      </c>
      <c r="AO233" s="346">
        <f t="shared" si="44"/>
        <v>0</v>
      </c>
    </row>
    <row r="234" spans="1:41" x14ac:dyDescent="0.25">
      <c r="A234" s="369"/>
      <c r="B234" s="369"/>
      <c r="C234" s="370"/>
      <c r="D234" s="369"/>
      <c r="E234" s="369"/>
      <c r="F234" s="369"/>
      <c r="G234" s="344">
        <f t="shared" si="45"/>
        <v>0</v>
      </c>
      <c r="H234" s="369"/>
      <c r="I234" s="369"/>
      <c r="J234" s="369"/>
      <c r="K234" s="369"/>
      <c r="L234" s="369"/>
      <c r="M234" s="369"/>
      <c r="N234" s="369"/>
      <c r="O234" s="369"/>
      <c r="P234" s="371"/>
      <c r="Q234" s="465">
        <f>IF(C234&gt;Allgemeines!$C$12,0,SUM(G234,H234,J234,K234,M234:N234)-SUM(I234,L234,O234:P234))</f>
        <v>0</v>
      </c>
      <c r="R234" s="369"/>
      <c r="S234" s="369"/>
      <c r="T234" s="369"/>
      <c r="U234" s="369"/>
      <c r="V234" s="344">
        <f t="shared" si="46"/>
        <v>0</v>
      </c>
      <c r="W234" s="345">
        <f>IF(ISBLANK($B234),0,VLOOKUP($B234,Listen!$A$2:$C$45,2,FALSE))</f>
        <v>0</v>
      </c>
      <c r="X234" s="345">
        <f>IF(ISBLANK($B234),0,VLOOKUP($B234,Listen!$A$2:$C$45,3,FALSE))</f>
        <v>0</v>
      </c>
      <c r="Y234" s="372">
        <f t="shared" si="49"/>
        <v>0</v>
      </c>
      <c r="Z234" s="372">
        <f t="shared" si="48"/>
        <v>0</v>
      </c>
      <c r="AA234" s="372">
        <f t="shared" si="48"/>
        <v>0</v>
      </c>
      <c r="AB234" s="372">
        <f t="shared" si="48"/>
        <v>0</v>
      </c>
      <c r="AC234" s="372">
        <f t="shared" si="48"/>
        <v>0</v>
      </c>
      <c r="AD234" s="372">
        <f t="shared" si="48"/>
        <v>0</v>
      </c>
      <c r="AE234" s="372">
        <f t="shared" si="48"/>
        <v>0</v>
      </c>
      <c r="AF234" s="346">
        <f t="shared" si="47"/>
        <v>0</v>
      </c>
      <c r="AG234" s="346">
        <f>IF(C234=Allgemeines!$C$12,SAV!$V234-SAV!$AH234,HLOOKUP(Allgemeines!$C$12-1,$AI$4:$AO$2000,ROW(C234)-3,FALSE)-$AH234)</f>
        <v>0</v>
      </c>
      <c r="AH234" s="346">
        <f>HLOOKUP(Allgemeines!$C$12,$AI$4:$AO$2000,ROW(C234)-3,FALSE)</f>
        <v>0</v>
      </c>
      <c r="AI234" s="346">
        <f t="shared" si="38"/>
        <v>0</v>
      </c>
      <c r="AJ234" s="346">
        <f t="shared" si="39"/>
        <v>0</v>
      </c>
      <c r="AK234" s="346">
        <f t="shared" si="40"/>
        <v>0</v>
      </c>
      <c r="AL234" s="346">
        <f t="shared" si="41"/>
        <v>0</v>
      </c>
      <c r="AM234" s="346">
        <f t="shared" si="42"/>
        <v>0</v>
      </c>
      <c r="AN234" s="346">
        <f t="shared" si="43"/>
        <v>0</v>
      </c>
      <c r="AO234" s="346">
        <f t="shared" si="44"/>
        <v>0</v>
      </c>
    </row>
    <row r="235" spans="1:41" x14ac:dyDescent="0.25">
      <c r="A235" s="369"/>
      <c r="B235" s="369"/>
      <c r="C235" s="370"/>
      <c r="D235" s="369"/>
      <c r="E235" s="369"/>
      <c r="F235" s="369"/>
      <c r="G235" s="344">
        <f t="shared" si="45"/>
        <v>0</v>
      </c>
      <c r="H235" s="369"/>
      <c r="I235" s="369"/>
      <c r="J235" s="369"/>
      <c r="K235" s="369"/>
      <c r="L235" s="369"/>
      <c r="M235" s="369"/>
      <c r="N235" s="369"/>
      <c r="O235" s="369"/>
      <c r="P235" s="371"/>
      <c r="Q235" s="465">
        <f>IF(C235&gt;Allgemeines!$C$12,0,SUM(G235,H235,J235,K235,M235:N235)-SUM(I235,L235,O235:P235))</f>
        <v>0</v>
      </c>
      <c r="R235" s="369"/>
      <c r="S235" s="369"/>
      <c r="T235" s="369"/>
      <c r="U235" s="369"/>
      <c r="V235" s="344">
        <f t="shared" si="46"/>
        <v>0</v>
      </c>
      <c r="W235" s="345">
        <f>IF(ISBLANK($B235),0,VLOOKUP($B235,Listen!$A$2:$C$45,2,FALSE))</f>
        <v>0</v>
      </c>
      <c r="X235" s="345">
        <f>IF(ISBLANK($B235),0,VLOOKUP($B235,Listen!$A$2:$C$45,3,FALSE))</f>
        <v>0</v>
      </c>
      <c r="Y235" s="372">
        <f t="shared" si="49"/>
        <v>0</v>
      </c>
      <c r="Z235" s="372">
        <f t="shared" si="48"/>
        <v>0</v>
      </c>
      <c r="AA235" s="372">
        <f t="shared" si="48"/>
        <v>0</v>
      </c>
      <c r="AB235" s="372">
        <f t="shared" si="48"/>
        <v>0</v>
      </c>
      <c r="AC235" s="372">
        <f t="shared" si="48"/>
        <v>0</v>
      </c>
      <c r="AD235" s="372">
        <f t="shared" si="48"/>
        <v>0</v>
      </c>
      <c r="AE235" s="372">
        <f t="shared" si="48"/>
        <v>0</v>
      </c>
      <c r="AF235" s="346">
        <f t="shared" si="47"/>
        <v>0</v>
      </c>
      <c r="AG235" s="346">
        <f>IF(C235=Allgemeines!$C$12,SAV!$V235-SAV!$AH235,HLOOKUP(Allgemeines!$C$12-1,$AI$4:$AO$2000,ROW(C235)-3,FALSE)-$AH235)</f>
        <v>0</v>
      </c>
      <c r="AH235" s="346">
        <f>HLOOKUP(Allgemeines!$C$12,$AI$4:$AO$2000,ROW(C235)-3,FALSE)</f>
        <v>0</v>
      </c>
      <c r="AI235" s="346">
        <f t="shared" si="38"/>
        <v>0</v>
      </c>
      <c r="AJ235" s="346">
        <f t="shared" si="39"/>
        <v>0</v>
      </c>
      <c r="AK235" s="346">
        <f t="shared" si="40"/>
        <v>0</v>
      </c>
      <c r="AL235" s="346">
        <f t="shared" si="41"/>
        <v>0</v>
      </c>
      <c r="AM235" s="346">
        <f t="shared" si="42"/>
        <v>0</v>
      </c>
      <c r="AN235" s="346">
        <f t="shared" si="43"/>
        <v>0</v>
      </c>
      <c r="AO235" s="346">
        <f t="shared" si="44"/>
        <v>0</v>
      </c>
    </row>
    <row r="236" spans="1:41" x14ac:dyDescent="0.25">
      <c r="A236" s="369"/>
      <c r="B236" s="369"/>
      <c r="C236" s="370"/>
      <c r="D236" s="369"/>
      <c r="E236" s="369"/>
      <c r="F236" s="369"/>
      <c r="G236" s="344">
        <f t="shared" si="45"/>
        <v>0</v>
      </c>
      <c r="H236" s="369"/>
      <c r="I236" s="369"/>
      <c r="J236" s="369"/>
      <c r="K236" s="369"/>
      <c r="L236" s="369"/>
      <c r="M236" s="369"/>
      <c r="N236" s="369"/>
      <c r="O236" s="369"/>
      <c r="P236" s="371"/>
      <c r="Q236" s="465">
        <f>IF(C236&gt;Allgemeines!$C$12,0,SUM(G236,H236,J236,K236,M236:N236)-SUM(I236,L236,O236:P236))</f>
        <v>0</v>
      </c>
      <c r="R236" s="369"/>
      <c r="S236" s="369"/>
      <c r="T236" s="369"/>
      <c r="U236" s="369"/>
      <c r="V236" s="344">
        <f t="shared" si="46"/>
        <v>0</v>
      </c>
      <c r="W236" s="345">
        <f>IF(ISBLANK($B236),0,VLOOKUP($B236,Listen!$A$2:$C$45,2,FALSE))</f>
        <v>0</v>
      </c>
      <c r="X236" s="345">
        <f>IF(ISBLANK($B236),0,VLOOKUP($B236,Listen!$A$2:$C$45,3,FALSE))</f>
        <v>0</v>
      </c>
      <c r="Y236" s="372">
        <f t="shared" si="49"/>
        <v>0</v>
      </c>
      <c r="Z236" s="372">
        <f t="shared" si="48"/>
        <v>0</v>
      </c>
      <c r="AA236" s="372">
        <f t="shared" si="48"/>
        <v>0</v>
      </c>
      <c r="AB236" s="372">
        <f t="shared" si="48"/>
        <v>0</v>
      </c>
      <c r="AC236" s="372">
        <f t="shared" si="48"/>
        <v>0</v>
      </c>
      <c r="AD236" s="372">
        <f t="shared" si="48"/>
        <v>0</v>
      </c>
      <c r="AE236" s="372">
        <f t="shared" si="48"/>
        <v>0</v>
      </c>
      <c r="AF236" s="346">
        <f t="shared" si="47"/>
        <v>0</v>
      </c>
      <c r="AG236" s="346">
        <f>IF(C236=Allgemeines!$C$12,SAV!$V236-SAV!$AH236,HLOOKUP(Allgemeines!$C$12-1,$AI$4:$AO$2000,ROW(C236)-3,FALSE)-$AH236)</f>
        <v>0</v>
      </c>
      <c r="AH236" s="346">
        <f>HLOOKUP(Allgemeines!$C$12,$AI$4:$AO$2000,ROW(C236)-3,FALSE)</f>
        <v>0</v>
      </c>
      <c r="AI236" s="346">
        <f t="shared" si="38"/>
        <v>0</v>
      </c>
      <c r="AJ236" s="346">
        <f t="shared" si="39"/>
        <v>0</v>
      </c>
      <c r="AK236" s="346">
        <f t="shared" si="40"/>
        <v>0</v>
      </c>
      <c r="AL236" s="346">
        <f t="shared" si="41"/>
        <v>0</v>
      </c>
      <c r="AM236" s="346">
        <f t="shared" si="42"/>
        <v>0</v>
      </c>
      <c r="AN236" s="346">
        <f t="shared" si="43"/>
        <v>0</v>
      </c>
      <c r="AO236" s="346">
        <f t="shared" si="44"/>
        <v>0</v>
      </c>
    </row>
    <row r="237" spans="1:41" x14ac:dyDescent="0.25">
      <c r="A237" s="369"/>
      <c r="B237" s="369"/>
      <c r="C237" s="370"/>
      <c r="D237" s="369"/>
      <c r="E237" s="369"/>
      <c r="F237" s="369"/>
      <c r="G237" s="344">
        <f t="shared" si="45"/>
        <v>0</v>
      </c>
      <c r="H237" s="369"/>
      <c r="I237" s="369"/>
      <c r="J237" s="369"/>
      <c r="K237" s="369"/>
      <c r="L237" s="369"/>
      <c r="M237" s="369"/>
      <c r="N237" s="369"/>
      <c r="O237" s="369"/>
      <c r="P237" s="371"/>
      <c r="Q237" s="465">
        <f>IF(C237&gt;Allgemeines!$C$12,0,SUM(G237,H237,J237,K237,M237:N237)-SUM(I237,L237,O237:P237))</f>
        <v>0</v>
      </c>
      <c r="R237" s="369"/>
      <c r="S237" s="369"/>
      <c r="T237" s="369"/>
      <c r="U237" s="369"/>
      <c r="V237" s="344">
        <f t="shared" si="46"/>
        <v>0</v>
      </c>
      <c r="W237" s="345">
        <f>IF(ISBLANK($B237),0,VLOOKUP($B237,Listen!$A$2:$C$45,2,FALSE))</f>
        <v>0</v>
      </c>
      <c r="X237" s="345">
        <f>IF(ISBLANK($B237),0,VLOOKUP($B237,Listen!$A$2:$C$45,3,FALSE))</f>
        <v>0</v>
      </c>
      <c r="Y237" s="372">
        <f t="shared" si="49"/>
        <v>0</v>
      </c>
      <c r="Z237" s="372">
        <f t="shared" si="48"/>
        <v>0</v>
      </c>
      <c r="AA237" s="372">
        <f t="shared" si="48"/>
        <v>0</v>
      </c>
      <c r="AB237" s="372">
        <f t="shared" si="48"/>
        <v>0</v>
      </c>
      <c r="AC237" s="372">
        <f t="shared" si="48"/>
        <v>0</v>
      </c>
      <c r="AD237" s="372">
        <f t="shared" si="48"/>
        <v>0</v>
      </c>
      <c r="AE237" s="372">
        <f t="shared" si="48"/>
        <v>0</v>
      </c>
      <c r="AF237" s="346">
        <f t="shared" si="47"/>
        <v>0</v>
      </c>
      <c r="AG237" s="346">
        <f>IF(C237=Allgemeines!$C$12,SAV!$V237-SAV!$AH237,HLOOKUP(Allgemeines!$C$12-1,$AI$4:$AO$2000,ROW(C237)-3,FALSE)-$AH237)</f>
        <v>0</v>
      </c>
      <c r="AH237" s="346">
        <f>HLOOKUP(Allgemeines!$C$12,$AI$4:$AO$2000,ROW(C237)-3,FALSE)</f>
        <v>0</v>
      </c>
      <c r="AI237" s="346">
        <f t="shared" si="38"/>
        <v>0</v>
      </c>
      <c r="AJ237" s="346">
        <f t="shared" si="39"/>
        <v>0</v>
      </c>
      <c r="AK237" s="346">
        <f t="shared" si="40"/>
        <v>0</v>
      </c>
      <c r="AL237" s="346">
        <f t="shared" si="41"/>
        <v>0</v>
      </c>
      <c r="AM237" s="346">
        <f t="shared" si="42"/>
        <v>0</v>
      </c>
      <c r="AN237" s="346">
        <f t="shared" si="43"/>
        <v>0</v>
      </c>
      <c r="AO237" s="346">
        <f t="shared" si="44"/>
        <v>0</v>
      </c>
    </row>
    <row r="238" spans="1:41" x14ac:dyDescent="0.25">
      <c r="A238" s="369"/>
      <c r="B238" s="369"/>
      <c r="C238" s="370"/>
      <c r="D238" s="369"/>
      <c r="E238" s="369"/>
      <c r="F238" s="369"/>
      <c r="G238" s="344">
        <f t="shared" si="45"/>
        <v>0</v>
      </c>
      <c r="H238" s="369"/>
      <c r="I238" s="369"/>
      <c r="J238" s="369"/>
      <c r="K238" s="369"/>
      <c r="L238" s="369"/>
      <c r="M238" s="369"/>
      <c r="N238" s="369"/>
      <c r="O238" s="369"/>
      <c r="P238" s="371"/>
      <c r="Q238" s="465">
        <f>IF(C238&gt;Allgemeines!$C$12,0,SUM(G238,H238,J238,K238,M238:N238)-SUM(I238,L238,O238:P238))</f>
        <v>0</v>
      </c>
      <c r="R238" s="369"/>
      <c r="S238" s="369"/>
      <c r="T238" s="369"/>
      <c r="U238" s="369"/>
      <c r="V238" s="344">
        <f t="shared" si="46"/>
        <v>0</v>
      </c>
      <c r="W238" s="345">
        <f>IF(ISBLANK($B238),0,VLOOKUP($B238,Listen!$A$2:$C$45,2,FALSE))</f>
        <v>0</v>
      </c>
      <c r="X238" s="345">
        <f>IF(ISBLANK($B238),0,VLOOKUP($B238,Listen!$A$2:$C$45,3,FALSE))</f>
        <v>0</v>
      </c>
      <c r="Y238" s="372">
        <f t="shared" si="49"/>
        <v>0</v>
      </c>
      <c r="Z238" s="372">
        <f t="shared" si="48"/>
        <v>0</v>
      </c>
      <c r="AA238" s="372">
        <f t="shared" si="48"/>
        <v>0</v>
      </c>
      <c r="AB238" s="372">
        <f t="shared" si="48"/>
        <v>0</v>
      </c>
      <c r="AC238" s="372">
        <f t="shared" si="48"/>
        <v>0</v>
      </c>
      <c r="AD238" s="372">
        <f t="shared" si="48"/>
        <v>0</v>
      </c>
      <c r="AE238" s="372">
        <f t="shared" si="48"/>
        <v>0</v>
      </c>
      <c r="AF238" s="346">
        <f t="shared" si="47"/>
        <v>0</v>
      </c>
      <c r="AG238" s="346">
        <f>IF(C238=Allgemeines!$C$12,SAV!$V238-SAV!$AH238,HLOOKUP(Allgemeines!$C$12-1,$AI$4:$AO$2000,ROW(C238)-3,FALSE)-$AH238)</f>
        <v>0</v>
      </c>
      <c r="AH238" s="346">
        <f>HLOOKUP(Allgemeines!$C$12,$AI$4:$AO$2000,ROW(C238)-3,FALSE)</f>
        <v>0</v>
      </c>
      <c r="AI238" s="346">
        <f t="shared" si="38"/>
        <v>0</v>
      </c>
      <c r="AJ238" s="346">
        <f t="shared" si="39"/>
        <v>0</v>
      </c>
      <c r="AK238" s="346">
        <f t="shared" si="40"/>
        <v>0</v>
      </c>
      <c r="AL238" s="346">
        <f t="shared" si="41"/>
        <v>0</v>
      </c>
      <c r="AM238" s="346">
        <f t="shared" si="42"/>
        <v>0</v>
      </c>
      <c r="AN238" s="346">
        <f t="shared" si="43"/>
        <v>0</v>
      </c>
      <c r="AO238" s="346">
        <f t="shared" si="44"/>
        <v>0</v>
      </c>
    </row>
    <row r="239" spans="1:41" x14ac:dyDescent="0.25">
      <c r="A239" s="369"/>
      <c r="B239" s="369"/>
      <c r="C239" s="370"/>
      <c r="D239" s="369"/>
      <c r="E239" s="369"/>
      <c r="F239" s="369"/>
      <c r="G239" s="344">
        <f t="shared" si="45"/>
        <v>0</v>
      </c>
      <c r="H239" s="369"/>
      <c r="I239" s="369"/>
      <c r="J239" s="369"/>
      <c r="K239" s="369"/>
      <c r="L239" s="369"/>
      <c r="M239" s="369"/>
      <c r="N239" s="369"/>
      <c r="O239" s="369"/>
      <c r="P239" s="371"/>
      <c r="Q239" s="465">
        <f>IF(C239&gt;Allgemeines!$C$12,0,SUM(G239,H239,J239,K239,M239:N239)-SUM(I239,L239,O239:P239))</f>
        <v>0</v>
      </c>
      <c r="R239" s="369"/>
      <c r="S239" s="369"/>
      <c r="T239" s="369"/>
      <c r="U239" s="369"/>
      <c r="V239" s="344">
        <f t="shared" si="46"/>
        <v>0</v>
      </c>
      <c r="W239" s="345">
        <f>IF(ISBLANK($B239),0,VLOOKUP($B239,Listen!$A$2:$C$45,2,FALSE))</f>
        <v>0</v>
      </c>
      <c r="X239" s="345">
        <f>IF(ISBLANK($B239),0,VLOOKUP($B239,Listen!$A$2:$C$45,3,FALSE))</f>
        <v>0</v>
      </c>
      <c r="Y239" s="372">
        <f t="shared" si="49"/>
        <v>0</v>
      </c>
      <c r="Z239" s="372">
        <f t="shared" si="48"/>
        <v>0</v>
      </c>
      <c r="AA239" s="372">
        <f t="shared" si="48"/>
        <v>0</v>
      </c>
      <c r="AB239" s="372">
        <f t="shared" si="48"/>
        <v>0</v>
      </c>
      <c r="AC239" s="372">
        <f t="shared" si="48"/>
        <v>0</v>
      </c>
      <c r="AD239" s="372">
        <f t="shared" si="48"/>
        <v>0</v>
      </c>
      <c r="AE239" s="372">
        <f t="shared" si="48"/>
        <v>0</v>
      </c>
      <c r="AF239" s="346">
        <f t="shared" si="47"/>
        <v>0</v>
      </c>
      <c r="AG239" s="346">
        <f>IF(C239=Allgemeines!$C$12,SAV!$V239-SAV!$AH239,HLOOKUP(Allgemeines!$C$12-1,$AI$4:$AO$2000,ROW(C239)-3,FALSE)-$AH239)</f>
        <v>0</v>
      </c>
      <c r="AH239" s="346">
        <f>HLOOKUP(Allgemeines!$C$12,$AI$4:$AO$2000,ROW(C239)-3,FALSE)</f>
        <v>0</v>
      </c>
      <c r="AI239" s="346">
        <f t="shared" si="38"/>
        <v>0</v>
      </c>
      <c r="AJ239" s="346">
        <f t="shared" si="39"/>
        <v>0</v>
      </c>
      <c r="AK239" s="346">
        <f t="shared" si="40"/>
        <v>0</v>
      </c>
      <c r="AL239" s="346">
        <f t="shared" si="41"/>
        <v>0</v>
      </c>
      <c r="AM239" s="346">
        <f t="shared" si="42"/>
        <v>0</v>
      </c>
      <c r="AN239" s="346">
        <f t="shared" si="43"/>
        <v>0</v>
      </c>
      <c r="AO239" s="346">
        <f t="shared" si="44"/>
        <v>0</v>
      </c>
    </row>
    <row r="240" spans="1:41" x14ac:dyDescent="0.25">
      <c r="A240" s="369"/>
      <c r="B240" s="369"/>
      <c r="C240" s="370"/>
      <c r="D240" s="369"/>
      <c r="E240" s="369"/>
      <c r="F240" s="369"/>
      <c r="G240" s="344">
        <f t="shared" si="45"/>
        <v>0</v>
      </c>
      <c r="H240" s="369"/>
      <c r="I240" s="369"/>
      <c r="J240" s="369"/>
      <c r="K240" s="369"/>
      <c r="L240" s="369"/>
      <c r="M240" s="369"/>
      <c r="N240" s="369"/>
      <c r="O240" s="369"/>
      <c r="P240" s="371"/>
      <c r="Q240" s="465">
        <f>IF(C240&gt;Allgemeines!$C$12,0,SUM(G240,H240,J240,K240,M240:N240)-SUM(I240,L240,O240:P240))</f>
        <v>0</v>
      </c>
      <c r="R240" s="369"/>
      <c r="S240" s="369"/>
      <c r="T240" s="369"/>
      <c r="U240" s="369"/>
      <c r="V240" s="344">
        <f t="shared" si="46"/>
        <v>0</v>
      </c>
      <c r="W240" s="345">
        <f>IF(ISBLANK($B240),0,VLOOKUP($B240,Listen!$A$2:$C$45,2,FALSE))</f>
        <v>0</v>
      </c>
      <c r="X240" s="345">
        <f>IF(ISBLANK($B240),0,VLOOKUP($B240,Listen!$A$2:$C$45,3,FALSE))</f>
        <v>0</v>
      </c>
      <c r="Y240" s="372">
        <f t="shared" si="49"/>
        <v>0</v>
      </c>
      <c r="Z240" s="372">
        <f t="shared" si="48"/>
        <v>0</v>
      </c>
      <c r="AA240" s="372">
        <f t="shared" si="48"/>
        <v>0</v>
      </c>
      <c r="AB240" s="372">
        <f t="shared" si="48"/>
        <v>0</v>
      </c>
      <c r="AC240" s="372">
        <f t="shared" si="48"/>
        <v>0</v>
      </c>
      <c r="AD240" s="372">
        <f t="shared" si="48"/>
        <v>0</v>
      </c>
      <c r="AE240" s="372">
        <f t="shared" si="48"/>
        <v>0</v>
      </c>
      <c r="AF240" s="346">
        <f t="shared" si="47"/>
        <v>0</v>
      </c>
      <c r="AG240" s="346">
        <f>IF(C240=Allgemeines!$C$12,SAV!$V240-SAV!$AH240,HLOOKUP(Allgemeines!$C$12-1,$AI$4:$AO$2000,ROW(C240)-3,FALSE)-$AH240)</f>
        <v>0</v>
      </c>
      <c r="AH240" s="346">
        <f>HLOOKUP(Allgemeines!$C$12,$AI$4:$AO$2000,ROW(C240)-3,FALSE)</f>
        <v>0</v>
      </c>
      <c r="AI240" s="346">
        <f t="shared" si="38"/>
        <v>0</v>
      </c>
      <c r="AJ240" s="346">
        <f t="shared" si="39"/>
        <v>0</v>
      </c>
      <c r="AK240" s="346">
        <f t="shared" si="40"/>
        <v>0</v>
      </c>
      <c r="AL240" s="346">
        <f t="shared" si="41"/>
        <v>0</v>
      </c>
      <c r="AM240" s="346">
        <f t="shared" si="42"/>
        <v>0</v>
      </c>
      <c r="AN240" s="346">
        <f t="shared" si="43"/>
        <v>0</v>
      </c>
      <c r="AO240" s="346">
        <f t="shared" si="44"/>
        <v>0</v>
      </c>
    </row>
    <row r="241" spans="1:41" x14ac:dyDescent="0.25">
      <c r="A241" s="369"/>
      <c r="B241" s="369"/>
      <c r="C241" s="370"/>
      <c r="D241" s="369"/>
      <c r="E241" s="369"/>
      <c r="F241" s="369"/>
      <c r="G241" s="344">
        <f t="shared" si="45"/>
        <v>0</v>
      </c>
      <c r="H241" s="369"/>
      <c r="I241" s="369"/>
      <c r="J241" s="369"/>
      <c r="K241" s="369"/>
      <c r="L241" s="369"/>
      <c r="M241" s="369"/>
      <c r="N241" s="369"/>
      <c r="O241" s="369"/>
      <c r="P241" s="371"/>
      <c r="Q241" s="465">
        <f>IF(C241&gt;Allgemeines!$C$12,0,SUM(G241,H241,J241,K241,M241:N241)-SUM(I241,L241,O241:P241))</f>
        <v>0</v>
      </c>
      <c r="R241" s="369"/>
      <c r="S241" s="369"/>
      <c r="T241" s="369"/>
      <c r="U241" s="369"/>
      <c r="V241" s="344">
        <f t="shared" si="46"/>
        <v>0</v>
      </c>
      <c r="W241" s="345">
        <f>IF(ISBLANK($B241),0,VLOOKUP($B241,Listen!$A$2:$C$45,2,FALSE))</f>
        <v>0</v>
      </c>
      <c r="X241" s="345">
        <f>IF(ISBLANK($B241),0,VLOOKUP($B241,Listen!$A$2:$C$45,3,FALSE))</f>
        <v>0</v>
      </c>
      <c r="Y241" s="372">
        <f t="shared" si="49"/>
        <v>0</v>
      </c>
      <c r="Z241" s="372">
        <f t="shared" si="48"/>
        <v>0</v>
      </c>
      <c r="AA241" s="372">
        <f t="shared" si="48"/>
        <v>0</v>
      </c>
      <c r="AB241" s="372">
        <f t="shared" si="48"/>
        <v>0</v>
      </c>
      <c r="AC241" s="372">
        <f t="shared" si="48"/>
        <v>0</v>
      </c>
      <c r="AD241" s="372">
        <f t="shared" si="48"/>
        <v>0</v>
      </c>
      <c r="AE241" s="372">
        <f t="shared" si="48"/>
        <v>0</v>
      </c>
      <c r="AF241" s="346">
        <f t="shared" si="47"/>
        <v>0</v>
      </c>
      <c r="AG241" s="346">
        <f>IF(C241=Allgemeines!$C$12,SAV!$V241-SAV!$AH241,HLOOKUP(Allgemeines!$C$12-1,$AI$4:$AO$2000,ROW(C241)-3,FALSE)-$AH241)</f>
        <v>0</v>
      </c>
      <c r="AH241" s="346">
        <f>HLOOKUP(Allgemeines!$C$12,$AI$4:$AO$2000,ROW(C241)-3,FALSE)</f>
        <v>0</v>
      </c>
      <c r="AI241" s="346">
        <f t="shared" si="38"/>
        <v>0</v>
      </c>
      <c r="AJ241" s="346">
        <f t="shared" si="39"/>
        <v>0</v>
      </c>
      <c r="AK241" s="346">
        <f t="shared" si="40"/>
        <v>0</v>
      </c>
      <c r="AL241" s="346">
        <f t="shared" si="41"/>
        <v>0</v>
      </c>
      <c r="AM241" s="346">
        <f t="shared" si="42"/>
        <v>0</v>
      </c>
      <c r="AN241" s="346">
        <f t="shared" si="43"/>
        <v>0</v>
      </c>
      <c r="AO241" s="346">
        <f t="shared" si="44"/>
        <v>0</v>
      </c>
    </row>
    <row r="242" spans="1:41" x14ac:dyDescent="0.25">
      <c r="A242" s="369"/>
      <c r="B242" s="369"/>
      <c r="C242" s="370"/>
      <c r="D242" s="369"/>
      <c r="E242" s="369"/>
      <c r="F242" s="369"/>
      <c r="G242" s="344">
        <f t="shared" si="45"/>
        <v>0</v>
      </c>
      <c r="H242" s="369"/>
      <c r="I242" s="369"/>
      <c r="J242" s="369"/>
      <c r="K242" s="369"/>
      <c r="L242" s="369"/>
      <c r="M242" s="369"/>
      <c r="N242" s="369"/>
      <c r="O242" s="369"/>
      <c r="P242" s="371"/>
      <c r="Q242" s="465">
        <f>IF(C242&gt;Allgemeines!$C$12,0,SUM(G242,H242,J242,K242,M242:N242)-SUM(I242,L242,O242:P242))</f>
        <v>0</v>
      </c>
      <c r="R242" s="369"/>
      <c r="S242" s="369"/>
      <c r="T242" s="369"/>
      <c r="U242" s="369"/>
      <c r="V242" s="344">
        <f t="shared" si="46"/>
        <v>0</v>
      </c>
      <c r="W242" s="345">
        <f>IF(ISBLANK($B242),0,VLOOKUP($B242,Listen!$A$2:$C$45,2,FALSE))</f>
        <v>0</v>
      </c>
      <c r="X242" s="345">
        <f>IF(ISBLANK($B242),0,VLOOKUP($B242,Listen!$A$2:$C$45,3,FALSE))</f>
        <v>0</v>
      </c>
      <c r="Y242" s="372">
        <f t="shared" si="49"/>
        <v>0</v>
      </c>
      <c r="Z242" s="372">
        <f t="shared" si="48"/>
        <v>0</v>
      </c>
      <c r="AA242" s="372">
        <f t="shared" si="48"/>
        <v>0</v>
      </c>
      <c r="AB242" s="372">
        <f t="shared" si="48"/>
        <v>0</v>
      </c>
      <c r="AC242" s="372">
        <f t="shared" si="48"/>
        <v>0</v>
      </c>
      <c r="AD242" s="372">
        <f t="shared" si="48"/>
        <v>0</v>
      </c>
      <c r="AE242" s="372">
        <f t="shared" si="48"/>
        <v>0</v>
      </c>
      <c r="AF242" s="346">
        <f t="shared" si="47"/>
        <v>0</v>
      </c>
      <c r="AG242" s="346">
        <f>IF(C242=Allgemeines!$C$12,SAV!$V242-SAV!$AH242,HLOOKUP(Allgemeines!$C$12-1,$AI$4:$AO$2000,ROW(C242)-3,FALSE)-$AH242)</f>
        <v>0</v>
      </c>
      <c r="AH242" s="346">
        <f>HLOOKUP(Allgemeines!$C$12,$AI$4:$AO$2000,ROW(C242)-3,FALSE)</f>
        <v>0</v>
      </c>
      <c r="AI242" s="346">
        <f t="shared" si="38"/>
        <v>0</v>
      </c>
      <c r="AJ242" s="346">
        <f t="shared" si="39"/>
        <v>0</v>
      </c>
      <c r="AK242" s="346">
        <f t="shared" si="40"/>
        <v>0</v>
      </c>
      <c r="AL242" s="346">
        <f t="shared" si="41"/>
        <v>0</v>
      </c>
      <c r="AM242" s="346">
        <f t="shared" si="42"/>
        <v>0</v>
      </c>
      <c r="AN242" s="346">
        <f t="shared" si="43"/>
        <v>0</v>
      </c>
      <c r="AO242" s="346">
        <f t="shared" si="44"/>
        <v>0</v>
      </c>
    </row>
    <row r="243" spans="1:41" x14ac:dyDescent="0.25">
      <c r="A243" s="369"/>
      <c r="B243" s="369"/>
      <c r="C243" s="370"/>
      <c r="D243" s="369"/>
      <c r="E243" s="369"/>
      <c r="F243" s="369"/>
      <c r="G243" s="344">
        <f t="shared" si="45"/>
        <v>0</v>
      </c>
      <c r="H243" s="369"/>
      <c r="I243" s="369"/>
      <c r="J243" s="369"/>
      <c r="K243" s="369"/>
      <c r="L243" s="369"/>
      <c r="M243" s="369"/>
      <c r="N243" s="369"/>
      <c r="O243" s="369"/>
      <c r="P243" s="371"/>
      <c r="Q243" s="465">
        <f>IF(C243&gt;Allgemeines!$C$12,0,SUM(G243,H243,J243,K243,M243:N243)-SUM(I243,L243,O243:P243))</f>
        <v>0</v>
      </c>
      <c r="R243" s="369"/>
      <c r="S243" s="369"/>
      <c r="T243" s="369"/>
      <c r="U243" s="369"/>
      <c r="V243" s="344">
        <f t="shared" si="46"/>
        <v>0</v>
      </c>
      <c r="W243" s="345">
        <f>IF(ISBLANK($B243),0,VLOOKUP($B243,Listen!$A$2:$C$45,2,FALSE))</f>
        <v>0</v>
      </c>
      <c r="X243" s="345">
        <f>IF(ISBLANK($B243),0,VLOOKUP($B243,Listen!$A$2:$C$45,3,FALSE))</f>
        <v>0</v>
      </c>
      <c r="Y243" s="372">
        <f t="shared" si="49"/>
        <v>0</v>
      </c>
      <c r="Z243" s="372">
        <f t="shared" si="48"/>
        <v>0</v>
      </c>
      <c r="AA243" s="372">
        <f t="shared" si="48"/>
        <v>0</v>
      </c>
      <c r="AB243" s="372">
        <f t="shared" si="48"/>
        <v>0</v>
      </c>
      <c r="AC243" s="372">
        <f t="shared" si="48"/>
        <v>0</v>
      </c>
      <c r="AD243" s="372">
        <f t="shared" si="48"/>
        <v>0</v>
      </c>
      <c r="AE243" s="372">
        <f t="shared" si="48"/>
        <v>0</v>
      </c>
      <c r="AF243" s="346">
        <f t="shared" si="47"/>
        <v>0</v>
      </c>
      <c r="AG243" s="346">
        <f>IF(C243=Allgemeines!$C$12,SAV!$V243-SAV!$AH243,HLOOKUP(Allgemeines!$C$12-1,$AI$4:$AO$2000,ROW(C243)-3,FALSE)-$AH243)</f>
        <v>0</v>
      </c>
      <c r="AH243" s="346">
        <f>HLOOKUP(Allgemeines!$C$12,$AI$4:$AO$2000,ROW(C243)-3,FALSE)</f>
        <v>0</v>
      </c>
      <c r="AI243" s="346">
        <f t="shared" si="38"/>
        <v>0</v>
      </c>
      <c r="AJ243" s="346">
        <f t="shared" si="39"/>
        <v>0</v>
      </c>
      <c r="AK243" s="346">
        <f t="shared" si="40"/>
        <v>0</v>
      </c>
      <c r="AL243" s="346">
        <f t="shared" si="41"/>
        <v>0</v>
      </c>
      <c r="AM243" s="346">
        <f t="shared" si="42"/>
        <v>0</v>
      </c>
      <c r="AN243" s="346">
        <f t="shared" si="43"/>
        <v>0</v>
      </c>
      <c r="AO243" s="346">
        <f t="shared" si="44"/>
        <v>0</v>
      </c>
    </row>
    <row r="244" spans="1:41" x14ac:dyDescent="0.25">
      <c r="A244" s="369"/>
      <c r="B244" s="369"/>
      <c r="C244" s="370"/>
      <c r="D244" s="369"/>
      <c r="E244" s="369"/>
      <c r="F244" s="369"/>
      <c r="G244" s="344">
        <f t="shared" si="45"/>
        <v>0</v>
      </c>
      <c r="H244" s="369"/>
      <c r="I244" s="369"/>
      <c r="J244" s="369"/>
      <c r="K244" s="369"/>
      <c r="L244" s="369"/>
      <c r="M244" s="369"/>
      <c r="N244" s="369"/>
      <c r="O244" s="369"/>
      <c r="P244" s="371"/>
      <c r="Q244" s="465">
        <f>IF(C244&gt;Allgemeines!$C$12,0,SUM(G244,H244,J244,K244,M244:N244)-SUM(I244,L244,O244:P244))</f>
        <v>0</v>
      </c>
      <c r="R244" s="369"/>
      <c r="S244" s="369"/>
      <c r="T244" s="369"/>
      <c r="U244" s="369"/>
      <c r="V244" s="344">
        <f t="shared" si="46"/>
        <v>0</v>
      </c>
      <c r="W244" s="345">
        <f>IF(ISBLANK($B244),0,VLOOKUP($B244,Listen!$A$2:$C$45,2,FALSE))</f>
        <v>0</v>
      </c>
      <c r="X244" s="345">
        <f>IF(ISBLANK($B244),0,VLOOKUP($B244,Listen!$A$2:$C$45,3,FALSE))</f>
        <v>0</v>
      </c>
      <c r="Y244" s="372">
        <f t="shared" si="49"/>
        <v>0</v>
      </c>
      <c r="Z244" s="372">
        <f t="shared" si="48"/>
        <v>0</v>
      </c>
      <c r="AA244" s="372">
        <f t="shared" si="48"/>
        <v>0</v>
      </c>
      <c r="AB244" s="372">
        <f t="shared" ref="Z244:AE286" si="50">$W244</f>
        <v>0</v>
      </c>
      <c r="AC244" s="372">
        <f t="shared" si="50"/>
        <v>0</v>
      </c>
      <c r="AD244" s="372">
        <f t="shared" si="50"/>
        <v>0</v>
      </c>
      <c r="AE244" s="372">
        <f t="shared" si="50"/>
        <v>0</v>
      </c>
      <c r="AF244" s="346">
        <f t="shared" si="47"/>
        <v>0</v>
      </c>
      <c r="AG244" s="346">
        <f>IF(C244=Allgemeines!$C$12,SAV!$V244-SAV!$AH244,HLOOKUP(Allgemeines!$C$12-1,$AI$4:$AO$2000,ROW(C244)-3,FALSE)-$AH244)</f>
        <v>0</v>
      </c>
      <c r="AH244" s="346">
        <f>HLOOKUP(Allgemeines!$C$12,$AI$4:$AO$2000,ROW(C244)-3,FALSE)</f>
        <v>0</v>
      </c>
      <c r="AI244" s="346">
        <f t="shared" si="38"/>
        <v>0</v>
      </c>
      <c r="AJ244" s="346">
        <f t="shared" si="39"/>
        <v>0</v>
      </c>
      <c r="AK244" s="346">
        <f t="shared" si="40"/>
        <v>0</v>
      </c>
      <c r="AL244" s="346">
        <f t="shared" si="41"/>
        <v>0</v>
      </c>
      <c r="AM244" s="346">
        <f t="shared" si="42"/>
        <v>0</v>
      </c>
      <c r="AN244" s="346">
        <f t="shared" si="43"/>
        <v>0</v>
      </c>
      <c r="AO244" s="346">
        <f t="shared" si="44"/>
        <v>0</v>
      </c>
    </row>
    <row r="245" spans="1:41" x14ac:dyDescent="0.25">
      <c r="A245" s="369"/>
      <c r="B245" s="369"/>
      <c r="C245" s="370"/>
      <c r="D245" s="369"/>
      <c r="E245" s="369"/>
      <c r="F245" s="369"/>
      <c r="G245" s="344">
        <f t="shared" si="45"/>
        <v>0</v>
      </c>
      <c r="H245" s="369"/>
      <c r="I245" s="369"/>
      <c r="J245" s="369"/>
      <c r="K245" s="369"/>
      <c r="L245" s="369"/>
      <c r="M245" s="369"/>
      <c r="N245" s="369"/>
      <c r="O245" s="369"/>
      <c r="P245" s="371"/>
      <c r="Q245" s="465">
        <f>IF(C245&gt;Allgemeines!$C$12,0,SUM(G245,H245,J245,K245,M245:N245)-SUM(I245,L245,O245:P245))</f>
        <v>0</v>
      </c>
      <c r="R245" s="369"/>
      <c r="S245" s="369"/>
      <c r="T245" s="369"/>
      <c r="U245" s="369"/>
      <c r="V245" s="344">
        <f t="shared" si="46"/>
        <v>0</v>
      </c>
      <c r="W245" s="345">
        <f>IF(ISBLANK($B245),0,VLOOKUP($B245,Listen!$A$2:$C$45,2,FALSE))</f>
        <v>0</v>
      </c>
      <c r="X245" s="345">
        <f>IF(ISBLANK($B245),0,VLOOKUP($B245,Listen!$A$2:$C$45,3,FALSE))</f>
        <v>0</v>
      </c>
      <c r="Y245" s="372">
        <f t="shared" si="49"/>
        <v>0</v>
      </c>
      <c r="Z245" s="372">
        <f t="shared" si="50"/>
        <v>0</v>
      </c>
      <c r="AA245" s="372">
        <f t="shared" si="50"/>
        <v>0</v>
      </c>
      <c r="AB245" s="372">
        <f t="shared" si="50"/>
        <v>0</v>
      </c>
      <c r="AC245" s="372">
        <f t="shared" si="50"/>
        <v>0</v>
      </c>
      <c r="AD245" s="372">
        <f t="shared" si="50"/>
        <v>0</v>
      </c>
      <c r="AE245" s="372">
        <f t="shared" si="50"/>
        <v>0</v>
      </c>
      <c r="AF245" s="346">
        <f t="shared" si="47"/>
        <v>0</v>
      </c>
      <c r="AG245" s="346">
        <f>IF(C245=Allgemeines!$C$12,SAV!$V245-SAV!$AH245,HLOOKUP(Allgemeines!$C$12-1,$AI$4:$AO$2000,ROW(C245)-3,FALSE)-$AH245)</f>
        <v>0</v>
      </c>
      <c r="AH245" s="346">
        <f>HLOOKUP(Allgemeines!$C$12,$AI$4:$AO$2000,ROW(C245)-3,FALSE)</f>
        <v>0</v>
      </c>
      <c r="AI245" s="346">
        <f t="shared" si="38"/>
        <v>0</v>
      </c>
      <c r="AJ245" s="346">
        <f t="shared" si="39"/>
        <v>0</v>
      </c>
      <c r="AK245" s="346">
        <f t="shared" si="40"/>
        <v>0</v>
      </c>
      <c r="AL245" s="346">
        <f t="shared" si="41"/>
        <v>0</v>
      </c>
      <c r="AM245" s="346">
        <f t="shared" si="42"/>
        <v>0</v>
      </c>
      <c r="AN245" s="346">
        <f t="shared" si="43"/>
        <v>0</v>
      </c>
      <c r="AO245" s="346">
        <f t="shared" si="44"/>
        <v>0</v>
      </c>
    </row>
    <row r="246" spans="1:41" x14ac:dyDescent="0.25">
      <c r="A246" s="369"/>
      <c r="B246" s="369"/>
      <c r="C246" s="370"/>
      <c r="D246" s="369"/>
      <c r="E246" s="369"/>
      <c r="F246" s="369"/>
      <c r="G246" s="344">
        <f t="shared" si="45"/>
        <v>0</v>
      </c>
      <c r="H246" s="369"/>
      <c r="I246" s="369"/>
      <c r="J246" s="369"/>
      <c r="K246" s="369"/>
      <c r="L246" s="369"/>
      <c r="M246" s="369"/>
      <c r="N246" s="369"/>
      <c r="O246" s="369"/>
      <c r="P246" s="371"/>
      <c r="Q246" s="465">
        <f>IF(C246&gt;Allgemeines!$C$12,0,SUM(G246,H246,J246,K246,M246:N246)-SUM(I246,L246,O246:P246))</f>
        <v>0</v>
      </c>
      <c r="R246" s="369"/>
      <c r="S246" s="369"/>
      <c r="T246" s="369"/>
      <c r="U246" s="369"/>
      <c r="V246" s="344">
        <f t="shared" si="46"/>
        <v>0</v>
      </c>
      <c r="W246" s="345">
        <f>IF(ISBLANK($B246),0,VLOOKUP($B246,Listen!$A$2:$C$45,2,FALSE))</f>
        <v>0</v>
      </c>
      <c r="X246" s="345">
        <f>IF(ISBLANK($B246),0,VLOOKUP($B246,Listen!$A$2:$C$45,3,FALSE))</f>
        <v>0</v>
      </c>
      <c r="Y246" s="372">
        <f t="shared" si="49"/>
        <v>0</v>
      </c>
      <c r="Z246" s="372">
        <f t="shared" si="50"/>
        <v>0</v>
      </c>
      <c r="AA246" s="372">
        <f t="shared" si="50"/>
        <v>0</v>
      </c>
      <c r="AB246" s="372">
        <f t="shared" si="50"/>
        <v>0</v>
      </c>
      <c r="AC246" s="372">
        <f t="shared" si="50"/>
        <v>0</v>
      </c>
      <c r="AD246" s="372">
        <f t="shared" si="50"/>
        <v>0</v>
      </c>
      <c r="AE246" s="372">
        <f t="shared" si="50"/>
        <v>0</v>
      </c>
      <c r="AF246" s="346">
        <f t="shared" si="47"/>
        <v>0</v>
      </c>
      <c r="AG246" s="346">
        <f>IF(C246=Allgemeines!$C$12,SAV!$V246-SAV!$AH246,HLOOKUP(Allgemeines!$C$12-1,$AI$4:$AO$2000,ROW(C246)-3,FALSE)-$AH246)</f>
        <v>0</v>
      </c>
      <c r="AH246" s="346">
        <f>HLOOKUP(Allgemeines!$C$12,$AI$4:$AO$2000,ROW(C246)-3,FALSE)</f>
        <v>0</v>
      </c>
      <c r="AI246" s="346">
        <f t="shared" si="38"/>
        <v>0</v>
      </c>
      <c r="AJ246" s="346">
        <f t="shared" si="39"/>
        <v>0</v>
      </c>
      <c r="AK246" s="346">
        <f t="shared" si="40"/>
        <v>0</v>
      </c>
      <c r="AL246" s="346">
        <f t="shared" si="41"/>
        <v>0</v>
      </c>
      <c r="AM246" s="346">
        <f t="shared" si="42"/>
        <v>0</v>
      </c>
      <c r="AN246" s="346">
        <f t="shared" si="43"/>
        <v>0</v>
      </c>
      <c r="AO246" s="346">
        <f t="shared" si="44"/>
        <v>0</v>
      </c>
    </row>
    <row r="247" spans="1:41" x14ac:dyDescent="0.25">
      <c r="A247" s="369"/>
      <c r="B247" s="369"/>
      <c r="C247" s="370"/>
      <c r="D247" s="369"/>
      <c r="E247" s="369"/>
      <c r="F247" s="369"/>
      <c r="G247" s="344">
        <f t="shared" si="45"/>
        <v>0</v>
      </c>
      <c r="H247" s="369"/>
      <c r="I247" s="369"/>
      <c r="J247" s="369"/>
      <c r="K247" s="369"/>
      <c r="L247" s="369"/>
      <c r="M247" s="369"/>
      <c r="N247" s="369"/>
      <c r="O247" s="369"/>
      <c r="P247" s="371"/>
      <c r="Q247" s="465">
        <f>IF(C247&gt;Allgemeines!$C$12,0,SUM(G247,H247,J247,K247,M247:N247)-SUM(I247,L247,O247:P247))</f>
        <v>0</v>
      </c>
      <c r="R247" s="369"/>
      <c r="S247" s="369"/>
      <c r="T247" s="369"/>
      <c r="U247" s="369"/>
      <c r="V247" s="344">
        <f t="shared" si="46"/>
        <v>0</v>
      </c>
      <c r="W247" s="345">
        <f>IF(ISBLANK($B247),0,VLOOKUP($B247,Listen!$A$2:$C$45,2,FALSE))</f>
        <v>0</v>
      </c>
      <c r="X247" s="345">
        <f>IF(ISBLANK($B247),0,VLOOKUP($B247,Listen!$A$2:$C$45,3,FALSE))</f>
        <v>0</v>
      </c>
      <c r="Y247" s="372">
        <f t="shared" si="49"/>
        <v>0</v>
      </c>
      <c r="Z247" s="372">
        <f t="shared" si="50"/>
        <v>0</v>
      </c>
      <c r="AA247" s="372">
        <f t="shared" si="50"/>
        <v>0</v>
      </c>
      <c r="AB247" s="372">
        <f t="shared" si="50"/>
        <v>0</v>
      </c>
      <c r="AC247" s="372">
        <f t="shared" si="50"/>
        <v>0</v>
      </c>
      <c r="AD247" s="372">
        <f t="shared" si="50"/>
        <v>0</v>
      </c>
      <c r="AE247" s="372">
        <f t="shared" si="50"/>
        <v>0</v>
      </c>
      <c r="AF247" s="346">
        <f t="shared" si="47"/>
        <v>0</v>
      </c>
      <c r="AG247" s="346">
        <f>IF(C247=Allgemeines!$C$12,SAV!$V247-SAV!$AH247,HLOOKUP(Allgemeines!$C$12-1,$AI$4:$AO$2000,ROW(C247)-3,FALSE)-$AH247)</f>
        <v>0</v>
      </c>
      <c r="AH247" s="346">
        <f>HLOOKUP(Allgemeines!$C$12,$AI$4:$AO$2000,ROW(C247)-3,FALSE)</f>
        <v>0</v>
      </c>
      <c r="AI247" s="346">
        <f t="shared" si="38"/>
        <v>0</v>
      </c>
      <c r="AJ247" s="346">
        <f t="shared" si="39"/>
        <v>0</v>
      </c>
      <c r="AK247" s="346">
        <f t="shared" si="40"/>
        <v>0</v>
      </c>
      <c r="AL247" s="346">
        <f t="shared" si="41"/>
        <v>0</v>
      </c>
      <c r="AM247" s="346">
        <f t="shared" si="42"/>
        <v>0</v>
      </c>
      <c r="AN247" s="346">
        <f t="shared" si="43"/>
        <v>0</v>
      </c>
      <c r="AO247" s="346">
        <f t="shared" si="44"/>
        <v>0</v>
      </c>
    </row>
    <row r="248" spans="1:41" x14ac:dyDescent="0.25">
      <c r="A248" s="369"/>
      <c r="B248" s="369"/>
      <c r="C248" s="370"/>
      <c r="D248" s="369"/>
      <c r="E248" s="369"/>
      <c r="F248" s="369"/>
      <c r="G248" s="344">
        <f t="shared" si="45"/>
        <v>0</v>
      </c>
      <c r="H248" s="369"/>
      <c r="I248" s="369"/>
      <c r="J248" s="369"/>
      <c r="K248" s="369"/>
      <c r="L248" s="369"/>
      <c r="M248" s="369"/>
      <c r="N248" s="369"/>
      <c r="O248" s="369"/>
      <c r="P248" s="371"/>
      <c r="Q248" s="465">
        <f>IF(C248&gt;Allgemeines!$C$12,0,SUM(G248,H248,J248,K248,M248:N248)-SUM(I248,L248,O248:P248))</f>
        <v>0</v>
      </c>
      <c r="R248" s="369"/>
      <c r="S248" s="369"/>
      <c r="T248" s="369"/>
      <c r="U248" s="369"/>
      <c r="V248" s="344">
        <f t="shared" si="46"/>
        <v>0</v>
      </c>
      <c r="W248" s="345">
        <f>IF(ISBLANK($B248),0,VLOOKUP($B248,Listen!$A$2:$C$45,2,FALSE))</f>
        <v>0</v>
      </c>
      <c r="X248" s="345">
        <f>IF(ISBLANK($B248),0,VLOOKUP($B248,Listen!$A$2:$C$45,3,FALSE))</f>
        <v>0</v>
      </c>
      <c r="Y248" s="372">
        <f t="shared" si="49"/>
        <v>0</v>
      </c>
      <c r="Z248" s="372">
        <f t="shared" si="50"/>
        <v>0</v>
      </c>
      <c r="AA248" s="372">
        <f t="shared" si="50"/>
        <v>0</v>
      </c>
      <c r="AB248" s="372">
        <f t="shared" si="50"/>
        <v>0</v>
      </c>
      <c r="AC248" s="372">
        <f t="shared" si="50"/>
        <v>0</v>
      </c>
      <c r="AD248" s="372">
        <f t="shared" si="50"/>
        <v>0</v>
      </c>
      <c r="AE248" s="372">
        <f t="shared" si="50"/>
        <v>0</v>
      </c>
      <c r="AF248" s="346">
        <f t="shared" si="47"/>
        <v>0</v>
      </c>
      <c r="AG248" s="346">
        <f>IF(C248=Allgemeines!$C$12,SAV!$V248-SAV!$AH248,HLOOKUP(Allgemeines!$C$12-1,$AI$4:$AO$2000,ROW(C248)-3,FALSE)-$AH248)</f>
        <v>0</v>
      </c>
      <c r="AH248" s="346">
        <f>HLOOKUP(Allgemeines!$C$12,$AI$4:$AO$2000,ROW(C248)-3,FALSE)</f>
        <v>0</v>
      </c>
      <c r="AI248" s="346">
        <f t="shared" si="38"/>
        <v>0</v>
      </c>
      <c r="AJ248" s="346">
        <f t="shared" si="39"/>
        <v>0</v>
      </c>
      <c r="AK248" s="346">
        <f t="shared" si="40"/>
        <v>0</v>
      </c>
      <c r="AL248" s="346">
        <f t="shared" si="41"/>
        <v>0</v>
      </c>
      <c r="AM248" s="346">
        <f t="shared" si="42"/>
        <v>0</v>
      </c>
      <c r="AN248" s="346">
        <f t="shared" si="43"/>
        <v>0</v>
      </c>
      <c r="AO248" s="346">
        <f t="shared" si="44"/>
        <v>0</v>
      </c>
    </row>
    <row r="249" spans="1:41" x14ac:dyDescent="0.25">
      <c r="A249" s="369"/>
      <c r="B249" s="369"/>
      <c r="C249" s="370"/>
      <c r="D249" s="369"/>
      <c r="E249" s="369"/>
      <c r="F249" s="369"/>
      <c r="G249" s="344">
        <f t="shared" si="45"/>
        <v>0</v>
      </c>
      <c r="H249" s="369"/>
      <c r="I249" s="369"/>
      <c r="J249" s="369"/>
      <c r="K249" s="369"/>
      <c r="L249" s="369"/>
      <c r="M249" s="369"/>
      <c r="N249" s="369"/>
      <c r="O249" s="369"/>
      <c r="P249" s="371"/>
      <c r="Q249" s="465">
        <f>IF(C249&gt;Allgemeines!$C$12,0,SUM(G249,H249,J249,K249,M249:N249)-SUM(I249,L249,O249:P249))</f>
        <v>0</v>
      </c>
      <c r="R249" s="369"/>
      <c r="S249" s="369"/>
      <c r="T249" s="369"/>
      <c r="U249" s="369"/>
      <c r="V249" s="344">
        <f t="shared" si="46"/>
        <v>0</v>
      </c>
      <c r="W249" s="345">
        <f>IF(ISBLANK($B249),0,VLOOKUP($B249,Listen!$A$2:$C$45,2,FALSE))</f>
        <v>0</v>
      </c>
      <c r="X249" s="345">
        <f>IF(ISBLANK($B249),0,VLOOKUP($B249,Listen!$A$2:$C$45,3,FALSE))</f>
        <v>0</v>
      </c>
      <c r="Y249" s="372">
        <f t="shared" si="49"/>
        <v>0</v>
      </c>
      <c r="Z249" s="372">
        <f t="shared" si="50"/>
        <v>0</v>
      </c>
      <c r="AA249" s="372">
        <f t="shared" si="50"/>
        <v>0</v>
      </c>
      <c r="AB249" s="372">
        <f t="shared" si="50"/>
        <v>0</v>
      </c>
      <c r="AC249" s="372">
        <f t="shared" si="50"/>
        <v>0</v>
      </c>
      <c r="AD249" s="372">
        <f t="shared" si="50"/>
        <v>0</v>
      </c>
      <c r="AE249" s="372">
        <f t="shared" si="50"/>
        <v>0</v>
      </c>
      <c r="AF249" s="346">
        <f t="shared" si="47"/>
        <v>0</v>
      </c>
      <c r="AG249" s="346">
        <f>IF(C249=Allgemeines!$C$12,SAV!$V249-SAV!$AH249,HLOOKUP(Allgemeines!$C$12-1,$AI$4:$AO$2000,ROW(C249)-3,FALSE)-$AH249)</f>
        <v>0</v>
      </c>
      <c r="AH249" s="346">
        <f>HLOOKUP(Allgemeines!$C$12,$AI$4:$AO$2000,ROW(C249)-3,FALSE)</f>
        <v>0</v>
      </c>
      <c r="AI249" s="346">
        <f t="shared" si="38"/>
        <v>0</v>
      </c>
      <c r="AJ249" s="346">
        <f t="shared" si="39"/>
        <v>0</v>
      </c>
      <c r="AK249" s="346">
        <f t="shared" si="40"/>
        <v>0</v>
      </c>
      <c r="AL249" s="346">
        <f t="shared" si="41"/>
        <v>0</v>
      </c>
      <c r="AM249" s="346">
        <f t="shared" si="42"/>
        <v>0</v>
      </c>
      <c r="AN249" s="346">
        <f t="shared" si="43"/>
        <v>0</v>
      </c>
      <c r="AO249" s="346">
        <f t="shared" si="44"/>
        <v>0</v>
      </c>
    </row>
    <row r="250" spans="1:41" x14ac:dyDescent="0.25">
      <c r="A250" s="369"/>
      <c r="B250" s="369"/>
      <c r="C250" s="370"/>
      <c r="D250" s="369"/>
      <c r="E250" s="369"/>
      <c r="F250" s="369"/>
      <c r="G250" s="344">
        <f t="shared" si="45"/>
        <v>0</v>
      </c>
      <c r="H250" s="369"/>
      <c r="I250" s="369"/>
      <c r="J250" s="369"/>
      <c r="K250" s="369"/>
      <c r="L250" s="369"/>
      <c r="M250" s="369"/>
      <c r="N250" s="369"/>
      <c r="O250" s="369"/>
      <c r="P250" s="371"/>
      <c r="Q250" s="465">
        <f>IF(C250&gt;Allgemeines!$C$12,0,SUM(G250,H250,J250,K250,M250:N250)-SUM(I250,L250,O250:P250))</f>
        <v>0</v>
      </c>
      <c r="R250" s="369"/>
      <c r="S250" s="369"/>
      <c r="T250" s="369"/>
      <c r="U250" s="369"/>
      <c r="V250" s="344">
        <f t="shared" si="46"/>
        <v>0</v>
      </c>
      <c r="W250" s="345">
        <f>IF(ISBLANK($B250),0,VLOOKUP($B250,Listen!$A$2:$C$45,2,FALSE))</f>
        <v>0</v>
      </c>
      <c r="X250" s="345">
        <f>IF(ISBLANK($B250),0,VLOOKUP($B250,Listen!$A$2:$C$45,3,FALSE))</f>
        <v>0</v>
      </c>
      <c r="Y250" s="372">
        <f t="shared" si="49"/>
        <v>0</v>
      </c>
      <c r="Z250" s="372">
        <f t="shared" si="50"/>
        <v>0</v>
      </c>
      <c r="AA250" s="372">
        <f t="shared" si="50"/>
        <v>0</v>
      </c>
      <c r="AB250" s="372">
        <f t="shared" si="50"/>
        <v>0</v>
      </c>
      <c r="AC250" s="372">
        <f t="shared" si="50"/>
        <v>0</v>
      </c>
      <c r="AD250" s="372">
        <f t="shared" si="50"/>
        <v>0</v>
      </c>
      <c r="AE250" s="372">
        <f t="shared" si="50"/>
        <v>0</v>
      </c>
      <c r="AF250" s="346">
        <f t="shared" si="47"/>
        <v>0</v>
      </c>
      <c r="AG250" s="346">
        <f>IF(C250=Allgemeines!$C$12,SAV!$V250-SAV!$AH250,HLOOKUP(Allgemeines!$C$12-1,$AI$4:$AO$2000,ROW(C250)-3,FALSE)-$AH250)</f>
        <v>0</v>
      </c>
      <c r="AH250" s="346">
        <f>HLOOKUP(Allgemeines!$C$12,$AI$4:$AO$2000,ROW(C250)-3,FALSE)</f>
        <v>0</v>
      </c>
      <c r="AI250" s="346">
        <f t="shared" si="38"/>
        <v>0</v>
      </c>
      <c r="AJ250" s="346">
        <f t="shared" si="39"/>
        <v>0</v>
      </c>
      <c r="AK250" s="346">
        <f t="shared" si="40"/>
        <v>0</v>
      </c>
      <c r="AL250" s="346">
        <f t="shared" si="41"/>
        <v>0</v>
      </c>
      <c r="AM250" s="346">
        <f t="shared" si="42"/>
        <v>0</v>
      </c>
      <c r="AN250" s="346">
        <f t="shared" si="43"/>
        <v>0</v>
      </c>
      <c r="AO250" s="346">
        <f t="shared" si="44"/>
        <v>0</v>
      </c>
    </row>
    <row r="251" spans="1:41" x14ac:dyDescent="0.25">
      <c r="A251" s="369"/>
      <c r="B251" s="369"/>
      <c r="C251" s="370"/>
      <c r="D251" s="369"/>
      <c r="E251" s="369"/>
      <c r="F251" s="369"/>
      <c r="G251" s="344">
        <f t="shared" si="45"/>
        <v>0</v>
      </c>
      <c r="H251" s="369"/>
      <c r="I251" s="369"/>
      <c r="J251" s="369"/>
      <c r="K251" s="369"/>
      <c r="L251" s="369"/>
      <c r="M251" s="369"/>
      <c r="N251" s="369"/>
      <c r="O251" s="369"/>
      <c r="P251" s="371"/>
      <c r="Q251" s="465">
        <f>IF(C251&gt;Allgemeines!$C$12,0,SUM(G251,H251,J251,K251,M251:N251)-SUM(I251,L251,O251:P251))</f>
        <v>0</v>
      </c>
      <c r="R251" s="369"/>
      <c r="S251" s="369"/>
      <c r="T251" s="369"/>
      <c r="U251" s="369"/>
      <c r="V251" s="344">
        <f t="shared" si="46"/>
        <v>0</v>
      </c>
      <c r="W251" s="345">
        <f>IF(ISBLANK($B251),0,VLOOKUP($B251,Listen!$A$2:$C$45,2,FALSE))</f>
        <v>0</v>
      </c>
      <c r="X251" s="345">
        <f>IF(ISBLANK($B251),0,VLOOKUP($B251,Listen!$A$2:$C$45,3,FALSE))</f>
        <v>0</v>
      </c>
      <c r="Y251" s="372">
        <f t="shared" si="49"/>
        <v>0</v>
      </c>
      <c r="Z251" s="372">
        <f t="shared" si="50"/>
        <v>0</v>
      </c>
      <c r="AA251" s="372">
        <f t="shared" si="50"/>
        <v>0</v>
      </c>
      <c r="AB251" s="372">
        <f t="shared" si="50"/>
        <v>0</v>
      </c>
      <c r="AC251" s="372">
        <f t="shared" si="50"/>
        <v>0</v>
      </c>
      <c r="AD251" s="372">
        <f t="shared" si="50"/>
        <v>0</v>
      </c>
      <c r="AE251" s="372">
        <f t="shared" si="50"/>
        <v>0</v>
      </c>
      <c r="AF251" s="346">
        <f t="shared" si="47"/>
        <v>0</v>
      </c>
      <c r="AG251" s="346">
        <f>IF(C251=Allgemeines!$C$12,SAV!$V251-SAV!$AH251,HLOOKUP(Allgemeines!$C$12-1,$AI$4:$AO$2000,ROW(C251)-3,FALSE)-$AH251)</f>
        <v>0</v>
      </c>
      <c r="AH251" s="346">
        <f>HLOOKUP(Allgemeines!$C$12,$AI$4:$AO$2000,ROW(C251)-3,FALSE)</f>
        <v>0</v>
      </c>
      <c r="AI251" s="346">
        <f t="shared" si="38"/>
        <v>0</v>
      </c>
      <c r="AJ251" s="346">
        <f t="shared" si="39"/>
        <v>0</v>
      </c>
      <c r="AK251" s="346">
        <f t="shared" si="40"/>
        <v>0</v>
      </c>
      <c r="AL251" s="346">
        <f t="shared" si="41"/>
        <v>0</v>
      </c>
      <c r="AM251" s="346">
        <f t="shared" si="42"/>
        <v>0</v>
      </c>
      <c r="AN251" s="346">
        <f t="shared" si="43"/>
        <v>0</v>
      </c>
      <c r="AO251" s="346">
        <f t="shared" si="44"/>
        <v>0</v>
      </c>
    </row>
    <row r="252" spans="1:41" x14ac:dyDescent="0.25">
      <c r="A252" s="369"/>
      <c r="B252" s="369"/>
      <c r="C252" s="370"/>
      <c r="D252" s="369"/>
      <c r="E252" s="369"/>
      <c r="F252" s="369"/>
      <c r="G252" s="344">
        <f t="shared" si="45"/>
        <v>0</v>
      </c>
      <c r="H252" s="369"/>
      <c r="I252" s="369"/>
      <c r="J252" s="369"/>
      <c r="K252" s="369"/>
      <c r="L252" s="369"/>
      <c r="M252" s="369"/>
      <c r="N252" s="369"/>
      <c r="O252" s="369"/>
      <c r="P252" s="371"/>
      <c r="Q252" s="465">
        <f>IF(C252&gt;Allgemeines!$C$12,0,SUM(G252,H252,J252,K252,M252:N252)-SUM(I252,L252,O252:P252))</f>
        <v>0</v>
      </c>
      <c r="R252" s="369"/>
      <c r="S252" s="369"/>
      <c r="T252" s="369"/>
      <c r="U252" s="369"/>
      <c r="V252" s="344">
        <f t="shared" si="46"/>
        <v>0</v>
      </c>
      <c r="W252" s="345">
        <f>IF(ISBLANK($B252),0,VLOOKUP($B252,Listen!$A$2:$C$45,2,FALSE))</f>
        <v>0</v>
      </c>
      <c r="X252" s="345">
        <f>IF(ISBLANK($B252),0,VLOOKUP($B252,Listen!$A$2:$C$45,3,FALSE))</f>
        <v>0</v>
      </c>
      <c r="Y252" s="372">
        <f t="shared" si="49"/>
        <v>0</v>
      </c>
      <c r="Z252" s="372">
        <f t="shared" si="50"/>
        <v>0</v>
      </c>
      <c r="AA252" s="372">
        <f t="shared" si="50"/>
        <v>0</v>
      </c>
      <c r="AB252" s="372">
        <f t="shared" si="50"/>
        <v>0</v>
      </c>
      <c r="AC252" s="372">
        <f t="shared" si="50"/>
        <v>0</v>
      </c>
      <c r="AD252" s="372">
        <f t="shared" si="50"/>
        <v>0</v>
      </c>
      <c r="AE252" s="372">
        <f t="shared" si="50"/>
        <v>0</v>
      </c>
      <c r="AF252" s="346">
        <f t="shared" si="47"/>
        <v>0</v>
      </c>
      <c r="AG252" s="346">
        <f>IF(C252=Allgemeines!$C$12,SAV!$V252-SAV!$AH252,HLOOKUP(Allgemeines!$C$12-1,$AI$4:$AO$2000,ROW(C252)-3,FALSE)-$AH252)</f>
        <v>0</v>
      </c>
      <c r="AH252" s="346">
        <f>HLOOKUP(Allgemeines!$C$12,$AI$4:$AO$2000,ROW(C252)-3,FALSE)</f>
        <v>0</v>
      </c>
      <c r="AI252" s="346">
        <f t="shared" si="38"/>
        <v>0</v>
      </c>
      <c r="AJ252" s="346">
        <f t="shared" si="39"/>
        <v>0</v>
      </c>
      <c r="AK252" s="346">
        <f t="shared" si="40"/>
        <v>0</v>
      </c>
      <c r="AL252" s="346">
        <f t="shared" si="41"/>
        <v>0</v>
      </c>
      <c r="AM252" s="346">
        <f t="shared" si="42"/>
        <v>0</v>
      </c>
      <c r="AN252" s="346">
        <f t="shared" si="43"/>
        <v>0</v>
      </c>
      <c r="AO252" s="346">
        <f t="shared" si="44"/>
        <v>0</v>
      </c>
    </row>
    <row r="253" spans="1:41" x14ac:dyDescent="0.25">
      <c r="A253" s="369"/>
      <c r="B253" s="369"/>
      <c r="C253" s="370"/>
      <c r="D253" s="369"/>
      <c r="E253" s="369"/>
      <c r="F253" s="369"/>
      <c r="G253" s="344">
        <f t="shared" si="45"/>
        <v>0</v>
      </c>
      <c r="H253" s="369"/>
      <c r="I253" s="369"/>
      <c r="J253" s="369"/>
      <c r="K253" s="369"/>
      <c r="L253" s="369"/>
      <c r="M253" s="369"/>
      <c r="N253" s="369"/>
      <c r="O253" s="369"/>
      <c r="P253" s="371"/>
      <c r="Q253" s="465">
        <f>IF(C253&gt;Allgemeines!$C$12,0,SUM(G253,H253,J253,K253,M253:N253)-SUM(I253,L253,O253:P253))</f>
        <v>0</v>
      </c>
      <c r="R253" s="369"/>
      <c r="S253" s="369"/>
      <c r="T253" s="369"/>
      <c r="U253" s="369"/>
      <c r="V253" s="344">
        <f t="shared" si="46"/>
        <v>0</v>
      </c>
      <c r="W253" s="345">
        <f>IF(ISBLANK($B253),0,VLOOKUP($B253,Listen!$A$2:$C$45,2,FALSE))</f>
        <v>0</v>
      </c>
      <c r="X253" s="345">
        <f>IF(ISBLANK($B253),0,VLOOKUP($B253,Listen!$A$2:$C$45,3,FALSE))</f>
        <v>0</v>
      </c>
      <c r="Y253" s="372">
        <f t="shared" si="49"/>
        <v>0</v>
      </c>
      <c r="Z253" s="372">
        <f t="shared" si="50"/>
        <v>0</v>
      </c>
      <c r="AA253" s="372">
        <f t="shared" si="50"/>
        <v>0</v>
      </c>
      <c r="AB253" s="372">
        <f t="shared" si="50"/>
        <v>0</v>
      </c>
      <c r="AC253" s="372">
        <f t="shared" si="50"/>
        <v>0</v>
      </c>
      <c r="AD253" s="372">
        <f t="shared" si="50"/>
        <v>0</v>
      </c>
      <c r="AE253" s="372">
        <f t="shared" si="50"/>
        <v>0</v>
      </c>
      <c r="AF253" s="346">
        <f t="shared" si="47"/>
        <v>0</v>
      </c>
      <c r="AG253" s="346">
        <f>IF(C253=Allgemeines!$C$12,SAV!$V253-SAV!$AH253,HLOOKUP(Allgemeines!$C$12-1,$AI$4:$AO$2000,ROW(C253)-3,FALSE)-$AH253)</f>
        <v>0</v>
      </c>
      <c r="AH253" s="346">
        <f>HLOOKUP(Allgemeines!$C$12,$AI$4:$AO$2000,ROW(C253)-3,FALSE)</f>
        <v>0</v>
      </c>
      <c r="AI253" s="346">
        <f t="shared" si="38"/>
        <v>0</v>
      </c>
      <c r="AJ253" s="346">
        <f t="shared" si="39"/>
        <v>0</v>
      </c>
      <c r="AK253" s="346">
        <f t="shared" si="40"/>
        <v>0</v>
      </c>
      <c r="AL253" s="346">
        <f t="shared" si="41"/>
        <v>0</v>
      </c>
      <c r="AM253" s="346">
        <f t="shared" si="42"/>
        <v>0</v>
      </c>
      <c r="AN253" s="346">
        <f t="shared" si="43"/>
        <v>0</v>
      </c>
      <c r="AO253" s="346">
        <f t="shared" si="44"/>
        <v>0</v>
      </c>
    </row>
    <row r="254" spans="1:41" x14ac:dyDescent="0.25">
      <c r="A254" s="369"/>
      <c r="B254" s="369"/>
      <c r="C254" s="370"/>
      <c r="D254" s="369"/>
      <c r="E254" s="369"/>
      <c r="F254" s="369"/>
      <c r="G254" s="344">
        <f t="shared" si="45"/>
        <v>0</v>
      </c>
      <c r="H254" s="369"/>
      <c r="I254" s="369"/>
      <c r="J254" s="369"/>
      <c r="K254" s="369"/>
      <c r="L254" s="369"/>
      <c r="M254" s="369"/>
      <c r="N254" s="369"/>
      <c r="O254" s="369"/>
      <c r="P254" s="371"/>
      <c r="Q254" s="465">
        <f>IF(C254&gt;Allgemeines!$C$12,0,SUM(G254,H254,J254,K254,M254:N254)-SUM(I254,L254,O254:P254))</f>
        <v>0</v>
      </c>
      <c r="R254" s="369"/>
      <c r="S254" s="369"/>
      <c r="T254" s="369"/>
      <c r="U254" s="369"/>
      <c r="V254" s="344">
        <f t="shared" si="46"/>
        <v>0</v>
      </c>
      <c r="W254" s="345">
        <f>IF(ISBLANK($B254),0,VLOOKUP($B254,Listen!$A$2:$C$45,2,FALSE))</f>
        <v>0</v>
      </c>
      <c r="X254" s="345">
        <f>IF(ISBLANK($B254),0,VLOOKUP($B254,Listen!$A$2:$C$45,3,FALSE))</f>
        <v>0</v>
      </c>
      <c r="Y254" s="372">
        <f t="shared" si="49"/>
        <v>0</v>
      </c>
      <c r="Z254" s="372">
        <f t="shared" si="50"/>
        <v>0</v>
      </c>
      <c r="AA254" s="372">
        <f t="shared" si="50"/>
        <v>0</v>
      </c>
      <c r="AB254" s="372">
        <f t="shared" si="50"/>
        <v>0</v>
      </c>
      <c r="AC254" s="372">
        <f t="shared" si="50"/>
        <v>0</v>
      </c>
      <c r="AD254" s="372">
        <f t="shared" si="50"/>
        <v>0</v>
      </c>
      <c r="AE254" s="372">
        <f t="shared" si="50"/>
        <v>0</v>
      </c>
      <c r="AF254" s="346">
        <f t="shared" si="47"/>
        <v>0</v>
      </c>
      <c r="AG254" s="346">
        <f>IF(C254=Allgemeines!$C$12,SAV!$V254-SAV!$AH254,HLOOKUP(Allgemeines!$C$12-1,$AI$4:$AO$2000,ROW(C254)-3,FALSE)-$AH254)</f>
        <v>0</v>
      </c>
      <c r="AH254" s="346">
        <f>HLOOKUP(Allgemeines!$C$12,$AI$4:$AO$2000,ROW(C254)-3,FALSE)</f>
        <v>0</v>
      </c>
      <c r="AI254" s="346">
        <f t="shared" si="38"/>
        <v>0</v>
      </c>
      <c r="AJ254" s="346">
        <f t="shared" si="39"/>
        <v>0</v>
      </c>
      <c r="AK254" s="346">
        <f t="shared" si="40"/>
        <v>0</v>
      </c>
      <c r="AL254" s="346">
        <f t="shared" si="41"/>
        <v>0</v>
      </c>
      <c r="AM254" s="346">
        <f t="shared" si="42"/>
        <v>0</v>
      </c>
      <c r="AN254" s="346">
        <f t="shared" si="43"/>
        <v>0</v>
      </c>
      <c r="AO254" s="346">
        <f t="shared" si="44"/>
        <v>0</v>
      </c>
    </row>
    <row r="255" spans="1:41" x14ac:dyDescent="0.25">
      <c r="A255" s="369"/>
      <c r="B255" s="369"/>
      <c r="C255" s="370"/>
      <c r="D255" s="369"/>
      <c r="E255" s="369"/>
      <c r="F255" s="369"/>
      <c r="G255" s="344">
        <f t="shared" si="45"/>
        <v>0</v>
      </c>
      <c r="H255" s="369"/>
      <c r="I255" s="369"/>
      <c r="J255" s="369"/>
      <c r="K255" s="369"/>
      <c r="L255" s="369"/>
      <c r="M255" s="369"/>
      <c r="N255" s="369"/>
      <c r="O255" s="369"/>
      <c r="P255" s="371"/>
      <c r="Q255" s="465">
        <f>IF(C255&gt;Allgemeines!$C$12,0,SUM(G255,H255,J255,K255,M255:N255)-SUM(I255,L255,O255:P255))</f>
        <v>0</v>
      </c>
      <c r="R255" s="369"/>
      <c r="S255" s="369"/>
      <c r="T255" s="369"/>
      <c r="U255" s="369"/>
      <c r="V255" s="344">
        <f t="shared" si="46"/>
        <v>0</v>
      </c>
      <c r="W255" s="345">
        <f>IF(ISBLANK($B255),0,VLOOKUP($B255,Listen!$A$2:$C$45,2,FALSE))</f>
        <v>0</v>
      </c>
      <c r="X255" s="345">
        <f>IF(ISBLANK($B255),0,VLOOKUP($B255,Listen!$A$2:$C$45,3,FALSE))</f>
        <v>0</v>
      </c>
      <c r="Y255" s="372">
        <f t="shared" si="49"/>
        <v>0</v>
      </c>
      <c r="Z255" s="372">
        <f t="shared" si="50"/>
        <v>0</v>
      </c>
      <c r="AA255" s="372">
        <f t="shared" si="50"/>
        <v>0</v>
      </c>
      <c r="AB255" s="372">
        <f t="shared" si="50"/>
        <v>0</v>
      </c>
      <c r="AC255" s="372">
        <f t="shared" si="50"/>
        <v>0</v>
      </c>
      <c r="AD255" s="372">
        <f t="shared" si="50"/>
        <v>0</v>
      </c>
      <c r="AE255" s="372">
        <f t="shared" si="50"/>
        <v>0</v>
      </c>
      <c r="AF255" s="346">
        <f t="shared" si="47"/>
        <v>0</v>
      </c>
      <c r="AG255" s="346">
        <f>IF(C255=Allgemeines!$C$12,SAV!$V255-SAV!$AH255,HLOOKUP(Allgemeines!$C$12-1,$AI$4:$AO$2000,ROW(C255)-3,FALSE)-$AH255)</f>
        <v>0</v>
      </c>
      <c r="AH255" s="346">
        <f>HLOOKUP(Allgemeines!$C$12,$AI$4:$AO$2000,ROW(C255)-3,FALSE)</f>
        <v>0</v>
      </c>
      <c r="AI255" s="346">
        <f t="shared" si="38"/>
        <v>0</v>
      </c>
      <c r="AJ255" s="346">
        <f t="shared" si="39"/>
        <v>0</v>
      </c>
      <c r="AK255" s="346">
        <f t="shared" si="40"/>
        <v>0</v>
      </c>
      <c r="AL255" s="346">
        <f t="shared" si="41"/>
        <v>0</v>
      </c>
      <c r="AM255" s="346">
        <f t="shared" si="42"/>
        <v>0</v>
      </c>
      <c r="AN255" s="346">
        <f t="shared" si="43"/>
        <v>0</v>
      </c>
      <c r="AO255" s="346">
        <f t="shared" si="44"/>
        <v>0</v>
      </c>
    </row>
    <row r="256" spans="1:41" x14ac:dyDescent="0.25">
      <c r="A256" s="369"/>
      <c r="B256" s="369"/>
      <c r="C256" s="370"/>
      <c r="D256" s="369"/>
      <c r="E256" s="369"/>
      <c r="F256" s="369"/>
      <c r="G256" s="344">
        <f t="shared" si="45"/>
        <v>0</v>
      </c>
      <c r="H256" s="369"/>
      <c r="I256" s="369"/>
      <c r="J256" s="369"/>
      <c r="K256" s="369"/>
      <c r="L256" s="369"/>
      <c r="M256" s="369"/>
      <c r="N256" s="369"/>
      <c r="O256" s="369"/>
      <c r="P256" s="371"/>
      <c r="Q256" s="465">
        <f>IF(C256&gt;Allgemeines!$C$12,0,SUM(G256,H256,J256,K256,M256:N256)-SUM(I256,L256,O256:P256))</f>
        <v>0</v>
      </c>
      <c r="R256" s="369"/>
      <c r="S256" s="369"/>
      <c r="T256" s="369"/>
      <c r="U256" s="369"/>
      <c r="V256" s="344">
        <f t="shared" si="46"/>
        <v>0</v>
      </c>
      <c r="W256" s="345">
        <f>IF(ISBLANK($B256),0,VLOOKUP($B256,Listen!$A$2:$C$45,2,FALSE))</f>
        <v>0</v>
      </c>
      <c r="X256" s="345">
        <f>IF(ISBLANK($B256),0,VLOOKUP($B256,Listen!$A$2:$C$45,3,FALSE))</f>
        <v>0</v>
      </c>
      <c r="Y256" s="372">
        <f t="shared" si="49"/>
        <v>0</v>
      </c>
      <c r="Z256" s="372">
        <f t="shared" si="50"/>
        <v>0</v>
      </c>
      <c r="AA256" s="372">
        <f t="shared" si="50"/>
        <v>0</v>
      </c>
      <c r="AB256" s="372">
        <f t="shared" si="50"/>
        <v>0</v>
      </c>
      <c r="AC256" s="372">
        <f t="shared" si="50"/>
        <v>0</v>
      </c>
      <c r="AD256" s="372">
        <f t="shared" si="50"/>
        <v>0</v>
      </c>
      <c r="AE256" s="372">
        <f t="shared" si="50"/>
        <v>0</v>
      </c>
      <c r="AF256" s="346">
        <f t="shared" si="47"/>
        <v>0</v>
      </c>
      <c r="AG256" s="346">
        <f>IF(C256=Allgemeines!$C$12,SAV!$V256-SAV!$AH256,HLOOKUP(Allgemeines!$C$12-1,$AI$4:$AO$2000,ROW(C256)-3,FALSE)-$AH256)</f>
        <v>0</v>
      </c>
      <c r="AH256" s="346">
        <f>HLOOKUP(Allgemeines!$C$12,$AI$4:$AO$2000,ROW(C256)-3,FALSE)</f>
        <v>0</v>
      </c>
      <c r="AI256" s="346">
        <f t="shared" si="38"/>
        <v>0</v>
      </c>
      <c r="AJ256" s="346">
        <f t="shared" si="39"/>
        <v>0</v>
      </c>
      <c r="AK256" s="346">
        <f t="shared" si="40"/>
        <v>0</v>
      </c>
      <c r="AL256" s="346">
        <f t="shared" si="41"/>
        <v>0</v>
      </c>
      <c r="AM256" s="346">
        <f t="shared" si="42"/>
        <v>0</v>
      </c>
      <c r="AN256" s="346">
        <f t="shared" si="43"/>
        <v>0</v>
      </c>
      <c r="AO256" s="346">
        <f t="shared" si="44"/>
        <v>0</v>
      </c>
    </row>
    <row r="257" spans="1:41" x14ac:dyDescent="0.25">
      <c r="A257" s="369"/>
      <c r="B257" s="369"/>
      <c r="C257" s="370"/>
      <c r="D257" s="369"/>
      <c r="E257" s="369"/>
      <c r="F257" s="369"/>
      <c r="G257" s="344">
        <f t="shared" si="45"/>
        <v>0</v>
      </c>
      <c r="H257" s="369"/>
      <c r="I257" s="369"/>
      <c r="J257" s="369"/>
      <c r="K257" s="369"/>
      <c r="L257" s="369"/>
      <c r="M257" s="369"/>
      <c r="N257" s="369"/>
      <c r="O257" s="369"/>
      <c r="P257" s="371"/>
      <c r="Q257" s="465">
        <f>IF(C257&gt;Allgemeines!$C$12,0,SUM(G257,H257,J257,K257,M257:N257)-SUM(I257,L257,O257:P257))</f>
        <v>0</v>
      </c>
      <c r="R257" s="369"/>
      <c r="S257" s="369"/>
      <c r="T257" s="369"/>
      <c r="U257" s="369"/>
      <c r="V257" s="344">
        <f t="shared" si="46"/>
        <v>0</v>
      </c>
      <c r="W257" s="345">
        <f>IF(ISBLANK($B257),0,VLOOKUP($B257,Listen!$A$2:$C$45,2,FALSE))</f>
        <v>0</v>
      </c>
      <c r="X257" s="345">
        <f>IF(ISBLANK($B257),0,VLOOKUP($B257,Listen!$A$2:$C$45,3,FALSE))</f>
        <v>0</v>
      </c>
      <c r="Y257" s="372">
        <f t="shared" si="49"/>
        <v>0</v>
      </c>
      <c r="Z257" s="372">
        <f t="shared" si="50"/>
        <v>0</v>
      </c>
      <c r="AA257" s="372">
        <f t="shared" si="50"/>
        <v>0</v>
      </c>
      <c r="AB257" s="372">
        <f t="shared" si="50"/>
        <v>0</v>
      </c>
      <c r="AC257" s="372">
        <f t="shared" si="50"/>
        <v>0</v>
      </c>
      <c r="AD257" s="372">
        <f t="shared" si="50"/>
        <v>0</v>
      </c>
      <c r="AE257" s="372">
        <f t="shared" si="50"/>
        <v>0</v>
      </c>
      <c r="AF257" s="346">
        <f t="shared" si="47"/>
        <v>0</v>
      </c>
      <c r="AG257" s="346">
        <f>IF(C257=Allgemeines!$C$12,SAV!$V257-SAV!$AH257,HLOOKUP(Allgemeines!$C$12-1,$AI$4:$AO$2000,ROW(C257)-3,FALSE)-$AH257)</f>
        <v>0</v>
      </c>
      <c r="AH257" s="346">
        <f>HLOOKUP(Allgemeines!$C$12,$AI$4:$AO$2000,ROW(C257)-3,FALSE)</f>
        <v>0</v>
      </c>
      <c r="AI257" s="346">
        <f t="shared" si="38"/>
        <v>0</v>
      </c>
      <c r="AJ257" s="346">
        <f t="shared" si="39"/>
        <v>0</v>
      </c>
      <c r="AK257" s="346">
        <f t="shared" si="40"/>
        <v>0</v>
      </c>
      <c r="AL257" s="346">
        <f t="shared" si="41"/>
        <v>0</v>
      </c>
      <c r="AM257" s="346">
        <f t="shared" si="42"/>
        <v>0</v>
      </c>
      <c r="AN257" s="346">
        <f t="shared" si="43"/>
        <v>0</v>
      </c>
      <c r="AO257" s="346">
        <f t="shared" si="44"/>
        <v>0</v>
      </c>
    </row>
    <row r="258" spans="1:41" x14ac:dyDescent="0.25">
      <c r="A258" s="369"/>
      <c r="B258" s="369"/>
      <c r="C258" s="370"/>
      <c r="D258" s="369"/>
      <c r="E258" s="369"/>
      <c r="F258" s="369"/>
      <c r="G258" s="344">
        <f t="shared" si="45"/>
        <v>0</v>
      </c>
      <c r="H258" s="369"/>
      <c r="I258" s="369"/>
      <c r="J258" s="369"/>
      <c r="K258" s="369"/>
      <c r="L258" s="369"/>
      <c r="M258" s="369"/>
      <c r="N258" s="369"/>
      <c r="O258" s="369"/>
      <c r="P258" s="371"/>
      <c r="Q258" s="465">
        <f>IF(C258&gt;Allgemeines!$C$12,0,SUM(G258,H258,J258,K258,M258:N258)-SUM(I258,L258,O258:P258))</f>
        <v>0</v>
      </c>
      <c r="R258" s="369"/>
      <c r="S258" s="369"/>
      <c r="T258" s="369"/>
      <c r="U258" s="369"/>
      <c r="V258" s="344">
        <f t="shared" si="46"/>
        <v>0</v>
      </c>
      <c r="W258" s="345">
        <f>IF(ISBLANK($B258),0,VLOOKUP($B258,Listen!$A$2:$C$45,2,FALSE))</f>
        <v>0</v>
      </c>
      <c r="X258" s="345">
        <f>IF(ISBLANK($B258),0,VLOOKUP($B258,Listen!$A$2:$C$45,3,FALSE))</f>
        <v>0</v>
      </c>
      <c r="Y258" s="372">
        <f t="shared" si="49"/>
        <v>0</v>
      </c>
      <c r="Z258" s="372">
        <f t="shared" si="50"/>
        <v>0</v>
      </c>
      <c r="AA258" s="372">
        <f t="shared" si="50"/>
        <v>0</v>
      </c>
      <c r="AB258" s="372">
        <f t="shared" si="50"/>
        <v>0</v>
      </c>
      <c r="AC258" s="372">
        <f t="shared" si="50"/>
        <v>0</v>
      </c>
      <c r="AD258" s="372">
        <f t="shared" si="50"/>
        <v>0</v>
      </c>
      <c r="AE258" s="372">
        <f t="shared" si="50"/>
        <v>0</v>
      </c>
      <c r="AF258" s="346">
        <f t="shared" si="47"/>
        <v>0</v>
      </c>
      <c r="AG258" s="346">
        <f>IF(C258=Allgemeines!$C$12,SAV!$V258-SAV!$AH258,HLOOKUP(Allgemeines!$C$12-1,$AI$4:$AO$2000,ROW(C258)-3,FALSE)-$AH258)</f>
        <v>0</v>
      </c>
      <c r="AH258" s="346">
        <f>HLOOKUP(Allgemeines!$C$12,$AI$4:$AO$2000,ROW(C258)-3,FALSE)</f>
        <v>0</v>
      </c>
      <c r="AI258" s="346">
        <f t="shared" si="38"/>
        <v>0</v>
      </c>
      <c r="AJ258" s="346">
        <f t="shared" si="39"/>
        <v>0</v>
      </c>
      <c r="AK258" s="346">
        <f t="shared" si="40"/>
        <v>0</v>
      </c>
      <c r="AL258" s="346">
        <f t="shared" si="41"/>
        <v>0</v>
      </c>
      <c r="AM258" s="346">
        <f t="shared" si="42"/>
        <v>0</v>
      </c>
      <c r="AN258" s="346">
        <f t="shared" si="43"/>
        <v>0</v>
      </c>
      <c r="AO258" s="346">
        <f t="shared" si="44"/>
        <v>0</v>
      </c>
    </row>
    <row r="259" spans="1:41" x14ac:dyDescent="0.25">
      <c r="A259" s="369"/>
      <c r="B259" s="369"/>
      <c r="C259" s="370"/>
      <c r="D259" s="369"/>
      <c r="E259" s="369"/>
      <c r="F259" s="369"/>
      <c r="G259" s="344">
        <f t="shared" si="45"/>
        <v>0</v>
      </c>
      <c r="H259" s="369"/>
      <c r="I259" s="369"/>
      <c r="J259" s="369"/>
      <c r="K259" s="369"/>
      <c r="L259" s="369"/>
      <c r="M259" s="369"/>
      <c r="N259" s="369"/>
      <c r="O259" s="369"/>
      <c r="P259" s="371"/>
      <c r="Q259" s="465">
        <f>IF(C259&gt;Allgemeines!$C$12,0,SUM(G259,H259,J259,K259,M259:N259)-SUM(I259,L259,O259:P259))</f>
        <v>0</v>
      </c>
      <c r="R259" s="369"/>
      <c r="S259" s="369"/>
      <c r="T259" s="369"/>
      <c r="U259" s="369"/>
      <c r="V259" s="344">
        <f t="shared" si="46"/>
        <v>0</v>
      </c>
      <c r="W259" s="345">
        <f>IF(ISBLANK($B259),0,VLOOKUP($B259,Listen!$A$2:$C$45,2,FALSE))</f>
        <v>0</v>
      </c>
      <c r="X259" s="345">
        <f>IF(ISBLANK($B259),0,VLOOKUP($B259,Listen!$A$2:$C$45,3,FALSE))</f>
        <v>0</v>
      </c>
      <c r="Y259" s="372">
        <f t="shared" si="49"/>
        <v>0</v>
      </c>
      <c r="Z259" s="372">
        <f t="shared" si="50"/>
        <v>0</v>
      </c>
      <c r="AA259" s="372">
        <f t="shared" si="50"/>
        <v>0</v>
      </c>
      <c r="AB259" s="372">
        <f t="shared" si="50"/>
        <v>0</v>
      </c>
      <c r="AC259" s="372">
        <f t="shared" si="50"/>
        <v>0</v>
      </c>
      <c r="AD259" s="372">
        <f t="shared" si="50"/>
        <v>0</v>
      </c>
      <c r="AE259" s="372">
        <f t="shared" si="50"/>
        <v>0</v>
      </c>
      <c r="AF259" s="346">
        <f t="shared" si="47"/>
        <v>0</v>
      </c>
      <c r="AG259" s="346">
        <f>IF(C259=Allgemeines!$C$12,SAV!$V259-SAV!$AH259,HLOOKUP(Allgemeines!$C$12-1,$AI$4:$AO$2000,ROW(C259)-3,FALSE)-$AH259)</f>
        <v>0</v>
      </c>
      <c r="AH259" s="346">
        <f>HLOOKUP(Allgemeines!$C$12,$AI$4:$AO$2000,ROW(C259)-3,FALSE)</f>
        <v>0</v>
      </c>
      <c r="AI259" s="346">
        <f t="shared" si="38"/>
        <v>0</v>
      </c>
      <c r="AJ259" s="346">
        <f t="shared" si="39"/>
        <v>0</v>
      </c>
      <c r="AK259" s="346">
        <f t="shared" si="40"/>
        <v>0</v>
      </c>
      <c r="AL259" s="346">
        <f t="shared" si="41"/>
        <v>0</v>
      </c>
      <c r="AM259" s="346">
        <f t="shared" si="42"/>
        <v>0</v>
      </c>
      <c r="AN259" s="346">
        <f t="shared" si="43"/>
        <v>0</v>
      </c>
      <c r="AO259" s="346">
        <f t="shared" si="44"/>
        <v>0</v>
      </c>
    </row>
    <row r="260" spans="1:41" x14ac:dyDescent="0.25">
      <c r="A260" s="369"/>
      <c r="B260" s="369"/>
      <c r="C260" s="370"/>
      <c r="D260" s="369"/>
      <c r="E260" s="369"/>
      <c r="F260" s="369"/>
      <c r="G260" s="344">
        <f t="shared" si="45"/>
        <v>0</v>
      </c>
      <c r="H260" s="369"/>
      <c r="I260" s="369"/>
      <c r="J260" s="369"/>
      <c r="K260" s="369"/>
      <c r="L260" s="369"/>
      <c r="M260" s="369"/>
      <c r="N260" s="369"/>
      <c r="O260" s="369"/>
      <c r="P260" s="371"/>
      <c r="Q260" s="465">
        <f>IF(C260&gt;Allgemeines!$C$12,0,SUM(G260,H260,J260,K260,M260:N260)-SUM(I260,L260,O260:P260))</f>
        <v>0</v>
      </c>
      <c r="R260" s="369"/>
      <c r="S260" s="369"/>
      <c r="T260" s="369"/>
      <c r="U260" s="369"/>
      <c r="V260" s="344">
        <f t="shared" si="46"/>
        <v>0</v>
      </c>
      <c r="W260" s="345">
        <f>IF(ISBLANK($B260),0,VLOOKUP($B260,Listen!$A$2:$C$45,2,FALSE))</f>
        <v>0</v>
      </c>
      <c r="X260" s="345">
        <f>IF(ISBLANK($B260),0,VLOOKUP($B260,Listen!$A$2:$C$45,3,FALSE))</f>
        <v>0</v>
      </c>
      <c r="Y260" s="372">
        <f t="shared" si="49"/>
        <v>0</v>
      </c>
      <c r="Z260" s="372">
        <f t="shared" si="50"/>
        <v>0</v>
      </c>
      <c r="AA260" s="372">
        <f t="shared" si="50"/>
        <v>0</v>
      </c>
      <c r="AB260" s="372">
        <f t="shared" si="50"/>
        <v>0</v>
      </c>
      <c r="AC260" s="372">
        <f t="shared" si="50"/>
        <v>0</v>
      </c>
      <c r="AD260" s="372">
        <f t="shared" si="50"/>
        <v>0</v>
      </c>
      <c r="AE260" s="372">
        <f t="shared" si="50"/>
        <v>0</v>
      </c>
      <c r="AF260" s="346">
        <f t="shared" si="47"/>
        <v>0</v>
      </c>
      <c r="AG260" s="346">
        <f>IF(C260=Allgemeines!$C$12,SAV!$V260-SAV!$AH260,HLOOKUP(Allgemeines!$C$12-1,$AI$4:$AO$2000,ROW(C260)-3,FALSE)-$AH260)</f>
        <v>0</v>
      </c>
      <c r="AH260" s="346">
        <f>HLOOKUP(Allgemeines!$C$12,$AI$4:$AO$2000,ROW(C260)-3,FALSE)</f>
        <v>0</v>
      </c>
      <c r="AI260" s="346">
        <f t="shared" si="38"/>
        <v>0</v>
      </c>
      <c r="AJ260" s="346">
        <f t="shared" si="39"/>
        <v>0</v>
      </c>
      <c r="AK260" s="346">
        <f t="shared" si="40"/>
        <v>0</v>
      </c>
      <c r="AL260" s="346">
        <f t="shared" si="41"/>
        <v>0</v>
      </c>
      <c r="AM260" s="346">
        <f t="shared" si="42"/>
        <v>0</v>
      </c>
      <c r="AN260" s="346">
        <f t="shared" si="43"/>
        <v>0</v>
      </c>
      <c r="AO260" s="346">
        <f t="shared" si="44"/>
        <v>0</v>
      </c>
    </row>
    <row r="261" spans="1:41" x14ac:dyDescent="0.25">
      <c r="A261" s="369"/>
      <c r="B261" s="369"/>
      <c r="C261" s="370"/>
      <c r="D261" s="369"/>
      <c r="E261" s="369"/>
      <c r="F261" s="369"/>
      <c r="G261" s="344">
        <f t="shared" si="45"/>
        <v>0</v>
      </c>
      <c r="H261" s="369"/>
      <c r="I261" s="369"/>
      <c r="J261" s="369"/>
      <c r="K261" s="369"/>
      <c r="L261" s="369"/>
      <c r="M261" s="369"/>
      <c r="N261" s="369"/>
      <c r="O261" s="369"/>
      <c r="P261" s="371"/>
      <c r="Q261" s="465">
        <f>IF(C261&gt;Allgemeines!$C$12,0,SUM(G261,H261,J261,K261,M261:N261)-SUM(I261,L261,O261:P261))</f>
        <v>0</v>
      </c>
      <c r="R261" s="369"/>
      <c r="S261" s="369"/>
      <c r="T261" s="369"/>
      <c r="U261" s="369"/>
      <c r="V261" s="344">
        <f t="shared" si="46"/>
        <v>0</v>
      </c>
      <c r="W261" s="345">
        <f>IF(ISBLANK($B261),0,VLOOKUP($B261,Listen!$A$2:$C$45,2,FALSE))</f>
        <v>0</v>
      </c>
      <c r="X261" s="345">
        <f>IF(ISBLANK($B261),0,VLOOKUP($B261,Listen!$A$2:$C$45,3,FALSE))</f>
        <v>0</v>
      </c>
      <c r="Y261" s="372">
        <f t="shared" si="49"/>
        <v>0</v>
      </c>
      <c r="Z261" s="372">
        <f t="shared" si="50"/>
        <v>0</v>
      </c>
      <c r="AA261" s="372">
        <f t="shared" si="50"/>
        <v>0</v>
      </c>
      <c r="AB261" s="372">
        <f t="shared" si="50"/>
        <v>0</v>
      </c>
      <c r="AC261" s="372">
        <f t="shared" si="50"/>
        <v>0</v>
      </c>
      <c r="AD261" s="372">
        <f t="shared" si="50"/>
        <v>0</v>
      </c>
      <c r="AE261" s="372">
        <f t="shared" si="50"/>
        <v>0</v>
      </c>
      <c r="AF261" s="346">
        <f t="shared" si="47"/>
        <v>0</v>
      </c>
      <c r="AG261" s="346">
        <f>IF(C261=Allgemeines!$C$12,SAV!$V261-SAV!$AH261,HLOOKUP(Allgemeines!$C$12-1,$AI$4:$AO$2000,ROW(C261)-3,FALSE)-$AH261)</f>
        <v>0</v>
      </c>
      <c r="AH261" s="346">
        <f>HLOOKUP(Allgemeines!$C$12,$AI$4:$AO$2000,ROW(C261)-3,FALSE)</f>
        <v>0</v>
      </c>
      <c r="AI261" s="346">
        <f t="shared" ref="AI261:AI324" si="51">IF(OR($C261=0,$V261=0),0,IF($C261&lt;=AI$4,$V261-$V261/Y261*(AI$4-$C261+1),0))</f>
        <v>0</v>
      </c>
      <c r="AJ261" s="346">
        <f t="shared" ref="AJ261:AJ324" si="52">IF(OR($C261=0,$V261=0,Z261-(AJ$4-$C261)=0),0,IF($C261&lt;AJ$4,AI261-AI261/(Z261-(AJ$4-$C261)),IF($C261=AJ$4,$V261-$V261/Z261,0)))</f>
        <v>0</v>
      </c>
      <c r="AK261" s="346">
        <f t="shared" ref="AK261:AK324" si="53">IF(OR($C261=0,$V261=0,AA261-(AK$4-$C261)=0),0,IF($C261&lt;AK$4,AJ261-AJ261/(AA261-(AK$4-$C261)),IF($C261=AK$4,$V261-$V261/AA261,0)))</f>
        <v>0</v>
      </c>
      <c r="AL261" s="346">
        <f t="shared" ref="AL261:AL324" si="54">IF(OR($C261=0,$V261=0,AB261-(AL$4-$C261)=0),0,IF($C261&lt;AL$4,AK261-AK261/(AB261-(AL$4-$C261)),IF($C261=AL$4,$V261-$V261/AB261,0)))</f>
        <v>0</v>
      </c>
      <c r="AM261" s="346">
        <f t="shared" ref="AM261:AM324" si="55">IF(OR($C261=0,$V261=0,AC261-(AM$4-$C261)=0),0,IF($C261&lt;AM$4,AL261-AL261/(AC261-(AM$4-$C261)),IF($C261=AM$4,$V261-$V261/AC261,0)))</f>
        <v>0</v>
      </c>
      <c r="AN261" s="346">
        <f t="shared" ref="AN261:AN324" si="56">IF(OR($C261=0,$V261=0,AD261-(AN$4-$C261)=0),0,IF($C261&lt;AN$4,AM261-AM261/(AD261-(AN$4-$C261)),IF($C261=AN$4,$V261-$V261/AD261,0)))</f>
        <v>0</v>
      </c>
      <c r="AO261" s="346">
        <f t="shared" ref="AO261:AO324" si="57">IF(OR($C261=0,$V261=0,AE261-(AO$4-$C261)=0),0,IF($C261&lt;AO$4,AN261-AN261/(AE261-(AO$4-$C261)),IF($C261=AO$4,$V261-$V261/AE261,0)))</f>
        <v>0</v>
      </c>
    </row>
    <row r="262" spans="1:41" x14ac:dyDescent="0.25">
      <c r="A262" s="369"/>
      <c r="B262" s="369"/>
      <c r="C262" s="370"/>
      <c r="D262" s="369"/>
      <c r="E262" s="369"/>
      <c r="F262" s="369"/>
      <c r="G262" s="344">
        <f t="shared" ref="G262:G325" si="58">D262*E262/100</f>
        <v>0</v>
      </c>
      <c r="H262" s="369"/>
      <c r="I262" s="369"/>
      <c r="J262" s="369"/>
      <c r="K262" s="369"/>
      <c r="L262" s="369"/>
      <c r="M262" s="369"/>
      <c r="N262" s="369"/>
      <c r="O262" s="369"/>
      <c r="P262" s="371"/>
      <c r="Q262" s="465">
        <f>IF(C262&gt;Allgemeines!$C$12,0,SUM(G262,H262,J262,K262,M262:N262)-SUM(I262,L262,O262:P262))</f>
        <v>0</v>
      </c>
      <c r="R262" s="369"/>
      <c r="S262" s="369"/>
      <c r="T262" s="369"/>
      <c r="U262" s="369"/>
      <c r="V262" s="344">
        <f t="shared" ref="V262:V325" si="59">Q262-SUM(R262:U262)</f>
        <v>0</v>
      </c>
      <c r="W262" s="345">
        <f>IF(ISBLANK($B262),0,VLOOKUP($B262,Listen!$A$2:$C$45,2,FALSE))</f>
        <v>0</v>
      </c>
      <c r="X262" s="345">
        <f>IF(ISBLANK($B262),0,VLOOKUP($B262,Listen!$A$2:$C$45,3,FALSE))</f>
        <v>0</v>
      </c>
      <c r="Y262" s="372">
        <f t="shared" si="49"/>
        <v>0</v>
      </c>
      <c r="Z262" s="372">
        <f t="shared" si="50"/>
        <v>0</v>
      </c>
      <c r="AA262" s="372">
        <f t="shared" si="50"/>
        <v>0</v>
      </c>
      <c r="AB262" s="372">
        <f t="shared" si="50"/>
        <v>0</v>
      </c>
      <c r="AC262" s="372">
        <f t="shared" si="50"/>
        <v>0</v>
      </c>
      <c r="AD262" s="372">
        <f t="shared" si="50"/>
        <v>0</v>
      </c>
      <c r="AE262" s="372">
        <f t="shared" si="50"/>
        <v>0</v>
      </c>
      <c r="AF262" s="346">
        <f t="shared" ref="AF262:AF325" si="60">AH262+AG262</f>
        <v>0</v>
      </c>
      <c r="AG262" s="346">
        <f>IF(C262=Allgemeines!$C$12,SAV!$V262-SAV!$AH262,HLOOKUP(Allgemeines!$C$12-1,$AI$4:$AO$2000,ROW(C262)-3,FALSE)-$AH262)</f>
        <v>0</v>
      </c>
      <c r="AH262" s="346">
        <f>HLOOKUP(Allgemeines!$C$12,$AI$4:$AO$2000,ROW(C262)-3,FALSE)</f>
        <v>0</v>
      </c>
      <c r="AI262" s="346">
        <f t="shared" si="51"/>
        <v>0</v>
      </c>
      <c r="AJ262" s="346">
        <f t="shared" si="52"/>
        <v>0</v>
      </c>
      <c r="AK262" s="346">
        <f t="shared" si="53"/>
        <v>0</v>
      </c>
      <c r="AL262" s="346">
        <f t="shared" si="54"/>
        <v>0</v>
      </c>
      <c r="AM262" s="346">
        <f t="shared" si="55"/>
        <v>0</v>
      </c>
      <c r="AN262" s="346">
        <f t="shared" si="56"/>
        <v>0</v>
      </c>
      <c r="AO262" s="346">
        <f t="shared" si="57"/>
        <v>0</v>
      </c>
    </row>
    <row r="263" spans="1:41" x14ac:dyDescent="0.25">
      <c r="A263" s="369"/>
      <c r="B263" s="369"/>
      <c r="C263" s="370"/>
      <c r="D263" s="369"/>
      <c r="E263" s="369"/>
      <c r="F263" s="369"/>
      <c r="G263" s="344">
        <f t="shared" si="58"/>
        <v>0</v>
      </c>
      <c r="H263" s="369"/>
      <c r="I263" s="369"/>
      <c r="J263" s="369"/>
      <c r="K263" s="369"/>
      <c r="L263" s="369"/>
      <c r="M263" s="369"/>
      <c r="N263" s="369"/>
      <c r="O263" s="369"/>
      <c r="P263" s="371"/>
      <c r="Q263" s="465">
        <f>IF(C263&gt;Allgemeines!$C$12,0,SUM(G263,H263,J263,K263,M263:N263)-SUM(I263,L263,O263:P263))</f>
        <v>0</v>
      </c>
      <c r="R263" s="369"/>
      <c r="S263" s="369"/>
      <c r="T263" s="369"/>
      <c r="U263" s="369"/>
      <c r="V263" s="344">
        <f t="shared" si="59"/>
        <v>0</v>
      </c>
      <c r="W263" s="345">
        <f>IF(ISBLANK($B263),0,VLOOKUP($B263,Listen!$A$2:$C$45,2,FALSE))</f>
        <v>0</v>
      </c>
      <c r="X263" s="345">
        <f>IF(ISBLANK($B263),0,VLOOKUP($B263,Listen!$A$2:$C$45,3,FALSE))</f>
        <v>0</v>
      </c>
      <c r="Y263" s="372">
        <f t="shared" si="49"/>
        <v>0</v>
      </c>
      <c r="Z263" s="372">
        <f t="shared" si="50"/>
        <v>0</v>
      </c>
      <c r="AA263" s="372">
        <f t="shared" si="50"/>
        <v>0</v>
      </c>
      <c r="AB263" s="372">
        <f t="shared" si="50"/>
        <v>0</v>
      </c>
      <c r="AC263" s="372">
        <f t="shared" si="50"/>
        <v>0</v>
      </c>
      <c r="AD263" s="372">
        <f t="shared" si="50"/>
        <v>0</v>
      </c>
      <c r="AE263" s="372">
        <f t="shared" si="50"/>
        <v>0</v>
      </c>
      <c r="AF263" s="346">
        <f t="shared" si="60"/>
        <v>0</v>
      </c>
      <c r="AG263" s="346">
        <f>IF(C263=Allgemeines!$C$12,SAV!$V263-SAV!$AH263,HLOOKUP(Allgemeines!$C$12-1,$AI$4:$AO$2000,ROW(C263)-3,FALSE)-$AH263)</f>
        <v>0</v>
      </c>
      <c r="AH263" s="346">
        <f>HLOOKUP(Allgemeines!$C$12,$AI$4:$AO$2000,ROW(C263)-3,FALSE)</f>
        <v>0</v>
      </c>
      <c r="AI263" s="346">
        <f t="shared" si="51"/>
        <v>0</v>
      </c>
      <c r="AJ263" s="346">
        <f t="shared" si="52"/>
        <v>0</v>
      </c>
      <c r="AK263" s="346">
        <f t="shared" si="53"/>
        <v>0</v>
      </c>
      <c r="AL263" s="346">
        <f t="shared" si="54"/>
        <v>0</v>
      </c>
      <c r="AM263" s="346">
        <f t="shared" si="55"/>
        <v>0</v>
      </c>
      <c r="AN263" s="346">
        <f t="shared" si="56"/>
        <v>0</v>
      </c>
      <c r="AO263" s="346">
        <f t="shared" si="57"/>
        <v>0</v>
      </c>
    </row>
    <row r="264" spans="1:41" x14ac:dyDescent="0.25">
      <c r="A264" s="369"/>
      <c r="B264" s="369"/>
      <c r="C264" s="370"/>
      <c r="D264" s="369"/>
      <c r="E264" s="369"/>
      <c r="F264" s="369"/>
      <c r="G264" s="344">
        <f t="shared" si="58"/>
        <v>0</v>
      </c>
      <c r="H264" s="369"/>
      <c r="I264" s="369"/>
      <c r="J264" s="369"/>
      <c r="K264" s="369"/>
      <c r="L264" s="369"/>
      <c r="M264" s="369"/>
      <c r="N264" s="369"/>
      <c r="O264" s="369"/>
      <c r="P264" s="371"/>
      <c r="Q264" s="465">
        <f>IF(C264&gt;Allgemeines!$C$12,0,SUM(G264,H264,J264,K264,M264:N264)-SUM(I264,L264,O264:P264))</f>
        <v>0</v>
      </c>
      <c r="R264" s="369"/>
      <c r="S264" s="369"/>
      <c r="T264" s="369"/>
      <c r="U264" s="369"/>
      <c r="V264" s="344">
        <f t="shared" si="59"/>
        <v>0</v>
      </c>
      <c r="W264" s="345">
        <f>IF(ISBLANK($B264),0,VLOOKUP($B264,Listen!$A$2:$C$45,2,FALSE))</f>
        <v>0</v>
      </c>
      <c r="X264" s="345">
        <f>IF(ISBLANK($B264),0,VLOOKUP($B264,Listen!$A$2:$C$45,3,FALSE))</f>
        <v>0</v>
      </c>
      <c r="Y264" s="372">
        <f t="shared" si="49"/>
        <v>0</v>
      </c>
      <c r="Z264" s="372">
        <f t="shared" si="50"/>
        <v>0</v>
      </c>
      <c r="AA264" s="372">
        <f t="shared" si="50"/>
        <v>0</v>
      </c>
      <c r="AB264" s="372">
        <f t="shared" si="50"/>
        <v>0</v>
      </c>
      <c r="AC264" s="372">
        <f t="shared" si="50"/>
        <v>0</v>
      </c>
      <c r="AD264" s="372">
        <f t="shared" si="50"/>
        <v>0</v>
      </c>
      <c r="AE264" s="372">
        <f t="shared" si="50"/>
        <v>0</v>
      </c>
      <c r="AF264" s="346">
        <f t="shared" si="60"/>
        <v>0</v>
      </c>
      <c r="AG264" s="346">
        <f>IF(C264=Allgemeines!$C$12,SAV!$V264-SAV!$AH264,HLOOKUP(Allgemeines!$C$12-1,$AI$4:$AO$2000,ROW(C264)-3,FALSE)-$AH264)</f>
        <v>0</v>
      </c>
      <c r="AH264" s="346">
        <f>HLOOKUP(Allgemeines!$C$12,$AI$4:$AO$2000,ROW(C264)-3,FALSE)</f>
        <v>0</v>
      </c>
      <c r="AI264" s="346">
        <f t="shared" si="51"/>
        <v>0</v>
      </c>
      <c r="AJ264" s="346">
        <f t="shared" si="52"/>
        <v>0</v>
      </c>
      <c r="AK264" s="346">
        <f t="shared" si="53"/>
        <v>0</v>
      </c>
      <c r="AL264" s="346">
        <f t="shared" si="54"/>
        <v>0</v>
      </c>
      <c r="AM264" s="346">
        <f t="shared" si="55"/>
        <v>0</v>
      </c>
      <c r="AN264" s="346">
        <f t="shared" si="56"/>
        <v>0</v>
      </c>
      <c r="AO264" s="346">
        <f t="shared" si="57"/>
        <v>0</v>
      </c>
    </row>
    <row r="265" spans="1:41" x14ac:dyDescent="0.25">
      <c r="A265" s="369"/>
      <c r="B265" s="369"/>
      <c r="C265" s="370"/>
      <c r="D265" s="369"/>
      <c r="E265" s="369"/>
      <c r="F265" s="369"/>
      <c r="G265" s="344">
        <f t="shared" si="58"/>
        <v>0</v>
      </c>
      <c r="H265" s="369"/>
      <c r="I265" s="369"/>
      <c r="J265" s="369"/>
      <c r="K265" s="369"/>
      <c r="L265" s="369"/>
      <c r="M265" s="369"/>
      <c r="N265" s="369"/>
      <c r="O265" s="369"/>
      <c r="P265" s="371"/>
      <c r="Q265" s="465">
        <f>IF(C265&gt;Allgemeines!$C$12,0,SUM(G265,H265,J265,K265,M265:N265)-SUM(I265,L265,O265:P265))</f>
        <v>0</v>
      </c>
      <c r="R265" s="369"/>
      <c r="S265" s="369"/>
      <c r="T265" s="369"/>
      <c r="U265" s="369"/>
      <c r="V265" s="344">
        <f t="shared" si="59"/>
        <v>0</v>
      </c>
      <c r="W265" s="345">
        <f>IF(ISBLANK($B265),0,VLOOKUP($B265,Listen!$A$2:$C$45,2,FALSE))</f>
        <v>0</v>
      </c>
      <c r="X265" s="345">
        <f>IF(ISBLANK($B265),0,VLOOKUP($B265,Listen!$A$2:$C$45,3,FALSE))</f>
        <v>0</v>
      </c>
      <c r="Y265" s="372">
        <f t="shared" si="49"/>
        <v>0</v>
      </c>
      <c r="Z265" s="372">
        <f t="shared" si="50"/>
        <v>0</v>
      </c>
      <c r="AA265" s="372">
        <f t="shared" si="50"/>
        <v>0</v>
      </c>
      <c r="AB265" s="372">
        <f t="shared" si="50"/>
        <v>0</v>
      </c>
      <c r="AC265" s="372">
        <f t="shared" si="50"/>
        <v>0</v>
      </c>
      <c r="AD265" s="372">
        <f t="shared" si="50"/>
        <v>0</v>
      </c>
      <c r="AE265" s="372">
        <f t="shared" si="50"/>
        <v>0</v>
      </c>
      <c r="AF265" s="346">
        <f t="shared" si="60"/>
        <v>0</v>
      </c>
      <c r="AG265" s="346">
        <f>IF(C265=Allgemeines!$C$12,SAV!$V265-SAV!$AH265,HLOOKUP(Allgemeines!$C$12-1,$AI$4:$AO$2000,ROW(C265)-3,FALSE)-$AH265)</f>
        <v>0</v>
      </c>
      <c r="AH265" s="346">
        <f>HLOOKUP(Allgemeines!$C$12,$AI$4:$AO$2000,ROW(C265)-3,FALSE)</f>
        <v>0</v>
      </c>
      <c r="AI265" s="346">
        <f t="shared" si="51"/>
        <v>0</v>
      </c>
      <c r="AJ265" s="346">
        <f t="shared" si="52"/>
        <v>0</v>
      </c>
      <c r="AK265" s="346">
        <f t="shared" si="53"/>
        <v>0</v>
      </c>
      <c r="AL265" s="346">
        <f t="shared" si="54"/>
        <v>0</v>
      </c>
      <c r="AM265" s="346">
        <f t="shared" si="55"/>
        <v>0</v>
      </c>
      <c r="AN265" s="346">
        <f t="shared" si="56"/>
        <v>0</v>
      </c>
      <c r="AO265" s="346">
        <f t="shared" si="57"/>
        <v>0</v>
      </c>
    </row>
    <row r="266" spans="1:41" x14ac:dyDescent="0.25">
      <c r="A266" s="369"/>
      <c r="B266" s="369"/>
      <c r="C266" s="370"/>
      <c r="D266" s="369"/>
      <c r="E266" s="369"/>
      <c r="F266" s="369"/>
      <c r="G266" s="344">
        <f t="shared" si="58"/>
        <v>0</v>
      </c>
      <c r="H266" s="369"/>
      <c r="I266" s="369"/>
      <c r="J266" s="369"/>
      <c r="K266" s="369"/>
      <c r="L266" s="369"/>
      <c r="M266" s="369"/>
      <c r="N266" s="369"/>
      <c r="O266" s="369"/>
      <c r="P266" s="371"/>
      <c r="Q266" s="465">
        <f>IF(C266&gt;Allgemeines!$C$12,0,SUM(G266,H266,J266,K266,M266:N266)-SUM(I266,L266,O266:P266))</f>
        <v>0</v>
      </c>
      <c r="R266" s="369"/>
      <c r="S266" s="369"/>
      <c r="T266" s="369"/>
      <c r="U266" s="369"/>
      <c r="V266" s="344">
        <f t="shared" si="59"/>
        <v>0</v>
      </c>
      <c r="W266" s="345">
        <f>IF(ISBLANK($B266),0,VLOOKUP($B266,Listen!$A$2:$C$45,2,FALSE))</f>
        <v>0</v>
      </c>
      <c r="X266" s="345">
        <f>IF(ISBLANK($B266),0,VLOOKUP($B266,Listen!$A$2:$C$45,3,FALSE))</f>
        <v>0</v>
      </c>
      <c r="Y266" s="372">
        <f t="shared" si="49"/>
        <v>0</v>
      </c>
      <c r="Z266" s="372">
        <f t="shared" si="50"/>
        <v>0</v>
      </c>
      <c r="AA266" s="372">
        <f t="shared" si="50"/>
        <v>0</v>
      </c>
      <c r="AB266" s="372">
        <f t="shared" si="50"/>
        <v>0</v>
      </c>
      <c r="AC266" s="372">
        <f t="shared" si="50"/>
        <v>0</v>
      </c>
      <c r="AD266" s="372">
        <f t="shared" si="50"/>
        <v>0</v>
      </c>
      <c r="AE266" s="372">
        <f t="shared" si="50"/>
        <v>0</v>
      </c>
      <c r="AF266" s="346">
        <f t="shared" si="60"/>
        <v>0</v>
      </c>
      <c r="AG266" s="346">
        <f>IF(C266=Allgemeines!$C$12,SAV!$V266-SAV!$AH266,HLOOKUP(Allgemeines!$C$12-1,$AI$4:$AO$2000,ROW(C266)-3,FALSE)-$AH266)</f>
        <v>0</v>
      </c>
      <c r="AH266" s="346">
        <f>HLOOKUP(Allgemeines!$C$12,$AI$4:$AO$2000,ROW(C266)-3,FALSE)</f>
        <v>0</v>
      </c>
      <c r="AI266" s="346">
        <f t="shared" si="51"/>
        <v>0</v>
      </c>
      <c r="AJ266" s="346">
        <f t="shared" si="52"/>
        <v>0</v>
      </c>
      <c r="AK266" s="346">
        <f t="shared" si="53"/>
        <v>0</v>
      </c>
      <c r="AL266" s="346">
        <f t="shared" si="54"/>
        <v>0</v>
      </c>
      <c r="AM266" s="346">
        <f t="shared" si="55"/>
        <v>0</v>
      </c>
      <c r="AN266" s="346">
        <f t="shared" si="56"/>
        <v>0</v>
      </c>
      <c r="AO266" s="346">
        <f t="shared" si="57"/>
        <v>0</v>
      </c>
    </row>
    <row r="267" spans="1:41" x14ac:dyDescent="0.25">
      <c r="A267" s="369"/>
      <c r="B267" s="369"/>
      <c r="C267" s="370"/>
      <c r="D267" s="369"/>
      <c r="E267" s="369"/>
      <c r="F267" s="369"/>
      <c r="G267" s="344">
        <f t="shared" si="58"/>
        <v>0</v>
      </c>
      <c r="H267" s="369"/>
      <c r="I267" s="369"/>
      <c r="J267" s="369"/>
      <c r="K267" s="369"/>
      <c r="L267" s="369"/>
      <c r="M267" s="369"/>
      <c r="N267" s="369"/>
      <c r="O267" s="369"/>
      <c r="P267" s="371"/>
      <c r="Q267" s="465">
        <f>IF(C267&gt;Allgemeines!$C$12,0,SUM(G267,H267,J267,K267,M267:N267)-SUM(I267,L267,O267:P267))</f>
        <v>0</v>
      </c>
      <c r="R267" s="369"/>
      <c r="S267" s="369"/>
      <c r="T267" s="369"/>
      <c r="U267" s="369"/>
      <c r="V267" s="344">
        <f t="shared" si="59"/>
        <v>0</v>
      </c>
      <c r="W267" s="345">
        <f>IF(ISBLANK($B267),0,VLOOKUP($B267,Listen!$A$2:$C$45,2,FALSE))</f>
        <v>0</v>
      </c>
      <c r="X267" s="345">
        <f>IF(ISBLANK($B267),0,VLOOKUP($B267,Listen!$A$2:$C$45,3,FALSE))</f>
        <v>0</v>
      </c>
      <c r="Y267" s="372">
        <f t="shared" ref="Y267:Y330" si="61">$W267</f>
        <v>0</v>
      </c>
      <c r="Z267" s="372">
        <f t="shared" si="50"/>
        <v>0</v>
      </c>
      <c r="AA267" s="372">
        <f t="shared" si="50"/>
        <v>0</v>
      </c>
      <c r="AB267" s="372">
        <f t="shared" si="50"/>
        <v>0</v>
      </c>
      <c r="AC267" s="372">
        <f t="shared" si="50"/>
        <v>0</v>
      </c>
      <c r="AD267" s="372">
        <f t="shared" si="50"/>
        <v>0</v>
      </c>
      <c r="AE267" s="372">
        <f t="shared" si="50"/>
        <v>0</v>
      </c>
      <c r="AF267" s="346">
        <f t="shared" si="60"/>
        <v>0</v>
      </c>
      <c r="AG267" s="346">
        <f>IF(C267=Allgemeines!$C$12,SAV!$V267-SAV!$AH267,HLOOKUP(Allgemeines!$C$12-1,$AI$4:$AO$2000,ROW(C267)-3,FALSE)-$AH267)</f>
        <v>0</v>
      </c>
      <c r="AH267" s="346">
        <f>HLOOKUP(Allgemeines!$C$12,$AI$4:$AO$2000,ROW(C267)-3,FALSE)</f>
        <v>0</v>
      </c>
      <c r="AI267" s="346">
        <f t="shared" si="51"/>
        <v>0</v>
      </c>
      <c r="AJ267" s="346">
        <f t="shared" si="52"/>
        <v>0</v>
      </c>
      <c r="AK267" s="346">
        <f t="shared" si="53"/>
        <v>0</v>
      </c>
      <c r="AL267" s="346">
        <f t="shared" si="54"/>
        <v>0</v>
      </c>
      <c r="AM267" s="346">
        <f t="shared" si="55"/>
        <v>0</v>
      </c>
      <c r="AN267" s="346">
        <f t="shared" si="56"/>
        <v>0</v>
      </c>
      <c r="AO267" s="346">
        <f t="shared" si="57"/>
        <v>0</v>
      </c>
    </row>
    <row r="268" spans="1:41" x14ac:dyDescent="0.25">
      <c r="A268" s="369"/>
      <c r="B268" s="369"/>
      <c r="C268" s="370"/>
      <c r="D268" s="369"/>
      <c r="E268" s="369"/>
      <c r="F268" s="369"/>
      <c r="G268" s="344">
        <f t="shared" si="58"/>
        <v>0</v>
      </c>
      <c r="H268" s="369"/>
      <c r="I268" s="369"/>
      <c r="J268" s="369"/>
      <c r="K268" s="369"/>
      <c r="L268" s="369"/>
      <c r="M268" s="369"/>
      <c r="N268" s="369"/>
      <c r="O268" s="369"/>
      <c r="P268" s="371"/>
      <c r="Q268" s="465">
        <f>IF(C268&gt;Allgemeines!$C$12,0,SUM(G268,H268,J268,K268,M268:N268)-SUM(I268,L268,O268:P268))</f>
        <v>0</v>
      </c>
      <c r="R268" s="369"/>
      <c r="S268" s="369"/>
      <c r="T268" s="369"/>
      <c r="U268" s="369"/>
      <c r="V268" s="344">
        <f t="shared" si="59"/>
        <v>0</v>
      </c>
      <c r="W268" s="345">
        <f>IF(ISBLANK($B268),0,VLOOKUP($B268,Listen!$A$2:$C$45,2,FALSE))</f>
        <v>0</v>
      </c>
      <c r="X268" s="345">
        <f>IF(ISBLANK($B268),0,VLOOKUP($B268,Listen!$A$2:$C$45,3,FALSE))</f>
        <v>0</v>
      </c>
      <c r="Y268" s="372">
        <f t="shared" si="61"/>
        <v>0</v>
      </c>
      <c r="Z268" s="372">
        <f t="shared" si="50"/>
        <v>0</v>
      </c>
      <c r="AA268" s="372">
        <f t="shared" si="50"/>
        <v>0</v>
      </c>
      <c r="AB268" s="372">
        <f t="shared" si="50"/>
        <v>0</v>
      </c>
      <c r="AC268" s="372">
        <f t="shared" si="50"/>
        <v>0</v>
      </c>
      <c r="AD268" s="372">
        <f t="shared" si="50"/>
        <v>0</v>
      </c>
      <c r="AE268" s="372">
        <f t="shared" si="50"/>
        <v>0</v>
      </c>
      <c r="AF268" s="346">
        <f t="shared" si="60"/>
        <v>0</v>
      </c>
      <c r="AG268" s="346">
        <f>IF(C268=Allgemeines!$C$12,SAV!$V268-SAV!$AH268,HLOOKUP(Allgemeines!$C$12-1,$AI$4:$AO$2000,ROW(C268)-3,FALSE)-$AH268)</f>
        <v>0</v>
      </c>
      <c r="AH268" s="346">
        <f>HLOOKUP(Allgemeines!$C$12,$AI$4:$AO$2000,ROW(C268)-3,FALSE)</f>
        <v>0</v>
      </c>
      <c r="AI268" s="346">
        <f t="shared" si="51"/>
        <v>0</v>
      </c>
      <c r="AJ268" s="346">
        <f t="shared" si="52"/>
        <v>0</v>
      </c>
      <c r="AK268" s="346">
        <f t="shared" si="53"/>
        <v>0</v>
      </c>
      <c r="AL268" s="346">
        <f t="shared" si="54"/>
        <v>0</v>
      </c>
      <c r="AM268" s="346">
        <f t="shared" si="55"/>
        <v>0</v>
      </c>
      <c r="AN268" s="346">
        <f t="shared" si="56"/>
        <v>0</v>
      </c>
      <c r="AO268" s="346">
        <f t="shared" si="57"/>
        <v>0</v>
      </c>
    </row>
    <row r="269" spans="1:41" x14ac:dyDescent="0.25">
      <c r="A269" s="369"/>
      <c r="B269" s="369"/>
      <c r="C269" s="370"/>
      <c r="D269" s="369"/>
      <c r="E269" s="369"/>
      <c r="F269" s="369"/>
      <c r="G269" s="344">
        <f t="shared" si="58"/>
        <v>0</v>
      </c>
      <c r="H269" s="369"/>
      <c r="I269" s="369"/>
      <c r="J269" s="369"/>
      <c r="K269" s="369"/>
      <c r="L269" s="369"/>
      <c r="M269" s="369"/>
      <c r="N269" s="369"/>
      <c r="O269" s="369"/>
      <c r="P269" s="371"/>
      <c r="Q269" s="465">
        <f>IF(C269&gt;Allgemeines!$C$12,0,SUM(G269,H269,J269,K269,M269:N269)-SUM(I269,L269,O269:P269))</f>
        <v>0</v>
      </c>
      <c r="R269" s="369"/>
      <c r="S269" s="369"/>
      <c r="T269" s="369"/>
      <c r="U269" s="369"/>
      <c r="V269" s="344">
        <f t="shared" si="59"/>
        <v>0</v>
      </c>
      <c r="W269" s="345">
        <f>IF(ISBLANK($B269),0,VLOOKUP($B269,Listen!$A$2:$C$45,2,FALSE))</f>
        <v>0</v>
      </c>
      <c r="X269" s="345">
        <f>IF(ISBLANK($B269),0,VLOOKUP($B269,Listen!$A$2:$C$45,3,FALSE))</f>
        <v>0</v>
      </c>
      <c r="Y269" s="372">
        <f t="shared" si="61"/>
        <v>0</v>
      </c>
      <c r="Z269" s="372">
        <f t="shared" si="50"/>
        <v>0</v>
      </c>
      <c r="AA269" s="372">
        <f t="shared" si="50"/>
        <v>0</v>
      </c>
      <c r="AB269" s="372">
        <f t="shared" si="50"/>
        <v>0</v>
      </c>
      <c r="AC269" s="372">
        <f t="shared" si="50"/>
        <v>0</v>
      </c>
      <c r="AD269" s="372">
        <f t="shared" si="50"/>
        <v>0</v>
      </c>
      <c r="AE269" s="372">
        <f t="shared" si="50"/>
        <v>0</v>
      </c>
      <c r="AF269" s="346">
        <f t="shared" si="60"/>
        <v>0</v>
      </c>
      <c r="AG269" s="346">
        <f>IF(C269=Allgemeines!$C$12,SAV!$V269-SAV!$AH269,HLOOKUP(Allgemeines!$C$12-1,$AI$4:$AO$2000,ROW(C269)-3,FALSE)-$AH269)</f>
        <v>0</v>
      </c>
      <c r="AH269" s="346">
        <f>HLOOKUP(Allgemeines!$C$12,$AI$4:$AO$2000,ROW(C269)-3,FALSE)</f>
        <v>0</v>
      </c>
      <c r="AI269" s="346">
        <f t="shared" si="51"/>
        <v>0</v>
      </c>
      <c r="AJ269" s="346">
        <f t="shared" si="52"/>
        <v>0</v>
      </c>
      <c r="AK269" s="346">
        <f t="shared" si="53"/>
        <v>0</v>
      </c>
      <c r="AL269" s="346">
        <f t="shared" si="54"/>
        <v>0</v>
      </c>
      <c r="AM269" s="346">
        <f t="shared" si="55"/>
        <v>0</v>
      </c>
      <c r="AN269" s="346">
        <f t="shared" si="56"/>
        <v>0</v>
      </c>
      <c r="AO269" s="346">
        <f t="shared" si="57"/>
        <v>0</v>
      </c>
    </row>
    <row r="270" spans="1:41" x14ac:dyDescent="0.25">
      <c r="A270" s="369"/>
      <c r="B270" s="369"/>
      <c r="C270" s="370"/>
      <c r="D270" s="369"/>
      <c r="E270" s="369"/>
      <c r="F270" s="369"/>
      <c r="G270" s="344">
        <f t="shared" si="58"/>
        <v>0</v>
      </c>
      <c r="H270" s="369"/>
      <c r="I270" s="369"/>
      <c r="J270" s="369"/>
      <c r="K270" s="369"/>
      <c r="L270" s="369"/>
      <c r="M270" s="369"/>
      <c r="N270" s="369"/>
      <c r="O270" s="369"/>
      <c r="P270" s="371"/>
      <c r="Q270" s="465">
        <f>IF(C270&gt;Allgemeines!$C$12,0,SUM(G270,H270,J270,K270,M270:N270)-SUM(I270,L270,O270:P270))</f>
        <v>0</v>
      </c>
      <c r="R270" s="369"/>
      <c r="S270" s="369"/>
      <c r="T270" s="369"/>
      <c r="U270" s="369"/>
      <c r="V270" s="344">
        <f t="shared" si="59"/>
        <v>0</v>
      </c>
      <c r="W270" s="345">
        <f>IF(ISBLANK($B270),0,VLOOKUP($B270,Listen!$A$2:$C$45,2,FALSE))</f>
        <v>0</v>
      </c>
      <c r="X270" s="345">
        <f>IF(ISBLANK($B270),0,VLOOKUP($B270,Listen!$A$2:$C$45,3,FALSE))</f>
        <v>0</v>
      </c>
      <c r="Y270" s="372">
        <f t="shared" si="61"/>
        <v>0</v>
      </c>
      <c r="Z270" s="372">
        <f t="shared" si="50"/>
        <v>0</v>
      </c>
      <c r="AA270" s="372">
        <f t="shared" si="50"/>
        <v>0</v>
      </c>
      <c r="AB270" s="372">
        <f t="shared" si="50"/>
        <v>0</v>
      </c>
      <c r="AC270" s="372">
        <f t="shared" si="50"/>
        <v>0</v>
      </c>
      <c r="AD270" s="372">
        <f t="shared" si="50"/>
        <v>0</v>
      </c>
      <c r="AE270" s="372">
        <f t="shared" si="50"/>
        <v>0</v>
      </c>
      <c r="AF270" s="346">
        <f t="shared" si="60"/>
        <v>0</v>
      </c>
      <c r="AG270" s="346">
        <f>IF(C270=Allgemeines!$C$12,SAV!$V270-SAV!$AH270,HLOOKUP(Allgemeines!$C$12-1,$AI$4:$AO$2000,ROW(C270)-3,FALSE)-$AH270)</f>
        <v>0</v>
      </c>
      <c r="AH270" s="346">
        <f>HLOOKUP(Allgemeines!$C$12,$AI$4:$AO$2000,ROW(C270)-3,FALSE)</f>
        <v>0</v>
      </c>
      <c r="AI270" s="346">
        <f t="shared" si="51"/>
        <v>0</v>
      </c>
      <c r="AJ270" s="346">
        <f t="shared" si="52"/>
        <v>0</v>
      </c>
      <c r="AK270" s="346">
        <f t="shared" si="53"/>
        <v>0</v>
      </c>
      <c r="AL270" s="346">
        <f t="shared" si="54"/>
        <v>0</v>
      </c>
      <c r="AM270" s="346">
        <f t="shared" si="55"/>
        <v>0</v>
      </c>
      <c r="AN270" s="346">
        <f t="shared" si="56"/>
        <v>0</v>
      </c>
      <c r="AO270" s="346">
        <f t="shared" si="57"/>
        <v>0</v>
      </c>
    </row>
    <row r="271" spans="1:41" x14ac:dyDescent="0.25">
      <c r="A271" s="369"/>
      <c r="B271" s="369"/>
      <c r="C271" s="370"/>
      <c r="D271" s="369"/>
      <c r="E271" s="369"/>
      <c r="F271" s="369"/>
      <c r="G271" s="344">
        <f t="shared" si="58"/>
        <v>0</v>
      </c>
      <c r="H271" s="369"/>
      <c r="I271" s="369"/>
      <c r="J271" s="369"/>
      <c r="K271" s="369"/>
      <c r="L271" s="369"/>
      <c r="M271" s="369"/>
      <c r="N271" s="369"/>
      <c r="O271" s="369"/>
      <c r="P271" s="371"/>
      <c r="Q271" s="465">
        <f>IF(C271&gt;Allgemeines!$C$12,0,SUM(G271,H271,J271,K271,M271:N271)-SUM(I271,L271,O271:P271))</f>
        <v>0</v>
      </c>
      <c r="R271" s="369"/>
      <c r="S271" s="369"/>
      <c r="T271" s="369"/>
      <c r="U271" s="369"/>
      <c r="V271" s="344">
        <f t="shared" si="59"/>
        <v>0</v>
      </c>
      <c r="W271" s="345">
        <f>IF(ISBLANK($B271),0,VLOOKUP($B271,Listen!$A$2:$C$45,2,FALSE))</f>
        <v>0</v>
      </c>
      <c r="X271" s="345">
        <f>IF(ISBLANK($B271),0,VLOOKUP($B271,Listen!$A$2:$C$45,3,FALSE))</f>
        <v>0</v>
      </c>
      <c r="Y271" s="372">
        <f t="shared" si="61"/>
        <v>0</v>
      </c>
      <c r="Z271" s="372">
        <f t="shared" si="50"/>
        <v>0</v>
      </c>
      <c r="AA271" s="372">
        <f t="shared" si="50"/>
        <v>0</v>
      </c>
      <c r="AB271" s="372">
        <f t="shared" si="50"/>
        <v>0</v>
      </c>
      <c r="AC271" s="372">
        <f t="shared" si="50"/>
        <v>0</v>
      </c>
      <c r="AD271" s="372">
        <f t="shared" si="50"/>
        <v>0</v>
      </c>
      <c r="AE271" s="372">
        <f t="shared" si="50"/>
        <v>0</v>
      </c>
      <c r="AF271" s="346">
        <f t="shared" si="60"/>
        <v>0</v>
      </c>
      <c r="AG271" s="346">
        <f>IF(C271=Allgemeines!$C$12,SAV!$V271-SAV!$AH271,HLOOKUP(Allgemeines!$C$12-1,$AI$4:$AO$2000,ROW(C271)-3,FALSE)-$AH271)</f>
        <v>0</v>
      </c>
      <c r="AH271" s="346">
        <f>HLOOKUP(Allgemeines!$C$12,$AI$4:$AO$2000,ROW(C271)-3,FALSE)</f>
        <v>0</v>
      </c>
      <c r="AI271" s="346">
        <f t="shared" si="51"/>
        <v>0</v>
      </c>
      <c r="AJ271" s="346">
        <f t="shared" si="52"/>
        <v>0</v>
      </c>
      <c r="AK271" s="346">
        <f t="shared" si="53"/>
        <v>0</v>
      </c>
      <c r="AL271" s="346">
        <f t="shared" si="54"/>
        <v>0</v>
      </c>
      <c r="AM271" s="346">
        <f t="shared" si="55"/>
        <v>0</v>
      </c>
      <c r="AN271" s="346">
        <f t="shared" si="56"/>
        <v>0</v>
      </c>
      <c r="AO271" s="346">
        <f t="shared" si="57"/>
        <v>0</v>
      </c>
    </row>
    <row r="272" spans="1:41" x14ac:dyDescent="0.25">
      <c r="A272" s="369"/>
      <c r="B272" s="369"/>
      <c r="C272" s="370"/>
      <c r="D272" s="369"/>
      <c r="E272" s="369"/>
      <c r="F272" s="369"/>
      <c r="G272" s="344">
        <f t="shared" si="58"/>
        <v>0</v>
      </c>
      <c r="H272" s="369"/>
      <c r="I272" s="369"/>
      <c r="J272" s="369"/>
      <c r="K272" s="369"/>
      <c r="L272" s="369"/>
      <c r="M272" s="369"/>
      <c r="N272" s="369"/>
      <c r="O272" s="369"/>
      <c r="P272" s="371"/>
      <c r="Q272" s="465">
        <f>IF(C272&gt;Allgemeines!$C$12,0,SUM(G272,H272,J272,K272,M272:N272)-SUM(I272,L272,O272:P272))</f>
        <v>0</v>
      </c>
      <c r="R272" s="369"/>
      <c r="S272" s="369"/>
      <c r="T272" s="369"/>
      <c r="U272" s="369"/>
      <c r="V272" s="344">
        <f t="shared" si="59"/>
        <v>0</v>
      </c>
      <c r="W272" s="345">
        <f>IF(ISBLANK($B272),0,VLOOKUP($B272,Listen!$A$2:$C$45,2,FALSE))</f>
        <v>0</v>
      </c>
      <c r="X272" s="345">
        <f>IF(ISBLANK($B272),0,VLOOKUP($B272,Listen!$A$2:$C$45,3,FALSE))</f>
        <v>0</v>
      </c>
      <c r="Y272" s="372">
        <f t="shared" si="61"/>
        <v>0</v>
      </c>
      <c r="Z272" s="372">
        <f t="shared" si="50"/>
        <v>0</v>
      </c>
      <c r="AA272" s="372">
        <f t="shared" si="50"/>
        <v>0</v>
      </c>
      <c r="AB272" s="372">
        <f t="shared" si="50"/>
        <v>0</v>
      </c>
      <c r="AC272" s="372">
        <f t="shared" si="50"/>
        <v>0</v>
      </c>
      <c r="AD272" s="372">
        <f t="shared" si="50"/>
        <v>0</v>
      </c>
      <c r="AE272" s="372">
        <f t="shared" si="50"/>
        <v>0</v>
      </c>
      <c r="AF272" s="346">
        <f t="shared" si="60"/>
        <v>0</v>
      </c>
      <c r="AG272" s="346">
        <f>IF(C272=Allgemeines!$C$12,SAV!$V272-SAV!$AH272,HLOOKUP(Allgemeines!$C$12-1,$AI$4:$AO$2000,ROW(C272)-3,FALSE)-$AH272)</f>
        <v>0</v>
      </c>
      <c r="AH272" s="346">
        <f>HLOOKUP(Allgemeines!$C$12,$AI$4:$AO$2000,ROW(C272)-3,FALSE)</f>
        <v>0</v>
      </c>
      <c r="AI272" s="346">
        <f t="shared" si="51"/>
        <v>0</v>
      </c>
      <c r="AJ272" s="346">
        <f t="shared" si="52"/>
        <v>0</v>
      </c>
      <c r="AK272" s="346">
        <f t="shared" si="53"/>
        <v>0</v>
      </c>
      <c r="AL272" s="346">
        <f t="shared" si="54"/>
        <v>0</v>
      </c>
      <c r="AM272" s="346">
        <f t="shared" si="55"/>
        <v>0</v>
      </c>
      <c r="AN272" s="346">
        <f t="shared" si="56"/>
        <v>0</v>
      </c>
      <c r="AO272" s="346">
        <f t="shared" si="57"/>
        <v>0</v>
      </c>
    </row>
    <row r="273" spans="1:41" x14ac:dyDescent="0.25">
      <c r="A273" s="369"/>
      <c r="B273" s="369"/>
      <c r="C273" s="370"/>
      <c r="D273" s="369"/>
      <c r="E273" s="369"/>
      <c r="F273" s="369"/>
      <c r="G273" s="344">
        <f t="shared" si="58"/>
        <v>0</v>
      </c>
      <c r="H273" s="369"/>
      <c r="I273" s="369"/>
      <c r="J273" s="369"/>
      <c r="K273" s="369"/>
      <c r="L273" s="369"/>
      <c r="M273" s="369"/>
      <c r="N273" s="369"/>
      <c r="O273" s="369"/>
      <c r="P273" s="371"/>
      <c r="Q273" s="465">
        <f>IF(C273&gt;Allgemeines!$C$12,0,SUM(G273,H273,J273,K273,M273:N273)-SUM(I273,L273,O273:P273))</f>
        <v>0</v>
      </c>
      <c r="R273" s="369"/>
      <c r="S273" s="369"/>
      <c r="T273" s="369"/>
      <c r="U273" s="369"/>
      <c r="V273" s="344">
        <f t="shared" si="59"/>
        <v>0</v>
      </c>
      <c r="W273" s="345">
        <f>IF(ISBLANK($B273),0,VLOOKUP($B273,Listen!$A$2:$C$45,2,FALSE))</f>
        <v>0</v>
      </c>
      <c r="X273" s="345">
        <f>IF(ISBLANK($B273),0,VLOOKUP($B273,Listen!$A$2:$C$45,3,FALSE))</f>
        <v>0</v>
      </c>
      <c r="Y273" s="372">
        <f t="shared" si="61"/>
        <v>0</v>
      </c>
      <c r="Z273" s="372">
        <f t="shared" si="50"/>
        <v>0</v>
      </c>
      <c r="AA273" s="372">
        <f t="shared" si="50"/>
        <v>0</v>
      </c>
      <c r="AB273" s="372">
        <f t="shared" si="50"/>
        <v>0</v>
      </c>
      <c r="AC273" s="372">
        <f t="shared" si="50"/>
        <v>0</v>
      </c>
      <c r="AD273" s="372">
        <f t="shared" si="50"/>
        <v>0</v>
      </c>
      <c r="AE273" s="372">
        <f t="shared" si="50"/>
        <v>0</v>
      </c>
      <c r="AF273" s="346">
        <f t="shared" si="60"/>
        <v>0</v>
      </c>
      <c r="AG273" s="346">
        <f>IF(C273=Allgemeines!$C$12,SAV!$V273-SAV!$AH273,HLOOKUP(Allgemeines!$C$12-1,$AI$4:$AO$2000,ROW(C273)-3,FALSE)-$AH273)</f>
        <v>0</v>
      </c>
      <c r="AH273" s="346">
        <f>HLOOKUP(Allgemeines!$C$12,$AI$4:$AO$2000,ROW(C273)-3,FALSE)</f>
        <v>0</v>
      </c>
      <c r="AI273" s="346">
        <f t="shared" si="51"/>
        <v>0</v>
      </c>
      <c r="AJ273" s="346">
        <f t="shared" si="52"/>
        <v>0</v>
      </c>
      <c r="AK273" s="346">
        <f t="shared" si="53"/>
        <v>0</v>
      </c>
      <c r="AL273" s="346">
        <f t="shared" si="54"/>
        <v>0</v>
      </c>
      <c r="AM273" s="346">
        <f t="shared" si="55"/>
        <v>0</v>
      </c>
      <c r="AN273" s="346">
        <f t="shared" si="56"/>
        <v>0</v>
      </c>
      <c r="AO273" s="346">
        <f t="shared" si="57"/>
        <v>0</v>
      </c>
    </row>
    <row r="274" spans="1:41" x14ac:dyDescent="0.25">
      <c r="A274" s="369"/>
      <c r="B274" s="369"/>
      <c r="C274" s="370"/>
      <c r="D274" s="369"/>
      <c r="E274" s="369"/>
      <c r="F274" s="369"/>
      <c r="G274" s="344">
        <f t="shared" si="58"/>
        <v>0</v>
      </c>
      <c r="H274" s="369"/>
      <c r="I274" s="369"/>
      <c r="J274" s="369"/>
      <c r="K274" s="369"/>
      <c r="L274" s="369"/>
      <c r="M274" s="369"/>
      <c r="N274" s="369"/>
      <c r="O274" s="369"/>
      <c r="P274" s="371"/>
      <c r="Q274" s="465">
        <f>IF(C274&gt;Allgemeines!$C$12,0,SUM(G274,H274,J274,K274,M274:N274)-SUM(I274,L274,O274:P274))</f>
        <v>0</v>
      </c>
      <c r="R274" s="369"/>
      <c r="S274" s="369"/>
      <c r="T274" s="369"/>
      <c r="U274" s="369"/>
      <c r="V274" s="344">
        <f t="shared" si="59"/>
        <v>0</v>
      </c>
      <c r="W274" s="345">
        <f>IF(ISBLANK($B274),0,VLOOKUP($B274,Listen!$A$2:$C$45,2,FALSE))</f>
        <v>0</v>
      </c>
      <c r="X274" s="345">
        <f>IF(ISBLANK($B274),0,VLOOKUP($B274,Listen!$A$2:$C$45,3,FALSE))</f>
        <v>0</v>
      </c>
      <c r="Y274" s="372">
        <f t="shared" si="61"/>
        <v>0</v>
      </c>
      <c r="Z274" s="372">
        <f t="shared" si="50"/>
        <v>0</v>
      </c>
      <c r="AA274" s="372">
        <f t="shared" si="50"/>
        <v>0</v>
      </c>
      <c r="AB274" s="372">
        <f t="shared" si="50"/>
        <v>0</v>
      </c>
      <c r="AC274" s="372">
        <f t="shared" si="50"/>
        <v>0</v>
      </c>
      <c r="AD274" s="372">
        <f t="shared" si="50"/>
        <v>0</v>
      </c>
      <c r="AE274" s="372">
        <f t="shared" si="50"/>
        <v>0</v>
      </c>
      <c r="AF274" s="346">
        <f t="shared" si="60"/>
        <v>0</v>
      </c>
      <c r="AG274" s="346">
        <f>IF(C274=Allgemeines!$C$12,SAV!$V274-SAV!$AH274,HLOOKUP(Allgemeines!$C$12-1,$AI$4:$AO$2000,ROW(C274)-3,FALSE)-$AH274)</f>
        <v>0</v>
      </c>
      <c r="AH274" s="346">
        <f>HLOOKUP(Allgemeines!$C$12,$AI$4:$AO$2000,ROW(C274)-3,FALSE)</f>
        <v>0</v>
      </c>
      <c r="AI274" s="346">
        <f t="shared" si="51"/>
        <v>0</v>
      </c>
      <c r="AJ274" s="346">
        <f t="shared" si="52"/>
        <v>0</v>
      </c>
      <c r="AK274" s="346">
        <f t="shared" si="53"/>
        <v>0</v>
      </c>
      <c r="AL274" s="346">
        <f t="shared" si="54"/>
        <v>0</v>
      </c>
      <c r="AM274" s="346">
        <f t="shared" si="55"/>
        <v>0</v>
      </c>
      <c r="AN274" s="346">
        <f t="shared" si="56"/>
        <v>0</v>
      </c>
      <c r="AO274" s="346">
        <f t="shared" si="57"/>
        <v>0</v>
      </c>
    </row>
    <row r="275" spans="1:41" x14ac:dyDescent="0.25">
      <c r="A275" s="369"/>
      <c r="B275" s="369"/>
      <c r="C275" s="370"/>
      <c r="D275" s="369"/>
      <c r="E275" s="369"/>
      <c r="F275" s="369"/>
      <c r="G275" s="344">
        <f t="shared" si="58"/>
        <v>0</v>
      </c>
      <c r="H275" s="369"/>
      <c r="I275" s="369"/>
      <c r="J275" s="369"/>
      <c r="K275" s="369"/>
      <c r="L275" s="369"/>
      <c r="M275" s="369"/>
      <c r="N275" s="369"/>
      <c r="O275" s="369"/>
      <c r="P275" s="371"/>
      <c r="Q275" s="465">
        <f>IF(C275&gt;Allgemeines!$C$12,0,SUM(G275,H275,J275,K275,M275:N275)-SUM(I275,L275,O275:P275))</f>
        <v>0</v>
      </c>
      <c r="R275" s="369"/>
      <c r="S275" s="369"/>
      <c r="T275" s="369"/>
      <c r="U275" s="369"/>
      <c r="V275" s="344">
        <f t="shared" si="59"/>
        <v>0</v>
      </c>
      <c r="W275" s="345">
        <f>IF(ISBLANK($B275),0,VLOOKUP($B275,Listen!$A$2:$C$45,2,FALSE))</f>
        <v>0</v>
      </c>
      <c r="X275" s="345">
        <f>IF(ISBLANK($B275),0,VLOOKUP($B275,Listen!$A$2:$C$45,3,FALSE))</f>
        <v>0</v>
      </c>
      <c r="Y275" s="372">
        <f t="shared" si="61"/>
        <v>0</v>
      </c>
      <c r="Z275" s="372">
        <f t="shared" si="50"/>
        <v>0</v>
      </c>
      <c r="AA275" s="372">
        <f t="shared" si="50"/>
        <v>0</v>
      </c>
      <c r="AB275" s="372">
        <f t="shared" si="50"/>
        <v>0</v>
      </c>
      <c r="AC275" s="372">
        <f t="shared" si="50"/>
        <v>0</v>
      </c>
      <c r="AD275" s="372">
        <f t="shared" si="50"/>
        <v>0</v>
      </c>
      <c r="AE275" s="372">
        <f t="shared" si="50"/>
        <v>0</v>
      </c>
      <c r="AF275" s="346">
        <f t="shared" si="60"/>
        <v>0</v>
      </c>
      <c r="AG275" s="346">
        <f>IF(C275=Allgemeines!$C$12,SAV!$V275-SAV!$AH275,HLOOKUP(Allgemeines!$C$12-1,$AI$4:$AO$2000,ROW(C275)-3,FALSE)-$AH275)</f>
        <v>0</v>
      </c>
      <c r="AH275" s="346">
        <f>HLOOKUP(Allgemeines!$C$12,$AI$4:$AO$2000,ROW(C275)-3,FALSE)</f>
        <v>0</v>
      </c>
      <c r="AI275" s="346">
        <f t="shared" si="51"/>
        <v>0</v>
      </c>
      <c r="AJ275" s="346">
        <f t="shared" si="52"/>
        <v>0</v>
      </c>
      <c r="AK275" s="346">
        <f t="shared" si="53"/>
        <v>0</v>
      </c>
      <c r="AL275" s="346">
        <f t="shared" si="54"/>
        <v>0</v>
      </c>
      <c r="AM275" s="346">
        <f t="shared" si="55"/>
        <v>0</v>
      </c>
      <c r="AN275" s="346">
        <f t="shared" si="56"/>
        <v>0</v>
      </c>
      <c r="AO275" s="346">
        <f t="shared" si="57"/>
        <v>0</v>
      </c>
    </row>
    <row r="276" spans="1:41" x14ac:dyDescent="0.25">
      <c r="A276" s="369"/>
      <c r="B276" s="369"/>
      <c r="C276" s="370"/>
      <c r="D276" s="369"/>
      <c r="E276" s="369"/>
      <c r="F276" s="369"/>
      <c r="G276" s="344">
        <f t="shared" si="58"/>
        <v>0</v>
      </c>
      <c r="H276" s="369"/>
      <c r="I276" s="369"/>
      <c r="J276" s="369"/>
      <c r="K276" s="369"/>
      <c r="L276" s="369"/>
      <c r="M276" s="369"/>
      <c r="N276" s="369"/>
      <c r="O276" s="369"/>
      <c r="P276" s="371"/>
      <c r="Q276" s="465">
        <f>IF(C276&gt;Allgemeines!$C$12,0,SUM(G276,H276,J276,K276,M276:N276)-SUM(I276,L276,O276:P276))</f>
        <v>0</v>
      </c>
      <c r="R276" s="369"/>
      <c r="S276" s="369"/>
      <c r="T276" s="369"/>
      <c r="U276" s="369"/>
      <c r="V276" s="344">
        <f t="shared" si="59"/>
        <v>0</v>
      </c>
      <c r="W276" s="345">
        <f>IF(ISBLANK($B276),0,VLOOKUP($B276,Listen!$A$2:$C$45,2,FALSE))</f>
        <v>0</v>
      </c>
      <c r="X276" s="345">
        <f>IF(ISBLANK($B276),0,VLOOKUP($B276,Listen!$A$2:$C$45,3,FALSE))</f>
        <v>0</v>
      </c>
      <c r="Y276" s="372">
        <f t="shared" si="61"/>
        <v>0</v>
      </c>
      <c r="Z276" s="372">
        <f t="shared" si="50"/>
        <v>0</v>
      </c>
      <c r="AA276" s="372">
        <f t="shared" si="50"/>
        <v>0</v>
      </c>
      <c r="AB276" s="372">
        <f t="shared" si="50"/>
        <v>0</v>
      </c>
      <c r="AC276" s="372">
        <f t="shared" si="50"/>
        <v>0</v>
      </c>
      <c r="AD276" s="372">
        <f t="shared" si="50"/>
        <v>0</v>
      </c>
      <c r="AE276" s="372">
        <f t="shared" si="50"/>
        <v>0</v>
      </c>
      <c r="AF276" s="346">
        <f t="shared" si="60"/>
        <v>0</v>
      </c>
      <c r="AG276" s="346">
        <f>IF(C276=Allgemeines!$C$12,SAV!$V276-SAV!$AH276,HLOOKUP(Allgemeines!$C$12-1,$AI$4:$AO$2000,ROW(C276)-3,FALSE)-$AH276)</f>
        <v>0</v>
      </c>
      <c r="AH276" s="346">
        <f>HLOOKUP(Allgemeines!$C$12,$AI$4:$AO$2000,ROW(C276)-3,FALSE)</f>
        <v>0</v>
      </c>
      <c r="AI276" s="346">
        <f t="shared" si="51"/>
        <v>0</v>
      </c>
      <c r="AJ276" s="346">
        <f t="shared" si="52"/>
        <v>0</v>
      </c>
      <c r="AK276" s="346">
        <f t="shared" si="53"/>
        <v>0</v>
      </c>
      <c r="AL276" s="346">
        <f t="shared" si="54"/>
        <v>0</v>
      </c>
      <c r="AM276" s="346">
        <f t="shared" si="55"/>
        <v>0</v>
      </c>
      <c r="AN276" s="346">
        <f t="shared" si="56"/>
        <v>0</v>
      </c>
      <c r="AO276" s="346">
        <f t="shared" si="57"/>
        <v>0</v>
      </c>
    </row>
    <row r="277" spans="1:41" x14ac:dyDescent="0.25">
      <c r="A277" s="369"/>
      <c r="B277" s="369"/>
      <c r="C277" s="370"/>
      <c r="D277" s="369"/>
      <c r="E277" s="369"/>
      <c r="F277" s="369"/>
      <c r="G277" s="344">
        <f t="shared" si="58"/>
        <v>0</v>
      </c>
      <c r="H277" s="369"/>
      <c r="I277" s="369"/>
      <c r="J277" s="369"/>
      <c r="K277" s="369"/>
      <c r="L277" s="369"/>
      <c r="M277" s="369"/>
      <c r="N277" s="369"/>
      <c r="O277" s="369"/>
      <c r="P277" s="371"/>
      <c r="Q277" s="465">
        <f>IF(C277&gt;Allgemeines!$C$12,0,SUM(G277,H277,J277,K277,M277:N277)-SUM(I277,L277,O277:P277))</f>
        <v>0</v>
      </c>
      <c r="R277" s="369"/>
      <c r="S277" s="369"/>
      <c r="T277" s="369"/>
      <c r="U277" s="369"/>
      <c r="V277" s="344">
        <f t="shared" si="59"/>
        <v>0</v>
      </c>
      <c r="W277" s="345">
        <f>IF(ISBLANK($B277),0,VLOOKUP($B277,Listen!$A$2:$C$45,2,FALSE))</f>
        <v>0</v>
      </c>
      <c r="X277" s="345">
        <f>IF(ISBLANK($B277),0,VLOOKUP($B277,Listen!$A$2:$C$45,3,FALSE))</f>
        <v>0</v>
      </c>
      <c r="Y277" s="372">
        <f t="shared" si="61"/>
        <v>0</v>
      </c>
      <c r="Z277" s="372">
        <f t="shared" si="50"/>
        <v>0</v>
      </c>
      <c r="AA277" s="372">
        <f t="shared" si="50"/>
        <v>0</v>
      </c>
      <c r="AB277" s="372">
        <f t="shared" si="50"/>
        <v>0</v>
      </c>
      <c r="AC277" s="372">
        <f t="shared" si="50"/>
        <v>0</v>
      </c>
      <c r="AD277" s="372">
        <f t="shared" si="50"/>
        <v>0</v>
      </c>
      <c r="AE277" s="372">
        <f t="shared" si="50"/>
        <v>0</v>
      </c>
      <c r="AF277" s="346">
        <f t="shared" si="60"/>
        <v>0</v>
      </c>
      <c r="AG277" s="346">
        <f>IF(C277=Allgemeines!$C$12,SAV!$V277-SAV!$AH277,HLOOKUP(Allgemeines!$C$12-1,$AI$4:$AO$2000,ROW(C277)-3,FALSE)-$AH277)</f>
        <v>0</v>
      </c>
      <c r="AH277" s="346">
        <f>HLOOKUP(Allgemeines!$C$12,$AI$4:$AO$2000,ROW(C277)-3,FALSE)</f>
        <v>0</v>
      </c>
      <c r="AI277" s="346">
        <f t="shared" si="51"/>
        <v>0</v>
      </c>
      <c r="AJ277" s="346">
        <f t="shared" si="52"/>
        <v>0</v>
      </c>
      <c r="AK277" s="346">
        <f t="shared" si="53"/>
        <v>0</v>
      </c>
      <c r="AL277" s="346">
        <f t="shared" si="54"/>
        <v>0</v>
      </c>
      <c r="AM277" s="346">
        <f t="shared" si="55"/>
        <v>0</v>
      </c>
      <c r="AN277" s="346">
        <f t="shared" si="56"/>
        <v>0</v>
      </c>
      <c r="AO277" s="346">
        <f t="shared" si="57"/>
        <v>0</v>
      </c>
    </row>
    <row r="278" spans="1:41" x14ac:dyDescent="0.25">
      <c r="A278" s="369"/>
      <c r="B278" s="369"/>
      <c r="C278" s="370"/>
      <c r="D278" s="369"/>
      <c r="E278" s="369"/>
      <c r="F278" s="369"/>
      <c r="G278" s="344">
        <f t="shared" si="58"/>
        <v>0</v>
      </c>
      <c r="H278" s="369"/>
      <c r="I278" s="369"/>
      <c r="J278" s="369"/>
      <c r="K278" s="369"/>
      <c r="L278" s="369"/>
      <c r="M278" s="369"/>
      <c r="N278" s="369"/>
      <c r="O278" s="369"/>
      <c r="P278" s="371"/>
      <c r="Q278" s="465">
        <f>IF(C278&gt;Allgemeines!$C$12,0,SUM(G278,H278,J278,K278,M278:N278)-SUM(I278,L278,O278:P278))</f>
        <v>0</v>
      </c>
      <c r="R278" s="369"/>
      <c r="S278" s="369"/>
      <c r="T278" s="369"/>
      <c r="U278" s="369"/>
      <c r="V278" s="344">
        <f t="shared" si="59"/>
        <v>0</v>
      </c>
      <c r="W278" s="345">
        <f>IF(ISBLANK($B278),0,VLOOKUP($B278,Listen!$A$2:$C$45,2,FALSE))</f>
        <v>0</v>
      </c>
      <c r="X278" s="345">
        <f>IF(ISBLANK($B278),0,VLOOKUP($B278,Listen!$A$2:$C$45,3,FALSE))</f>
        <v>0</v>
      </c>
      <c r="Y278" s="372">
        <f t="shared" si="61"/>
        <v>0</v>
      </c>
      <c r="Z278" s="372">
        <f t="shared" si="50"/>
        <v>0</v>
      </c>
      <c r="AA278" s="372">
        <f t="shared" si="50"/>
        <v>0</v>
      </c>
      <c r="AB278" s="372">
        <f t="shared" si="50"/>
        <v>0</v>
      </c>
      <c r="AC278" s="372">
        <f t="shared" si="50"/>
        <v>0</v>
      </c>
      <c r="AD278" s="372">
        <f t="shared" si="50"/>
        <v>0</v>
      </c>
      <c r="AE278" s="372">
        <f t="shared" si="50"/>
        <v>0</v>
      </c>
      <c r="AF278" s="346">
        <f t="shared" si="60"/>
        <v>0</v>
      </c>
      <c r="AG278" s="346">
        <f>IF(C278=Allgemeines!$C$12,SAV!$V278-SAV!$AH278,HLOOKUP(Allgemeines!$C$12-1,$AI$4:$AO$2000,ROW(C278)-3,FALSE)-$AH278)</f>
        <v>0</v>
      </c>
      <c r="AH278" s="346">
        <f>HLOOKUP(Allgemeines!$C$12,$AI$4:$AO$2000,ROW(C278)-3,FALSE)</f>
        <v>0</v>
      </c>
      <c r="AI278" s="346">
        <f t="shared" si="51"/>
        <v>0</v>
      </c>
      <c r="AJ278" s="346">
        <f t="shared" si="52"/>
        <v>0</v>
      </c>
      <c r="AK278" s="346">
        <f t="shared" si="53"/>
        <v>0</v>
      </c>
      <c r="AL278" s="346">
        <f t="shared" si="54"/>
        <v>0</v>
      </c>
      <c r="AM278" s="346">
        <f t="shared" si="55"/>
        <v>0</v>
      </c>
      <c r="AN278" s="346">
        <f t="shared" si="56"/>
        <v>0</v>
      </c>
      <c r="AO278" s="346">
        <f t="shared" si="57"/>
        <v>0</v>
      </c>
    </row>
    <row r="279" spans="1:41" x14ac:dyDescent="0.25">
      <c r="A279" s="369"/>
      <c r="B279" s="369"/>
      <c r="C279" s="370"/>
      <c r="D279" s="369"/>
      <c r="E279" s="369"/>
      <c r="F279" s="369"/>
      <c r="G279" s="344">
        <f t="shared" si="58"/>
        <v>0</v>
      </c>
      <c r="H279" s="369"/>
      <c r="I279" s="369"/>
      <c r="J279" s="369"/>
      <c r="K279" s="369"/>
      <c r="L279" s="369"/>
      <c r="M279" s="369"/>
      <c r="N279" s="369"/>
      <c r="O279" s="369"/>
      <c r="P279" s="371"/>
      <c r="Q279" s="465">
        <f>IF(C279&gt;Allgemeines!$C$12,0,SUM(G279,H279,J279,K279,M279:N279)-SUM(I279,L279,O279:P279))</f>
        <v>0</v>
      </c>
      <c r="R279" s="369"/>
      <c r="S279" s="369"/>
      <c r="T279" s="369"/>
      <c r="U279" s="369"/>
      <c r="V279" s="344">
        <f t="shared" si="59"/>
        <v>0</v>
      </c>
      <c r="W279" s="345">
        <f>IF(ISBLANK($B279),0,VLOOKUP($B279,Listen!$A$2:$C$45,2,FALSE))</f>
        <v>0</v>
      </c>
      <c r="X279" s="345">
        <f>IF(ISBLANK($B279),0,VLOOKUP($B279,Listen!$A$2:$C$45,3,FALSE))</f>
        <v>0</v>
      </c>
      <c r="Y279" s="372">
        <f t="shared" si="61"/>
        <v>0</v>
      </c>
      <c r="Z279" s="372">
        <f t="shared" si="50"/>
        <v>0</v>
      </c>
      <c r="AA279" s="372">
        <f t="shared" si="50"/>
        <v>0</v>
      </c>
      <c r="AB279" s="372">
        <f t="shared" si="50"/>
        <v>0</v>
      </c>
      <c r="AC279" s="372">
        <f t="shared" si="50"/>
        <v>0</v>
      </c>
      <c r="AD279" s="372">
        <f t="shared" si="50"/>
        <v>0</v>
      </c>
      <c r="AE279" s="372">
        <f t="shared" si="50"/>
        <v>0</v>
      </c>
      <c r="AF279" s="346">
        <f t="shared" si="60"/>
        <v>0</v>
      </c>
      <c r="AG279" s="346">
        <f>IF(C279=Allgemeines!$C$12,SAV!$V279-SAV!$AH279,HLOOKUP(Allgemeines!$C$12-1,$AI$4:$AO$2000,ROW(C279)-3,FALSE)-$AH279)</f>
        <v>0</v>
      </c>
      <c r="AH279" s="346">
        <f>HLOOKUP(Allgemeines!$C$12,$AI$4:$AO$2000,ROW(C279)-3,FALSE)</f>
        <v>0</v>
      </c>
      <c r="AI279" s="346">
        <f t="shared" si="51"/>
        <v>0</v>
      </c>
      <c r="AJ279" s="346">
        <f t="shared" si="52"/>
        <v>0</v>
      </c>
      <c r="AK279" s="346">
        <f t="shared" si="53"/>
        <v>0</v>
      </c>
      <c r="AL279" s="346">
        <f t="shared" si="54"/>
        <v>0</v>
      </c>
      <c r="AM279" s="346">
        <f t="shared" si="55"/>
        <v>0</v>
      </c>
      <c r="AN279" s="346">
        <f t="shared" si="56"/>
        <v>0</v>
      </c>
      <c r="AO279" s="346">
        <f t="shared" si="57"/>
        <v>0</v>
      </c>
    </row>
    <row r="280" spans="1:41" x14ac:dyDescent="0.25">
      <c r="A280" s="369"/>
      <c r="B280" s="369"/>
      <c r="C280" s="370"/>
      <c r="D280" s="369"/>
      <c r="E280" s="369"/>
      <c r="F280" s="369"/>
      <c r="G280" s="344">
        <f t="shared" si="58"/>
        <v>0</v>
      </c>
      <c r="H280" s="369"/>
      <c r="I280" s="369"/>
      <c r="J280" s="369"/>
      <c r="K280" s="369"/>
      <c r="L280" s="369"/>
      <c r="M280" s="369"/>
      <c r="N280" s="369"/>
      <c r="O280" s="369"/>
      <c r="P280" s="371"/>
      <c r="Q280" s="465">
        <f>IF(C280&gt;Allgemeines!$C$12,0,SUM(G280,H280,J280,K280,M280:N280)-SUM(I280,L280,O280:P280))</f>
        <v>0</v>
      </c>
      <c r="R280" s="369"/>
      <c r="S280" s="369"/>
      <c r="T280" s="369"/>
      <c r="U280" s="369"/>
      <c r="V280" s="344">
        <f t="shared" si="59"/>
        <v>0</v>
      </c>
      <c r="W280" s="345">
        <f>IF(ISBLANK($B280),0,VLOOKUP($B280,Listen!$A$2:$C$45,2,FALSE))</f>
        <v>0</v>
      </c>
      <c r="X280" s="345">
        <f>IF(ISBLANK($B280),0,VLOOKUP($B280,Listen!$A$2:$C$45,3,FALSE))</f>
        <v>0</v>
      </c>
      <c r="Y280" s="372">
        <f t="shared" si="61"/>
        <v>0</v>
      </c>
      <c r="Z280" s="372">
        <f t="shared" si="50"/>
        <v>0</v>
      </c>
      <c r="AA280" s="372">
        <f t="shared" si="50"/>
        <v>0</v>
      </c>
      <c r="AB280" s="372">
        <f t="shared" si="50"/>
        <v>0</v>
      </c>
      <c r="AC280" s="372">
        <f t="shared" si="50"/>
        <v>0</v>
      </c>
      <c r="AD280" s="372">
        <f t="shared" si="50"/>
        <v>0</v>
      </c>
      <c r="AE280" s="372">
        <f t="shared" si="50"/>
        <v>0</v>
      </c>
      <c r="AF280" s="346">
        <f t="shared" si="60"/>
        <v>0</v>
      </c>
      <c r="AG280" s="346">
        <f>IF(C280=Allgemeines!$C$12,SAV!$V280-SAV!$AH280,HLOOKUP(Allgemeines!$C$12-1,$AI$4:$AO$2000,ROW(C280)-3,FALSE)-$AH280)</f>
        <v>0</v>
      </c>
      <c r="AH280" s="346">
        <f>HLOOKUP(Allgemeines!$C$12,$AI$4:$AO$2000,ROW(C280)-3,FALSE)</f>
        <v>0</v>
      </c>
      <c r="AI280" s="346">
        <f t="shared" si="51"/>
        <v>0</v>
      </c>
      <c r="AJ280" s="346">
        <f t="shared" si="52"/>
        <v>0</v>
      </c>
      <c r="AK280" s="346">
        <f t="shared" si="53"/>
        <v>0</v>
      </c>
      <c r="AL280" s="346">
        <f t="shared" si="54"/>
        <v>0</v>
      </c>
      <c r="AM280" s="346">
        <f t="shared" si="55"/>
        <v>0</v>
      </c>
      <c r="AN280" s="346">
        <f t="shared" si="56"/>
        <v>0</v>
      </c>
      <c r="AO280" s="346">
        <f t="shared" si="57"/>
        <v>0</v>
      </c>
    </row>
    <row r="281" spans="1:41" x14ac:dyDescent="0.25">
      <c r="A281" s="369"/>
      <c r="B281" s="369"/>
      <c r="C281" s="370"/>
      <c r="D281" s="369"/>
      <c r="E281" s="369"/>
      <c r="F281" s="369"/>
      <c r="G281" s="344">
        <f t="shared" si="58"/>
        <v>0</v>
      </c>
      <c r="H281" s="369"/>
      <c r="I281" s="369"/>
      <c r="J281" s="369"/>
      <c r="K281" s="369"/>
      <c r="L281" s="369"/>
      <c r="M281" s="369"/>
      <c r="N281" s="369"/>
      <c r="O281" s="369"/>
      <c r="P281" s="371"/>
      <c r="Q281" s="465">
        <f>IF(C281&gt;Allgemeines!$C$12,0,SUM(G281,H281,J281,K281,M281:N281)-SUM(I281,L281,O281:P281))</f>
        <v>0</v>
      </c>
      <c r="R281" s="369"/>
      <c r="S281" s="369"/>
      <c r="T281" s="369"/>
      <c r="U281" s="369"/>
      <c r="V281" s="344">
        <f t="shared" si="59"/>
        <v>0</v>
      </c>
      <c r="W281" s="345">
        <f>IF(ISBLANK($B281),0,VLOOKUP($B281,Listen!$A$2:$C$45,2,FALSE))</f>
        <v>0</v>
      </c>
      <c r="X281" s="345">
        <f>IF(ISBLANK($B281),0,VLOOKUP($B281,Listen!$A$2:$C$45,3,FALSE))</f>
        <v>0</v>
      </c>
      <c r="Y281" s="372">
        <f t="shared" si="61"/>
        <v>0</v>
      </c>
      <c r="Z281" s="372">
        <f t="shared" si="50"/>
        <v>0</v>
      </c>
      <c r="AA281" s="372">
        <f t="shared" si="50"/>
        <v>0</v>
      </c>
      <c r="AB281" s="372">
        <f t="shared" si="50"/>
        <v>0</v>
      </c>
      <c r="AC281" s="372">
        <f t="shared" si="50"/>
        <v>0</v>
      </c>
      <c r="AD281" s="372">
        <f t="shared" si="50"/>
        <v>0</v>
      </c>
      <c r="AE281" s="372">
        <f t="shared" si="50"/>
        <v>0</v>
      </c>
      <c r="AF281" s="346">
        <f t="shared" si="60"/>
        <v>0</v>
      </c>
      <c r="AG281" s="346">
        <f>IF(C281=Allgemeines!$C$12,SAV!$V281-SAV!$AH281,HLOOKUP(Allgemeines!$C$12-1,$AI$4:$AO$2000,ROW(C281)-3,FALSE)-$AH281)</f>
        <v>0</v>
      </c>
      <c r="AH281" s="346">
        <f>HLOOKUP(Allgemeines!$C$12,$AI$4:$AO$2000,ROW(C281)-3,FALSE)</f>
        <v>0</v>
      </c>
      <c r="AI281" s="346">
        <f t="shared" si="51"/>
        <v>0</v>
      </c>
      <c r="AJ281" s="346">
        <f t="shared" si="52"/>
        <v>0</v>
      </c>
      <c r="AK281" s="346">
        <f t="shared" si="53"/>
        <v>0</v>
      </c>
      <c r="AL281" s="346">
        <f t="shared" si="54"/>
        <v>0</v>
      </c>
      <c r="AM281" s="346">
        <f t="shared" si="55"/>
        <v>0</v>
      </c>
      <c r="AN281" s="346">
        <f t="shared" si="56"/>
        <v>0</v>
      </c>
      <c r="AO281" s="346">
        <f t="shared" si="57"/>
        <v>0</v>
      </c>
    </row>
    <row r="282" spans="1:41" x14ac:dyDescent="0.25">
      <c r="A282" s="369"/>
      <c r="B282" s="369"/>
      <c r="C282" s="370"/>
      <c r="D282" s="369"/>
      <c r="E282" s="369"/>
      <c r="F282" s="369"/>
      <c r="G282" s="344">
        <f t="shared" si="58"/>
        <v>0</v>
      </c>
      <c r="H282" s="369"/>
      <c r="I282" s="369"/>
      <c r="J282" s="369"/>
      <c r="K282" s="369"/>
      <c r="L282" s="369"/>
      <c r="M282" s="369"/>
      <c r="N282" s="369"/>
      <c r="O282" s="369"/>
      <c r="P282" s="371"/>
      <c r="Q282" s="465">
        <f>IF(C282&gt;Allgemeines!$C$12,0,SUM(G282,H282,J282,K282,M282:N282)-SUM(I282,L282,O282:P282))</f>
        <v>0</v>
      </c>
      <c r="R282" s="369"/>
      <c r="S282" s="369"/>
      <c r="T282" s="369"/>
      <c r="U282" s="369"/>
      <c r="V282" s="344">
        <f t="shared" si="59"/>
        <v>0</v>
      </c>
      <c r="W282" s="345">
        <f>IF(ISBLANK($B282),0,VLOOKUP($B282,Listen!$A$2:$C$45,2,FALSE))</f>
        <v>0</v>
      </c>
      <c r="X282" s="345">
        <f>IF(ISBLANK($B282),0,VLOOKUP($B282,Listen!$A$2:$C$45,3,FALSE))</f>
        <v>0</v>
      </c>
      <c r="Y282" s="372">
        <f t="shared" si="61"/>
        <v>0</v>
      </c>
      <c r="Z282" s="372">
        <f t="shared" si="50"/>
        <v>0</v>
      </c>
      <c r="AA282" s="372">
        <f t="shared" si="50"/>
        <v>0</v>
      </c>
      <c r="AB282" s="372">
        <f t="shared" si="50"/>
        <v>0</v>
      </c>
      <c r="AC282" s="372">
        <f t="shared" si="50"/>
        <v>0</v>
      </c>
      <c r="AD282" s="372">
        <f t="shared" si="50"/>
        <v>0</v>
      </c>
      <c r="AE282" s="372">
        <f t="shared" si="50"/>
        <v>0</v>
      </c>
      <c r="AF282" s="346">
        <f t="shared" si="60"/>
        <v>0</v>
      </c>
      <c r="AG282" s="346">
        <f>IF(C282=Allgemeines!$C$12,SAV!$V282-SAV!$AH282,HLOOKUP(Allgemeines!$C$12-1,$AI$4:$AO$2000,ROW(C282)-3,FALSE)-$AH282)</f>
        <v>0</v>
      </c>
      <c r="AH282" s="346">
        <f>HLOOKUP(Allgemeines!$C$12,$AI$4:$AO$2000,ROW(C282)-3,FALSE)</f>
        <v>0</v>
      </c>
      <c r="AI282" s="346">
        <f t="shared" si="51"/>
        <v>0</v>
      </c>
      <c r="AJ282" s="346">
        <f t="shared" si="52"/>
        <v>0</v>
      </c>
      <c r="AK282" s="346">
        <f t="shared" si="53"/>
        <v>0</v>
      </c>
      <c r="AL282" s="346">
        <f t="shared" si="54"/>
        <v>0</v>
      </c>
      <c r="AM282" s="346">
        <f t="shared" si="55"/>
        <v>0</v>
      </c>
      <c r="AN282" s="346">
        <f t="shared" si="56"/>
        <v>0</v>
      </c>
      <c r="AO282" s="346">
        <f t="shared" si="57"/>
        <v>0</v>
      </c>
    </row>
    <row r="283" spans="1:41" x14ac:dyDescent="0.25">
      <c r="A283" s="369"/>
      <c r="B283" s="369"/>
      <c r="C283" s="370"/>
      <c r="D283" s="369"/>
      <c r="E283" s="369"/>
      <c r="F283" s="369"/>
      <c r="G283" s="344">
        <f t="shared" si="58"/>
        <v>0</v>
      </c>
      <c r="H283" s="369"/>
      <c r="I283" s="369"/>
      <c r="J283" s="369"/>
      <c r="K283" s="369"/>
      <c r="L283" s="369"/>
      <c r="M283" s="369"/>
      <c r="N283" s="369"/>
      <c r="O283" s="369"/>
      <c r="P283" s="371"/>
      <c r="Q283" s="465">
        <f>IF(C283&gt;Allgemeines!$C$12,0,SUM(G283,H283,J283,K283,M283:N283)-SUM(I283,L283,O283:P283))</f>
        <v>0</v>
      </c>
      <c r="R283" s="369"/>
      <c r="S283" s="369"/>
      <c r="T283" s="369"/>
      <c r="U283" s="369"/>
      <c r="V283" s="344">
        <f t="shared" si="59"/>
        <v>0</v>
      </c>
      <c r="W283" s="345">
        <f>IF(ISBLANK($B283),0,VLOOKUP($B283,Listen!$A$2:$C$45,2,FALSE))</f>
        <v>0</v>
      </c>
      <c r="X283" s="345">
        <f>IF(ISBLANK($B283),0,VLOOKUP($B283,Listen!$A$2:$C$45,3,FALSE))</f>
        <v>0</v>
      </c>
      <c r="Y283" s="372">
        <f t="shared" si="61"/>
        <v>0</v>
      </c>
      <c r="Z283" s="372">
        <f t="shared" si="50"/>
        <v>0</v>
      </c>
      <c r="AA283" s="372">
        <f t="shared" si="50"/>
        <v>0</v>
      </c>
      <c r="AB283" s="372">
        <f t="shared" si="50"/>
        <v>0</v>
      </c>
      <c r="AC283" s="372">
        <f t="shared" si="50"/>
        <v>0</v>
      </c>
      <c r="AD283" s="372">
        <f t="shared" si="50"/>
        <v>0</v>
      </c>
      <c r="AE283" s="372">
        <f t="shared" si="50"/>
        <v>0</v>
      </c>
      <c r="AF283" s="346">
        <f t="shared" si="60"/>
        <v>0</v>
      </c>
      <c r="AG283" s="346">
        <f>IF(C283=Allgemeines!$C$12,SAV!$V283-SAV!$AH283,HLOOKUP(Allgemeines!$C$12-1,$AI$4:$AO$2000,ROW(C283)-3,FALSE)-$AH283)</f>
        <v>0</v>
      </c>
      <c r="AH283" s="346">
        <f>HLOOKUP(Allgemeines!$C$12,$AI$4:$AO$2000,ROW(C283)-3,FALSE)</f>
        <v>0</v>
      </c>
      <c r="AI283" s="346">
        <f t="shared" si="51"/>
        <v>0</v>
      </c>
      <c r="AJ283" s="346">
        <f t="shared" si="52"/>
        <v>0</v>
      </c>
      <c r="AK283" s="346">
        <f t="shared" si="53"/>
        <v>0</v>
      </c>
      <c r="AL283" s="346">
        <f t="shared" si="54"/>
        <v>0</v>
      </c>
      <c r="AM283" s="346">
        <f t="shared" si="55"/>
        <v>0</v>
      </c>
      <c r="AN283" s="346">
        <f t="shared" si="56"/>
        <v>0</v>
      </c>
      <c r="AO283" s="346">
        <f t="shared" si="57"/>
        <v>0</v>
      </c>
    </row>
    <row r="284" spans="1:41" x14ac:dyDescent="0.25">
      <c r="A284" s="369"/>
      <c r="B284" s="369"/>
      <c r="C284" s="370"/>
      <c r="D284" s="369"/>
      <c r="E284" s="369"/>
      <c r="F284" s="369"/>
      <c r="G284" s="344">
        <f t="shared" si="58"/>
        <v>0</v>
      </c>
      <c r="H284" s="369"/>
      <c r="I284" s="369"/>
      <c r="J284" s="369"/>
      <c r="K284" s="369"/>
      <c r="L284" s="369"/>
      <c r="M284" s="369"/>
      <c r="N284" s="369"/>
      <c r="O284" s="369"/>
      <c r="P284" s="371"/>
      <c r="Q284" s="465">
        <f>IF(C284&gt;Allgemeines!$C$12,0,SUM(G284,H284,J284,K284,M284:N284)-SUM(I284,L284,O284:P284))</f>
        <v>0</v>
      </c>
      <c r="R284" s="369"/>
      <c r="S284" s="369"/>
      <c r="T284" s="369"/>
      <c r="U284" s="369"/>
      <c r="V284" s="344">
        <f t="shared" si="59"/>
        <v>0</v>
      </c>
      <c r="W284" s="345">
        <f>IF(ISBLANK($B284),0,VLOOKUP($B284,Listen!$A$2:$C$45,2,FALSE))</f>
        <v>0</v>
      </c>
      <c r="X284" s="345">
        <f>IF(ISBLANK($B284),0,VLOOKUP($B284,Listen!$A$2:$C$45,3,FALSE))</f>
        <v>0</v>
      </c>
      <c r="Y284" s="372">
        <f t="shared" si="61"/>
        <v>0</v>
      </c>
      <c r="Z284" s="372">
        <f t="shared" si="50"/>
        <v>0</v>
      </c>
      <c r="AA284" s="372">
        <f t="shared" si="50"/>
        <v>0</v>
      </c>
      <c r="AB284" s="372">
        <f t="shared" si="50"/>
        <v>0</v>
      </c>
      <c r="AC284" s="372">
        <f t="shared" si="50"/>
        <v>0</v>
      </c>
      <c r="AD284" s="372">
        <f t="shared" si="50"/>
        <v>0</v>
      </c>
      <c r="AE284" s="372">
        <f t="shared" si="50"/>
        <v>0</v>
      </c>
      <c r="AF284" s="346">
        <f t="shared" si="60"/>
        <v>0</v>
      </c>
      <c r="AG284" s="346">
        <f>IF(C284=Allgemeines!$C$12,SAV!$V284-SAV!$AH284,HLOOKUP(Allgemeines!$C$12-1,$AI$4:$AO$2000,ROW(C284)-3,FALSE)-$AH284)</f>
        <v>0</v>
      </c>
      <c r="AH284" s="346">
        <f>HLOOKUP(Allgemeines!$C$12,$AI$4:$AO$2000,ROW(C284)-3,FALSE)</f>
        <v>0</v>
      </c>
      <c r="AI284" s="346">
        <f t="shared" si="51"/>
        <v>0</v>
      </c>
      <c r="AJ284" s="346">
        <f t="shared" si="52"/>
        <v>0</v>
      </c>
      <c r="AK284" s="346">
        <f t="shared" si="53"/>
        <v>0</v>
      </c>
      <c r="AL284" s="346">
        <f t="shared" si="54"/>
        <v>0</v>
      </c>
      <c r="AM284" s="346">
        <f t="shared" si="55"/>
        <v>0</v>
      </c>
      <c r="AN284" s="346">
        <f t="shared" si="56"/>
        <v>0</v>
      </c>
      <c r="AO284" s="346">
        <f t="shared" si="57"/>
        <v>0</v>
      </c>
    </row>
    <row r="285" spans="1:41" x14ac:dyDescent="0.25">
      <c r="A285" s="369"/>
      <c r="B285" s="369"/>
      <c r="C285" s="370"/>
      <c r="D285" s="369"/>
      <c r="E285" s="369"/>
      <c r="F285" s="369"/>
      <c r="G285" s="344">
        <f t="shared" si="58"/>
        <v>0</v>
      </c>
      <c r="H285" s="369"/>
      <c r="I285" s="369"/>
      <c r="J285" s="369"/>
      <c r="K285" s="369"/>
      <c r="L285" s="369"/>
      <c r="M285" s="369"/>
      <c r="N285" s="369"/>
      <c r="O285" s="369"/>
      <c r="P285" s="371"/>
      <c r="Q285" s="465">
        <f>IF(C285&gt;Allgemeines!$C$12,0,SUM(G285,H285,J285,K285,M285:N285)-SUM(I285,L285,O285:P285))</f>
        <v>0</v>
      </c>
      <c r="R285" s="369"/>
      <c r="S285" s="369"/>
      <c r="T285" s="369"/>
      <c r="U285" s="369"/>
      <c r="V285" s="344">
        <f t="shared" si="59"/>
        <v>0</v>
      </c>
      <c r="W285" s="345">
        <f>IF(ISBLANK($B285),0,VLOOKUP($B285,Listen!$A$2:$C$45,2,FALSE))</f>
        <v>0</v>
      </c>
      <c r="X285" s="345">
        <f>IF(ISBLANK($B285),0,VLOOKUP($B285,Listen!$A$2:$C$45,3,FALSE))</f>
        <v>0</v>
      </c>
      <c r="Y285" s="372">
        <f t="shared" si="61"/>
        <v>0</v>
      </c>
      <c r="Z285" s="372">
        <f t="shared" si="50"/>
        <v>0</v>
      </c>
      <c r="AA285" s="372">
        <f t="shared" si="50"/>
        <v>0</v>
      </c>
      <c r="AB285" s="372">
        <f t="shared" si="50"/>
        <v>0</v>
      </c>
      <c r="AC285" s="372">
        <f t="shared" si="50"/>
        <v>0</v>
      </c>
      <c r="AD285" s="372">
        <f t="shared" si="50"/>
        <v>0</v>
      </c>
      <c r="AE285" s="372">
        <f t="shared" si="50"/>
        <v>0</v>
      </c>
      <c r="AF285" s="346">
        <f t="shared" si="60"/>
        <v>0</v>
      </c>
      <c r="AG285" s="346">
        <f>IF(C285=Allgemeines!$C$12,SAV!$V285-SAV!$AH285,HLOOKUP(Allgemeines!$C$12-1,$AI$4:$AO$2000,ROW(C285)-3,FALSE)-$AH285)</f>
        <v>0</v>
      </c>
      <c r="AH285" s="346">
        <f>HLOOKUP(Allgemeines!$C$12,$AI$4:$AO$2000,ROW(C285)-3,FALSE)</f>
        <v>0</v>
      </c>
      <c r="AI285" s="346">
        <f t="shared" si="51"/>
        <v>0</v>
      </c>
      <c r="AJ285" s="346">
        <f t="shared" si="52"/>
        <v>0</v>
      </c>
      <c r="AK285" s="346">
        <f t="shared" si="53"/>
        <v>0</v>
      </c>
      <c r="AL285" s="346">
        <f t="shared" si="54"/>
        <v>0</v>
      </c>
      <c r="AM285" s="346">
        <f t="shared" si="55"/>
        <v>0</v>
      </c>
      <c r="AN285" s="346">
        <f t="shared" si="56"/>
        <v>0</v>
      </c>
      <c r="AO285" s="346">
        <f t="shared" si="57"/>
        <v>0</v>
      </c>
    </row>
    <row r="286" spans="1:41" x14ac:dyDescent="0.25">
      <c r="A286" s="369"/>
      <c r="B286" s="369"/>
      <c r="C286" s="370"/>
      <c r="D286" s="369"/>
      <c r="E286" s="369"/>
      <c r="F286" s="369"/>
      <c r="G286" s="344">
        <f t="shared" si="58"/>
        <v>0</v>
      </c>
      <c r="H286" s="369"/>
      <c r="I286" s="369"/>
      <c r="J286" s="369"/>
      <c r="K286" s="369"/>
      <c r="L286" s="369"/>
      <c r="M286" s="369"/>
      <c r="N286" s="369"/>
      <c r="O286" s="369"/>
      <c r="P286" s="371"/>
      <c r="Q286" s="465">
        <f>IF(C286&gt;Allgemeines!$C$12,0,SUM(G286,H286,J286,K286,M286:N286)-SUM(I286,L286,O286:P286))</f>
        <v>0</v>
      </c>
      <c r="R286" s="369"/>
      <c r="S286" s="369"/>
      <c r="T286" s="369"/>
      <c r="U286" s="369"/>
      <c r="V286" s="344">
        <f t="shared" si="59"/>
        <v>0</v>
      </c>
      <c r="W286" s="345">
        <f>IF(ISBLANK($B286),0,VLOOKUP($B286,Listen!$A$2:$C$45,2,FALSE))</f>
        <v>0</v>
      </c>
      <c r="X286" s="345">
        <f>IF(ISBLANK($B286),0,VLOOKUP($B286,Listen!$A$2:$C$45,3,FALSE))</f>
        <v>0</v>
      </c>
      <c r="Y286" s="372">
        <f t="shared" si="61"/>
        <v>0</v>
      </c>
      <c r="Z286" s="372">
        <f t="shared" si="50"/>
        <v>0</v>
      </c>
      <c r="AA286" s="372">
        <f t="shared" si="50"/>
        <v>0</v>
      </c>
      <c r="AB286" s="372">
        <f t="shared" si="50"/>
        <v>0</v>
      </c>
      <c r="AC286" s="372">
        <f t="shared" si="50"/>
        <v>0</v>
      </c>
      <c r="AD286" s="372">
        <f t="shared" si="50"/>
        <v>0</v>
      </c>
      <c r="AE286" s="372">
        <f t="shared" ref="Z286:AE329" si="62">$W286</f>
        <v>0</v>
      </c>
      <c r="AF286" s="346">
        <f t="shared" si="60"/>
        <v>0</v>
      </c>
      <c r="AG286" s="346">
        <f>IF(C286=Allgemeines!$C$12,SAV!$V286-SAV!$AH286,HLOOKUP(Allgemeines!$C$12-1,$AI$4:$AO$2000,ROW(C286)-3,FALSE)-$AH286)</f>
        <v>0</v>
      </c>
      <c r="AH286" s="346">
        <f>HLOOKUP(Allgemeines!$C$12,$AI$4:$AO$2000,ROW(C286)-3,FALSE)</f>
        <v>0</v>
      </c>
      <c r="AI286" s="346">
        <f t="shared" si="51"/>
        <v>0</v>
      </c>
      <c r="AJ286" s="346">
        <f t="shared" si="52"/>
        <v>0</v>
      </c>
      <c r="AK286" s="346">
        <f t="shared" si="53"/>
        <v>0</v>
      </c>
      <c r="AL286" s="346">
        <f t="shared" si="54"/>
        <v>0</v>
      </c>
      <c r="AM286" s="346">
        <f t="shared" si="55"/>
        <v>0</v>
      </c>
      <c r="AN286" s="346">
        <f t="shared" si="56"/>
        <v>0</v>
      </c>
      <c r="AO286" s="346">
        <f t="shared" si="57"/>
        <v>0</v>
      </c>
    </row>
    <row r="287" spans="1:41" x14ac:dyDescent="0.25">
      <c r="A287" s="369"/>
      <c r="B287" s="369"/>
      <c r="C287" s="370"/>
      <c r="D287" s="369"/>
      <c r="E287" s="369"/>
      <c r="F287" s="369"/>
      <c r="G287" s="344">
        <f t="shared" si="58"/>
        <v>0</v>
      </c>
      <c r="H287" s="369"/>
      <c r="I287" s="369"/>
      <c r="J287" s="369"/>
      <c r="K287" s="369"/>
      <c r="L287" s="369"/>
      <c r="M287" s="369"/>
      <c r="N287" s="369"/>
      <c r="O287" s="369"/>
      <c r="P287" s="371"/>
      <c r="Q287" s="465">
        <f>IF(C287&gt;Allgemeines!$C$12,0,SUM(G287,H287,J287,K287,M287:N287)-SUM(I287,L287,O287:P287))</f>
        <v>0</v>
      </c>
      <c r="R287" s="369"/>
      <c r="S287" s="369"/>
      <c r="T287" s="369"/>
      <c r="U287" s="369"/>
      <c r="V287" s="344">
        <f t="shared" si="59"/>
        <v>0</v>
      </c>
      <c r="W287" s="345">
        <f>IF(ISBLANK($B287),0,VLOOKUP($B287,Listen!$A$2:$C$45,2,FALSE))</f>
        <v>0</v>
      </c>
      <c r="X287" s="345">
        <f>IF(ISBLANK($B287),0,VLOOKUP($B287,Listen!$A$2:$C$45,3,FALSE))</f>
        <v>0</v>
      </c>
      <c r="Y287" s="372">
        <f t="shared" si="61"/>
        <v>0</v>
      </c>
      <c r="Z287" s="372">
        <f t="shared" si="62"/>
        <v>0</v>
      </c>
      <c r="AA287" s="372">
        <f t="shared" si="62"/>
        <v>0</v>
      </c>
      <c r="AB287" s="372">
        <f t="shared" si="62"/>
        <v>0</v>
      </c>
      <c r="AC287" s="372">
        <f t="shared" si="62"/>
        <v>0</v>
      </c>
      <c r="AD287" s="372">
        <f t="shared" si="62"/>
        <v>0</v>
      </c>
      <c r="AE287" s="372">
        <f t="shared" si="62"/>
        <v>0</v>
      </c>
      <c r="AF287" s="346">
        <f t="shared" si="60"/>
        <v>0</v>
      </c>
      <c r="AG287" s="346">
        <f>IF(C287=Allgemeines!$C$12,SAV!$V287-SAV!$AH287,HLOOKUP(Allgemeines!$C$12-1,$AI$4:$AO$2000,ROW(C287)-3,FALSE)-$AH287)</f>
        <v>0</v>
      </c>
      <c r="AH287" s="346">
        <f>HLOOKUP(Allgemeines!$C$12,$AI$4:$AO$2000,ROW(C287)-3,FALSE)</f>
        <v>0</v>
      </c>
      <c r="AI287" s="346">
        <f t="shared" si="51"/>
        <v>0</v>
      </c>
      <c r="AJ287" s="346">
        <f t="shared" si="52"/>
        <v>0</v>
      </c>
      <c r="AK287" s="346">
        <f t="shared" si="53"/>
        <v>0</v>
      </c>
      <c r="AL287" s="346">
        <f t="shared" si="54"/>
        <v>0</v>
      </c>
      <c r="AM287" s="346">
        <f t="shared" si="55"/>
        <v>0</v>
      </c>
      <c r="AN287" s="346">
        <f t="shared" si="56"/>
        <v>0</v>
      </c>
      <c r="AO287" s="346">
        <f t="shared" si="57"/>
        <v>0</v>
      </c>
    </row>
    <row r="288" spans="1:41" x14ac:dyDescent="0.25">
      <c r="A288" s="369"/>
      <c r="B288" s="369"/>
      <c r="C288" s="370"/>
      <c r="D288" s="369"/>
      <c r="E288" s="369"/>
      <c r="F288" s="369"/>
      <c r="G288" s="344">
        <f t="shared" si="58"/>
        <v>0</v>
      </c>
      <c r="H288" s="369"/>
      <c r="I288" s="369"/>
      <c r="J288" s="369"/>
      <c r="K288" s="369"/>
      <c r="L288" s="369"/>
      <c r="M288" s="369"/>
      <c r="N288" s="369"/>
      <c r="O288" s="369"/>
      <c r="P288" s="371"/>
      <c r="Q288" s="465">
        <f>IF(C288&gt;Allgemeines!$C$12,0,SUM(G288,H288,J288,K288,M288:N288)-SUM(I288,L288,O288:P288))</f>
        <v>0</v>
      </c>
      <c r="R288" s="369"/>
      <c r="S288" s="369"/>
      <c r="T288" s="369"/>
      <c r="U288" s="369"/>
      <c r="V288" s="344">
        <f t="shared" si="59"/>
        <v>0</v>
      </c>
      <c r="W288" s="345">
        <f>IF(ISBLANK($B288),0,VLOOKUP($B288,Listen!$A$2:$C$45,2,FALSE))</f>
        <v>0</v>
      </c>
      <c r="X288" s="345">
        <f>IF(ISBLANK($B288),0,VLOOKUP($B288,Listen!$A$2:$C$45,3,FALSE))</f>
        <v>0</v>
      </c>
      <c r="Y288" s="372">
        <f t="shared" si="61"/>
        <v>0</v>
      </c>
      <c r="Z288" s="372">
        <f t="shared" si="62"/>
        <v>0</v>
      </c>
      <c r="AA288" s="372">
        <f t="shared" si="62"/>
        <v>0</v>
      </c>
      <c r="AB288" s="372">
        <f t="shared" si="62"/>
        <v>0</v>
      </c>
      <c r="AC288" s="372">
        <f t="shared" si="62"/>
        <v>0</v>
      </c>
      <c r="AD288" s="372">
        <f t="shared" si="62"/>
        <v>0</v>
      </c>
      <c r="AE288" s="372">
        <f t="shared" si="62"/>
        <v>0</v>
      </c>
      <c r="AF288" s="346">
        <f t="shared" si="60"/>
        <v>0</v>
      </c>
      <c r="AG288" s="346">
        <f>IF(C288=Allgemeines!$C$12,SAV!$V288-SAV!$AH288,HLOOKUP(Allgemeines!$C$12-1,$AI$4:$AO$2000,ROW(C288)-3,FALSE)-$AH288)</f>
        <v>0</v>
      </c>
      <c r="AH288" s="346">
        <f>HLOOKUP(Allgemeines!$C$12,$AI$4:$AO$2000,ROW(C288)-3,FALSE)</f>
        <v>0</v>
      </c>
      <c r="AI288" s="346">
        <f t="shared" si="51"/>
        <v>0</v>
      </c>
      <c r="AJ288" s="346">
        <f t="shared" si="52"/>
        <v>0</v>
      </c>
      <c r="AK288" s="346">
        <f t="shared" si="53"/>
        <v>0</v>
      </c>
      <c r="AL288" s="346">
        <f t="shared" si="54"/>
        <v>0</v>
      </c>
      <c r="AM288" s="346">
        <f t="shared" si="55"/>
        <v>0</v>
      </c>
      <c r="AN288" s="346">
        <f t="shared" si="56"/>
        <v>0</v>
      </c>
      <c r="AO288" s="346">
        <f t="shared" si="57"/>
        <v>0</v>
      </c>
    </row>
    <row r="289" spans="1:41" x14ac:dyDescent="0.25">
      <c r="A289" s="369"/>
      <c r="B289" s="369"/>
      <c r="C289" s="370"/>
      <c r="D289" s="369"/>
      <c r="E289" s="369"/>
      <c r="F289" s="369"/>
      <c r="G289" s="344">
        <f t="shared" si="58"/>
        <v>0</v>
      </c>
      <c r="H289" s="369"/>
      <c r="I289" s="369"/>
      <c r="J289" s="369"/>
      <c r="K289" s="369"/>
      <c r="L289" s="369"/>
      <c r="M289" s="369"/>
      <c r="N289" s="369"/>
      <c r="O289" s="369"/>
      <c r="P289" s="371"/>
      <c r="Q289" s="465">
        <f>IF(C289&gt;Allgemeines!$C$12,0,SUM(G289,H289,J289,K289,M289:N289)-SUM(I289,L289,O289:P289))</f>
        <v>0</v>
      </c>
      <c r="R289" s="369"/>
      <c r="S289" s="369"/>
      <c r="T289" s="369"/>
      <c r="U289" s="369"/>
      <c r="V289" s="344">
        <f t="shared" si="59"/>
        <v>0</v>
      </c>
      <c r="W289" s="345">
        <f>IF(ISBLANK($B289),0,VLOOKUP($B289,Listen!$A$2:$C$45,2,FALSE))</f>
        <v>0</v>
      </c>
      <c r="X289" s="345">
        <f>IF(ISBLANK($B289),0,VLOOKUP($B289,Listen!$A$2:$C$45,3,FALSE))</f>
        <v>0</v>
      </c>
      <c r="Y289" s="372">
        <f t="shared" si="61"/>
        <v>0</v>
      </c>
      <c r="Z289" s="372">
        <f t="shared" si="62"/>
        <v>0</v>
      </c>
      <c r="AA289" s="372">
        <f t="shared" si="62"/>
        <v>0</v>
      </c>
      <c r="AB289" s="372">
        <f t="shared" si="62"/>
        <v>0</v>
      </c>
      <c r="AC289" s="372">
        <f t="shared" si="62"/>
        <v>0</v>
      </c>
      <c r="AD289" s="372">
        <f t="shared" si="62"/>
        <v>0</v>
      </c>
      <c r="AE289" s="372">
        <f t="shared" si="62"/>
        <v>0</v>
      </c>
      <c r="AF289" s="346">
        <f t="shared" si="60"/>
        <v>0</v>
      </c>
      <c r="AG289" s="346">
        <f>IF(C289=Allgemeines!$C$12,SAV!$V289-SAV!$AH289,HLOOKUP(Allgemeines!$C$12-1,$AI$4:$AO$2000,ROW(C289)-3,FALSE)-$AH289)</f>
        <v>0</v>
      </c>
      <c r="AH289" s="346">
        <f>HLOOKUP(Allgemeines!$C$12,$AI$4:$AO$2000,ROW(C289)-3,FALSE)</f>
        <v>0</v>
      </c>
      <c r="AI289" s="346">
        <f t="shared" si="51"/>
        <v>0</v>
      </c>
      <c r="AJ289" s="346">
        <f t="shared" si="52"/>
        <v>0</v>
      </c>
      <c r="AK289" s="346">
        <f t="shared" si="53"/>
        <v>0</v>
      </c>
      <c r="AL289" s="346">
        <f t="shared" si="54"/>
        <v>0</v>
      </c>
      <c r="AM289" s="346">
        <f t="shared" si="55"/>
        <v>0</v>
      </c>
      <c r="AN289" s="346">
        <f t="shared" si="56"/>
        <v>0</v>
      </c>
      <c r="AO289" s="346">
        <f t="shared" si="57"/>
        <v>0</v>
      </c>
    </row>
    <row r="290" spans="1:41" x14ac:dyDescent="0.25">
      <c r="A290" s="369"/>
      <c r="B290" s="369"/>
      <c r="C290" s="370"/>
      <c r="D290" s="369"/>
      <c r="E290" s="369"/>
      <c r="F290" s="369"/>
      <c r="G290" s="344">
        <f t="shared" si="58"/>
        <v>0</v>
      </c>
      <c r="H290" s="369"/>
      <c r="I290" s="369"/>
      <c r="J290" s="369"/>
      <c r="K290" s="369"/>
      <c r="L290" s="369"/>
      <c r="M290" s="369"/>
      <c r="N290" s="369"/>
      <c r="O290" s="369"/>
      <c r="P290" s="371"/>
      <c r="Q290" s="465">
        <f>IF(C290&gt;Allgemeines!$C$12,0,SUM(G290,H290,J290,K290,M290:N290)-SUM(I290,L290,O290:P290))</f>
        <v>0</v>
      </c>
      <c r="R290" s="369"/>
      <c r="S290" s="369"/>
      <c r="T290" s="369"/>
      <c r="U290" s="369"/>
      <c r="V290" s="344">
        <f t="shared" si="59"/>
        <v>0</v>
      </c>
      <c r="W290" s="345">
        <f>IF(ISBLANK($B290),0,VLOOKUP($B290,Listen!$A$2:$C$45,2,FALSE))</f>
        <v>0</v>
      </c>
      <c r="X290" s="345">
        <f>IF(ISBLANK($B290),0,VLOOKUP($B290,Listen!$A$2:$C$45,3,FALSE))</f>
        <v>0</v>
      </c>
      <c r="Y290" s="372">
        <f t="shared" si="61"/>
        <v>0</v>
      </c>
      <c r="Z290" s="372">
        <f t="shared" si="62"/>
        <v>0</v>
      </c>
      <c r="AA290" s="372">
        <f t="shared" si="62"/>
        <v>0</v>
      </c>
      <c r="AB290" s="372">
        <f t="shared" si="62"/>
        <v>0</v>
      </c>
      <c r="AC290" s="372">
        <f t="shared" si="62"/>
        <v>0</v>
      </c>
      <c r="AD290" s="372">
        <f t="shared" si="62"/>
        <v>0</v>
      </c>
      <c r="AE290" s="372">
        <f t="shared" si="62"/>
        <v>0</v>
      </c>
      <c r="AF290" s="346">
        <f t="shared" si="60"/>
        <v>0</v>
      </c>
      <c r="AG290" s="346">
        <f>IF(C290=Allgemeines!$C$12,SAV!$V290-SAV!$AH290,HLOOKUP(Allgemeines!$C$12-1,$AI$4:$AO$2000,ROW(C290)-3,FALSE)-$AH290)</f>
        <v>0</v>
      </c>
      <c r="AH290" s="346">
        <f>HLOOKUP(Allgemeines!$C$12,$AI$4:$AO$2000,ROW(C290)-3,FALSE)</f>
        <v>0</v>
      </c>
      <c r="AI290" s="346">
        <f t="shared" si="51"/>
        <v>0</v>
      </c>
      <c r="AJ290" s="346">
        <f t="shared" si="52"/>
        <v>0</v>
      </c>
      <c r="AK290" s="346">
        <f t="shared" si="53"/>
        <v>0</v>
      </c>
      <c r="AL290" s="346">
        <f t="shared" si="54"/>
        <v>0</v>
      </c>
      <c r="AM290" s="346">
        <f t="shared" si="55"/>
        <v>0</v>
      </c>
      <c r="AN290" s="346">
        <f t="shared" si="56"/>
        <v>0</v>
      </c>
      <c r="AO290" s="346">
        <f t="shared" si="57"/>
        <v>0</v>
      </c>
    </row>
    <row r="291" spans="1:41" x14ac:dyDescent="0.25">
      <c r="A291" s="369"/>
      <c r="B291" s="369"/>
      <c r="C291" s="370"/>
      <c r="D291" s="369"/>
      <c r="E291" s="369"/>
      <c r="F291" s="369"/>
      <c r="G291" s="344">
        <f t="shared" si="58"/>
        <v>0</v>
      </c>
      <c r="H291" s="369"/>
      <c r="I291" s="369"/>
      <c r="J291" s="369"/>
      <c r="K291" s="369"/>
      <c r="L291" s="369"/>
      <c r="M291" s="369"/>
      <c r="N291" s="369"/>
      <c r="O291" s="369"/>
      <c r="P291" s="371"/>
      <c r="Q291" s="465">
        <f>IF(C291&gt;Allgemeines!$C$12,0,SUM(G291,H291,J291,K291,M291:N291)-SUM(I291,L291,O291:P291))</f>
        <v>0</v>
      </c>
      <c r="R291" s="369"/>
      <c r="S291" s="369"/>
      <c r="T291" s="369"/>
      <c r="U291" s="369"/>
      <c r="V291" s="344">
        <f t="shared" si="59"/>
        <v>0</v>
      </c>
      <c r="W291" s="345">
        <f>IF(ISBLANK($B291),0,VLOOKUP($B291,Listen!$A$2:$C$45,2,FALSE))</f>
        <v>0</v>
      </c>
      <c r="X291" s="345">
        <f>IF(ISBLANK($B291),0,VLOOKUP($B291,Listen!$A$2:$C$45,3,FALSE))</f>
        <v>0</v>
      </c>
      <c r="Y291" s="372">
        <f t="shared" si="61"/>
        <v>0</v>
      </c>
      <c r="Z291" s="372">
        <f t="shared" si="62"/>
        <v>0</v>
      </c>
      <c r="AA291" s="372">
        <f t="shared" si="62"/>
        <v>0</v>
      </c>
      <c r="AB291" s="372">
        <f t="shared" si="62"/>
        <v>0</v>
      </c>
      <c r="AC291" s="372">
        <f t="shared" si="62"/>
        <v>0</v>
      </c>
      <c r="AD291" s="372">
        <f t="shared" si="62"/>
        <v>0</v>
      </c>
      <c r="AE291" s="372">
        <f t="shared" si="62"/>
        <v>0</v>
      </c>
      <c r="AF291" s="346">
        <f t="shared" si="60"/>
        <v>0</v>
      </c>
      <c r="AG291" s="346">
        <f>IF(C291=Allgemeines!$C$12,SAV!$V291-SAV!$AH291,HLOOKUP(Allgemeines!$C$12-1,$AI$4:$AO$2000,ROW(C291)-3,FALSE)-$AH291)</f>
        <v>0</v>
      </c>
      <c r="AH291" s="346">
        <f>HLOOKUP(Allgemeines!$C$12,$AI$4:$AO$2000,ROW(C291)-3,FALSE)</f>
        <v>0</v>
      </c>
      <c r="AI291" s="346">
        <f t="shared" si="51"/>
        <v>0</v>
      </c>
      <c r="AJ291" s="346">
        <f t="shared" si="52"/>
        <v>0</v>
      </c>
      <c r="AK291" s="346">
        <f t="shared" si="53"/>
        <v>0</v>
      </c>
      <c r="AL291" s="346">
        <f t="shared" si="54"/>
        <v>0</v>
      </c>
      <c r="AM291" s="346">
        <f t="shared" si="55"/>
        <v>0</v>
      </c>
      <c r="AN291" s="346">
        <f t="shared" si="56"/>
        <v>0</v>
      </c>
      <c r="AO291" s="346">
        <f t="shared" si="57"/>
        <v>0</v>
      </c>
    </row>
    <row r="292" spans="1:41" x14ac:dyDescent="0.25">
      <c r="A292" s="369"/>
      <c r="B292" s="369"/>
      <c r="C292" s="370"/>
      <c r="D292" s="369"/>
      <c r="E292" s="369"/>
      <c r="F292" s="369"/>
      <c r="G292" s="344">
        <f t="shared" si="58"/>
        <v>0</v>
      </c>
      <c r="H292" s="369"/>
      <c r="I292" s="369"/>
      <c r="J292" s="369"/>
      <c r="K292" s="369"/>
      <c r="L292" s="369"/>
      <c r="M292" s="369"/>
      <c r="N292" s="369"/>
      <c r="O292" s="369"/>
      <c r="P292" s="371"/>
      <c r="Q292" s="465">
        <f>IF(C292&gt;Allgemeines!$C$12,0,SUM(G292,H292,J292,K292,M292:N292)-SUM(I292,L292,O292:P292))</f>
        <v>0</v>
      </c>
      <c r="R292" s="369"/>
      <c r="S292" s="369"/>
      <c r="T292" s="369"/>
      <c r="U292" s="369"/>
      <c r="V292" s="344">
        <f t="shared" si="59"/>
        <v>0</v>
      </c>
      <c r="W292" s="345">
        <f>IF(ISBLANK($B292),0,VLOOKUP($B292,Listen!$A$2:$C$45,2,FALSE))</f>
        <v>0</v>
      </c>
      <c r="X292" s="345">
        <f>IF(ISBLANK($B292),0,VLOOKUP($B292,Listen!$A$2:$C$45,3,FALSE))</f>
        <v>0</v>
      </c>
      <c r="Y292" s="372">
        <f t="shared" si="61"/>
        <v>0</v>
      </c>
      <c r="Z292" s="372">
        <f t="shared" si="62"/>
        <v>0</v>
      </c>
      <c r="AA292" s="372">
        <f t="shared" si="62"/>
        <v>0</v>
      </c>
      <c r="AB292" s="372">
        <f t="shared" si="62"/>
        <v>0</v>
      </c>
      <c r="AC292" s="372">
        <f t="shared" si="62"/>
        <v>0</v>
      </c>
      <c r="AD292" s="372">
        <f t="shared" si="62"/>
        <v>0</v>
      </c>
      <c r="AE292" s="372">
        <f t="shared" si="62"/>
        <v>0</v>
      </c>
      <c r="AF292" s="346">
        <f t="shared" si="60"/>
        <v>0</v>
      </c>
      <c r="AG292" s="346">
        <f>IF(C292=Allgemeines!$C$12,SAV!$V292-SAV!$AH292,HLOOKUP(Allgemeines!$C$12-1,$AI$4:$AO$2000,ROW(C292)-3,FALSE)-$AH292)</f>
        <v>0</v>
      </c>
      <c r="AH292" s="346">
        <f>HLOOKUP(Allgemeines!$C$12,$AI$4:$AO$2000,ROW(C292)-3,FALSE)</f>
        <v>0</v>
      </c>
      <c r="AI292" s="346">
        <f t="shared" si="51"/>
        <v>0</v>
      </c>
      <c r="AJ292" s="346">
        <f t="shared" si="52"/>
        <v>0</v>
      </c>
      <c r="AK292" s="346">
        <f t="shared" si="53"/>
        <v>0</v>
      </c>
      <c r="AL292" s="346">
        <f t="shared" si="54"/>
        <v>0</v>
      </c>
      <c r="AM292" s="346">
        <f t="shared" si="55"/>
        <v>0</v>
      </c>
      <c r="AN292" s="346">
        <f t="shared" si="56"/>
        <v>0</v>
      </c>
      <c r="AO292" s="346">
        <f t="shared" si="57"/>
        <v>0</v>
      </c>
    </row>
    <row r="293" spans="1:41" x14ac:dyDescent="0.25">
      <c r="A293" s="369"/>
      <c r="B293" s="369"/>
      <c r="C293" s="370"/>
      <c r="D293" s="369"/>
      <c r="E293" s="369"/>
      <c r="F293" s="369"/>
      <c r="G293" s="344">
        <f t="shared" si="58"/>
        <v>0</v>
      </c>
      <c r="H293" s="369"/>
      <c r="I293" s="369"/>
      <c r="J293" s="369"/>
      <c r="K293" s="369"/>
      <c r="L293" s="369"/>
      <c r="M293" s="369"/>
      <c r="N293" s="369"/>
      <c r="O293" s="369"/>
      <c r="P293" s="371"/>
      <c r="Q293" s="465">
        <f>IF(C293&gt;Allgemeines!$C$12,0,SUM(G293,H293,J293,K293,M293:N293)-SUM(I293,L293,O293:P293))</f>
        <v>0</v>
      </c>
      <c r="R293" s="369"/>
      <c r="S293" s="369"/>
      <c r="T293" s="369"/>
      <c r="U293" s="369"/>
      <c r="V293" s="344">
        <f t="shared" si="59"/>
        <v>0</v>
      </c>
      <c r="W293" s="345">
        <f>IF(ISBLANK($B293),0,VLOOKUP($B293,Listen!$A$2:$C$45,2,FALSE))</f>
        <v>0</v>
      </c>
      <c r="X293" s="345">
        <f>IF(ISBLANK($B293),0,VLOOKUP($B293,Listen!$A$2:$C$45,3,FALSE))</f>
        <v>0</v>
      </c>
      <c r="Y293" s="372">
        <f t="shared" si="61"/>
        <v>0</v>
      </c>
      <c r="Z293" s="372">
        <f t="shared" si="62"/>
        <v>0</v>
      </c>
      <c r="AA293" s="372">
        <f t="shared" si="62"/>
        <v>0</v>
      </c>
      <c r="AB293" s="372">
        <f t="shared" si="62"/>
        <v>0</v>
      </c>
      <c r="AC293" s="372">
        <f t="shared" si="62"/>
        <v>0</v>
      </c>
      <c r="AD293" s="372">
        <f t="shared" si="62"/>
        <v>0</v>
      </c>
      <c r="AE293" s="372">
        <f t="shared" si="62"/>
        <v>0</v>
      </c>
      <c r="AF293" s="346">
        <f t="shared" si="60"/>
        <v>0</v>
      </c>
      <c r="AG293" s="346">
        <f>IF(C293=Allgemeines!$C$12,SAV!$V293-SAV!$AH293,HLOOKUP(Allgemeines!$C$12-1,$AI$4:$AO$2000,ROW(C293)-3,FALSE)-$AH293)</f>
        <v>0</v>
      </c>
      <c r="AH293" s="346">
        <f>HLOOKUP(Allgemeines!$C$12,$AI$4:$AO$2000,ROW(C293)-3,FALSE)</f>
        <v>0</v>
      </c>
      <c r="AI293" s="346">
        <f t="shared" si="51"/>
        <v>0</v>
      </c>
      <c r="AJ293" s="346">
        <f t="shared" si="52"/>
        <v>0</v>
      </c>
      <c r="AK293" s="346">
        <f t="shared" si="53"/>
        <v>0</v>
      </c>
      <c r="AL293" s="346">
        <f t="shared" si="54"/>
        <v>0</v>
      </c>
      <c r="AM293" s="346">
        <f t="shared" si="55"/>
        <v>0</v>
      </c>
      <c r="AN293" s="346">
        <f t="shared" si="56"/>
        <v>0</v>
      </c>
      <c r="AO293" s="346">
        <f t="shared" si="57"/>
        <v>0</v>
      </c>
    </row>
    <row r="294" spans="1:41" x14ac:dyDescent="0.25">
      <c r="A294" s="369"/>
      <c r="B294" s="369"/>
      <c r="C294" s="370"/>
      <c r="D294" s="369"/>
      <c r="E294" s="369"/>
      <c r="F294" s="369"/>
      <c r="G294" s="344">
        <f t="shared" si="58"/>
        <v>0</v>
      </c>
      <c r="H294" s="369"/>
      <c r="I294" s="369"/>
      <c r="J294" s="369"/>
      <c r="K294" s="369"/>
      <c r="L294" s="369"/>
      <c r="M294" s="369"/>
      <c r="N294" s="369"/>
      <c r="O294" s="369"/>
      <c r="P294" s="371"/>
      <c r="Q294" s="465">
        <f>IF(C294&gt;Allgemeines!$C$12,0,SUM(G294,H294,J294,K294,M294:N294)-SUM(I294,L294,O294:P294))</f>
        <v>0</v>
      </c>
      <c r="R294" s="369"/>
      <c r="S294" s="369"/>
      <c r="T294" s="369"/>
      <c r="U294" s="369"/>
      <c r="V294" s="344">
        <f t="shared" si="59"/>
        <v>0</v>
      </c>
      <c r="W294" s="345">
        <f>IF(ISBLANK($B294),0,VLOOKUP($B294,Listen!$A$2:$C$45,2,FALSE))</f>
        <v>0</v>
      </c>
      <c r="X294" s="345">
        <f>IF(ISBLANK($B294),0,VLOOKUP($B294,Listen!$A$2:$C$45,3,FALSE))</f>
        <v>0</v>
      </c>
      <c r="Y294" s="372">
        <f t="shared" si="61"/>
        <v>0</v>
      </c>
      <c r="Z294" s="372">
        <f t="shared" si="62"/>
        <v>0</v>
      </c>
      <c r="AA294" s="372">
        <f t="shared" si="62"/>
        <v>0</v>
      </c>
      <c r="AB294" s="372">
        <f t="shared" si="62"/>
        <v>0</v>
      </c>
      <c r="AC294" s="372">
        <f t="shared" si="62"/>
        <v>0</v>
      </c>
      <c r="AD294" s="372">
        <f t="shared" si="62"/>
        <v>0</v>
      </c>
      <c r="AE294" s="372">
        <f t="shared" si="62"/>
        <v>0</v>
      </c>
      <c r="AF294" s="346">
        <f t="shared" si="60"/>
        <v>0</v>
      </c>
      <c r="AG294" s="346">
        <f>IF(C294=Allgemeines!$C$12,SAV!$V294-SAV!$AH294,HLOOKUP(Allgemeines!$C$12-1,$AI$4:$AO$2000,ROW(C294)-3,FALSE)-$AH294)</f>
        <v>0</v>
      </c>
      <c r="AH294" s="346">
        <f>HLOOKUP(Allgemeines!$C$12,$AI$4:$AO$2000,ROW(C294)-3,FALSE)</f>
        <v>0</v>
      </c>
      <c r="AI294" s="346">
        <f t="shared" si="51"/>
        <v>0</v>
      </c>
      <c r="AJ294" s="346">
        <f t="shared" si="52"/>
        <v>0</v>
      </c>
      <c r="AK294" s="346">
        <f t="shared" si="53"/>
        <v>0</v>
      </c>
      <c r="AL294" s="346">
        <f t="shared" si="54"/>
        <v>0</v>
      </c>
      <c r="AM294" s="346">
        <f t="shared" si="55"/>
        <v>0</v>
      </c>
      <c r="AN294" s="346">
        <f t="shared" si="56"/>
        <v>0</v>
      </c>
      <c r="AO294" s="346">
        <f t="shared" si="57"/>
        <v>0</v>
      </c>
    </row>
    <row r="295" spans="1:41" x14ac:dyDescent="0.25">
      <c r="A295" s="369"/>
      <c r="B295" s="369"/>
      <c r="C295" s="370"/>
      <c r="D295" s="369"/>
      <c r="E295" s="369"/>
      <c r="F295" s="369"/>
      <c r="G295" s="344">
        <f t="shared" si="58"/>
        <v>0</v>
      </c>
      <c r="H295" s="369"/>
      <c r="I295" s="369"/>
      <c r="J295" s="369"/>
      <c r="K295" s="369"/>
      <c r="L295" s="369"/>
      <c r="M295" s="369"/>
      <c r="N295" s="369"/>
      <c r="O295" s="369"/>
      <c r="P295" s="371"/>
      <c r="Q295" s="465">
        <f>IF(C295&gt;Allgemeines!$C$12,0,SUM(G295,H295,J295,K295,M295:N295)-SUM(I295,L295,O295:P295))</f>
        <v>0</v>
      </c>
      <c r="R295" s="369"/>
      <c r="S295" s="369"/>
      <c r="T295" s="369"/>
      <c r="U295" s="369"/>
      <c r="V295" s="344">
        <f t="shared" si="59"/>
        <v>0</v>
      </c>
      <c r="W295" s="345">
        <f>IF(ISBLANK($B295),0,VLOOKUP($B295,Listen!$A$2:$C$45,2,FALSE))</f>
        <v>0</v>
      </c>
      <c r="X295" s="345">
        <f>IF(ISBLANK($B295),0,VLOOKUP($B295,Listen!$A$2:$C$45,3,FALSE))</f>
        <v>0</v>
      </c>
      <c r="Y295" s="372">
        <f t="shared" si="61"/>
        <v>0</v>
      </c>
      <c r="Z295" s="372">
        <f t="shared" si="62"/>
        <v>0</v>
      </c>
      <c r="AA295" s="372">
        <f t="shared" si="62"/>
        <v>0</v>
      </c>
      <c r="AB295" s="372">
        <f t="shared" si="62"/>
        <v>0</v>
      </c>
      <c r="AC295" s="372">
        <f t="shared" si="62"/>
        <v>0</v>
      </c>
      <c r="AD295" s="372">
        <f t="shared" si="62"/>
        <v>0</v>
      </c>
      <c r="AE295" s="372">
        <f t="shared" si="62"/>
        <v>0</v>
      </c>
      <c r="AF295" s="346">
        <f t="shared" si="60"/>
        <v>0</v>
      </c>
      <c r="AG295" s="346">
        <f>IF(C295=Allgemeines!$C$12,SAV!$V295-SAV!$AH295,HLOOKUP(Allgemeines!$C$12-1,$AI$4:$AO$2000,ROW(C295)-3,FALSE)-$AH295)</f>
        <v>0</v>
      </c>
      <c r="AH295" s="346">
        <f>HLOOKUP(Allgemeines!$C$12,$AI$4:$AO$2000,ROW(C295)-3,FALSE)</f>
        <v>0</v>
      </c>
      <c r="AI295" s="346">
        <f t="shared" si="51"/>
        <v>0</v>
      </c>
      <c r="AJ295" s="346">
        <f t="shared" si="52"/>
        <v>0</v>
      </c>
      <c r="AK295" s="346">
        <f t="shared" si="53"/>
        <v>0</v>
      </c>
      <c r="AL295" s="346">
        <f t="shared" si="54"/>
        <v>0</v>
      </c>
      <c r="AM295" s="346">
        <f t="shared" si="55"/>
        <v>0</v>
      </c>
      <c r="AN295" s="346">
        <f t="shared" si="56"/>
        <v>0</v>
      </c>
      <c r="AO295" s="346">
        <f t="shared" si="57"/>
        <v>0</v>
      </c>
    </row>
    <row r="296" spans="1:41" x14ac:dyDescent="0.25">
      <c r="A296" s="369"/>
      <c r="B296" s="369"/>
      <c r="C296" s="370"/>
      <c r="D296" s="369"/>
      <c r="E296" s="369"/>
      <c r="F296" s="369"/>
      <c r="G296" s="344">
        <f t="shared" si="58"/>
        <v>0</v>
      </c>
      <c r="H296" s="369"/>
      <c r="I296" s="369"/>
      <c r="J296" s="369"/>
      <c r="K296" s="369"/>
      <c r="L296" s="369"/>
      <c r="M296" s="369"/>
      <c r="N296" s="369"/>
      <c r="O296" s="369"/>
      <c r="P296" s="371"/>
      <c r="Q296" s="465">
        <f>IF(C296&gt;Allgemeines!$C$12,0,SUM(G296,H296,J296,K296,M296:N296)-SUM(I296,L296,O296:P296))</f>
        <v>0</v>
      </c>
      <c r="R296" s="369"/>
      <c r="S296" s="369"/>
      <c r="T296" s="369"/>
      <c r="U296" s="369"/>
      <c r="V296" s="344">
        <f t="shared" si="59"/>
        <v>0</v>
      </c>
      <c r="W296" s="345">
        <f>IF(ISBLANK($B296),0,VLOOKUP($B296,Listen!$A$2:$C$45,2,FALSE))</f>
        <v>0</v>
      </c>
      <c r="X296" s="345">
        <f>IF(ISBLANK($B296),0,VLOOKUP($B296,Listen!$A$2:$C$45,3,FALSE))</f>
        <v>0</v>
      </c>
      <c r="Y296" s="372">
        <f t="shared" si="61"/>
        <v>0</v>
      </c>
      <c r="Z296" s="372">
        <f t="shared" si="62"/>
        <v>0</v>
      </c>
      <c r="AA296" s="372">
        <f t="shared" si="62"/>
        <v>0</v>
      </c>
      <c r="AB296" s="372">
        <f t="shared" si="62"/>
        <v>0</v>
      </c>
      <c r="AC296" s="372">
        <f t="shared" si="62"/>
        <v>0</v>
      </c>
      <c r="AD296" s="372">
        <f t="shared" si="62"/>
        <v>0</v>
      </c>
      <c r="AE296" s="372">
        <f t="shared" si="62"/>
        <v>0</v>
      </c>
      <c r="AF296" s="346">
        <f t="shared" si="60"/>
        <v>0</v>
      </c>
      <c r="AG296" s="346">
        <f>IF(C296=Allgemeines!$C$12,SAV!$V296-SAV!$AH296,HLOOKUP(Allgemeines!$C$12-1,$AI$4:$AO$2000,ROW(C296)-3,FALSE)-$AH296)</f>
        <v>0</v>
      </c>
      <c r="AH296" s="346">
        <f>HLOOKUP(Allgemeines!$C$12,$AI$4:$AO$2000,ROW(C296)-3,FALSE)</f>
        <v>0</v>
      </c>
      <c r="AI296" s="346">
        <f t="shared" si="51"/>
        <v>0</v>
      </c>
      <c r="AJ296" s="346">
        <f t="shared" si="52"/>
        <v>0</v>
      </c>
      <c r="AK296" s="346">
        <f t="shared" si="53"/>
        <v>0</v>
      </c>
      <c r="AL296" s="346">
        <f t="shared" si="54"/>
        <v>0</v>
      </c>
      <c r="AM296" s="346">
        <f t="shared" si="55"/>
        <v>0</v>
      </c>
      <c r="AN296" s="346">
        <f t="shared" si="56"/>
        <v>0</v>
      </c>
      <c r="AO296" s="346">
        <f t="shared" si="57"/>
        <v>0</v>
      </c>
    </row>
    <row r="297" spans="1:41" x14ac:dyDescent="0.25">
      <c r="A297" s="369"/>
      <c r="B297" s="369"/>
      <c r="C297" s="370"/>
      <c r="D297" s="369"/>
      <c r="E297" s="369"/>
      <c r="F297" s="369"/>
      <c r="G297" s="344">
        <f t="shared" si="58"/>
        <v>0</v>
      </c>
      <c r="H297" s="369"/>
      <c r="I297" s="369"/>
      <c r="J297" s="369"/>
      <c r="K297" s="369"/>
      <c r="L297" s="369"/>
      <c r="M297" s="369"/>
      <c r="N297" s="369"/>
      <c r="O297" s="369"/>
      <c r="P297" s="371"/>
      <c r="Q297" s="465">
        <f>IF(C297&gt;Allgemeines!$C$12,0,SUM(G297,H297,J297,K297,M297:N297)-SUM(I297,L297,O297:P297))</f>
        <v>0</v>
      </c>
      <c r="R297" s="369"/>
      <c r="S297" s="369"/>
      <c r="T297" s="369"/>
      <c r="U297" s="369"/>
      <c r="V297" s="344">
        <f t="shared" si="59"/>
        <v>0</v>
      </c>
      <c r="W297" s="345">
        <f>IF(ISBLANK($B297),0,VLOOKUP($B297,Listen!$A$2:$C$45,2,FALSE))</f>
        <v>0</v>
      </c>
      <c r="X297" s="345">
        <f>IF(ISBLANK($B297),0,VLOOKUP($B297,Listen!$A$2:$C$45,3,FALSE))</f>
        <v>0</v>
      </c>
      <c r="Y297" s="372">
        <f t="shared" si="61"/>
        <v>0</v>
      </c>
      <c r="Z297" s="372">
        <f t="shared" si="62"/>
        <v>0</v>
      </c>
      <c r="AA297" s="372">
        <f t="shared" si="62"/>
        <v>0</v>
      </c>
      <c r="AB297" s="372">
        <f t="shared" si="62"/>
        <v>0</v>
      </c>
      <c r="AC297" s="372">
        <f t="shared" si="62"/>
        <v>0</v>
      </c>
      <c r="AD297" s="372">
        <f t="shared" si="62"/>
        <v>0</v>
      </c>
      <c r="AE297" s="372">
        <f t="shared" si="62"/>
        <v>0</v>
      </c>
      <c r="AF297" s="346">
        <f t="shared" si="60"/>
        <v>0</v>
      </c>
      <c r="AG297" s="346">
        <f>IF(C297=Allgemeines!$C$12,SAV!$V297-SAV!$AH297,HLOOKUP(Allgemeines!$C$12-1,$AI$4:$AO$2000,ROW(C297)-3,FALSE)-$AH297)</f>
        <v>0</v>
      </c>
      <c r="AH297" s="346">
        <f>HLOOKUP(Allgemeines!$C$12,$AI$4:$AO$2000,ROW(C297)-3,FALSE)</f>
        <v>0</v>
      </c>
      <c r="AI297" s="346">
        <f t="shared" si="51"/>
        <v>0</v>
      </c>
      <c r="AJ297" s="346">
        <f t="shared" si="52"/>
        <v>0</v>
      </c>
      <c r="AK297" s="346">
        <f t="shared" si="53"/>
        <v>0</v>
      </c>
      <c r="AL297" s="346">
        <f t="shared" si="54"/>
        <v>0</v>
      </c>
      <c r="AM297" s="346">
        <f t="shared" si="55"/>
        <v>0</v>
      </c>
      <c r="AN297" s="346">
        <f t="shared" si="56"/>
        <v>0</v>
      </c>
      <c r="AO297" s="346">
        <f t="shared" si="57"/>
        <v>0</v>
      </c>
    </row>
    <row r="298" spans="1:41" x14ac:dyDescent="0.25">
      <c r="A298" s="369"/>
      <c r="B298" s="369"/>
      <c r="C298" s="370"/>
      <c r="D298" s="369"/>
      <c r="E298" s="369"/>
      <c r="F298" s="369"/>
      <c r="G298" s="344">
        <f t="shared" si="58"/>
        <v>0</v>
      </c>
      <c r="H298" s="369"/>
      <c r="I298" s="369"/>
      <c r="J298" s="369"/>
      <c r="K298" s="369"/>
      <c r="L298" s="369"/>
      <c r="M298" s="369"/>
      <c r="N298" s="369"/>
      <c r="O298" s="369"/>
      <c r="P298" s="371"/>
      <c r="Q298" s="465">
        <f>IF(C298&gt;Allgemeines!$C$12,0,SUM(G298,H298,J298,K298,M298:N298)-SUM(I298,L298,O298:P298))</f>
        <v>0</v>
      </c>
      <c r="R298" s="369"/>
      <c r="S298" s="369"/>
      <c r="T298" s="369"/>
      <c r="U298" s="369"/>
      <c r="V298" s="344">
        <f t="shared" si="59"/>
        <v>0</v>
      </c>
      <c r="W298" s="345">
        <f>IF(ISBLANK($B298),0,VLOOKUP($B298,Listen!$A$2:$C$45,2,FALSE))</f>
        <v>0</v>
      </c>
      <c r="X298" s="345">
        <f>IF(ISBLANK($B298),0,VLOOKUP($B298,Listen!$A$2:$C$45,3,FALSE))</f>
        <v>0</v>
      </c>
      <c r="Y298" s="372">
        <f t="shared" si="61"/>
        <v>0</v>
      </c>
      <c r="Z298" s="372">
        <f t="shared" si="62"/>
        <v>0</v>
      </c>
      <c r="AA298" s="372">
        <f t="shared" si="62"/>
        <v>0</v>
      </c>
      <c r="AB298" s="372">
        <f t="shared" si="62"/>
        <v>0</v>
      </c>
      <c r="AC298" s="372">
        <f t="shared" si="62"/>
        <v>0</v>
      </c>
      <c r="AD298" s="372">
        <f t="shared" si="62"/>
        <v>0</v>
      </c>
      <c r="AE298" s="372">
        <f t="shared" si="62"/>
        <v>0</v>
      </c>
      <c r="AF298" s="346">
        <f t="shared" si="60"/>
        <v>0</v>
      </c>
      <c r="AG298" s="346">
        <f>IF(C298=Allgemeines!$C$12,SAV!$V298-SAV!$AH298,HLOOKUP(Allgemeines!$C$12-1,$AI$4:$AO$2000,ROW(C298)-3,FALSE)-$AH298)</f>
        <v>0</v>
      </c>
      <c r="AH298" s="346">
        <f>HLOOKUP(Allgemeines!$C$12,$AI$4:$AO$2000,ROW(C298)-3,FALSE)</f>
        <v>0</v>
      </c>
      <c r="AI298" s="346">
        <f t="shared" si="51"/>
        <v>0</v>
      </c>
      <c r="AJ298" s="346">
        <f t="shared" si="52"/>
        <v>0</v>
      </c>
      <c r="AK298" s="346">
        <f t="shared" si="53"/>
        <v>0</v>
      </c>
      <c r="AL298" s="346">
        <f t="shared" si="54"/>
        <v>0</v>
      </c>
      <c r="AM298" s="346">
        <f t="shared" si="55"/>
        <v>0</v>
      </c>
      <c r="AN298" s="346">
        <f t="shared" si="56"/>
        <v>0</v>
      </c>
      <c r="AO298" s="346">
        <f t="shared" si="57"/>
        <v>0</v>
      </c>
    </row>
    <row r="299" spans="1:41" x14ac:dyDescent="0.25">
      <c r="A299" s="369"/>
      <c r="B299" s="369"/>
      <c r="C299" s="370"/>
      <c r="D299" s="369"/>
      <c r="E299" s="369"/>
      <c r="F299" s="369"/>
      <c r="G299" s="344">
        <f t="shared" si="58"/>
        <v>0</v>
      </c>
      <c r="H299" s="369"/>
      <c r="I299" s="369"/>
      <c r="J299" s="369"/>
      <c r="K299" s="369"/>
      <c r="L299" s="369"/>
      <c r="M299" s="369"/>
      <c r="N299" s="369"/>
      <c r="O299" s="369"/>
      <c r="P299" s="371"/>
      <c r="Q299" s="465">
        <f>IF(C299&gt;Allgemeines!$C$12,0,SUM(G299,H299,J299,K299,M299:N299)-SUM(I299,L299,O299:P299))</f>
        <v>0</v>
      </c>
      <c r="R299" s="369"/>
      <c r="S299" s="369"/>
      <c r="T299" s="369"/>
      <c r="U299" s="369"/>
      <c r="V299" s="344">
        <f t="shared" si="59"/>
        <v>0</v>
      </c>
      <c r="W299" s="345">
        <f>IF(ISBLANK($B299),0,VLOOKUP($B299,Listen!$A$2:$C$45,2,FALSE))</f>
        <v>0</v>
      </c>
      <c r="X299" s="345">
        <f>IF(ISBLANK($B299),0,VLOOKUP($B299,Listen!$A$2:$C$45,3,FALSE))</f>
        <v>0</v>
      </c>
      <c r="Y299" s="372">
        <f t="shared" si="61"/>
        <v>0</v>
      </c>
      <c r="Z299" s="372">
        <f t="shared" si="62"/>
        <v>0</v>
      </c>
      <c r="AA299" s="372">
        <f t="shared" si="62"/>
        <v>0</v>
      </c>
      <c r="AB299" s="372">
        <f t="shared" si="62"/>
        <v>0</v>
      </c>
      <c r="AC299" s="372">
        <f t="shared" si="62"/>
        <v>0</v>
      </c>
      <c r="AD299" s="372">
        <f t="shared" si="62"/>
        <v>0</v>
      </c>
      <c r="AE299" s="372">
        <f t="shared" si="62"/>
        <v>0</v>
      </c>
      <c r="AF299" s="346">
        <f t="shared" si="60"/>
        <v>0</v>
      </c>
      <c r="AG299" s="346">
        <f>IF(C299=Allgemeines!$C$12,SAV!$V299-SAV!$AH299,HLOOKUP(Allgemeines!$C$12-1,$AI$4:$AO$2000,ROW(C299)-3,FALSE)-$AH299)</f>
        <v>0</v>
      </c>
      <c r="AH299" s="346">
        <f>HLOOKUP(Allgemeines!$C$12,$AI$4:$AO$2000,ROW(C299)-3,FALSE)</f>
        <v>0</v>
      </c>
      <c r="AI299" s="346">
        <f t="shared" si="51"/>
        <v>0</v>
      </c>
      <c r="AJ299" s="346">
        <f t="shared" si="52"/>
        <v>0</v>
      </c>
      <c r="AK299" s="346">
        <f t="shared" si="53"/>
        <v>0</v>
      </c>
      <c r="AL299" s="346">
        <f t="shared" si="54"/>
        <v>0</v>
      </c>
      <c r="AM299" s="346">
        <f t="shared" si="55"/>
        <v>0</v>
      </c>
      <c r="AN299" s="346">
        <f t="shared" si="56"/>
        <v>0</v>
      </c>
      <c r="AO299" s="346">
        <f t="shared" si="57"/>
        <v>0</v>
      </c>
    </row>
    <row r="300" spans="1:41" x14ac:dyDescent="0.25">
      <c r="A300" s="369"/>
      <c r="B300" s="369"/>
      <c r="C300" s="370"/>
      <c r="D300" s="369"/>
      <c r="E300" s="369"/>
      <c r="F300" s="369"/>
      <c r="G300" s="344">
        <f t="shared" si="58"/>
        <v>0</v>
      </c>
      <c r="H300" s="369"/>
      <c r="I300" s="369"/>
      <c r="J300" s="369"/>
      <c r="K300" s="369"/>
      <c r="L300" s="369"/>
      <c r="M300" s="369"/>
      <c r="N300" s="369"/>
      <c r="O300" s="369"/>
      <c r="P300" s="371"/>
      <c r="Q300" s="465">
        <f>IF(C300&gt;Allgemeines!$C$12,0,SUM(G300,H300,J300,K300,M300:N300)-SUM(I300,L300,O300:P300))</f>
        <v>0</v>
      </c>
      <c r="R300" s="369"/>
      <c r="S300" s="369"/>
      <c r="T300" s="369"/>
      <c r="U300" s="369"/>
      <c r="V300" s="344">
        <f t="shared" si="59"/>
        <v>0</v>
      </c>
      <c r="W300" s="345">
        <f>IF(ISBLANK($B300),0,VLOOKUP($B300,Listen!$A$2:$C$45,2,FALSE))</f>
        <v>0</v>
      </c>
      <c r="X300" s="345">
        <f>IF(ISBLANK($B300),0,VLOOKUP($B300,Listen!$A$2:$C$45,3,FALSE))</f>
        <v>0</v>
      </c>
      <c r="Y300" s="372">
        <f t="shared" si="61"/>
        <v>0</v>
      </c>
      <c r="Z300" s="372">
        <f t="shared" si="62"/>
        <v>0</v>
      </c>
      <c r="AA300" s="372">
        <f t="shared" si="62"/>
        <v>0</v>
      </c>
      <c r="AB300" s="372">
        <f t="shared" si="62"/>
        <v>0</v>
      </c>
      <c r="AC300" s="372">
        <f t="shared" si="62"/>
        <v>0</v>
      </c>
      <c r="AD300" s="372">
        <f t="shared" si="62"/>
        <v>0</v>
      </c>
      <c r="AE300" s="372">
        <f t="shared" si="62"/>
        <v>0</v>
      </c>
      <c r="AF300" s="346">
        <f t="shared" si="60"/>
        <v>0</v>
      </c>
      <c r="AG300" s="346">
        <f>IF(C300=Allgemeines!$C$12,SAV!$V300-SAV!$AH300,HLOOKUP(Allgemeines!$C$12-1,$AI$4:$AO$2000,ROW(C300)-3,FALSE)-$AH300)</f>
        <v>0</v>
      </c>
      <c r="AH300" s="346">
        <f>HLOOKUP(Allgemeines!$C$12,$AI$4:$AO$2000,ROW(C300)-3,FALSE)</f>
        <v>0</v>
      </c>
      <c r="AI300" s="346">
        <f t="shared" si="51"/>
        <v>0</v>
      </c>
      <c r="AJ300" s="346">
        <f t="shared" si="52"/>
        <v>0</v>
      </c>
      <c r="AK300" s="346">
        <f t="shared" si="53"/>
        <v>0</v>
      </c>
      <c r="AL300" s="346">
        <f t="shared" si="54"/>
        <v>0</v>
      </c>
      <c r="AM300" s="346">
        <f t="shared" si="55"/>
        <v>0</v>
      </c>
      <c r="AN300" s="346">
        <f t="shared" si="56"/>
        <v>0</v>
      </c>
      <c r="AO300" s="346">
        <f t="shared" si="57"/>
        <v>0</v>
      </c>
    </row>
    <row r="301" spans="1:41" x14ac:dyDescent="0.25">
      <c r="A301" s="369"/>
      <c r="B301" s="369"/>
      <c r="C301" s="370"/>
      <c r="D301" s="369"/>
      <c r="E301" s="369"/>
      <c r="F301" s="369"/>
      <c r="G301" s="344">
        <f t="shared" si="58"/>
        <v>0</v>
      </c>
      <c r="H301" s="369"/>
      <c r="I301" s="369"/>
      <c r="J301" s="369"/>
      <c r="K301" s="369"/>
      <c r="L301" s="369"/>
      <c r="M301" s="369"/>
      <c r="N301" s="369"/>
      <c r="O301" s="369"/>
      <c r="P301" s="371"/>
      <c r="Q301" s="465">
        <f>IF(C301&gt;Allgemeines!$C$12,0,SUM(G301,H301,J301,K301,M301:N301)-SUM(I301,L301,O301:P301))</f>
        <v>0</v>
      </c>
      <c r="R301" s="369"/>
      <c r="S301" s="369"/>
      <c r="T301" s="369"/>
      <c r="U301" s="369"/>
      <c r="V301" s="344">
        <f t="shared" si="59"/>
        <v>0</v>
      </c>
      <c r="W301" s="345">
        <f>IF(ISBLANK($B301),0,VLOOKUP($B301,Listen!$A$2:$C$45,2,FALSE))</f>
        <v>0</v>
      </c>
      <c r="X301" s="345">
        <f>IF(ISBLANK($B301),0,VLOOKUP($B301,Listen!$A$2:$C$45,3,FALSE))</f>
        <v>0</v>
      </c>
      <c r="Y301" s="372">
        <f t="shared" si="61"/>
        <v>0</v>
      </c>
      <c r="Z301" s="372">
        <f t="shared" si="62"/>
        <v>0</v>
      </c>
      <c r="AA301" s="372">
        <f t="shared" si="62"/>
        <v>0</v>
      </c>
      <c r="AB301" s="372">
        <f t="shared" si="62"/>
        <v>0</v>
      </c>
      <c r="AC301" s="372">
        <f t="shared" si="62"/>
        <v>0</v>
      </c>
      <c r="AD301" s="372">
        <f t="shared" si="62"/>
        <v>0</v>
      </c>
      <c r="AE301" s="372">
        <f t="shared" si="62"/>
        <v>0</v>
      </c>
      <c r="AF301" s="346">
        <f t="shared" si="60"/>
        <v>0</v>
      </c>
      <c r="AG301" s="346">
        <f>IF(C301=Allgemeines!$C$12,SAV!$V301-SAV!$AH301,HLOOKUP(Allgemeines!$C$12-1,$AI$4:$AO$2000,ROW(C301)-3,FALSE)-$AH301)</f>
        <v>0</v>
      </c>
      <c r="AH301" s="346">
        <f>HLOOKUP(Allgemeines!$C$12,$AI$4:$AO$2000,ROW(C301)-3,FALSE)</f>
        <v>0</v>
      </c>
      <c r="AI301" s="346">
        <f t="shared" si="51"/>
        <v>0</v>
      </c>
      <c r="AJ301" s="346">
        <f t="shared" si="52"/>
        <v>0</v>
      </c>
      <c r="AK301" s="346">
        <f t="shared" si="53"/>
        <v>0</v>
      </c>
      <c r="AL301" s="346">
        <f t="shared" si="54"/>
        <v>0</v>
      </c>
      <c r="AM301" s="346">
        <f t="shared" si="55"/>
        <v>0</v>
      </c>
      <c r="AN301" s="346">
        <f t="shared" si="56"/>
        <v>0</v>
      </c>
      <c r="AO301" s="346">
        <f t="shared" si="57"/>
        <v>0</v>
      </c>
    </row>
    <row r="302" spans="1:41" x14ac:dyDescent="0.25">
      <c r="A302" s="369"/>
      <c r="B302" s="369"/>
      <c r="C302" s="370"/>
      <c r="D302" s="369"/>
      <c r="E302" s="369"/>
      <c r="F302" s="369"/>
      <c r="G302" s="344">
        <f t="shared" si="58"/>
        <v>0</v>
      </c>
      <c r="H302" s="369"/>
      <c r="I302" s="369"/>
      <c r="J302" s="369"/>
      <c r="K302" s="369"/>
      <c r="L302" s="369"/>
      <c r="M302" s="369"/>
      <c r="N302" s="369"/>
      <c r="O302" s="369"/>
      <c r="P302" s="371"/>
      <c r="Q302" s="465">
        <f>IF(C302&gt;Allgemeines!$C$12,0,SUM(G302,H302,J302,K302,M302:N302)-SUM(I302,L302,O302:P302))</f>
        <v>0</v>
      </c>
      <c r="R302" s="369"/>
      <c r="S302" s="369"/>
      <c r="T302" s="369"/>
      <c r="U302" s="369"/>
      <c r="V302" s="344">
        <f t="shared" si="59"/>
        <v>0</v>
      </c>
      <c r="W302" s="345">
        <f>IF(ISBLANK($B302),0,VLOOKUP($B302,Listen!$A$2:$C$45,2,FALSE))</f>
        <v>0</v>
      </c>
      <c r="X302" s="345">
        <f>IF(ISBLANK($B302),0,VLOOKUP($B302,Listen!$A$2:$C$45,3,FALSE))</f>
        <v>0</v>
      </c>
      <c r="Y302" s="372">
        <f t="shared" si="61"/>
        <v>0</v>
      </c>
      <c r="Z302" s="372">
        <f t="shared" si="62"/>
        <v>0</v>
      </c>
      <c r="AA302" s="372">
        <f t="shared" si="62"/>
        <v>0</v>
      </c>
      <c r="AB302" s="372">
        <f t="shared" si="62"/>
        <v>0</v>
      </c>
      <c r="AC302" s="372">
        <f t="shared" si="62"/>
        <v>0</v>
      </c>
      <c r="AD302" s="372">
        <f t="shared" si="62"/>
        <v>0</v>
      </c>
      <c r="AE302" s="372">
        <f t="shared" si="62"/>
        <v>0</v>
      </c>
      <c r="AF302" s="346">
        <f t="shared" si="60"/>
        <v>0</v>
      </c>
      <c r="AG302" s="346">
        <f>IF(C302=Allgemeines!$C$12,SAV!$V302-SAV!$AH302,HLOOKUP(Allgemeines!$C$12-1,$AI$4:$AO$2000,ROW(C302)-3,FALSE)-$AH302)</f>
        <v>0</v>
      </c>
      <c r="AH302" s="346">
        <f>HLOOKUP(Allgemeines!$C$12,$AI$4:$AO$2000,ROW(C302)-3,FALSE)</f>
        <v>0</v>
      </c>
      <c r="AI302" s="346">
        <f t="shared" si="51"/>
        <v>0</v>
      </c>
      <c r="AJ302" s="346">
        <f t="shared" si="52"/>
        <v>0</v>
      </c>
      <c r="AK302" s="346">
        <f t="shared" si="53"/>
        <v>0</v>
      </c>
      <c r="AL302" s="346">
        <f t="shared" si="54"/>
        <v>0</v>
      </c>
      <c r="AM302" s="346">
        <f t="shared" si="55"/>
        <v>0</v>
      </c>
      <c r="AN302" s="346">
        <f t="shared" si="56"/>
        <v>0</v>
      </c>
      <c r="AO302" s="346">
        <f t="shared" si="57"/>
        <v>0</v>
      </c>
    </row>
    <row r="303" spans="1:41" x14ac:dyDescent="0.25">
      <c r="A303" s="369"/>
      <c r="B303" s="369"/>
      <c r="C303" s="370"/>
      <c r="D303" s="369"/>
      <c r="E303" s="369"/>
      <c r="F303" s="369"/>
      <c r="G303" s="344">
        <f t="shared" si="58"/>
        <v>0</v>
      </c>
      <c r="H303" s="369"/>
      <c r="I303" s="369"/>
      <c r="J303" s="369"/>
      <c r="K303" s="369"/>
      <c r="L303" s="369"/>
      <c r="M303" s="369"/>
      <c r="N303" s="369"/>
      <c r="O303" s="369"/>
      <c r="P303" s="371"/>
      <c r="Q303" s="465">
        <f>IF(C303&gt;Allgemeines!$C$12,0,SUM(G303,H303,J303,K303,M303:N303)-SUM(I303,L303,O303:P303))</f>
        <v>0</v>
      </c>
      <c r="R303" s="369"/>
      <c r="S303" s="369"/>
      <c r="T303" s="369"/>
      <c r="U303" s="369"/>
      <c r="V303" s="344">
        <f t="shared" si="59"/>
        <v>0</v>
      </c>
      <c r="W303" s="345">
        <f>IF(ISBLANK($B303),0,VLOOKUP($B303,Listen!$A$2:$C$45,2,FALSE))</f>
        <v>0</v>
      </c>
      <c r="X303" s="345">
        <f>IF(ISBLANK($B303),0,VLOOKUP($B303,Listen!$A$2:$C$45,3,FALSE))</f>
        <v>0</v>
      </c>
      <c r="Y303" s="372">
        <f t="shared" si="61"/>
        <v>0</v>
      </c>
      <c r="Z303" s="372">
        <f t="shared" si="62"/>
        <v>0</v>
      </c>
      <c r="AA303" s="372">
        <f t="shared" si="62"/>
        <v>0</v>
      </c>
      <c r="AB303" s="372">
        <f t="shared" si="62"/>
        <v>0</v>
      </c>
      <c r="AC303" s="372">
        <f t="shared" si="62"/>
        <v>0</v>
      </c>
      <c r="AD303" s="372">
        <f t="shared" si="62"/>
        <v>0</v>
      </c>
      <c r="AE303" s="372">
        <f t="shared" si="62"/>
        <v>0</v>
      </c>
      <c r="AF303" s="346">
        <f t="shared" si="60"/>
        <v>0</v>
      </c>
      <c r="AG303" s="346">
        <f>IF(C303=Allgemeines!$C$12,SAV!$V303-SAV!$AH303,HLOOKUP(Allgemeines!$C$12-1,$AI$4:$AO$2000,ROW(C303)-3,FALSE)-$AH303)</f>
        <v>0</v>
      </c>
      <c r="AH303" s="346">
        <f>HLOOKUP(Allgemeines!$C$12,$AI$4:$AO$2000,ROW(C303)-3,FALSE)</f>
        <v>0</v>
      </c>
      <c r="AI303" s="346">
        <f t="shared" si="51"/>
        <v>0</v>
      </c>
      <c r="AJ303" s="346">
        <f t="shared" si="52"/>
        <v>0</v>
      </c>
      <c r="AK303" s="346">
        <f t="shared" si="53"/>
        <v>0</v>
      </c>
      <c r="AL303" s="346">
        <f t="shared" si="54"/>
        <v>0</v>
      </c>
      <c r="AM303" s="346">
        <f t="shared" si="55"/>
        <v>0</v>
      </c>
      <c r="AN303" s="346">
        <f t="shared" si="56"/>
        <v>0</v>
      </c>
      <c r="AO303" s="346">
        <f t="shared" si="57"/>
        <v>0</v>
      </c>
    </row>
    <row r="304" spans="1:41" x14ac:dyDescent="0.25">
      <c r="A304" s="369"/>
      <c r="B304" s="369"/>
      <c r="C304" s="370"/>
      <c r="D304" s="369"/>
      <c r="E304" s="369"/>
      <c r="F304" s="369"/>
      <c r="G304" s="344">
        <f t="shared" si="58"/>
        <v>0</v>
      </c>
      <c r="H304" s="369"/>
      <c r="I304" s="369"/>
      <c r="J304" s="369"/>
      <c r="K304" s="369"/>
      <c r="L304" s="369"/>
      <c r="M304" s="369"/>
      <c r="N304" s="369"/>
      <c r="O304" s="369"/>
      <c r="P304" s="371"/>
      <c r="Q304" s="465">
        <f>IF(C304&gt;Allgemeines!$C$12,0,SUM(G304,H304,J304,K304,M304:N304)-SUM(I304,L304,O304:P304))</f>
        <v>0</v>
      </c>
      <c r="R304" s="369"/>
      <c r="S304" s="369"/>
      <c r="T304" s="369"/>
      <c r="U304" s="369"/>
      <c r="V304" s="344">
        <f t="shared" si="59"/>
        <v>0</v>
      </c>
      <c r="W304" s="345">
        <f>IF(ISBLANK($B304),0,VLOOKUP($B304,Listen!$A$2:$C$45,2,FALSE))</f>
        <v>0</v>
      </c>
      <c r="X304" s="345">
        <f>IF(ISBLANK($B304),0,VLOOKUP($B304,Listen!$A$2:$C$45,3,FALSE))</f>
        <v>0</v>
      </c>
      <c r="Y304" s="372">
        <f t="shared" si="61"/>
        <v>0</v>
      </c>
      <c r="Z304" s="372">
        <f t="shared" si="62"/>
        <v>0</v>
      </c>
      <c r="AA304" s="372">
        <f t="shared" si="62"/>
        <v>0</v>
      </c>
      <c r="AB304" s="372">
        <f t="shared" si="62"/>
        <v>0</v>
      </c>
      <c r="AC304" s="372">
        <f t="shared" si="62"/>
        <v>0</v>
      </c>
      <c r="AD304" s="372">
        <f t="shared" si="62"/>
        <v>0</v>
      </c>
      <c r="AE304" s="372">
        <f t="shared" si="62"/>
        <v>0</v>
      </c>
      <c r="AF304" s="346">
        <f t="shared" si="60"/>
        <v>0</v>
      </c>
      <c r="AG304" s="346">
        <f>IF(C304=Allgemeines!$C$12,SAV!$V304-SAV!$AH304,HLOOKUP(Allgemeines!$C$12-1,$AI$4:$AO$2000,ROW(C304)-3,FALSE)-$AH304)</f>
        <v>0</v>
      </c>
      <c r="AH304" s="346">
        <f>HLOOKUP(Allgemeines!$C$12,$AI$4:$AO$2000,ROW(C304)-3,FALSE)</f>
        <v>0</v>
      </c>
      <c r="AI304" s="346">
        <f t="shared" si="51"/>
        <v>0</v>
      </c>
      <c r="AJ304" s="346">
        <f t="shared" si="52"/>
        <v>0</v>
      </c>
      <c r="AK304" s="346">
        <f t="shared" si="53"/>
        <v>0</v>
      </c>
      <c r="AL304" s="346">
        <f t="shared" si="54"/>
        <v>0</v>
      </c>
      <c r="AM304" s="346">
        <f t="shared" si="55"/>
        <v>0</v>
      </c>
      <c r="AN304" s="346">
        <f t="shared" si="56"/>
        <v>0</v>
      </c>
      <c r="AO304" s="346">
        <f t="shared" si="57"/>
        <v>0</v>
      </c>
    </row>
    <row r="305" spans="1:41" x14ac:dyDescent="0.25">
      <c r="A305" s="369"/>
      <c r="B305" s="369"/>
      <c r="C305" s="370"/>
      <c r="D305" s="369"/>
      <c r="E305" s="369"/>
      <c r="F305" s="369"/>
      <c r="G305" s="344">
        <f t="shared" si="58"/>
        <v>0</v>
      </c>
      <c r="H305" s="369"/>
      <c r="I305" s="369"/>
      <c r="J305" s="369"/>
      <c r="K305" s="369"/>
      <c r="L305" s="369"/>
      <c r="M305" s="369"/>
      <c r="N305" s="369"/>
      <c r="O305" s="369"/>
      <c r="P305" s="371"/>
      <c r="Q305" s="465">
        <f>IF(C305&gt;Allgemeines!$C$12,0,SUM(G305,H305,J305,K305,M305:N305)-SUM(I305,L305,O305:P305))</f>
        <v>0</v>
      </c>
      <c r="R305" s="369"/>
      <c r="S305" s="369"/>
      <c r="T305" s="369"/>
      <c r="U305" s="369"/>
      <c r="V305" s="344">
        <f t="shared" si="59"/>
        <v>0</v>
      </c>
      <c r="W305" s="345">
        <f>IF(ISBLANK($B305),0,VLOOKUP($B305,Listen!$A$2:$C$45,2,FALSE))</f>
        <v>0</v>
      </c>
      <c r="X305" s="345">
        <f>IF(ISBLANK($B305),0,VLOOKUP($B305,Listen!$A$2:$C$45,3,FALSE))</f>
        <v>0</v>
      </c>
      <c r="Y305" s="372">
        <f t="shared" si="61"/>
        <v>0</v>
      </c>
      <c r="Z305" s="372">
        <f t="shared" si="62"/>
        <v>0</v>
      </c>
      <c r="AA305" s="372">
        <f t="shared" si="62"/>
        <v>0</v>
      </c>
      <c r="AB305" s="372">
        <f t="shared" si="62"/>
        <v>0</v>
      </c>
      <c r="AC305" s="372">
        <f t="shared" si="62"/>
        <v>0</v>
      </c>
      <c r="AD305" s="372">
        <f t="shared" si="62"/>
        <v>0</v>
      </c>
      <c r="AE305" s="372">
        <f t="shared" si="62"/>
        <v>0</v>
      </c>
      <c r="AF305" s="346">
        <f t="shared" si="60"/>
        <v>0</v>
      </c>
      <c r="AG305" s="346">
        <f>IF(C305=Allgemeines!$C$12,SAV!$V305-SAV!$AH305,HLOOKUP(Allgemeines!$C$12-1,$AI$4:$AO$2000,ROW(C305)-3,FALSE)-$AH305)</f>
        <v>0</v>
      </c>
      <c r="AH305" s="346">
        <f>HLOOKUP(Allgemeines!$C$12,$AI$4:$AO$2000,ROW(C305)-3,FALSE)</f>
        <v>0</v>
      </c>
      <c r="AI305" s="346">
        <f t="shared" si="51"/>
        <v>0</v>
      </c>
      <c r="AJ305" s="346">
        <f t="shared" si="52"/>
        <v>0</v>
      </c>
      <c r="AK305" s="346">
        <f t="shared" si="53"/>
        <v>0</v>
      </c>
      <c r="AL305" s="346">
        <f t="shared" si="54"/>
        <v>0</v>
      </c>
      <c r="AM305" s="346">
        <f t="shared" si="55"/>
        <v>0</v>
      </c>
      <c r="AN305" s="346">
        <f t="shared" si="56"/>
        <v>0</v>
      </c>
      <c r="AO305" s="346">
        <f t="shared" si="57"/>
        <v>0</v>
      </c>
    </row>
    <row r="306" spans="1:41" x14ac:dyDescent="0.25">
      <c r="A306" s="369"/>
      <c r="B306" s="369"/>
      <c r="C306" s="370"/>
      <c r="D306" s="369"/>
      <c r="E306" s="369"/>
      <c r="F306" s="369"/>
      <c r="G306" s="344">
        <f t="shared" si="58"/>
        <v>0</v>
      </c>
      <c r="H306" s="369"/>
      <c r="I306" s="369"/>
      <c r="J306" s="369"/>
      <c r="K306" s="369"/>
      <c r="L306" s="369"/>
      <c r="M306" s="369"/>
      <c r="N306" s="369"/>
      <c r="O306" s="369"/>
      <c r="P306" s="371"/>
      <c r="Q306" s="465">
        <f>IF(C306&gt;Allgemeines!$C$12,0,SUM(G306,H306,J306,K306,M306:N306)-SUM(I306,L306,O306:P306))</f>
        <v>0</v>
      </c>
      <c r="R306" s="369"/>
      <c r="S306" s="369"/>
      <c r="T306" s="369"/>
      <c r="U306" s="369"/>
      <c r="V306" s="344">
        <f t="shared" si="59"/>
        <v>0</v>
      </c>
      <c r="W306" s="345">
        <f>IF(ISBLANK($B306),0,VLOOKUP($B306,Listen!$A$2:$C$45,2,FALSE))</f>
        <v>0</v>
      </c>
      <c r="X306" s="345">
        <f>IF(ISBLANK($B306),0,VLOOKUP($B306,Listen!$A$2:$C$45,3,FALSE))</f>
        <v>0</v>
      </c>
      <c r="Y306" s="372">
        <f t="shared" si="61"/>
        <v>0</v>
      </c>
      <c r="Z306" s="372">
        <f t="shared" si="62"/>
        <v>0</v>
      </c>
      <c r="AA306" s="372">
        <f t="shared" si="62"/>
        <v>0</v>
      </c>
      <c r="AB306" s="372">
        <f t="shared" si="62"/>
        <v>0</v>
      </c>
      <c r="AC306" s="372">
        <f t="shared" si="62"/>
        <v>0</v>
      </c>
      <c r="AD306" s="372">
        <f t="shared" si="62"/>
        <v>0</v>
      </c>
      <c r="AE306" s="372">
        <f t="shared" si="62"/>
        <v>0</v>
      </c>
      <c r="AF306" s="346">
        <f t="shared" si="60"/>
        <v>0</v>
      </c>
      <c r="AG306" s="346">
        <f>IF(C306=Allgemeines!$C$12,SAV!$V306-SAV!$AH306,HLOOKUP(Allgemeines!$C$12-1,$AI$4:$AO$2000,ROW(C306)-3,FALSE)-$AH306)</f>
        <v>0</v>
      </c>
      <c r="AH306" s="346">
        <f>HLOOKUP(Allgemeines!$C$12,$AI$4:$AO$2000,ROW(C306)-3,FALSE)</f>
        <v>0</v>
      </c>
      <c r="AI306" s="346">
        <f t="shared" si="51"/>
        <v>0</v>
      </c>
      <c r="AJ306" s="346">
        <f t="shared" si="52"/>
        <v>0</v>
      </c>
      <c r="AK306" s="346">
        <f t="shared" si="53"/>
        <v>0</v>
      </c>
      <c r="AL306" s="346">
        <f t="shared" si="54"/>
        <v>0</v>
      </c>
      <c r="AM306" s="346">
        <f t="shared" si="55"/>
        <v>0</v>
      </c>
      <c r="AN306" s="346">
        <f t="shared" si="56"/>
        <v>0</v>
      </c>
      <c r="AO306" s="346">
        <f t="shared" si="57"/>
        <v>0</v>
      </c>
    </row>
    <row r="307" spans="1:41" x14ac:dyDescent="0.25">
      <c r="A307" s="369"/>
      <c r="B307" s="369"/>
      <c r="C307" s="370"/>
      <c r="D307" s="369"/>
      <c r="E307" s="369"/>
      <c r="F307" s="369"/>
      <c r="G307" s="344">
        <f t="shared" si="58"/>
        <v>0</v>
      </c>
      <c r="H307" s="369"/>
      <c r="I307" s="369"/>
      <c r="J307" s="369"/>
      <c r="K307" s="369"/>
      <c r="L307" s="369"/>
      <c r="M307" s="369"/>
      <c r="N307" s="369"/>
      <c r="O307" s="369"/>
      <c r="P307" s="371"/>
      <c r="Q307" s="465">
        <f>IF(C307&gt;Allgemeines!$C$12,0,SUM(G307,H307,J307,K307,M307:N307)-SUM(I307,L307,O307:P307))</f>
        <v>0</v>
      </c>
      <c r="R307" s="369"/>
      <c r="S307" s="369"/>
      <c r="T307" s="369"/>
      <c r="U307" s="369"/>
      <c r="V307" s="344">
        <f t="shared" si="59"/>
        <v>0</v>
      </c>
      <c r="W307" s="345">
        <f>IF(ISBLANK($B307),0,VLOOKUP($B307,Listen!$A$2:$C$45,2,FALSE))</f>
        <v>0</v>
      </c>
      <c r="X307" s="345">
        <f>IF(ISBLANK($B307),0,VLOOKUP($B307,Listen!$A$2:$C$45,3,FALSE))</f>
        <v>0</v>
      </c>
      <c r="Y307" s="372">
        <f t="shared" si="61"/>
        <v>0</v>
      </c>
      <c r="Z307" s="372">
        <f t="shared" si="62"/>
        <v>0</v>
      </c>
      <c r="AA307" s="372">
        <f t="shared" si="62"/>
        <v>0</v>
      </c>
      <c r="AB307" s="372">
        <f t="shared" si="62"/>
        <v>0</v>
      </c>
      <c r="AC307" s="372">
        <f t="shared" si="62"/>
        <v>0</v>
      </c>
      <c r="AD307" s="372">
        <f t="shared" si="62"/>
        <v>0</v>
      </c>
      <c r="AE307" s="372">
        <f t="shared" si="62"/>
        <v>0</v>
      </c>
      <c r="AF307" s="346">
        <f t="shared" si="60"/>
        <v>0</v>
      </c>
      <c r="AG307" s="346">
        <f>IF(C307=Allgemeines!$C$12,SAV!$V307-SAV!$AH307,HLOOKUP(Allgemeines!$C$12-1,$AI$4:$AO$2000,ROW(C307)-3,FALSE)-$AH307)</f>
        <v>0</v>
      </c>
      <c r="AH307" s="346">
        <f>HLOOKUP(Allgemeines!$C$12,$AI$4:$AO$2000,ROW(C307)-3,FALSE)</f>
        <v>0</v>
      </c>
      <c r="AI307" s="346">
        <f t="shared" si="51"/>
        <v>0</v>
      </c>
      <c r="AJ307" s="346">
        <f t="shared" si="52"/>
        <v>0</v>
      </c>
      <c r="AK307" s="346">
        <f t="shared" si="53"/>
        <v>0</v>
      </c>
      <c r="AL307" s="346">
        <f t="shared" si="54"/>
        <v>0</v>
      </c>
      <c r="AM307" s="346">
        <f t="shared" si="55"/>
        <v>0</v>
      </c>
      <c r="AN307" s="346">
        <f t="shared" si="56"/>
        <v>0</v>
      </c>
      <c r="AO307" s="346">
        <f t="shared" si="57"/>
        <v>0</v>
      </c>
    </row>
    <row r="308" spans="1:41" x14ac:dyDescent="0.25">
      <c r="A308" s="369"/>
      <c r="B308" s="369"/>
      <c r="C308" s="370"/>
      <c r="D308" s="369"/>
      <c r="E308" s="369"/>
      <c r="F308" s="369"/>
      <c r="G308" s="344">
        <f t="shared" si="58"/>
        <v>0</v>
      </c>
      <c r="H308" s="369"/>
      <c r="I308" s="369"/>
      <c r="J308" s="369"/>
      <c r="K308" s="369"/>
      <c r="L308" s="369"/>
      <c r="M308" s="369"/>
      <c r="N308" s="369"/>
      <c r="O308" s="369"/>
      <c r="P308" s="371"/>
      <c r="Q308" s="465">
        <f>IF(C308&gt;Allgemeines!$C$12,0,SUM(G308,H308,J308,K308,M308:N308)-SUM(I308,L308,O308:P308))</f>
        <v>0</v>
      </c>
      <c r="R308" s="369"/>
      <c r="S308" s="369"/>
      <c r="T308" s="369"/>
      <c r="U308" s="369"/>
      <c r="V308" s="344">
        <f t="shared" si="59"/>
        <v>0</v>
      </c>
      <c r="W308" s="345">
        <f>IF(ISBLANK($B308),0,VLOOKUP($B308,Listen!$A$2:$C$45,2,FALSE))</f>
        <v>0</v>
      </c>
      <c r="X308" s="345">
        <f>IF(ISBLANK($B308),0,VLOOKUP($B308,Listen!$A$2:$C$45,3,FALSE))</f>
        <v>0</v>
      </c>
      <c r="Y308" s="372">
        <f t="shared" si="61"/>
        <v>0</v>
      </c>
      <c r="Z308" s="372">
        <f t="shared" si="62"/>
        <v>0</v>
      </c>
      <c r="AA308" s="372">
        <f t="shared" si="62"/>
        <v>0</v>
      </c>
      <c r="AB308" s="372">
        <f t="shared" si="62"/>
        <v>0</v>
      </c>
      <c r="AC308" s="372">
        <f t="shared" si="62"/>
        <v>0</v>
      </c>
      <c r="AD308" s="372">
        <f t="shared" si="62"/>
        <v>0</v>
      </c>
      <c r="AE308" s="372">
        <f t="shared" si="62"/>
        <v>0</v>
      </c>
      <c r="AF308" s="346">
        <f t="shared" si="60"/>
        <v>0</v>
      </c>
      <c r="AG308" s="346">
        <f>IF(C308=Allgemeines!$C$12,SAV!$V308-SAV!$AH308,HLOOKUP(Allgemeines!$C$12-1,$AI$4:$AO$2000,ROW(C308)-3,FALSE)-$AH308)</f>
        <v>0</v>
      </c>
      <c r="AH308" s="346">
        <f>HLOOKUP(Allgemeines!$C$12,$AI$4:$AO$2000,ROW(C308)-3,FALSE)</f>
        <v>0</v>
      </c>
      <c r="AI308" s="346">
        <f t="shared" si="51"/>
        <v>0</v>
      </c>
      <c r="AJ308" s="346">
        <f t="shared" si="52"/>
        <v>0</v>
      </c>
      <c r="AK308" s="346">
        <f t="shared" si="53"/>
        <v>0</v>
      </c>
      <c r="AL308" s="346">
        <f t="shared" si="54"/>
        <v>0</v>
      </c>
      <c r="AM308" s="346">
        <f t="shared" si="55"/>
        <v>0</v>
      </c>
      <c r="AN308" s="346">
        <f t="shared" si="56"/>
        <v>0</v>
      </c>
      <c r="AO308" s="346">
        <f t="shared" si="57"/>
        <v>0</v>
      </c>
    </row>
    <row r="309" spans="1:41" x14ac:dyDescent="0.25">
      <c r="A309" s="369"/>
      <c r="B309" s="369"/>
      <c r="C309" s="370"/>
      <c r="D309" s="369"/>
      <c r="E309" s="369"/>
      <c r="F309" s="369"/>
      <c r="G309" s="344">
        <f t="shared" si="58"/>
        <v>0</v>
      </c>
      <c r="H309" s="369"/>
      <c r="I309" s="369"/>
      <c r="J309" s="369"/>
      <c r="K309" s="369"/>
      <c r="L309" s="369"/>
      <c r="M309" s="369"/>
      <c r="N309" s="369"/>
      <c r="O309" s="369"/>
      <c r="P309" s="371"/>
      <c r="Q309" s="465">
        <f>IF(C309&gt;Allgemeines!$C$12,0,SUM(G309,H309,J309,K309,M309:N309)-SUM(I309,L309,O309:P309))</f>
        <v>0</v>
      </c>
      <c r="R309" s="369"/>
      <c r="S309" s="369"/>
      <c r="T309" s="369"/>
      <c r="U309" s="369"/>
      <c r="V309" s="344">
        <f t="shared" si="59"/>
        <v>0</v>
      </c>
      <c r="W309" s="345">
        <f>IF(ISBLANK($B309),0,VLOOKUP($B309,Listen!$A$2:$C$45,2,FALSE))</f>
        <v>0</v>
      </c>
      <c r="X309" s="345">
        <f>IF(ISBLANK($B309),0,VLOOKUP($B309,Listen!$A$2:$C$45,3,FALSE))</f>
        <v>0</v>
      </c>
      <c r="Y309" s="372">
        <f t="shared" si="61"/>
        <v>0</v>
      </c>
      <c r="Z309" s="372">
        <f t="shared" si="62"/>
        <v>0</v>
      </c>
      <c r="AA309" s="372">
        <f t="shared" si="62"/>
        <v>0</v>
      </c>
      <c r="AB309" s="372">
        <f t="shared" si="62"/>
        <v>0</v>
      </c>
      <c r="AC309" s="372">
        <f t="shared" si="62"/>
        <v>0</v>
      </c>
      <c r="AD309" s="372">
        <f t="shared" si="62"/>
        <v>0</v>
      </c>
      <c r="AE309" s="372">
        <f t="shared" si="62"/>
        <v>0</v>
      </c>
      <c r="AF309" s="346">
        <f t="shared" si="60"/>
        <v>0</v>
      </c>
      <c r="AG309" s="346">
        <f>IF(C309=Allgemeines!$C$12,SAV!$V309-SAV!$AH309,HLOOKUP(Allgemeines!$C$12-1,$AI$4:$AO$2000,ROW(C309)-3,FALSE)-$AH309)</f>
        <v>0</v>
      </c>
      <c r="AH309" s="346">
        <f>HLOOKUP(Allgemeines!$C$12,$AI$4:$AO$2000,ROW(C309)-3,FALSE)</f>
        <v>0</v>
      </c>
      <c r="AI309" s="346">
        <f t="shared" si="51"/>
        <v>0</v>
      </c>
      <c r="AJ309" s="346">
        <f t="shared" si="52"/>
        <v>0</v>
      </c>
      <c r="AK309" s="346">
        <f t="shared" si="53"/>
        <v>0</v>
      </c>
      <c r="AL309" s="346">
        <f t="shared" si="54"/>
        <v>0</v>
      </c>
      <c r="AM309" s="346">
        <f t="shared" si="55"/>
        <v>0</v>
      </c>
      <c r="AN309" s="346">
        <f t="shared" si="56"/>
        <v>0</v>
      </c>
      <c r="AO309" s="346">
        <f t="shared" si="57"/>
        <v>0</v>
      </c>
    </row>
    <row r="310" spans="1:41" x14ac:dyDescent="0.25">
      <c r="A310" s="369"/>
      <c r="B310" s="369"/>
      <c r="C310" s="370"/>
      <c r="D310" s="369"/>
      <c r="E310" s="369"/>
      <c r="F310" s="369"/>
      <c r="G310" s="344">
        <f t="shared" si="58"/>
        <v>0</v>
      </c>
      <c r="H310" s="369"/>
      <c r="I310" s="369"/>
      <c r="J310" s="369"/>
      <c r="K310" s="369"/>
      <c r="L310" s="369"/>
      <c r="M310" s="369"/>
      <c r="N310" s="369"/>
      <c r="O310" s="369"/>
      <c r="P310" s="371"/>
      <c r="Q310" s="465">
        <f>IF(C310&gt;Allgemeines!$C$12,0,SUM(G310,H310,J310,K310,M310:N310)-SUM(I310,L310,O310:P310))</f>
        <v>0</v>
      </c>
      <c r="R310" s="369"/>
      <c r="S310" s="369"/>
      <c r="T310" s="369"/>
      <c r="U310" s="369"/>
      <c r="V310" s="344">
        <f t="shared" si="59"/>
        <v>0</v>
      </c>
      <c r="W310" s="345">
        <f>IF(ISBLANK($B310),0,VLOOKUP($B310,Listen!$A$2:$C$45,2,FALSE))</f>
        <v>0</v>
      </c>
      <c r="X310" s="345">
        <f>IF(ISBLANK($B310),0,VLOOKUP($B310,Listen!$A$2:$C$45,3,FALSE))</f>
        <v>0</v>
      </c>
      <c r="Y310" s="372">
        <f t="shared" si="61"/>
        <v>0</v>
      </c>
      <c r="Z310" s="372">
        <f t="shared" si="62"/>
        <v>0</v>
      </c>
      <c r="AA310" s="372">
        <f t="shared" si="62"/>
        <v>0</v>
      </c>
      <c r="AB310" s="372">
        <f t="shared" si="62"/>
        <v>0</v>
      </c>
      <c r="AC310" s="372">
        <f t="shared" si="62"/>
        <v>0</v>
      </c>
      <c r="AD310" s="372">
        <f t="shared" si="62"/>
        <v>0</v>
      </c>
      <c r="AE310" s="372">
        <f t="shared" si="62"/>
        <v>0</v>
      </c>
      <c r="AF310" s="346">
        <f t="shared" si="60"/>
        <v>0</v>
      </c>
      <c r="AG310" s="346">
        <f>IF(C310=Allgemeines!$C$12,SAV!$V310-SAV!$AH310,HLOOKUP(Allgemeines!$C$12-1,$AI$4:$AO$2000,ROW(C310)-3,FALSE)-$AH310)</f>
        <v>0</v>
      </c>
      <c r="AH310" s="346">
        <f>HLOOKUP(Allgemeines!$C$12,$AI$4:$AO$2000,ROW(C310)-3,FALSE)</f>
        <v>0</v>
      </c>
      <c r="AI310" s="346">
        <f t="shared" si="51"/>
        <v>0</v>
      </c>
      <c r="AJ310" s="346">
        <f t="shared" si="52"/>
        <v>0</v>
      </c>
      <c r="AK310" s="346">
        <f t="shared" si="53"/>
        <v>0</v>
      </c>
      <c r="AL310" s="346">
        <f t="shared" si="54"/>
        <v>0</v>
      </c>
      <c r="AM310" s="346">
        <f t="shared" si="55"/>
        <v>0</v>
      </c>
      <c r="AN310" s="346">
        <f t="shared" si="56"/>
        <v>0</v>
      </c>
      <c r="AO310" s="346">
        <f t="shared" si="57"/>
        <v>0</v>
      </c>
    </row>
    <row r="311" spans="1:41" x14ac:dyDescent="0.25">
      <c r="A311" s="369"/>
      <c r="B311" s="369"/>
      <c r="C311" s="370"/>
      <c r="D311" s="369"/>
      <c r="E311" s="369"/>
      <c r="F311" s="369"/>
      <c r="G311" s="344">
        <f t="shared" si="58"/>
        <v>0</v>
      </c>
      <c r="H311" s="369"/>
      <c r="I311" s="369"/>
      <c r="J311" s="369"/>
      <c r="K311" s="369"/>
      <c r="L311" s="369"/>
      <c r="M311" s="369"/>
      <c r="N311" s="369"/>
      <c r="O311" s="369"/>
      <c r="P311" s="371"/>
      <c r="Q311" s="465">
        <f>IF(C311&gt;Allgemeines!$C$12,0,SUM(G311,H311,J311,K311,M311:N311)-SUM(I311,L311,O311:P311))</f>
        <v>0</v>
      </c>
      <c r="R311" s="369"/>
      <c r="S311" s="369"/>
      <c r="T311" s="369"/>
      <c r="U311" s="369"/>
      <c r="V311" s="344">
        <f t="shared" si="59"/>
        <v>0</v>
      </c>
      <c r="W311" s="345">
        <f>IF(ISBLANK($B311),0,VLOOKUP($B311,Listen!$A$2:$C$45,2,FALSE))</f>
        <v>0</v>
      </c>
      <c r="X311" s="345">
        <f>IF(ISBLANK($B311),0,VLOOKUP($B311,Listen!$A$2:$C$45,3,FALSE))</f>
        <v>0</v>
      </c>
      <c r="Y311" s="372">
        <f t="shared" si="61"/>
        <v>0</v>
      </c>
      <c r="Z311" s="372">
        <f t="shared" si="62"/>
        <v>0</v>
      </c>
      <c r="AA311" s="372">
        <f t="shared" si="62"/>
        <v>0</v>
      </c>
      <c r="AB311" s="372">
        <f t="shared" si="62"/>
        <v>0</v>
      </c>
      <c r="AC311" s="372">
        <f t="shared" si="62"/>
        <v>0</v>
      </c>
      <c r="AD311" s="372">
        <f t="shared" si="62"/>
        <v>0</v>
      </c>
      <c r="AE311" s="372">
        <f t="shared" si="62"/>
        <v>0</v>
      </c>
      <c r="AF311" s="346">
        <f t="shared" si="60"/>
        <v>0</v>
      </c>
      <c r="AG311" s="346">
        <f>IF(C311=Allgemeines!$C$12,SAV!$V311-SAV!$AH311,HLOOKUP(Allgemeines!$C$12-1,$AI$4:$AO$2000,ROW(C311)-3,FALSE)-$AH311)</f>
        <v>0</v>
      </c>
      <c r="AH311" s="346">
        <f>HLOOKUP(Allgemeines!$C$12,$AI$4:$AO$2000,ROW(C311)-3,FALSE)</f>
        <v>0</v>
      </c>
      <c r="AI311" s="346">
        <f t="shared" si="51"/>
        <v>0</v>
      </c>
      <c r="AJ311" s="346">
        <f t="shared" si="52"/>
        <v>0</v>
      </c>
      <c r="AK311" s="346">
        <f t="shared" si="53"/>
        <v>0</v>
      </c>
      <c r="AL311" s="346">
        <f t="shared" si="54"/>
        <v>0</v>
      </c>
      <c r="AM311" s="346">
        <f t="shared" si="55"/>
        <v>0</v>
      </c>
      <c r="AN311" s="346">
        <f t="shared" si="56"/>
        <v>0</v>
      </c>
      <c r="AO311" s="346">
        <f t="shared" si="57"/>
        <v>0</v>
      </c>
    </row>
    <row r="312" spans="1:41" x14ac:dyDescent="0.25">
      <c r="A312" s="369"/>
      <c r="B312" s="369"/>
      <c r="C312" s="370"/>
      <c r="D312" s="369"/>
      <c r="E312" s="369"/>
      <c r="F312" s="369"/>
      <c r="G312" s="344">
        <f t="shared" si="58"/>
        <v>0</v>
      </c>
      <c r="H312" s="369"/>
      <c r="I312" s="369"/>
      <c r="J312" s="369"/>
      <c r="K312" s="369"/>
      <c r="L312" s="369"/>
      <c r="M312" s="369"/>
      <c r="N312" s="369"/>
      <c r="O312" s="369"/>
      <c r="P312" s="371"/>
      <c r="Q312" s="465">
        <f>IF(C312&gt;Allgemeines!$C$12,0,SUM(G312,H312,J312,K312,M312:N312)-SUM(I312,L312,O312:P312))</f>
        <v>0</v>
      </c>
      <c r="R312" s="369"/>
      <c r="S312" s="369"/>
      <c r="T312" s="369"/>
      <c r="U312" s="369"/>
      <c r="V312" s="344">
        <f t="shared" si="59"/>
        <v>0</v>
      </c>
      <c r="W312" s="345">
        <f>IF(ISBLANK($B312),0,VLOOKUP($B312,Listen!$A$2:$C$45,2,FALSE))</f>
        <v>0</v>
      </c>
      <c r="X312" s="345">
        <f>IF(ISBLANK($B312),0,VLOOKUP($B312,Listen!$A$2:$C$45,3,FALSE))</f>
        <v>0</v>
      </c>
      <c r="Y312" s="372">
        <f t="shared" si="61"/>
        <v>0</v>
      </c>
      <c r="Z312" s="372">
        <f t="shared" si="62"/>
        <v>0</v>
      </c>
      <c r="AA312" s="372">
        <f t="shared" si="62"/>
        <v>0</v>
      </c>
      <c r="AB312" s="372">
        <f t="shared" si="62"/>
        <v>0</v>
      </c>
      <c r="AC312" s="372">
        <f t="shared" si="62"/>
        <v>0</v>
      </c>
      <c r="AD312" s="372">
        <f t="shared" si="62"/>
        <v>0</v>
      </c>
      <c r="AE312" s="372">
        <f t="shared" si="62"/>
        <v>0</v>
      </c>
      <c r="AF312" s="346">
        <f t="shared" si="60"/>
        <v>0</v>
      </c>
      <c r="AG312" s="346">
        <f>IF(C312=Allgemeines!$C$12,SAV!$V312-SAV!$AH312,HLOOKUP(Allgemeines!$C$12-1,$AI$4:$AO$2000,ROW(C312)-3,FALSE)-$AH312)</f>
        <v>0</v>
      </c>
      <c r="AH312" s="346">
        <f>HLOOKUP(Allgemeines!$C$12,$AI$4:$AO$2000,ROW(C312)-3,FALSE)</f>
        <v>0</v>
      </c>
      <c r="AI312" s="346">
        <f t="shared" si="51"/>
        <v>0</v>
      </c>
      <c r="AJ312" s="346">
        <f t="shared" si="52"/>
        <v>0</v>
      </c>
      <c r="AK312" s="346">
        <f t="shared" si="53"/>
        <v>0</v>
      </c>
      <c r="AL312" s="346">
        <f t="shared" si="54"/>
        <v>0</v>
      </c>
      <c r="AM312" s="346">
        <f t="shared" si="55"/>
        <v>0</v>
      </c>
      <c r="AN312" s="346">
        <f t="shared" si="56"/>
        <v>0</v>
      </c>
      <c r="AO312" s="346">
        <f t="shared" si="57"/>
        <v>0</v>
      </c>
    </row>
    <row r="313" spans="1:41" x14ac:dyDescent="0.25">
      <c r="A313" s="369"/>
      <c r="B313" s="369"/>
      <c r="C313" s="370"/>
      <c r="D313" s="369"/>
      <c r="E313" s="369"/>
      <c r="F313" s="369"/>
      <c r="G313" s="344">
        <f t="shared" si="58"/>
        <v>0</v>
      </c>
      <c r="H313" s="369"/>
      <c r="I313" s="369"/>
      <c r="J313" s="369"/>
      <c r="K313" s="369"/>
      <c r="L313" s="369"/>
      <c r="M313" s="369"/>
      <c r="N313" s="369"/>
      <c r="O313" s="369"/>
      <c r="P313" s="371"/>
      <c r="Q313" s="465">
        <f>IF(C313&gt;Allgemeines!$C$12,0,SUM(G313,H313,J313,K313,M313:N313)-SUM(I313,L313,O313:P313))</f>
        <v>0</v>
      </c>
      <c r="R313" s="369"/>
      <c r="S313" s="369"/>
      <c r="T313" s="369"/>
      <c r="U313" s="369"/>
      <c r="V313" s="344">
        <f t="shared" si="59"/>
        <v>0</v>
      </c>
      <c r="W313" s="345">
        <f>IF(ISBLANK($B313),0,VLOOKUP($B313,Listen!$A$2:$C$45,2,FALSE))</f>
        <v>0</v>
      </c>
      <c r="X313" s="345">
        <f>IF(ISBLANK($B313),0,VLOOKUP($B313,Listen!$A$2:$C$45,3,FALSE))</f>
        <v>0</v>
      </c>
      <c r="Y313" s="372">
        <f t="shared" si="61"/>
        <v>0</v>
      </c>
      <c r="Z313" s="372">
        <f t="shared" si="62"/>
        <v>0</v>
      </c>
      <c r="AA313" s="372">
        <f t="shared" si="62"/>
        <v>0</v>
      </c>
      <c r="AB313" s="372">
        <f t="shared" si="62"/>
        <v>0</v>
      </c>
      <c r="AC313" s="372">
        <f t="shared" si="62"/>
        <v>0</v>
      </c>
      <c r="AD313" s="372">
        <f t="shared" si="62"/>
        <v>0</v>
      </c>
      <c r="AE313" s="372">
        <f t="shared" si="62"/>
        <v>0</v>
      </c>
      <c r="AF313" s="346">
        <f t="shared" si="60"/>
        <v>0</v>
      </c>
      <c r="AG313" s="346">
        <f>IF(C313=Allgemeines!$C$12,SAV!$V313-SAV!$AH313,HLOOKUP(Allgemeines!$C$12-1,$AI$4:$AO$2000,ROW(C313)-3,FALSE)-$AH313)</f>
        <v>0</v>
      </c>
      <c r="AH313" s="346">
        <f>HLOOKUP(Allgemeines!$C$12,$AI$4:$AO$2000,ROW(C313)-3,FALSE)</f>
        <v>0</v>
      </c>
      <c r="AI313" s="346">
        <f t="shared" si="51"/>
        <v>0</v>
      </c>
      <c r="AJ313" s="346">
        <f t="shared" si="52"/>
        <v>0</v>
      </c>
      <c r="AK313" s="346">
        <f t="shared" si="53"/>
        <v>0</v>
      </c>
      <c r="AL313" s="346">
        <f t="shared" si="54"/>
        <v>0</v>
      </c>
      <c r="AM313" s="346">
        <f t="shared" si="55"/>
        <v>0</v>
      </c>
      <c r="AN313" s="346">
        <f t="shared" si="56"/>
        <v>0</v>
      </c>
      <c r="AO313" s="346">
        <f t="shared" si="57"/>
        <v>0</v>
      </c>
    </row>
    <row r="314" spans="1:41" x14ac:dyDescent="0.25">
      <c r="A314" s="369"/>
      <c r="B314" s="369"/>
      <c r="C314" s="370"/>
      <c r="D314" s="369"/>
      <c r="E314" s="369"/>
      <c r="F314" s="369"/>
      <c r="G314" s="344">
        <f t="shared" si="58"/>
        <v>0</v>
      </c>
      <c r="H314" s="369"/>
      <c r="I314" s="369"/>
      <c r="J314" s="369"/>
      <c r="K314" s="369"/>
      <c r="L314" s="369"/>
      <c r="M314" s="369"/>
      <c r="N314" s="369"/>
      <c r="O314" s="369"/>
      <c r="P314" s="371"/>
      <c r="Q314" s="465">
        <f>IF(C314&gt;Allgemeines!$C$12,0,SUM(G314,H314,J314,K314,M314:N314)-SUM(I314,L314,O314:P314))</f>
        <v>0</v>
      </c>
      <c r="R314" s="369"/>
      <c r="S314" s="369"/>
      <c r="T314" s="369"/>
      <c r="U314" s="369"/>
      <c r="V314" s="344">
        <f t="shared" si="59"/>
        <v>0</v>
      </c>
      <c r="W314" s="345">
        <f>IF(ISBLANK($B314),0,VLOOKUP($B314,Listen!$A$2:$C$45,2,FALSE))</f>
        <v>0</v>
      </c>
      <c r="X314" s="345">
        <f>IF(ISBLANK($B314),0,VLOOKUP($B314,Listen!$A$2:$C$45,3,FALSE))</f>
        <v>0</v>
      </c>
      <c r="Y314" s="372">
        <f t="shared" si="61"/>
        <v>0</v>
      </c>
      <c r="Z314" s="372">
        <f t="shared" si="62"/>
        <v>0</v>
      </c>
      <c r="AA314" s="372">
        <f t="shared" si="62"/>
        <v>0</v>
      </c>
      <c r="AB314" s="372">
        <f t="shared" si="62"/>
        <v>0</v>
      </c>
      <c r="AC314" s="372">
        <f t="shared" si="62"/>
        <v>0</v>
      </c>
      <c r="AD314" s="372">
        <f t="shared" si="62"/>
        <v>0</v>
      </c>
      <c r="AE314" s="372">
        <f t="shared" si="62"/>
        <v>0</v>
      </c>
      <c r="AF314" s="346">
        <f t="shared" si="60"/>
        <v>0</v>
      </c>
      <c r="AG314" s="346">
        <f>IF(C314=Allgemeines!$C$12,SAV!$V314-SAV!$AH314,HLOOKUP(Allgemeines!$C$12-1,$AI$4:$AO$2000,ROW(C314)-3,FALSE)-$AH314)</f>
        <v>0</v>
      </c>
      <c r="AH314" s="346">
        <f>HLOOKUP(Allgemeines!$C$12,$AI$4:$AO$2000,ROW(C314)-3,FALSE)</f>
        <v>0</v>
      </c>
      <c r="AI314" s="346">
        <f t="shared" si="51"/>
        <v>0</v>
      </c>
      <c r="AJ314" s="346">
        <f t="shared" si="52"/>
        <v>0</v>
      </c>
      <c r="AK314" s="346">
        <f t="shared" si="53"/>
        <v>0</v>
      </c>
      <c r="AL314" s="346">
        <f t="shared" si="54"/>
        <v>0</v>
      </c>
      <c r="AM314" s="346">
        <f t="shared" si="55"/>
        <v>0</v>
      </c>
      <c r="AN314" s="346">
        <f t="shared" si="56"/>
        <v>0</v>
      </c>
      <c r="AO314" s="346">
        <f t="shared" si="57"/>
        <v>0</v>
      </c>
    </row>
    <row r="315" spans="1:41" x14ac:dyDescent="0.25">
      <c r="A315" s="369"/>
      <c r="B315" s="369"/>
      <c r="C315" s="370"/>
      <c r="D315" s="369"/>
      <c r="E315" s="369"/>
      <c r="F315" s="369"/>
      <c r="G315" s="344">
        <f t="shared" si="58"/>
        <v>0</v>
      </c>
      <c r="H315" s="369"/>
      <c r="I315" s="369"/>
      <c r="J315" s="369"/>
      <c r="K315" s="369"/>
      <c r="L315" s="369"/>
      <c r="M315" s="369"/>
      <c r="N315" s="369"/>
      <c r="O315" s="369"/>
      <c r="P315" s="371"/>
      <c r="Q315" s="465">
        <f>IF(C315&gt;Allgemeines!$C$12,0,SUM(G315,H315,J315,K315,M315:N315)-SUM(I315,L315,O315:P315))</f>
        <v>0</v>
      </c>
      <c r="R315" s="369"/>
      <c r="S315" s="369"/>
      <c r="T315" s="369"/>
      <c r="U315" s="369"/>
      <c r="V315" s="344">
        <f t="shared" si="59"/>
        <v>0</v>
      </c>
      <c r="W315" s="345">
        <f>IF(ISBLANK($B315),0,VLOOKUP($B315,Listen!$A$2:$C$45,2,FALSE))</f>
        <v>0</v>
      </c>
      <c r="X315" s="345">
        <f>IF(ISBLANK($B315),0,VLOOKUP($B315,Listen!$A$2:$C$45,3,FALSE))</f>
        <v>0</v>
      </c>
      <c r="Y315" s="372">
        <f t="shared" si="61"/>
        <v>0</v>
      </c>
      <c r="Z315" s="372">
        <f t="shared" si="62"/>
        <v>0</v>
      </c>
      <c r="AA315" s="372">
        <f t="shared" si="62"/>
        <v>0</v>
      </c>
      <c r="AB315" s="372">
        <f t="shared" si="62"/>
        <v>0</v>
      </c>
      <c r="AC315" s="372">
        <f t="shared" si="62"/>
        <v>0</v>
      </c>
      <c r="AD315" s="372">
        <f t="shared" si="62"/>
        <v>0</v>
      </c>
      <c r="AE315" s="372">
        <f t="shared" si="62"/>
        <v>0</v>
      </c>
      <c r="AF315" s="346">
        <f t="shared" si="60"/>
        <v>0</v>
      </c>
      <c r="AG315" s="346">
        <f>IF(C315=Allgemeines!$C$12,SAV!$V315-SAV!$AH315,HLOOKUP(Allgemeines!$C$12-1,$AI$4:$AO$2000,ROW(C315)-3,FALSE)-$AH315)</f>
        <v>0</v>
      </c>
      <c r="AH315" s="346">
        <f>HLOOKUP(Allgemeines!$C$12,$AI$4:$AO$2000,ROW(C315)-3,FALSE)</f>
        <v>0</v>
      </c>
      <c r="AI315" s="346">
        <f t="shared" si="51"/>
        <v>0</v>
      </c>
      <c r="AJ315" s="346">
        <f t="shared" si="52"/>
        <v>0</v>
      </c>
      <c r="AK315" s="346">
        <f t="shared" si="53"/>
        <v>0</v>
      </c>
      <c r="AL315" s="346">
        <f t="shared" si="54"/>
        <v>0</v>
      </c>
      <c r="AM315" s="346">
        <f t="shared" si="55"/>
        <v>0</v>
      </c>
      <c r="AN315" s="346">
        <f t="shared" si="56"/>
        <v>0</v>
      </c>
      <c r="AO315" s="346">
        <f t="shared" si="57"/>
        <v>0</v>
      </c>
    </row>
    <row r="316" spans="1:41" x14ac:dyDescent="0.25">
      <c r="A316" s="369"/>
      <c r="B316" s="369"/>
      <c r="C316" s="370"/>
      <c r="D316" s="369"/>
      <c r="E316" s="369"/>
      <c r="F316" s="369"/>
      <c r="G316" s="344">
        <f t="shared" si="58"/>
        <v>0</v>
      </c>
      <c r="H316" s="369"/>
      <c r="I316" s="369"/>
      <c r="J316" s="369"/>
      <c r="K316" s="369"/>
      <c r="L316" s="369"/>
      <c r="M316" s="369"/>
      <c r="N316" s="369"/>
      <c r="O316" s="369"/>
      <c r="P316" s="371"/>
      <c r="Q316" s="465">
        <f>IF(C316&gt;Allgemeines!$C$12,0,SUM(G316,H316,J316,K316,M316:N316)-SUM(I316,L316,O316:P316))</f>
        <v>0</v>
      </c>
      <c r="R316" s="369"/>
      <c r="S316" s="369"/>
      <c r="T316" s="369"/>
      <c r="U316" s="369"/>
      <c r="V316" s="344">
        <f t="shared" si="59"/>
        <v>0</v>
      </c>
      <c r="W316" s="345">
        <f>IF(ISBLANK($B316),0,VLOOKUP($B316,Listen!$A$2:$C$45,2,FALSE))</f>
        <v>0</v>
      </c>
      <c r="X316" s="345">
        <f>IF(ISBLANK($B316),0,VLOOKUP($B316,Listen!$A$2:$C$45,3,FALSE))</f>
        <v>0</v>
      </c>
      <c r="Y316" s="372">
        <f t="shared" si="61"/>
        <v>0</v>
      </c>
      <c r="Z316" s="372">
        <f t="shared" si="62"/>
        <v>0</v>
      </c>
      <c r="AA316" s="372">
        <f t="shared" si="62"/>
        <v>0</v>
      </c>
      <c r="AB316" s="372">
        <f t="shared" si="62"/>
        <v>0</v>
      </c>
      <c r="AC316" s="372">
        <f t="shared" si="62"/>
        <v>0</v>
      </c>
      <c r="AD316" s="372">
        <f t="shared" si="62"/>
        <v>0</v>
      </c>
      <c r="AE316" s="372">
        <f t="shared" si="62"/>
        <v>0</v>
      </c>
      <c r="AF316" s="346">
        <f t="shared" si="60"/>
        <v>0</v>
      </c>
      <c r="AG316" s="346">
        <f>IF(C316=Allgemeines!$C$12,SAV!$V316-SAV!$AH316,HLOOKUP(Allgemeines!$C$12-1,$AI$4:$AO$2000,ROW(C316)-3,FALSE)-$AH316)</f>
        <v>0</v>
      </c>
      <c r="AH316" s="346">
        <f>HLOOKUP(Allgemeines!$C$12,$AI$4:$AO$2000,ROW(C316)-3,FALSE)</f>
        <v>0</v>
      </c>
      <c r="AI316" s="346">
        <f t="shared" si="51"/>
        <v>0</v>
      </c>
      <c r="AJ316" s="346">
        <f t="shared" si="52"/>
        <v>0</v>
      </c>
      <c r="AK316" s="346">
        <f t="shared" si="53"/>
        <v>0</v>
      </c>
      <c r="AL316" s="346">
        <f t="shared" si="54"/>
        <v>0</v>
      </c>
      <c r="AM316" s="346">
        <f t="shared" si="55"/>
        <v>0</v>
      </c>
      <c r="AN316" s="346">
        <f t="shared" si="56"/>
        <v>0</v>
      </c>
      <c r="AO316" s="346">
        <f t="shared" si="57"/>
        <v>0</v>
      </c>
    </row>
    <row r="317" spans="1:41" x14ac:dyDescent="0.25">
      <c r="A317" s="369"/>
      <c r="B317" s="369"/>
      <c r="C317" s="370"/>
      <c r="D317" s="369"/>
      <c r="E317" s="369"/>
      <c r="F317" s="369"/>
      <c r="G317" s="344">
        <f t="shared" si="58"/>
        <v>0</v>
      </c>
      <c r="H317" s="369"/>
      <c r="I317" s="369"/>
      <c r="J317" s="369"/>
      <c r="K317" s="369"/>
      <c r="L317" s="369"/>
      <c r="M317" s="369"/>
      <c r="N317" s="369"/>
      <c r="O317" s="369"/>
      <c r="P317" s="371"/>
      <c r="Q317" s="465">
        <f>IF(C317&gt;Allgemeines!$C$12,0,SUM(G317,H317,J317,K317,M317:N317)-SUM(I317,L317,O317:P317))</f>
        <v>0</v>
      </c>
      <c r="R317" s="369"/>
      <c r="S317" s="369"/>
      <c r="T317" s="369"/>
      <c r="U317" s="369"/>
      <c r="V317" s="344">
        <f t="shared" si="59"/>
        <v>0</v>
      </c>
      <c r="W317" s="345">
        <f>IF(ISBLANK($B317),0,VLOOKUP($B317,Listen!$A$2:$C$45,2,FALSE))</f>
        <v>0</v>
      </c>
      <c r="X317" s="345">
        <f>IF(ISBLANK($B317),0,VLOOKUP($B317,Listen!$A$2:$C$45,3,FALSE))</f>
        <v>0</v>
      </c>
      <c r="Y317" s="372">
        <f t="shared" si="61"/>
        <v>0</v>
      </c>
      <c r="Z317" s="372">
        <f t="shared" si="62"/>
        <v>0</v>
      </c>
      <c r="AA317" s="372">
        <f t="shared" si="62"/>
        <v>0</v>
      </c>
      <c r="AB317" s="372">
        <f t="shared" si="62"/>
        <v>0</v>
      </c>
      <c r="AC317" s="372">
        <f t="shared" si="62"/>
        <v>0</v>
      </c>
      <c r="AD317" s="372">
        <f t="shared" si="62"/>
        <v>0</v>
      </c>
      <c r="AE317" s="372">
        <f t="shared" si="62"/>
        <v>0</v>
      </c>
      <c r="AF317" s="346">
        <f t="shared" si="60"/>
        <v>0</v>
      </c>
      <c r="AG317" s="346">
        <f>IF(C317=Allgemeines!$C$12,SAV!$V317-SAV!$AH317,HLOOKUP(Allgemeines!$C$12-1,$AI$4:$AO$2000,ROW(C317)-3,FALSE)-$AH317)</f>
        <v>0</v>
      </c>
      <c r="AH317" s="346">
        <f>HLOOKUP(Allgemeines!$C$12,$AI$4:$AO$2000,ROW(C317)-3,FALSE)</f>
        <v>0</v>
      </c>
      <c r="AI317" s="346">
        <f t="shared" si="51"/>
        <v>0</v>
      </c>
      <c r="AJ317" s="346">
        <f t="shared" si="52"/>
        <v>0</v>
      </c>
      <c r="AK317" s="346">
        <f t="shared" si="53"/>
        <v>0</v>
      </c>
      <c r="AL317" s="346">
        <f t="shared" si="54"/>
        <v>0</v>
      </c>
      <c r="AM317" s="346">
        <f t="shared" si="55"/>
        <v>0</v>
      </c>
      <c r="AN317" s="346">
        <f t="shared" si="56"/>
        <v>0</v>
      </c>
      <c r="AO317" s="346">
        <f t="shared" si="57"/>
        <v>0</v>
      </c>
    </row>
    <row r="318" spans="1:41" x14ac:dyDescent="0.25">
      <c r="A318" s="369"/>
      <c r="B318" s="369"/>
      <c r="C318" s="370"/>
      <c r="D318" s="369"/>
      <c r="E318" s="369"/>
      <c r="F318" s="369"/>
      <c r="G318" s="344">
        <f t="shared" si="58"/>
        <v>0</v>
      </c>
      <c r="H318" s="369"/>
      <c r="I318" s="369"/>
      <c r="J318" s="369"/>
      <c r="K318" s="369"/>
      <c r="L318" s="369"/>
      <c r="M318" s="369"/>
      <c r="N318" s="369"/>
      <c r="O318" s="369"/>
      <c r="P318" s="371"/>
      <c r="Q318" s="465">
        <f>IF(C318&gt;Allgemeines!$C$12,0,SUM(G318,H318,J318,K318,M318:N318)-SUM(I318,L318,O318:P318))</f>
        <v>0</v>
      </c>
      <c r="R318" s="369"/>
      <c r="S318" s="369"/>
      <c r="T318" s="369"/>
      <c r="U318" s="369"/>
      <c r="V318" s="344">
        <f t="shared" si="59"/>
        <v>0</v>
      </c>
      <c r="W318" s="345">
        <f>IF(ISBLANK($B318),0,VLOOKUP($B318,Listen!$A$2:$C$45,2,FALSE))</f>
        <v>0</v>
      </c>
      <c r="X318" s="345">
        <f>IF(ISBLANK($B318),0,VLOOKUP($B318,Listen!$A$2:$C$45,3,FALSE))</f>
        <v>0</v>
      </c>
      <c r="Y318" s="372">
        <f t="shared" si="61"/>
        <v>0</v>
      </c>
      <c r="Z318" s="372">
        <f t="shared" si="62"/>
        <v>0</v>
      </c>
      <c r="AA318" s="372">
        <f t="shared" si="62"/>
        <v>0</v>
      </c>
      <c r="AB318" s="372">
        <f t="shared" si="62"/>
        <v>0</v>
      </c>
      <c r="AC318" s="372">
        <f t="shared" si="62"/>
        <v>0</v>
      </c>
      <c r="AD318" s="372">
        <f t="shared" si="62"/>
        <v>0</v>
      </c>
      <c r="AE318" s="372">
        <f t="shared" si="62"/>
        <v>0</v>
      </c>
      <c r="AF318" s="346">
        <f t="shared" si="60"/>
        <v>0</v>
      </c>
      <c r="AG318" s="346">
        <f>IF(C318=Allgemeines!$C$12,SAV!$V318-SAV!$AH318,HLOOKUP(Allgemeines!$C$12-1,$AI$4:$AO$2000,ROW(C318)-3,FALSE)-$AH318)</f>
        <v>0</v>
      </c>
      <c r="AH318" s="346">
        <f>HLOOKUP(Allgemeines!$C$12,$AI$4:$AO$2000,ROW(C318)-3,FALSE)</f>
        <v>0</v>
      </c>
      <c r="AI318" s="346">
        <f t="shared" si="51"/>
        <v>0</v>
      </c>
      <c r="AJ318" s="346">
        <f t="shared" si="52"/>
        <v>0</v>
      </c>
      <c r="AK318" s="346">
        <f t="shared" si="53"/>
        <v>0</v>
      </c>
      <c r="AL318" s="346">
        <f t="shared" si="54"/>
        <v>0</v>
      </c>
      <c r="AM318" s="346">
        <f t="shared" si="55"/>
        <v>0</v>
      </c>
      <c r="AN318" s="346">
        <f t="shared" si="56"/>
        <v>0</v>
      </c>
      <c r="AO318" s="346">
        <f t="shared" si="57"/>
        <v>0</v>
      </c>
    </row>
    <row r="319" spans="1:41" x14ac:dyDescent="0.25">
      <c r="A319" s="369"/>
      <c r="B319" s="369"/>
      <c r="C319" s="370"/>
      <c r="D319" s="369"/>
      <c r="E319" s="369"/>
      <c r="F319" s="369"/>
      <c r="G319" s="344">
        <f t="shared" si="58"/>
        <v>0</v>
      </c>
      <c r="H319" s="369"/>
      <c r="I319" s="369"/>
      <c r="J319" s="369"/>
      <c r="K319" s="369"/>
      <c r="L319" s="369"/>
      <c r="M319" s="369"/>
      <c r="N319" s="369"/>
      <c r="O319" s="369"/>
      <c r="P319" s="371"/>
      <c r="Q319" s="465">
        <f>IF(C319&gt;Allgemeines!$C$12,0,SUM(G319,H319,J319,K319,M319:N319)-SUM(I319,L319,O319:P319))</f>
        <v>0</v>
      </c>
      <c r="R319" s="369"/>
      <c r="S319" s="369"/>
      <c r="T319" s="369"/>
      <c r="U319" s="369"/>
      <c r="V319" s="344">
        <f t="shared" si="59"/>
        <v>0</v>
      </c>
      <c r="W319" s="345">
        <f>IF(ISBLANK($B319),0,VLOOKUP($B319,Listen!$A$2:$C$45,2,FALSE))</f>
        <v>0</v>
      </c>
      <c r="X319" s="345">
        <f>IF(ISBLANK($B319),0,VLOOKUP($B319,Listen!$A$2:$C$45,3,FALSE))</f>
        <v>0</v>
      </c>
      <c r="Y319" s="372">
        <f t="shared" si="61"/>
        <v>0</v>
      </c>
      <c r="Z319" s="372">
        <f t="shared" si="62"/>
        <v>0</v>
      </c>
      <c r="AA319" s="372">
        <f t="shared" si="62"/>
        <v>0</v>
      </c>
      <c r="AB319" s="372">
        <f t="shared" si="62"/>
        <v>0</v>
      </c>
      <c r="AC319" s="372">
        <f t="shared" si="62"/>
        <v>0</v>
      </c>
      <c r="AD319" s="372">
        <f t="shared" si="62"/>
        <v>0</v>
      </c>
      <c r="AE319" s="372">
        <f t="shared" si="62"/>
        <v>0</v>
      </c>
      <c r="AF319" s="346">
        <f t="shared" si="60"/>
        <v>0</v>
      </c>
      <c r="AG319" s="346">
        <f>IF(C319=Allgemeines!$C$12,SAV!$V319-SAV!$AH319,HLOOKUP(Allgemeines!$C$12-1,$AI$4:$AO$2000,ROW(C319)-3,FALSE)-$AH319)</f>
        <v>0</v>
      </c>
      <c r="AH319" s="346">
        <f>HLOOKUP(Allgemeines!$C$12,$AI$4:$AO$2000,ROW(C319)-3,FALSE)</f>
        <v>0</v>
      </c>
      <c r="AI319" s="346">
        <f t="shared" si="51"/>
        <v>0</v>
      </c>
      <c r="AJ319" s="346">
        <f t="shared" si="52"/>
        <v>0</v>
      </c>
      <c r="AK319" s="346">
        <f t="shared" si="53"/>
        <v>0</v>
      </c>
      <c r="AL319" s="346">
        <f t="shared" si="54"/>
        <v>0</v>
      </c>
      <c r="AM319" s="346">
        <f t="shared" si="55"/>
        <v>0</v>
      </c>
      <c r="AN319" s="346">
        <f t="shared" si="56"/>
        <v>0</v>
      </c>
      <c r="AO319" s="346">
        <f t="shared" si="57"/>
        <v>0</v>
      </c>
    </row>
    <row r="320" spans="1:41" x14ac:dyDescent="0.25">
      <c r="A320" s="369"/>
      <c r="B320" s="369"/>
      <c r="C320" s="370"/>
      <c r="D320" s="369"/>
      <c r="E320" s="369"/>
      <c r="F320" s="369"/>
      <c r="G320" s="344">
        <f t="shared" si="58"/>
        <v>0</v>
      </c>
      <c r="H320" s="369"/>
      <c r="I320" s="369"/>
      <c r="J320" s="369"/>
      <c r="K320" s="369"/>
      <c r="L320" s="369"/>
      <c r="M320" s="369"/>
      <c r="N320" s="369"/>
      <c r="O320" s="369"/>
      <c r="P320" s="371"/>
      <c r="Q320" s="465">
        <f>IF(C320&gt;Allgemeines!$C$12,0,SUM(G320,H320,J320,K320,M320:N320)-SUM(I320,L320,O320:P320))</f>
        <v>0</v>
      </c>
      <c r="R320" s="369"/>
      <c r="S320" s="369"/>
      <c r="T320" s="369"/>
      <c r="U320" s="369"/>
      <c r="V320" s="344">
        <f t="shared" si="59"/>
        <v>0</v>
      </c>
      <c r="W320" s="345">
        <f>IF(ISBLANK($B320),0,VLOOKUP($B320,Listen!$A$2:$C$45,2,FALSE))</f>
        <v>0</v>
      </c>
      <c r="X320" s="345">
        <f>IF(ISBLANK($B320),0,VLOOKUP($B320,Listen!$A$2:$C$45,3,FALSE))</f>
        <v>0</v>
      </c>
      <c r="Y320" s="372">
        <f t="shared" si="61"/>
        <v>0</v>
      </c>
      <c r="Z320" s="372">
        <f t="shared" si="62"/>
        <v>0</v>
      </c>
      <c r="AA320" s="372">
        <f t="shared" si="62"/>
        <v>0</v>
      </c>
      <c r="AB320" s="372">
        <f t="shared" si="62"/>
        <v>0</v>
      </c>
      <c r="AC320" s="372">
        <f t="shared" si="62"/>
        <v>0</v>
      </c>
      <c r="AD320" s="372">
        <f t="shared" si="62"/>
        <v>0</v>
      </c>
      <c r="AE320" s="372">
        <f t="shared" si="62"/>
        <v>0</v>
      </c>
      <c r="AF320" s="346">
        <f t="shared" si="60"/>
        <v>0</v>
      </c>
      <c r="AG320" s="346">
        <f>IF(C320=Allgemeines!$C$12,SAV!$V320-SAV!$AH320,HLOOKUP(Allgemeines!$C$12-1,$AI$4:$AO$2000,ROW(C320)-3,FALSE)-$AH320)</f>
        <v>0</v>
      </c>
      <c r="AH320" s="346">
        <f>HLOOKUP(Allgemeines!$C$12,$AI$4:$AO$2000,ROW(C320)-3,FALSE)</f>
        <v>0</v>
      </c>
      <c r="AI320" s="346">
        <f t="shared" si="51"/>
        <v>0</v>
      </c>
      <c r="AJ320" s="346">
        <f t="shared" si="52"/>
        <v>0</v>
      </c>
      <c r="AK320" s="346">
        <f t="shared" si="53"/>
        <v>0</v>
      </c>
      <c r="AL320" s="346">
        <f t="shared" si="54"/>
        <v>0</v>
      </c>
      <c r="AM320" s="346">
        <f t="shared" si="55"/>
        <v>0</v>
      </c>
      <c r="AN320" s="346">
        <f t="shared" si="56"/>
        <v>0</v>
      </c>
      <c r="AO320" s="346">
        <f t="shared" si="57"/>
        <v>0</v>
      </c>
    </row>
    <row r="321" spans="1:41" x14ac:dyDescent="0.25">
      <c r="A321" s="369"/>
      <c r="B321" s="369"/>
      <c r="C321" s="370"/>
      <c r="D321" s="369"/>
      <c r="E321" s="369"/>
      <c r="F321" s="369"/>
      <c r="G321" s="344">
        <f t="shared" si="58"/>
        <v>0</v>
      </c>
      <c r="H321" s="369"/>
      <c r="I321" s="369"/>
      <c r="J321" s="369"/>
      <c r="K321" s="369"/>
      <c r="L321" s="369"/>
      <c r="M321" s="369"/>
      <c r="N321" s="369"/>
      <c r="O321" s="369"/>
      <c r="P321" s="371"/>
      <c r="Q321" s="465">
        <f>IF(C321&gt;Allgemeines!$C$12,0,SUM(G321,H321,J321,K321,M321:N321)-SUM(I321,L321,O321:P321))</f>
        <v>0</v>
      </c>
      <c r="R321" s="369"/>
      <c r="S321" s="369"/>
      <c r="T321" s="369"/>
      <c r="U321" s="369"/>
      <c r="V321" s="344">
        <f t="shared" si="59"/>
        <v>0</v>
      </c>
      <c r="W321" s="345">
        <f>IF(ISBLANK($B321),0,VLOOKUP($B321,Listen!$A$2:$C$45,2,FALSE))</f>
        <v>0</v>
      </c>
      <c r="X321" s="345">
        <f>IF(ISBLANK($B321),0,VLOOKUP($B321,Listen!$A$2:$C$45,3,FALSE))</f>
        <v>0</v>
      </c>
      <c r="Y321" s="372">
        <f t="shared" si="61"/>
        <v>0</v>
      </c>
      <c r="Z321" s="372">
        <f t="shared" si="62"/>
        <v>0</v>
      </c>
      <c r="AA321" s="372">
        <f t="shared" si="62"/>
        <v>0</v>
      </c>
      <c r="AB321" s="372">
        <f t="shared" si="62"/>
        <v>0</v>
      </c>
      <c r="AC321" s="372">
        <f t="shared" si="62"/>
        <v>0</v>
      </c>
      <c r="AD321" s="372">
        <f t="shared" si="62"/>
        <v>0</v>
      </c>
      <c r="AE321" s="372">
        <f t="shared" si="62"/>
        <v>0</v>
      </c>
      <c r="AF321" s="346">
        <f t="shared" si="60"/>
        <v>0</v>
      </c>
      <c r="AG321" s="346">
        <f>IF(C321=Allgemeines!$C$12,SAV!$V321-SAV!$AH321,HLOOKUP(Allgemeines!$C$12-1,$AI$4:$AO$2000,ROW(C321)-3,FALSE)-$AH321)</f>
        <v>0</v>
      </c>
      <c r="AH321" s="346">
        <f>HLOOKUP(Allgemeines!$C$12,$AI$4:$AO$2000,ROW(C321)-3,FALSE)</f>
        <v>0</v>
      </c>
      <c r="AI321" s="346">
        <f t="shared" si="51"/>
        <v>0</v>
      </c>
      <c r="AJ321" s="346">
        <f t="shared" si="52"/>
        <v>0</v>
      </c>
      <c r="AK321" s="346">
        <f t="shared" si="53"/>
        <v>0</v>
      </c>
      <c r="AL321" s="346">
        <f t="shared" si="54"/>
        <v>0</v>
      </c>
      <c r="AM321" s="346">
        <f t="shared" si="55"/>
        <v>0</v>
      </c>
      <c r="AN321" s="346">
        <f t="shared" si="56"/>
        <v>0</v>
      </c>
      <c r="AO321" s="346">
        <f t="shared" si="57"/>
        <v>0</v>
      </c>
    </row>
    <row r="322" spans="1:41" x14ac:dyDescent="0.25">
      <c r="A322" s="369"/>
      <c r="B322" s="369"/>
      <c r="C322" s="370"/>
      <c r="D322" s="369"/>
      <c r="E322" s="369"/>
      <c r="F322" s="369"/>
      <c r="G322" s="344">
        <f t="shared" si="58"/>
        <v>0</v>
      </c>
      <c r="H322" s="369"/>
      <c r="I322" s="369"/>
      <c r="J322" s="369"/>
      <c r="K322" s="369"/>
      <c r="L322" s="369"/>
      <c r="M322" s="369"/>
      <c r="N322" s="369"/>
      <c r="O322" s="369"/>
      <c r="P322" s="371"/>
      <c r="Q322" s="465">
        <f>IF(C322&gt;Allgemeines!$C$12,0,SUM(G322,H322,J322,K322,M322:N322)-SUM(I322,L322,O322:P322))</f>
        <v>0</v>
      </c>
      <c r="R322" s="369"/>
      <c r="S322" s="369"/>
      <c r="T322" s="369"/>
      <c r="U322" s="369"/>
      <c r="V322" s="344">
        <f t="shared" si="59"/>
        <v>0</v>
      </c>
      <c r="W322" s="345">
        <f>IF(ISBLANK($B322),0,VLOOKUP($B322,Listen!$A$2:$C$45,2,FALSE))</f>
        <v>0</v>
      </c>
      <c r="X322" s="345">
        <f>IF(ISBLANK($B322),0,VLOOKUP($B322,Listen!$A$2:$C$45,3,FALSE))</f>
        <v>0</v>
      </c>
      <c r="Y322" s="372">
        <f t="shared" si="61"/>
        <v>0</v>
      </c>
      <c r="Z322" s="372">
        <f t="shared" si="62"/>
        <v>0</v>
      </c>
      <c r="AA322" s="372">
        <f t="shared" si="62"/>
        <v>0</v>
      </c>
      <c r="AB322" s="372">
        <f t="shared" si="62"/>
        <v>0</v>
      </c>
      <c r="AC322" s="372">
        <f t="shared" si="62"/>
        <v>0</v>
      </c>
      <c r="AD322" s="372">
        <f t="shared" si="62"/>
        <v>0</v>
      </c>
      <c r="AE322" s="372">
        <f t="shared" si="62"/>
        <v>0</v>
      </c>
      <c r="AF322" s="346">
        <f t="shared" si="60"/>
        <v>0</v>
      </c>
      <c r="AG322" s="346">
        <f>IF(C322=Allgemeines!$C$12,SAV!$V322-SAV!$AH322,HLOOKUP(Allgemeines!$C$12-1,$AI$4:$AO$2000,ROW(C322)-3,FALSE)-$AH322)</f>
        <v>0</v>
      </c>
      <c r="AH322" s="346">
        <f>HLOOKUP(Allgemeines!$C$12,$AI$4:$AO$2000,ROW(C322)-3,FALSE)</f>
        <v>0</v>
      </c>
      <c r="AI322" s="346">
        <f t="shared" si="51"/>
        <v>0</v>
      </c>
      <c r="AJ322" s="346">
        <f t="shared" si="52"/>
        <v>0</v>
      </c>
      <c r="AK322" s="346">
        <f t="shared" si="53"/>
        <v>0</v>
      </c>
      <c r="AL322" s="346">
        <f t="shared" si="54"/>
        <v>0</v>
      </c>
      <c r="AM322" s="346">
        <f t="shared" si="55"/>
        <v>0</v>
      </c>
      <c r="AN322" s="346">
        <f t="shared" si="56"/>
        <v>0</v>
      </c>
      <c r="AO322" s="346">
        <f t="shared" si="57"/>
        <v>0</v>
      </c>
    </row>
    <row r="323" spans="1:41" x14ac:dyDescent="0.25">
      <c r="A323" s="369"/>
      <c r="B323" s="369"/>
      <c r="C323" s="370"/>
      <c r="D323" s="369"/>
      <c r="E323" s="369"/>
      <c r="F323" s="369"/>
      <c r="G323" s="344">
        <f t="shared" si="58"/>
        <v>0</v>
      </c>
      <c r="H323" s="369"/>
      <c r="I323" s="369"/>
      <c r="J323" s="369"/>
      <c r="K323" s="369"/>
      <c r="L323" s="369"/>
      <c r="M323" s="369"/>
      <c r="N323" s="369"/>
      <c r="O323" s="369"/>
      <c r="P323" s="371"/>
      <c r="Q323" s="465">
        <f>IF(C323&gt;Allgemeines!$C$12,0,SUM(G323,H323,J323,K323,M323:N323)-SUM(I323,L323,O323:P323))</f>
        <v>0</v>
      </c>
      <c r="R323" s="369"/>
      <c r="S323" s="369"/>
      <c r="T323" s="369"/>
      <c r="U323" s="369"/>
      <c r="V323" s="344">
        <f t="shared" si="59"/>
        <v>0</v>
      </c>
      <c r="W323" s="345">
        <f>IF(ISBLANK($B323),0,VLOOKUP($B323,Listen!$A$2:$C$45,2,FALSE))</f>
        <v>0</v>
      </c>
      <c r="X323" s="345">
        <f>IF(ISBLANK($B323),0,VLOOKUP($B323,Listen!$A$2:$C$45,3,FALSE))</f>
        <v>0</v>
      </c>
      <c r="Y323" s="372">
        <f t="shared" si="61"/>
        <v>0</v>
      </c>
      <c r="Z323" s="372">
        <f t="shared" si="62"/>
        <v>0</v>
      </c>
      <c r="AA323" s="372">
        <f t="shared" si="62"/>
        <v>0</v>
      </c>
      <c r="AB323" s="372">
        <f t="shared" si="62"/>
        <v>0</v>
      </c>
      <c r="AC323" s="372">
        <f t="shared" si="62"/>
        <v>0</v>
      </c>
      <c r="AD323" s="372">
        <f t="shared" si="62"/>
        <v>0</v>
      </c>
      <c r="AE323" s="372">
        <f t="shared" si="62"/>
        <v>0</v>
      </c>
      <c r="AF323" s="346">
        <f t="shared" si="60"/>
        <v>0</v>
      </c>
      <c r="AG323" s="346">
        <f>IF(C323=Allgemeines!$C$12,SAV!$V323-SAV!$AH323,HLOOKUP(Allgemeines!$C$12-1,$AI$4:$AO$2000,ROW(C323)-3,FALSE)-$AH323)</f>
        <v>0</v>
      </c>
      <c r="AH323" s="346">
        <f>HLOOKUP(Allgemeines!$C$12,$AI$4:$AO$2000,ROW(C323)-3,FALSE)</f>
        <v>0</v>
      </c>
      <c r="AI323" s="346">
        <f t="shared" si="51"/>
        <v>0</v>
      </c>
      <c r="AJ323" s="346">
        <f t="shared" si="52"/>
        <v>0</v>
      </c>
      <c r="AK323" s="346">
        <f t="shared" si="53"/>
        <v>0</v>
      </c>
      <c r="AL323" s="346">
        <f t="shared" si="54"/>
        <v>0</v>
      </c>
      <c r="AM323" s="346">
        <f t="shared" si="55"/>
        <v>0</v>
      </c>
      <c r="AN323" s="346">
        <f t="shared" si="56"/>
        <v>0</v>
      </c>
      <c r="AO323" s="346">
        <f t="shared" si="57"/>
        <v>0</v>
      </c>
    </row>
    <row r="324" spans="1:41" x14ac:dyDescent="0.25">
      <c r="A324" s="369"/>
      <c r="B324" s="369"/>
      <c r="C324" s="370"/>
      <c r="D324" s="369"/>
      <c r="E324" s="369"/>
      <c r="F324" s="369"/>
      <c r="G324" s="344">
        <f t="shared" si="58"/>
        <v>0</v>
      </c>
      <c r="H324" s="369"/>
      <c r="I324" s="369"/>
      <c r="J324" s="369"/>
      <c r="K324" s="369"/>
      <c r="L324" s="369"/>
      <c r="M324" s="369"/>
      <c r="N324" s="369"/>
      <c r="O324" s="369"/>
      <c r="P324" s="371"/>
      <c r="Q324" s="465">
        <f>IF(C324&gt;Allgemeines!$C$12,0,SUM(G324,H324,J324,K324,M324:N324)-SUM(I324,L324,O324:P324))</f>
        <v>0</v>
      </c>
      <c r="R324" s="369"/>
      <c r="S324" s="369"/>
      <c r="T324" s="369"/>
      <c r="U324" s="369"/>
      <c r="V324" s="344">
        <f t="shared" si="59"/>
        <v>0</v>
      </c>
      <c r="W324" s="345">
        <f>IF(ISBLANK($B324),0,VLOOKUP($B324,Listen!$A$2:$C$45,2,FALSE))</f>
        <v>0</v>
      </c>
      <c r="X324" s="345">
        <f>IF(ISBLANK($B324),0,VLOOKUP($B324,Listen!$A$2:$C$45,3,FALSE))</f>
        <v>0</v>
      </c>
      <c r="Y324" s="372">
        <f t="shared" si="61"/>
        <v>0</v>
      </c>
      <c r="Z324" s="372">
        <f t="shared" si="62"/>
        <v>0</v>
      </c>
      <c r="AA324" s="372">
        <f t="shared" si="62"/>
        <v>0</v>
      </c>
      <c r="AB324" s="372">
        <f t="shared" si="62"/>
        <v>0</v>
      </c>
      <c r="AC324" s="372">
        <f t="shared" si="62"/>
        <v>0</v>
      </c>
      <c r="AD324" s="372">
        <f t="shared" si="62"/>
        <v>0</v>
      </c>
      <c r="AE324" s="372">
        <f t="shared" si="62"/>
        <v>0</v>
      </c>
      <c r="AF324" s="346">
        <f t="shared" si="60"/>
        <v>0</v>
      </c>
      <c r="AG324" s="346">
        <f>IF(C324=Allgemeines!$C$12,SAV!$V324-SAV!$AH324,HLOOKUP(Allgemeines!$C$12-1,$AI$4:$AO$2000,ROW(C324)-3,FALSE)-$AH324)</f>
        <v>0</v>
      </c>
      <c r="AH324" s="346">
        <f>HLOOKUP(Allgemeines!$C$12,$AI$4:$AO$2000,ROW(C324)-3,FALSE)</f>
        <v>0</v>
      </c>
      <c r="AI324" s="346">
        <f t="shared" si="51"/>
        <v>0</v>
      </c>
      <c r="AJ324" s="346">
        <f t="shared" si="52"/>
        <v>0</v>
      </c>
      <c r="AK324" s="346">
        <f t="shared" si="53"/>
        <v>0</v>
      </c>
      <c r="AL324" s="346">
        <f t="shared" si="54"/>
        <v>0</v>
      </c>
      <c r="AM324" s="346">
        <f t="shared" si="55"/>
        <v>0</v>
      </c>
      <c r="AN324" s="346">
        <f t="shared" si="56"/>
        <v>0</v>
      </c>
      <c r="AO324" s="346">
        <f t="shared" si="57"/>
        <v>0</v>
      </c>
    </row>
    <row r="325" spans="1:41" x14ac:dyDescent="0.25">
      <c r="A325" s="369"/>
      <c r="B325" s="369"/>
      <c r="C325" s="370"/>
      <c r="D325" s="369"/>
      <c r="E325" s="369"/>
      <c r="F325" s="369"/>
      <c r="G325" s="344">
        <f t="shared" si="58"/>
        <v>0</v>
      </c>
      <c r="H325" s="369"/>
      <c r="I325" s="369"/>
      <c r="J325" s="369"/>
      <c r="K325" s="369"/>
      <c r="L325" s="369"/>
      <c r="M325" s="369"/>
      <c r="N325" s="369"/>
      <c r="O325" s="369"/>
      <c r="P325" s="371"/>
      <c r="Q325" s="465">
        <f>IF(C325&gt;Allgemeines!$C$12,0,SUM(G325,H325,J325,K325,M325:N325)-SUM(I325,L325,O325:P325))</f>
        <v>0</v>
      </c>
      <c r="R325" s="369"/>
      <c r="S325" s="369"/>
      <c r="T325" s="369"/>
      <c r="U325" s="369"/>
      <c r="V325" s="344">
        <f t="shared" si="59"/>
        <v>0</v>
      </c>
      <c r="W325" s="345">
        <f>IF(ISBLANK($B325),0,VLOOKUP($B325,Listen!$A$2:$C$45,2,FALSE))</f>
        <v>0</v>
      </c>
      <c r="X325" s="345">
        <f>IF(ISBLANK($B325),0,VLOOKUP($B325,Listen!$A$2:$C$45,3,FALSE))</f>
        <v>0</v>
      </c>
      <c r="Y325" s="372">
        <f t="shared" si="61"/>
        <v>0</v>
      </c>
      <c r="Z325" s="372">
        <f t="shared" si="62"/>
        <v>0</v>
      </c>
      <c r="AA325" s="372">
        <f t="shared" si="62"/>
        <v>0</v>
      </c>
      <c r="AB325" s="372">
        <f t="shared" si="62"/>
        <v>0</v>
      </c>
      <c r="AC325" s="372">
        <f t="shared" si="62"/>
        <v>0</v>
      </c>
      <c r="AD325" s="372">
        <f t="shared" si="62"/>
        <v>0</v>
      </c>
      <c r="AE325" s="372">
        <f t="shared" si="62"/>
        <v>0</v>
      </c>
      <c r="AF325" s="346">
        <f t="shared" si="60"/>
        <v>0</v>
      </c>
      <c r="AG325" s="346">
        <f>IF(C325=Allgemeines!$C$12,SAV!$V325-SAV!$AH325,HLOOKUP(Allgemeines!$C$12-1,$AI$4:$AO$2000,ROW(C325)-3,FALSE)-$AH325)</f>
        <v>0</v>
      </c>
      <c r="AH325" s="346">
        <f>HLOOKUP(Allgemeines!$C$12,$AI$4:$AO$2000,ROW(C325)-3,FALSE)</f>
        <v>0</v>
      </c>
      <c r="AI325" s="346">
        <f t="shared" ref="AI325:AI388" si="63">IF(OR($C325=0,$V325=0),0,IF($C325&lt;=AI$4,$V325-$V325/Y325*(AI$4-$C325+1),0))</f>
        <v>0</v>
      </c>
      <c r="AJ325" s="346">
        <f t="shared" ref="AJ325:AJ388" si="64">IF(OR($C325=0,$V325=0,Z325-(AJ$4-$C325)=0),0,IF($C325&lt;AJ$4,AI325-AI325/(Z325-(AJ$4-$C325)),IF($C325=AJ$4,$V325-$V325/Z325,0)))</f>
        <v>0</v>
      </c>
      <c r="AK325" s="346">
        <f t="shared" ref="AK325:AK388" si="65">IF(OR($C325=0,$V325=0,AA325-(AK$4-$C325)=0),0,IF($C325&lt;AK$4,AJ325-AJ325/(AA325-(AK$4-$C325)),IF($C325=AK$4,$V325-$V325/AA325,0)))</f>
        <v>0</v>
      </c>
      <c r="AL325" s="346">
        <f t="shared" ref="AL325:AL388" si="66">IF(OR($C325=0,$V325=0,AB325-(AL$4-$C325)=0),0,IF($C325&lt;AL$4,AK325-AK325/(AB325-(AL$4-$C325)),IF($C325=AL$4,$V325-$V325/AB325,0)))</f>
        <v>0</v>
      </c>
      <c r="AM325" s="346">
        <f t="shared" ref="AM325:AM388" si="67">IF(OR($C325=0,$V325=0,AC325-(AM$4-$C325)=0),0,IF($C325&lt;AM$4,AL325-AL325/(AC325-(AM$4-$C325)),IF($C325=AM$4,$V325-$V325/AC325,0)))</f>
        <v>0</v>
      </c>
      <c r="AN325" s="346">
        <f t="shared" ref="AN325:AN388" si="68">IF(OR($C325=0,$V325=0,AD325-(AN$4-$C325)=0),0,IF($C325&lt;AN$4,AM325-AM325/(AD325-(AN$4-$C325)),IF($C325=AN$4,$V325-$V325/AD325,0)))</f>
        <v>0</v>
      </c>
      <c r="AO325" s="346">
        <f t="shared" ref="AO325:AO388" si="69">IF(OR($C325=0,$V325=0,AE325-(AO$4-$C325)=0),0,IF($C325&lt;AO$4,AN325-AN325/(AE325-(AO$4-$C325)),IF($C325=AO$4,$V325-$V325/AE325,0)))</f>
        <v>0</v>
      </c>
    </row>
    <row r="326" spans="1:41" x14ac:dyDescent="0.25">
      <c r="A326" s="369"/>
      <c r="B326" s="369"/>
      <c r="C326" s="370"/>
      <c r="D326" s="369"/>
      <c r="E326" s="369"/>
      <c r="F326" s="369"/>
      <c r="G326" s="344">
        <f t="shared" ref="G326:G389" si="70">D326*E326/100</f>
        <v>0</v>
      </c>
      <c r="H326" s="369"/>
      <c r="I326" s="369"/>
      <c r="J326" s="369"/>
      <c r="K326" s="369"/>
      <c r="L326" s="369"/>
      <c r="M326" s="369"/>
      <c r="N326" s="369"/>
      <c r="O326" s="369"/>
      <c r="P326" s="371"/>
      <c r="Q326" s="465">
        <f>IF(C326&gt;Allgemeines!$C$12,0,SUM(G326,H326,J326,K326,M326:N326)-SUM(I326,L326,O326:P326))</f>
        <v>0</v>
      </c>
      <c r="R326" s="369"/>
      <c r="S326" s="369"/>
      <c r="T326" s="369"/>
      <c r="U326" s="369"/>
      <c r="V326" s="344">
        <f t="shared" ref="V326:V389" si="71">Q326-SUM(R326:U326)</f>
        <v>0</v>
      </c>
      <c r="W326" s="345">
        <f>IF(ISBLANK($B326),0,VLOOKUP($B326,Listen!$A$2:$C$45,2,FALSE))</f>
        <v>0</v>
      </c>
      <c r="X326" s="345">
        <f>IF(ISBLANK($B326),0,VLOOKUP($B326,Listen!$A$2:$C$45,3,FALSE))</f>
        <v>0</v>
      </c>
      <c r="Y326" s="372">
        <f t="shared" si="61"/>
        <v>0</v>
      </c>
      <c r="Z326" s="372">
        <f t="shared" si="62"/>
        <v>0</v>
      </c>
      <c r="AA326" s="372">
        <f t="shared" si="62"/>
        <v>0</v>
      </c>
      <c r="AB326" s="372">
        <f t="shared" si="62"/>
        <v>0</v>
      </c>
      <c r="AC326" s="372">
        <f t="shared" si="62"/>
        <v>0</v>
      </c>
      <c r="AD326" s="372">
        <f t="shared" si="62"/>
        <v>0</v>
      </c>
      <c r="AE326" s="372">
        <f t="shared" si="62"/>
        <v>0</v>
      </c>
      <c r="AF326" s="346">
        <f t="shared" ref="AF326:AF389" si="72">AH326+AG326</f>
        <v>0</v>
      </c>
      <c r="AG326" s="346">
        <f>IF(C326=Allgemeines!$C$12,SAV!$V326-SAV!$AH326,HLOOKUP(Allgemeines!$C$12-1,$AI$4:$AO$2000,ROW(C326)-3,FALSE)-$AH326)</f>
        <v>0</v>
      </c>
      <c r="AH326" s="346">
        <f>HLOOKUP(Allgemeines!$C$12,$AI$4:$AO$2000,ROW(C326)-3,FALSE)</f>
        <v>0</v>
      </c>
      <c r="AI326" s="346">
        <f t="shared" si="63"/>
        <v>0</v>
      </c>
      <c r="AJ326" s="346">
        <f t="shared" si="64"/>
        <v>0</v>
      </c>
      <c r="AK326" s="346">
        <f t="shared" si="65"/>
        <v>0</v>
      </c>
      <c r="AL326" s="346">
        <f t="shared" si="66"/>
        <v>0</v>
      </c>
      <c r="AM326" s="346">
        <f t="shared" si="67"/>
        <v>0</v>
      </c>
      <c r="AN326" s="346">
        <f t="shared" si="68"/>
        <v>0</v>
      </c>
      <c r="AO326" s="346">
        <f t="shared" si="69"/>
        <v>0</v>
      </c>
    </row>
    <row r="327" spans="1:41" x14ac:dyDescent="0.25">
      <c r="A327" s="369"/>
      <c r="B327" s="369"/>
      <c r="C327" s="370"/>
      <c r="D327" s="369"/>
      <c r="E327" s="369"/>
      <c r="F327" s="369"/>
      <c r="G327" s="344">
        <f t="shared" si="70"/>
        <v>0</v>
      </c>
      <c r="H327" s="369"/>
      <c r="I327" s="369"/>
      <c r="J327" s="369"/>
      <c r="K327" s="369"/>
      <c r="L327" s="369"/>
      <c r="M327" s="369"/>
      <c r="N327" s="369"/>
      <c r="O327" s="369"/>
      <c r="P327" s="371"/>
      <c r="Q327" s="465">
        <f>IF(C327&gt;Allgemeines!$C$12,0,SUM(G327,H327,J327,K327,M327:N327)-SUM(I327,L327,O327:P327))</f>
        <v>0</v>
      </c>
      <c r="R327" s="369"/>
      <c r="S327" s="369"/>
      <c r="T327" s="369"/>
      <c r="U327" s="369"/>
      <c r="V327" s="344">
        <f t="shared" si="71"/>
        <v>0</v>
      </c>
      <c r="W327" s="345">
        <f>IF(ISBLANK($B327),0,VLOOKUP($B327,Listen!$A$2:$C$45,2,FALSE))</f>
        <v>0</v>
      </c>
      <c r="X327" s="345">
        <f>IF(ISBLANK($B327),0,VLOOKUP($B327,Listen!$A$2:$C$45,3,FALSE))</f>
        <v>0</v>
      </c>
      <c r="Y327" s="372">
        <f t="shared" si="61"/>
        <v>0</v>
      </c>
      <c r="Z327" s="372">
        <f t="shared" si="62"/>
        <v>0</v>
      </c>
      <c r="AA327" s="372">
        <f t="shared" si="62"/>
        <v>0</v>
      </c>
      <c r="AB327" s="372">
        <f t="shared" si="62"/>
        <v>0</v>
      </c>
      <c r="AC327" s="372">
        <f t="shared" si="62"/>
        <v>0</v>
      </c>
      <c r="AD327" s="372">
        <f t="shared" si="62"/>
        <v>0</v>
      </c>
      <c r="AE327" s="372">
        <f t="shared" si="62"/>
        <v>0</v>
      </c>
      <c r="AF327" s="346">
        <f t="shared" si="72"/>
        <v>0</v>
      </c>
      <c r="AG327" s="346">
        <f>IF(C327=Allgemeines!$C$12,SAV!$V327-SAV!$AH327,HLOOKUP(Allgemeines!$C$12-1,$AI$4:$AO$2000,ROW(C327)-3,FALSE)-$AH327)</f>
        <v>0</v>
      </c>
      <c r="AH327" s="346">
        <f>HLOOKUP(Allgemeines!$C$12,$AI$4:$AO$2000,ROW(C327)-3,FALSE)</f>
        <v>0</v>
      </c>
      <c r="AI327" s="346">
        <f t="shared" si="63"/>
        <v>0</v>
      </c>
      <c r="AJ327" s="346">
        <f t="shared" si="64"/>
        <v>0</v>
      </c>
      <c r="AK327" s="346">
        <f t="shared" si="65"/>
        <v>0</v>
      </c>
      <c r="AL327" s="346">
        <f t="shared" si="66"/>
        <v>0</v>
      </c>
      <c r="AM327" s="346">
        <f t="shared" si="67"/>
        <v>0</v>
      </c>
      <c r="AN327" s="346">
        <f t="shared" si="68"/>
        <v>0</v>
      </c>
      <c r="AO327" s="346">
        <f t="shared" si="69"/>
        <v>0</v>
      </c>
    </row>
    <row r="328" spans="1:41" x14ac:dyDescent="0.25">
      <c r="A328" s="369"/>
      <c r="B328" s="369"/>
      <c r="C328" s="370"/>
      <c r="D328" s="369"/>
      <c r="E328" s="369"/>
      <c r="F328" s="369"/>
      <c r="G328" s="344">
        <f t="shared" si="70"/>
        <v>0</v>
      </c>
      <c r="H328" s="369"/>
      <c r="I328" s="369"/>
      <c r="J328" s="369"/>
      <c r="K328" s="369"/>
      <c r="L328" s="369"/>
      <c r="M328" s="369"/>
      <c r="N328" s="369"/>
      <c r="O328" s="369"/>
      <c r="P328" s="371"/>
      <c r="Q328" s="465">
        <f>IF(C328&gt;Allgemeines!$C$12,0,SUM(G328,H328,J328,K328,M328:N328)-SUM(I328,L328,O328:P328))</f>
        <v>0</v>
      </c>
      <c r="R328" s="369"/>
      <c r="S328" s="369"/>
      <c r="T328" s="369"/>
      <c r="U328" s="369"/>
      <c r="V328" s="344">
        <f t="shared" si="71"/>
        <v>0</v>
      </c>
      <c r="W328" s="345">
        <f>IF(ISBLANK($B328),0,VLOOKUP($B328,Listen!$A$2:$C$45,2,FALSE))</f>
        <v>0</v>
      </c>
      <c r="X328" s="345">
        <f>IF(ISBLANK($B328),0,VLOOKUP($B328,Listen!$A$2:$C$45,3,FALSE))</f>
        <v>0</v>
      </c>
      <c r="Y328" s="372">
        <f t="shared" si="61"/>
        <v>0</v>
      </c>
      <c r="Z328" s="372">
        <f t="shared" si="62"/>
        <v>0</v>
      </c>
      <c r="AA328" s="372">
        <f t="shared" si="62"/>
        <v>0</v>
      </c>
      <c r="AB328" s="372">
        <f t="shared" si="62"/>
        <v>0</v>
      </c>
      <c r="AC328" s="372">
        <f t="shared" si="62"/>
        <v>0</v>
      </c>
      <c r="AD328" s="372">
        <f t="shared" si="62"/>
        <v>0</v>
      </c>
      <c r="AE328" s="372">
        <f t="shared" si="62"/>
        <v>0</v>
      </c>
      <c r="AF328" s="346">
        <f t="shared" si="72"/>
        <v>0</v>
      </c>
      <c r="AG328" s="346">
        <f>IF(C328=Allgemeines!$C$12,SAV!$V328-SAV!$AH328,HLOOKUP(Allgemeines!$C$12-1,$AI$4:$AO$2000,ROW(C328)-3,FALSE)-$AH328)</f>
        <v>0</v>
      </c>
      <c r="AH328" s="346">
        <f>HLOOKUP(Allgemeines!$C$12,$AI$4:$AO$2000,ROW(C328)-3,FALSE)</f>
        <v>0</v>
      </c>
      <c r="AI328" s="346">
        <f t="shared" si="63"/>
        <v>0</v>
      </c>
      <c r="AJ328" s="346">
        <f t="shared" si="64"/>
        <v>0</v>
      </c>
      <c r="AK328" s="346">
        <f t="shared" si="65"/>
        <v>0</v>
      </c>
      <c r="AL328" s="346">
        <f t="shared" si="66"/>
        <v>0</v>
      </c>
      <c r="AM328" s="346">
        <f t="shared" si="67"/>
        <v>0</v>
      </c>
      <c r="AN328" s="346">
        <f t="shared" si="68"/>
        <v>0</v>
      </c>
      <c r="AO328" s="346">
        <f t="shared" si="69"/>
        <v>0</v>
      </c>
    </row>
    <row r="329" spans="1:41" x14ac:dyDescent="0.25">
      <c r="A329" s="369"/>
      <c r="B329" s="369"/>
      <c r="C329" s="370"/>
      <c r="D329" s="369"/>
      <c r="E329" s="369"/>
      <c r="F329" s="369"/>
      <c r="G329" s="344">
        <f t="shared" si="70"/>
        <v>0</v>
      </c>
      <c r="H329" s="369"/>
      <c r="I329" s="369"/>
      <c r="J329" s="369"/>
      <c r="K329" s="369"/>
      <c r="L329" s="369"/>
      <c r="M329" s="369"/>
      <c r="N329" s="369"/>
      <c r="O329" s="369"/>
      <c r="P329" s="371"/>
      <c r="Q329" s="465">
        <f>IF(C329&gt;Allgemeines!$C$12,0,SUM(G329,H329,J329,K329,M329:N329)-SUM(I329,L329,O329:P329))</f>
        <v>0</v>
      </c>
      <c r="R329" s="369"/>
      <c r="S329" s="369"/>
      <c r="T329" s="369"/>
      <c r="U329" s="369"/>
      <c r="V329" s="344">
        <f t="shared" si="71"/>
        <v>0</v>
      </c>
      <c r="W329" s="345">
        <f>IF(ISBLANK($B329),0,VLOOKUP($B329,Listen!$A$2:$C$45,2,FALSE))</f>
        <v>0</v>
      </c>
      <c r="X329" s="345">
        <f>IF(ISBLANK($B329),0,VLOOKUP($B329,Listen!$A$2:$C$45,3,FALSE))</f>
        <v>0</v>
      </c>
      <c r="Y329" s="372">
        <f t="shared" si="61"/>
        <v>0</v>
      </c>
      <c r="Z329" s="372">
        <f t="shared" si="62"/>
        <v>0</v>
      </c>
      <c r="AA329" s="372">
        <f t="shared" si="62"/>
        <v>0</v>
      </c>
      <c r="AB329" s="372">
        <f t="shared" ref="Z329:AE371" si="73">$W329</f>
        <v>0</v>
      </c>
      <c r="AC329" s="372">
        <f t="shared" si="73"/>
        <v>0</v>
      </c>
      <c r="AD329" s="372">
        <f t="shared" si="73"/>
        <v>0</v>
      </c>
      <c r="AE329" s="372">
        <f t="shared" si="73"/>
        <v>0</v>
      </c>
      <c r="AF329" s="346">
        <f t="shared" si="72"/>
        <v>0</v>
      </c>
      <c r="AG329" s="346">
        <f>IF(C329=Allgemeines!$C$12,SAV!$V329-SAV!$AH329,HLOOKUP(Allgemeines!$C$12-1,$AI$4:$AO$2000,ROW(C329)-3,FALSE)-$AH329)</f>
        <v>0</v>
      </c>
      <c r="AH329" s="346">
        <f>HLOOKUP(Allgemeines!$C$12,$AI$4:$AO$2000,ROW(C329)-3,FALSE)</f>
        <v>0</v>
      </c>
      <c r="AI329" s="346">
        <f t="shared" si="63"/>
        <v>0</v>
      </c>
      <c r="AJ329" s="346">
        <f t="shared" si="64"/>
        <v>0</v>
      </c>
      <c r="AK329" s="346">
        <f t="shared" si="65"/>
        <v>0</v>
      </c>
      <c r="AL329" s="346">
        <f t="shared" si="66"/>
        <v>0</v>
      </c>
      <c r="AM329" s="346">
        <f t="shared" si="67"/>
        <v>0</v>
      </c>
      <c r="AN329" s="346">
        <f t="shared" si="68"/>
        <v>0</v>
      </c>
      <c r="AO329" s="346">
        <f t="shared" si="69"/>
        <v>0</v>
      </c>
    </row>
    <row r="330" spans="1:41" x14ac:dyDescent="0.25">
      <c r="A330" s="369"/>
      <c r="B330" s="369"/>
      <c r="C330" s="370"/>
      <c r="D330" s="369"/>
      <c r="E330" s="369"/>
      <c r="F330" s="369"/>
      <c r="G330" s="344">
        <f t="shared" si="70"/>
        <v>0</v>
      </c>
      <c r="H330" s="369"/>
      <c r="I330" s="369"/>
      <c r="J330" s="369"/>
      <c r="K330" s="369"/>
      <c r="L330" s="369"/>
      <c r="M330" s="369"/>
      <c r="N330" s="369"/>
      <c r="O330" s="369"/>
      <c r="P330" s="371"/>
      <c r="Q330" s="465">
        <f>IF(C330&gt;Allgemeines!$C$12,0,SUM(G330,H330,J330,K330,M330:N330)-SUM(I330,L330,O330:P330))</f>
        <v>0</v>
      </c>
      <c r="R330" s="369"/>
      <c r="S330" s="369"/>
      <c r="T330" s="369"/>
      <c r="U330" s="369"/>
      <c r="V330" s="344">
        <f t="shared" si="71"/>
        <v>0</v>
      </c>
      <c r="W330" s="345">
        <f>IF(ISBLANK($B330),0,VLOOKUP($B330,Listen!$A$2:$C$45,2,FALSE))</f>
        <v>0</v>
      </c>
      <c r="X330" s="345">
        <f>IF(ISBLANK($B330),0,VLOOKUP($B330,Listen!$A$2:$C$45,3,FALSE))</f>
        <v>0</v>
      </c>
      <c r="Y330" s="372">
        <f t="shared" si="61"/>
        <v>0</v>
      </c>
      <c r="Z330" s="372">
        <f t="shared" si="73"/>
        <v>0</v>
      </c>
      <c r="AA330" s="372">
        <f t="shared" si="73"/>
        <v>0</v>
      </c>
      <c r="AB330" s="372">
        <f t="shared" si="73"/>
        <v>0</v>
      </c>
      <c r="AC330" s="372">
        <f t="shared" si="73"/>
        <v>0</v>
      </c>
      <c r="AD330" s="372">
        <f t="shared" si="73"/>
        <v>0</v>
      </c>
      <c r="AE330" s="372">
        <f t="shared" si="73"/>
        <v>0</v>
      </c>
      <c r="AF330" s="346">
        <f t="shared" si="72"/>
        <v>0</v>
      </c>
      <c r="AG330" s="346">
        <f>IF(C330=Allgemeines!$C$12,SAV!$V330-SAV!$AH330,HLOOKUP(Allgemeines!$C$12-1,$AI$4:$AO$2000,ROW(C330)-3,FALSE)-$AH330)</f>
        <v>0</v>
      </c>
      <c r="AH330" s="346">
        <f>HLOOKUP(Allgemeines!$C$12,$AI$4:$AO$2000,ROW(C330)-3,FALSE)</f>
        <v>0</v>
      </c>
      <c r="AI330" s="346">
        <f t="shared" si="63"/>
        <v>0</v>
      </c>
      <c r="AJ330" s="346">
        <f t="shared" si="64"/>
        <v>0</v>
      </c>
      <c r="AK330" s="346">
        <f t="shared" si="65"/>
        <v>0</v>
      </c>
      <c r="AL330" s="346">
        <f t="shared" si="66"/>
        <v>0</v>
      </c>
      <c r="AM330" s="346">
        <f t="shared" si="67"/>
        <v>0</v>
      </c>
      <c r="AN330" s="346">
        <f t="shared" si="68"/>
        <v>0</v>
      </c>
      <c r="AO330" s="346">
        <f t="shared" si="69"/>
        <v>0</v>
      </c>
    </row>
    <row r="331" spans="1:41" x14ac:dyDescent="0.25">
      <c r="A331" s="369"/>
      <c r="B331" s="369"/>
      <c r="C331" s="370"/>
      <c r="D331" s="369"/>
      <c r="E331" s="369"/>
      <c r="F331" s="369"/>
      <c r="G331" s="344">
        <f t="shared" si="70"/>
        <v>0</v>
      </c>
      <c r="H331" s="369"/>
      <c r="I331" s="369"/>
      <c r="J331" s="369"/>
      <c r="K331" s="369"/>
      <c r="L331" s="369"/>
      <c r="M331" s="369"/>
      <c r="N331" s="369"/>
      <c r="O331" s="369"/>
      <c r="P331" s="371"/>
      <c r="Q331" s="465">
        <f>IF(C331&gt;Allgemeines!$C$12,0,SUM(G331,H331,J331,K331,M331:N331)-SUM(I331,L331,O331:P331))</f>
        <v>0</v>
      </c>
      <c r="R331" s="369"/>
      <c r="S331" s="369"/>
      <c r="T331" s="369"/>
      <c r="U331" s="369"/>
      <c r="V331" s="344">
        <f t="shared" si="71"/>
        <v>0</v>
      </c>
      <c r="W331" s="345">
        <f>IF(ISBLANK($B331),0,VLOOKUP($B331,Listen!$A$2:$C$45,2,FALSE))</f>
        <v>0</v>
      </c>
      <c r="X331" s="345">
        <f>IF(ISBLANK($B331),0,VLOOKUP($B331,Listen!$A$2:$C$45,3,FALSE))</f>
        <v>0</v>
      </c>
      <c r="Y331" s="372">
        <f t="shared" ref="Y331:Y394" si="74">$W331</f>
        <v>0</v>
      </c>
      <c r="Z331" s="372">
        <f t="shared" si="73"/>
        <v>0</v>
      </c>
      <c r="AA331" s="372">
        <f t="shared" si="73"/>
        <v>0</v>
      </c>
      <c r="AB331" s="372">
        <f t="shared" si="73"/>
        <v>0</v>
      </c>
      <c r="AC331" s="372">
        <f t="shared" si="73"/>
        <v>0</v>
      </c>
      <c r="AD331" s="372">
        <f t="shared" si="73"/>
        <v>0</v>
      </c>
      <c r="AE331" s="372">
        <f t="shared" si="73"/>
        <v>0</v>
      </c>
      <c r="AF331" s="346">
        <f t="shared" si="72"/>
        <v>0</v>
      </c>
      <c r="AG331" s="346">
        <f>IF(C331=Allgemeines!$C$12,SAV!$V331-SAV!$AH331,HLOOKUP(Allgemeines!$C$12-1,$AI$4:$AO$2000,ROW(C331)-3,FALSE)-$AH331)</f>
        <v>0</v>
      </c>
      <c r="AH331" s="346">
        <f>HLOOKUP(Allgemeines!$C$12,$AI$4:$AO$2000,ROW(C331)-3,FALSE)</f>
        <v>0</v>
      </c>
      <c r="AI331" s="346">
        <f t="shared" si="63"/>
        <v>0</v>
      </c>
      <c r="AJ331" s="346">
        <f t="shared" si="64"/>
        <v>0</v>
      </c>
      <c r="AK331" s="346">
        <f t="shared" si="65"/>
        <v>0</v>
      </c>
      <c r="AL331" s="346">
        <f t="shared" si="66"/>
        <v>0</v>
      </c>
      <c r="AM331" s="346">
        <f t="shared" si="67"/>
        <v>0</v>
      </c>
      <c r="AN331" s="346">
        <f t="shared" si="68"/>
        <v>0</v>
      </c>
      <c r="AO331" s="346">
        <f t="shared" si="69"/>
        <v>0</v>
      </c>
    </row>
    <row r="332" spans="1:41" x14ac:dyDescent="0.25">
      <c r="A332" s="369"/>
      <c r="B332" s="369"/>
      <c r="C332" s="370"/>
      <c r="D332" s="369"/>
      <c r="E332" s="369"/>
      <c r="F332" s="369"/>
      <c r="G332" s="344">
        <f t="shared" si="70"/>
        <v>0</v>
      </c>
      <c r="H332" s="369"/>
      <c r="I332" s="369"/>
      <c r="J332" s="369"/>
      <c r="K332" s="369"/>
      <c r="L332" s="369"/>
      <c r="M332" s="369"/>
      <c r="N332" s="369"/>
      <c r="O332" s="369"/>
      <c r="P332" s="371"/>
      <c r="Q332" s="465">
        <f>IF(C332&gt;Allgemeines!$C$12,0,SUM(G332,H332,J332,K332,M332:N332)-SUM(I332,L332,O332:P332))</f>
        <v>0</v>
      </c>
      <c r="R332" s="369"/>
      <c r="S332" s="369"/>
      <c r="T332" s="369"/>
      <c r="U332" s="369"/>
      <c r="V332" s="344">
        <f t="shared" si="71"/>
        <v>0</v>
      </c>
      <c r="W332" s="345">
        <f>IF(ISBLANK($B332),0,VLOOKUP($B332,Listen!$A$2:$C$45,2,FALSE))</f>
        <v>0</v>
      </c>
      <c r="X332" s="345">
        <f>IF(ISBLANK($B332),0,VLOOKUP($B332,Listen!$A$2:$C$45,3,FALSE))</f>
        <v>0</v>
      </c>
      <c r="Y332" s="372">
        <f t="shared" si="74"/>
        <v>0</v>
      </c>
      <c r="Z332" s="372">
        <f t="shared" si="73"/>
        <v>0</v>
      </c>
      <c r="AA332" s="372">
        <f t="shared" si="73"/>
        <v>0</v>
      </c>
      <c r="AB332" s="372">
        <f t="shared" si="73"/>
        <v>0</v>
      </c>
      <c r="AC332" s="372">
        <f t="shared" si="73"/>
        <v>0</v>
      </c>
      <c r="AD332" s="372">
        <f t="shared" si="73"/>
        <v>0</v>
      </c>
      <c r="AE332" s="372">
        <f t="shared" si="73"/>
        <v>0</v>
      </c>
      <c r="AF332" s="346">
        <f t="shared" si="72"/>
        <v>0</v>
      </c>
      <c r="AG332" s="346">
        <f>IF(C332=Allgemeines!$C$12,SAV!$V332-SAV!$AH332,HLOOKUP(Allgemeines!$C$12-1,$AI$4:$AO$2000,ROW(C332)-3,FALSE)-$AH332)</f>
        <v>0</v>
      </c>
      <c r="AH332" s="346">
        <f>HLOOKUP(Allgemeines!$C$12,$AI$4:$AO$2000,ROW(C332)-3,FALSE)</f>
        <v>0</v>
      </c>
      <c r="AI332" s="346">
        <f t="shared" si="63"/>
        <v>0</v>
      </c>
      <c r="AJ332" s="346">
        <f t="shared" si="64"/>
        <v>0</v>
      </c>
      <c r="AK332" s="346">
        <f t="shared" si="65"/>
        <v>0</v>
      </c>
      <c r="AL332" s="346">
        <f t="shared" si="66"/>
        <v>0</v>
      </c>
      <c r="AM332" s="346">
        <f t="shared" si="67"/>
        <v>0</v>
      </c>
      <c r="AN332" s="346">
        <f t="shared" si="68"/>
        <v>0</v>
      </c>
      <c r="AO332" s="346">
        <f t="shared" si="69"/>
        <v>0</v>
      </c>
    </row>
    <row r="333" spans="1:41" x14ac:dyDescent="0.25">
      <c r="A333" s="369"/>
      <c r="B333" s="369"/>
      <c r="C333" s="370"/>
      <c r="D333" s="369"/>
      <c r="E333" s="369"/>
      <c r="F333" s="369"/>
      <c r="G333" s="344">
        <f t="shared" si="70"/>
        <v>0</v>
      </c>
      <c r="H333" s="369"/>
      <c r="I333" s="369"/>
      <c r="J333" s="369"/>
      <c r="K333" s="369"/>
      <c r="L333" s="369"/>
      <c r="M333" s="369"/>
      <c r="N333" s="369"/>
      <c r="O333" s="369"/>
      <c r="P333" s="371"/>
      <c r="Q333" s="465">
        <f>IF(C333&gt;Allgemeines!$C$12,0,SUM(G333,H333,J333,K333,M333:N333)-SUM(I333,L333,O333:P333))</f>
        <v>0</v>
      </c>
      <c r="R333" s="369"/>
      <c r="S333" s="369"/>
      <c r="T333" s="369"/>
      <c r="U333" s="369"/>
      <c r="V333" s="344">
        <f t="shared" si="71"/>
        <v>0</v>
      </c>
      <c r="W333" s="345">
        <f>IF(ISBLANK($B333),0,VLOOKUP($B333,Listen!$A$2:$C$45,2,FALSE))</f>
        <v>0</v>
      </c>
      <c r="X333" s="345">
        <f>IF(ISBLANK($B333),0,VLOOKUP($B333,Listen!$A$2:$C$45,3,FALSE))</f>
        <v>0</v>
      </c>
      <c r="Y333" s="372">
        <f t="shared" si="74"/>
        <v>0</v>
      </c>
      <c r="Z333" s="372">
        <f t="shared" si="73"/>
        <v>0</v>
      </c>
      <c r="AA333" s="372">
        <f t="shared" si="73"/>
        <v>0</v>
      </c>
      <c r="AB333" s="372">
        <f t="shared" si="73"/>
        <v>0</v>
      </c>
      <c r="AC333" s="372">
        <f t="shared" si="73"/>
        <v>0</v>
      </c>
      <c r="AD333" s="372">
        <f t="shared" si="73"/>
        <v>0</v>
      </c>
      <c r="AE333" s="372">
        <f t="shared" si="73"/>
        <v>0</v>
      </c>
      <c r="AF333" s="346">
        <f t="shared" si="72"/>
        <v>0</v>
      </c>
      <c r="AG333" s="346">
        <f>IF(C333=Allgemeines!$C$12,SAV!$V333-SAV!$AH333,HLOOKUP(Allgemeines!$C$12-1,$AI$4:$AO$2000,ROW(C333)-3,FALSE)-$AH333)</f>
        <v>0</v>
      </c>
      <c r="AH333" s="346">
        <f>HLOOKUP(Allgemeines!$C$12,$AI$4:$AO$2000,ROW(C333)-3,FALSE)</f>
        <v>0</v>
      </c>
      <c r="AI333" s="346">
        <f t="shared" si="63"/>
        <v>0</v>
      </c>
      <c r="AJ333" s="346">
        <f t="shared" si="64"/>
        <v>0</v>
      </c>
      <c r="AK333" s="346">
        <f t="shared" si="65"/>
        <v>0</v>
      </c>
      <c r="AL333" s="346">
        <f t="shared" si="66"/>
        <v>0</v>
      </c>
      <c r="AM333" s="346">
        <f t="shared" si="67"/>
        <v>0</v>
      </c>
      <c r="AN333" s="346">
        <f t="shared" si="68"/>
        <v>0</v>
      </c>
      <c r="AO333" s="346">
        <f t="shared" si="69"/>
        <v>0</v>
      </c>
    </row>
    <row r="334" spans="1:41" x14ac:dyDescent="0.25">
      <c r="A334" s="369"/>
      <c r="B334" s="369"/>
      <c r="C334" s="370"/>
      <c r="D334" s="369"/>
      <c r="E334" s="369"/>
      <c r="F334" s="369"/>
      <c r="G334" s="344">
        <f t="shared" si="70"/>
        <v>0</v>
      </c>
      <c r="H334" s="369"/>
      <c r="I334" s="369"/>
      <c r="J334" s="369"/>
      <c r="K334" s="369"/>
      <c r="L334" s="369"/>
      <c r="M334" s="369"/>
      <c r="N334" s="369"/>
      <c r="O334" s="369"/>
      <c r="P334" s="371"/>
      <c r="Q334" s="465">
        <f>IF(C334&gt;Allgemeines!$C$12,0,SUM(G334,H334,J334,K334,M334:N334)-SUM(I334,L334,O334:P334))</f>
        <v>0</v>
      </c>
      <c r="R334" s="369"/>
      <c r="S334" s="369"/>
      <c r="T334" s="369"/>
      <c r="U334" s="369"/>
      <c r="V334" s="344">
        <f t="shared" si="71"/>
        <v>0</v>
      </c>
      <c r="W334" s="345">
        <f>IF(ISBLANK($B334),0,VLOOKUP($B334,Listen!$A$2:$C$45,2,FALSE))</f>
        <v>0</v>
      </c>
      <c r="X334" s="345">
        <f>IF(ISBLANK($B334),0,VLOOKUP($B334,Listen!$A$2:$C$45,3,FALSE))</f>
        <v>0</v>
      </c>
      <c r="Y334" s="372">
        <f t="shared" si="74"/>
        <v>0</v>
      </c>
      <c r="Z334" s="372">
        <f t="shared" si="73"/>
        <v>0</v>
      </c>
      <c r="AA334" s="372">
        <f t="shared" si="73"/>
        <v>0</v>
      </c>
      <c r="AB334" s="372">
        <f t="shared" si="73"/>
        <v>0</v>
      </c>
      <c r="AC334" s="372">
        <f t="shared" si="73"/>
        <v>0</v>
      </c>
      <c r="AD334" s="372">
        <f t="shared" si="73"/>
        <v>0</v>
      </c>
      <c r="AE334" s="372">
        <f t="shared" si="73"/>
        <v>0</v>
      </c>
      <c r="AF334" s="346">
        <f t="shared" si="72"/>
        <v>0</v>
      </c>
      <c r="AG334" s="346">
        <f>IF(C334=Allgemeines!$C$12,SAV!$V334-SAV!$AH334,HLOOKUP(Allgemeines!$C$12-1,$AI$4:$AO$2000,ROW(C334)-3,FALSE)-$AH334)</f>
        <v>0</v>
      </c>
      <c r="AH334" s="346">
        <f>HLOOKUP(Allgemeines!$C$12,$AI$4:$AO$2000,ROW(C334)-3,FALSE)</f>
        <v>0</v>
      </c>
      <c r="AI334" s="346">
        <f t="shared" si="63"/>
        <v>0</v>
      </c>
      <c r="AJ334" s="346">
        <f t="shared" si="64"/>
        <v>0</v>
      </c>
      <c r="AK334" s="346">
        <f t="shared" si="65"/>
        <v>0</v>
      </c>
      <c r="AL334" s="346">
        <f t="shared" si="66"/>
        <v>0</v>
      </c>
      <c r="AM334" s="346">
        <f t="shared" si="67"/>
        <v>0</v>
      </c>
      <c r="AN334" s="346">
        <f t="shared" si="68"/>
        <v>0</v>
      </c>
      <c r="AO334" s="346">
        <f t="shared" si="69"/>
        <v>0</v>
      </c>
    </row>
    <row r="335" spans="1:41" x14ac:dyDescent="0.25">
      <c r="A335" s="369"/>
      <c r="B335" s="369"/>
      <c r="C335" s="370"/>
      <c r="D335" s="369"/>
      <c r="E335" s="369"/>
      <c r="F335" s="369"/>
      <c r="G335" s="344">
        <f t="shared" si="70"/>
        <v>0</v>
      </c>
      <c r="H335" s="369"/>
      <c r="I335" s="369"/>
      <c r="J335" s="369"/>
      <c r="K335" s="369"/>
      <c r="L335" s="369"/>
      <c r="M335" s="369"/>
      <c r="N335" s="369"/>
      <c r="O335" s="369"/>
      <c r="P335" s="371"/>
      <c r="Q335" s="465">
        <f>IF(C335&gt;Allgemeines!$C$12,0,SUM(G335,H335,J335,K335,M335:N335)-SUM(I335,L335,O335:P335))</f>
        <v>0</v>
      </c>
      <c r="R335" s="369"/>
      <c r="S335" s="369"/>
      <c r="T335" s="369"/>
      <c r="U335" s="369"/>
      <c r="V335" s="344">
        <f t="shared" si="71"/>
        <v>0</v>
      </c>
      <c r="W335" s="345">
        <f>IF(ISBLANK($B335),0,VLOOKUP($B335,Listen!$A$2:$C$45,2,FALSE))</f>
        <v>0</v>
      </c>
      <c r="X335" s="345">
        <f>IF(ISBLANK($B335),0,VLOOKUP($B335,Listen!$A$2:$C$45,3,FALSE))</f>
        <v>0</v>
      </c>
      <c r="Y335" s="372">
        <f t="shared" si="74"/>
        <v>0</v>
      </c>
      <c r="Z335" s="372">
        <f t="shared" si="73"/>
        <v>0</v>
      </c>
      <c r="AA335" s="372">
        <f t="shared" si="73"/>
        <v>0</v>
      </c>
      <c r="AB335" s="372">
        <f t="shared" si="73"/>
        <v>0</v>
      </c>
      <c r="AC335" s="372">
        <f t="shared" si="73"/>
        <v>0</v>
      </c>
      <c r="AD335" s="372">
        <f t="shared" si="73"/>
        <v>0</v>
      </c>
      <c r="AE335" s="372">
        <f t="shared" si="73"/>
        <v>0</v>
      </c>
      <c r="AF335" s="346">
        <f t="shared" si="72"/>
        <v>0</v>
      </c>
      <c r="AG335" s="346">
        <f>IF(C335=Allgemeines!$C$12,SAV!$V335-SAV!$AH335,HLOOKUP(Allgemeines!$C$12-1,$AI$4:$AO$2000,ROW(C335)-3,FALSE)-$AH335)</f>
        <v>0</v>
      </c>
      <c r="AH335" s="346">
        <f>HLOOKUP(Allgemeines!$C$12,$AI$4:$AO$2000,ROW(C335)-3,FALSE)</f>
        <v>0</v>
      </c>
      <c r="AI335" s="346">
        <f t="shared" si="63"/>
        <v>0</v>
      </c>
      <c r="AJ335" s="346">
        <f t="shared" si="64"/>
        <v>0</v>
      </c>
      <c r="AK335" s="346">
        <f t="shared" si="65"/>
        <v>0</v>
      </c>
      <c r="AL335" s="346">
        <f t="shared" si="66"/>
        <v>0</v>
      </c>
      <c r="AM335" s="346">
        <f t="shared" si="67"/>
        <v>0</v>
      </c>
      <c r="AN335" s="346">
        <f t="shared" si="68"/>
        <v>0</v>
      </c>
      <c r="AO335" s="346">
        <f t="shared" si="69"/>
        <v>0</v>
      </c>
    </row>
    <row r="336" spans="1:41" x14ac:dyDescent="0.25">
      <c r="A336" s="369"/>
      <c r="B336" s="369"/>
      <c r="C336" s="370"/>
      <c r="D336" s="369"/>
      <c r="E336" s="369"/>
      <c r="F336" s="369"/>
      <c r="G336" s="344">
        <f t="shared" si="70"/>
        <v>0</v>
      </c>
      <c r="H336" s="369"/>
      <c r="I336" s="369"/>
      <c r="J336" s="369"/>
      <c r="K336" s="369"/>
      <c r="L336" s="369"/>
      <c r="M336" s="369"/>
      <c r="N336" s="369"/>
      <c r="O336" s="369"/>
      <c r="P336" s="371"/>
      <c r="Q336" s="465">
        <f>IF(C336&gt;Allgemeines!$C$12,0,SUM(G336,H336,J336,K336,M336:N336)-SUM(I336,L336,O336:P336))</f>
        <v>0</v>
      </c>
      <c r="R336" s="369"/>
      <c r="S336" s="369"/>
      <c r="T336" s="369"/>
      <c r="U336" s="369"/>
      <c r="V336" s="344">
        <f t="shared" si="71"/>
        <v>0</v>
      </c>
      <c r="W336" s="345">
        <f>IF(ISBLANK($B336),0,VLOOKUP($B336,Listen!$A$2:$C$45,2,FALSE))</f>
        <v>0</v>
      </c>
      <c r="X336" s="345">
        <f>IF(ISBLANK($B336),0,VLOOKUP($B336,Listen!$A$2:$C$45,3,FALSE))</f>
        <v>0</v>
      </c>
      <c r="Y336" s="372">
        <f t="shared" si="74"/>
        <v>0</v>
      </c>
      <c r="Z336" s="372">
        <f t="shared" si="73"/>
        <v>0</v>
      </c>
      <c r="AA336" s="372">
        <f t="shared" si="73"/>
        <v>0</v>
      </c>
      <c r="AB336" s="372">
        <f t="shared" si="73"/>
        <v>0</v>
      </c>
      <c r="AC336" s="372">
        <f t="shared" si="73"/>
        <v>0</v>
      </c>
      <c r="AD336" s="372">
        <f t="shared" si="73"/>
        <v>0</v>
      </c>
      <c r="AE336" s="372">
        <f t="shared" si="73"/>
        <v>0</v>
      </c>
      <c r="AF336" s="346">
        <f t="shared" si="72"/>
        <v>0</v>
      </c>
      <c r="AG336" s="346">
        <f>IF(C336=Allgemeines!$C$12,SAV!$V336-SAV!$AH336,HLOOKUP(Allgemeines!$C$12-1,$AI$4:$AO$2000,ROW(C336)-3,FALSE)-$AH336)</f>
        <v>0</v>
      </c>
      <c r="AH336" s="346">
        <f>HLOOKUP(Allgemeines!$C$12,$AI$4:$AO$2000,ROW(C336)-3,FALSE)</f>
        <v>0</v>
      </c>
      <c r="AI336" s="346">
        <f t="shared" si="63"/>
        <v>0</v>
      </c>
      <c r="AJ336" s="346">
        <f t="shared" si="64"/>
        <v>0</v>
      </c>
      <c r="AK336" s="346">
        <f t="shared" si="65"/>
        <v>0</v>
      </c>
      <c r="AL336" s="346">
        <f t="shared" si="66"/>
        <v>0</v>
      </c>
      <c r="AM336" s="346">
        <f t="shared" si="67"/>
        <v>0</v>
      </c>
      <c r="AN336" s="346">
        <f t="shared" si="68"/>
        <v>0</v>
      </c>
      <c r="AO336" s="346">
        <f t="shared" si="69"/>
        <v>0</v>
      </c>
    </row>
    <row r="337" spans="1:41" x14ac:dyDescent="0.25">
      <c r="A337" s="369"/>
      <c r="B337" s="369"/>
      <c r="C337" s="370"/>
      <c r="D337" s="369"/>
      <c r="E337" s="369"/>
      <c r="F337" s="369"/>
      <c r="G337" s="344">
        <f t="shared" si="70"/>
        <v>0</v>
      </c>
      <c r="H337" s="369"/>
      <c r="I337" s="369"/>
      <c r="J337" s="369"/>
      <c r="K337" s="369"/>
      <c r="L337" s="369"/>
      <c r="M337" s="369"/>
      <c r="N337" s="369"/>
      <c r="O337" s="369"/>
      <c r="P337" s="371"/>
      <c r="Q337" s="465">
        <f>IF(C337&gt;Allgemeines!$C$12,0,SUM(G337,H337,J337,K337,M337:N337)-SUM(I337,L337,O337:P337))</f>
        <v>0</v>
      </c>
      <c r="R337" s="369"/>
      <c r="S337" s="369"/>
      <c r="T337" s="369"/>
      <c r="U337" s="369"/>
      <c r="V337" s="344">
        <f t="shared" si="71"/>
        <v>0</v>
      </c>
      <c r="W337" s="345">
        <f>IF(ISBLANK($B337),0,VLOOKUP($B337,Listen!$A$2:$C$45,2,FALSE))</f>
        <v>0</v>
      </c>
      <c r="X337" s="345">
        <f>IF(ISBLANK($B337),0,VLOOKUP($B337,Listen!$A$2:$C$45,3,FALSE))</f>
        <v>0</v>
      </c>
      <c r="Y337" s="372">
        <f t="shared" si="74"/>
        <v>0</v>
      </c>
      <c r="Z337" s="372">
        <f t="shared" si="73"/>
        <v>0</v>
      </c>
      <c r="AA337" s="372">
        <f t="shared" si="73"/>
        <v>0</v>
      </c>
      <c r="AB337" s="372">
        <f t="shared" si="73"/>
        <v>0</v>
      </c>
      <c r="AC337" s="372">
        <f t="shared" si="73"/>
        <v>0</v>
      </c>
      <c r="AD337" s="372">
        <f t="shared" si="73"/>
        <v>0</v>
      </c>
      <c r="AE337" s="372">
        <f t="shared" si="73"/>
        <v>0</v>
      </c>
      <c r="AF337" s="346">
        <f t="shared" si="72"/>
        <v>0</v>
      </c>
      <c r="AG337" s="346">
        <f>IF(C337=Allgemeines!$C$12,SAV!$V337-SAV!$AH337,HLOOKUP(Allgemeines!$C$12-1,$AI$4:$AO$2000,ROW(C337)-3,FALSE)-$AH337)</f>
        <v>0</v>
      </c>
      <c r="AH337" s="346">
        <f>HLOOKUP(Allgemeines!$C$12,$AI$4:$AO$2000,ROW(C337)-3,FALSE)</f>
        <v>0</v>
      </c>
      <c r="AI337" s="346">
        <f t="shared" si="63"/>
        <v>0</v>
      </c>
      <c r="AJ337" s="346">
        <f t="shared" si="64"/>
        <v>0</v>
      </c>
      <c r="AK337" s="346">
        <f t="shared" si="65"/>
        <v>0</v>
      </c>
      <c r="AL337" s="346">
        <f t="shared" si="66"/>
        <v>0</v>
      </c>
      <c r="AM337" s="346">
        <f t="shared" si="67"/>
        <v>0</v>
      </c>
      <c r="AN337" s="346">
        <f t="shared" si="68"/>
        <v>0</v>
      </c>
      <c r="AO337" s="346">
        <f t="shared" si="69"/>
        <v>0</v>
      </c>
    </row>
    <row r="338" spans="1:41" x14ac:dyDescent="0.25">
      <c r="A338" s="369"/>
      <c r="B338" s="369"/>
      <c r="C338" s="370"/>
      <c r="D338" s="369"/>
      <c r="E338" s="369"/>
      <c r="F338" s="369"/>
      <c r="G338" s="344">
        <f t="shared" si="70"/>
        <v>0</v>
      </c>
      <c r="H338" s="369"/>
      <c r="I338" s="369"/>
      <c r="J338" s="369"/>
      <c r="K338" s="369"/>
      <c r="L338" s="369"/>
      <c r="M338" s="369"/>
      <c r="N338" s="369"/>
      <c r="O338" s="369"/>
      <c r="P338" s="371"/>
      <c r="Q338" s="465">
        <f>IF(C338&gt;Allgemeines!$C$12,0,SUM(G338,H338,J338,K338,M338:N338)-SUM(I338,L338,O338:P338))</f>
        <v>0</v>
      </c>
      <c r="R338" s="369"/>
      <c r="S338" s="369"/>
      <c r="T338" s="369"/>
      <c r="U338" s="369"/>
      <c r="V338" s="344">
        <f t="shared" si="71"/>
        <v>0</v>
      </c>
      <c r="W338" s="345">
        <f>IF(ISBLANK($B338),0,VLOOKUP($B338,Listen!$A$2:$C$45,2,FALSE))</f>
        <v>0</v>
      </c>
      <c r="X338" s="345">
        <f>IF(ISBLANK($B338),0,VLOOKUP($B338,Listen!$A$2:$C$45,3,FALSE))</f>
        <v>0</v>
      </c>
      <c r="Y338" s="372">
        <f t="shared" si="74"/>
        <v>0</v>
      </c>
      <c r="Z338" s="372">
        <f t="shared" si="73"/>
        <v>0</v>
      </c>
      <c r="AA338" s="372">
        <f t="shared" si="73"/>
        <v>0</v>
      </c>
      <c r="AB338" s="372">
        <f t="shared" si="73"/>
        <v>0</v>
      </c>
      <c r="AC338" s="372">
        <f t="shared" si="73"/>
        <v>0</v>
      </c>
      <c r="AD338" s="372">
        <f t="shared" si="73"/>
        <v>0</v>
      </c>
      <c r="AE338" s="372">
        <f t="shared" si="73"/>
        <v>0</v>
      </c>
      <c r="AF338" s="346">
        <f t="shared" si="72"/>
        <v>0</v>
      </c>
      <c r="AG338" s="346">
        <f>IF(C338=Allgemeines!$C$12,SAV!$V338-SAV!$AH338,HLOOKUP(Allgemeines!$C$12-1,$AI$4:$AO$2000,ROW(C338)-3,FALSE)-$AH338)</f>
        <v>0</v>
      </c>
      <c r="AH338" s="346">
        <f>HLOOKUP(Allgemeines!$C$12,$AI$4:$AO$2000,ROW(C338)-3,FALSE)</f>
        <v>0</v>
      </c>
      <c r="AI338" s="346">
        <f t="shared" si="63"/>
        <v>0</v>
      </c>
      <c r="AJ338" s="346">
        <f t="shared" si="64"/>
        <v>0</v>
      </c>
      <c r="AK338" s="346">
        <f t="shared" si="65"/>
        <v>0</v>
      </c>
      <c r="AL338" s="346">
        <f t="shared" si="66"/>
        <v>0</v>
      </c>
      <c r="AM338" s="346">
        <f t="shared" si="67"/>
        <v>0</v>
      </c>
      <c r="AN338" s="346">
        <f t="shared" si="68"/>
        <v>0</v>
      </c>
      <c r="AO338" s="346">
        <f t="shared" si="69"/>
        <v>0</v>
      </c>
    </row>
    <row r="339" spans="1:41" x14ac:dyDescent="0.25">
      <c r="A339" s="369"/>
      <c r="B339" s="369"/>
      <c r="C339" s="370"/>
      <c r="D339" s="369"/>
      <c r="E339" s="369"/>
      <c r="F339" s="369"/>
      <c r="G339" s="344">
        <f t="shared" si="70"/>
        <v>0</v>
      </c>
      <c r="H339" s="369"/>
      <c r="I339" s="369"/>
      <c r="J339" s="369"/>
      <c r="K339" s="369"/>
      <c r="L339" s="369"/>
      <c r="M339" s="369"/>
      <c r="N339" s="369"/>
      <c r="O339" s="369"/>
      <c r="P339" s="371"/>
      <c r="Q339" s="465">
        <f>IF(C339&gt;Allgemeines!$C$12,0,SUM(G339,H339,J339,K339,M339:N339)-SUM(I339,L339,O339:P339))</f>
        <v>0</v>
      </c>
      <c r="R339" s="369"/>
      <c r="S339" s="369"/>
      <c r="T339" s="369"/>
      <c r="U339" s="369"/>
      <c r="V339" s="344">
        <f t="shared" si="71"/>
        <v>0</v>
      </c>
      <c r="W339" s="345">
        <f>IF(ISBLANK($B339),0,VLOOKUP($B339,Listen!$A$2:$C$45,2,FALSE))</f>
        <v>0</v>
      </c>
      <c r="X339" s="345">
        <f>IF(ISBLANK($B339),0,VLOOKUP($B339,Listen!$A$2:$C$45,3,FALSE))</f>
        <v>0</v>
      </c>
      <c r="Y339" s="372">
        <f t="shared" si="74"/>
        <v>0</v>
      </c>
      <c r="Z339" s="372">
        <f t="shared" si="73"/>
        <v>0</v>
      </c>
      <c r="AA339" s="372">
        <f t="shared" si="73"/>
        <v>0</v>
      </c>
      <c r="AB339" s="372">
        <f t="shared" si="73"/>
        <v>0</v>
      </c>
      <c r="AC339" s="372">
        <f t="shared" si="73"/>
        <v>0</v>
      </c>
      <c r="AD339" s="372">
        <f t="shared" si="73"/>
        <v>0</v>
      </c>
      <c r="AE339" s="372">
        <f t="shared" si="73"/>
        <v>0</v>
      </c>
      <c r="AF339" s="346">
        <f t="shared" si="72"/>
        <v>0</v>
      </c>
      <c r="AG339" s="346">
        <f>IF(C339=Allgemeines!$C$12,SAV!$V339-SAV!$AH339,HLOOKUP(Allgemeines!$C$12-1,$AI$4:$AO$2000,ROW(C339)-3,FALSE)-$AH339)</f>
        <v>0</v>
      </c>
      <c r="AH339" s="346">
        <f>HLOOKUP(Allgemeines!$C$12,$AI$4:$AO$2000,ROW(C339)-3,FALSE)</f>
        <v>0</v>
      </c>
      <c r="AI339" s="346">
        <f t="shared" si="63"/>
        <v>0</v>
      </c>
      <c r="AJ339" s="346">
        <f t="shared" si="64"/>
        <v>0</v>
      </c>
      <c r="AK339" s="346">
        <f t="shared" si="65"/>
        <v>0</v>
      </c>
      <c r="AL339" s="346">
        <f t="shared" si="66"/>
        <v>0</v>
      </c>
      <c r="AM339" s="346">
        <f t="shared" si="67"/>
        <v>0</v>
      </c>
      <c r="AN339" s="346">
        <f t="shared" si="68"/>
        <v>0</v>
      </c>
      <c r="AO339" s="346">
        <f t="shared" si="69"/>
        <v>0</v>
      </c>
    </row>
    <row r="340" spans="1:41" x14ac:dyDescent="0.25">
      <c r="A340" s="369"/>
      <c r="B340" s="369"/>
      <c r="C340" s="370"/>
      <c r="D340" s="369"/>
      <c r="E340" s="369"/>
      <c r="F340" s="369"/>
      <c r="G340" s="344">
        <f t="shared" si="70"/>
        <v>0</v>
      </c>
      <c r="H340" s="369"/>
      <c r="I340" s="369"/>
      <c r="J340" s="369"/>
      <c r="K340" s="369"/>
      <c r="L340" s="369"/>
      <c r="M340" s="369"/>
      <c r="N340" s="369"/>
      <c r="O340" s="369"/>
      <c r="P340" s="371"/>
      <c r="Q340" s="465">
        <f>IF(C340&gt;Allgemeines!$C$12,0,SUM(G340,H340,J340,K340,M340:N340)-SUM(I340,L340,O340:P340))</f>
        <v>0</v>
      </c>
      <c r="R340" s="369"/>
      <c r="S340" s="369"/>
      <c r="T340" s="369"/>
      <c r="U340" s="369"/>
      <c r="V340" s="344">
        <f t="shared" si="71"/>
        <v>0</v>
      </c>
      <c r="W340" s="345">
        <f>IF(ISBLANK($B340),0,VLOOKUP($B340,Listen!$A$2:$C$45,2,FALSE))</f>
        <v>0</v>
      </c>
      <c r="X340" s="345">
        <f>IF(ISBLANK($B340),0,VLOOKUP($B340,Listen!$A$2:$C$45,3,FALSE))</f>
        <v>0</v>
      </c>
      <c r="Y340" s="372">
        <f t="shared" si="74"/>
        <v>0</v>
      </c>
      <c r="Z340" s="372">
        <f t="shared" si="73"/>
        <v>0</v>
      </c>
      <c r="AA340" s="372">
        <f t="shared" si="73"/>
        <v>0</v>
      </c>
      <c r="AB340" s="372">
        <f t="shared" si="73"/>
        <v>0</v>
      </c>
      <c r="AC340" s="372">
        <f t="shared" si="73"/>
        <v>0</v>
      </c>
      <c r="AD340" s="372">
        <f t="shared" si="73"/>
        <v>0</v>
      </c>
      <c r="AE340" s="372">
        <f t="shared" si="73"/>
        <v>0</v>
      </c>
      <c r="AF340" s="346">
        <f t="shared" si="72"/>
        <v>0</v>
      </c>
      <c r="AG340" s="346">
        <f>IF(C340=Allgemeines!$C$12,SAV!$V340-SAV!$AH340,HLOOKUP(Allgemeines!$C$12-1,$AI$4:$AO$2000,ROW(C340)-3,FALSE)-$AH340)</f>
        <v>0</v>
      </c>
      <c r="AH340" s="346">
        <f>HLOOKUP(Allgemeines!$C$12,$AI$4:$AO$2000,ROW(C340)-3,FALSE)</f>
        <v>0</v>
      </c>
      <c r="AI340" s="346">
        <f t="shared" si="63"/>
        <v>0</v>
      </c>
      <c r="AJ340" s="346">
        <f t="shared" si="64"/>
        <v>0</v>
      </c>
      <c r="AK340" s="346">
        <f t="shared" si="65"/>
        <v>0</v>
      </c>
      <c r="AL340" s="346">
        <f t="shared" si="66"/>
        <v>0</v>
      </c>
      <c r="AM340" s="346">
        <f t="shared" si="67"/>
        <v>0</v>
      </c>
      <c r="AN340" s="346">
        <f t="shared" si="68"/>
        <v>0</v>
      </c>
      <c r="AO340" s="346">
        <f t="shared" si="69"/>
        <v>0</v>
      </c>
    </row>
    <row r="341" spans="1:41" x14ac:dyDescent="0.25">
      <c r="A341" s="369"/>
      <c r="B341" s="369"/>
      <c r="C341" s="370"/>
      <c r="D341" s="369"/>
      <c r="E341" s="369"/>
      <c r="F341" s="369"/>
      <c r="G341" s="344">
        <f t="shared" si="70"/>
        <v>0</v>
      </c>
      <c r="H341" s="369"/>
      <c r="I341" s="369"/>
      <c r="J341" s="369"/>
      <c r="K341" s="369"/>
      <c r="L341" s="369"/>
      <c r="M341" s="369"/>
      <c r="N341" s="369"/>
      <c r="O341" s="369"/>
      <c r="P341" s="371"/>
      <c r="Q341" s="465">
        <f>IF(C341&gt;Allgemeines!$C$12,0,SUM(G341,H341,J341,K341,M341:N341)-SUM(I341,L341,O341:P341))</f>
        <v>0</v>
      </c>
      <c r="R341" s="369"/>
      <c r="S341" s="369"/>
      <c r="T341" s="369"/>
      <c r="U341" s="369"/>
      <c r="V341" s="344">
        <f t="shared" si="71"/>
        <v>0</v>
      </c>
      <c r="W341" s="345">
        <f>IF(ISBLANK($B341),0,VLOOKUP($B341,Listen!$A$2:$C$45,2,FALSE))</f>
        <v>0</v>
      </c>
      <c r="X341" s="345">
        <f>IF(ISBLANK($B341),0,VLOOKUP($B341,Listen!$A$2:$C$45,3,FALSE))</f>
        <v>0</v>
      </c>
      <c r="Y341" s="372">
        <f t="shared" si="74"/>
        <v>0</v>
      </c>
      <c r="Z341" s="372">
        <f t="shared" si="73"/>
        <v>0</v>
      </c>
      <c r="AA341" s="372">
        <f t="shared" si="73"/>
        <v>0</v>
      </c>
      <c r="AB341" s="372">
        <f t="shared" si="73"/>
        <v>0</v>
      </c>
      <c r="AC341" s="372">
        <f t="shared" si="73"/>
        <v>0</v>
      </c>
      <c r="AD341" s="372">
        <f t="shared" si="73"/>
        <v>0</v>
      </c>
      <c r="AE341" s="372">
        <f t="shared" si="73"/>
        <v>0</v>
      </c>
      <c r="AF341" s="346">
        <f t="shared" si="72"/>
        <v>0</v>
      </c>
      <c r="AG341" s="346">
        <f>IF(C341=Allgemeines!$C$12,SAV!$V341-SAV!$AH341,HLOOKUP(Allgemeines!$C$12-1,$AI$4:$AO$2000,ROW(C341)-3,FALSE)-$AH341)</f>
        <v>0</v>
      </c>
      <c r="AH341" s="346">
        <f>HLOOKUP(Allgemeines!$C$12,$AI$4:$AO$2000,ROW(C341)-3,FALSE)</f>
        <v>0</v>
      </c>
      <c r="AI341" s="346">
        <f t="shared" si="63"/>
        <v>0</v>
      </c>
      <c r="AJ341" s="346">
        <f t="shared" si="64"/>
        <v>0</v>
      </c>
      <c r="AK341" s="346">
        <f t="shared" si="65"/>
        <v>0</v>
      </c>
      <c r="AL341" s="346">
        <f t="shared" si="66"/>
        <v>0</v>
      </c>
      <c r="AM341" s="346">
        <f t="shared" si="67"/>
        <v>0</v>
      </c>
      <c r="AN341" s="346">
        <f t="shared" si="68"/>
        <v>0</v>
      </c>
      <c r="AO341" s="346">
        <f t="shared" si="69"/>
        <v>0</v>
      </c>
    </row>
    <row r="342" spans="1:41" x14ac:dyDescent="0.25">
      <c r="A342" s="369"/>
      <c r="B342" s="369"/>
      <c r="C342" s="370"/>
      <c r="D342" s="369"/>
      <c r="E342" s="369"/>
      <c r="F342" s="369"/>
      <c r="G342" s="344">
        <f t="shared" si="70"/>
        <v>0</v>
      </c>
      <c r="H342" s="369"/>
      <c r="I342" s="369"/>
      <c r="J342" s="369"/>
      <c r="K342" s="369"/>
      <c r="L342" s="369"/>
      <c r="M342" s="369"/>
      <c r="N342" s="369"/>
      <c r="O342" s="369"/>
      <c r="P342" s="371"/>
      <c r="Q342" s="465">
        <f>IF(C342&gt;Allgemeines!$C$12,0,SUM(G342,H342,J342,K342,M342:N342)-SUM(I342,L342,O342:P342))</f>
        <v>0</v>
      </c>
      <c r="R342" s="369"/>
      <c r="S342" s="369"/>
      <c r="T342" s="369"/>
      <c r="U342" s="369"/>
      <c r="V342" s="344">
        <f t="shared" si="71"/>
        <v>0</v>
      </c>
      <c r="W342" s="345">
        <f>IF(ISBLANK($B342),0,VLOOKUP($B342,Listen!$A$2:$C$45,2,FALSE))</f>
        <v>0</v>
      </c>
      <c r="X342" s="345">
        <f>IF(ISBLANK($B342),0,VLOOKUP($B342,Listen!$A$2:$C$45,3,FALSE))</f>
        <v>0</v>
      </c>
      <c r="Y342" s="372">
        <f t="shared" si="74"/>
        <v>0</v>
      </c>
      <c r="Z342" s="372">
        <f t="shared" si="73"/>
        <v>0</v>
      </c>
      <c r="AA342" s="372">
        <f t="shared" si="73"/>
        <v>0</v>
      </c>
      <c r="AB342" s="372">
        <f t="shared" si="73"/>
        <v>0</v>
      </c>
      <c r="AC342" s="372">
        <f t="shared" si="73"/>
        <v>0</v>
      </c>
      <c r="AD342" s="372">
        <f t="shared" si="73"/>
        <v>0</v>
      </c>
      <c r="AE342" s="372">
        <f t="shared" si="73"/>
        <v>0</v>
      </c>
      <c r="AF342" s="346">
        <f t="shared" si="72"/>
        <v>0</v>
      </c>
      <c r="AG342" s="346">
        <f>IF(C342=Allgemeines!$C$12,SAV!$V342-SAV!$AH342,HLOOKUP(Allgemeines!$C$12-1,$AI$4:$AO$2000,ROW(C342)-3,FALSE)-$AH342)</f>
        <v>0</v>
      </c>
      <c r="AH342" s="346">
        <f>HLOOKUP(Allgemeines!$C$12,$AI$4:$AO$2000,ROW(C342)-3,FALSE)</f>
        <v>0</v>
      </c>
      <c r="AI342" s="346">
        <f t="shared" si="63"/>
        <v>0</v>
      </c>
      <c r="AJ342" s="346">
        <f t="shared" si="64"/>
        <v>0</v>
      </c>
      <c r="AK342" s="346">
        <f t="shared" si="65"/>
        <v>0</v>
      </c>
      <c r="AL342" s="346">
        <f t="shared" si="66"/>
        <v>0</v>
      </c>
      <c r="AM342" s="346">
        <f t="shared" si="67"/>
        <v>0</v>
      </c>
      <c r="AN342" s="346">
        <f t="shared" si="68"/>
        <v>0</v>
      </c>
      <c r="AO342" s="346">
        <f t="shared" si="69"/>
        <v>0</v>
      </c>
    </row>
    <row r="343" spans="1:41" x14ac:dyDescent="0.25">
      <c r="A343" s="369"/>
      <c r="B343" s="369"/>
      <c r="C343" s="370"/>
      <c r="D343" s="369"/>
      <c r="E343" s="369"/>
      <c r="F343" s="369"/>
      <c r="G343" s="344">
        <f t="shared" si="70"/>
        <v>0</v>
      </c>
      <c r="H343" s="369"/>
      <c r="I343" s="369"/>
      <c r="J343" s="369"/>
      <c r="K343" s="369"/>
      <c r="L343" s="369"/>
      <c r="M343" s="369"/>
      <c r="N343" s="369"/>
      <c r="O343" s="369"/>
      <c r="P343" s="371"/>
      <c r="Q343" s="465">
        <f>IF(C343&gt;Allgemeines!$C$12,0,SUM(G343,H343,J343,K343,M343:N343)-SUM(I343,L343,O343:P343))</f>
        <v>0</v>
      </c>
      <c r="R343" s="369"/>
      <c r="S343" s="369"/>
      <c r="T343" s="369"/>
      <c r="U343" s="369"/>
      <c r="V343" s="344">
        <f t="shared" si="71"/>
        <v>0</v>
      </c>
      <c r="W343" s="345">
        <f>IF(ISBLANK($B343),0,VLOOKUP($B343,Listen!$A$2:$C$45,2,FALSE))</f>
        <v>0</v>
      </c>
      <c r="X343" s="345">
        <f>IF(ISBLANK($B343),0,VLOOKUP($B343,Listen!$A$2:$C$45,3,FALSE))</f>
        <v>0</v>
      </c>
      <c r="Y343" s="372">
        <f t="shared" si="74"/>
        <v>0</v>
      </c>
      <c r="Z343" s="372">
        <f t="shared" si="73"/>
        <v>0</v>
      </c>
      <c r="AA343" s="372">
        <f t="shared" si="73"/>
        <v>0</v>
      </c>
      <c r="AB343" s="372">
        <f t="shared" si="73"/>
        <v>0</v>
      </c>
      <c r="AC343" s="372">
        <f t="shared" si="73"/>
        <v>0</v>
      </c>
      <c r="AD343" s="372">
        <f t="shared" si="73"/>
        <v>0</v>
      </c>
      <c r="AE343" s="372">
        <f t="shared" si="73"/>
        <v>0</v>
      </c>
      <c r="AF343" s="346">
        <f t="shared" si="72"/>
        <v>0</v>
      </c>
      <c r="AG343" s="346">
        <f>IF(C343=Allgemeines!$C$12,SAV!$V343-SAV!$AH343,HLOOKUP(Allgemeines!$C$12-1,$AI$4:$AO$2000,ROW(C343)-3,FALSE)-$AH343)</f>
        <v>0</v>
      </c>
      <c r="AH343" s="346">
        <f>HLOOKUP(Allgemeines!$C$12,$AI$4:$AO$2000,ROW(C343)-3,FALSE)</f>
        <v>0</v>
      </c>
      <c r="AI343" s="346">
        <f t="shared" si="63"/>
        <v>0</v>
      </c>
      <c r="AJ343" s="346">
        <f t="shared" si="64"/>
        <v>0</v>
      </c>
      <c r="AK343" s="346">
        <f t="shared" si="65"/>
        <v>0</v>
      </c>
      <c r="AL343" s="346">
        <f t="shared" si="66"/>
        <v>0</v>
      </c>
      <c r="AM343" s="346">
        <f t="shared" si="67"/>
        <v>0</v>
      </c>
      <c r="AN343" s="346">
        <f t="shared" si="68"/>
        <v>0</v>
      </c>
      <c r="AO343" s="346">
        <f t="shared" si="69"/>
        <v>0</v>
      </c>
    </row>
    <row r="344" spans="1:41" x14ac:dyDescent="0.25">
      <c r="A344" s="369"/>
      <c r="B344" s="369"/>
      <c r="C344" s="370"/>
      <c r="D344" s="369"/>
      <c r="E344" s="369"/>
      <c r="F344" s="369"/>
      <c r="G344" s="344">
        <f t="shared" si="70"/>
        <v>0</v>
      </c>
      <c r="H344" s="369"/>
      <c r="I344" s="369"/>
      <c r="J344" s="369"/>
      <c r="K344" s="369"/>
      <c r="L344" s="369"/>
      <c r="M344" s="369"/>
      <c r="N344" s="369"/>
      <c r="O344" s="369"/>
      <c r="P344" s="371"/>
      <c r="Q344" s="465">
        <f>IF(C344&gt;Allgemeines!$C$12,0,SUM(G344,H344,J344,K344,M344:N344)-SUM(I344,L344,O344:P344))</f>
        <v>0</v>
      </c>
      <c r="R344" s="369"/>
      <c r="S344" s="369"/>
      <c r="T344" s="369"/>
      <c r="U344" s="369"/>
      <c r="V344" s="344">
        <f t="shared" si="71"/>
        <v>0</v>
      </c>
      <c r="W344" s="345">
        <f>IF(ISBLANK($B344),0,VLOOKUP($B344,Listen!$A$2:$C$45,2,FALSE))</f>
        <v>0</v>
      </c>
      <c r="X344" s="345">
        <f>IF(ISBLANK($B344),0,VLOOKUP($B344,Listen!$A$2:$C$45,3,FALSE))</f>
        <v>0</v>
      </c>
      <c r="Y344" s="372">
        <f t="shared" si="74"/>
        <v>0</v>
      </c>
      <c r="Z344" s="372">
        <f t="shared" si="73"/>
        <v>0</v>
      </c>
      <c r="AA344" s="372">
        <f t="shared" si="73"/>
        <v>0</v>
      </c>
      <c r="AB344" s="372">
        <f t="shared" si="73"/>
        <v>0</v>
      </c>
      <c r="AC344" s="372">
        <f t="shared" si="73"/>
        <v>0</v>
      </c>
      <c r="AD344" s="372">
        <f t="shared" si="73"/>
        <v>0</v>
      </c>
      <c r="AE344" s="372">
        <f t="shared" si="73"/>
        <v>0</v>
      </c>
      <c r="AF344" s="346">
        <f t="shared" si="72"/>
        <v>0</v>
      </c>
      <c r="AG344" s="346">
        <f>IF(C344=Allgemeines!$C$12,SAV!$V344-SAV!$AH344,HLOOKUP(Allgemeines!$C$12-1,$AI$4:$AO$2000,ROW(C344)-3,FALSE)-$AH344)</f>
        <v>0</v>
      </c>
      <c r="AH344" s="346">
        <f>HLOOKUP(Allgemeines!$C$12,$AI$4:$AO$2000,ROW(C344)-3,FALSE)</f>
        <v>0</v>
      </c>
      <c r="AI344" s="346">
        <f t="shared" si="63"/>
        <v>0</v>
      </c>
      <c r="AJ344" s="346">
        <f t="shared" si="64"/>
        <v>0</v>
      </c>
      <c r="AK344" s="346">
        <f t="shared" si="65"/>
        <v>0</v>
      </c>
      <c r="AL344" s="346">
        <f t="shared" si="66"/>
        <v>0</v>
      </c>
      <c r="AM344" s="346">
        <f t="shared" si="67"/>
        <v>0</v>
      </c>
      <c r="AN344" s="346">
        <f t="shared" si="68"/>
        <v>0</v>
      </c>
      <c r="AO344" s="346">
        <f t="shared" si="69"/>
        <v>0</v>
      </c>
    </row>
    <row r="345" spans="1:41" x14ac:dyDescent="0.25">
      <c r="A345" s="369"/>
      <c r="B345" s="369"/>
      <c r="C345" s="370"/>
      <c r="D345" s="369"/>
      <c r="E345" s="369"/>
      <c r="F345" s="369"/>
      <c r="G345" s="344">
        <f t="shared" si="70"/>
        <v>0</v>
      </c>
      <c r="H345" s="369"/>
      <c r="I345" s="369"/>
      <c r="J345" s="369"/>
      <c r="K345" s="369"/>
      <c r="L345" s="369"/>
      <c r="M345" s="369"/>
      <c r="N345" s="369"/>
      <c r="O345" s="369"/>
      <c r="P345" s="371"/>
      <c r="Q345" s="465">
        <f>IF(C345&gt;Allgemeines!$C$12,0,SUM(G345,H345,J345,K345,M345:N345)-SUM(I345,L345,O345:P345))</f>
        <v>0</v>
      </c>
      <c r="R345" s="369"/>
      <c r="S345" s="369"/>
      <c r="T345" s="369"/>
      <c r="U345" s="369"/>
      <c r="V345" s="344">
        <f t="shared" si="71"/>
        <v>0</v>
      </c>
      <c r="W345" s="345">
        <f>IF(ISBLANK($B345),0,VLOOKUP($B345,Listen!$A$2:$C$45,2,FALSE))</f>
        <v>0</v>
      </c>
      <c r="X345" s="345">
        <f>IF(ISBLANK($B345),0,VLOOKUP($B345,Listen!$A$2:$C$45,3,FALSE))</f>
        <v>0</v>
      </c>
      <c r="Y345" s="372">
        <f t="shared" si="74"/>
        <v>0</v>
      </c>
      <c r="Z345" s="372">
        <f t="shared" si="73"/>
        <v>0</v>
      </c>
      <c r="AA345" s="372">
        <f t="shared" si="73"/>
        <v>0</v>
      </c>
      <c r="AB345" s="372">
        <f t="shared" si="73"/>
        <v>0</v>
      </c>
      <c r="AC345" s="372">
        <f t="shared" si="73"/>
        <v>0</v>
      </c>
      <c r="AD345" s="372">
        <f t="shared" si="73"/>
        <v>0</v>
      </c>
      <c r="AE345" s="372">
        <f t="shared" si="73"/>
        <v>0</v>
      </c>
      <c r="AF345" s="346">
        <f t="shared" si="72"/>
        <v>0</v>
      </c>
      <c r="AG345" s="346">
        <f>IF(C345=Allgemeines!$C$12,SAV!$V345-SAV!$AH345,HLOOKUP(Allgemeines!$C$12-1,$AI$4:$AO$2000,ROW(C345)-3,FALSE)-$AH345)</f>
        <v>0</v>
      </c>
      <c r="AH345" s="346">
        <f>HLOOKUP(Allgemeines!$C$12,$AI$4:$AO$2000,ROW(C345)-3,FALSE)</f>
        <v>0</v>
      </c>
      <c r="AI345" s="346">
        <f t="shared" si="63"/>
        <v>0</v>
      </c>
      <c r="AJ345" s="346">
        <f t="shared" si="64"/>
        <v>0</v>
      </c>
      <c r="AK345" s="346">
        <f t="shared" si="65"/>
        <v>0</v>
      </c>
      <c r="AL345" s="346">
        <f t="shared" si="66"/>
        <v>0</v>
      </c>
      <c r="AM345" s="346">
        <f t="shared" si="67"/>
        <v>0</v>
      </c>
      <c r="AN345" s="346">
        <f t="shared" si="68"/>
        <v>0</v>
      </c>
      <c r="AO345" s="346">
        <f t="shared" si="69"/>
        <v>0</v>
      </c>
    </row>
    <row r="346" spans="1:41" x14ac:dyDescent="0.25">
      <c r="A346" s="369"/>
      <c r="B346" s="369"/>
      <c r="C346" s="370"/>
      <c r="D346" s="369"/>
      <c r="E346" s="369"/>
      <c r="F346" s="369"/>
      <c r="G346" s="344">
        <f t="shared" si="70"/>
        <v>0</v>
      </c>
      <c r="H346" s="369"/>
      <c r="I346" s="369"/>
      <c r="J346" s="369"/>
      <c r="K346" s="369"/>
      <c r="L346" s="369"/>
      <c r="M346" s="369"/>
      <c r="N346" s="369"/>
      <c r="O346" s="369"/>
      <c r="P346" s="371"/>
      <c r="Q346" s="465">
        <f>IF(C346&gt;Allgemeines!$C$12,0,SUM(G346,H346,J346,K346,M346:N346)-SUM(I346,L346,O346:P346))</f>
        <v>0</v>
      </c>
      <c r="R346" s="369"/>
      <c r="S346" s="369"/>
      <c r="T346" s="369"/>
      <c r="U346" s="369"/>
      <c r="V346" s="344">
        <f t="shared" si="71"/>
        <v>0</v>
      </c>
      <c r="W346" s="345">
        <f>IF(ISBLANK($B346),0,VLOOKUP($B346,Listen!$A$2:$C$45,2,FALSE))</f>
        <v>0</v>
      </c>
      <c r="X346" s="345">
        <f>IF(ISBLANK($B346),0,VLOOKUP($B346,Listen!$A$2:$C$45,3,FALSE))</f>
        <v>0</v>
      </c>
      <c r="Y346" s="372">
        <f t="shared" si="74"/>
        <v>0</v>
      </c>
      <c r="Z346" s="372">
        <f t="shared" si="73"/>
        <v>0</v>
      </c>
      <c r="AA346" s="372">
        <f t="shared" si="73"/>
        <v>0</v>
      </c>
      <c r="AB346" s="372">
        <f t="shared" si="73"/>
        <v>0</v>
      </c>
      <c r="AC346" s="372">
        <f t="shared" si="73"/>
        <v>0</v>
      </c>
      <c r="AD346" s="372">
        <f t="shared" si="73"/>
        <v>0</v>
      </c>
      <c r="AE346" s="372">
        <f t="shared" si="73"/>
        <v>0</v>
      </c>
      <c r="AF346" s="346">
        <f t="shared" si="72"/>
        <v>0</v>
      </c>
      <c r="AG346" s="346">
        <f>IF(C346=Allgemeines!$C$12,SAV!$V346-SAV!$AH346,HLOOKUP(Allgemeines!$C$12-1,$AI$4:$AO$2000,ROW(C346)-3,FALSE)-$AH346)</f>
        <v>0</v>
      </c>
      <c r="AH346" s="346">
        <f>HLOOKUP(Allgemeines!$C$12,$AI$4:$AO$2000,ROW(C346)-3,FALSE)</f>
        <v>0</v>
      </c>
      <c r="AI346" s="346">
        <f t="shared" si="63"/>
        <v>0</v>
      </c>
      <c r="AJ346" s="346">
        <f t="shared" si="64"/>
        <v>0</v>
      </c>
      <c r="AK346" s="346">
        <f t="shared" si="65"/>
        <v>0</v>
      </c>
      <c r="AL346" s="346">
        <f t="shared" si="66"/>
        <v>0</v>
      </c>
      <c r="AM346" s="346">
        <f t="shared" si="67"/>
        <v>0</v>
      </c>
      <c r="AN346" s="346">
        <f t="shared" si="68"/>
        <v>0</v>
      </c>
      <c r="AO346" s="346">
        <f t="shared" si="69"/>
        <v>0</v>
      </c>
    </row>
    <row r="347" spans="1:41" x14ac:dyDescent="0.25">
      <c r="A347" s="369"/>
      <c r="B347" s="369"/>
      <c r="C347" s="370"/>
      <c r="D347" s="369"/>
      <c r="E347" s="369"/>
      <c r="F347" s="369"/>
      <c r="G347" s="344">
        <f t="shared" si="70"/>
        <v>0</v>
      </c>
      <c r="H347" s="369"/>
      <c r="I347" s="369"/>
      <c r="J347" s="369"/>
      <c r="K347" s="369"/>
      <c r="L347" s="369"/>
      <c r="M347" s="369"/>
      <c r="N347" s="369"/>
      <c r="O347" s="369"/>
      <c r="P347" s="371"/>
      <c r="Q347" s="465">
        <f>IF(C347&gt;Allgemeines!$C$12,0,SUM(G347,H347,J347,K347,M347:N347)-SUM(I347,L347,O347:P347))</f>
        <v>0</v>
      </c>
      <c r="R347" s="369"/>
      <c r="S347" s="369"/>
      <c r="T347" s="369"/>
      <c r="U347" s="369"/>
      <c r="V347" s="344">
        <f t="shared" si="71"/>
        <v>0</v>
      </c>
      <c r="W347" s="345">
        <f>IF(ISBLANK($B347),0,VLOOKUP($B347,Listen!$A$2:$C$45,2,FALSE))</f>
        <v>0</v>
      </c>
      <c r="X347" s="345">
        <f>IF(ISBLANK($B347),0,VLOOKUP($B347,Listen!$A$2:$C$45,3,FALSE))</f>
        <v>0</v>
      </c>
      <c r="Y347" s="372">
        <f t="shared" si="74"/>
        <v>0</v>
      </c>
      <c r="Z347" s="372">
        <f t="shared" si="73"/>
        <v>0</v>
      </c>
      <c r="AA347" s="372">
        <f t="shared" si="73"/>
        <v>0</v>
      </c>
      <c r="AB347" s="372">
        <f t="shared" si="73"/>
        <v>0</v>
      </c>
      <c r="AC347" s="372">
        <f t="shared" si="73"/>
        <v>0</v>
      </c>
      <c r="AD347" s="372">
        <f t="shared" si="73"/>
        <v>0</v>
      </c>
      <c r="AE347" s="372">
        <f t="shared" si="73"/>
        <v>0</v>
      </c>
      <c r="AF347" s="346">
        <f t="shared" si="72"/>
        <v>0</v>
      </c>
      <c r="AG347" s="346">
        <f>IF(C347=Allgemeines!$C$12,SAV!$V347-SAV!$AH347,HLOOKUP(Allgemeines!$C$12-1,$AI$4:$AO$2000,ROW(C347)-3,FALSE)-$AH347)</f>
        <v>0</v>
      </c>
      <c r="AH347" s="346">
        <f>HLOOKUP(Allgemeines!$C$12,$AI$4:$AO$2000,ROW(C347)-3,FALSE)</f>
        <v>0</v>
      </c>
      <c r="AI347" s="346">
        <f t="shared" si="63"/>
        <v>0</v>
      </c>
      <c r="AJ347" s="346">
        <f t="shared" si="64"/>
        <v>0</v>
      </c>
      <c r="AK347" s="346">
        <f t="shared" si="65"/>
        <v>0</v>
      </c>
      <c r="AL347" s="346">
        <f t="shared" si="66"/>
        <v>0</v>
      </c>
      <c r="AM347" s="346">
        <f t="shared" si="67"/>
        <v>0</v>
      </c>
      <c r="AN347" s="346">
        <f t="shared" si="68"/>
        <v>0</v>
      </c>
      <c r="AO347" s="346">
        <f t="shared" si="69"/>
        <v>0</v>
      </c>
    </row>
    <row r="348" spans="1:41" x14ac:dyDescent="0.25">
      <c r="A348" s="369"/>
      <c r="B348" s="369"/>
      <c r="C348" s="370"/>
      <c r="D348" s="369"/>
      <c r="E348" s="369"/>
      <c r="F348" s="369"/>
      <c r="G348" s="344">
        <f t="shared" si="70"/>
        <v>0</v>
      </c>
      <c r="H348" s="369"/>
      <c r="I348" s="369"/>
      <c r="J348" s="369"/>
      <c r="K348" s="369"/>
      <c r="L348" s="369"/>
      <c r="M348" s="369"/>
      <c r="N348" s="369"/>
      <c r="O348" s="369"/>
      <c r="P348" s="371"/>
      <c r="Q348" s="465">
        <f>IF(C348&gt;Allgemeines!$C$12,0,SUM(G348,H348,J348,K348,M348:N348)-SUM(I348,L348,O348:P348))</f>
        <v>0</v>
      </c>
      <c r="R348" s="369"/>
      <c r="S348" s="369"/>
      <c r="T348" s="369"/>
      <c r="U348" s="369"/>
      <c r="V348" s="344">
        <f t="shared" si="71"/>
        <v>0</v>
      </c>
      <c r="W348" s="345">
        <f>IF(ISBLANK($B348),0,VLOOKUP($B348,Listen!$A$2:$C$45,2,FALSE))</f>
        <v>0</v>
      </c>
      <c r="X348" s="345">
        <f>IF(ISBLANK($B348),0,VLOOKUP($B348,Listen!$A$2:$C$45,3,FALSE))</f>
        <v>0</v>
      </c>
      <c r="Y348" s="372">
        <f t="shared" si="74"/>
        <v>0</v>
      </c>
      <c r="Z348" s="372">
        <f t="shared" si="73"/>
        <v>0</v>
      </c>
      <c r="AA348" s="372">
        <f t="shared" si="73"/>
        <v>0</v>
      </c>
      <c r="AB348" s="372">
        <f t="shared" si="73"/>
        <v>0</v>
      </c>
      <c r="AC348" s="372">
        <f t="shared" si="73"/>
        <v>0</v>
      </c>
      <c r="AD348" s="372">
        <f t="shared" si="73"/>
        <v>0</v>
      </c>
      <c r="AE348" s="372">
        <f t="shared" si="73"/>
        <v>0</v>
      </c>
      <c r="AF348" s="346">
        <f t="shared" si="72"/>
        <v>0</v>
      </c>
      <c r="AG348" s="346">
        <f>IF(C348=Allgemeines!$C$12,SAV!$V348-SAV!$AH348,HLOOKUP(Allgemeines!$C$12-1,$AI$4:$AO$2000,ROW(C348)-3,FALSE)-$AH348)</f>
        <v>0</v>
      </c>
      <c r="AH348" s="346">
        <f>HLOOKUP(Allgemeines!$C$12,$AI$4:$AO$2000,ROW(C348)-3,FALSE)</f>
        <v>0</v>
      </c>
      <c r="AI348" s="346">
        <f t="shared" si="63"/>
        <v>0</v>
      </c>
      <c r="AJ348" s="346">
        <f t="shared" si="64"/>
        <v>0</v>
      </c>
      <c r="AK348" s="346">
        <f t="shared" si="65"/>
        <v>0</v>
      </c>
      <c r="AL348" s="346">
        <f t="shared" si="66"/>
        <v>0</v>
      </c>
      <c r="AM348" s="346">
        <f t="shared" si="67"/>
        <v>0</v>
      </c>
      <c r="AN348" s="346">
        <f t="shared" si="68"/>
        <v>0</v>
      </c>
      <c r="AO348" s="346">
        <f t="shared" si="69"/>
        <v>0</v>
      </c>
    </row>
    <row r="349" spans="1:41" x14ac:dyDescent="0.25">
      <c r="A349" s="369"/>
      <c r="B349" s="369"/>
      <c r="C349" s="370"/>
      <c r="D349" s="369"/>
      <c r="E349" s="369"/>
      <c r="F349" s="369"/>
      <c r="G349" s="344">
        <f t="shared" si="70"/>
        <v>0</v>
      </c>
      <c r="H349" s="369"/>
      <c r="I349" s="369"/>
      <c r="J349" s="369"/>
      <c r="K349" s="369"/>
      <c r="L349" s="369"/>
      <c r="M349" s="369"/>
      <c r="N349" s="369"/>
      <c r="O349" s="369"/>
      <c r="P349" s="371"/>
      <c r="Q349" s="465">
        <f>IF(C349&gt;Allgemeines!$C$12,0,SUM(G349,H349,J349,K349,M349:N349)-SUM(I349,L349,O349:P349))</f>
        <v>0</v>
      </c>
      <c r="R349" s="369"/>
      <c r="S349" s="369"/>
      <c r="T349" s="369"/>
      <c r="U349" s="369"/>
      <c r="V349" s="344">
        <f t="shared" si="71"/>
        <v>0</v>
      </c>
      <c r="W349" s="345">
        <f>IF(ISBLANK($B349),0,VLOOKUP($B349,Listen!$A$2:$C$45,2,FALSE))</f>
        <v>0</v>
      </c>
      <c r="X349" s="345">
        <f>IF(ISBLANK($B349),0,VLOOKUP($B349,Listen!$A$2:$C$45,3,FALSE))</f>
        <v>0</v>
      </c>
      <c r="Y349" s="372">
        <f t="shared" si="74"/>
        <v>0</v>
      </c>
      <c r="Z349" s="372">
        <f t="shared" si="73"/>
        <v>0</v>
      </c>
      <c r="AA349" s="372">
        <f t="shared" si="73"/>
        <v>0</v>
      </c>
      <c r="AB349" s="372">
        <f t="shared" si="73"/>
        <v>0</v>
      </c>
      <c r="AC349" s="372">
        <f t="shared" si="73"/>
        <v>0</v>
      </c>
      <c r="AD349" s="372">
        <f t="shared" si="73"/>
        <v>0</v>
      </c>
      <c r="AE349" s="372">
        <f t="shared" si="73"/>
        <v>0</v>
      </c>
      <c r="AF349" s="346">
        <f t="shared" si="72"/>
        <v>0</v>
      </c>
      <c r="AG349" s="346">
        <f>IF(C349=Allgemeines!$C$12,SAV!$V349-SAV!$AH349,HLOOKUP(Allgemeines!$C$12-1,$AI$4:$AO$2000,ROW(C349)-3,FALSE)-$AH349)</f>
        <v>0</v>
      </c>
      <c r="AH349" s="346">
        <f>HLOOKUP(Allgemeines!$C$12,$AI$4:$AO$2000,ROW(C349)-3,FALSE)</f>
        <v>0</v>
      </c>
      <c r="AI349" s="346">
        <f t="shared" si="63"/>
        <v>0</v>
      </c>
      <c r="AJ349" s="346">
        <f t="shared" si="64"/>
        <v>0</v>
      </c>
      <c r="AK349" s="346">
        <f t="shared" si="65"/>
        <v>0</v>
      </c>
      <c r="AL349" s="346">
        <f t="shared" si="66"/>
        <v>0</v>
      </c>
      <c r="AM349" s="346">
        <f t="shared" si="67"/>
        <v>0</v>
      </c>
      <c r="AN349" s="346">
        <f t="shared" si="68"/>
        <v>0</v>
      </c>
      <c r="AO349" s="346">
        <f t="shared" si="69"/>
        <v>0</v>
      </c>
    </row>
    <row r="350" spans="1:41" x14ac:dyDescent="0.25">
      <c r="A350" s="369"/>
      <c r="B350" s="369"/>
      <c r="C350" s="370"/>
      <c r="D350" s="369"/>
      <c r="E350" s="369"/>
      <c r="F350" s="369"/>
      <c r="G350" s="344">
        <f t="shared" si="70"/>
        <v>0</v>
      </c>
      <c r="H350" s="369"/>
      <c r="I350" s="369"/>
      <c r="J350" s="369"/>
      <c r="K350" s="369"/>
      <c r="L350" s="369"/>
      <c r="M350" s="369"/>
      <c r="N350" s="369"/>
      <c r="O350" s="369"/>
      <c r="P350" s="371"/>
      <c r="Q350" s="465">
        <f>IF(C350&gt;Allgemeines!$C$12,0,SUM(G350,H350,J350,K350,M350:N350)-SUM(I350,L350,O350:P350))</f>
        <v>0</v>
      </c>
      <c r="R350" s="369"/>
      <c r="S350" s="369"/>
      <c r="T350" s="369"/>
      <c r="U350" s="369"/>
      <c r="V350" s="344">
        <f t="shared" si="71"/>
        <v>0</v>
      </c>
      <c r="W350" s="345">
        <f>IF(ISBLANK($B350),0,VLOOKUP($B350,Listen!$A$2:$C$45,2,FALSE))</f>
        <v>0</v>
      </c>
      <c r="X350" s="345">
        <f>IF(ISBLANK($B350),0,VLOOKUP($B350,Listen!$A$2:$C$45,3,FALSE))</f>
        <v>0</v>
      </c>
      <c r="Y350" s="372">
        <f t="shared" si="74"/>
        <v>0</v>
      </c>
      <c r="Z350" s="372">
        <f t="shared" si="73"/>
        <v>0</v>
      </c>
      <c r="AA350" s="372">
        <f t="shared" si="73"/>
        <v>0</v>
      </c>
      <c r="AB350" s="372">
        <f t="shared" si="73"/>
        <v>0</v>
      </c>
      <c r="AC350" s="372">
        <f t="shared" si="73"/>
        <v>0</v>
      </c>
      <c r="AD350" s="372">
        <f t="shared" si="73"/>
        <v>0</v>
      </c>
      <c r="AE350" s="372">
        <f t="shared" si="73"/>
        <v>0</v>
      </c>
      <c r="AF350" s="346">
        <f t="shared" si="72"/>
        <v>0</v>
      </c>
      <c r="AG350" s="346">
        <f>IF(C350=Allgemeines!$C$12,SAV!$V350-SAV!$AH350,HLOOKUP(Allgemeines!$C$12-1,$AI$4:$AO$2000,ROW(C350)-3,FALSE)-$AH350)</f>
        <v>0</v>
      </c>
      <c r="AH350" s="346">
        <f>HLOOKUP(Allgemeines!$C$12,$AI$4:$AO$2000,ROW(C350)-3,FALSE)</f>
        <v>0</v>
      </c>
      <c r="AI350" s="346">
        <f t="shared" si="63"/>
        <v>0</v>
      </c>
      <c r="AJ350" s="346">
        <f t="shared" si="64"/>
        <v>0</v>
      </c>
      <c r="AK350" s="346">
        <f t="shared" si="65"/>
        <v>0</v>
      </c>
      <c r="AL350" s="346">
        <f t="shared" si="66"/>
        <v>0</v>
      </c>
      <c r="AM350" s="346">
        <f t="shared" si="67"/>
        <v>0</v>
      </c>
      <c r="AN350" s="346">
        <f t="shared" si="68"/>
        <v>0</v>
      </c>
      <c r="AO350" s="346">
        <f t="shared" si="69"/>
        <v>0</v>
      </c>
    </row>
    <row r="351" spans="1:41" x14ac:dyDescent="0.25">
      <c r="A351" s="369"/>
      <c r="B351" s="369"/>
      <c r="C351" s="370"/>
      <c r="D351" s="369"/>
      <c r="E351" s="369"/>
      <c r="F351" s="369"/>
      <c r="G351" s="344">
        <f t="shared" si="70"/>
        <v>0</v>
      </c>
      <c r="H351" s="369"/>
      <c r="I351" s="369"/>
      <c r="J351" s="369"/>
      <c r="K351" s="369"/>
      <c r="L351" s="369"/>
      <c r="M351" s="369"/>
      <c r="N351" s="369"/>
      <c r="O351" s="369"/>
      <c r="P351" s="371"/>
      <c r="Q351" s="465">
        <f>IF(C351&gt;Allgemeines!$C$12,0,SUM(G351,H351,J351,K351,M351:N351)-SUM(I351,L351,O351:P351))</f>
        <v>0</v>
      </c>
      <c r="R351" s="369"/>
      <c r="S351" s="369"/>
      <c r="T351" s="369"/>
      <c r="U351" s="369"/>
      <c r="V351" s="344">
        <f t="shared" si="71"/>
        <v>0</v>
      </c>
      <c r="W351" s="345">
        <f>IF(ISBLANK($B351),0,VLOOKUP($B351,Listen!$A$2:$C$45,2,FALSE))</f>
        <v>0</v>
      </c>
      <c r="X351" s="345">
        <f>IF(ISBLANK($B351),0,VLOOKUP($B351,Listen!$A$2:$C$45,3,FALSE))</f>
        <v>0</v>
      </c>
      <c r="Y351" s="372">
        <f t="shared" si="74"/>
        <v>0</v>
      </c>
      <c r="Z351" s="372">
        <f t="shared" si="73"/>
        <v>0</v>
      </c>
      <c r="AA351" s="372">
        <f t="shared" si="73"/>
        <v>0</v>
      </c>
      <c r="AB351" s="372">
        <f t="shared" si="73"/>
        <v>0</v>
      </c>
      <c r="AC351" s="372">
        <f t="shared" si="73"/>
        <v>0</v>
      </c>
      <c r="AD351" s="372">
        <f t="shared" si="73"/>
        <v>0</v>
      </c>
      <c r="AE351" s="372">
        <f t="shared" si="73"/>
        <v>0</v>
      </c>
      <c r="AF351" s="346">
        <f t="shared" si="72"/>
        <v>0</v>
      </c>
      <c r="AG351" s="346">
        <f>IF(C351=Allgemeines!$C$12,SAV!$V351-SAV!$AH351,HLOOKUP(Allgemeines!$C$12-1,$AI$4:$AO$2000,ROW(C351)-3,FALSE)-$AH351)</f>
        <v>0</v>
      </c>
      <c r="AH351" s="346">
        <f>HLOOKUP(Allgemeines!$C$12,$AI$4:$AO$2000,ROW(C351)-3,FALSE)</f>
        <v>0</v>
      </c>
      <c r="AI351" s="346">
        <f t="shared" si="63"/>
        <v>0</v>
      </c>
      <c r="AJ351" s="346">
        <f t="shared" si="64"/>
        <v>0</v>
      </c>
      <c r="AK351" s="346">
        <f t="shared" si="65"/>
        <v>0</v>
      </c>
      <c r="AL351" s="346">
        <f t="shared" si="66"/>
        <v>0</v>
      </c>
      <c r="AM351" s="346">
        <f t="shared" si="67"/>
        <v>0</v>
      </c>
      <c r="AN351" s="346">
        <f t="shared" si="68"/>
        <v>0</v>
      </c>
      <c r="AO351" s="346">
        <f t="shared" si="69"/>
        <v>0</v>
      </c>
    </row>
    <row r="352" spans="1:41" x14ac:dyDescent="0.25">
      <c r="A352" s="369"/>
      <c r="B352" s="369"/>
      <c r="C352" s="370"/>
      <c r="D352" s="369"/>
      <c r="E352" s="369"/>
      <c r="F352" s="369"/>
      <c r="G352" s="344">
        <f t="shared" si="70"/>
        <v>0</v>
      </c>
      <c r="H352" s="369"/>
      <c r="I352" s="369"/>
      <c r="J352" s="369"/>
      <c r="K352" s="369"/>
      <c r="L352" s="369"/>
      <c r="M352" s="369"/>
      <c r="N352" s="369"/>
      <c r="O352" s="369"/>
      <c r="P352" s="371"/>
      <c r="Q352" s="465">
        <f>IF(C352&gt;Allgemeines!$C$12,0,SUM(G352,H352,J352,K352,M352:N352)-SUM(I352,L352,O352:P352))</f>
        <v>0</v>
      </c>
      <c r="R352" s="369"/>
      <c r="S352" s="369"/>
      <c r="T352" s="369"/>
      <c r="U352" s="369"/>
      <c r="V352" s="344">
        <f t="shared" si="71"/>
        <v>0</v>
      </c>
      <c r="W352" s="345">
        <f>IF(ISBLANK($B352),0,VLOOKUP($B352,Listen!$A$2:$C$45,2,FALSE))</f>
        <v>0</v>
      </c>
      <c r="X352" s="345">
        <f>IF(ISBLANK($B352),0,VLOOKUP($B352,Listen!$A$2:$C$45,3,FALSE))</f>
        <v>0</v>
      </c>
      <c r="Y352" s="372">
        <f t="shared" si="74"/>
        <v>0</v>
      </c>
      <c r="Z352" s="372">
        <f t="shared" si="73"/>
        <v>0</v>
      </c>
      <c r="AA352" s="372">
        <f t="shared" si="73"/>
        <v>0</v>
      </c>
      <c r="AB352" s="372">
        <f t="shared" si="73"/>
        <v>0</v>
      </c>
      <c r="AC352" s="372">
        <f t="shared" si="73"/>
        <v>0</v>
      </c>
      <c r="AD352" s="372">
        <f t="shared" si="73"/>
        <v>0</v>
      </c>
      <c r="AE352" s="372">
        <f t="shared" si="73"/>
        <v>0</v>
      </c>
      <c r="AF352" s="346">
        <f t="shared" si="72"/>
        <v>0</v>
      </c>
      <c r="AG352" s="346">
        <f>IF(C352=Allgemeines!$C$12,SAV!$V352-SAV!$AH352,HLOOKUP(Allgemeines!$C$12-1,$AI$4:$AO$2000,ROW(C352)-3,FALSE)-$AH352)</f>
        <v>0</v>
      </c>
      <c r="AH352" s="346">
        <f>HLOOKUP(Allgemeines!$C$12,$AI$4:$AO$2000,ROW(C352)-3,FALSE)</f>
        <v>0</v>
      </c>
      <c r="AI352" s="346">
        <f t="shared" si="63"/>
        <v>0</v>
      </c>
      <c r="AJ352" s="346">
        <f t="shared" si="64"/>
        <v>0</v>
      </c>
      <c r="AK352" s="346">
        <f t="shared" si="65"/>
        <v>0</v>
      </c>
      <c r="AL352" s="346">
        <f t="shared" si="66"/>
        <v>0</v>
      </c>
      <c r="AM352" s="346">
        <f t="shared" si="67"/>
        <v>0</v>
      </c>
      <c r="AN352" s="346">
        <f t="shared" si="68"/>
        <v>0</v>
      </c>
      <c r="AO352" s="346">
        <f t="shared" si="69"/>
        <v>0</v>
      </c>
    </row>
    <row r="353" spans="1:41" x14ac:dyDescent="0.25">
      <c r="A353" s="369"/>
      <c r="B353" s="369"/>
      <c r="C353" s="370"/>
      <c r="D353" s="369"/>
      <c r="E353" s="369"/>
      <c r="F353" s="369"/>
      <c r="G353" s="344">
        <f t="shared" si="70"/>
        <v>0</v>
      </c>
      <c r="H353" s="369"/>
      <c r="I353" s="369"/>
      <c r="J353" s="369"/>
      <c r="K353" s="369"/>
      <c r="L353" s="369"/>
      <c r="M353" s="369"/>
      <c r="N353" s="369"/>
      <c r="O353" s="369"/>
      <c r="P353" s="371"/>
      <c r="Q353" s="465">
        <f>IF(C353&gt;Allgemeines!$C$12,0,SUM(G353,H353,J353,K353,M353:N353)-SUM(I353,L353,O353:P353))</f>
        <v>0</v>
      </c>
      <c r="R353" s="369"/>
      <c r="S353" s="369"/>
      <c r="T353" s="369"/>
      <c r="U353" s="369"/>
      <c r="V353" s="344">
        <f t="shared" si="71"/>
        <v>0</v>
      </c>
      <c r="W353" s="345">
        <f>IF(ISBLANK($B353),0,VLOOKUP($B353,Listen!$A$2:$C$45,2,FALSE))</f>
        <v>0</v>
      </c>
      <c r="X353" s="345">
        <f>IF(ISBLANK($B353),0,VLOOKUP($B353,Listen!$A$2:$C$45,3,FALSE))</f>
        <v>0</v>
      </c>
      <c r="Y353" s="372">
        <f t="shared" si="74"/>
        <v>0</v>
      </c>
      <c r="Z353" s="372">
        <f t="shared" si="73"/>
        <v>0</v>
      </c>
      <c r="AA353" s="372">
        <f t="shared" si="73"/>
        <v>0</v>
      </c>
      <c r="AB353" s="372">
        <f t="shared" si="73"/>
        <v>0</v>
      </c>
      <c r="AC353" s="372">
        <f t="shared" si="73"/>
        <v>0</v>
      </c>
      <c r="AD353" s="372">
        <f t="shared" si="73"/>
        <v>0</v>
      </c>
      <c r="AE353" s="372">
        <f t="shared" si="73"/>
        <v>0</v>
      </c>
      <c r="AF353" s="346">
        <f t="shared" si="72"/>
        <v>0</v>
      </c>
      <c r="AG353" s="346">
        <f>IF(C353=Allgemeines!$C$12,SAV!$V353-SAV!$AH353,HLOOKUP(Allgemeines!$C$12-1,$AI$4:$AO$2000,ROW(C353)-3,FALSE)-$AH353)</f>
        <v>0</v>
      </c>
      <c r="AH353" s="346">
        <f>HLOOKUP(Allgemeines!$C$12,$AI$4:$AO$2000,ROW(C353)-3,FALSE)</f>
        <v>0</v>
      </c>
      <c r="AI353" s="346">
        <f t="shared" si="63"/>
        <v>0</v>
      </c>
      <c r="AJ353" s="346">
        <f t="shared" si="64"/>
        <v>0</v>
      </c>
      <c r="AK353" s="346">
        <f t="shared" si="65"/>
        <v>0</v>
      </c>
      <c r="AL353" s="346">
        <f t="shared" si="66"/>
        <v>0</v>
      </c>
      <c r="AM353" s="346">
        <f t="shared" si="67"/>
        <v>0</v>
      </c>
      <c r="AN353" s="346">
        <f t="shared" si="68"/>
        <v>0</v>
      </c>
      <c r="AO353" s="346">
        <f t="shared" si="69"/>
        <v>0</v>
      </c>
    </row>
    <row r="354" spans="1:41" x14ac:dyDescent="0.25">
      <c r="A354" s="369"/>
      <c r="B354" s="369"/>
      <c r="C354" s="370"/>
      <c r="D354" s="369"/>
      <c r="E354" s="369"/>
      <c r="F354" s="369"/>
      <c r="G354" s="344">
        <f t="shared" si="70"/>
        <v>0</v>
      </c>
      <c r="H354" s="369"/>
      <c r="I354" s="369"/>
      <c r="J354" s="369"/>
      <c r="K354" s="369"/>
      <c r="L354" s="369"/>
      <c r="M354" s="369"/>
      <c r="N354" s="369"/>
      <c r="O354" s="369"/>
      <c r="P354" s="371"/>
      <c r="Q354" s="465">
        <f>IF(C354&gt;Allgemeines!$C$12,0,SUM(G354,H354,J354,K354,M354:N354)-SUM(I354,L354,O354:P354))</f>
        <v>0</v>
      </c>
      <c r="R354" s="369"/>
      <c r="S354" s="369"/>
      <c r="T354" s="369"/>
      <c r="U354" s="369"/>
      <c r="V354" s="344">
        <f t="shared" si="71"/>
        <v>0</v>
      </c>
      <c r="W354" s="345">
        <f>IF(ISBLANK($B354),0,VLOOKUP($B354,Listen!$A$2:$C$45,2,FALSE))</f>
        <v>0</v>
      </c>
      <c r="X354" s="345">
        <f>IF(ISBLANK($B354),0,VLOOKUP($B354,Listen!$A$2:$C$45,3,FALSE))</f>
        <v>0</v>
      </c>
      <c r="Y354" s="372">
        <f t="shared" si="74"/>
        <v>0</v>
      </c>
      <c r="Z354" s="372">
        <f t="shared" si="73"/>
        <v>0</v>
      </c>
      <c r="AA354" s="372">
        <f t="shared" si="73"/>
        <v>0</v>
      </c>
      <c r="AB354" s="372">
        <f t="shared" si="73"/>
        <v>0</v>
      </c>
      <c r="AC354" s="372">
        <f t="shared" si="73"/>
        <v>0</v>
      </c>
      <c r="AD354" s="372">
        <f t="shared" si="73"/>
        <v>0</v>
      </c>
      <c r="AE354" s="372">
        <f t="shared" si="73"/>
        <v>0</v>
      </c>
      <c r="AF354" s="346">
        <f t="shared" si="72"/>
        <v>0</v>
      </c>
      <c r="AG354" s="346">
        <f>IF(C354=Allgemeines!$C$12,SAV!$V354-SAV!$AH354,HLOOKUP(Allgemeines!$C$12-1,$AI$4:$AO$2000,ROW(C354)-3,FALSE)-$AH354)</f>
        <v>0</v>
      </c>
      <c r="AH354" s="346">
        <f>HLOOKUP(Allgemeines!$C$12,$AI$4:$AO$2000,ROW(C354)-3,FALSE)</f>
        <v>0</v>
      </c>
      <c r="AI354" s="346">
        <f t="shared" si="63"/>
        <v>0</v>
      </c>
      <c r="AJ354" s="346">
        <f t="shared" si="64"/>
        <v>0</v>
      </c>
      <c r="AK354" s="346">
        <f t="shared" si="65"/>
        <v>0</v>
      </c>
      <c r="AL354" s="346">
        <f t="shared" si="66"/>
        <v>0</v>
      </c>
      <c r="AM354" s="346">
        <f t="shared" si="67"/>
        <v>0</v>
      </c>
      <c r="AN354" s="346">
        <f t="shared" si="68"/>
        <v>0</v>
      </c>
      <c r="AO354" s="346">
        <f t="shared" si="69"/>
        <v>0</v>
      </c>
    </row>
    <row r="355" spans="1:41" x14ac:dyDescent="0.25">
      <c r="A355" s="369"/>
      <c r="B355" s="369"/>
      <c r="C355" s="370"/>
      <c r="D355" s="369"/>
      <c r="E355" s="369"/>
      <c r="F355" s="369"/>
      <c r="G355" s="344">
        <f t="shared" si="70"/>
        <v>0</v>
      </c>
      <c r="H355" s="369"/>
      <c r="I355" s="369"/>
      <c r="J355" s="369"/>
      <c r="K355" s="369"/>
      <c r="L355" s="369"/>
      <c r="M355" s="369"/>
      <c r="N355" s="369"/>
      <c r="O355" s="369"/>
      <c r="P355" s="371"/>
      <c r="Q355" s="465">
        <f>IF(C355&gt;Allgemeines!$C$12,0,SUM(G355,H355,J355,K355,M355:N355)-SUM(I355,L355,O355:P355))</f>
        <v>0</v>
      </c>
      <c r="R355" s="369"/>
      <c r="S355" s="369"/>
      <c r="T355" s="369"/>
      <c r="U355" s="369"/>
      <c r="V355" s="344">
        <f t="shared" si="71"/>
        <v>0</v>
      </c>
      <c r="W355" s="345">
        <f>IF(ISBLANK($B355),0,VLOOKUP($B355,Listen!$A$2:$C$45,2,FALSE))</f>
        <v>0</v>
      </c>
      <c r="X355" s="345">
        <f>IF(ISBLANK($B355),0,VLOOKUP($B355,Listen!$A$2:$C$45,3,FALSE))</f>
        <v>0</v>
      </c>
      <c r="Y355" s="372">
        <f t="shared" si="74"/>
        <v>0</v>
      </c>
      <c r="Z355" s="372">
        <f t="shared" si="73"/>
        <v>0</v>
      </c>
      <c r="AA355" s="372">
        <f t="shared" si="73"/>
        <v>0</v>
      </c>
      <c r="AB355" s="372">
        <f t="shared" si="73"/>
        <v>0</v>
      </c>
      <c r="AC355" s="372">
        <f t="shared" si="73"/>
        <v>0</v>
      </c>
      <c r="AD355" s="372">
        <f t="shared" si="73"/>
        <v>0</v>
      </c>
      <c r="AE355" s="372">
        <f t="shared" si="73"/>
        <v>0</v>
      </c>
      <c r="AF355" s="346">
        <f t="shared" si="72"/>
        <v>0</v>
      </c>
      <c r="AG355" s="346">
        <f>IF(C355=Allgemeines!$C$12,SAV!$V355-SAV!$AH355,HLOOKUP(Allgemeines!$C$12-1,$AI$4:$AO$2000,ROW(C355)-3,FALSE)-$AH355)</f>
        <v>0</v>
      </c>
      <c r="AH355" s="346">
        <f>HLOOKUP(Allgemeines!$C$12,$AI$4:$AO$2000,ROW(C355)-3,FALSE)</f>
        <v>0</v>
      </c>
      <c r="AI355" s="346">
        <f t="shared" si="63"/>
        <v>0</v>
      </c>
      <c r="AJ355" s="346">
        <f t="shared" si="64"/>
        <v>0</v>
      </c>
      <c r="AK355" s="346">
        <f t="shared" si="65"/>
        <v>0</v>
      </c>
      <c r="AL355" s="346">
        <f t="shared" si="66"/>
        <v>0</v>
      </c>
      <c r="AM355" s="346">
        <f t="shared" si="67"/>
        <v>0</v>
      </c>
      <c r="AN355" s="346">
        <f t="shared" si="68"/>
        <v>0</v>
      </c>
      <c r="AO355" s="346">
        <f t="shared" si="69"/>
        <v>0</v>
      </c>
    </row>
    <row r="356" spans="1:41" x14ac:dyDescent="0.25">
      <c r="A356" s="369"/>
      <c r="B356" s="369"/>
      <c r="C356" s="370"/>
      <c r="D356" s="369"/>
      <c r="E356" s="369"/>
      <c r="F356" s="369"/>
      <c r="G356" s="344">
        <f t="shared" si="70"/>
        <v>0</v>
      </c>
      <c r="H356" s="369"/>
      <c r="I356" s="369"/>
      <c r="J356" s="369"/>
      <c r="K356" s="369"/>
      <c r="L356" s="369"/>
      <c r="M356" s="369"/>
      <c r="N356" s="369"/>
      <c r="O356" s="369"/>
      <c r="P356" s="371"/>
      <c r="Q356" s="465">
        <f>IF(C356&gt;Allgemeines!$C$12,0,SUM(G356,H356,J356,K356,M356:N356)-SUM(I356,L356,O356:P356))</f>
        <v>0</v>
      </c>
      <c r="R356" s="369"/>
      <c r="S356" s="369"/>
      <c r="T356" s="369"/>
      <c r="U356" s="369"/>
      <c r="V356" s="344">
        <f t="shared" si="71"/>
        <v>0</v>
      </c>
      <c r="W356" s="345">
        <f>IF(ISBLANK($B356),0,VLOOKUP($B356,Listen!$A$2:$C$45,2,FALSE))</f>
        <v>0</v>
      </c>
      <c r="X356" s="345">
        <f>IF(ISBLANK($B356),0,VLOOKUP($B356,Listen!$A$2:$C$45,3,FALSE))</f>
        <v>0</v>
      </c>
      <c r="Y356" s="372">
        <f t="shared" si="74"/>
        <v>0</v>
      </c>
      <c r="Z356" s="372">
        <f t="shared" si="73"/>
        <v>0</v>
      </c>
      <c r="AA356" s="372">
        <f t="shared" si="73"/>
        <v>0</v>
      </c>
      <c r="AB356" s="372">
        <f t="shared" si="73"/>
        <v>0</v>
      </c>
      <c r="AC356" s="372">
        <f t="shared" si="73"/>
        <v>0</v>
      </c>
      <c r="AD356" s="372">
        <f t="shared" si="73"/>
        <v>0</v>
      </c>
      <c r="AE356" s="372">
        <f t="shared" si="73"/>
        <v>0</v>
      </c>
      <c r="AF356" s="346">
        <f t="shared" si="72"/>
        <v>0</v>
      </c>
      <c r="AG356" s="346">
        <f>IF(C356=Allgemeines!$C$12,SAV!$V356-SAV!$AH356,HLOOKUP(Allgemeines!$C$12-1,$AI$4:$AO$2000,ROW(C356)-3,FALSE)-$AH356)</f>
        <v>0</v>
      </c>
      <c r="AH356" s="346">
        <f>HLOOKUP(Allgemeines!$C$12,$AI$4:$AO$2000,ROW(C356)-3,FALSE)</f>
        <v>0</v>
      </c>
      <c r="AI356" s="346">
        <f t="shared" si="63"/>
        <v>0</v>
      </c>
      <c r="AJ356" s="346">
        <f t="shared" si="64"/>
        <v>0</v>
      </c>
      <c r="AK356" s="346">
        <f t="shared" si="65"/>
        <v>0</v>
      </c>
      <c r="AL356" s="346">
        <f t="shared" si="66"/>
        <v>0</v>
      </c>
      <c r="AM356" s="346">
        <f t="shared" si="67"/>
        <v>0</v>
      </c>
      <c r="AN356" s="346">
        <f t="shared" si="68"/>
        <v>0</v>
      </c>
      <c r="AO356" s="346">
        <f t="shared" si="69"/>
        <v>0</v>
      </c>
    </row>
    <row r="357" spans="1:41" x14ac:dyDescent="0.25">
      <c r="A357" s="369"/>
      <c r="B357" s="369"/>
      <c r="C357" s="370"/>
      <c r="D357" s="369"/>
      <c r="E357" s="369"/>
      <c r="F357" s="369"/>
      <c r="G357" s="344">
        <f t="shared" si="70"/>
        <v>0</v>
      </c>
      <c r="H357" s="369"/>
      <c r="I357" s="369"/>
      <c r="J357" s="369"/>
      <c r="K357" s="369"/>
      <c r="L357" s="369"/>
      <c r="M357" s="369"/>
      <c r="N357" s="369"/>
      <c r="O357" s="369"/>
      <c r="P357" s="371"/>
      <c r="Q357" s="465">
        <f>IF(C357&gt;Allgemeines!$C$12,0,SUM(G357,H357,J357,K357,M357:N357)-SUM(I357,L357,O357:P357))</f>
        <v>0</v>
      </c>
      <c r="R357" s="369"/>
      <c r="S357" s="369"/>
      <c r="T357" s="369"/>
      <c r="U357" s="369"/>
      <c r="V357" s="344">
        <f t="shared" si="71"/>
        <v>0</v>
      </c>
      <c r="W357" s="345">
        <f>IF(ISBLANK($B357),0,VLOOKUP($B357,Listen!$A$2:$C$45,2,FALSE))</f>
        <v>0</v>
      </c>
      <c r="X357" s="345">
        <f>IF(ISBLANK($B357),0,VLOOKUP($B357,Listen!$A$2:$C$45,3,FALSE))</f>
        <v>0</v>
      </c>
      <c r="Y357" s="372">
        <f t="shared" si="74"/>
        <v>0</v>
      </c>
      <c r="Z357" s="372">
        <f t="shared" si="73"/>
        <v>0</v>
      </c>
      <c r="AA357" s="372">
        <f t="shared" si="73"/>
        <v>0</v>
      </c>
      <c r="AB357" s="372">
        <f t="shared" si="73"/>
        <v>0</v>
      </c>
      <c r="AC357" s="372">
        <f t="shared" si="73"/>
        <v>0</v>
      </c>
      <c r="AD357" s="372">
        <f t="shared" si="73"/>
        <v>0</v>
      </c>
      <c r="AE357" s="372">
        <f t="shared" si="73"/>
        <v>0</v>
      </c>
      <c r="AF357" s="346">
        <f t="shared" si="72"/>
        <v>0</v>
      </c>
      <c r="AG357" s="346">
        <f>IF(C357=Allgemeines!$C$12,SAV!$V357-SAV!$AH357,HLOOKUP(Allgemeines!$C$12-1,$AI$4:$AO$2000,ROW(C357)-3,FALSE)-$AH357)</f>
        <v>0</v>
      </c>
      <c r="AH357" s="346">
        <f>HLOOKUP(Allgemeines!$C$12,$AI$4:$AO$2000,ROW(C357)-3,FALSE)</f>
        <v>0</v>
      </c>
      <c r="AI357" s="346">
        <f t="shared" si="63"/>
        <v>0</v>
      </c>
      <c r="AJ357" s="346">
        <f t="shared" si="64"/>
        <v>0</v>
      </c>
      <c r="AK357" s="346">
        <f t="shared" si="65"/>
        <v>0</v>
      </c>
      <c r="AL357" s="346">
        <f t="shared" si="66"/>
        <v>0</v>
      </c>
      <c r="AM357" s="346">
        <f t="shared" si="67"/>
        <v>0</v>
      </c>
      <c r="AN357" s="346">
        <f t="shared" si="68"/>
        <v>0</v>
      </c>
      <c r="AO357" s="346">
        <f t="shared" si="69"/>
        <v>0</v>
      </c>
    </row>
    <row r="358" spans="1:41" x14ac:dyDescent="0.25">
      <c r="A358" s="369"/>
      <c r="B358" s="369"/>
      <c r="C358" s="370"/>
      <c r="D358" s="369"/>
      <c r="E358" s="369"/>
      <c r="F358" s="369"/>
      <c r="G358" s="344">
        <f t="shared" si="70"/>
        <v>0</v>
      </c>
      <c r="H358" s="369"/>
      <c r="I358" s="369"/>
      <c r="J358" s="369"/>
      <c r="K358" s="369"/>
      <c r="L358" s="369"/>
      <c r="M358" s="369"/>
      <c r="N358" s="369"/>
      <c r="O358" s="369"/>
      <c r="P358" s="371"/>
      <c r="Q358" s="465">
        <f>IF(C358&gt;Allgemeines!$C$12,0,SUM(G358,H358,J358,K358,M358:N358)-SUM(I358,L358,O358:P358))</f>
        <v>0</v>
      </c>
      <c r="R358" s="369"/>
      <c r="S358" s="369"/>
      <c r="T358" s="369"/>
      <c r="U358" s="369"/>
      <c r="V358" s="344">
        <f t="shared" si="71"/>
        <v>0</v>
      </c>
      <c r="W358" s="345">
        <f>IF(ISBLANK($B358),0,VLOOKUP($B358,Listen!$A$2:$C$45,2,FALSE))</f>
        <v>0</v>
      </c>
      <c r="X358" s="345">
        <f>IF(ISBLANK($B358),0,VLOOKUP($B358,Listen!$A$2:$C$45,3,FALSE))</f>
        <v>0</v>
      </c>
      <c r="Y358" s="372">
        <f t="shared" si="74"/>
        <v>0</v>
      </c>
      <c r="Z358" s="372">
        <f t="shared" si="73"/>
        <v>0</v>
      </c>
      <c r="AA358" s="372">
        <f t="shared" si="73"/>
        <v>0</v>
      </c>
      <c r="AB358" s="372">
        <f t="shared" si="73"/>
        <v>0</v>
      </c>
      <c r="AC358" s="372">
        <f t="shared" si="73"/>
        <v>0</v>
      </c>
      <c r="AD358" s="372">
        <f t="shared" si="73"/>
        <v>0</v>
      </c>
      <c r="AE358" s="372">
        <f t="shared" si="73"/>
        <v>0</v>
      </c>
      <c r="AF358" s="346">
        <f t="shared" si="72"/>
        <v>0</v>
      </c>
      <c r="AG358" s="346">
        <f>IF(C358=Allgemeines!$C$12,SAV!$V358-SAV!$AH358,HLOOKUP(Allgemeines!$C$12-1,$AI$4:$AO$2000,ROW(C358)-3,FALSE)-$AH358)</f>
        <v>0</v>
      </c>
      <c r="AH358" s="346">
        <f>HLOOKUP(Allgemeines!$C$12,$AI$4:$AO$2000,ROW(C358)-3,FALSE)</f>
        <v>0</v>
      </c>
      <c r="AI358" s="346">
        <f t="shared" si="63"/>
        <v>0</v>
      </c>
      <c r="AJ358" s="346">
        <f t="shared" si="64"/>
        <v>0</v>
      </c>
      <c r="AK358" s="346">
        <f t="shared" si="65"/>
        <v>0</v>
      </c>
      <c r="AL358" s="346">
        <f t="shared" si="66"/>
        <v>0</v>
      </c>
      <c r="AM358" s="346">
        <f t="shared" si="67"/>
        <v>0</v>
      </c>
      <c r="AN358" s="346">
        <f t="shared" si="68"/>
        <v>0</v>
      </c>
      <c r="AO358" s="346">
        <f t="shared" si="69"/>
        <v>0</v>
      </c>
    </row>
    <row r="359" spans="1:41" x14ac:dyDescent="0.25">
      <c r="A359" s="369"/>
      <c r="B359" s="369"/>
      <c r="C359" s="370"/>
      <c r="D359" s="369"/>
      <c r="E359" s="369"/>
      <c r="F359" s="369"/>
      <c r="G359" s="344">
        <f t="shared" si="70"/>
        <v>0</v>
      </c>
      <c r="H359" s="369"/>
      <c r="I359" s="369"/>
      <c r="J359" s="369"/>
      <c r="K359" s="369"/>
      <c r="L359" s="369"/>
      <c r="M359" s="369"/>
      <c r="N359" s="369"/>
      <c r="O359" s="369"/>
      <c r="P359" s="371"/>
      <c r="Q359" s="465">
        <f>IF(C359&gt;Allgemeines!$C$12,0,SUM(G359,H359,J359,K359,M359:N359)-SUM(I359,L359,O359:P359))</f>
        <v>0</v>
      </c>
      <c r="R359" s="369"/>
      <c r="S359" s="369"/>
      <c r="T359" s="369"/>
      <c r="U359" s="369"/>
      <c r="V359" s="344">
        <f t="shared" si="71"/>
        <v>0</v>
      </c>
      <c r="W359" s="345">
        <f>IF(ISBLANK($B359),0,VLOOKUP($B359,Listen!$A$2:$C$45,2,FALSE))</f>
        <v>0</v>
      </c>
      <c r="X359" s="345">
        <f>IF(ISBLANK($B359),0,VLOOKUP($B359,Listen!$A$2:$C$45,3,FALSE))</f>
        <v>0</v>
      </c>
      <c r="Y359" s="372">
        <f t="shared" si="74"/>
        <v>0</v>
      </c>
      <c r="Z359" s="372">
        <f t="shared" si="73"/>
        <v>0</v>
      </c>
      <c r="AA359" s="372">
        <f t="shared" si="73"/>
        <v>0</v>
      </c>
      <c r="AB359" s="372">
        <f t="shared" si="73"/>
        <v>0</v>
      </c>
      <c r="AC359" s="372">
        <f t="shared" si="73"/>
        <v>0</v>
      </c>
      <c r="AD359" s="372">
        <f t="shared" si="73"/>
        <v>0</v>
      </c>
      <c r="AE359" s="372">
        <f t="shared" si="73"/>
        <v>0</v>
      </c>
      <c r="AF359" s="346">
        <f t="shared" si="72"/>
        <v>0</v>
      </c>
      <c r="AG359" s="346">
        <f>IF(C359=Allgemeines!$C$12,SAV!$V359-SAV!$AH359,HLOOKUP(Allgemeines!$C$12-1,$AI$4:$AO$2000,ROW(C359)-3,FALSE)-$AH359)</f>
        <v>0</v>
      </c>
      <c r="AH359" s="346">
        <f>HLOOKUP(Allgemeines!$C$12,$AI$4:$AO$2000,ROW(C359)-3,FALSE)</f>
        <v>0</v>
      </c>
      <c r="AI359" s="346">
        <f t="shared" si="63"/>
        <v>0</v>
      </c>
      <c r="AJ359" s="346">
        <f t="shared" si="64"/>
        <v>0</v>
      </c>
      <c r="AK359" s="346">
        <f t="shared" si="65"/>
        <v>0</v>
      </c>
      <c r="AL359" s="346">
        <f t="shared" si="66"/>
        <v>0</v>
      </c>
      <c r="AM359" s="346">
        <f t="shared" si="67"/>
        <v>0</v>
      </c>
      <c r="AN359" s="346">
        <f t="shared" si="68"/>
        <v>0</v>
      </c>
      <c r="AO359" s="346">
        <f t="shared" si="69"/>
        <v>0</v>
      </c>
    </row>
    <row r="360" spans="1:41" x14ac:dyDescent="0.25">
      <c r="A360" s="369"/>
      <c r="B360" s="369"/>
      <c r="C360" s="370"/>
      <c r="D360" s="369"/>
      <c r="E360" s="369"/>
      <c r="F360" s="369"/>
      <c r="G360" s="344">
        <f t="shared" si="70"/>
        <v>0</v>
      </c>
      <c r="H360" s="369"/>
      <c r="I360" s="369"/>
      <c r="J360" s="369"/>
      <c r="K360" s="369"/>
      <c r="L360" s="369"/>
      <c r="M360" s="369"/>
      <c r="N360" s="369"/>
      <c r="O360" s="369"/>
      <c r="P360" s="371"/>
      <c r="Q360" s="465">
        <f>IF(C360&gt;Allgemeines!$C$12,0,SUM(G360,H360,J360,K360,M360:N360)-SUM(I360,L360,O360:P360))</f>
        <v>0</v>
      </c>
      <c r="R360" s="369"/>
      <c r="S360" s="369"/>
      <c r="T360" s="369"/>
      <c r="U360" s="369"/>
      <c r="V360" s="344">
        <f t="shared" si="71"/>
        <v>0</v>
      </c>
      <c r="W360" s="345">
        <f>IF(ISBLANK($B360),0,VLOOKUP($B360,Listen!$A$2:$C$45,2,FALSE))</f>
        <v>0</v>
      </c>
      <c r="X360" s="345">
        <f>IF(ISBLANK($B360),0,VLOOKUP($B360,Listen!$A$2:$C$45,3,FALSE))</f>
        <v>0</v>
      </c>
      <c r="Y360" s="372">
        <f t="shared" si="74"/>
        <v>0</v>
      </c>
      <c r="Z360" s="372">
        <f t="shared" si="73"/>
        <v>0</v>
      </c>
      <c r="AA360" s="372">
        <f t="shared" si="73"/>
        <v>0</v>
      </c>
      <c r="AB360" s="372">
        <f t="shared" si="73"/>
        <v>0</v>
      </c>
      <c r="AC360" s="372">
        <f t="shared" si="73"/>
        <v>0</v>
      </c>
      <c r="AD360" s="372">
        <f t="shared" si="73"/>
        <v>0</v>
      </c>
      <c r="AE360" s="372">
        <f t="shared" si="73"/>
        <v>0</v>
      </c>
      <c r="AF360" s="346">
        <f t="shared" si="72"/>
        <v>0</v>
      </c>
      <c r="AG360" s="346">
        <f>IF(C360=Allgemeines!$C$12,SAV!$V360-SAV!$AH360,HLOOKUP(Allgemeines!$C$12-1,$AI$4:$AO$2000,ROW(C360)-3,FALSE)-$AH360)</f>
        <v>0</v>
      </c>
      <c r="AH360" s="346">
        <f>HLOOKUP(Allgemeines!$C$12,$AI$4:$AO$2000,ROW(C360)-3,FALSE)</f>
        <v>0</v>
      </c>
      <c r="AI360" s="346">
        <f t="shared" si="63"/>
        <v>0</v>
      </c>
      <c r="AJ360" s="346">
        <f t="shared" si="64"/>
        <v>0</v>
      </c>
      <c r="AK360" s="346">
        <f t="shared" si="65"/>
        <v>0</v>
      </c>
      <c r="AL360" s="346">
        <f t="shared" si="66"/>
        <v>0</v>
      </c>
      <c r="AM360" s="346">
        <f t="shared" si="67"/>
        <v>0</v>
      </c>
      <c r="AN360" s="346">
        <f t="shared" si="68"/>
        <v>0</v>
      </c>
      <c r="AO360" s="346">
        <f t="shared" si="69"/>
        <v>0</v>
      </c>
    </row>
    <row r="361" spans="1:41" x14ac:dyDescent="0.25">
      <c r="A361" s="369"/>
      <c r="B361" s="369"/>
      <c r="C361" s="370"/>
      <c r="D361" s="369"/>
      <c r="E361" s="369"/>
      <c r="F361" s="369"/>
      <c r="G361" s="344">
        <f t="shared" si="70"/>
        <v>0</v>
      </c>
      <c r="H361" s="369"/>
      <c r="I361" s="369"/>
      <c r="J361" s="369"/>
      <c r="K361" s="369"/>
      <c r="L361" s="369"/>
      <c r="M361" s="369"/>
      <c r="N361" s="369"/>
      <c r="O361" s="369"/>
      <c r="P361" s="371"/>
      <c r="Q361" s="465">
        <f>IF(C361&gt;Allgemeines!$C$12,0,SUM(G361,H361,J361,K361,M361:N361)-SUM(I361,L361,O361:P361))</f>
        <v>0</v>
      </c>
      <c r="R361" s="369"/>
      <c r="S361" s="369"/>
      <c r="T361" s="369"/>
      <c r="U361" s="369"/>
      <c r="V361" s="344">
        <f t="shared" si="71"/>
        <v>0</v>
      </c>
      <c r="W361" s="345">
        <f>IF(ISBLANK($B361),0,VLOOKUP($B361,Listen!$A$2:$C$45,2,FALSE))</f>
        <v>0</v>
      </c>
      <c r="X361" s="345">
        <f>IF(ISBLANK($B361),0,VLOOKUP($B361,Listen!$A$2:$C$45,3,FALSE))</f>
        <v>0</v>
      </c>
      <c r="Y361" s="372">
        <f t="shared" si="74"/>
        <v>0</v>
      </c>
      <c r="Z361" s="372">
        <f t="shared" si="73"/>
        <v>0</v>
      </c>
      <c r="AA361" s="372">
        <f t="shared" si="73"/>
        <v>0</v>
      </c>
      <c r="AB361" s="372">
        <f t="shared" si="73"/>
        <v>0</v>
      </c>
      <c r="AC361" s="372">
        <f t="shared" si="73"/>
        <v>0</v>
      </c>
      <c r="AD361" s="372">
        <f t="shared" si="73"/>
        <v>0</v>
      </c>
      <c r="AE361" s="372">
        <f t="shared" si="73"/>
        <v>0</v>
      </c>
      <c r="AF361" s="346">
        <f t="shared" si="72"/>
        <v>0</v>
      </c>
      <c r="AG361" s="346">
        <f>IF(C361=Allgemeines!$C$12,SAV!$V361-SAV!$AH361,HLOOKUP(Allgemeines!$C$12-1,$AI$4:$AO$2000,ROW(C361)-3,FALSE)-$AH361)</f>
        <v>0</v>
      </c>
      <c r="AH361" s="346">
        <f>HLOOKUP(Allgemeines!$C$12,$AI$4:$AO$2000,ROW(C361)-3,FALSE)</f>
        <v>0</v>
      </c>
      <c r="AI361" s="346">
        <f t="shared" si="63"/>
        <v>0</v>
      </c>
      <c r="AJ361" s="346">
        <f t="shared" si="64"/>
        <v>0</v>
      </c>
      <c r="AK361" s="346">
        <f t="shared" si="65"/>
        <v>0</v>
      </c>
      <c r="AL361" s="346">
        <f t="shared" si="66"/>
        <v>0</v>
      </c>
      <c r="AM361" s="346">
        <f t="shared" si="67"/>
        <v>0</v>
      </c>
      <c r="AN361" s="346">
        <f t="shared" si="68"/>
        <v>0</v>
      </c>
      <c r="AO361" s="346">
        <f t="shared" si="69"/>
        <v>0</v>
      </c>
    </row>
    <row r="362" spans="1:41" x14ac:dyDescent="0.25">
      <c r="A362" s="369"/>
      <c r="B362" s="369"/>
      <c r="C362" s="370"/>
      <c r="D362" s="369"/>
      <c r="E362" s="369"/>
      <c r="F362" s="369"/>
      <c r="G362" s="344">
        <f t="shared" si="70"/>
        <v>0</v>
      </c>
      <c r="H362" s="369"/>
      <c r="I362" s="369"/>
      <c r="J362" s="369"/>
      <c r="K362" s="369"/>
      <c r="L362" s="369"/>
      <c r="M362" s="369"/>
      <c r="N362" s="369"/>
      <c r="O362" s="369"/>
      <c r="P362" s="371"/>
      <c r="Q362" s="465">
        <f>IF(C362&gt;Allgemeines!$C$12,0,SUM(G362,H362,J362,K362,M362:N362)-SUM(I362,L362,O362:P362))</f>
        <v>0</v>
      </c>
      <c r="R362" s="369"/>
      <c r="S362" s="369"/>
      <c r="T362" s="369"/>
      <c r="U362" s="369"/>
      <c r="V362" s="344">
        <f t="shared" si="71"/>
        <v>0</v>
      </c>
      <c r="W362" s="345">
        <f>IF(ISBLANK($B362),0,VLOOKUP($B362,Listen!$A$2:$C$45,2,FALSE))</f>
        <v>0</v>
      </c>
      <c r="X362" s="345">
        <f>IF(ISBLANK($B362),0,VLOOKUP($B362,Listen!$A$2:$C$45,3,FALSE))</f>
        <v>0</v>
      </c>
      <c r="Y362" s="372">
        <f t="shared" si="74"/>
        <v>0</v>
      </c>
      <c r="Z362" s="372">
        <f t="shared" si="73"/>
        <v>0</v>
      </c>
      <c r="AA362" s="372">
        <f t="shared" si="73"/>
        <v>0</v>
      </c>
      <c r="AB362" s="372">
        <f t="shared" si="73"/>
        <v>0</v>
      </c>
      <c r="AC362" s="372">
        <f t="shared" si="73"/>
        <v>0</v>
      </c>
      <c r="AD362" s="372">
        <f t="shared" si="73"/>
        <v>0</v>
      </c>
      <c r="AE362" s="372">
        <f t="shared" si="73"/>
        <v>0</v>
      </c>
      <c r="AF362" s="346">
        <f t="shared" si="72"/>
        <v>0</v>
      </c>
      <c r="AG362" s="346">
        <f>IF(C362=Allgemeines!$C$12,SAV!$V362-SAV!$AH362,HLOOKUP(Allgemeines!$C$12-1,$AI$4:$AO$2000,ROW(C362)-3,FALSE)-$AH362)</f>
        <v>0</v>
      </c>
      <c r="AH362" s="346">
        <f>HLOOKUP(Allgemeines!$C$12,$AI$4:$AO$2000,ROW(C362)-3,FALSE)</f>
        <v>0</v>
      </c>
      <c r="AI362" s="346">
        <f t="shared" si="63"/>
        <v>0</v>
      </c>
      <c r="AJ362" s="346">
        <f t="shared" si="64"/>
        <v>0</v>
      </c>
      <c r="AK362" s="346">
        <f t="shared" si="65"/>
        <v>0</v>
      </c>
      <c r="AL362" s="346">
        <f t="shared" si="66"/>
        <v>0</v>
      </c>
      <c r="AM362" s="346">
        <f t="shared" si="67"/>
        <v>0</v>
      </c>
      <c r="AN362" s="346">
        <f t="shared" si="68"/>
        <v>0</v>
      </c>
      <c r="AO362" s="346">
        <f t="shared" si="69"/>
        <v>0</v>
      </c>
    </row>
    <row r="363" spans="1:41" x14ac:dyDescent="0.25">
      <c r="A363" s="369"/>
      <c r="B363" s="369"/>
      <c r="C363" s="370"/>
      <c r="D363" s="369"/>
      <c r="E363" s="369"/>
      <c r="F363" s="369"/>
      <c r="G363" s="344">
        <f t="shared" si="70"/>
        <v>0</v>
      </c>
      <c r="H363" s="369"/>
      <c r="I363" s="369"/>
      <c r="J363" s="369"/>
      <c r="K363" s="369"/>
      <c r="L363" s="369"/>
      <c r="M363" s="369"/>
      <c r="N363" s="369"/>
      <c r="O363" s="369"/>
      <c r="P363" s="371"/>
      <c r="Q363" s="465">
        <f>IF(C363&gt;Allgemeines!$C$12,0,SUM(G363,H363,J363,K363,M363:N363)-SUM(I363,L363,O363:P363))</f>
        <v>0</v>
      </c>
      <c r="R363" s="369"/>
      <c r="S363" s="369"/>
      <c r="T363" s="369"/>
      <c r="U363" s="369"/>
      <c r="V363" s="344">
        <f t="shared" si="71"/>
        <v>0</v>
      </c>
      <c r="W363" s="345">
        <f>IF(ISBLANK($B363),0,VLOOKUP($B363,Listen!$A$2:$C$45,2,FALSE))</f>
        <v>0</v>
      </c>
      <c r="X363" s="345">
        <f>IF(ISBLANK($B363),0,VLOOKUP($B363,Listen!$A$2:$C$45,3,FALSE))</f>
        <v>0</v>
      </c>
      <c r="Y363" s="372">
        <f t="shared" si="74"/>
        <v>0</v>
      </c>
      <c r="Z363" s="372">
        <f t="shared" si="73"/>
        <v>0</v>
      </c>
      <c r="AA363" s="372">
        <f t="shared" si="73"/>
        <v>0</v>
      </c>
      <c r="AB363" s="372">
        <f t="shared" si="73"/>
        <v>0</v>
      </c>
      <c r="AC363" s="372">
        <f t="shared" si="73"/>
        <v>0</v>
      </c>
      <c r="AD363" s="372">
        <f t="shared" si="73"/>
        <v>0</v>
      </c>
      <c r="AE363" s="372">
        <f t="shared" si="73"/>
        <v>0</v>
      </c>
      <c r="AF363" s="346">
        <f t="shared" si="72"/>
        <v>0</v>
      </c>
      <c r="AG363" s="346">
        <f>IF(C363=Allgemeines!$C$12,SAV!$V363-SAV!$AH363,HLOOKUP(Allgemeines!$C$12-1,$AI$4:$AO$2000,ROW(C363)-3,FALSE)-$AH363)</f>
        <v>0</v>
      </c>
      <c r="AH363" s="346">
        <f>HLOOKUP(Allgemeines!$C$12,$AI$4:$AO$2000,ROW(C363)-3,FALSE)</f>
        <v>0</v>
      </c>
      <c r="AI363" s="346">
        <f t="shared" si="63"/>
        <v>0</v>
      </c>
      <c r="AJ363" s="346">
        <f t="shared" si="64"/>
        <v>0</v>
      </c>
      <c r="AK363" s="346">
        <f t="shared" si="65"/>
        <v>0</v>
      </c>
      <c r="AL363" s="346">
        <f t="shared" si="66"/>
        <v>0</v>
      </c>
      <c r="AM363" s="346">
        <f t="shared" si="67"/>
        <v>0</v>
      </c>
      <c r="AN363" s="346">
        <f t="shared" si="68"/>
        <v>0</v>
      </c>
      <c r="AO363" s="346">
        <f t="shared" si="69"/>
        <v>0</v>
      </c>
    </row>
    <row r="364" spans="1:41" x14ac:dyDescent="0.25">
      <c r="A364" s="369"/>
      <c r="B364" s="369"/>
      <c r="C364" s="370"/>
      <c r="D364" s="369"/>
      <c r="E364" s="369"/>
      <c r="F364" s="369"/>
      <c r="G364" s="344">
        <f t="shared" si="70"/>
        <v>0</v>
      </c>
      <c r="H364" s="369"/>
      <c r="I364" s="369"/>
      <c r="J364" s="369"/>
      <c r="K364" s="369"/>
      <c r="L364" s="369"/>
      <c r="M364" s="369"/>
      <c r="N364" s="369"/>
      <c r="O364" s="369"/>
      <c r="P364" s="371"/>
      <c r="Q364" s="465">
        <f>IF(C364&gt;Allgemeines!$C$12,0,SUM(G364,H364,J364,K364,M364:N364)-SUM(I364,L364,O364:P364))</f>
        <v>0</v>
      </c>
      <c r="R364" s="369"/>
      <c r="S364" s="369"/>
      <c r="T364" s="369"/>
      <c r="U364" s="369"/>
      <c r="V364" s="344">
        <f t="shared" si="71"/>
        <v>0</v>
      </c>
      <c r="W364" s="345">
        <f>IF(ISBLANK($B364),0,VLOOKUP($B364,Listen!$A$2:$C$45,2,FALSE))</f>
        <v>0</v>
      </c>
      <c r="X364" s="345">
        <f>IF(ISBLANK($B364),0,VLOOKUP($B364,Listen!$A$2:$C$45,3,FALSE))</f>
        <v>0</v>
      </c>
      <c r="Y364" s="372">
        <f t="shared" si="74"/>
        <v>0</v>
      </c>
      <c r="Z364" s="372">
        <f t="shared" si="73"/>
        <v>0</v>
      </c>
      <c r="AA364" s="372">
        <f t="shared" si="73"/>
        <v>0</v>
      </c>
      <c r="AB364" s="372">
        <f t="shared" si="73"/>
        <v>0</v>
      </c>
      <c r="AC364" s="372">
        <f t="shared" si="73"/>
        <v>0</v>
      </c>
      <c r="AD364" s="372">
        <f t="shared" si="73"/>
        <v>0</v>
      </c>
      <c r="AE364" s="372">
        <f t="shared" si="73"/>
        <v>0</v>
      </c>
      <c r="AF364" s="346">
        <f t="shared" si="72"/>
        <v>0</v>
      </c>
      <c r="AG364" s="346">
        <f>IF(C364=Allgemeines!$C$12,SAV!$V364-SAV!$AH364,HLOOKUP(Allgemeines!$C$12-1,$AI$4:$AO$2000,ROW(C364)-3,FALSE)-$AH364)</f>
        <v>0</v>
      </c>
      <c r="AH364" s="346">
        <f>HLOOKUP(Allgemeines!$C$12,$AI$4:$AO$2000,ROW(C364)-3,FALSE)</f>
        <v>0</v>
      </c>
      <c r="AI364" s="346">
        <f t="shared" si="63"/>
        <v>0</v>
      </c>
      <c r="AJ364" s="346">
        <f t="shared" si="64"/>
        <v>0</v>
      </c>
      <c r="AK364" s="346">
        <f t="shared" si="65"/>
        <v>0</v>
      </c>
      <c r="AL364" s="346">
        <f t="shared" si="66"/>
        <v>0</v>
      </c>
      <c r="AM364" s="346">
        <f t="shared" si="67"/>
        <v>0</v>
      </c>
      <c r="AN364" s="346">
        <f t="shared" si="68"/>
        <v>0</v>
      </c>
      <c r="AO364" s="346">
        <f t="shared" si="69"/>
        <v>0</v>
      </c>
    </row>
    <row r="365" spans="1:41" x14ac:dyDescent="0.25">
      <c r="A365" s="369"/>
      <c r="B365" s="369"/>
      <c r="C365" s="370"/>
      <c r="D365" s="369"/>
      <c r="E365" s="369"/>
      <c r="F365" s="369"/>
      <c r="G365" s="344">
        <f t="shared" si="70"/>
        <v>0</v>
      </c>
      <c r="H365" s="369"/>
      <c r="I365" s="369"/>
      <c r="J365" s="369"/>
      <c r="K365" s="369"/>
      <c r="L365" s="369"/>
      <c r="M365" s="369"/>
      <c r="N365" s="369"/>
      <c r="O365" s="369"/>
      <c r="P365" s="371"/>
      <c r="Q365" s="465">
        <f>IF(C365&gt;Allgemeines!$C$12,0,SUM(G365,H365,J365,K365,M365:N365)-SUM(I365,L365,O365:P365))</f>
        <v>0</v>
      </c>
      <c r="R365" s="369"/>
      <c r="S365" s="369"/>
      <c r="T365" s="369"/>
      <c r="U365" s="369"/>
      <c r="V365" s="344">
        <f t="shared" si="71"/>
        <v>0</v>
      </c>
      <c r="W365" s="345">
        <f>IF(ISBLANK($B365),0,VLOOKUP($B365,Listen!$A$2:$C$45,2,FALSE))</f>
        <v>0</v>
      </c>
      <c r="X365" s="345">
        <f>IF(ISBLANK($B365),0,VLOOKUP($B365,Listen!$A$2:$C$45,3,FALSE))</f>
        <v>0</v>
      </c>
      <c r="Y365" s="372">
        <f t="shared" si="74"/>
        <v>0</v>
      </c>
      <c r="Z365" s="372">
        <f t="shared" si="73"/>
        <v>0</v>
      </c>
      <c r="AA365" s="372">
        <f t="shared" si="73"/>
        <v>0</v>
      </c>
      <c r="AB365" s="372">
        <f t="shared" si="73"/>
        <v>0</v>
      </c>
      <c r="AC365" s="372">
        <f t="shared" si="73"/>
        <v>0</v>
      </c>
      <c r="AD365" s="372">
        <f t="shared" si="73"/>
        <v>0</v>
      </c>
      <c r="AE365" s="372">
        <f t="shared" si="73"/>
        <v>0</v>
      </c>
      <c r="AF365" s="346">
        <f t="shared" si="72"/>
        <v>0</v>
      </c>
      <c r="AG365" s="346">
        <f>IF(C365=Allgemeines!$C$12,SAV!$V365-SAV!$AH365,HLOOKUP(Allgemeines!$C$12-1,$AI$4:$AO$2000,ROW(C365)-3,FALSE)-$AH365)</f>
        <v>0</v>
      </c>
      <c r="AH365" s="346">
        <f>HLOOKUP(Allgemeines!$C$12,$AI$4:$AO$2000,ROW(C365)-3,FALSE)</f>
        <v>0</v>
      </c>
      <c r="AI365" s="346">
        <f t="shared" si="63"/>
        <v>0</v>
      </c>
      <c r="AJ365" s="346">
        <f t="shared" si="64"/>
        <v>0</v>
      </c>
      <c r="AK365" s="346">
        <f t="shared" si="65"/>
        <v>0</v>
      </c>
      <c r="AL365" s="346">
        <f t="shared" si="66"/>
        <v>0</v>
      </c>
      <c r="AM365" s="346">
        <f t="shared" si="67"/>
        <v>0</v>
      </c>
      <c r="AN365" s="346">
        <f t="shared" si="68"/>
        <v>0</v>
      </c>
      <c r="AO365" s="346">
        <f t="shared" si="69"/>
        <v>0</v>
      </c>
    </row>
    <row r="366" spans="1:41" x14ac:dyDescent="0.25">
      <c r="A366" s="369"/>
      <c r="B366" s="369"/>
      <c r="C366" s="370"/>
      <c r="D366" s="369"/>
      <c r="E366" s="369"/>
      <c r="F366" s="369"/>
      <c r="G366" s="344">
        <f t="shared" si="70"/>
        <v>0</v>
      </c>
      <c r="H366" s="369"/>
      <c r="I366" s="369"/>
      <c r="J366" s="369"/>
      <c r="K366" s="369"/>
      <c r="L366" s="369"/>
      <c r="M366" s="369"/>
      <c r="N366" s="369"/>
      <c r="O366" s="369"/>
      <c r="P366" s="371"/>
      <c r="Q366" s="465">
        <f>IF(C366&gt;Allgemeines!$C$12,0,SUM(G366,H366,J366,K366,M366:N366)-SUM(I366,L366,O366:P366))</f>
        <v>0</v>
      </c>
      <c r="R366" s="369"/>
      <c r="S366" s="369"/>
      <c r="T366" s="369"/>
      <c r="U366" s="369"/>
      <c r="V366" s="344">
        <f t="shared" si="71"/>
        <v>0</v>
      </c>
      <c r="W366" s="345">
        <f>IF(ISBLANK($B366),0,VLOOKUP($B366,Listen!$A$2:$C$45,2,FALSE))</f>
        <v>0</v>
      </c>
      <c r="X366" s="345">
        <f>IF(ISBLANK($B366),0,VLOOKUP($B366,Listen!$A$2:$C$45,3,FALSE))</f>
        <v>0</v>
      </c>
      <c r="Y366" s="372">
        <f t="shared" si="74"/>
        <v>0</v>
      </c>
      <c r="Z366" s="372">
        <f t="shared" si="73"/>
        <v>0</v>
      </c>
      <c r="AA366" s="372">
        <f t="shared" si="73"/>
        <v>0</v>
      </c>
      <c r="AB366" s="372">
        <f t="shared" si="73"/>
        <v>0</v>
      </c>
      <c r="AC366" s="372">
        <f t="shared" si="73"/>
        <v>0</v>
      </c>
      <c r="AD366" s="372">
        <f t="shared" si="73"/>
        <v>0</v>
      </c>
      <c r="AE366" s="372">
        <f t="shared" si="73"/>
        <v>0</v>
      </c>
      <c r="AF366" s="346">
        <f t="shared" si="72"/>
        <v>0</v>
      </c>
      <c r="AG366" s="346">
        <f>IF(C366=Allgemeines!$C$12,SAV!$V366-SAV!$AH366,HLOOKUP(Allgemeines!$C$12-1,$AI$4:$AO$2000,ROW(C366)-3,FALSE)-$AH366)</f>
        <v>0</v>
      </c>
      <c r="AH366" s="346">
        <f>HLOOKUP(Allgemeines!$C$12,$AI$4:$AO$2000,ROW(C366)-3,FALSE)</f>
        <v>0</v>
      </c>
      <c r="AI366" s="346">
        <f t="shared" si="63"/>
        <v>0</v>
      </c>
      <c r="AJ366" s="346">
        <f t="shared" si="64"/>
        <v>0</v>
      </c>
      <c r="AK366" s="346">
        <f t="shared" si="65"/>
        <v>0</v>
      </c>
      <c r="AL366" s="346">
        <f t="shared" si="66"/>
        <v>0</v>
      </c>
      <c r="AM366" s="346">
        <f t="shared" si="67"/>
        <v>0</v>
      </c>
      <c r="AN366" s="346">
        <f t="shared" si="68"/>
        <v>0</v>
      </c>
      <c r="AO366" s="346">
        <f t="shared" si="69"/>
        <v>0</v>
      </c>
    </row>
    <row r="367" spans="1:41" x14ac:dyDescent="0.25">
      <c r="A367" s="369"/>
      <c r="B367" s="369"/>
      <c r="C367" s="370"/>
      <c r="D367" s="369"/>
      <c r="E367" s="369"/>
      <c r="F367" s="369"/>
      <c r="G367" s="344">
        <f t="shared" si="70"/>
        <v>0</v>
      </c>
      <c r="H367" s="369"/>
      <c r="I367" s="369"/>
      <c r="J367" s="369"/>
      <c r="K367" s="369"/>
      <c r="L367" s="369"/>
      <c r="M367" s="369"/>
      <c r="N367" s="369"/>
      <c r="O367" s="369"/>
      <c r="P367" s="371"/>
      <c r="Q367" s="465">
        <f>IF(C367&gt;Allgemeines!$C$12,0,SUM(G367,H367,J367,K367,M367:N367)-SUM(I367,L367,O367:P367))</f>
        <v>0</v>
      </c>
      <c r="R367" s="369"/>
      <c r="S367" s="369"/>
      <c r="T367" s="369"/>
      <c r="U367" s="369"/>
      <c r="V367" s="344">
        <f t="shared" si="71"/>
        <v>0</v>
      </c>
      <c r="W367" s="345">
        <f>IF(ISBLANK($B367),0,VLOOKUP($B367,Listen!$A$2:$C$45,2,FALSE))</f>
        <v>0</v>
      </c>
      <c r="X367" s="345">
        <f>IF(ISBLANK($B367),0,VLOOKUP($B367,Listen!$A$2:$C$45,3,FALSE))</f>
        <v>0</v>
      </c>
      <c r="Y367" s="372">
        <f t="shared" si="74"/>
        <v>0</v>
      </c>
      <c r="Z367" s="372">
        <f t="shared" si="73"/>
        <v>0</v>
      </c>
      <c r="AA367" s="372">
        <f t="shared" si="73"/>
        <v>0</v>
      </c>
      <c r="AB367" s="372">
        <f t="shared" si="73"/>
        <v>0</v>
      </c>
      <c r="AC367" s="372">
        <f t="shared" si="73"/>
        <v>0</v>
      </c>
      <c r="AD367" s="372">
        <f t="shared" si="73"/>
        <v>0</v>
      </c>
      <c r="AE367" s="372">
        <f t="shared" si="73"/>
        <v>0</v>
      </c>
      <c r="AF367" s="346">
        <f t="shared" si="72"/>
        <v>0</v>
      </c>
      <c r="AG367" s="346">
        <f>IF(C367=Allgemeines!$C$12,SAV!$V367-SAV!$AH367,HLOOKUP(Allgemeines!$C$12-1,$AI$4:$AO$2000,ROW(C367)-3,FALSE)-$AH367)</f>
        <v>0</v>
      </c>
      <c r="AH367" s="346">
        <f>HLOOKUP(Allgemeines!$C$12,$AI$4:$AO$2000,ROW(C367)-3,FALSE)</f>
        <v>0</v>
      </c>
      <c r="AI367" s="346">
        <f t="shared" si="63"/>
        <v>0</v>
      </c>
      <c r="AJ367" s="346">
        <f t="shared" si="64"/>
        <v>0</v>
      </c>
      <c r="AK367" s="346">
        <f t="shared" si="65"/>
        <v>0</v>
      </c>
      <c r="AL367" s="346">
        <f t="shared" si="66"/>
        <v>0</v>
      </c>
      <c r="AM367" s="346">
        <f t="shared" si="67"/>
        <v>0</v>
      </c>
      <c r="AN367" s="346">
        <f t="shared" si="68"/>
        <v>0</v>
      </c>
      <c r="AO367" s="346">
        <f t="shared" si="69"/>
        <v>0</v>
      </c>
    </row>
    <row r="368" spans="1:41" x14ac:dyDescent="0.25">
      <c r="A368" s="369"/>
      <c r="B368" s="369"/>
      <c r="C368" s="370"/>
      <c r="D368" s="369"/>
      <c r="E368" s="369"/>
      <c r="F368" s="369"/>
      <c r="G368" s="344">
        <f t="shared" si="70"/>
        <v>0</v>
      </c>
      <c r="H368" s="369"/>
      <c r="I368" s="369"/>
      <c r="J368" s="369"/>
      <c r="K368" s="369"/>
      <c r="L368" s="369"/>
      <c r="M368" s="369"/>
      <c r="N368" s="369"/>
      <c r="O368" s="369"/>
      <c r="P368" s="371"/>
      <c r="Q368" s="465">
        <f>IF(C368&gt;Allgemeines!$C$12,0,SUM(G368,H368,J368,K368,M368:N368)-SUM(I368,L368,O368:P368))</f>
        <v>0</v>
      </c>
      <c r="R368" s="369"/>
      <c r="S368" s="369"/>
      <c r="T368" s="369"/>
      <c r="U368" s="369"/>
      <c r="V368" s="344">
        <f t="shared" si="71"/>
        <v>0</v>
      </c>
      <c r="W368" s="345">
        <f>IF(ISBLANK($B368),0,VLOOKUP($B368,Listen!$A$2:$C$45,2,FALSE))</f>
        <v>0</v>
      </c>
      <c r="X368" s="345">
        <f>IF(ISBLANK($B368),0,VLOOKUP($B368,Listen!$A$2:$C$45,3,FALSE))</f>
        <v>0</v>
      </c>
      <c r="Y368" s="372">
        <f t="shared" si="74"/>
        <v>0</v>
      </c>
      <c r="Z368" s="372">
        <f t="shared" si="73"/>
        <v>0</v>
      </c>
      <c r="AA368" s="372">
        <f t="shared" si="73"/>
        <v>0</v>
      </c>
      <c r="AB368" s="372">
        <f t="shared" si="73"/>
        <v>0</v>
      </c>
      <c r="AC368" s="372">
        <f t="shared" si="73"/>
        <v>0</v>
      </c>
      <c r="AD368" s="372">
        <f t="shared" si="73"/>
        <v>0</v>
      </c>
      <c r="AE368" s="372">
        <f t="shared" si="73"/>
        <v>0</v>
      </c>
      <c r="AF368" s="346">
        <f t="shared" si="72"/>
        <v>0</v>
      </c>
      <c r="AG368" s="346">
        <f>IF(C368=Allgemeines!$C$12,SAV!$V368-SAV!$AH368,HLOOKUP(Allgemeines!$C$12-1,$AI$4:$AO$2000,ROW(C368)-3,FALSE)-$AH368)</f>
        <v>0</v>
      </c>
      <c r="AH368" s="346">
        <f>HLOOKUP(Allgemeines!$C$12,$AI$4:$AO$2000,ROW(C368)-3,FALSE)</f>
        <v>0</v>
      </c>
      <c r="AI368" s="346">
        <f t="shared" si="63"/>
        <v>0</v>
      </c>
      <c r="AJ368" s="346">
        <f t="shared" si="64"/>
        <v>0</v>
      </c>
      <c r="AK368" s="346">
        <f t="shared" si="65"/>
        <v>0</v>
      </c>
      <c r="AL368" s="346">
        <f t="shared" si="66"/>
        <v>0</v>
      </c>
      <c r="AM368" s="346">
        <f t="shared" si="67"/>
        <v>0</v>
      </c>
      <c r="AN368" s="346">
        <f t="shared" si="68"/>
        <v>0</v>
      </c>
      <c r="AO368" s="346">
        <f t="shared" si="69"/>
        <v>0</v>
      </c>
    </row>
    <row r="369" spans="1:41" x14ac:dyDescent="0.25">
      <c r="A369" s="369"/>
      <c r="B369" s="369"/>
      <c r="C369" s="370"/>
      <c r="D369" s="369"/>
      <c r="E369" s="369"/>
      <c r="F369" s="369"/>
      <c r="G369" s="344">
        <f t="shared" si="70"/>
        <v>0</v>
      </c>
      <c r="H369" s="369"/>
      <c r="I369" s="369"/>
      <c r="J369" s="369"/>
      <c r="K369" s="369"/>
      <c r="L369" s="369"/>
      <c r="M369" s="369"/>
      <c r="N369" s="369"/>
      <c r="O369" s="369"/>
      <c r="P369" s="371"/>
      <c r="Q369" s="465">
        <f>IF(C369&gt;Allgemeines!$C$12,0,SUM(G369,H369,J369,K369,M369:N369)-SUM(I369,L369,O369:P369))</f>
        <v>0</v>
      </c>
      <c r="R369" s="369"/>
      <c r="S369" s="369"/>
      <c r="T369" s="369"/>
      <c r="U369" s="369"/>
      <c r="V369" s="344">
        <f t="shared" si="71"/>
        <v>0</v>
      </c>
      <c r="W369" s="345">
        <f>IF(ISBLANK($B369),0,VLOOKUP($B369,Listen!$A$2:$C$45,2,FALSE))</f>
        <v>0</v>
      </c>
      <c r="X369" s="345">
        <f>IF(ISBLANK($B369),0,VLOOKUP($B369,Listen!$A$2:$C$45,3,FALSE))</f>
        <v>0</v>
      </c>
      <c r="Y369" s="372">
        <f t="shared" si="74"/>
        <v>0</v>
      </c>
      <c r="Z369" s="372">
        <f t="shared" si="73"/>
        <v>0</v>
      </c>
      <c r="AA369" s="372">
        <f t="shared" si="73"/>
        <v>0</v>
      </c>
      <c r="AB369" s="372">
        <f t="shared" si="73"/>
        <v>0</v>
      </c>
      <c r="AC369" s="372">
        <f t="shared" si="73"/>
        <v>0</v>
      </c>
      <c r="AD369" s="372">
        <f t="shared" si="73"/>
        <v>0</v>
      </c>
      <c r="AE369" s="372">
        <f t="shared" si="73"/>
        <v>0</v>
      </c>
      <c r="AF369" s="346">
        <f t="shared" si="72"/>
        <v>0</v>
      </c>
      <c r="AG369" s="346">
        <f>IF(C369=Allgemeines!$C$12,SAV!$V369-SAV!$AH369,HLOOKUP(Allgemeines!$C$12-1,$AI$4:$AO$2000,ROW(C369)-3,FALSE)-$AH369)</f>
        <v>0</v>
      </c>
      <c r="AH369" s="346">
        <f>HLOOKUP(Allgemeines!$C$12,$AI$4:$AO$2000,ROW(C369)-3,FALSE)</f>
        <v>0</v>
      </c>
      <c r="AI369" s="346">
        <f t="shared" si="63"/>
        <v>0</v>
      </c>
      <c r="AJ369" s="346">
        <f t="shared" si="64"/>
        <v>0</v>
      </c>
      <c r="AK369" s="346">
        <f t="shared" si="65"/>
        <v>0</v>
      </c>
      <c r="AL369" s="346">
        <f t="shared" si="66"/>
        <v>0</v>
      </c>
      <c r="AM369" s="346">
        <f t="shared" si="67"/>
        <v>0</v>
      </c>
      <c r="AN369" s="346">
        <f t="shared" si="68"/>
        <v>0</v>
      </c>
      <c r="AO369" s="346">
        <f t="shared" si="69"/>
        <v>0</v>
      </c>
    </row>
    <row r="370" spans="1:41" x14ac:dyDescent="0.25">
      <c r="A370" s="369"/>
      <c r="B370" s="369"/>
      <c r="C370" s="370"/>
      <c r="D370" s="369"/>
      <c r="E370" s="369"/>
      <c r="F370" s="369"/>
      <c r="G370" s="344">
        <f t="shared" si="70"/>
        <v>0</v>
      </c>
      <c r="H370" s="369"/>
      <c r="I370" s="369"/>
      <c r="J370" s="369"/>
      <c r="K370" s="369"/>
      <c r="L370" s="369"/>
      <c r="M370" s="369"/>
      <c r="N370" s="369"/>
      <c r="O370" s="369"/>
      <c r="P370" s="371"/>
      <c r="Q370" s="465">
        <f>IF(C370&gt;Allgemeines!$C$12,0,SUM(G370,H370,J370,K370,M370:N370)-SUM(I370,L370,O370:P370))</f>
        <v>0</v>
      </c>
      <c r="R370" s="369"/>
      <c r="S370" s="369"/>
      <c r="T370" s="369"/>
      <c r="U370" s="369"/>
      <c r="V370" s="344">
        <f t="shared" si="71"/>
        <v>0</v>
      </c>
      <c r="W370" s="345">
        <f>IF(ISBLANK($B370),0,VLOOKUP($B370,Listen!$A$2:$C$45,2,FALSE))</f>
        <v>0</v>
      </c>
      <c r="X370" s="345">
        <f>IF(ISBLANK($B370),0,VLOOKUP($B370,Listen!$A$2:$C$45,3,FALSE))</f>
        <v>0</v>
      </c>
      <c r="Y370" s="372">
        <f t="shared" si="74"/>
        <v>0</v>
      </c>
      <c r="Z370" s="372">
        <f t="shared" si="73"/>
        <v>0</v>
      </c>
      <c r="AA370" s="372">
        <f t="shared" si="73"/>
        <v>0</v>
      </c>
      <c r="AB370" s="372">
        <f t="shared" si="73"/>
        <v>0</v>
      </c>
      <c r="AC370" s="372">
        <f t="shared" si="73"/>
        <v>0</v>
      </c>
      <c r="AD370" s="372">
        <f t="shared" si="73"/>
        <v>0</v>
      </c>
      <c r="AE370" s="372">
        <f t="shared" si="73"/>
        <v>0</v>
      </c>
      <c r="AF370" s="346">
        <f t="shared" si="72"/>
        <v>0</v>
      </c>
      <c r="AG370" s="346">
        <f>IF(C370=Allgemeines!$C$12,SAV!$V370-SAV!$AH370,HLOOKUP(Allgemeines!$C$12-1,$AI$4:$AO$2000,ROW(C370)-3,FALSE)-$AH370)</f>
        <v>0</v>
      </c>
      <c r="AH370" s="346">
        <f>HLOOKUP(Allgemeines!$C$12,$AI$4:$AO$2000,ROW(C370)-3,FALSE)</f>
        <v>0</v>
      </c>
      <c r="AI370" s="346">
        <f t="shared" si="63"/>
        <v>0</v>
      </c>
      <c r="AJ370" s="346">
        <f t="shared" si="64"/>
        <v>0</v>
      </c>
      <c r="AK370" s="346">
        <f t="shared" si="65"/>
        <v>0</v>
      </c>
      <c r="AL370" s="346">
        <f t="shared" si="66"/>
        <v>0</v>
      </c>
      <c r="AM370" s="346">
        <f t="shared" si="67"/>
        <v>0</v>
      </c>
      <c r="AN370" s="346">
        <f t="shared" si="68"/>
        <v>0</v>
      </c>
      <c r="AO370" s="346">
        <f t="shared" si="69"/>
        <v>0</v>
      </c>
    </row>
    <row r="371" spans="1:41" x14ac:dyDescent="0.25">
      <c r="A371" s="369"/>
      <c r="B371" s="369"/>
      <c r="C371" s="370"/>
      <c r="D371" s="369"/>
      <c r="E371" s="369"/>
      <c r="F371" s="369"/>
      <c r="G371" s="344">
        <f t="shared" si="70"/>
        <v>0</v>
      </c>
      <c r="H371" s="369"/>
      <c r="I371" s="369"/>
      <c r="J371" s="369"/>
      <c r="K371" s="369"/>
      <c r="L371" s="369"/>
      <c r="M371" s="369"/>
      <c r="N371" s="369"/>
      <c r="O371" s="369"/>
      <c r="P371" s="371"/>
      <c r="Q371" s="465">
        <f>IF(C371&gt;Allgemeines!$C$12,0,SUM(G371,H371,J371,K371,M371:N371)-SUM(I371,L371,O371:P371))</f>
        <v>0</v>
      </c>
      <c r="R371" s="369"/>
      <c r="S371" s="369"/>
      <c r="T371" s="369"/>
      <c r="U371" s="369"/>
      <c r="V371" s="344">
        <f t="shared" si="71"/>
        <v>0</v>
      </c>
      <c r="W371" s="345">
        <f>IF(ISBLANK($B371),0,VLOOKUP($B371,Listen!$A$2:$C$45,2,FALSE))</f>
        <v>0</v>
      </c>
      <c r="X371" s="345">
        <f>IF(ISBLANK($B371),0,VLOOKUP($B371,Listen!$A$2:$C$45,3,FALSE))</f>
        <v>0</v>
      </c>
      <c r="Y371" s="372">
        <f t="shared" si="74"/>
        <v>0</v>
      </c>
      <c r="Z371" s="372">
        <f t="shared" si="73"/>
        <v>0</v>
      </c>
      <c r="AA371" s="372">
        <f t="shared" si="73"/>
        <v>0</v>
      </c>
      <c r="AB371" s="372">
        <f t="shared" si="73"/>
        <v>0</v>
      </c>
      <c r="AC371" s="372">
        <f t="shared" si="73"/>
        <v>0</v>
      </c>
      <c r="AD371" s="372">
        <f t="shared" si="73"/>
        <v>0</v>
      </c>
      <c r="AE371" s="372">
        <f t="shared" ref="Z371:AE414" si="75">$W371</f>
        <v>0</v>
      </c>
      <c r="AF371" s="346">
        <f t="shared" si="72"/>
        <v>0</v>
      </c>
      <c r="AG371" s="346">
        <f>IF(C371=Allgemeines!$C$12,SAV!$V371-SAV!$AH371,HLOOKUP(Allgemeines!$C$12-1,$AI$4:$AO$2000,ROW(C371)-3,FALSE)-$AH371)</f>
        <v>0</v>
      </c>
      <c r="AH371" s="346">
        <f>HLOOKUP(Allgemeines!$C$12,$AI$4:$AO$2000,ROW(C371)-3,FALSE)</f>
        <v>0</v>
      </c>
      <c r="AI371" s="346">
        <f t="shared" si="63"/>
        <v>0</v>
      </c>
      <c r="AJ371" s="346">
        <f t="shared" si="64"/>
        <v>0</v>
      </c>
      <c r="AK371" s="346">
        <f t="shared" si="65"/>
        <v>0</v>
      </c>
      <c r="AL371" s="346">
        <f t="shared" si="66"/>
        <v>0</v>
      </c>
      <c r="AM371" s="346">
        <f t="shared" si="67"/>
        <v>0</v>
      </c>
      <c r="AN371" s="346">
        <f t="shared" si="68"/>
        <v>0</v>
      </c>
      <c r="AO371" s="346">
        <f t="shared" si="69"/>
        <v>0</v>
      </c>
    </row>
    <row r="372" spans="1:41" x14ac:dyDescent="0.25">
      <c r="A372" s="369"/>
      <c r="B372" s="369"/>
      <c r="C372" s="370"/>
      <c r="D372" s="369"/>
      <c r="E372" s="369"/>
      <c r="F372" s="369"/>
      <c r="G372" s="344">
        <f t="shared" si="70"/>
        <v>0</v>
      </c>
      <c r="H372" s="369"/>
      <c r="I372" s="369"/>
      <c r="J372" s="369"/>
      <c r="K372" s="369"/>
      <c r="L372" s="369"/>
      <c r="M372" s="369"/>
      <c r="N372" s="369"/>
      <c r="O372" s="369"/>
      <c r="P372" s="371"/>
      <c r="Q372" s="465">
        <f>IF(C372&gt;Allgemeines!$C$12,0,SUM(G372,H372,J372,K372,M372:N372)-SUM(I372,L372,O372:P372))</f>
        <v>0</v>
      </c>
      <c r="R372" s="369"/>
      <c r="S372" s="369"/>
      <c r="T372" s="369"/>
      <c r="U372" s="369"/>
      <c r="V372" s="344">
        <f t="shared" si="71"/>
        <v>0</v>
      </c>
      <c r="W372" s="345">
        <f>IF(ISBLANK($B372),0,VLOOKUP($B372,Listen!$A$2:$C$45,2,FALSE))</f>
        <v>0</v>
      </c>
      <c r="X372" s="345">
        <f>IF(ISBLANK($B372),0,VLOOKUP($B372,Listen!$A$2:$C$45,3,FALSE))</f>
        <v>0</v>
      </c>
      <c r="Y372" s="372">
        <f t="shared" si="74"/>
        <v>0</v>
      </c>
      <c r="Z372" s="372">
        <f t="shared" si="75"/>
        <v>0</v>
      </c>
      <c r="AA372" s="372">
        <f t="shared" si="75"/>
        <v>0</v>
      </c>
      <c r="AB372" s="372">
        <f t="shared" si="75"/>
        <v>0</v>
      </c>
      <c r="AC372" s="372">
        <f t="shared" si="75"/>
        <v>0</v>
      </c>
      <c r="AD372" s="372">
        <f t="shared" si="75"/>
        <v>0</v>
      </c>
      <c r="AE372" s="372">
        <f t="shared" si="75"/>
        <v>0</v>
      </c>
      <c r="AF372" s="346">
        <f t="shared" si="72"/>
        <v>0</v>
      </c>
      <c r="AG372" s="346">
        <f>IF(C372=Allgemeines!$C$12,SAV!$V372-SAV!$AH372,HLOOKUP(Allgemeines!$C$12-1,$AI$4:$AO$2000,ROW(C372)-3,FALSE)-$AH372)</f>
        <v>0</v>
      </c>
      <c r="AH372" s="346">
        <f>HLOOKUP(Allgemeines!$C$12,$AI$4:$AO$2000,ROW(C372)-3,FALSE)</f>
        <v>0</v>
      </c>
      <c r="AI372" s="346">
        <f t="shared" si="63"/>
        <v>0</v>
      </c>
      <c r="AJ372" s="346">
        <f t="shared" si="64"/>
        <v>0</v>
      </c>
      <c r="AK372" s="346">
        <f t="shared" si="65"/>
        <v>0</v>
      </c>
      <c r="AL372" s="346">
        <f t="shared" si="66"/>
        <v>0</v>
      </c>
      <c r="AM372" s="346">
        <f t="shared" si="67"/>
        <v>0</v>
      </c>
      <c r="AN372" s="346">
        <f t="shared" si="68"/>
        <v>0</v>
      </c>
      <c r="AO372" s="346">
        <f t="shared" si="69"/>
        <v>0</v>
      </c>
    </row>
    <row r="373" spans="1:41" x14ac:dyDescent="0.25">
      <c r="A373" s="369"/>
      <c r="B373" s="369"/>
      <c r="C373" s="370"/>
      <c r="D373" s="369"/>
      <c r="E373" s="369"/>
      <c r="F373" s="369"/>
      <c r="G373" s="344">
        <f t="shared" si="70"/>
        <v>0</v>
      </c>
      <c r="H373" s="369"/>
      <c r="I373" s="369"/>
      <c r="J373" s="369"/>
      <c r="K373" s="369"/>
      <c r="L373" s="369"/>
      <c r="M373" s="369"/>
      <c r="N373" s="369"/>
      <c r="O373" s="369"/>
      <c r="P373" s="371"/>
      <c r="Q373" s="465">
        <f>IF(C373&gt;Allgemeines!$C$12,0,SUM(G373,H373,J373,K373,M373:N373)-SUM(I373,L373,O373:P373))</f>
        <v>0</v>
      </c>
      <c r="R373" s="369"/>
      <c r="S373" s="369"/>
      <c r="T373" s="369"/>
      <c r="U373" s="369"/>
      <c r="V373" s="344">
        <f t="shared" si="71"/>
        <v>0</v>
      </c>
      <c r="W373" s="345">
        <f>IF(ISBLANK($B373),0,VLOOKUP($B373,Listen!$A$2:$C$45,2,FALSE))</f>
        <v>0</v>
      </c>
      <c r="X373" s="345">
        <f>IF(ISBLANK($B373),0,VLOOKUP($B373,Listen!$A$2:$C$45,3,FALSE))</f>
        <v>0</v>
      </c>
      <c r="Y373" s="372">
        <f t="shared" si="74"/>
        <v>0</v>
      </c>
      <c r="Z373" s="372">
        <f t="shared" si="75"/>
        <v>0</v>
      </c>
      <c r="AA373" s="372">
        <f t="shared" si="75"/>
        <v>0</v>
      </c>
      <c r="AB373" s="372">
        <f t="shared" si="75"/>
        <v>0</v>
      </c>
      <c r="AC373" s="372">
        <f t="shared" si="75"/>
        <v>0</v>
      </c>
      <c r="AD373" s="372">
        <f t="shared" si="75"/>
        <v>0</v>
      </c>
      <c r="AE373" s="372">
        <f t="shared" si="75"/>
        <v>0</v>
      </c>
      <c r="AF373" s="346">
        <f t="shared" si="72"/>
        <v>0</v>
      </c>
      <c r="AG373" s="346">
        <f>IF(C373=Allgemeines!$C$12,SAV!$V373-SAV!$AH373,HLOOKUP(Allgemeines!$C$12-1,$AI$4:$AO$2000,ROW(C373)-3,FALSE)-$AH373)</f>
        <v>0</v>
      </c>
      <c r="AH373" s="346">
        <f>HLOOKUP(Allgemeines!$C$12,$AI$4:$AO$2000,ROW(C373)-3,FALSE)</f>
        <v>0</v>
      </c>
      <c r="AI373" s="346">
        <f t="shared" si="63"/>
        <v>0</v>
      </c>
      <c r="AJ373" s="346">
        <f t="shared" si="64"/>
        <v>0</v>
      </c>
      <c r="AK373" s="346">
        <f t="shared" si="65"/>
        <v>0</v>
      </c>
      <c r="AL373" s="346">
        <f t="shared" si="66"/>
        <v>0</v>
      </c>
      <c r="AM373" s="346">
        <f t="shared" si="67"/>
        <v>0</v>
      </c>
      <c r="AN373" s="346">
        <f t="shared" si="68"/>
        <v>0</v>
      </c>
      <c r="AO373" s="346">
        <f t="shared" si="69"/>
        <v>0</v>
      </c>
    </row>
    <row r="374" spans="1:41" x14ac:dyDescent="0.25">
      <c r="A374" s="369"/>
      <c r="B374" s="369"/>
      <c r="C374" s="370"/>
      <c r="D374" s="369"/>
      <c r="E374" s="369"/>
      <c r="F374" s="369"/>
      <c r="G374" s="344">
        <f t="shared" si="70"/>
        <v>0</v>
      </c>
      <c r="H374" s="369"/>
      <c r="I374" s="369"/>
      <c r="J374" s="369"/>
      <c r="K374" s="369"/>
      <c r="L374" s="369"/>
      <c r="M374" s="369"/>
      <c r="N374" s="369"/>
      <c r="O374" s="369"/>
      <c r="P374" s="371"/>
      <c r="Q374" s="465">
        <f>IF(C374&gt;Allgemeines!$C$12,0,SUM(G374,H374,J374,K374,M374:N374)-SUM(I374,L374,O374:P374))</f>
        <v>0</v>
      </c>
      <c r="R374" s="369"/>
      <c r="S374" s="369"/>
      <c r="T374" s="369"/>
      <c r="U374" s="369"/>
      <c r="V374" s="344">
        <f t="shared" si="71"/>
        <v>0</v>
      </c>
      <c r="W374" s="345">
        <f>IF(ISBLANK($B374),0,VLOOKUP($B374,Listen!$A$2:$C$45,2,FALSE))</f>
        <v>0</v>
      </c>
      <c r="X374" s="345">
        <f>IF(ISBLANK($B374),0,VLOOKUP($B374,Listen!$A$2:$C$45,3,FALSE))</f>
        <v>0</v>
      </c>
      <c r="Y374" s="372">
        <f t="shared" si="74"/>
        <v>0</v>
      </c>
      <c r="Z374" s="372">
        <f t="shared" si="75"/>
        <v>0</v>
      </c>
      <c r="AA374" s="372">
        <f t="shared" si="75"/>
        <v>0</v>
      </c>
      <c r="AB374" s="372">
        <f t="shared" si="75"/>
        <v>0</v>
      </c>
      <c r="AC374" s="372">
        <f t="shared" si="75"/>
        <v>0</v>
      </c>
      <c r="AD374" s="372">
        <f t="shared" si="75"/>
        <v>0</v>
      </c>
      <c r="AE374" s="372">
        <f t="shared" si="75"/>
        <v>0</v>
      </c>
      <c r="AF374" s="346">
        <f t="shared" si="72"/>
        <v>0</v>
      </c>
      <c r="AG374" s="346">
        <f>IF(C374=Allgemeines!$C$12,SAV!$V374-SAV!$AH374,HLOOKUP(Allgemeines!$C$12-1,$AI$4:$AO$2000,ROW(C374)-3,FALSE)-$AH374)</f>
        <v>0</v>
      </c>
      <c r="AH374" s="346">
        <f>HLOOKUP(Allgemeines!$C$12,$AI$4:$AO$2000,ROW(C374)-3,FALSE)</f>
        <v>0</v>
      </c>
      <c r="AI374" s="346">
        <f t="shared" si="63"/>
        <v>0</v>
      </c>
      <c r="AJ374" s="346">
        <f t="shared" si="64"/>
        <v>0</v>
      </c>
      <c r="AK374" s="346">
        <f t="shared" si="65"/>
        <v>0</v>
      </c>
      <c r="AL374" s="346">
        <f t="shared" si="66"/>
        <v>0</v>
      </c>
      <c r="AM374" s="346">
        <f t="shared" si="67"/>
        <v>0</v>
      </c>
      <c r="AN374" s="346">
        <f t="shared" si="68"/>
        <v>0</v>
      </c>
      <c r="AO374" s="346">
        <f t="shared" si="69"/>
        <v>0</v>
      </c>
    </row>
    <row r="375" spans="1:41" x14ac:dyDescent="0.25">
      <c r="A375" s="369"/>
      <c r="B375" s="369"/>
      <c r="C375" s="370"/>
      <c r="D375" s="369"/>
      <c r="E375" s="369"/>
      <c r="F375" s="369"/>
      <c r="G375" s="344">
        <f t="shared" si="70"/>
        <v>0</v>
      </c>
      <c r="H375" s="369"/>
      <c r="I375" s="369"/>
      <c r="J375" s="369"/>
      <c r="K375" s="369"/>
      <c r="L375" s="369"/>
      <c r="M375" s="369"/>
      <c r="N375" s="369"/>
      <c r="O375" s="369"/>
      <c r="P375" s="371"/>
      <c r="Q375" s="465">
        <f>IF(C375&gt;Allgemeines!$C$12,0,SUM(G375,H375,J375,K375,M375:N375)-SUM(I375,L375,O375:P375))</f>
        <v>0</v>
      </c>
      <c r="R375" s="369"/>
      <c r="S375" s="369"/>
      <c r="T375" s="369"/>
      <c r="U375" s="369"/>
      <c r="V375" s="344">
        <f t="shared" si="71"/>
        <v>0</v>
      </c>
      <c r="W375" s="345">
        <f>IF(ISBLANK($B375),0,VLOOKUP($B375,Listen!$A$2:$C$45,2,FALSE))</f>
        <v>0</v>
      </c>
      <c r="X375" s="345">
        <f>IF(ISBLANK($B375),0,VLOOKUP($B375,Listen!$A$2:$C$45,3,FALSE))</f>
        <v>0</v>
      </c>
      <c r="Y375" s="372">
        <f t="shared" si="74"/>
        <v>0</v>
      </c>
      <c r="Z375" s="372">
        <f t="shared" si="75"/>
        <v>0</v>
      </c>
      <c r="AA375" s="372">
        <f t="shared" si="75"/>
        <v>0</v>
      </c>
      <c r="AB375" s="372">
        <f t="shared" si="75"/>
        <v>0</v>
      </c>
      <c r="AC375" s="372">
        <f t="shared" si="75"/>
        <v>0</v>
      </c>
      <c r="AD375" s="372">
        <f t="shared" si="75"/>
        <v>0</v>
      </c>
      <c r="AE375" s="372">
        <f t="shared" si="75"/>
        <v>0</v>
      </c>
      <c r="AF375" s="346">
        <f t="shared" si="72"/>
        <v>0</v>
      </c>
      <c r="AG375" s="346">
        <f>IF(C375=Allgemeines!$C$12,SAV!$V375-SAV!$AH375,HLOOKUP(Allgemeines!$C$12-1,$AI$4:$AO$2000,ROW(C375)-3,FALSE)-$AH375)</f>
        <v>0</v>
      </c>
      <c r="AH375" s="346">
        <f>HLOOKUP(Allgemeines!$C$12,$AI$4:$AO$2000,ROW(C375)-3,FALSE)</f>
        <v>0</v>
      </c>
      <c r="AI375" s="346">
        <f t="shared" si="63"/>
        <v>0</v>
      </c>
      <c r="AJ375" s="346">
        <f t="shared" si="64"/>
        <v>0</v>
      </c>
      <c r="AK375" s="346">
        <f t="shared" si="65"/>
        <v>0</v>
      </c>
      <c r="AL375" s="346">
        <f t="shared" si="66"/>
        <v>0</v>
      </c>
      <c r="AM375" s="346">
        <f t="shared" si="67"/>
        <v>0</v>
      </c>
      <c r="AN375" s="346">
        <f t="shared" si="68"/>
        <v>0</v>
      </c>
      <c r="AO375" s="346">
        <f t="shared" si="69"/>
        <v>0</v>
      </c>
    </row>
    <row r="376" spans="1:41" x14ac:dyDescent="0.25">
      <c r="A376" s="369"/>
      <c r="B376" s="369"/>
      <c r="C376" s="370"/>
      <c r="D376" s="369"/>
      <c r="E376" s="369"/>
      <c r="F376" s="369"/>
      <c r="G376" s="344">
        <f t="shared" si="70"/>
        <v>0</v>
      </c>
      <c r="H376" s="369"/>
      <c r="I376" s="369"/>
      <c r="J376" s="369"/>
      <c r="K376" s="369"/>
      <c r="L376" s="369"/>
      <c r="M376" s="369"/>
      <c r="N376" s="369"/>
      <c r="O376" s="369"/>
      <c r="P376" s="371"/>
      <c r="Q376" s="465">
        <f>IF(C376&gt;Allgemeines!$C$12,0,SUM(G376,H376,J376,K376,M376:N376)-SUM(I376,L376,O376:P376))</f>
        <v>0</v>
      </c>
      <c r="R376" s="369"/>
      <c r="S376" s="369"/>
      <c r="T376" s="369"/>
      <c r="U376" s="369"/>
      <c r="V376" s="344">
        <f t="shared" si="71"/>
        <v>0</v>
      </c>
      <c r="W376" s="345">
        <f>IF(ISBLANK($B376),0,VLOOKUP($B376,Listen!$A$2:$C$45,2,FALSE))</f>
        <v>0</v>
      </c>
      <c r="X376" s="345">
        <f>IF(ISBLANK($B376),0,VLOOKUP($B376,Listen!$A$2:$C$45,3,FALSE))</f>
        <v>0</v>
      </c>
      <c r="Y376" s="372">
        <f t="shared" si="74"/>
        <v>0</v>
      </c>
      <c r="Z376" s="372">
        <f t="shared" si="75"/>
        <v>0</v>
      </c>
      <c r="AA376" s="372">
        <f t="shared" si="75"/>
        <v>0</v>
      </c>
      <c r="AB376" s="372">
        <f t="shared" si="75"/>
        <v>0</v>
      </c>
      <c r="AC376" s="372">
        <f t="shared" si="75"/>
        <v>0</v>
      </c>
      <c r="AD376" s="372">
        <f t="shared" si="75"/>
        <v>0</v>
      </c>
      <c r="AE376" s="372">
        <f t="shared" si="75"/>
        <v>0</v>
      </c>
      <c r="AF376" s="346">
        <f t="shared" si="72"/>
        <v>0</v>
      </c>
      <c r="AG376" s="346">
        <f>IF(C376=Allgemeines!$C$12,SAV!$V376-SAV!$AH376,HLOOKUP(Allgemeines!$C$12-1,$AI$4:$AO$2000,ROW(C376)-3,FALSE)-$AH376)</f>
        <v>0</v>
      </c>
      <c r="AH376" s="346">
        <f>HLOOKUP(Allgemeines!$C$12,$AI$4:$AO$2000,ROW(C376)-3,FALSE)</f>
        <v>0</v>
      </c>
      <c r="AI376" s="346">
        <f t="shared" si="63"/>
        <v>0</v>
      </c>
      <c r="AJ376" s="346">
        <f t="shared" si="64"/>
        <v>0</v>
      </c>
      <c r="AK376" s="346">
        <f t="shared" si="65"/>
        <v>0</v>
      </c>
      <c r="AL376" s="346">
        <f t="shared" si="66"/>
        <v>0</v>
      </c>
      <c r="AM376" s="346">
        <f t="shared" si="67"/>
        <v>0</v>
      </c>
      <c r="AN376" s="346">
        <f t="shared" si="68"/>
        <v>0</v>
      </c>
      <c r="AO376" s="346">
        <f t="shared" si="69"/>
        <v>0</v>
      </c>
    </row>
    <row r="377" spans="1:41" x14ac:dyDescent="0.25">
      <c r="A377" s="369"/>
      <c r="B377" s="369"/>
      <c r="C377" s="370"/>
      <c r="D377" s="369"/>
      <c r="E377" s="369"/>
      <c r="F377" s="369"/>
      <c r="G377" s="344">
        <f t="shared" si="70"/>
        <v>0</v>
      </c>
      <c r="H377" s="369"/>
      <c r="I377" s="369"/>
      <c r="J377" s="369"/>
      <c r="K377" s="369"/>
      <c r="L377" s="369"/>
      <c r="M377" s="369"/>
      <c r="N377" s="369"/>
      <c r="O377" s="369"/>
      <c r="P377" s="371"/>
      <c r="Q377" s="465">
        <f>IF(C377&gt;Allgemeines!$C$12,0,SUM(G377,H377,J377,K377,M377:N377)-SUM(I377,L377,O377:P377))</f>
        <v>0</v>
      </c>
      <c r="R377" s="369"/>
      <c r="S377" s="369"/>
      <c r="T377" s="369"/>
      <c r="U377" s="369"/>
      <c r="V377" s="344">
        <f t="shared" si="71"/>
        <v>0</v>
      </c>
      <c r="W377" s="345">
        <f>IF(ISBLANK($B377),0,VLOOKUP($B377,Listen!$A$2:$C$45,2,FALSE))</f>
        <v>0</v>
      </c>
      <c r="X377" s="345">
        <f>IF(ISBLANK($B377),0,VLOOKUP($B377,Listen!$A$2:$C$45,3,FALSE))</f>
        <v>0</v>
      </c>
      <c r="Y377" s="372">
        <f t="shared" si="74"/>
        <v>0</v>
      </c>
      <c r="Z377" s="372">
        <f t="shared" si="75"/>
        <v>0</v>
      </c>
      <c r="AA377" s="372">
        <f t="shared" si="75"/>
        <v>0</v>
      </c>
      <c r="AB377" s="372">
        <f t="shared" si="75"/>
        <v>0</v>
      </c>
      <c r="AC377" s="372">
        <f t="shared" si="75"/>
        <v>0</v>
      </c>
      <c r="AD377" s="372">
        <f t="shared" si="75"/>
        <v>0</v>
      </c>
      <c r="AE377" s="372">
        <f t="shared" si="75"/>
        <v>0</v>
      </c>
      <c r="AF377" s="346">
        <f t="shared" si="72"/>
        <v>0</v>
      </c>
      <c r="AG377" s="346">
        <f>IF(C377=Allgemeines!$C$12,SAV!$V377-SAV!$AH377,HLOOKUP(Allgemeines!$C$12-1,$AI$4:$AO$2000,ROW(C377)-3,FALSE)-$AH377)</f>
        <v>0</v>
      </c>
      <c r="AH377" s="346">
        <f>HLOOKUP(Allgemeines!$C$12,$AI$4:$AO$2000,ROW(C377)-3,FALSE)</f>
        <v>0</v>
      </c>
      <c r="AI377" s="346">
        <f t="shared" si="63"/>
        <v>0</v>
      </c>
      <c r="AJ377" s="346">
        <f t="shared" si="64"/>
        <v>0</v>
      </c>
      <c r="AK377" s="346">
        <f t="shared" si="65"/>
        <v>0</v>
      </c>
      <c r="AL377" s="346">
        <f t="shared" si="66"/>
        <v>0</v>
      </c>
      <c r="AM377" s="346">
        <f t="shared" si="67"/>
        <v>0</v>
      </c>
      <c r="AN377" s="346">
        <f t="shared" si="68"/>
        <v>0</v>
      </c>
      <c r="AO377" s="346">
        <f t="shared" si="69"/>
        <v>0</v>
      </c>
    </row>
    <row r="378" spans="1:41" x14ac:dyDescent="0.25">
      <c r="A378" s="369"/>
      <c r="B378" s="369"/>
      <c r="C378" s="370"/>
      <c r="D378" s="369"/>
      <c r="E378" s="369"/>
      <c r="F378" s="369"/>
      <c r="G378" s="344">
        <f t="shared" si="70"/>
        <v>0</v>
      </c>
      <c r="H378" s="369"/>
      <c r="I378" s="369"/>
      <c r="J378" s="369"/>
      <c r="K378" s="369"/>
      <c r="L378" s="369"/>
      <c r="M378" s="369"/>
      <c r="N378" s="369"/>
      <c r="O378" s="369"/>
      <c r="P378" s="371"/>
      <c r="Q378" s="465">
        <f>IF(C378&gt;Allgemeines!$C$12,0,SUM(G378,H378,J378,K378,M378:N378)-SUM(I378,L378,O378:P378))</f>
        <v>0</v>
      </c>
      <c r="R378" s="369"/>
      <c r="S378" s="369"/>
      <c r="T378" s="369"/>
      <c r="U378" s="369"/>
      <c r="V378" s="344">
        <f t="shared" si="71"/>
        <v>0</v>
      </c>
      <c r="W378" s="345">
        <f>IF(ISBLANK($B378),0,VLOOKUP($B378,Listen!$A$2:$C$45,2,FALSE))</f>
        <v>0</v>
      </c>
      <c r="X378" s="345">
        <f>IF(ISBLANK($B378),0,VLOOKUP($B378,Listen!$A$2:$C$45,3,FALSE))</f>
        <v>0</v>
      </c>
      <c r="Y378" s="372">
        <f t="shared" si="74"/>
        <v>0</v>
      </c>
      <c r="Z378" s="372">
        <f t="shared" si="75"/>
        <v>0</v>
      </c>
      <c r="AA378" s="372">
        <f t="shared" si="75"/>
        <v>0</v>
      </c>
      <c r="AB378" s="372">
        <f t="shared" si="75"/>
        <v>0</v>
      </c>
      <c r="AC378" s="372">
        <f t="shared" si="75"/>
        <v>0</v>
      </c>
      <c r="AD378" s="372">
        <f t="shared" si="75"/>
        <v>0</v>
      </c>
      <c r="AE378" s="372">
        <f t="shared" si="75"/>
        <v>0</v>
      </c>
      <c r="AF378" s="346">
        <f t="shared" si="72"/>
        <v>0</v>
      </c>
      <c r="AG378" s="346">
        <f>IF(C378=Allgemeines!$C$12,SAV!$V378-SAV!$AH378,HLOOKUP(Allgemeines!$C$12-1,$AI$4:$AO$2000,ROW(C378)-3,FALSE)-$AH378)</f>
        <v>0</v>
      </c>
      <c r="AH378" s="346">
        <f>HLOOKUP(Allgemeines!$C$12,$AI$4:$AO$2000,ROW(C378)-3,FALSE)</f>
        <v>0</v>
      </c>
      <c r="AI378" s="346">
        <f t="shared" si="63"/>
        <v>0</v>
      </c>
      <c r="AJ378" s="346">
        <f t="shared" si="64"/>
        <v>0</v>
      </c>
      <c r="AK378" s="346">
        <f t="shared" si="65"/>
        <v>0</v>
      </c>
      <c r="AL378" s="346">
        <f t="shared" si="66"/>
        <v>0</v>
      </c>
      <c r="AM378" s="346">
        <f t="shared" si="67"/>
        <v>0</v>
      </c>
      <c r="AN378" s="346">
        <f t="shared" si="68"/>
        <v>0</v>
      </c>
      <c r="AO378" s="346">
        <f t="shared" si="69"/>
        <v>0</v>
      </c>
    </row>
    <row r="379" spans="1:41" x14ac:dyDescent="0.25">
      <c r="A379" s="369"/>
      <c r="B379" s="369"/>
      <c r="C379" s="370"/>
      <c r="D379" s="369"/>
      <c r="E379" s="369"/>
      <c r="F379" s="369"/>
      <c r="G379" s="344">
        <f t="shared" si="70"/>
        <v>0</v>
      </c>
      <c r="H379" s="369"/>
      <c r="I379" s="369"/>
      <c r="J379" s="369"/>
      <c r="K379" s="369"/>
      <c r="L379" s="369"/>
      <c r="M379" s="369"/>
      <c r="N379" s="369"/>
      <c r="O379" s="369"/>
      <c r="P379" s="371"/>
      <c r="Q379" s="465">
        <f>IF(C379&gt;Allgemeines!$C$12,0,SUM(G379,H379,J379,K379,M379:N379)-SUM(I379,L379,O379:P379))</f>
        <v>0</v>
      </c>
      <c r="R379" s="369"/>
      <c r="S379" s="369"/>
      <c r="T379" s="369"/>
      <c r="U379" s="369"/>
      <c r="V379" s="344">
        <f t="shared" si="71"/>
        <v>0</v>
      </c>
      <c r="W379" s="345">
        <f>IF(ISBLANK($B379),0,VLOOKUP($B379,Listen!$A$2:$C$45,2,FALSE))</f>
        <v>0</v>
      </c>
      <c r="X379" s="345">
        <f>IF(ISBLANK($B379),0,VLOOKUP($B379,Listen!$A$2:$C$45,3,FALSE))</f>
        <v>0</v>
      </c>
      <c r="Y379" s="372">
        <f t="shared" si="74"/>
        <v>0</v>
      </c>
      <c r="Z379" s="372">
        <f t="shared" si="75"/>
        <v>0</v>
      </c>
      <c r="AA379" s="372">
        <f t="shared" si="75"/>
        <v>0</v>
      </c>
      <c r="AB379" s="372">
        <f t="shared" si="75"/>
        <v>0</v>
      </c>
      <c r="AC379" s="372">
        <f t="shared" si="75"/>
        <v>0</v>
      </c>
      <c r="AD379" s="372">
        <f t="shared" si="75"/>
        <v>0</v>
      </c>
      <c r="AE379" s="372">
        <f t="shared" si="75"/>
        <v>0</v>
      </c>
      <c r="AF379" s="346">
        <f t="shared" si="72"/>
        <v>0</v>
      </c>
      <c r="AG379" s="346">
        <f>IF(C379=Allgemeines!$C$12,SAV!$V379-SAV!$AH379,HLOOKUP(Allgemeines!$C$12-1,$AI$4:$AO$2000,ROW(C379)-3,FALSE)-$AH379)</f>
        <v>0</v>
      </c>
      <c r="AH379" s="346">
        <f>HLOOKUP(Allgemeines!$C$12,$AI$4:$AO$2000,ROW(C379)-3,FALSE)</f>
        <v>0</v>
      </c>
      <c r="AI379" s="346">
        <f t="shared" si="63"/>
        <v>0</v>
      </c>
      <c r="AJ379" s="346">
        <f t="shared" si="64"/>
        <v>0</v>
      </c>
      <c r="AK379" s="346">
        <f t="shared" si="65"/>
        <v>0</v>
      </c>
      <c r="AL379" s="346">
        <f t="shared" si="66"/>
        <v>0</v>
      </c>
      <c r="AM379" s="346">
        <f t="shared" si="67"/>
        <v>0</v>
      </c>
      <c r="AN379" s="346">
        <f t="shared" si="68"/>
        <v>0</v>
      </c>
      <c r="AO379" s="346">
        <f t="shared" si="69"/>
        <v>0</v>
      </c>
    </row>
    <row r="380" spans="1:41" x14ac:dyDescent="0.25">
      <c r="A380" s="369"/>
      <c r="B380" s="369"/>
      <c r="C380" s="370"/>
      <c r="D380" s="369"/>
      <c r="E380" s="369"/>
      <c r="F380" s="369"/>
      <c r="G380" s="344">
        <f t="shared" si="70"/>
        <v>0</v>
      </c>
      <c r="H380" s="369"/>
      <c r="I380" s="369"/>
      <c r="J380" s="369"/>
      <c r="K380" s="369"/>
      <c r="L380" s="369"/>
      <c r="M380" s="369"/>
      <c r="N380" s="369"/>
      <c r="O380" s="369"/>
      <c r="P380" s="371"/>
      <c r="Q380" s="465">
        <f>IF(C380&gt;Allgemeines!$C$12,0,SUM(G380,H380,J380,K380,M380:N380)-SUM(I380,L380,O380:P380))</f>
        <v>0</v>
      </c>
      <c r="R380" s="369"/>
      <c r="S380" s="369"/>
      <c r="T380" s="369"/>
      <c r="U380" s="369"/>
      <c r="V380" s="344">
        <f t="shared" si="71"/>
        <v>0</v>
      </c>
      <c r="W380" s="345">
        <f>IF(ISBLANK($B380),0,VLOOKUP($B380,Listen!$A$2:$C$45,2,FALSE))</f>
        <v>0</v>
      </c>
      <c r="X380" s="345">
        <f>IF(ISBLANK($B380),0,VLOOKUP($B380,Listen!$A$2:$C$45,3,FALSE))</f>
        <v>0</v>
      </c>
      <c r="Y380" s="372">
        <f t="shared" si="74"/>
        <v>0</v>
      </c>
      <c r="Z380" s="372">
        <f t="shared" si="75"/>
        <v>0</v>
      </c>
      <c r="AA380" s="372">
        <f t="shared" si="75"/>
        <v>0</v>
      </c>
      <c r="AB380" s="372">
        <f t="shared" si="75"/>
        <v>0</v>
      </c>
      <c r="AC380" s="372">
        <f t="shared" si="75"/>
        <v>0</v>
      </c>
      <c r="AD380" s="372">
        <f t="shared" si="75"/>
        <v>0</v>
      </c>
      <c r="AE380" s="372">
        <f t="shared" si="75"/>
        <v>0</v>
      </c>
      <c r="AF380" s="346">
        <f t="shared" si="72"/>
        <v>0</v>
      </c>
      <c r="AG380" s="346">
        <f>IF(C380=Allgemeines!$C$12,SAV!$V380-SAV!$AH380,HLOOKUP(Allgemeines!$C$12-1,$AI$4:$AO$2000,ROW(C380)-3,FALSE)-$AH380)</f>
        <v>0</v>
      </c>
      <c r="AH380" s="346">
        <f>HLOOKUP(Allgemeines!$C$12,$AI$4:$AO$2000,ROW(C380)-3,FALSE)</f>
        <v>0</v>
      </c>
      <c r="AI380" s="346">
        <f t="shared" si="63"/>
        <v>0</v>
      </c>
      <c r="AJ380" s="346">
        <f t="shared" si="64"/>
        <v>0</v>
      </c>
      <c r="AK380" s="346">
        <f t="shared" si="65"/>
        <v>0</v>
      </c>
      <c r="AL380" s="346">
        <f t="shared" si="66"/>
        <v>0</v>
      </c>
      <c r="AM380" s="346">
        <f t="shared" si="67"/>
        <v>0</v>
      </c>
      <c r="AN380" s="346">
        <f t="shared" si="68"/>
        <v>0</v>
      </c>
      <c r="AO380" s="346">
        <f t="shared" si="69"/>
        <v>0</v>
      </c>
    </row>
    <row r="381" spans="1:41" x14ac:dyDescent="0.25">
      <c r="A381" s="369"/>
      <c r="B381" s="369"/>
      <c r="C381" s="370"/>
      <c r="D381" s="369"/>
      <c r="E381" s="369"/>
      <c r="F381" s="369"/>
      <c r="G381" s="344">
        <f t="shared" si="70"/>
        <v>0</v>
      </c>
      <c r="H381" s="369"/>
      <c r="I381" s="369"/>
      <c r="J381" s="369"/>
      <c r="K381" s="369"/>
      <c r="L381" s="369"/>
      <c r="M381" s="369"/>
      <c r="N381" s="369"/>
      <c r="O381" s="369"/>
      <c r="P381" s="371"/>
      <c r="Q381" s="465">
        <f>IF(C381&gt;Allgemeines!$C$12,0,SUM(G381,H381,J381,K381,M381:N381)-SUM(I381,L381,O381:P381))</f>
        <v>0</v>
      </c>
      <c r="R381" s="369"/>
      <c r="S381" s="369"/>
      <c r="T381" s="369"/>
      <c r="U381" s="369"/>
      <c r="V381" s="344">
        <f t="shared" si="71"/>
        <v>0</v>
      </c>
      <c r="W381" s="345">
        <f>IF(ISBLANK($B381),0,VLOOKUP($B381,Listen!$A$2:$C$45,2,FALSE))</f>
        <v>0</v>
      </c>
      <c r="X381" s="345">
        <f>IF(ISBLANK($B381),0,VLOOKUP($B381,Listen!$A$2:$C$45,3,FALSE))</f>
        <v>0</v>
      </c>
      <c r="Y381" s="372">
        <f t="shared" si="74"/>
        <v>0</v>
      </c>
      <c r="Z381" s="372">
        <f t="shared" si="75"/>
        <v>0</v>
      </c>
      <c r="AA381" s="372">
        <f t="shared" si="75"/>
        <v>0</v>
      </c>
      <c r="AB381" s="372">
        <f t="shared" si="75"/>
        <v>0</v>
      </c>
      <c r="AC381" s="372">
        <f t="shared" si="75"/>
        <v>0</v>
      </c>
      <c r="AD381" s="372">
        <f t="shared" si="75"/>
        <v>0</v>
      </c>
      <c r="AE381" s="372">
        <f t="shared" si="75"/>
        <v>0</v>
      </c>
      <c r="AF381" s="346">
        <f t="shared" si="72"/>
        <v>0</v>
      </c>
      <c r="AG381" s="346">
        <f>IF(C381=Allgemeines!$C$12,SAV!$V381-SAV!$AH381,HLOOKUP(Allgemeines!$C$12-1,$AI$4:$AO$2000,ROW(C381)-3,FALSE)-$AH381)</f>
        <v>0</v>
      </c>
      <c r="AH381" s="346">
        <f>HLOOKUP(Allgemeines!$C$12,$AI$4:$AO$2000,ROW(C381)-3,FALSE)</f>
        <v>0</v>
      </c>
      <c r="AI381" s="346">
        <f t="shared" si="63"/>
        <v>0</v>
      </c>
      <c r="AJ381" s="346">
        <f t="shared" si="64"/>
        <v>0</v>
      </c>
      <c r="AK381" s="346">
        <f t="shared" si="65"/>
        <v>0</v>
      </c>
      <c r="AL381" s="346">
        <f t="shared" si="66"/>
        <v>0</v>
      </c>
      <c r="AM381" s="346">
        <f t="shared" si="67"/>
        <v>0</v>
      </c>
      <c r="AN381" s="346">
        <f t="shared" si="68"/>
        <v>0</v>
      </c>
      <c r="AO381" s="346">
        <f t="shared" si="69"/>
        <v>0</v>
      </c>
    </row>
    <row r="382" spans="1:41" x14ac:dyDescent="0.25">
      <c r="A382" s="369"/>
      <c r="B382" s="369"/>
      <c r="C382" s="370"/>
      <c r="D382" s="369"/>
      <c r="E382" s="369"/>
      <c r="F382" s="369"/>
      <c r="G382" s="344">
        <f t="shared" si="70"/>
        <v>0</v>
      </c>
      <c r="H382" s="369"/>
      <c r="I382" s="369"/>
      <c r="J382" s="369"/>
      <c r="K382" s="369"/>
      <c r="L382" s="369"/>
      <c r="M382" s="369"/>
      <c r="N382" s="369"/>
      <c r="O382" s="369"/>
      <c r="P382" s="371"/>
      <c r="Q382" s="465">
        <f>IF(C382&gt;Allgemeines!$C$12,0,SUM(G382,H382,J382,K382,M382:N382)-SUM(I382,L382,O382:P382))</f>
        <v>0</v>
      </c>
      <c r="R382" s="369"/>
      <c r="S382" s="369"/>
      <c r="T382" s="369"/>
      <c r="U382" s="369"/>
      <c r="V382" s="344">
        <f t="shared" si="71"/>
        <v>0</v>
      </c>
      <c r="W382" s="345">
        <f>IF(ISBLANK($B382),0,VLOOKUP($B382,Listen!$A$2:$C$45,2,FALSE))</f>
        <v>0</v>
      </c>
      <c r="X382" s="345">
        <f>IF(ISBLANK($B382),0,VLOOKUP($B382,Listen!$A$2:$C$45,3,FALSE))</f>
        <v>0</v>
      </c>
      <c r="Y382" s="372">
        <f t="shared" si="74"/>
        <v>0</v>
      </c>
      <c r="Z382" s="372">
        <f t="shared" si="75"/>
        <v>0</v>
      </c>
      <c r="AA382" s="372">
        <f t="shared" si="75"/>
        <v>0</v>
      </c>
      <c r="AB382" s="372">
        <f t="shared" si="75"/>
        <v>0</v>
      </c>
      <c r="AC382" s="372">
        <f t="shared" si="75"/>
        <v>0</v>
      </c>
      <c r="AD382" s="372">
        <f t="shared" si="75"/>
        <v>0</v>
      </c>
      <c r="AE382" s="372">
        <f t="shared" si="75"/>
        <v>0</v>
      </c>
      <c r="AF382" s="346">
        <f t="shared" si="72"/>
        <v>0</v>
      </c>
      <c r="AG382" s="346">
        <f>IF(C382=Allgemeines!$C$12,SAV!$V382-SAV!$AH382,HLOOKUP(Allgemeines!$C$12-1,$AI$4:$AO$2000,ROW(C382)-3,FALSE)-$AH382)</f>
        <v>0</v>
      </c>
      <c r="AH382" s="346">
        <f>HLOOKUP(Allgemeines!$C$12,$AI$4:$AO$2000,ROW(C382)-3,FALSE)</f>
        <v>0</v>
      </c>
      <c r="AI382" s="346">
        <f t="shared" si="63"/>
        <v>0</v>
      </c>
      <c r="AJ382" s="346">
        <f t="shared" si="64"/>
        <v>0</v>
      </c>
      <c r="AK382" s="346">
        <f t="shared" si="65"/>
        <v>0</v>
      </c>
      <c r="AL382" s="346">
        <f t="shared" si="66"/>
        <v>0</v>
      </c>
      <c r="AM382" s="346">
        <f t="shared" si="67"/>
        <v>0</v>
      </c>
      <c r="AN382" s="346">
        <f t="shared" si="68"/>
        <v>0</v>
      </c>
      <c r="AO382" s="346">
        <f t="shared" si="69"/>
        <v>0</v>
      </c>
    </row>
    <row r="383" spans="1:41" x14ac:dyDescent="0.25">
      <c r="A383" s="369"/>
      <c r="B383" s="369"/>
      <c r="C383" s="370"/>
      <c r="D383" s="369"/>
      <c r="E383" s="369"/>
      <c r="F383" s="369"/>
      <c r="G383" s="344">
        <f t="shared" si="70"/>
        <v>0</v>
      </c>
      <c r="H383" s="369"/>
      <c r="I383" s="369"/>
      <c r="J383" s="369"/>
      <c r="K383" s="369"/>
      <c r="L383" s="369"/>
      <c r="M383" s="369"/>
      <c r="N383" s="369"/>
      <c r="O383" s="369"/>
      <c r="P383" s="371"/>
      <c r="Q383" s="465">
        <f>IF(C383&gt;Allgemeines!$C$12,0,SUM(G383,H383,J383,K383,M383:N383)-SUM(I383,L383,O383:P383))</f>
        <v>0</v>
      </c>
      <c r="R383" s="369"/>
      <c r="S383" s="369"/>
      <c r="T383" s="369"/>
      <c r="U383" s="369"/>
      <c r="V383" s="344">
        <f t="shared" si="71"/>
        <v>0</v>
      </c>
      <c r="W383" s="345">
        <f>IF(ISBLANK($B383),0,VLOOKUP($B383,Listen!$A$2:$C$45,2,FALSE))</f>
        <v>0</v>
      </c>
      <c r="X383" s="345">
        <f>IF(ISBLANK($B383),0,VLOOKUP($B383,Listen!$A$2:$C$45,3,FALSE))</f>
        <v>0</v>
      </c>
      <c r="Y383" s="372">
        <f t="shared" si="74"/>
        <v>0</v>
      </c>
      <c r="Z383" s="372">
        <f t="shared" si="75"/>
        <v>0</v>
      </c>
      <c r="AA383" s="372">
        <f t="shared" si="75"/>
        <v>0</v>
      </c>
      <c r="AB383" s="372">
        <f t="shared" si="75"/>
        <v>0</v>
      </c>
      <c r="AC383" s="372">
        <f t="shared" si="75"/>
        <v>0</v>
      </c>
      <c r="AD383" s="372">
        <f t="shared" si="75"/>
        <v>0</v>
      </c>
      <c r="AE383" s="372">
        <f t="shared" si="75"/>
        <v>0</v>
      </c>
      <c r="AF383" s="346">
        <f t="shared" si="72"/>
        <v>0</v>
      </c>
      <c r="AG383" s="346">
        <f>IF(C383=Allgemeines!$C$12,SAV!$V383-SAV!$AH383,HLOOKUP(Allgemeines!$C$12-1,$AI$4:$AO$2000,ROW(C383)-3,FALSE)-$AH383)</f>
        <v>0</v>
      </c>
      <c r="AH383" s="346">
        <f>HLOOKUP(Allgemeines!$C$12,$AI$4:$AO$2000,ROW(C383)-3,FALSE)</f>
        <v>0</v>
      </c>
      <c r="AI383" s="346">
        <f t="shared" si="63"/>
        <v>0</v>
      </c>
      <c r="AJ383" s="346">
        <f t="shared" si="64"/>
        <v>0</v>
      </c>
      <c r="AK383" s="346">
        <f t="shared" si="65"/>
        <v>0</v>
      </c>
      <c r="AL383" s="346">
        <f t="shared" si="66"/>
        <v>0</v>
      </c>
      <c r="AM383" s="346">
        <f t="shared" si="67"/>
        <v>0</v>
      </c>
      <c r="AN383" s="346">
        <f t="shared" si="68"/>
        <v>0</v>
      </c>
      <c r="AO383" s="346">
        <f t="shared" si="69"/>
        <v>0</v>
      </c>
    </row>
    <row r="384" spans="1:41" x14ac:dyDescent="0.25">
      <c r="A384" s="369"/>
      <c r="B384" s="369"/>
      <c r="C384" s="370"/>
      <c r="D384" s="369"/>
      <c r="E384" s="369"/>
      <c r="F384" s="369"/>
      <c r="G384" s="344">
        <f t="shared" si="70"/>
        <v>0</v>
      </c>
      <c r="H384" s="369"/>
      <c r="I384" s="369"/>
      <c r="J384" s="369"/>
      <c r="K384" s="369"/>
      <c r="L384" s="369"/>
      <c r="M384" s="369"/>
      <c r="N384" s="369"/>
      <c r="O384" s="369"/>
      <c r="P384" s="371"/>
      <c r="Q384" s="465">
        <f>IF(C384&gt;Allgemeines!$C$12,0,SUM(G384,H384,J384,K384,M384:N384)-SUM(I384,L384,O384:P384))</f>
        <v>0</v>
      </c>
      <c r="R384" s="369"/>
      <c r="S384" s="369"/>
      <c r="T384" s="369"/>
      <c r="U384" s="369"/>
      <c r="V384" s="344">
        <f t="shared" si="71"/>
        <v>0</v>
      </c>
      <c r="W384" s="345">
        <f>IF(ISBLANK($B384),0,VLOOKUP($B384,Listen!$A$2:$C$45,2,FALSE))</f>
        <v>0</v>
      </c>
      <c r="X384" s="345">
        <f>IF(ISBLANK($B384),0,VLOOKUP($B384,Listen!$A$2:$C$45,3,FALSE))</f>
        <v>0</v>
      </c>
      <c r="Y384" s="372">
        <f t="shared" si="74"/>
        <v>0</v>
      </c>
      <c r="Z384" s="372">
        <f t="shared" si="75"/>
        <v>0</v>
      </c>
      <c r="AA384" s="372">
        <f t="shared" si="75"/>
        <v>0</v>
      </c>
      <c r="AB384" s="372">
        <f t="shared" si="75"/>
        <v>0</v>
      </c>
      <c r="AC384" s="372">
        <f t="shared" si="75"/>
        <v>0</v>
      </c>
      <c r="AD384" s="372">
        <f t="shared" si="75"/>
        <v>0</v>
      </c>
      <c r="AE384" s="372">
        <f t="shared" si="75"/>
        <v>0</v>
      </c>
      <c r="AF384" s="346">
        <f t="shared" si="72"/>
        <v>0</v>
      </c>
      <c r="AG384" s="346">
        <f>IF(C384=Allgemeines!$C$12,SAV!$V384-SAV!$AH384,HLOOKUP(Allgemeines!$C$12-1,$AI$4:$AO$2000,ROW(C384)-3,FALSE)-$AH384)</f>
        <v>0</v>
      </c>
      <c r="AH384" s="346">
        <f>HLOOKUP(Allgemeines!$C$12,$AI$4:$AO$2000,ROW(C384)-3,FALSE)</f>
        <v>0</v>
      </c>
      <c r="AI384" s="346">
        <f t="shared" si="63"/>
        <v>0</v>
      </c>
      <c r="AJ384" s="346">
        <f t="shared" si="64"/>
        <v>0</v>
      </c>
      <c r="AK384" s="346">
        <f t="shared" si="65"/>
        <v>0</v>
      </c>
      <c r="AL384" s="346">
        <f t="shared" si="66"/>
        <v>0</v>
      </c>
      <c r="AM384" s="346">
        <f t="shared" si="67"/>
        <v>0</v>
      </c>
      <c r="AN384" s="346">
        <f t="shared" si="68"/>
        <v>0</v>
      </c>
      <c r="AO384" s="346">
        <f t="shared" si="69"/>
        <v>0</v>
      </c>
    </row>
    <row r="385" spans="1:41" x14ac:dyDescent="0.25">
      <c r="A385" s="369"/>
      <c r="B385" s="369"/>
      <c r="C385" s="370"/>
      <c r="D385" s="369"/>
      <c r="E385" s="369"/>
      <c r="F385" s="369"/>
      <c r="G385" s="344">
        <f t="shared" si="70"/>
        <v>0</v>
      </c>
      <c r="H385" s="369"/>
      <c r="I385" s="369"/>
      <c r="J385" s="369"/>
      <c r="K385" s="369"/>
      <c r="L385" s="369"/>
      <c r="M385" s="369"/>
      <c r="N385" s="369"/>
      <c r="O385" s="369"/>
      <c r="P385" s="371"/>
      <c r="Q385" s="465">
        <f>IF(C385&gt;Allgemeines!$C$12,0,SUM(G385,H385,J385,K385,M385:N385)-SUM(I385,L385,O385:P385))</f>
        <v>0</v>
      </c>
      <c r="R385" s="369"/>
      <c r="S385" s="369"/>
      <c r="T385" s="369"/>
      <c r="U385" s="369"/>
      <c r="V385" s="344">
        <f t="shared" si="71"/>
        <v>0</v>
      </c>
      <c r="W385" s="345">
        <f>IF(ISBLANK($B385),0,VLOOKUP($B385,Listen!$A$2:$C$45,2,FALSE))</f>
        <v>0</v>
      </c>
      <c r="X385" s="345">
        <f>IF(ISBLANK($B385),0,VLOOKUP($B385,Listen!$A$2:$C$45,3,FALSE))</f>
        <v>0</v>
      </c>
      <c r="Y385" s="372">
        <f t="shared" si="74"/>
        <v>0</v>
      </c>
      <c r="Z385" s="372">
        <f t="shared" si="75"/>
        <v>0</v>
      </c>
      <c r="AA385" s="372">
        <f t="shared" si="75"/>
        <v>0</v>
      </c>
      <c r="AB385" s="372">
        <f t="shared" si="75"/>
        <v>0</v>
      </c>
      <c r="AC385" s="372">
        <f t="shared" si="75"/>
        <v>0</v>
      </c>
      <c r="AD385" s="372">
        <f t="shared" si="75"/>
        <v>0</v>
      </c>
      <c r="AE385" s="372">
        <f t="shared" si="75"/>
        <v>0</v>
      </c>
      <c r="AF385" s="346">
        <f t="shared" si="72"/>
        <v>0</v>
      </c>
      <c r="AG385" s="346">
        <f>IF(C385=Allgemeines!$C$12,SAV!$V385-SAV!$AH385,HLOOKUP(Allgemeines!$C$12-1,$AI$4:$AO$2000,ROW(C385)-3,FALSE)-$AH385)</f>
        <v>0</v>
      </c>
      <c r="AH385" s="346">
        <f>HLOOKUP(Allgemeines!$C$12,$AI$4:$AO$2000,ROW(C385)-3,FALSE)</f>
        <v>0</v>
      </c>
      <c r="AI385" s="346">
        <f t="shared" si="63"/>
        <v>0</v>
      </c>
      <c r="AJ385" s="346">
        <f t="shared" si="64"/>
        <v>0</v>
      </c>
      <c r="AK385" s="346">
        <f t="shared" si="65"/>
        <v>0</v>
      </c>
      <c r="AL385" s="346">
        <f t="shared" si="66"/>
        <v>0</v>
      </c>
      <c r="AM385" s="346">
        <f t="shared" si="67"/>
        <v>0</v>
      </c>
      <c r="AN385" s="346">
        <f t="shared" si="68"/>
        <v>0</v>
      </c>
      <c r="AO385" s="346">
        <f t="shared" si="69"/>
        <v>0</v>
      </c>
    </row>
    <row r="386" spans="1:41" x14ac:dyDescent="0.25">
      <c r="A386" s="369"/>
      <c r="B386" s="369"/>
      <c r="C386" s="370"/>
      <c r="D386" s="369"/>
      <c r="E386" s="369"/>
      <c r="F386" s="369"/>
      <c r="G386" s="344">
        <f t="shared" si="70"/>
        <v>0</v>
      </c>
      <c r="H386" s="369"/>
      <c r="I386" s="369"/>
      <c r="J386" s="369"/>
      <c r="K386" s="369"/>
      <c r="L386" s="369"/>
      <c r="M386" s="369"/>
      <c r="N386" s="369"/>
      <c r="O386" s="369"/>
      <c r="P386" s="371"/>
      <c r="Q386" s="465">
        <f>IF(C386&gt;Allgemeines!$C$12,0,SUM(G386,H386,J386,K386,M386:N386)-SUM(I386,L386,O386:P386))</f>
        <v>0</v>
      </c>
      <c r="R386" s="369"/>
      <c r="S386" s="369"/>
      <c r="T386" s="369"/>
      <c r="U386" s="369"/>
      <c r="V386" s="344">
        <f t="shared" si="71"/>
        <v>0</v>
      </c>
      <c r="W386" s="345">
        <f>IF(ISBLANK($B386),0,VLOOKUP($B386,Listen!$A$2:$C$45,2,FALSE))</f>
        <v>0</v>
      </c>
      <c r="X386" s="345">
        <f>IF(ISBLANK($B386),0,VLOOKUP($B386,Listen!$A$2:$C$45,3,FALSE))</f>
        <v>0</v>
      </c>
      <c r="Y386" s="372">
        <f t="shared" si="74"/>
        <v>0</v>
      </c>
      <c r="Z386" s="372">
        <f t="shared" si="75"/>
        <v>0</v>
      </c>
      <c r="AA386" s="372">
        <f t="shared" si="75"/>
        <v>0</v>
      </c>
      <c r="AB386" s="372">
        <f t="shared" si="75"/>
        <v>0</v>
      </c>
      <c r="AC386" s="372">
        <f t="shared" si="75"/>
        <v>0</v>
      </c>
      <c r="AD386" s="372">
        <f t="shared" si="75"/>
        <v>0</v>
      </c>
      <c r="AE386" s="372">
        <f t="shared" si="75"/>
        <v>0</v>
      </c>
      <c r="AF386" s="346">
        <f t="shared" si="72"/>
        <v>0</v>
      </c>
      <c r="AG386" s="346">
        <f>IF(C386=Allgemeines!$C$12,SAV!$V386-SAV!$AH386,HLOOKUP(Allgemeines!$C$12-1,$AI$4:$AO$2000,ROW(C386)-3,FALSE)-$AH386)</f>
        <v>0</v>
      </c>
      <c r="AH386" s="346">
        <f>HLOOKUP(Allgemeines!$C$12,$AI$4:$AO$2000,ROW(C386)-3,FALSE)</f>
        <v>0</v>
      </c>
      <c r="AI386" s="346">
        <f t="shared" si="63"/>
        <v>0</v>
      </c>
      <c r="AJ386" s="346">
        <f t="shared" si="64"/>
        <v>0</v>
      </c>
      <c r="AK386" s="346">
        <f t="shared" si="65"/>
        <v>0</v>
      </c>
      <c r="AL386" s="346">
        <f t="shared" si="66"/>
        <v>0</v>
      </c>
      <c r="AM386" s="346">
        <f t="shared" si="67"/>
        <v>0</v>
      </c>
      <c r="AN386" s="346">
        <f t="shared" si="68"/>
        <v>0</v>
      </c>
      <c r="AO386" s="346">
        <f t="shared" si="69"/>
        <v>0</v>
      </c>
    </row>
    <row r="387" spans="1:41" x14ac:dyDescent="0.25">
      <c r="A387" s="369"/>
      <c r="B387" s="369"/>
      <c r="C387" s="370"/>
      <c r="D387" s="369"/>
      <c r="E387" s="369"/>
      <c r="F387" s="369"/>
      <c r="G387" s="344">
        <f t="shared" si="70"/>
        <v>0</v>
      </c>
      <c r="H387" s="369"/>
      <c r="I387" s="369"/>
      <c r="J387" s="369"/>
      <c r="K387" s="369"/>
      <c r="L387" s="369"/>
      <c r="M387" s="369"/>
      <c r="N387" s="369"/>
      <c r="O387" s="369"/>
      <c r="P387" s="371"/>
      <c r="Q387" s="465">
        <f>IF(C387&gt;Allgemeines!$C$12,0,SUM(G387,H387,J387,K387,M387:N387)-SUM(I387,L387,O387:P387))</f>
        <v>0</v>
      </c>
      <c r="R387" s="369"/>
      <c r="S387" s="369"/>
      <c r="T387" s="369"/>
      <c r="U387" s="369"/>
      <c r="V387" s="344">
        <f t="shared" si="71"/>
        <v>0</v>
      </c>
      <c r="W387" s="345">
        <f>IF(ISBLANK($B387),0,VLOOKUP($B387,Listen!$A$2:$C$45,2,FALSE))</f>
        <v>0</v>
      </c>
      <c r="X387" s="345">
        <f>IF(ISBLANK($B387),0,VLOOKUP($B387,Listen!$A$2:$C$45,3,FALSE))</f>
        <v>0</v>
      </c>
      <c r="Y387" s="372">
        <f t="shared" si="74"/>
        <v>0</v>
      </c>
      <c r="Z387" s="372">
        <f t="shared" si="75"/>
        <v>0</v>
      </c>
      <c r="AA387" s="372">
        <f t="shared" si="75"/>
        <v>0</v>
      </c>
      <c r="AB387" s="372">
        <f t="shared" si="75"/>
        <v>0</v>
      </c>
      <c r="AC387" s="372">
        <f t="shared" si="75"/>
        <v>0</v>
      </c>
      <c r="AD387" s="372">
        <f t="shared" si="75"/>
        <v>0</v>
      </c>
      <c r="AE387" s="372">
        <f t="shared" si="75"/>
        <v>0</v>
      </c>
      <c r="AF387" s="346">
        <f t="shared" si="72"/>
        <v>0</v>
      </c>
      <c r="AG387" s="346">
        <f>IF(C387=Allgemeines!$C$12,SAV!$V387-SAV!$AH387,HLOOKUP(Allgemeines!$C$12-1,$AI$4:$AO$2000,ROW(C387)-3,FALSE)-$AH387)</f>
        <v>0</v>
      </c>
      <c r="AH387" s="346">
        <f>HLOOKUP(Allgemeines!$C$12,$AI$4:$AO$2000,ROW(C387)-3,FALSE)</f>
        <v>0</v>
      </c>
      <c r="AI387" s="346">
        <f t="shared" si="63"/>
        <v>0</v>
      </c>
      <c r="AJ387" s="346">
        <f t="shared" si="64"/>
        <v>0</v>
      </c>
      <c r="AK387" s="346">
        <f t="shared" si="65"/>
        <v>0</v>
      </c>
      <c r="AL387" s="346">
        <f t="shared" si="66"/>
        <v>0</v>
      </c>
      <c r="AM387" s="346">
        <f t="shared" si="67"/>
        <v>0</v>
      </c>
      <c r="AN387" s="346">
        <f t="shared" si="68"/>
        <v>0</v>
      </c>
      <c r="AO387" s="346">
        <f t="shared" si="69"/>
        <v>0</v>
      </c>
    </row>
    <row r="388" spans="1:41" x14ac:dyDescent="0.25">
      <c r="A388" s="369"/>
      <c r="B388" s="369"/>
      <c r="C388" s="370"/>
      <c r="D388" s="369"/>
      <c r="E388" s="369"/>
      <c r="F388" s="369"/>
      <c r="G388" s="344">
        <f t="shared" si="70"/>
        <v>0</v>
      </c>
      <c r="H388" s="369"/>
      <c r="I388" s="369"/>
      <c r="J388" s="369"/>
      <c r="K388" s="369"/>
      <c r="L388" s="369"/>
      <c r="M388" s="369"/>
      <c r="N388" s="369"/>
      <c r="O388" s="369"/>
      <c r="P388" s="371"/>
      <c r="Q388" s="465">
        <f>IF(C388&gt;Allgemeines!$C$12,0,SUM(G388,H388,J388,K388,M388:N388)-SUM(I388,L388,O388:P388))</f>
        <v>0</v>
      </c>
      <c r="R388" s="369"/>
      <c r="S388" s="369"/>
      <c r="T388" s="369"/>
      <c r="U388" s="369"/>
      <c r="V388" s="344">
        <f t="shared" si="71"/>
        <v>0</v>
      </c>
      <c r="W388" s="345">
        <f>IF(ISBLANK($B388),0,VLOOKUP($B388,Listen!$A$2:$C$45,2,FALSE))</f>
        <v>0</v>
      </c>
      <c r="X388" s="345">
        <f>IF(ISBLANK($B388),0,VLOOKUP($B388,Listen!$A$2:$C$45,3,FALSE))</f>
        <v>0</v>
      </c>
      <c r="Y388" s="372">
        <f t="shared" si="74"/>
        <v>0</v>
      </c>
      <c r="Z388" s="372">
        <f t="shared" si="75"/>
        <v>0</v>
      </c>
      <c r="AA388" s="372">
        <f t="shared" si="75"/>
        <v>0</v>
      </c>
      <c r="AB388" s="372">
        <f t="shared" si="75"/>
        <v>0</v>
      </c>
      <c r="AC388" s="372">
        <f t="shared" si="75"/>
        <v>0</v>
      </c>
      <c r="AD388" s="372">
        <f t="shared" si="75"/>
        <v>0</v>
      </c>
      <c r="AE388" s="372">
        <f t="shared" si="75"/>
        <v>0</v>
      </c>
      <c r="AF388" s="346">
        <f t="shared" si="72"/>
        <v>0</v>
      </c>
      <c r="AG388" s="346">
        <f>IF(C388=Allgemeines!$C$12,SAV!$V388-SAV!$AH388,HLOOKUP(Allgemeines!$C$12-1,$AI$4:$AO$2000,ROW(C388)-3,FALSE)-$AH388)</f>
        <v>0</v>
      </c>
      <c r="AH388" s="346">
        <f>HLOOKUP(Allgemeines!$C$12,$AI$4:$AO$2000,ROW(C388)-3,FALSE)</f>
        <v>0</v>
      </c>
      <c r="AI388" s="346">
        <f t="shared" si="63"/>
        <v>0</v>
      </c>
      <c r="AJ388" s="346">
        <f t="shared" si="64"/>
        <v>0</v>
      </c>
      <c r="AK388" s="346">
        <f t="shared" si="65"/>
        <v>0</v>
      </c>
      <c r="AL388" s="346">
        <f t="shared" si="66"/>
        <v>0</v>
      </c>
      <c r="AM388" s="346">
        <f t="shared" si="67"/>
        <v>0</v>
      </c>
      <c r="AN388" s="346">
        <f t="shared" si="68"/>
        <v>0</v>
      </c>
      <c r="AO388" s="346">
        <f t="shared" si="69"/>
        <v>0</v>
      </c>
    </row>
    <row r="389" spans="1:41" x14ac:dyDescent="0.25">
      <c r="A389" s="369"/>
      <c r="B389" s="369"/>
      <c r="C389" s="370"/>
      <c r="D389" s="369"/>
      <c r="E389" s="369"/>
      <c r="F389" s="369"/>
      <c r="G389" s="344">
        <f t="shared" si="70"/>
        <v>0</v>
      </c>
      <c r="H389" s="369"/>
      <c r="I389" s="369"/>
      <c r="J389" s="369"/>
      <c r="K389" s="369"/>
      <c r="L389" s="369"/>
      <c r="M389" s="369"/>
      <c r="N389" s="369"/>
      <c r="O389" s="369"/>
      <c r="P389" s="371"/>
      <c r="Q389" s="465">
        <f>IF(C389&gt;Allgemeines!$C$12,0,SUM(G389,H389,J389,K389,M389:N389)-SUM(I389,L389,O389:P389))</f>
        <v>0</v>
      </c>
      <c r="R389" s="369"/>
      <c r="S389" s="369"/>
      <c r="T389" s="369"/>
      <c r="U389" s="369"/>
      <c r="V389" s="344">
        <f t="shared" si="71"/>
        <v>0</v>
      </c>
      <c r="W389" s="345">
        <f>IF(ISBLANK($B389),0,VLOOKUP($B389,Listen!$A$2:$C$45,2,FALSE))</f>
        <v>0</v>
      </c>
      <c r="X389" s="345">
        <f>IF(ISBLANK($B389),0,VLOOKUP($B389,Listen!$A$2:$C$45,3,FALSE))</f>
        <v>0</v>
      </c>
      <c r="Y389" s="372">
        <f t="shared" si="74"/>
        <v>0</v>
      </c>
      <c r="Z389" s="372">
        <f t="shared" si="75"/>
        <v>0</v>
      </c>
      <c r="AA389" s="372">
        <f t="shared" si="75"/>
        <v>0</v>
      </c>
      <c r="AB389" s="372">
        <f t="shared" si="75"/>
        <v>0</v>
      </c>
      <c r="AC389" s="372">
        <f t="shared" si="75"/>
        <v>0</v>
      </c>
      <c r="AD389" s="372">
        <f t="shared" si="75"/>
        <v>0</v>
      </c>
      <c r="AE389" s="372">
        <f t="shared" si="75"/>
        <v>0</v>
      </c>
      <c r="AF389" s="346">
        <f t="shared" si="72"/>
        <v>0</v>
      </c>
      <c r="AG389" s="346">
        <f>IF(C389=Allgemeines!$C$12,SAV!$V389-SAV!$AH389,HLOOKUP(Allgemeines!$C$12-1,$AI$4:$AO$2000,ROW(C389)-3,FALSE)-$AH389)</f>
        <v>0</v>
      </c>
      <c r="AH389" s="346">
        <f>HLOOKUP(Allgemeines!$C$12,$AI$4:$AO$2000,ROW(C389)-3,FALSE)</f>
        <v>0</v>
      </c>
      <c r="AI389" s="346">
        <f t="shared" ref="AI389:AI452" si="76">IF(OR($C389=0,$V389=0),0,IF($C389&lt;=AI$4,$V389-$V389/Y389*(AI$4-$C389+1),0))</f>
        <v>0</v>
      </c>
      <c r="AJ389" s="346">
        <f t="shared" ref="AJ389:AJ452" si="77">IF(OR($C389=0,$V389=0,Z389-(AJ$4-$C389)=0),0,IF($C389&lt;AJ$4,AI389-AI389/(Z389-(AJ$4-$C389)),IF($C389=AJ$4,$V389-$V389/Z389,0)))</f>
        <v>0</v>
      </c>
      <c r="AK389" s="346">
        <f t="shared" ref="AK389:AK452" si="78">IF(OR($C389=0,$V389=0,AA389-(AK$4-$C389)=0),0,IF($C389&lt;AK$4,AJ389-AJ389/(AA389-(AK$4-$C389)),IF($C389=AK$4,$V389-$V389/AA389,0)))</f>
        <v>0</v>
      </c>
      <c r="AL389" s="346">
        <f t="shared" ref="AL389:AL452" si="79">IF(OR($C389=0,$V389=0,AB389-(AL$4-$C389)=0),0,IF($C389&lt;AL$4,AK389-AK389/(AB389-(AL$4-$C389)),IF($C389=AL$4,$V389-$V389/AB389,0)))</f>
        <v>0</v>
      </c>
      <c r="AM389" s="346">
        <f t="shared" ref="AM389:AM452" si="80">IF(OR($C389=0,$V389=0,AC389-(AM$4-$C389)=0),0,IF($C389&lt;AM$4,AL389-AL389/(AC389-(AM$4-$C389)),IF($C389=AM$4,$V389-$V389/AC389,0)))</f>
        <v>0</v>
      </c>
      <c r="AN389" s="346">
        <f t="shared" ref="AN389:AN452" si="81">IF(OR($C389=0,$V389=0,AD389-(AN$4-$C389)=0),0,IF($C389&lt;AN$4,AM389-AM389/(AD389-(AN$4-$C389)),IF($C389=AN$4,$V389-$V389/AD389,0)))</f>
        <v>0</v>
      </c>
      <c r="AO389" s="346">
        <f t="shared" ref="AO389:AO452" si="82">IF(OR($C389=0,$V389=0,AE389-(AO$4-$C389)=0),0,IF($C389&lt;AO$4,AN389-AN389/(AE389-(AO$4-$C389)),IF($C389=AO$4,$V389-$V389/AE389,0)))</f>
        <v>0</v>
      </c>
    </row>
    <row r="390" spans="1:41" x14ac:dyDescent="0.25">
      <c r="A390" s="369"/>
      <c r="B390" s="369"/>
      <c r="C390" s="370"/>
      <c r="D390" s="369"/>
      <c r="E390" s="369"/>
      <c r="F390" s="369"/>
      <c r="G390" s="344">
        <f t="shared" ref="G390:G453" si="83">D390*E390/100</f>
        <v>0</v>
      </c>
      <c r="H390" s="369"/>
      <c r="I390" s="369"/>
      <c r="J390" s="369"/>
      <c r="K390" s="369"/>
      <c r="L390" s="369"/>
      <c r="M390" s="369"/>
      <c r="N390" s="369"/>
      <c r="O390" s="369"/>
      <c r="P390" s="371"/>
      <c r="Q390" s="465">
        <f>IF(C390&gt;Allgemeines!$C$12,0,SUM(G390,H390,J390,K390,M390:N390)-SUM(I390,L390,O390:P390))</f>
        <v>0</v>
      </c>
      <c r="R390" s="369"/>
      <c r="S390" s="369"/>
      <c r="T390" s="369"/>
      <c r="U390" s="369"/>
      <c r="V390" s="344">
        <f t="shared" ref="V390:V453" si="84">Q390-SUM(R390:U390)</f>
        <v>0</v>
      </c>
      <c r="W390" s="345">
        <f>IF(ISBLANK($B390),0,VLOOKUP($B390,Listen!$A$2:$C$45,2,FALSE))</f>
        <v>0</v>
      </c>
      <c r="X390" s="345">
        <f>IF(ISBLANK($B390),0,VLOOKUP($B390,Listen!$A$2:$C$45,3,FALSE))</f>
        <v>0</v>
      </c>
      <c r="Y390" s="372">
        <f t="shared" si="74"/>
        <v>0</v>
      </c>
      <c r="Z390" s="372">
        <f t="shared" si="75"/>
        <v>0</v>
      </c>
      <c r="AA390" s="372">
        <f t="shared" si="75"/>
        <v>0</v>
      </c>
      <c r="AB390" s="372">
        <f t="shared" si="75"/>
        <v>0</v>
      </c>
      <c r="AC390" s="372">
        <f t="shared" si="75"/>
        <v>0</v>
      </c>
      <c r="AD390" s="372">
        <f t="shared" si="75"/>
        <v>0</v>
      </c>
      <c r="AE390" s="372">
        <f t="shared" si="75"/>
        <v>0</v>
      </c>
      <c r="AF390" s="346">
        <f t="shared" ref="AF390:AF453" si="85">AH390+AG390</f>
        <v>0</v>
      </c>
      <c r="AG390" s="346">
        <f>IF(C390=Allgemeines!$C$12,SAV!$V390-SAV!$AH390,HLOOKUP(Allgemeines!$C$12-1,$AI$4:$AO$2000,ROW(C390)-3,FALSE)-$AH390)</f>
        <v>0</v>
      </c>
      <c r="AH390" s="346">
        <f>HLOOKUP(Allgemeines!$C$12,$AI$4:$AO$2000,ROW(C390)-3,FALSE)</f>
        <v>0</v>
      </c>
      <c r="AI390" s="346">
        <f t="shared" si="76"/>
        <v>0</v>
      </c>
      <c r="AJ390" s="346">
        <f t="shared" si="77"/>
        <v>0</v>
      </c>
      <c r="AK390" s="346">
        <f t="shared" si="78"/>
        <v>0</v>
      </c>
      <c r="AL390" s="346">
        <f t="shared" si="79"/>
        <v>0</v>
      </c>
      <c r="AM390" s="346">
        <f t="shared" si="80"/>
        <v>0</v>
      </c>
      <c r="AN390" s="346">
        <f t="shared" si="81"/>
        <v>0</v>
      </c>
      <c r="AO390" s="346">
        <f t="shared" si="82"/>
        <v>0</v>
      </c>
    </row>
    <row r="391" spans="1:41" x14ac:dyDescent="0.25">
      <c r="A391" s="369"/>
      <c r="B391" s="369"/>
      <c r="C391" s="370"/>
      <c r="D391" s="369"/>
      <c r="E391" s="369"/>
      <c r="F391" s="369"/>
      <c r="G391" s="344">
        <f t="shared" si="83"/>
        <v>0</v>
      </c>
      <c r="H391" s="369"/>
      <c r="I391" s="369"/>
      <c r="J391" s="369"/>
      <c r="K391" s="369"/>
      <c r="L391" s="369"/>
      <c r="M391" s="369"/>
      <c r="N391" s="369"/>
      <c r="O391" s="369"/>
      <c r="P391" s="371"/>
      <c r="Q391" s="465">
        <f>IF(C391&gt;Allgemeines!$C$12,0,SUM(G391,H391,J391,K391,M391:N391)-SUM(I391,L391,O391:P391))</f>
        <v>0</v>
      </c>
      <c r="R391" s="369"/>
      <c r="S391" s="369"/>
      <c r="T391" s="369"/>
      <c r="U391" s="369"/>
      <c r="V391" s="344">
        <f t="shared" si="84"/>
        <v>0</v>
      </c>
      <c r="W391" s="345">
        <f>IF(ISBLANK($B391),0,VLOOKUP($B391,Listen!$A$2:$C$45,2,FALSE))</f>
        <v>0</v>
      </c>
      <c r="X391" s="345">
        <f>IF(ISBLANK($B391),0,VLOOKUP($B391,Listen!$A$2:$C$45,3,FALSE))</f>
        <v>0</v>
      </c>
      <c r="Y391" s="372">
        <f t="shared" si="74"/>
        <v>0</v>
      </c>
      <c r="Z391" s="372">
        <f t="shared" si="75"/>
        <v>0</v>
      </c>
      <c r="AA391" s="372">
        <f t="shared" si="75"/>
        <v>0</v>
      </c>
      <c r="AB391" s="372">
        <f t="shared" si="75"/>
        <v>0</v>
      </c>
      <c r="AC391" s="372">
        <f t="shared" si="75"/>
        <v>0</v>
      </c>
      <c r="AD391" s="372">
        <f t="shared" si="75"/>
        <v>0</v>
      </c>
      <c r="AE391" s="372">
        <f t="shared" si="75"/>
        <v>0</v>
      </c>
      <c r="AF391" s="346">
        <f t="shared" si="85"/>
        <v>0</v>
      </c>
      <c r="AG391" s="346">
        <f>IF(C391=Allgemeines!$C$12,SAV!$V391-SAV!$AH391,HLOOKUP(Allgemeines!$C$12-1,$AI$4:$AO$2000,ROW(C391)-3,FALSE)-$AH391)</f>
        <v>0</v>
      </c>
      <c r="AH391" s="346">
        <f>HLOOKUP(Allgemeines!$C$12,$AI$4:$AO$2000,ROW(C391)-3,FALSE)</f>
        <v>0</v>
      </c>
      <c r="AI391" s="346">
        <f t="shared" si="76"/>
        <v>0</v>
      </c>
      <c r="AJ391" s="346">
        <f t="shared" si="77"/>
        <v>0</v>
      </c>
      <c r="AK391" s="346">
        <f t="shared" si="78"/>
        <v>0</v>
      </c>
      <c r="AL391" s="346">
        <f t="shared" si="79"/>
        <v>0</v>
      </c>
      <c r="AM391" s="346">
        <f t="shared" si="80"/>
        <v>0</v>
      </c>
      <c r="AN391" s="346">
        <f t="shared" si="81"/>
        <v>0</v>
      </c>
      <c r="AO391" s="346">
        <f t="shared" si="82"/>
        <v>0</v>
      </c>
    </row>
    <row r="392" spans="1:41" x14ac:dyDescent="0.25">
      <c r="A392" s="369"/>
      <c r="B392" s="369"/>
      <c r="C392" s="370"/>
      <c r="D392" s="369"/>
      <c r="E392" s="369"/>
      <c r="F392" s="369"/>
      <c r="G392" s="344">
        <f t="shared" si="83"/>
        <v>0</v>
      </c>
      <c r="H392" s="369"/>
      <c r="I392" s="369"/>
      <c r="J392" s="369"/>
      <c r="K392" s="369"/>
      <c r="L392" s="369"/>
      <c r="M392" s="369"/>
      <c r="N392" s="369"/>
      <c r="O392" s="369"/>
      <c r="P392" s="371"/>
      <c r="Q392" s="465">
        <f>IF(C392&gt;Allgemeines!$C$12,0,SUM(G392,H392,J392,K392,M392:N392)-SUM(I392,L392,O392:P392))</f>
        <v>0</v>
      </c>
      <c r="R392" s="369"/>
      <c r="S392" s="369"/>
      <c r="T392" s="369"/>
      <c r="U392" s="369"/>
      <c r="V392" s="344">
        <f t="shared" si="84"/>
        <v>0</v>
      </c>
      <c r="W392" s="345">
        <f>IF(ISBLANK($B392),0,VLOOKUP($B392,Listen!$A$2:$C$45,2,FALSE))</f>
        <v>0</v>
      </c>
      <c r="X392" s="345">
        <f>IF(ISBLANK($B392),0,VLOOKUP($B392,Listen!$A$2:$C$45,3,FALSE))</f>
        <v>0</v>
      </c>
      <c r="Y392" s="372">
        <f t="shared" si="74"/>
        <v>0</v>
      </c>
      <c r="Z392" s="372">
        <f t="shared" si="75"/>
        <v>0</v>
      </c>
      <c r="AA392" s="372">
        <f t="shared" si="75"/>
        <v>0</v>
      </c>
      <c r="AB392" s="372">
        <f t="shared" si="75"/>
        <v>0</v>
      </c>
      <c r="AC392" s="372">
        <f t="shared" si="75"/>
        <v>0</v>
      </c>
      <c r="AD392" s="372">
        <f t="shared" si="75"/>
        <v>0</v>
      </c>
      <c r="AE392" s="372">
        <f t="shared" si="75"/>
        <v>0</v>
      </c>
      <c r="AF392" s="346">
        <f t="shared" si="85"/>
        <v>0</v>
      </c>
      <c r="AG392" s="346">
        <f>IF(C392=Allgemeines!$C$12,SAV!$V392-SAV!$AH392,HLOOKUP(Allgemeines!$C$12-1,$AI$4:$AO$2000,ROW(C392)-3,FALSE)-$AH392)</f>
        <v>0</v>
      </c>
      <c r="AH392" s="346">
        <f>HLOOKUP(Allgemeines!$C$12,$AI$4:$AO$2000,ROW(C392)-3,FALSE)</f>
        <v>0</v>
      </c>
      <c r="AI392" s="346">
        <f t="shared" si="76"/>
        <v>0</v>
      </c>
      <c r="AJ392" s="346">
        <f t="shared" si="77"/>
        <v>0</v>
      </c>
      <c r="AK392" s="346">
        <f t="shared" si="78"/>
        <v>0</v>
      </c>
      <c r="AL392" s="346">
        <f t="shared" si="79"/>
        <v>0</v>
      </c>
      <c r="AM392" s="346">
        <f t="shared" si="80"/>
        <v>0</v>
      </c>
      <c r="AN392" s="346">
        <f t="shared" si="81"/>
        <v>0</v>
      </c>
      <c r="AO392" s="346">
        <f t="shared" si="82"/>
        <v>0</v>
      </c>
    </row>
    <row r="393" spans="1:41" x14ac:dyDescent="0.25">
      <c r="A393" s="369"/>
      <c r="B393" s="369"/>
      <c r="C393" s="370"/>
      <c r="D393" s="369"/>
      <c r="E393" s="369"/>
      <c r="F393" s="369"/>
      <c r="G393" s="344">
        <f t="shared" si="83"/>
        <v>0</v>
      </c>
      <c r="H393" s="369"/>
      <c r="I393" s="369"/>
      <c r="J393" s="369"/>
      <c r="K393" s="369"/>
      <c r="L393" s="369"/>
      <c r="M393" s="369"/>
      <c r="N393" s="369"/>
      <c r="O393" s="369"/>
      <c r="P393" s="371"/>
      <c r="Q393" s="465">
        <f>IF(C393&gt;Allgemeines!$C$12,0,SUM(G393,H393,J393,K393,M393:N393)-SUM(I393,L393,O393:P393))</f>
        <v>0</v>
      </c>
      <c r="R393" s="369"/>
      <c r="S393" s="369"/>
      <c r="T393" s="369"/>
      <c r="U393" s="369"/>
      <c r="V393" s="344">
        <f t="shared" si="84"/>
        <v>0</v>
      </c>
      <c r="W393" s="345">
        <f>IF(ISBLANK($B393),0,VLOOKUP($B393,Listen!$A$2:$C$45,2,FALSE))</f>
        <v>0</v>
      </c>
      <c r="X393" s="345">
        <f>IF(ISBLANK($B393),0,VLOOKUP($B393,Listen!$A$2:$C$45,3,FALSE))</f>
        <v>0</v>
      </c>
      <c r="Y393" s="372">
        <f t="shared" si="74"/>
        <v>0</v>
      </c>
      <c r="Z393" s="372">
        <f t="shared" si="75"/>
        <v>0</v>
      </c>
      <c r="AA393" s="372">
        <f t="shared" si="75"/>
        <v>0</v>
      </c>
      <c r="AB393" s="372">
        <f t="shared" si="75"/>
        <v>0</v>
      </c>
      <c r="AC393" s="372">
        <f t="shared" si="75"/>
        <v>0</v>
      </c>
      <c r="AD393" s="372">
        <f t="shared" si="75"/>
        <v>0</v>
      </c>
      <c r="AE393" s="372">
        <f t="shared" si="75"/>
        <v>0</v>
      </c>
      <c r="AF393" s="346">
        <f t="shared" si="85"/>
        <v>0</v>
      </c>
      <c r="AG393" s="346">
        <f>IF(C393=Allgemeines!$C$12,SAV!$V393-SAV!$AH393,HLOOKUP(Allgemeines!$C$12-1,$AI$4:$AO$2000,ROW(C393)-3,FALSE)-$AH393)</f>
        <v>0</v>
      </c>
      <c r="AH393" s="346">
        <f>HLOOKUP(Allgemeines!$C$12,$AI$4:$AO$2000,ROW(C393)-3,FALSE)</f>
        <v>0</v>
      </c>
      <c r="AI393" s="346">
        <f t="shared" si="76"/>
        <v>0</v>
      </c>
      <c r="AJ393" s="346">
        <f t="shared" si="77"/>
        <v>0</v>
      </c>
      <c r="AK393" s="346">
        <f t="shared" si="78"/>
        <v>0</v>
      </c>
      <c r="AL393" s="346">
        <f t="shared" si="79"/>
        <v>0</v>
      </c>
      <c r="AM393" s="346">
        <f t="shared" si="80"/>
        <v>0</v>
      </c>
      <c r="AN393" s="346">
        <f t="shared" si="81"/>
        <v>0</v>
      </c>
      <c r="AO393" s="346">
        <f t="shared" si="82"/>
        <v>0</v>
      </c>
    </row>
    <row r="394" spans="1:41" x14ac:dyDescent="0.25">
      <c r="A394" s="369"/>
      <c r="B394" s="369"/>
      <c r="C394" s="370"/>
      <c r="D394" s="369"/>
      <c r="E394" s="369"/>
      <c r="F394" s="369"/>
      <c r="G394" s="344">
        <f t="shared" si="83"/>
        <v>0</v>
      </c>
      <c r="H394" s="369"/>
      <c r="I394" s="369"/>
      <c r="J394" s="369"/>
      <c r="K394" s="369"/>
      <c r="L394" s="369"/>
      <c r="M394" s="369"/>
      <c r="N394" s="369"/>
      <c r="O394" s="369"/>
      <c r="P394" s="371"/>
      <c r="Q394" s="465">
        <f>IF(C394&gt;Allgemeines!$C$12,0,SUM(G394,H394,J394,K394,M394:N394)-SUM(I394,L394,O394:P394))</f>
        <v>0</v>
      </c>
      <c r="R394" s="369"/>
      <c r="S394" s="369"/>
      <c r="T394" s="369"/>
      <c r="U394" s="369"/>
      <c r="V394" s="344">
        <f t="shared" si="84"/>
        <v>0</v>
      </c>
      <c r="W394" s="345">
        <f>IF(ISBLANK($B394),0,VLOOKUP($B394,Listen!$A$2:$C$45,2,FALSE))</f>
        <v>0</v>
      </c>
      <c r="X394" s="345">
        <f>IF(ISBLANK($B394),0,VLOOKUP($B394,Listen!$A$2:$C$45,3,FALSE))</f>
        <v>0</v>
      </c>
      <c r="Y394" s="372">
        <f t="shared" si="74"/>
        <v>0</v>
      </c>
      <c r="Z394" s="372">
        <f t="shared" si="75"/>
        <v>0</v>
      </c>
      <c r="AA394" s="372">
        <f t="shared" si="75"/>
        <v>0</v>
      </c>
      <c r="AB394" s="372">
        <f t="shared" si="75"/>
        <v>0</v>
      </c>
      <c r="AC394" s="372">
        <f t="shared" si="75"/>
        <v>0</v>
      </c>
      <c r="AD394" s="372">
        <f t="shared" si="75"/>
        <v>0</v>
      </c>
      <c r="AE394" s="372">
        <f t="shared" si="75"/>
        <v>0</v>
      </c>
      <c r="AF394" s="346">
        <f t="shared" si="85"/>
        <v>0</v>
      </c>
      <c r="AG394" s="346">
        <f>IF(C394=Allgemeines!$C$12,SAV!$V394-SAV!$AH394,HLOOKUP(Allgemeines!$C$12-1,$AI$4:$AO$2000,ROW(C394)-3,FALSE)-$AH394)</f>
        <v>0</v>
      </c>
      <c r="AH394" s="346">
        <f>HLOOKUP(Allgemeines!$C$12,$AI$4:$AO$2000,ROW(C394)-3,FALSE)</f>
        <v>0</v>
      </c>
      <c r="AI394" s="346">
        <f t="shared" si="76"/>
        <v>0</v>
      </c>
      <c r="AJ394" s="346">
        <f t="shared" si="77"/>
        <v>0</v>
      </c>
      <c r="AK394" s="346">
        <f t="shared" si="78"/>
        <v>0</v>
      </c>
      <c r="AL394" s="346">
        <f t="shared" si="79"/>
        <v>0</v>
      </c>
      <c r="AM394" s="346">
        <f t="shared" si="80"/>
        <v>0</v>
      </c>
      <c r="AN394" s="346">
        <f t="shared" si="81"/>
        <v>0</v>
      </c>
      <c r="AO394" s="346">
        <f t="shared" si="82"/>
        <v>0</v>
      </c>
    </row>
    <row r="395" spans="1:41" x14ac:dyDescent="0.25">
      <c r="A395" s="369"/>
      <c r="B395" s="369"/>
      <c r="C395" s="370"/>
      <c r="D395" s="369"/>
      <c r="E395" s="369"/>
      <c r="F395" s="369"/>
      <c r="G395" s="344">
        <f t="shared" si="83"/>
        <v>0</v>
      </c>
      <c r="H395" s="369"/>
      <c r="I395" s="369"/>
      <c r="J395" s="369"/>
      <c r="K395" s="369"/>
      <c r="L395" s="369"/>
      <c r="M395" s="369"/>
      <c r="N395" s="369"/>
      <c r="O395" s="369"/>
      <c r="P395" s="371"/>
      <c r="Q395" s="465">
        <f>IF(C395&gt;Allgemeines!$C$12,0,SUM(G395,H395,J395,K395,M395:N395)-SUM(I395,L395,O395:P395))</f>
        <v>0</v>
      </c>
      <c r="R395" s="369"/>
      <c r="S395" s="369"/>
      <c r="T395" s="369"/>
      <c r="U395" s="369"/>
      <c r="V395" s="344">
        <f t="shared" si="84"/>
        <v>0</v>
      </c>
      <c r="W395" s="345">
        <f>IF(ISBLANK($B395),0,VLOOKUP($B395,Listen!$A$2:$C$45,2,FALSE))</f>
        <v>0</v>
      </c>
      <c r="X395" s="345">
        <f>IF(ISBLANK($B395),0,VLOOKUP($B395,Listen!$A$2:$C$45,3,FALSE))</f>
        <v>0</v>
      </c>
      <c r="Y395" s="372">
        <f t="shared" ref="Y395:Y458" si="86">$W395</f>
        <v>0</v>
      </c>
      <c r="Z395" s="372">
        <f t="shared" si="75"/>
        <v>0</v>
      </c>
      <c r="AA395" s="372">
        <f t="shared" si="75"/>
        <v>0</v>
      </c>
      <c r="AB395" s="372">
        <f t="shared" si="75"/>
        <v>0</v>
      </c>
      <c r="AC395" s="372">
        <f t="shared" si="75"/>
        <v>0</v>
      </c>
      <c r="AD395" s="372">
        <f t="shared" si="75"/>
        <v>0</v>
      </c>
      <c r="AE395" s="372">
        <f t="shared" si="75"/>
        <v>0</v>
      </c>
      <c r="AF395" s="346">
        <f t="shared" si="85"/>
        <v>0</v>
      </c>
      <c r="AG395" s="346">
        <f>IF(C395=Allgemeines!$C$12,SAV!$V395-SAV!$AH395,HLOOKUP(Allgemeines!$C$12-1,$AI$4:$AO$2000,ROW(C395)-3,FALSE)-$AH395)</f>
        <v>0</v>
      </c>
      <c r="AH395" s="346">
        <f>HLOOKUP(Allgemeines!$C$12,$AI$4:$AO$2000,ROW(C395)-3,FALSE)</f>
        <v>0</v>
      </c>
      <c r="AI395" s="346">
        <f t="shared" si="76"/>
        <v>0</v>
      </c>
      <c r="AJ395" s="346">
        <f t="shared" si="77"/>
        <v>0</v>
      </c>
      <c r="AK395" s="346">
        <f t="shared" si="78"/>
        <v>0</v>
      </c>
      <c r="AL395" s="346">
        <f t="shared" si="79"/>
        <v>0</v>
      </c>
      <c r="AM395" s="346">
        <f t="shared" si="80"/>
        <v>0</v>
      </c>
      <c r="AN395" s="346">
        <f t="shared" si="81"/>
        <v>0</v>
      </c>
      <c r="AO395" s="346">
        <f t="shared" si="82"/>
        <v>0</v>
      </c>
    </row>
    <row r="396" spans="1:41" x14ac:dyDescent="0.25">
      <c r="A396" s="369"/>
      <c r="B396" s="369"/>
      <c r="C396" s="370"/>
      <c r="D396" s="369"/>
      <c r="E396" s="369"/>
      <c r="F396" s="369"/>
      <c r="G396" s="344">
        <f t="shared" si="83"/>
        <v>0</v>
      </c>
      <c r="H396" s="369"/>
      <c r="I396" s="369"/>
      <c r="J396" s="369"/>
      <c r="K396" s="369"/>
      <c r="L396" s="369"/>
      <c r="M396" s="369"/>
      <c r="N396" s="369"/>
      <c r="O396" s="369"/>
      <c r="P396" s="371"/>
      <c r="Q396" s="465">
        <f>IF(C396&gt;Allgemeines!$C$12,0,SUM(G396,H396,J396,K396,M396:N396)-SUM(I396,L396,O396:P396))</f>
        <v>0</v>
      </c>
      <c r="R396" s="369"/>
      <c r="S396" s="369"/>
      <c r="T396" s="369"/>
      <c r="U396" s="369"/>
      <c r="V396" s="344">
        <f t="shared" si="84"/>
        <v>0</v>
      </c>
      <c r="W396" s="345">
        <f>IF(ISBLANK($B396),0,VLOOKUP($B396,Listen!$A$2:$C$45,2,FALSE))</f>
        <v>0</v>
      </c>
      <c r="X396" s="345">
        <f>IF(ISBLANK($B396),0,VLOOKUP($B396,Listen!$A$2:$C$45,3,FALSE))</f>
        <v>0</v>
      </c>
      <c r="Y396" s="372">
        <f t="shared" si="86"/>
        <v>0</v>
      </c>
      <c r="Z396" s="372">
        <f t="shared" si="75"/>
        <v>0</v>
      </c>
      <c r="AA396" s="372">
        <f t="shared" si="75"/>
        <v>0</v>
      </c>
      <c r="AB396" s="372">
        <f t="shared" si="75"/>
        <v>0</v>
      </c>
      <c r="AC396" s="372">
        <f t="shared" si="75"/>
        <v>0</v>
      </c>
      <c r="AD396" s="372">
        <f t="shared" si="75"/>
        <v>0</v>
      </c>
      <c r="AE396" s="372">
        <f t="shared" si="75"/>
        <v>0</v>
      </c>
      <c r="AF396" s="346">
        <f t="shared" si="85"/>
        <v>0</v>
      </c>
      <c r="AG396" s="346">
        <f>IF(C396=Allgemeines!$C$12,SAV!$V396-SAV!$AH396,HLOOKUP(Allgemeines!$C$12-1,$AI$4:$AO$2000,ROW(C396)-3,FALSE)-$AH396)</f>
        <v>0</v>
      </c>
      <c r="AH396" s="346">
        <f>HLOOKUP(Allgemeines!$C$12,$AI$4:$AO$2000,ROW(C396)-3,FALSE)</f>
        <v>0</v>
      </c>
      <c r="AI396" s="346">
        <f t="shared" si="76"/>
        <v>0</v>
      </c>
      <c r="AJ396" s="346">
        <f t="shared" si="77"/>
        <v>0</v>
      </c>
      <c r="AK396" s="346">
        <f t="shared" si="78"/>
        <v>0</v>
      </c>
      <c r="AL396" s="346">
        <f t="shared" si="79"/>
        <v>0</v>
      </c>
      <c r="AM396" s="346">
        <f t="shared" si="80"/>
        <v>0</v>
      </c>
      <c r="AN396" s="346">
        <f t="shared" si="81"/>
        <v>0</v>
      </c>
      <c r="AO396" s="346">
        <f t="shared" si="82"/>
        <v>0</v>
      </c>
    </row>
    <row r="397" spans="1:41" x14ac:dyDescent="0.25">
      <c r="A397" s="369"/>
      <c r="B397" s="369"/>
      <c r="C397" s="370"/>
      <c r="D397" s="369"/>
      <c r="E397" s="369"/>
      <c r="F397" s="369"/>
      <c r="G397" s="344">
        <f t="shared" si="83"/>
        <v>0</v>
      </c>
      <c r="H397" s="369"/>
      <c r="I397" s="369"/>
      <c r="J397" s="369"/>
      <c r="K397" s="369"/>
      <c r="L397" s="369"/>
      <c r="M397" s="369"/>
      <c r="N397" s="369"/>
      <c r="O397" s="369"/>
      <c r="P397" s="371"/>
      <c r="Q397" s="465">
        <f>IF(C397&gt;Allgemeines!$C$12,0,SUM(G397,H397,J397,K397,M397:N397)-SUM(I397,L397,O397:P397))</f>
        <v>0</v>
      </c>
      <c r="R397" s="369"/>
      <c r="S397" s="369"/>
      <c r="T397" s="369"/>
      <c r="U397" s="369"/>
      <c r="V397" s="344">
        <f t="shared" si="84"/>
        <v>0</v>
      </c>
      <c r="W397" s="345">
        <f>IF(ISBLANK($B397),0,VLOOKUP($B397,Listen!$A$2:$C$45,2,FALSE))</f>
        <v>0</v>
      </c>
      <c r="X397" s="345">
        <f>IF(ISBLANK($B397),0,VLOOKUP($B397,Listen!$A$2:$C$45,3,FALSE))</f>
        <v>0</v>
      </c>
      <c r="Y397" s="372">
        <f t="shared" si="86"/>
        <v>0</v>
      </c>
      <c r="Z397" s="372">
        <f t="shared" si="75"/>
        <v>0</v>
      </c>
      <c r="AA397" s="372">
        <f t="shared" si="75"/>
        <v>0</v>
      </c>
      <c r="AB397" s="372">
        <f t="shared" si="75"/>
        <v>0</v>
      </c>
      <c r="AC397" s="372">
        <f t="shared" si="75"/>
        <v>0</v>
      </c>
      <c r="AD397" s="372">
        <f t="shared" si="75"/>
        <v>0</v>
      </c>
      <c r="AE397" s="372">
        <f t="shared" si="75"/>
        <v>0</v>
      </c>
      <c r="AF397" s="346">
        <f t="shared" si="85"/>
        <v>0</v>
      </c>
      <c r="AG397" s="346">
        <f>IF(C397=Allgemeines!$C$12,SAV!$V397-SAV!$AH397,HLOOKUP(Allgemeines!$C$12-1,$AI$4:$AO$2000,ROW(C397)-3,FALSE)-$AH397)</f>
        <v>0</v>
      </c>
      <c r="AH397" s="346">
        <f>HLOOKUP(Allgemeines!$C$12,$AI$4:$AO$2000,ROW(C397)-3,FALSE)</f>
        <v>0</v>
      </c>
      <c r="AI397" s="346">
        <f t="shared" si="76"/>
        <v>0</v>
      </c>
      <c r="AJ397" s="346">
        <f t="shared" si="77"/>
        <v>0</v>
      </c>
      <c r="AK397" s="346">
        <f t="shared" si="78"/>
        <v>0</v>
      </c>
      <c r="AL397" s="346">
        <f t="shared" si="79"/>
        <v>0</v>
      </c>
      <c r="AM397" s="346">
        <f t="shared" si="80"/>
        <v>0</v>
      </c>
      <c r="AN397" s="346">
        <f t="shared" si="81"/>
        <v>0</v>
      </c>
      <c r="AO397" s="346">
        <f t="shared" si="82"/>
        <v>0</v>
      </c>
    </row>
    <row r="398" spans="1:41" x14ac:dyDescent="0.25">
      <c r="A398" s="369"/>
      <c r="B398" s="369"/>
      <c r="C398" s="370"/>
      <c r="D398" s="369"/>
      <c r="E398" s="369"/>
      <c r="F398" s="369"/>
      <c r="G398" s="344">
        <f t="shared" si="83"/>
        <v>0</v>
      </c>
      <c r="H398" s="369"/>
      <c r="I398" s="369"/>
      <c r="J398" s="369"/>
      <c r="K398" s="369"/>
      <c r="L398" s="369"/>
      <c r="M398" s="369"/>
      <c r="N398" s="369"/>
      <c r="O398" s="369"/>
      <c r="P398" s="371"/>
      <c r="Q398" s="465">
        <f>IF(C398&gt;Allgemeines!$C$12,0,SUM(G398,H398,J398,K398,M398:N398)-SUM(I398,L398,O398:P398))</f>
        <v>0</v>
      </c>
      <c r="R398" s="369"/>
      <c r="S398" s="369"/>
      <c r="T398" s="369"/>
      <c r="U398" s="369"/>
      <c r="V398" s="344">
        <f t="shared" si="84"/>
        <v>0</v>
      </c>
      <c r="W398" s="345">
        <f>IF(ISBLANK($B398),0,VLOOKUP($B398,Listen!$A$2:$C$45,2,FALSE))</f>
        <v>0</v>
      </c>
      <c r="X398" s="345">
        <f>IF(ISBLANK($B398),0,VLOOKUP($B398,Listen!$A$2:$C$45,3,FALSE))</f>
        <v>0</v>
      </c>
      <c r="Y398" s="372">
        <f t="shared" si="86"/>
        <v>0</v>
      </c>
      <c r="Z398" s="372">
        <f t="shared" si="75"/>
        <v>0</v>
      </c>
      <c r="AA398" s="372">
        <f t="shared" si="75"/>
        <v>0</v>
      </c>
      <c r="AB398" s="372">
        <f t="shared" si="75"/>
        <v>0</v>
      </c>
      <c r="AC398" s="372">
        <f t="shared" si="75"/>
        <v>0</v>
      </c>
      <c r="AD398" s="372">
        <f t="shared" si="75"/>
        <v>0</v>
      </c>
      <c r="AE398" s="372">
        <f t="shared" si="75"/>
        <v>0</v>
      </c>
      <c r="AF398" s="346">
        <f t="shared" si="85"/>
        <v>0</v>
      </c>
      <c r="AG398" s="346">
        <f>IF(C398=Allgemeines!$C$12,SAV!$V398-SAV!$AH398,HLOOKUP(Allgemeines!$C$12-1,$AI$4:$AO$2000,ROW(C398)-3,FALSE)-$AH398)</f>
        <v>0</v>
      </c>
      <c r="AH398" s="346">
        <f>HLOOKUP(Allgemeines!$C$12,$AI$4:$AO$2000,ROW(C398)-3,FALSE)</f>
        <v>0</v>
      </c>
      <c r="AI398" s="346">
        <f t="shared" si="76"/>
        <v>0</v>
      </c>
      <c r="AJ398" s="346">
        <f t="shared" si="77"/>
        <v>0</v>
      </c>
      <c r="AK398" s="346">
        <f t="shared" si="78"/>
        <v>0</v>
      </c>
      <c r="AL398" s="346">
        <f t="shared" si="79"/>
        <v>0</v>
      </c>
      <c r="AM398" s="346">
        <f t="shared" si="80"/>
        <v>0</v>
      </c>
      <c r="AN398" s="346">
        <f t="shared" si="81"/>
        <v>0</v>
      </c>
      <c r="AO398" s="346">
        <f t="shared" si="82"/>
        <v>0</v>
      </c>
    </row>
    <row r="399" spans="1:41" x14ac:dyDescent="0.25">
      <c r="A399" s="369"/>
      <c r="B399" s="369"/>
      <c r="C399" s="370"/>
      <c r="D399" s="369"/>
      <c r="E399" s="369"/>
      <c r="F399" s="369"/>
      <c r="G399" s="344">
        <f t="shared" si="83"/>
        <v>0</v>
      </c>
      <c r="H399" s="369"/>
      <c r="I399" s="369"/>
      <c r="J399" s="369"/>
      <c r="K399" s="369"/>
      <c r="L399" s="369"/>
      <c r="M399" s="369"/>
      <c r="N399" s="369"/>
      <c r="O399" s="369"/>
      <c r="P399" s="371"/>
      <c r="Q399" s="465">
        <f>IF(C399&gt;Allgemeines!$C$12,0,SUM(G399,H399,J399,K399,M399:N399)-SUM(I399,L399,O399:P399))</f>
        <v>0</v>
      </c>
      <c r="R399" s="369"/>
      <c r="S399" s="369"/>
      <c r="T399" s="369"/>
      <c r="U399" s="369"/>
      <c r="V399" s="344">
        <f t="shared" si="84"/>
        <v>0</v>
      </c>
      <c r="W399" s="345">
        <f>IF(ISBLANK($B399),0,VLOOKUP($B399,Listen!$A$2:$C$45,2,FALSE))</f>
        <v>0</v>
      </c>
      <c r="X399" s="345">
        <f>IF(ISBLANK($B399),0,VLOOKUP($B399,Listen!$A$2:$C$45,3,FALSE))</f>
        <v>0</v>
      </c>
      <c r="Y399" s="372">
        <f t="shared" si="86"/>
        <v>0</v>
      </c>
      <c r="Z399" s="372">
        <f t="shared" si="75"/>
        <v>0</v>
      </c>
      <c r="AA399" s="372">
        <f t="shared" si="75"/>
        <v>0</v>
      </c>
      <c r="AB399" s="372">
        <f t="shared" si="75"/>
        <v>0</v>
      </c>
      <c r="AC399" s="372">
        <f t="shared" si="75"/>
        <v>0</v>
      </c>
      <c r="AD399" s="372">
        <f t="shared" si="75"/>
        <v>0</v>
      </c>
      <c r="AE399" s="372">
        <f t="shared" si="75"/>
        <v>0</v>
      </c>
      <c r="AF399" s="346">
        <f t="shared" si="85"/>
        <v>0</v>
      </c>
      <c r="AG399" s="346">
        <f>IF(C399=Allgemeines!$C$12,SAV!$V399-SAV!$AH399,HLOOKUP(Allgemeines!$C$12-1,$AI$4:$AO$2000,ROW(C399)-3,FALSE)-$AH399)</f>
        <v>0</v>
      </c>
      <c r="AH399" s="346">
        <f>HLOOKUP(Allgemeines!$C$12,$AI$4:$AO$2000,ROW(C399)-3,FALSE)</f>
        <v>0</v>
      </c>
      <c r="AI399" s="346">
        <f t="shared" si="76"/>
        <v>0</v>
      </c>
      <c r="AJ399" s="346">
        <f t="shared" si="77"/>
        <v>0</v>
      </c>
      <c r="AK399" s="346">
        <f t="shared" si="78"/>
        <v>0</v>
      </c>
      <c r="AL399" s="346">
        <f t="shared" si="79"/>
        <v>0</v>
      </c>
      <c r="AM399" s="346">
        <f t="shared" si="80"/>
        <v>0</v>
      </c>
      <c r="AN399" s="346">
        <f t="shared" si="81"/>
        <v>0</v>
      </c>
      <c r="AO399" s="346">
        <f t="shared" si="82"/>
        <v>0</v>
      </c>
    </row>
    <row r="400" spans="1:41" x14ac:dyDescent="0.25">
      <c r="A400" s="369"/>
      <c r="B400" s="369"/>
      <c r="C400" s="370"/>
      <c r="D400" s="369"/>
      <c r="E400" s="369"/>
      <c r="F400" s="369"/>
      <c r="G400" s="344">
        <f t="shared" si="83"/>
        <v>0</v>
      </c>
      <c r="H400" s="369"/>
      <c r="I400" s="369"/>
      <c r="J400" s="369"/>
      <c r="K400" s="369"/>
      <c r="L400" s="369"/>
      <c r="M400" s="369"/>
      <c r="N400" s="369"/>
      <c r="O400" s="369"/>
      <c r="P400" s="371"/>
      <c r="Q400" s="465">
        <f>IF(C400&gt;Allgemeines!$C$12,0,SUM(G400,H400,J400,K400,M400:N400)-SUM(I400,L400,O400:P400))</f>
        <v>0</v>
      </c>
      <c r="R400" s="369"/>
      <c r="S400" s="369"/>
      <c r="T400" s="369"/>
      <c r="U400" s="369"/>
      <c r="V400" s="344">
        <f t="shared" si="84"/>
        <v>0</v>
      </c>
      <c r="W400" s="345">
        <f>IF(ISBLANK($B400),0,VLOOKUP($B400,Listen!$A$2:$C$45,2,FALSE))</f>
        <v>0</v>
      </c>
      <c r="X400" s="345">
        <f>IF(ISBLANK($B400),0,VLOOKUP($B400,Listen!$A$2:$C$45,3,FALSE))</f>
        <v>0</v>
      </c>
      <c r="Y400" s="372">
        <f t="shared" si="86"/>
        <v>0</v>
      </c>
      <c r="Z400" s="372">
        <f t="shared" si="75"/>
        <v>0</v>
      </c>
      <c r="AA400" s="372">
        <f t="shared" si="75"/>
        <v>0</v>
      </c>
      <c r="AB400" s="372">
        <f t="shared" si="75"/>
        <v>0</v>
      </c>
      <c r="AC400" s="372">
        <f t="shared" si="75"/>
        <v>0</v>
      </c>
      <c r="AD400" s="372">
        <f t="shared" si="75"/>
        <v>0</v>
      </c>
      <c r="AE400" s="372">
        <f t="shared" si="75"/>
        <v>0</v>
      </c>
      <c r="AF400" s="346">
        <f t="shared" si="85"/>
        <v>0</v>
      </c>
      <c r="AG400" s="346">
        <f>IF(C400=Allgemeines!$C$12,SAV!$V400-SAV!$AH400,HLOOKUP(Allgemeines!$C$12-1,$AI$4:$AO$2000,ROW(C400)-3,FALSE)-$AH400)</f>
        <v>0</v>
      </c>
      <c r="AH400" s="346">
        <f>HLOOKUP(Allgemeines!$C$12,$AI$4:$AO$2000,ROW(C400)-3,FALSE)</f>
        <v>0</v>
      </c>
      <c r="AI400" s="346">
        <f t="shared" si="76"/>
        <v>0</v>
      </c>
      <c r="AJ400" s="346">
        <f t="shared" si="77"/>
        <v>0</v>
      </c>
      <c r="AK400" s="346">
        <f t="shared" si="78"/>
        <v>0</v>
      </c>
      <c r="AL400" s="346">
        <f t="shared" si="79"/>
        <v>0</v>
      </c>
      <c r="AM400" s="346">
        <f t="shared" si="80"/>
        <v>0</v>
      </c>
      <c r="AN400" s="346">
        <f t="shared" si="81"/>
        <v>0</v>
      </c>
      <c r="AO400" s="346">
        <f t="shared" si="82"/>
        <v>0</v>
      </c>
    </row>
    <row r="401" spans="1:41" x14ac:dyDescent="0.25">
      <c r="A401" s="369"/>
      <c r="B401" s="369"/>
      <c r="C401" s="370"/>
      <c r="D401" s="369"/>
      <c r="E401" s="369"/>
      <c r="F401" s="369"/>
      <c r="G401" s="344">
        <f t="shared" si="83"/>
        <v>0</v>
      </c>
      <c r="H401" s="369"/>
      <c r="I401" s="369"/>
      <c r="J401" s="369"/>
      <c r="K401" s="369"/>
      <c r="L401" s="369"/>
      <c r="M401" s="369"/>
      <c r="N401" s="369"/>
      <c r="O401" s="369"/>
      <c r="P401" s="371"/>
      <c r="Q401" s="465">
        <f>IF(C401&gt;Allgemeines!$C$12,0,SUM(G401,H401,J401,K401,M401:N401)-SUM(I401,L401,O401:P401))</f>
        <v>0</v>
      </c>
      <c r="R401" s="369"/>
      <c r="S401" s="369"/>
      <c r="T401" s="369"/>
      <c r="U401" s="369"/>
      <c r="V401" s="344">
        <f t="shared" si="84"/>
        <v>0</v>
      </c>
      <c r="W401" s="345">
        <f>IF(ISBLANK($B401),0,VLOOKUP($B401,Listen!$A$2:$C$45,2,FALSE))</f>
        <v>0</v>
      </c>
      <c r="X401" s="345">
        <f>IF(ISBLANK($B401),0,VLOOKUP($B401,Listen!$A$2:$C$45,3,FALSE))</f>
        <v>0</v>
      </c>
      <c r="Y401" s="372">
        <f t="shared" si="86"/>
        <v>0</v>
      </c>
      <c r="Z401" s="372">
        <f t="shared" si="75"/>
        <v>0</v>
      </c>
      <c r="AA401" s="372">
        <f t="shared" si="75"/>
        <v>0</v>
      </c>
      <c r="AB401" s="372">
        <f t="shared" si="75"/>
        <v>0</v>
      </c>
      <c r="AC401" s="372">
        <f t="shared" si="75"/>
        <v>0</v>
      </c>
      <c r="AD401" s="372">
        <f t="shared" si="75"/>
        <v>0</v>
      </c>
      <c r="AE401" s="372">
        <f t="shared" si="75"/>
        <v>0</v>
      </c>
      <c r="AF401" s="346">
        <f t="shared" si="85"/>
        <v>0</v>
      </c>
      <c r="AG401" s="346">
        <f>IF(C401=Allgemeines!$C$12,SAV!$V401-SAV!$AH401,HLOOKUP(Allgemeines!$C$12-1,$AI$4:$AO$2000,ROW(C401)-3,FALSE)-$AH401)</f>
        <v>0</v>
      </c>
      <c r="AH401" s="346">
        <f>HLOOKUP(Allgemeines!$C$12,$AI$4:$AO$2000,ROW(C401)-3,FALSE)</f>
        <v>0</v>
      </c>
      <c r="AI401" s="346">
        <f t="shared" si="76"/>
        <v>0</v>
      </c>
      <c r="AJ401" s="346">
        <f t="shared" si="77"/>
        <v>0</v>
      </c>
      <c r="AK401" s="346">
        <f t="shared" si="78"/>
        <v>0</v>
      </c>
      <c r="AL401" s="346">
        <f t="shared" si="79"/>
        <v>0</v>
      </c>
      <c r="AM401" s="346">
        <f t="shared" si="80"/>
        <v>0</v>
      </c>
      <c r="AN401" s="346">
        <f t="shared" si="81"/>
        <v>0</v>
      </c>
      <c r="AO401" s="346">
        <f t="shared" si="82"/>
        <v>0</v>
      </c>
    </row>
    <row r="402" spans="1:41" x14ac:dyDescent="0.25">
      <c r="A402" s="369"/>
      <c r="B402" s="369"/>
      <c r="C402" s="370"/>
      <c r="D402" s="369"/>
      <c r="E402" s="369"/>
      <c r="F402" s="369"/>
      <c r="G402" s="344">
        <f t="shared" si="83"/>
        <v>0</v>
      </c>
      <c r="H402" s="369"/>
      <c r="I402" s="369"/>
      <c r="J402" s="369"/>
      <c r="K402" s="369"/>
      <c r="L402" s="369"/>
      <c r="M402" s="369"/>
      <c r="N402" s="369"/>
      <c r="O402" s="369"/>
      <c r="P402" s="371"/>
      <c r="Q402" s="465">
        <f>IF(C402&gt;Allgemeines!$C$12,0,SUM(G402,H402,J402,K402,M402:N402)-SUM(I402,L402,O402:P402))</f>
        <v>0</v>
      </c>
      <c r="R402" s="369"/>
      <c r="S402" s="369"/>
      <c r="T402" s="369"/>
      <c r="U402" s="369"/>
      <c r="V402" s="344">
        <f t="shared" si="84"/>
        <v>0</v>
      </c>
      <c r="W402" s="345">
        <f>IF(ISBLANK($B402),0,VLOOKUP($B402,Listen!$A$2:$C$45,2,FALSE))</f>
        <v>0</v>
      </c>
      <c r="X402" s="345">
        <f>IF(ISBLANK($B402),0,VLOOKUP($B402,Listen!$A$2:$C$45,3,FALSE))</f>
        <v>0</v>
      </c>
      <c r="Y402" s="372">
        <f t="shared" si="86"/>
        <v>0</v>
      </c>
      <c r="Z402" s="372">
        <f t="shared" si="75"/>
        <v>0</v>
      </c>
      <c r="AA402" s="372">
        <f t="shared" si="75"/>
        <v>0</v>
      </c>
      <c r="AB402" s="372">
        <f t="shared" si="75"/>
        <v>0</v>
      </c>
      <c r="AC402" s="372">
        <f t="shared" si="75"/>
        <v>0</v>
      </c>
      <c r="AD402" s="372">
        <f t="shared" si="75"/>
        <v>0</v>
      </c>
      <c r="AE402" s="372">
        <f t="shared" si="75"/>
        <v>0</v>
      </c>
      <c r="AF402" s="346">
        <f t="shared" si="85"/>
        <v>0</v>
      </c>
      <c r="AG402" s="346">
        <f>IF(C402=Allgemeines!$C$12,SAV!$V402-SAV!$AH402,HLOOKUP(Allgemeines!$C$12-1,$AI$4:$AO$2000,ROW(C402)-3,FALSE)-$AH402)</f>
        <v>0</v>
      </c>
      <c r="AH402" s="346">
        <f>HLOOKUP(Allgemeines!$C$12,$AI$4:$AO$2000,ROW(C402)-3,FALSE)</f>
        <v>0</v>
      </c>
      <c r="AI402" s="346">
        <f t="shared" si="76"/>
        <v>0</v>
      </c>
      <c r="AJ402" s="346">
        <f t="shared" si="77"/>
        <v>0</v>
      </c>
      <c r="AK402" s="346">
        <f t="shared" si="78"/>
        <v>0</v>
      </c>
      <c r="AL402" s="346">
        <f t="shared" si="79"/>
        <v>0</v>
      </c>
      <c r="AM402" s="346">
        <f t="shared" si="80"/>
        <v>0</v>
      </c>
      <c r="AN402" s="346">
        <f t="shared" si="81"/>
        <v>0</v>
      </c>
      <c r="AO402" s="346">
        <f t="shared" si="82"/>
        <v>0</v>
      </c>
    </row>
    <row r="403" spans="1:41" x14ac:dyDescent="0.25">
      <c r="A403" s="369"/>
      <c r="B403" s="369"/>
      <c r="C403" s="370"/>
      <c r="D403" s="369"/>
      <c r="E403" s="369"/>
      <c r="F403" s="369"/>
      <c r="G403" s="344">
        <f t="shared" si="83"/>
        <v>0</v>
      </c>
      <c r="H403" s="369"/>
      <c r="I403" s="369"/>
      <c r="J403" s="369"/>
      <c r="K403" s="369"/>
      <c r="L403" s="369"/>
      <c r="M403" s="369"/>
      <c r="N403" s="369"/>
      <c r="O403" s="369"/>
      <c r="P403" s="371"/>
      <c r="Q403" s="465">
        <f>IF(C403&gt;Allgemeines!$C$12,0,SUM(G403,H403,J403,K403,M403:N403)-SUM(I403,L403,O403:P403))</f>
        <v>0</v>
      </c>
      <c r="R403" s="369"/>
      <c r="S403" s="369"/>
      <c r="T403" s="369"/>
      <c r="U403" s="369"/>
      <c r="V403" s="344">
        <f t="shared" si="84"/>
        <v>0</v>
      </c>
      <c r="W403" s="345">
        <f>IF(ISBLANK($B403),0,VLOOKUP($B403,Listen!$A$2:$C$45,2,FALSE))</f>
        <v>0</v>
      </c>
      <c r="X403" s="345">
        <f>IF(ISBLANK($B403),0,VLOOKUP($B403,Listen!$A$2:$C$45,3,FALSE))</f>
        <v>0</v>
      </c>
      <c r="Y403" s="372">
        <f t="shared" si="86"/>
        <v>0</v>
      </c>
      <c r="Z403" s="372">
        <f t="shared" si="75"/>
        <v>0</v>
      </c>
      <c r="AA403" s="372">
        <f t="shared" si="75"/>
        <v>0</v>
      </c>
      <c r="AB403" s="372">
        <f t="shared" si="75"/>
        <v>0</v>
      </c>
      <c r="AC403" s="372">
        <f t="shared" si="75"/>
        <v>0</v>
      </c>
      <c r="AD403" s="372">
        <f t="shared" si="75"/>
        <v>0</v>
      </c>
      <c r="AE403" s="372">
        <f t="shared" si="75"/>
        <v>0</v>
      </c>
      <c r="AF403" s="346">
        <f t="shared" si="85"/>
        <v>0</v>
      </c>
      <c r="AG403" s="346">
        <f>IF(C403=Allgemeines!$C$12,SAV!$V403-SAV!$AH403,HLOOKUP(Allgemeines!$C$12-1,$AI$4:$AO$2000,ROW(C403)-3,FALSE)-$AH403)</f>
        <v>0</v>
      </c>
      <c r="AH403" s="346">
        <f>HLOOKUP(Allgemeines!$C$12,$AI$4:$AO$2000,ROW(C403)-3,FALSE)</f>
        <v>0</v>
      </c>
      <c r="AI403" s="346">
        <f t="shared" si="76"/>
        <v>0</v>
      </c>
      <c r="AJ403" s="346">
        <f t="shared" si="77"/>
        <v>0</v>
      </c>
      <c r="AK403" s="346">
        <f t="shared" si="78"/>
        <v>0</v>
      </c>
      <c r="AL403" s="346">
        <f t="shared" si="79"/>
        <v>0</v>
      </c>
      <c r="AM403" s="346">
        <f t="shared" si="80"/>
        <v>0</v>
      </c>
      <c r="AN403" s="346">
        <f t="shared" si="81"/>
        <v>0</v>
      </c>
      <c r="AO403" s="346">
        <f t="shared" si="82"/>
        <v>0</v>
      </c>
    </row>
    <row r="404" spans="1:41" x14ac:dyDescent="0.25">
      <c r="A404" s="369"/>
      <c r="B404" s="369"/>
      <c r="C404" s="370"/>
      <c r="D404" s="369"/>
      <c r="E404" s="369"/>
      <c r="F404" s="369"/>
      <c r="G404" s="344">
        <f t="shared" si="83"/>
        <v>0</v>
      </c>
      <c r="H404" s="369"/>
      <c r="I404" s="369"/>
      <c r="J404" s="369"/>
      <c r="K404" s="369"/>
      <c r="L404" s="369"/>
      <c r="M404" s="369"/>
      <c r="N404" s="369"/>
      <c r="O404" s="369"/>
      <c r="P404" s="371"/>
      <c r="Q404" s="465">
        <f>IF(C404&gt;Allgemeines!$C$12,0,SUM(G404,H404,J404,K404,M404:N404)-SUM(I404,L404,O404:P404))</f>
        <v>0</v>
      </c>
      <c r="R404" s="369"/>
      <c r="S404" s="369"/>
      <c r="T404" s="369"/>
      <c r="U404" s="369"/>
      <c r="V404" s="344">
        <f t="shared" si="84"/>
        <v>0</v>
      </c>
      <c r="W404" s="345">
        <f>IF(ISBLANK($B404),0,VLOOKUP($B404,Listen!$A$2:$C$45,2,FALSE))</f>
        <v>0</v>
      </c>
      <c r="X404" s="345">
        <f>IF(ISBLANK($B404),0,VLOOKUP($B404,Listen!$A$2:$C$45,3,FALSE))</f>
        <v>0</v>
      </c>
      <c r="Y404" s="372">
        <f t="shared" si="86"/>
        <v>0</v>
      </c>
      <c r="Z404" s="372">
        <f t="shared" si="75"/>
        <v>0</v>
      </c>
      <c r="AA404" s="372">
        <f t="shared" si="75"/>
        <v>0</v>
      </c>
      <c r="AB404" s="372">
        <f t="shared" si="75"/>
        <v>0</v>
      </c>
      <c r="AC404" s="372">
        <f t="shared" si="75"/>
        <v>0</v>
      </c>
      <c r="AD404" s="372">
        <f t="shared" si="75"/>
        <v>0</v>
      </c>
      <c r="AE404" s="372">
        <f t="shared" si="75"/>
        <v>0</v>
      </c>
      <c r="AF404" s="346">
        <f t="shared" si="85"/>
        <v>0</v>
      </c>
      <c r="AG404" s="346">
        <f>IF(C404=Allgemeines!$C$12,SAV!$V404-SAV!$AH404,HLOOKUP(Allgemeines!$C$12-1,$AI$4:$AO$2000,ROW(C404)-3,FALSE)-$AH404)</f>
        <v>0</v>
      </c>
      <c r="AH404" s="346">
        <f>HLOOKUP(Allgemeines!$C$12,$AI$4:$AO$2000,ROW(C404)-3,FALSE)</f>
        <v>0</v>
      </c>
      <c r="AI404" s="346">
        <f t="shared" si="76"/>
        <v>0</v>
      </c>
      <c r="AJ404" s="346">
        <f t="shared" si="77"/>
        <v>0</v>
      </c>
      <c r="AK404" s="346">
        <f t="shared" si="78"/>
        <v>0</v>
      </c>
      <c r="AL404" s="346">
        <f t="shared" si="79"/>
        <v>0</v>
      </c>
      <c r="AM404" s="346">
        <f t="shared" si="80"/>
        <v>0</v>
      </c>
      <c r="AN404" s="346">
        <f t="shared" si="81"/>
        <v>0</v>
      </c>
      <c r="AO404" s="346">
        <f t="shared" si="82"/>
        <v>0</v>
      </c>
    </row>
    <row r="405" spans="1:41" x14ac:dyDescent="0.25">
      <c r="A405" s="369"/>
      <c r="B405" s="369"/>
      <c r="C405" s="370"/>
      <c r="D405" s="369"/>
      <c r="E405" s="369"/>
      <c r="F405" s="369"/>
      <c r="G405" s="344">
        <f t="shared" si="83"/>
        <v>0</v>
      </c>
      <c r="H405" s="369"/>
      <c r="I405" s="369"/>
      <c r="J405" s="369"/>
      <c r="K405" s="369"/>
      <c r="L405" s="369"/>
      <c r="M405" s="369"/>
      <c r="N405" s="369"/>
      <c r="O405" s="369"/>
      <c r="P405" s="371"/>
      <c r="Q405" s="465">
        <f>IF(C405&gt;Allgemeines!$C$12,0,SUM(G405,H405,J405,K405,M405:N405)-SUM(I405,L405,O405:P405))</f>
        <v>0</v>
      </c>
      <c r="R405" s="369"/>
      <c r="S405" s="369"/>
      <c r="T405" s="369"/>
      <c r="U405" s="369"/>
      <c r="V405" s="344">
        <f t="shared" si="84"/>
        <v>0</v>
      </c>
      <c r="W405" s="345">
        <f>IF(ISBLANK($B405),0,VLOOKUP($B405,Listen!$A$2:$C$45,2,FALSE))</f>
        <v>0</v>
      </c>
      <c r="X405" s="345">
        <f>IF(ISBLANK($B405),0,VLOOKUP($B405,Listen!$A$2:$C$45,3,FALSE))</f>
        <v>0</v>
      </c>
      <c r="Y405" s="372">
        <f t="shared" si="86"/>
        <v>0</v>
      </c>
      <c r="Z405" s="372">
        <f t="shared" si="75"/>
        <v>0</v>
      </c>
      <c r="AA405" s="372">
        <f t="shared" si="75"/>
        <v>0</v>
      </c>
      <c r="AB405" s="372">
        <f t="shared" si="75"/>
        <v>0</v>
      </c>
      <c r="AC405" s="372">
        <f t="shared" si="75"/>
        <v>0</v>
      </c>
      <c r="AD405" s="372">
        <f t="shared" si="75"/>
        <v>0</v>
      </c>
      <c r="AE405" s="372">
        <f t="shared" si="75"/>
        <v>0</v>
      </c>
      <c r="AF405" s="346">
        <f t="shared" si="85"/>
        <v>0</v>
      </c>
      <c r="AG405" s="346">
        <f>IF(C405=Allgemeines!$C$12,SAV!$V405-SAV!$AH405,HLOOKUP(Allgemeines!$C$12-1,$AI$4:$AO$2000,ROW(C405)-3,FALSE)-$AH405)</f>
        <v>0</v>
      </c>
      <c r="AH405" s="346">
        <f>HLOOKUP(Allgemeines!$C$12,$AI$4:$AO$2000,ROW(C405)-3,FALSE)</f>
        <v>0</v>
      </c>
      <c r="AI405" s="346">
        <f t="shared" si="76"/>
        <v>0</v>
      </c>
      <c r="AJ405" s="346">
        <f t="shared" si="77"/>
        <v>0</v>
      </c>
      <c r="AK405" s="346">
        <f t="shared" si="78"/>
        <v>0</v>
      </c>
      <c r="AL405" s="346">
        <f t="shared" si="79"/>
        <v>0</v>
      </c>
      <c r="AM405" s="346">
        <f t="shared" si="80"/>
        <v>0</v>
      </c>
      <c r="AN405" s="346">
        <f t="shared" si="81"/>
        <v>0</v>
      </c>
      <c r="AO405" s="346">
        <f t="shared" si="82"/>
        <v>0</v>
      </c>
    </row>
    <row r="406" spans="1:41" x14ac:dyDescent="0.25">
      <c r="A406" s="369"/>
      <c r="B406" s="369"/>
      <c r="C406" s="370"/>
      <c r="D406" s="369"/>
      <c r="E406" s="369"/>
      <c r="F406" s="369"/>
      <c r="G406" s="344">
        <f t="shared" si="83"/>
        <v>0</v>
      </c>
      <c r="H406" s="369"/>
      <c r="I406" s="369"/>
      <c r="J406" s="369"/>
      <c r="K406" s="369"/>
      <c r="L406" s="369"/>
      <c r="M406" s="369"/>
      <c r="N406" s="369"/>
      <c r="O406" s="369"/>
      <c r="P406" s="371"/>
      <c r="Q406" s="465">
        <f>IF(C406&gt;Allgemeines!$C$12,0,SUM(G406,H406,J406,K406,M406:N406)-SUM(I406,L406,O406:P406))</f>
        <v>0</v>
      </c>
      <c r="R406" s="369"/>
      <c r="S406" s="369"/>
      <c r="T406" s="369"/>
      <c r="U406" s="369"/>
      <c r="V406" s="344">
        <f t="shared" si="84"/>
        <v>0</v>
      </c>
      <c r="W406" s="345">
        <f>IF(ISBLANK($B406),0,VLOOKUP($B406,Listen!$A$2:$C$45,2,FALSE))</f>
        <v>0</v>
      </c>
      <c r="X406" s="345">
        <f>IF(ISBLANK($B406),0,VLOOKUP($B406,Listen!$A$2:$C$45,3,FALSE))</f>
        <v>0</v>
      </c>
      <c r="Y406" s="372">
        <f t="shared" si="86"/>
        <v>0</v>
      </c>
      <c r="Z406" s="372">
        <f t="shared" si="75"/>
        <v>0</v>
      </c>
      <c r="AA406" s="372">
        <f t="shared" si="75"/>
        <v>0</v>
      </c>
      <c r="AB406" s="372">
        <f t="shared" si="75"/>
        <v>0</v>
      </c>
      <c r="AC406" s="372">
        <f t="shared" si="75"/>
        <v>0</v>
      </c>
      <c r="AD406" s="372">
        <f t="shared" si="75"/>
        <v>0</v>
      </c>
      <c r="AE406" s="372">
        <f t="shared" si="75"/>
        <v>0</v>
      </c>
      <c r="AF406" s="346">
        <f t="shared" si="85"/>
        <v>0</v>
      </c>
      <c r="AG406" s="346">
        <f>IF(C406=Allgemeines!$C$12,SAV!$V406-SAV!$AH406,HLOOKUP(Allgemeines!$C$12-1,$AI$4:$AO$2000,ROW(C406)-3,FALSE)-$AH406)</f>
        <v>0</v>
      </c>
      <c r="AH406" s="346">
        <f>HLOOKUP(Allgemeines!$C$12,$AI$4:$AO$2000,ROW(C406)-3,FALSE)</f>
        <v>0</v>
      </c>
      <c r="AI406" s="346">
        <f t="shared" si="76"/>
        <v>0</v>
      </c>
      <c r="AJ406" s="346">
        <f t="shared" si="77"/>
        <v>0</v>
      </c>
      <c r="AK406" s="346">
        <f t="shared" si="78"/>
        <v>0</v>
      </c>
      <c r="AL406" s="346">
        <f t="shared" si="79"/>
        <v>0</v>
      </c>
      <c r="AM406" s="346">
        <f t="shared" si="80"/>
        <v>0</v>
      </c>
      <c r="AN406" s="346">
        <f t="shared" si="81"/>
        <v>0</v>
      </c>
      <c r="AO406" s="346">
        <f t="shared" si="82"/>
        <v>0</v>
      </c>
    </row>
    <row r="407" spans="1:41" x14ac:dyDescent="0.25">
      <c r="A407" s="369"/>
      <c r="B407" s="369"/>
      <c r="C407" s="370"/>
      <c r="D407" s="369"/>
      <c r="E407" s="369"/>
      <c r="F407" s="369"/>
      <c r="G407" s="344">
        <f t="shared" si="83"/>
        <v>0</v>
      </c>
      <c r="H407" s="369"/>
      <c r="I407" s="369"/>
      <c r="J407" s="369"/>
      <c r="K407" s="369"/>
      <c r="L407" s="369"/>
      <c r="M407" s="369"/>
      <c r="N407" s="369"/>
      <c r="O407" s="369"/>
      <c r="P407" s="371"/>
      <c r="Q407" s="465">
        <f>IF(C407&gt;Allgemeines!$C$12,0,SUM(G407,H407,J407,K407,M407:N407)-SUM(I407,L407,O407:P407))</f>
        <v>0</v>
      </c>
      <c r="R407" s="369"/>
      <c r="S407" s="369"/>
      <c r="T407" s="369"/>
      <c r="U407" s="369"/>
      <c r="V407" s="344">
        <f t="shared" si="84"/>
        <v>0</v>
      </c>
      <c r="W407" s="345">
        <f>IF(ISBLANK($B407),0,VLOOKUP($B407,Listen!$A$2:$C$45,2,FALSE))</f>
        <v>0</v>
      </c>
      <c r="X407" s="345">
        <f>IF(ISBLANK($B407),0,VLOOKUP($B407,Listen!$A$2:$C$45,3,FALSE))</f>
        <v>0</v>
      </c>
      <c r="Y407" s="372">
        <f t="shared" si="86"/>
        <v>0</v>
      </c>
      <c r="Z407" s="372">
        <f t="shared" si="75"/>
        <v>0</v>
      </c>
      <c r="AA407" s="372">
        <f t="shared" si="75"/>
        <v>0</v>
      </c>
      <c r="AB407" s="372">
        <f t="shared" si="75"/>
        <v>0</v>
      </c>
      <c r="AC407" s="372">
        <f t="shared" si="75"/>
        <v>0</v>
      </c>
      <c r="AD407" s="372">
        <f t="shared" si="75"/>
        <v>0</v>
      </c>
      <c r="AE407" s="372">
        <f t="shared" si="75"/>
        <v>0</v>
      </c>
      <c r="AF407" s="346">
        <f t="shared" si="85"/>
        <v>0</v>
      </c>
      <c r="AG407" s="346">
        <f>IF(C407=Allgemeines!$C$12,SAV!$V407-SAV!$AH407,HLOOKUP(Allgemeines!$C$12-1,$AI$4:$AO$2000,ROW(C407)-3,FALSE)-$AH407)</f>
        <v>0</v>
      </c>
      <c r="AH407" s="346">
        <f>HLOOKUP(Allgemeines!$C$12,$AI$4:$AO$2000,ROW(C407)-3,FALSE)</f>
        <v>0</v>
      </c>
      <c r="AI407" s="346">
        <f t="shared" si="76"/>
        <v>0</v>
      </c>
      <c r="AJ407" s="346">
        <f t="shared" si="77"/>
        <v>0</v>
      </c>
      <c r="AK407" s="346">
        <f t="shared" si="78"/>
        <v>0</v>
      </c>
      <c r="AL407" s="346">
        <f t="shared" si="79"/>
        <v>0</v>
      </c>
      <c r="AM407" s="346">
        <f t="shared" si="80"/>
        <v>0</v>
      </c>
      <c r="AN407" s="346">
        <f t="shared" si="81"/>
        <v>0</v>
      </c>
      <c r="AO407" s="346">
        <f t="shared" si="82"/>
        <v>0</v>
      </c>
    </row>
    <row r="408" spans="1:41" x14ac:dyDescent="0.25">
      <c r="A408" s="369"/>
      <c r="B408" s="369"/>
      <c r="C408" s="370"/>
      <c r="D408" s="369"/>
      <c r="E408" s="369"/>
      <c r="F408" s="369"/>
      <c r="G408" s="344">
        <f t="shared" si="83"/>
        <v>0</v>
      </c>
      <c r="H408" s="369"/>
      <c r="I408" s="369"/>
      <c r="J408" s="369"/>
      <c r="K408" s="369"/>
      <c r="L408" s="369"/>
      <c r="M408" s="369"/>
      <c r="N408" s="369"/>
      <c r="O408" s="369"/>
      <c r="P408" s="371"/>
      <c r="Q408" s="465">
        <f>IF(C408&gt;Allgemeines!$C$12,0,SUM(G408,H408,J408,K408,M408:N408)-SUM(I408,L408,O408:P408))</f>
        <v>0</v>
      </c>
      <c r="R408" s="369"/>
      <c r="S408" s="369"/>
      <c r="T408" s="369"/>
      <c r="U408" s="369"/>
      <c r="V408" s="344">
        <f t="shared" si="84"/>
        <v>0</v>
      </c>
      <c r="W408" s="345">
        <f>IF(ISBLANK($B408),0,VLOOKUP($B408,Listen!$A$2:$C$45,2,FALSE))</f>
        <v>0</v>
      </c>
      <c r="X408" s="345">
        <f>IF(ISBLANK($B408),0,VLOOKUP($B408,Listen!$A$2:$C$45,3,FALSE))</f>
        <v>0</v>
      </c>
      <c r="Y408" s="372">
        <f t="shared" si="86"/>
        <v>0</v>
      </c>
      <c r="Z408" s="372">
        <f t="shared" si="75"/>
        <v>0</v>
      </c>
      <c r="AA408" s="372">
        <f t="shared" si="75"/>
        <v>0</v>
      </c>
      <c r="AB408" s="372">
        <f t="shared" si="75"/>
        <v>0</v>
      </c>
      <c r="AC408" s="372">
        <f t="shared" si="75"/>
        <v>0</v>
      </c>
      <c r="AD408" s="372">
        <f t="shared" si="75"/>
        <v>0</v>
      </c>
      <c r="AE408" s="372">
        <f t="shared" si="75"/>
        <v>0</v>
      </c>
      <c r="AF408" s="346">
        <f t="shared" si="85"/>
        <v>0</v>
      </c>
      <c r="AG408" s="346">
        <f>IF(C408=Allgemeines!$C$12,SAV!$V408-SAV!$AH408,HLOOKUP(Allgemeines!$C$12-1,$AI$4:$AO$2000,ROW(C408)-3,FALSE)-$AH408)</f>
        <v>0</v>
      </c>
      <c r="AH408" s="346">
        <f>HLOOKUP(Allgemeines!$C$12,$AI$4:$AO$2000,ROW(C408)-3,FALSE)</f>
        <v>0</v>
      </c>
      <c r="AI408" s="346">
        <f t="shared" si="76"/>
        <v>0</v>
      </c>
      <c r="AJ408" s="346">
        <f t="shared" si="77"/>
        <v>0</v>
      </c>
      <c r="AK408" s="346">
        <f t="shared" si="78"/>
        <v>0</v>
      </c>
      <c r="AL408" s="346">
        <f t="shared" si="79"/>
        <v>0</v>
      </c>
      <c r="AM408" s="346">
        <f t="shared" si="80"/>
        <v>0</v>
      </c>
      <c r="AN408" s="346">
        <f t="shared" si="81"/>
        <v>0</v>
      </c>
      <c r="AO408" s="346">
        <f t="shared" si="82"/>
        <v>0</v>
      </c>
    </row>
    <row r="409" spans="1:41" x14ac:dyDescent="0.25">
      <c r="A409" s="369"/>
      <c r="B409" s="369"/>
      <c r="C409" s="370"/>
      <c r="D409" s="369"/>
      <c r="E409" s="369"/>
      <c r="F409" s="369"/>
      <c r="G409" s="344">
        <f t="shared" si="83"/>
        <v>0</v>
      </c>
      <c r="H409" s="369"/>
      <c r="I409" s="369"/>
      <c r="J409" s="369"/>
      <c r="K409" s="369"/>
      <c r="L409" s="369"/>
      <c r="M409" s="369"/>
      <c r="N409" s="369"/>
      <c r="O409" s="369"/>
      <c r="P409" s="371"/>
      <c r="Q409" s="465">
        <f>IF(C409&gt;Allgemeines!$C$12,0,SUM(G409,H409,J409,K409,M409:N409)-SUM(I409,L409,O409:P409))</f>
        <v>0</v>
      </c>
      <c r="R409" s="369"/>
      <c r="S409" s="369"/>
      <c r="T409" s="369"/>
      <c r="U409" s="369"/>
      <c r="V409" s="344">
        <f t="shared" si="84"/>
        <v>0</v>
      </c>
      <c r="W409" s="345">
        <f>IF(ISBLANK($B409),0,VLOOKUP($B409,Listen!$A$2:$C$45,2,FALSE))</f>
        <v>0</v>
      </c>
      <c r="X409" s="345">
        <f>IF(ISBLANK($B409),0,VLOOKUP($B409,Listen!$A$2:$C$45,3,FALSE))</f>
        <v>0</v>
      </c>
      <c r="Y409" s="372">
        <f t="shared" si="86"/>
        <v>0</v>
      </c>
      <c r="Z409" s="372">
        <f t="shared" si="75"/>
        <v>0</v>
      </c>
      <c r="AA409" s="372">
        <f t="shared" si="75"/>
        <v>0</v>
      </c>
      <c r="AB409" s="372">
        <f t="shared" si="75"/>
        <v>0</v>
      </c>
      <c r="AC409" s="372">
        <f t="shared" si="75"/>
        <v>0</v>
      </c>
      <c r="AD409" s="372">
        <f t="shared" si="75"/>
        <v>0</v>
      </c>
      <c r="AE409" s="372">
        <f t="shared" si="75"/>
        <v>0</v>
      </c>
      <c r="AF409" s="346">
        <f t="shared" si="85"/>
        <v>0</v>
      </c>
      <c r="AG409" s="346">
        <f>IF(C409=Allgemeines!$C$12,SAV!$V409-SAV!$AH409,HLOOKUP(Allgemeines!$C$12-1,$AI$4:$AO$2000,ROW(C409)-3,FALSE)-$AH409)</f>
        <v>0</v>
      </c>
      <c r="AH409" s="346">
        <f>HLOOKUP(Allgemeines!$C$12,$AI$4:$AO$2000,ROW(C409)-3,FALSE)</f>
        <v>0</v>
      </c>
      <c r="AI409" s="346">
        <f t="shared" si="76"/>
        <v>0</v>
      </c>
      <c r="AJ409" s="346">
        <f t="shared" si="77"/>
        <v>0</v>
      </c>
      <c r="AK409" s="346">
        <f t="shared" si="78"/>
        <v>0</v>
      </c>
      <c r="AL409" s="346">
        <f t="shared" si="79"/>
        <v>0</v>
      </c>
      <c r="AM409" s="346">
        <f t="shared" si="80"/>
        <v>0</v>
      </c>
      <c r="AN409" s="346">
        <f t="shared" si="81"/>
        <v>0</v>
      </c>
      <c r="AO409" s="346">
        <f t="shared" si="82"/>
        <v>0</v>
      </c>
    </row>
    <row r="410" spans="1:41" x14ac:dyDescent="0.25">
      <c r="A410" s="369"/>
      <c r="B410" s="369"/>
      <c r="C410" s="370"/>
      <c r="D410" s="369"/>
      <c r="E410" s="369"/>
      <c r="F410" s="369"/>
      <c r="G410" s="344">
        <f t="shared" si="83"/>
        <v>0</v>
      </c>
      <c r="H410" s="369"/>
      <c r="I410" s="369"/>
      <c r="J410" s="369"/>
      <c r="K410" s="369"/>
      <c r="L410" s="369"/>
      <c r="M410" s="369"/>
      <c r="N410" s="369"/>
      <c r="O410" s="369"/>
      <c r="P410" s="371"/>
      <c r="Q410" s="465">
        <f>IF(C410&gt;Allgemeines!$C$12,0,SUM(G410,H410,J410,K410,M410:N410)-SUM(I410,L410,O410:P410))</f>
        <v>0</v>
      </c>
      <c r="R410" s="369"/>
      <c r="S410" s="369"/>
      <c r="T410" s="369"/>
      <c r="U410" s="369"/>
      <c r="V410" s="344">
        <f t="shared" si="84"/>
        <v>0</v>
      </c>
      <c r="W410" s="345">
        <f>IF(ISBLANK($B410),0,VLOOKUP($B410,Listen!$A$2:$C$45,2,FALSE))</f>
        <v>0</v>
      </c>
      <c r="X410" s="345">
        <f>IF(ISBLANK($B410),0,VLOOKUP($B410,Listen!$A$2:$C$45,3,FALSE))</f>
        <v>0</v>
      </c>
      <c r="Y410" s="372">
        <f t="shared" si="86"/>
        <v>0</v>
      </c>
      <c r="Z410" s="372">
        <f t="shared" si="75"/>
        <v>0</v>
      </c>
      <c r="AA410" s="372">
        <f t="shared" si="75"/>
        <v>0</v>
      </c>
      <c r="AB410" s="372">
        <f t="shared" si="75"/>
        <v>0</v>
      </c>
      <c r="AC410" s="372">
        <f t="shared" si="75"/>
        <v>0</v>
      </c>
      <c r="AD410" s="372">
        <f t="shared" si="75"/>
        <v>0</v>
      </c>
      <c r="AE410" s="372">
        <f t="shared" si="75"/>
        <v>0</v>
      </c>
      <c r="AF410" s="346">
        <f t="shared" si="85"/>
        <v>0</v>
      </c>
      <c r="AG410" s="346">
        <f>IF(C410=Allgemeines!$C$12,SAV!$V410-SAV!$AH410,HLOOKUP(Allgemeines!$C$12-1,$AI$4:$AO$2000,ROW(C410)-3,FALSE)-$AH410)</f>
        <v>0</v>
      </c>
      <c r="AH410" s="346">
        <f>HLOOKUP(Allgemeines!$C$12,$AI$4:$AO$2000,ROW(C410)-3,FALSE)</f>
        <v>0</v>
      </c>
      <c r="AI410" s="346">
        <f t="shared" si="76"/>
        <v>0</v>
      </c>
      <c r="AJ410" s="346">
        <f t="shared" si="77"/>
        <v>0</v>
      </c>
      <c r="AK410" s="346">
        <f t="shared" si="78"/>
        <v>0</v>
      </c>
      <c r="AL410" s="346">
        <f t="shared" si="79"/>
        <v>0</v>
      </c>
      <c r="AM410" s="346">
        <f t="shared" si="80"/>
        <v>0</v>
      </c>
      <c r="AN410" s="346">
        <f t="shared" si="81"/>
        <v>0</v>
      </c>
      <c r="AO410" s="346">
        <f t="shared" si="82"/>
        <v>0</v>
      </c>
    </row>
    <row r="411" spans="1:41" x14ac:dyDescent="0.25">
      <c r="A411" s="369"/>
      <c r="B411" s="369"/>
      <c r="C411" s="370"/>
      <c r="D411" s="369"/>
      <c r="E411" s="369"/>
      <c r="F411" s="369"/>
      <c r="G411" s="344">
        <f t="shared" si="83"/>
        <v>0</v>
      </c>
      <c r="H411" s="369"/>
      <c r="I411" s="369"/>
      <c r="J411" s="369"/>
      <c r="K411" s="369"/>
      <c r="L411" s="369"/>
      <c r="M411" s="369"/>
      <c r="N411" s="369"/>
      <c r="O411" s="369"/>
      <c r="P411" s="371"/>
      <c r="Q411" s="465">
        <f>IF(C411&gt;Allgemeines!$C$12,0,SUM(G411,H411,J411,K411,M411:N411)-SUM(I411,L411,O411:P411))</f>
        <v>0</v>
      </c>
      <c r="R411" s="369"/>
      <c r="S411" s="369"/>
      <c r="T411" s="369"/>
      <c r="U411" s="369"/>
      <c r="V411" s="344">
        <f t="shared" si="84"/>
        <v>0</v>
      </c>
      <c r="W411" s="345">
        <f>IF(ISBLANK($B411),0,VLOOKUP($B411,Listen!$A$2:$C$45,2,FALSE))</f>
        <v>0</v>
      </c>
      <c r="X411" s="345">
        <f>IF(ISBLANK($B411),0,VLOOKUP($B411,Listen!$A$2:$C$45,3,FALSE))</f>
        <v>0</v>
      </c>
      <c r="Y411" s="372">
        <f t="shared" si="86"/>
        <v>0</v>
      </c>
      <c r="Z411" s="372">
        <f t="shared" si="75"/>
        <v>0</v>
      </c>
      <c r="AA411" s="372">
        <f t="shared" si="75"/>
        <v>0</v>
      </c>
      <c r="AB411" s="372">
        <f t="shared" si="75"/>
        <v>0</v>
      </c>
      <c r="AC411" s="372">
        <f t="shared" si="75"/>
        <v>0</v>
      </c>
      <c r="AD411" s="372">
        <f t="shared" si="75"/>
        <v>0</v>
      </c>
      <c r="AE411" s="372">
        <f t="shared" si="75"/>
        <v>0</v>
      </c>
      <c r="AF411" s="346">
        <f t="shared" si="85"/>
        <v>0</v>
      </c>
      <c r="AG411" s="346">
        <f>IF(C411=Allgemeines!$C$12,SAV!$V411-SAV!$AH411,HLOOKUP(Allgemeines!$C$12-1,$AI$4:$AO$2000,ROW(C411)-3,FALSE)-$AH411)</f>
        <v>0</v>
      </c>
      <c r="AH411" s="346">
        <f>HLOOKUP(Allgemeines!$C$12,$AI$4:$AO$2000,ROW(C411)-3,FALSE)</f>
        <v>0</v>
      </c>
      <c r="AI411" s="346">
        <f t="shared" si="76"/>
        <v>0</v>
      </c>
      <c r="AJ411" s="346">
        <f t="shared" si="77"/>
        <v>0</v>
      </c>
      <c r="AK411" s="346">
        <f t="shared" si="78"/>
        <v>0</v>
      </c>
      <c r="AL411" s="346">
        <f t="shared" si="79"/>
        <v>0</v>
      </c>
      <c r="AM411" s="346">
        <f t="shared" si="80"/>
        <v>0</v>
      </c>
      <c r="AN411" s="346">
        <f t="shared" si="81"/>
        <v>0</v>
      </c>
      <c r="AO411" s="346">
        <f t="shared" si="82"/>
        <v>0</v>
      </c>
    </row>
    <row r="412" spans="1:41" x14ac:dyDescent="0.25">
      <c r="A412" s="369"/>
      <c r="B412" s="369"/>
      <c r="C412" s="370"/>
      <c r="D412" s="369"/>
      <c r="E412" s="369"/>
      <c r="F412" s="369"/>
      <c r="G412" s="344">
        <f t="shared" si="83"/>
        <v>0</v>
      </c>
      <c r="H412" s="369"/>
      <c r="I412" s="369"/>
      <c r="J412" s="369"/>
      <c r="K412" s="369"/>
      <c r="L412" s="369"/>
      <c r="M412" s="369"/>
      <c r="N412" s="369"/>
      <c r="O412" s="369"/>
      <c r="P412" s="371"/>
      <c r="Q412" s="465">
        <f>IF(C412&gt;Allgemeines!$C$12,0,SUM(G412,H412,J412,K412,M412:N412)-SUM(I412,L412,O412:P412))</f>
        <v>0</v>
      </c>
      <c r="R412" s="369"/>
      <c r="S412" s="369"/>
      <c r="T412" s="369"/>
      <c r="U412" s="369"/>
      <c r="V412" s="344">
        <f t="shared" si="84"/>
        <v>0</v>
      </c>
      <c r="W412" s="345">
        <f>IF(ISBLANK($B412),0,VLOOKUP($B412,Listen!$A$2:$C$45,2,FALSE))</f>
        <v>0</v>
      </c>
      <c r="X412" s="345">
        <f>IF(ISBLANK($B412),0,VLOOKUP($B412,Listen!$A$2:$C$45,3,FALSE))</f>
        <v>0</v>
      </c>
      <c r="Y412" s="372">
        <f t="shared" si="86"/>
        <v>0</v>
      </c>
      <c r="Z412" s="372">
        <f t="shared" si="75"/>
        <v>0</v>
      </c>
      <c r="AA412" s="372">
        <f t="shared" si="75"/>
        <v>0</v>
      </c>
      <c r="AB412" s="372">
        <f t="shared" si="75"/>
        <v>0</v>
      </c>
      <c r="AC412" s="372">
        <f t="shared" si="75"/>
        <v>0</v>
      </c>
      <c r="AD412" s="372">
        <f t="shared" si="75"/>
        <v>0</v>
      </c>
      <c r="AE412" s="372">
        <f t="shared" si="75"/>
        <v>0</v>
      </c>
      <c r="AF412" s="346">
        <f t="shared" si="85"/>
        <v>0</v>
      </c>
      <c r="AG412" s="346">
        <f>IF(C412=Allgemeines!$C$12,SAV!$V412-SAV!$AH412,HLOOKUP(Allgemeines!$C$12-1,$AI$4:$AO$2000,ROW(C412)-3,FALSE)-$AH412)</f>
        <v>0</v>
      </c>
      <c r="AH412" s="346">
        <f>HLOOKUP(Allgemeines!$C$12,$AI$4:$AO$2000,ROW(C412)-3,FALSE)</f>
        <v>0</v>
      </c>
      <c r="AI412" s="346">
        <f t="shared" si="76"/>
        <v>0</v>
      </c>
      <c r="AJ412" s="346">
        <f t="shared" si="77"/>
        <v>0</v>
      </c>
      <c r="AK412" s="346">
        <f t="shared" si="78"/>
        <v>0</v>
      </c>
      <c r="AL412" s="346">
        <f t="shared" si="79"/>
        <v>0</v>
      </c>
      <c r="AM412" s="346">
        <f t="shared" si="80"/>
        <v>0</v>
      </c>
      <c r="AN412" s="346">
        <f t="shared" si="81"/>
        <v>0</v>
      </c>
      <c r="AO412" s="346">
        <f t="shared" si="82"/>
        <v>0</v>
      </c>
    </row>
    <row r="413" spans="1:41" x14ac:dyDescent="0.25">
      <c r="A413" s="369"/>
      <c r="B413" s="369"/>
      <c r="C413" s="370"/>
      <c r="D413" s="369"/>
      <c r="E413" s="369"/>
      <c r="F413" s="369"/>
      <c r="G413" s="344">
        <f t="shared" si="83"/>
        <v>0</v>
      </c>
      <c r="H413" s="369"/>
      <c r="I413" s="369"/>
      <c r="J413" s="369"/>
      <c r="K413" s="369"/>
      <c r="L413" s="369"/>
      <c r="M413" s="369"/>
      <c r="N413" s="369"/>
      <c r="O413" s="369"/>
      <c r="P413" s="371"/>
      <c r="Q413" s="465">
        <f>IF(C413&gt;Allgemeines!$C$12,0,SUM(G413,H413,J413,K413,M413:N413)-SUM(I413,L413,O413:P413))</f>
        <v>0</v>
      </c>
      <c r="R413" s="369"/>
      <c r="S413" s="369"/>
      <c r="T413" s="369"/>
      <c r="U413" s="369"/>
      <c r="V413" s="344">
        <f t="shared" si="84"/>
        <v>0</v>
      </c>
      <c r="W413" s="345">
        <f>IF(ISBLANK($B413),0,VLOOKUP($B413,Listen!$A$2:$C$45,2,FALSE))</f>
        <v>0</v>
      </c>
      <c r="X413" s="345">
        <f>IF(ISBLANK($B413),0,VLOOKUP($B413,Listen!$A$2:$C$45,3,FALSE))</f>
        <v>0</v>
      </c>
      <c r="Y413" s="372">
        <f t="shared" si="86"/>
        <v>0</v>
      </c>
      <c r="Z413" s="372">
        <f t="shared" si="75"/>
        <v>0</v>
      </c>
      <c r="AA413" s="372">
        <f t="shared" si="75"/>
        <v>0</v>
      </c>
      <c r="AB413" s="372">
        <f t="shared" si="75"/>
        <v>0</v>
      </c>
      <c r="AC413" s="372">
        <f t="shared" si="75"/>
        <v>0</v>
      </c>
      <c r="AD413" s="372">
        <f t="shared" si="75"/>
        <v>0</v>
      </c>
      <c r="AE413" s="372">
        <f t="shared" si="75"/>
        <v>0</v>
      </c>
      <c r="AF413" s="346">
        <f t="shared" si="85"/>
        <v>0</v>
      </c>
      <c r="AG413" s="346">
        <f>IF(C413=Allgemeines!$C$12,SAV!$V413-SAV!$AH413,HLOOKUP(Allgemeines!$C$12-1,$AI$4:$AO$2000,ROW(C413)-3,FALSE)-$AH413)</f>
        <v>0</v>
      </c>
      <c r="AH413" s="346">
        <f>HLOOKUP(Allgemeines!$C$12,$AI$4:$AO$2000,ROW(C413)-3,FALSE)</f>
        <v>0</v>
      </c>
      <c r="AI413" s="346">
        <f t="shared" si="76"/>
        <v>0</v>
      </c>
      <c r="AJ413" s="346">
        <f t="shared" si="77"/>
        <v>0</v>
      </c>
      <c r="AK413" s="346">
        <f t="shared" si="78"/>
        <v>0</v>
      </c>
      <c r="AL413" s="346">
        <f t="shared" si="79"/>
        <v>0</v>
      </c>
      <c r="AM413" s="346">
        <f t="shared" si="80"/>
        <v>0</v>
      </c>
      <c r="AN413" s="346">
        <f t="shared" si="81"/>
        <v>0</v>
      </c>
      <c r="AO413" s="346">
        <f t="shared" si="82"/>
        <v>0</v>
      </c>
    </row>
    <row r="414" spans="1:41" x14ac:dyDescent="0.25">
      <c r="A414" s="369"/>
      <c r="B414" s="369"/>
      <c r="C414" s="370"/>
      <c r="D414" s="369"/>
      <c r="E414" s="369"/>
      <c r="F414" s="369"/>
      <c r="G414" s="344">
        <f t="shared" si="83"/>
        <v>0</v>
      </c>
      <c r="H414" s="369"/>
      <c r="I414" s="369"/>
      <c r="J414" s="369"/>
      <c r="K414" s="369"/>
      <c r="L414" s="369"/>
      <c r="M414" s="369"/>
      <c r="N414" s="369"/>
      <c r="O414" s="369"/>
      <c r="P414" s="371"/>
      <c r="Q414" s="465">
        <f>IF(C414&gt;Allgemeines!$C$12,0,SUM(G414,H414,J414,K414,M414:N414)-SUM(I414,L414,O414:P414))</f>
        <v>0</v>
      </c>
      <c r="R414" s="369"/>
      <c r="S414" s="369"/>
      <c r="T414" s="369"/>
      <c r="U414" s="369"/>
      <c r="V414" s="344">
        <f t="shared" si="84"/>
        <v>0</v>
      </c>
      <c r="W414" s="345">
        <f>IF(ISBLANK($B414),0,VLOOKUP($B414,Listen!$A$2:$C$45,2,FALSE))</f>
        <v>0</v>
      </c>
      <c r="X414" s="345">
        <f>IF(ISBLANK($B414),0,VLOOKUP($B414,Listen!$A$2:$C$45,3,FALSE))</f>
        <v>0</v>
      </c>
      <c r="Y414" s="372">
        <f t="shared" si="86"/>
        <v>0</v>
      </c>
      <c r="Z414" s="372">
        <f t="shared" si="75"/>
        <v>0</v>
      </c>
      <c r="AA414" s="372">
        <f t="shared" si="75"/>
        <v>0</v>
      </c>
      <c r="AB414" s="372">
        <f t="shared" ref="Z414:AE456" si="87">$W414</f>
        <v>0</v>
      </c>
      <c r="AC414" s="372">
        <f t="shared" si="87"/>
        <v>0</v>
      </c>
      <c r="AD414" s="372">
        <f t="shared" si="87"/>
        <v>0</v>
      </c>
      <c r="AE414" s="372">
        <f t="shared" si="87"/>
        <v>0</v>
      </c>
      <c r="AF414" s="346">
        <f t="shared" si="85"/>
        <v>0</v>
      </c>
      <c r="AG414" s="346">
        <f>IF(C414=Allgemeines!$C$12,SAV!$V414-SAV!$AH414,HLOOKUP(Allgemeines!$C$12-1,$AI$4:$AO$2000,ROW(C414)-3,FALSE)-$AH414)</f>
        <v>0</v>
      </c>
      <c r="AH414" s="346">
        <f>HLOOKUP(Allgemeines!$C$12,$AI$4:$AO$2000,ROW(C414)-3,FALSE)</f>
        <v>0</v>
      </c>
      <c r="AI414" s="346">
        <f t="shared" si="76"/>
        <v>0</v>
      </c>
      <c r="AJ414" s="346">
        <f t="shared" si="77"/>
        <v>0</v>
      </c>
      <c r="AK414" s="346">
        <f t="shared" si="78"/>
        <v>0</v>
      </c>
      <c r="AL414" s="346">
        <f t="shared" si="79"/>
        <v>0</v>
      </c>
      <c r="AM414" s="346">
        <f t="shared" si="80"/>
        <v>0</v>
      </c>
      <c r="AN414" s="346">
        <f t="shared" si="81"/>
        <v>0</v>
      </c>
      <c r="AO414" s="346">
        <f t="shared" si="82"/>
        <v>0</v>
      </c>
    </row>
    <row r="415" spans="1:41" x14ac:dyDescent="0.25">
      <c r="A415" s="369"/>
      <c r="B415" s="369"/>
      <c r="C415" s="370"/>
      <c r="D415" s="369"/>
      <c r="E415" s="369"/>
      <c r="F415" s="369"/>
      <c r="G415" s="344">
        <f t="shared" si="83"/>
        <v>0</v>
      </c>
      <c r="H415" s="369"/>
      <c r="I415" s="369"/>
      <c r="J415" s="369"/>
      <c r="K415" s="369"/>
      <c r="L415" s="369"/>
      <c r="M415" s="369"/>
      <c r="N415" s="369"/>
      <c r="O415" s="369"/>
      <c r="P415" s="371"/>
      <c r="Q415" s="465">
        <f>IF(C415&gt;Allgemeines!$C$12,0,SUM(G415,H415,J415,K415,M415:N415)-SUM(I415,L415,O415:P415))</f>
        <v>0</v>
      </c>
      <c r="R415" s="369"/>
      <c r="S415" s="369"/>
      <c r="T415" s="369"/>
      <c r="U415" s="369"/>
      <c r="V415" s="344">
        <f t="shared" si="84"/>
        <v>0</v>
      </c>
      <c r="W415" s="345">
        <f>IF(ISBLANK($B415),0,VLOOKUP($B415,Listen!$A$2:$C$45,2,FALSE))</f>
        <v>0</v>
      </c>
      <c r="X415" s="345">
        <f>IF(ISBLANK($B415),0,VLOOKUP($B415,Listen!$A$2:$C$45,3,FALSE))</f>
        <v>0</v>
      </c>
      <c r="Y415" s="372">
        <f t="shared" si="86"/>
        <v>0</v>
      </c>
      <c r="Z415" s="372">
        <f t="shared" si="87"/>
        <v>0</v>
      </c>
      <c r="AA415" s="372">
        <f t="shared" si="87"/>
        <v>0</v>
      </c>
      <c r="AB415" s="372">
        <f t="shared" si="87"/>
        <v>0</v>
      </c>
      <c r="AC415" s="372">
        <f t="shared" si="87"/>
        <v>0</v>
      </c>
      <c r="AD415" s="372">
        <f t="shared" si="87"/>
        <v>0</v>
      </c>
      <c r="AE415" s="372">
        <f t="shared" si="87"/>
        <v>0</v>
      </c>
      <c r="AF415" s="346">
        <f t="shared" si="85"/>
        <v>0</v>
      </c>
      <c r="AG415" s="346">
        <f>IF(C415=Allgemeines!$C$12,SAV!$V415-SAV!$AH415,HLOOKUP(Allgemeines!$C$12-1,$AI$4:$AO$2000,ROW(C415)-3,FALSE)-$AH415)</f>
        <v>0</v>
      </c>
      <c r="AH415" s="346">
        <f>HLOOKUP(Allgemeines!$C$12,$AI$4:$AO$2000,ROW(C415)-3,FALSE)</f>
        <v>0</v>
      </c>
      <c r="AI415" s="346">
        <f t="shared" si="76"/>
        <v>0</v>
      </c>
      <c r="AJ415" s="346">
        <f t="shared" si="77"/>
        <v>0</v>
      </c>
      <c r="AK415" s="346">
        <f t="shared" si="78"/>
        <v>0</v>
      </c>
      <c r="AL415" s="346">
        <f t="shared" si="79"/>
        <v>0</v>
      </c>
      <c r="AM415" s="346">
        <f t="shared" si="80"/>
        <v>0</v>
      </c>
      <c r="AN415" s="346">
        <f t="shared" si="81"/>
        <v>0</v>
      </c>
      <c r="AO415" s="346">
        <f t="shared" si="82"/>
        <v>0</v>
      </c>
    </row>
    <row r="416" spans="1:41" x14ac:dyDescent="0.25">
      <c r="A416" s="369"/>
      <c r="B416" s="369"/>
      <c r="C416" s="370"/>
      <c r="D416" s="369"/>
      <c r="E416" s="369"/>
      <c r="F416" s="369"/>
      <c r="G416" s="344">
        <f t="shared" si="83"/>
        <v>0</v>
      </c>
      <c r="H416" s="369"/>
      <c r="I416" s="369"/>
      <c r="J416" s="369"/>
      <c r="K416" s="369"/>
      <c r="L416" s="369"/>
      <c r="M416" s="369"/>
      <c r="N416" s="369"/>
      <c r="O416" s="369"/>
      <c r="P416" s="371"/>
      <c r="Q416" s="465">
        <f>IF(C416&gt;Allgemeines!$C$12,0,SUM(G416,H416,J416,K416,M416:N416)-SUM(I416,L416,O416:P416))</f>
        <v>0</v>
      </c>
      <c r="R416" s="369"/>
      <c r="S416" s="369"/>
      <c r="T416" s="369"/>
      <c r="U416" s="369"/>
      <c r="V416" s="344">
        <f t="shared" si="84"/>
        <v>0</v>
      </c>
      <c r="W416" s="345">
        <f>IF(ISBLANK($B416),0,VLOOKUP($B416,Listen!$A$2:$C$45,2,FALSE))</f>
        <v>0</v>
      </c>
      <c r="X416" s="345">
        <f>IF(ISBLANK($B416),0,VLOOKUP($B416,Listen!$A$2:$C$45,3,FALSE))</f>
        <v>0</v>
      </c>
      <c r="Y416" s="372">
        <f t="shared" si="86"/>
        <v>0</v>
      </c>
      <c r="Z416" s="372">
        <f t="shared" si="87"/>
        <v>0</v>
      </c>
      <c r="AA416" s="372">
        <f t="shared" si="87"/>
        <v>0</v>
      </c>
      <c r="AB416" s="372">
        <f t="shared" si="87"/>
        <v>0</v>
      </c>
      <c r="AC416" s="372">
        <f t="shared" si="87"/>
        <v>0</v>
      </c>
      <c r="AD416" s="372">
        <f t="shared" si="87"/>
        <v>0</v>
      </c>
      <c r="AE416" s="372">
        <f t="shared" si="87"/>
        <v>0</v>
      </c>
      <c r="AF416" s="346">
        <f t="shared" si="85"/>
        <v>0</v>
      </c>
      <c r="AG416" s="346">
        <f>IF(C416=Allgemeines!$C$12,SAV!$V416-SAV!$AH416,HLOOKUP(Allgemeines!$C$12-1,$AI$4:$AO$2000,ROW(C416)-3,FALSE)-$AH416)</f>
        <v>0</v>
      </c>
      <c r="AH416" s="346">
        <f>HLOOKUP(Allgemeines!$C$12,$AI$4:$AO$2000,ROW(C416)-3,FALSE)</f>
        <v>0</v>
      </c>
      <c r="AI416" s="346">
        <f t="shared" si="76"/>
        <v>0</v>
      </c>
      <c r="AJ416" s="346">
        <f t="shared" si="77"/>
        <v>0</v>
      </c>
      <c r="AK416" s="346">
        <f t="shared" si="78"/>
        <v>0</v>
      </c>
      <c r="AL416" s="346">
        <f t="shared" si="79"/>
        <v>0</v>
      </c>
      <c r="AM416" s="346">
        <f t="shared" si="80"/>
        <v>0</v>
      </c>
      <c r="AN416" s="346">
        <f t="shared" si="81"/>
        <v>0</v>
      </c>
      <c r="AO416" s="346">
        <f t="shared" si="82"/>
        <v>0</v>
      </c>
    </row>
    <row r="417" spans="1:41" x14ac:dyDescent="0.25">
      <c r="A417" s="369"/>
      <c r="B417" s="369"/>
      <c r="C417" s="370"/>
      <c r="D417" s="369"/>
      <c r="E417" s="369"/>
      <c r="F417" s="369"/>
      <c r="G417" s="344">
        <f t="shared" si="83"/>
        <v>0</v>
      </c>
      <c r="H417" s="369"/>
      <c r="I417" s="369"/>
      <c r="J417" s="369"/>
      <c r="K417" s="369"/>
      <c r="L417" s="369"/>
      <c r="M417" s="369"/>
      <c r="N417" s="369"/>
      <c r="O417" s="369"/>
      <c r="P417" s="371"/>
      <c r="Q417" s="465">
        <f>IF(C417&gt;Allgemeines!$C$12,0,SUM(G417,H417,J417,K417,M417:N417)-SUM(I417,L417,O417:P417))</f>
        <v>0</v>
      </c>
      <c r="R417" s="369"/>
      <c r="S417" s="369"/>
      <c r="T417" s="369"/>
      <c r="U417" s="369"/>
      <c r="V417" s="344">
        <f t="shared" si="84"/>
        <v>0</v>
      </c>
      <c r="W417" s="345">
        <f>IF(ISBLANK($B417),0,VLOOKUP($B417,Listen!$A$2:$C$45,2,FALSE))</f>
        <v>0</v>
      </c>
      <c r="X417" s="345">
        <f>IF(ISBLANK($B417),0,VLOOKUP($B417,Listen!$A$2:$C$45,3,FALSE))</f>
        <v>0</v>
      </c>
      <c r="Y417" s="372">
        <f t="shared" si="86"/>
        <v>0</v>
      </c>
      <c r="Z417" s="372">
        <f t="shared" si="87"/>
        <v>0</v>
      </c>
      <c r="AA417" s="372">
        <f t="shared" si="87"/>
        <v>0</v>
      </c>
      <c r="AB417" s="372">
        <f t="shared" si="87"/>
        <v>0</v>
      </c>
      <c r="AC417" s="372">
        <f t="shared" si="87"/>
        <v>0</v>
      </c>
      <c r="AD417" s="372">
        <f t="shared" si="87"/>
        <v>0</v>
      </c>
      <c r="AE417" s="372">
        <f t="shared" si="87"/>
        <v>0</v>
      </c>
      <c r="AF417" s="346">
        <f t="shared" si="85"/>
        <v>0</v>
      </c>
      <c r="AG417" s="346">
        <f>IF(C417=Allgemeines!$C$12,SAV!$V417-SAV!$AH417,HLOOKUP(Allgemeines!$C$12-1,$AI$4:$AO$2000,ROW(C417)-3,FALSE)-$AH417)</f>
        <v>0</v>
      </c>
      <c r="AH417" s="346">
        <f>HLOOKUP(Allgemeines!$C$12,$AI$4:$AO$2000,ROW(C417)-3,FALSE)</f>
        <v>0</v>
      </c>
      <c r="AI417" s="346">
        <f t="shared" si="76"/>
        <v>0</v>
      </c>
      <c r="AJ417" s="346">
        <f t="shared" si="77"/>
        <v>0</v>
      </c>
      <c r="AK417" s="346">
        <f t="shared" si="78"/>
        <v>0</v>
      </c>
      <c r="AL417" s="346">
        <f t="shared" si="79"/>
        <v>0</v>
      </c>
      <c r="AM417" s="346">
        <f t="shared" si="80"/>
        <v>0</v>
      </c>
      <c r="AN417" s="346">
        <f t="shared" si="81"/>
        <v>0</v>
      </c>
      <c r="AO417" s="346">
        <f t="shared" si="82"/>
        <v>0</v>
      </c>
    </row>
    <row r="418" spans="1:41" x14ac:dyDescent="0.25">
      <c r="A418" s="369"/>
      <c r="B418" s="369"/>
      <c r="C418" s="370"/>
      <c r="D418" s="369"/>
      <c r="E418" s="369"/>
      <c r="F418" s="369"/>
      <c r="G418" s="344">
        <f t="shared" si="83"/>
        <v>0</v>
      </c>
      <c r="H418" s="369"/>
      <c r="I418" s="369"/>
      <c r="J418" s="369"/>
      <c r="K418" s="369"/>
      <c r="L418" s="369"/>
      <c r="M418" s="369"/>
      <c r="N418" s="369"/>
      <c r="O418" s="369"/>
      <c r="P418" s="371"/>
      <c r="Q418" s="465">
        <f>IF(C418&gt;Allgemeines!$C$12,0,SUM(G418,H418,J418,K418,M418:N418)-SUM(I418,L418,O418:P418))</f>
        <v>0</v>
      </c>
      <c r="R418" s="369"/>
      <c r="S418" s="369"/>
      <c r="T418" s="369"/>
      <c r="U418" s="369"/>
      <c r="V418" s="344">
        <f t="shared" si="84"/>
        <v>0</v>
      </c>
      <c r="W418" s="345">
        <f>IF(ISBLANK($B418),0,VLOOKUP($B418,Listen!$A$2:$C$45,2,FALSE))</f>
        <v>0</v>
      </c>
      <c r="X418" s="345">
        <f>IF(ISBLANK($B418),0,VLOOKUP($B418,Listen!$A$2:$C$45,3,FALSE))</f>
        <v>0</v>
      </c>
      <c r="Y418" s="372">
        <f t="shared" si="86"/>
        <v>0</v>
      </c>
      <c r="Z418" s="372">
        <f t="shared" si="87"/>
        <v>0</v>
      </c>
      <c r="AA418" s="372">
        <f t="shared" si="87"/>
        <v>0</v>
      </c>
      <c r="AB418" s="372">
        <f t="shared" si="87"/>
        <v>0</v>
      </c>
      <c r="AC418" s="372">
        <f t="shared" si="87"/>
        <v>0</v>
      </c>
      <c r="AD418" s="372">
        <f t="shared" si="87"/>
        <v>0</v>
      </c>
      <c r="AE418" s="372">
        <f t="shared" si="87"/>
        <v>0</v>
      </c>
      <c r="AF418" s="346">
        <f t="shared" si="85"/>
        <v>0</v>
      </c>
      <c r="AG418" s="346">
        <f>IF(C418=Allgemeines!$C$12,SAV!$V418-SAV!$AH418,HLOOKUP(Allgemeines!$C$12-1,$AI$4:$AO$2000,ROW(C418)-3,FALSE)-$AH418)</f>
        <v>0</v>
      </c>
      <c r="AH418" s="346">
        <f>HLOOKUP(Allgemeines!$C$12,$AI$4:$AO$2000,ROW(C418)-3,FALSE)</f>
        <v>0</v>
      </c>
      <c r="AI418" s="346">
        <f t="shared" si="76"/>
        <v>0</v>
      </c>
      <c r="AJ418" s="346">
        <f t="shared" si="77"/>
        <v>0</v>
      </c>
      <c r="AK418" s="346">
        <f t="shared" si="78"/>
        <v>0</v>
      </c>
      <c r="AL418" s="346">
        <f t="shared" si="79"/>
        <v>0</v>
      </c>
      <c r="AM418" s="346">
        <f t="shared" si="80"/>
        <v>0</v>
      </c>
      <c r="AN418" s="346">
        <f t="shared" si="81"/>
        <v>0</v>
      </c>
      <c r="AO418" s="346">
        <f t="shared" si="82"/>
        <v>0</v>
      </c>
    </row>
    <row r="419" spans="1:41" x14ac:dyDescent="0.25">
      <c r="A419" s="369"/>
      <c r="B419" s="369"/>
      <c r="C419" s="370"/>
      <c r="D419" s="369"/>
      <c r="E419" s="369"/>
      <c r="F419" s="369"/>
      <c r="G419" s="344">
        <f t="shared" si="83"/>
        <v>0</v>
      </c>
      <c r="H419" s="369"/>
      <c r="I419" s="369"/>
      <c r="J419" s="369"/>
      <c r="K419" s="369"/>
      <c r="L419" s="369"/>
      <c r="M419" s="369"/>
      <c r="N419" s="369"/>
      <c r="O419" s="369"/>
      <c r="P419" s="371"/>
      <c r="Q419" s="465">
        <f>IF(C419&gt;Allgemeines!$C$12,0,SUM(G419,H419,J419,K419,M419:N419)-SUM(I419,L419,O419:P419))</f>
        <v>0</v>
      </c>
      <c r="R419" s="369"/>
      <c r="S419" s="369"/>
      <c r="T419" s="369"/>
      <c r="U419" s="369"/>
      <c r="V419" s="344">
        <f t="shared" si="84"/>
        <v>0</v>
      </c>
      <c r="W419" s="345">
        <f>IF(ISBLANK($B419),0,VLOOKUP($B419,Listen!$A$2:$C$45,2,FALSE))</f>
        <v>0</v>
      </c>
      <c r="X419" s="345">
        <f>IF(ISBLANK($B419),0,VLOOKUP($B419,Listen!$A$2:$C$45,3,FALSE))</f>
        <v>0</v>
      </c>
      <c r="Y419" s="372">
        <f t="shared" si="86"/>
        <v>0</v>
      </c>
      <c r="Z419" s="372">
        <f t="shared" si="87"/>
        <v>0</v>
      </c>
      <c r="AA419" s="372">
        <f t="shared" si="87"/>
        <v>0</v>
      </c>
      <c r="AB419" s="372">
        <f t="shared" si="87"/>
        <v>0</v>
      </c>
      <c r="AC419" s="372">
        <f t="shared" si="87"/>
        <v>0</v>
      </c>
      <c r="AD419" s="372">
        <f t="shared" si="87"/>
        <v>0</v>
      </c>
      <c r="AE419" s="372">
        <f t="shared" si="87"/>
        <v>0</v>
      </c>
      <c r="AF419" s="346">
        <f t="shared" si="85"/>
        <v>0</v>
      </c>
      <c r="AG419" s="346">
        <f>IF(C419=Allgemeines!$C$12,SAV!$V419-SAV!$AH419,HLOOKUP(Allgemeines!$C$12-1,$AI$4:$AO$2000,ROW(C419)-3,FALSE)-$AH419)</f>
        <v>0</v>
      </c>
      <c r="AH419" s="346">
        <f>HLOOKUP(Allgemeines!$C$12,$AI$4:$AO$2000,ROW(C419)-3,FALSE)</f>
        <v>0</v>
      </c>
      <c r="AI419" s="346">
        <f t="shared" si="76"/>
        <v>0</v>
      </c>
      <c r="AJ419" s="346">
        <f t="shared" si="77"/>
        <v>0</v>
      </c>
      <c r="AK419" s="346">
        <f t="shared" si="78"/>
        <v>0</v>
      </c>
      <c r="AL419" s="346">
        <f t="shared" si="79"/>
        <v>0</v>
      </c>
      <c r="AM419" s="346">
        <f t="shared" si="80"/>
        <v>0</v>
      </c>
      <c r="AN419" s="346">
        <f t="shared" si="81"/>
        <v>0</v>
      </c>
      <c r="AO419" s="346">
        <f t="shared" si="82"/>
        <v>0</v>
      </c>
    </row>
    <row r="420" spans="1:41" x14ac:dyDescent="0.25">
      <c r="A420" s="369"/>
      <c r="B420" s="369"/>
      <c r="C420" s="370"/>
      <c r="D420" s="369"/>
      <c r="E420" s="369"/>
      <c r="F420" s="369"/>
      <c r="G420" s="344">
        <f t="shared" si="83"/>
        <v>0</v>
      </c>
      <c r="H420" s="369"/>
      <c r="I420" s="369"/>
      <c r="J420" s="369"/>
      <c r="K420" s="369"/>
      <c r="L420" s="369"/>
      <c r="M420" s="369"/>
      <c r="N420" s="369"/>
      <c r="O420" s="369"/>
      <c r="P420" s="371"/>
      <c r="Q420" s="465">
        <f>IF(C420&gt;Allgemeines!$C$12,0,SUM(G420,H420,J420,K420,M420:N420)-SUM(I420,L420,O420:P420))</f>
        <v>0</v>
      </c>
      <c r="R420" s="369"/>
      <c r="S420" s="369"/>
      <c r="T420" s="369"/>
      <c r="U420" s="369"/>
      <c r="V420" s="344">
        <f t="shared" si="84"/>
        <v>0</v>
      </c>
      <c r="W420" s="345">
        <f>IF(ISBLANK($B420),0,VLOOKUP($B420,Listen!$A$2:$C$45,2,FALSE))</f>
        <v>0</v>
      </c>
      <c r="X420" s="345">
        <f>IF(ISBLANK($B420),0,VLOOKUP($B420,Listen!$A$2:$C$45,3,FALSE))</f>
        <v>0</v>
      </c>
      <c r="Y420" s="372">
        <f t="shared" si="86"/>
        <v>0</v>
      </c>
      <c r="Z420" s="372">
        <f t="shared" si="87"/>
        <v>0</v>
      </c>
      <c r="AA420" s="372">
        <f t="shared" si="87"/>
        <v>0</v>
      </c>
      <c r="AB420" s="372">
        <f t="shared" si="87"/>
        <v>0</v>
      </c>
      <c r="AC420" s="372">
        <f t="shared" si="87"/>
        <v>0</v>
      </c>
      <c r="AD420" s="372">
        <f t="shared" si="87"/>
        <v>0</v>
      </c>
      <c r="AE420" s="372">
        <f t="shared" si="87"/>
        <v>0</v>
      </c>
      <c r="AF420" s="346">
        <f t="shared" si="85"/>
        <v>0</v>
      </c>
      <c r="AG420" s="346">
        <f>IF(C420=Allgemeines!$C$12,SAV!$V420-SAV!$AH420,HLOOKUP(Allgemeines!$C$12-1,$AI$4:$AO$2000,ROW(C420)-3,FALSE)-$AH420)</f>
        <v>0</v>
      </c>
      <c r="AH420" s="346">
        <f>HLOOKUP(Allgemeines!$C$12,$AI$4:$AO$2000,ROW(C420)-3,FALSE)</f>
        <v>0</v>
      </c>
      <c r="AI420" s="346">
        <f t="shared" si="76"/>
        <v>0</v>
      </c>
      <c r="AJ420" s="346">
        <f t="shared" si="77"/>
        <v>0</v>
      </c>
      <c r="AK420" s="346">
        <f t="shared" si="78"/>
        <v>0</v>
      </c>
      <c r="AL420" s="346">
        <f t="shared" si="79"/>
        <v>0</v>
      </c>
      <c r="AM420" s="346">
        <f t="shared" si="80"/>
        <v>0</v>
      </c>
      <c r="AN420" s="346">
        <f t="shared" si="81"/>
        <v>0</v>
      </c>
      <c r="AO420" s="346">
        <f t="shared" si="82"/>
        <v>0</v>
      </c>
    </row>
    <row r="421" spans="1:41" x14ac:dyDescent="0.25">
      <c r="A421" s="369"/>
      <c r="B421" s="369"/>
      <c r="C421" s="370"/>
      <c r="D421" s="369"/>
      <c r="E421" s="369"/>
      <c r="F421" s="369"/>
      <c r="G421" s="344">
        <f t="shared" si="83"/>
        <v>0</v>
      </c>
      <c r="H421" s="369"/>
      <c r="I421" s="369"/>
      <c r="J421" s="369"/>
      <c r="K421" s="369"/>
      <c r="L421" s="369"/>
      <c r="M421" s="369"/>
      <c r="N421" s="369"/>
      <c r="O421" s="369"/>
      <c r="P421" s="371"/>
      <c r="Q421" s="465">
        <f>IF(C421&gt;Allgemeines!$C$12,0,SUM(G421,H421,J421,K421,M421:N421)-SUM(I421,L421,O421:P421))</f>
        <v>0</v>
      </c>
      <c r="R421" s="369"/>
      <c r="S421" s="369"/>
      <c r="T421" s="369"/>
      <c r="U421" s="369"/>
      <c r="V421" s="344">
        <f t="shared" si="84"/>
        <v>0</v>
      </c>
      <c r="W421" s="345">
        <f>IF(ISBLANK($B421),0,VLOOKUP($B421,Listen!$A$2:$C$45,2,FALSE))</f>
        <v>0</v>
      </c>
      <c r="X421" s="345">
        <f>IF(ISBLANK($B421),0,VLOOKUP($B421,Listen!$A$2:$C$45,3,FALSE))</f>
        <v>0</v>
      </c>
      <c r="Y421" s="372">
        <f t="shared" si="86"/>
        <v>0</v>
      </c>
      <c r="Z421" s="372">
        <f t="shared" si="87"/>
        <v>0</v>
      </c>
      <c r="AA421" s="372">
        <f t="shared" si="87"/>
        <v>0</v>
      </c>
      <c r="AB421" s="372">
        <f t="shared" si="87"/>
        <v>0</v>
      </c>
      <c r="AC421" s="372">
        <f t="shared" si="87"/>
        <v>0</v>
      </c>
      <c r="AD421" s="372">
        <f t="shared" si="87"/>
        <v>0</v>
      </c>
      <c r="AE421" s="372">
        <f t="shared" si="87"/>
        <v>0</v>
      </c>
      <c r="AF421" s="346">
        <f t="shared" si="85"/>
        <v>0</v>
      </c>
      <c r="AG421" s="346">
        <f>IF(C421=Allgemeines!$C$12,SAV!$V421-SAV!$AH421,HLOOKUP(Allgemeines!$C$12-1,$AI$4:$AO$2000,ROW(C421)-3,FALSE)-$AH421)</f>
        <v>0</v>
      </c>
      <c r="AH421" s="346">
        <f>HLOOKUP(Allgemeines!$C$12,$AI$4:$AO$2000,ROW(C421)-3,FALSE)</f>
        <v>0</v>
      </c>
      <c r="AI421" s="346">
        <f t="shared" si="76"/>
        <v>0</v>
      </c>
      <c r="AJ421" s="346">
        <f t="shared" si="77"/>
        <v>0</v>
      </c>
      <c r="AK421" s="346">
        <f t="shared" si="78"/>
        <v>0</v>
      </c>
      <c r="AL421" s="346">
        <f t="shared" si="79"/>
        <v>0</v>
      </c>
      <c r="AM421" s="346">
        <f t="shared" si="80"/>
        <v>0</v>
      </c>
      <c r="AN421" s="346">
        <f t="shared" si="81"/>
        <v>0</v>
      </c>
      <c r="AO421" s="346">
        <f t="shared" si="82"/>
        <v>0</v>
      </c>
    </row>
    <row r="422" spans="1:41" x14ac:dyDescent="0.25">
      <c r="A422" s="369"/>
      <c r="B422" s="369"/>
      <c r="C422" s="370"/>
      <c r="D422" s="369"/>
      <c r="E422" s="369"/>
      <c r="F422" s="369"/>
      <c r="G422" s="344">
        <f t="shared" si="83"/>
        <v>0</v>
      </c>
      <c r="H422" s="369"/>
      <c r="I422" s="369"/>
      <c r="J422" s="369"/>
      <c r="K422" s="369"/>
      <c r="L422" s="369"/>
      <c r="M422" s="369"/>
      <c r="N422" s="369"/>
      <c r="O422" s="369"/>
      <c r="P422" s="371"/>
      <c r="Q422" s="465">
        <f>IF(C422&gt;Allgemeines!$C$12,0,SUM(G422,H422,J422,K422,M422:N422)-SUM(I422,L422,O422:P422))</f>
        <v>0</v>
      </c>
      <c r="R422" s="369"/>
      <c r="S422" s="369"/>
      <c r="T422" s="369"/>
      <c r="U422" s="369"/>
      <c r="V422" s="344">
        <f t="shared" si="84"/>
        <v>0</v>
      </c>
      <c r="W422" s="345">
        <f>IF(ISBLANK($B422),0,VLOOKUP($B422,Listen!$A$2:$C$45,2,FALSE))</f>
        <v>0</v>
      </c>
      <c r="X422" s="345">
        <f>IF(ISBLANK($B422),0,VLOOKUP($B422,Listen!$A$2:$C$45,3,FALSE))</f>
        <v>0</v>
      </c>
      <c r="Y422" s="372">
        <f t="shared" si="86"/>
        <v>0</v>
      </c>
      <c r="Z422" s="372">
        <f t="shared" si="87"/>
        <v>0</v>
      </c>
      <c r="AA422" s="372">
        <f t="shared" si="87"/>
        <v>0</v>
      </c>
      <c r="AB422" s="372">
        <f t="shared" si="87"/>
        <v>0</v>
      </c>
      <c r="AC422" s="372">
        <f t="shared" si="87"/>
        <v>0</v>
      </c>
      <c r="AD422" s="372">
        <f t="shared" si="87"/>
        <v>0</v>
      </c>
      <c r="AE422" s="372">
        <f t="shared" si="87"/>
        <v>0</v>
      </c>
      <c r="AF422" s="346">
        <f t="shared" si="85"/>
        <v>0</v>
      </c>
      <c r="AG422" s="346">
        <f>IF(C422=Allgemeines!$C$12,SAV!$V422-SAV!$AH422,HLOOKUP(Allgemeines!$C$12-1,$AI$4:$AO$2000,ROW(C422)-3,FALSE)-$AH422)</f>
        <v>0</v>
      </c>
      <c r="AH422" s="346">
        <f>HLOOKUP(Allgemeines!$C$12,$AI$4:$AO$2000,ROW(C422)-3,FALSE)</f>
        <v>0</v>
      </c>
      <c r="AI422" s="346">
        <f t="shared" si="76"/>
        <v>0</v>
      </c>
      <c r="AJ422" s="346">
        <f t="shared" si="77"/>
        <v>0</v>
      </c>
      <c r="AK422" s="346">
        <f t="shared" si="78"/>
        <v>0</v>
      </c>
      <c r="AL422" s="346">
        <f t="shared" si="79"/>
        <v>0</v>
      </c>
      <c r="AM422" s="346">
        <f t="shared" si="80"/>
        <v>0</v>
      </c>
      <c r="AN422" s="346">
        <f t="shared" si="81"/>
        <v>0</v>
      </c>
      <c r="AO422" s="346">
        <f t="shared" si="82"/>
        <v>0</v>
      </c>
    </row>
    <row r="423" spans="1:41" x14ac:dyDescent="0.25">
      <c r="A423" s="369"/>
      <c r="B423" s="369"/>
      <c r="C423" s="370"/>
      <c r="D423" s="369"/>
      <c r="E423" s="369"/>
      <c r="F423" s="369"/>
      <c r="G423" s="344">
        <f t="shared" si="83"/>
        <v>0</v>
      </c>
      <c r="H423" s="369"/>
      <c r="I423" s="369"/>
      <c r="J423" s="369"/>
      <c r="K423" s="369"/>
      <c r="L423" s="369"/>
      <c r="M423" s="369"/>
      <c r="N423" s="369"/>
      <c r="O423" s="369"/>
      <c r="P423" s="371"/>
      <c r="Q423" s="465">
        <f>IF(C423&gt;Allgemeines!$C$12,0,SUM(G423,H423,J423,K423,M423:N423)-SUM(I423,L423,O423:P423))</f>
        <v>0</v>
      </c>
      <c r="R423" s="369"/>
      <c r="S423" s="369"/>
      <c r="T423" s="369"/>
      <c r="U423" s="369"/>
      <c r="V423" s="344">
        <f t="shared" si="84"/>
        <v>0</v>
      </c>
      <c r="W423" s="345">
        <f>IF(ISBLANK($B423),0,VLOOKUP($B423,Listen!$A$2:$C$45,2,FALSE))</f>
        <v>0</v>
      </c>
      <c r="X423" s="345">
        <f>IF(ISBLANK($B423),0,VLOOKUP($B423,Listen!$A$2:$C$45,3,FALSE))</f>
        <v>0</v>
      </c>
      <c r="Y423" s="372">
        <f t="shared" si="86"/>
        <v>0</v>
      </c>
      <c r="Z423" s="372">
        <f t="shared" si="87"/>
        <v>0</v>
      </c>
      <c r="AA423" s="372">
        <f t="shared" si="87"/>
        <v>0</v>
      </c>
      <c r="AB423" s="372">
        <f t="shared" si="87"/>
        <v>0</v>
      </c>
      <c r="AC423" s="372">
        <f t="shared" si="87"/>
        <v>0</v>
      </c>
      <c r="AD423" s="372">
        <f t="shared" si="87"/>
        <v>0</v>
      </c>
      <c r="AE423" s="372">
        <f t="shared" si="87"/>
        <v>0</v>
      </c>
      <c r="AF423" s="346">
        <f t="shared" si="85"/>
        <v>0</v>
      </c>
      <c r="AG423" s="346">
        <f>IF(C423=Allgemeines!$C$12,SAV!$V423-SAV!$AH423,HLOOKUP(Allgemeines!$C$12-1,$AI$4:$AO$2000,ROW(C423)-3,FALSE)-$AH423)</f>
        <v>0</v>
      </c>
      <c r="AH423" s="346">
        <f>HLOOKUP(Allgemeines!$C$12,$AI$4:$AO$2000,ROW(C423)-3,FALSE)</f>
        <v>0</v>
      </c>
      <c r="AI423" s="346">
        <f t="shared" si="76"/>
        <v>0</v>
      </c>
      <c r="AJ423" s="346">
        <f t="shared" si="77"/>
        <v>0</v>
      </c>
      <c r="AK423" s="346">
        <f t="shared" si="78"/>
        <v>0</v>
      </c>
      <c r="AL423" s="346">
        <f t="shared" si="79"/>
        <v>0</v>
      </c>
      <c r="AM423" s="346">
        <f t="shared" si="80"/>
        <v>0</v>
      </c>
      <c r="AN423" s="346">
        <f t="shared" si="81"/>
        <v>0</v>
      </c>
      <c r="AO423" s="346">
        <f t="shared" si="82"/>
        <v>0</v>
      </c>
    </row>
    <row r="424" spans="1:41" x14ac:dyDescent="0.25">
      <c r="A424" s="369"/>
      <c r="B424" s="369"/>
      <c r="C424" s="370"/>
      <c r="D424" s="369"/>
      <c r="E424" s="369"/>
      <c r="F424" s="369"/>
      <c r="G424" s="344">
        <f t="shared" si="83"/>
        <v>0</v>
      </c>
      <c r="H424" s="369"/>
      <c r="I424" s="369"/>
      <c r="J424" s="369"/>
      <c r="K424" s="369"/>
      <c r="L424" s="369"/>
      <c r="M424" s="369"/>
      <c r="N424" s="369"/>
      <c r="O424" s="369"/>
      <c r="P424" s="371"/>
      <c r="Q424" s="465">
        <f>IF(C424&gt;Allgemeines!$C$12,0,SUM(G424,H424,J424,K424,M424:N424)-SUM(I424,L424,O424:P424))</f>
        <v>0</v>
      </c>
      <c r="R424" s="369"/>
      <c r="S424" s="369"/>
      <c r="T424" s="369"/>
      <c r="U424" s="369"/>
      <c r="V424" s="344">
        <f t="shared" si="84"/>
        <v>0</v>
      </c>
      <c r="W424" s="345">
        <f>IF(ISBLANK($B424),0,VLOOKUP($B424,Listen!$A$2:$C$45,2,FALSE))</f>
        <v>0</v>
      </c>
      <c r="X424" s="345">
        <f>IF(ISBLANK($B424),0,VLOOKUP($B424,Listen!$A$2:$C$45,3,FALSE))</f>
        <v>0</v>
      </c>
      <c r="Y424" s="372">
        <f t="shared" si="86"/>
        <v>0</v>
      </c>
      <c r="Z424" s="372">
        <f t="shared" si="87"/>
        <v>0</v>
      </c>
      <c r="AA424" s="372">
        <f t="shared" si="87"/>
        <v>0</v>
      </c>
      <c r="AB424" s="372">
        <f t="shared" si="87"/>
        <v>0</v>
      </c>
      <c r="AC424" s="372">
        <f t="shared" si="87"/>
        <v>0</v>
      </c>
      <c r="AD424" s="372">
        <f t="shared" si="87"/>
        <v>0</v>
      </c>
      <c r="AE424" s="372">
        <f t="shared" si="87"/>
        <v>0</v>
      </c>
      <c r="AF424" s="346">
        <f t="shared" si="85"/>
        <v>0</v>
      </c>
      <c r="AG424" s="346">
        <f>IF(C424=Allgemeines!$C$12,SAV!$V424-SAV!$AH424,HLOOKUP(Allgemeines!$C$12-1,$AI$4:$AO$2000,ROW(C424)-3,FALSE)-$AH424)</f>
        <v>0</v>
      </c>
      <c r="AH424" s="346">
        <f>HLOOKUP(Allgemeines!$C$12,$AI$4:$AO$2000,ROW(C424)-3,FALSE)</f>
        <v>0</v>
      </c>
      <c r="AI424" s="346">
        <f t="shared" si="76"/>
        <v>0</v>
      </c>
      <c r="AJ424" s="346">
        <f t="shared" si="77"/>
        <v>0</v>
      </c>
      <c r="AK424" s="346">
        <f t="shared" si="78"/>
        <v>0</v>
      </c>
      <c r="AL424" s="346">
        <f t="shared" si="79"/>
        <v>0</v>
      </c>
      <c r="AM424" s="346">
        <f t="shared" si="80"/>
        <v>0</v>
      </c>
      <c r="AN424" s="346">
        <f t="shared" si="81"/>
        <v>0</v>
      </c>
      <c r="AO424" s="346">
        <f t="shared" si="82"/>
        <v>0</v>
      </c>
    </row>
    <row r="425" spans="1:41" x14ac:dyDescent="0.25">
      <c r="A425" s="369"/>
      <c r="B425" s="369"/>
      <c r="C425" s="370"/>
      <c r="D425" s="369"/>
      <c r="E425" s="369"/>
      <c r="F425" s="369"/>
      <c r="G425" s="344">
        <f t="shared" si="83"/>
        <v>0</v>
      </c>
      <c r="H425" s="369"/>
      <c r="I425" s="369"/>
      <c r="J425" s="369"/>
      <c r="K425" s="369"/>
      <c r="L425" s="369"/>
      <c r="M425" s="369"/>
      <c r="N425" s="369"/>
      <c r="O425" s="369"/>
      <c r="P425" s="371"/>
      <c r="Q425" s="465">
        <f>IF(C425&gt;Allgemeines!$C$12,0,SUM(G425,H425,J425,K425,M425:N425)-SUM(I425,L425,O425:P425))</f>
        <v>0</v>
      </c>
      <c r="R425" s="369"/>
      <c r="S425" s="369"/>
      <c r="T425" s="369"/>
      <c r="U425" s="369"/>
      <c r="V425" s="344">
        <f t="shared" si="84"/>
        <v>0</v>
      </c>
      <c r="W425" s="345">
        <f>IF(ISBLANK($B425),0,VLOOKUP($B425,Listen!$A$2:$C$45,2,FALSE))</f>
        <v>0</v>
      </c>
      <c r="X425" s="345">
        <f>IF(ISBLANK($B425),0,VLOOKUP($B425,Listen!$A$2:$C$45,3,FALSE))</f>
        <v>0</v>
      </c>
      <c r="Y425" s="372">
        <f t="shared" si="86"/>
        <v>0</v>
      </c>
      <c r="Z425" s="372">
        <f t="shared" si="87"/>
        <v>0</v>
      </c>
      <c r="AA425" s="372">
        <f t="shared" si="87"/>
        <v>0</v>
      </c>
      <c r="AB425" s="372">
        <f t="shared" si="87"/>
        <v>0</v>
      </c>
      <c r="AC425" s="372">
        <f t="shared" si="87"/>
        <v>0</v>
      </c>
      <c r="AD425" s="372">
        <f t="shared" si="87"/>
        <v>0</v>
      </c>
      <c r="AE425" s="372">
        <f t="shared" si="87"/>
        <v>0</v>
      </c>
      <c r="AF425" s="346">
        <f t="shared" si="85"/>
        <v>0</v>
      </c>
      <c r="AG425" s="346">
        <f>IF(C425=Allgemeines!$C$12,SAV!$V425-SAV!$AH425,HLOOKUP(Allgemeines!$C$12-1,$AI$4:$AO$2000,ROW(C425)-3,FALSE)-$AH425)</f>
        <v>0</v>
      </c>
      <c r="AH425" s="346">
        <f>HLOOKUP(Allgemeines!$C$12,$AI$4:$AO$2000,ROW(C425)-3,FALSE)</f>
        <v>0</v>
      </c>
      <c r="AI425" s="346">
        <f t="shared" si="76"/>
        <v>0</v>
      </c>
      <c r="AJ425" s="346">
        <f t="shared" si="77"/>
        <v>0</v>
      </c>
      <c r="AK425" s="346">
        <f t="shared" si="78"/>
        <v>0</v>
      </c>
      <c r="AL425" s="346">
        <f t="shared" si="79"/>
        <v>0</v>
      </c>
      <c r="AM425" s="346">
        <f t="shared" si="80"/>
        <v>0</v>
      </c>
      <c r="AN425" s="346">
        <f t="shared" si="81"/>
        <v>0</v>
      </c>
      <c r="AO425" s="346">
        <f t="shared" si="82"/>
        <v>0</v>
      </c>
    </row>
    <row r="426" spans="1:41" x14ac:dyDescent="0.25">
      <c r="A426" s="369"/>
      <c r="B426" s="369"/>
      <c r="C426" s="370"/>
      <c r="D426" s="369"/>
      <c r="E426" s="369"/>
      <c r="F426" s="369"/>
      <c r="G426" s="344">
        <f t="shared" si="83"/>
        <v>0</v>
      </c>
      <c r="H426" s="369"/>
      <c r="I426" s="369"/>
      <c r="J426" s="369"/>
      <c r="K426" s="369"/>
      <c r="L426" s="369"/>
      <c r="M426" s="369"/>
      <c r="N426" s="369"/>
      <c r="O426" s="369"/>
      <c r="P426" s="371"/>
      <c r="Q426" s="465">
        <f>IF(C426&gt;Allgemeines!$C$12,0,SUM(G426,H426,J426,K426,M426:N426)-SUM(I426,L426,O426:P426))</f>
        <v>0</v>
      </c>
      <c r="R426" s="369"/>
      <c r="S426" s="369"/>
      <c r="T426" s="369"/>
      <c r="U426" s="369"/>
      <c r="V426" s="344">
        <f t="shared" si="84"/>
        <v>0</v>
      </c>
      <c r="W426" s="345">
        <f>IF(ISBLANK($B426),0,VLOOKUP($B426,Listen!$A$2:$C$45,2,FALSE))</f>
        <v>0</v>
      </c>
      <c r="X426" s="345">
        <f>IF(ISBLANK($B426),0,VLOOKUP($B426,Listen!$A$2:$C$45,3,FALSE))</f>
        <v>0</v>
      </c>
      <c r="Y426" s="372">
        <f t="shared" si="86"/>
        <v>0</v>
      </c>
      <c r="Z426" s="372">
        <f t="shared" si="87"/>
        <v>0</v>
      </c>
      <c r="AA426" s="372">
        <f t="shared" si="87"/>
        <v>0</v>
      </c>
      <c r="AB426" s="372">
        <f t="shared" si="87"/>
        <v>0</v>
      </c>
      <c r="AC426" s="372">
        <f t="shared" si="87"/>
        <v>0</v>
      </c>
      <c r="AD426" s="372">
        <f t="shared" si="87"/>
        <v>0</v>
      </c>
      <c r="AE426" s="372">
        <f t="shared" si="87"/>
        <v>0</v>
      </c>
      <c r="AF426" s="346">
        <f t="shared" si="85"/>
        <v>0</v>
      </c>
      <c r="AG426" s="346">
        <f>IF(C426=Allgemeines!$C$12,SAV!$V426-SAV!$AH426,HLOOKUP(Allgemeines!$C$12-1,$AI$4:$AO$2000,ROW(C426)-3,FALSE)-$AH426)</f>
        <v>0</v>
      </c>
      <c r="AH426" s="346">
        <f>HLOOKUP(Allgemeines!$C$12,$AI$4:$AO$2000,ROW(C426)-3,FALSE)</f>
        <v>0</v>
      </c>
      <c r="AI426" s="346">
        <f t="shared" si="76"/>
        <v>0</v>
      </c>
      <c r="AJ426" s="346">
        <f t="shared" si="77"/>
        <v>0</v>
      </c>
      <c r="AK426" s="346">
        <f t="shared" si="78"/>
        <v>0</v>
      </c>
      <c r="AL426" s="346">
        <f t="shared" si="79"/>
        <v>0</v>
      </c>
      <c r="AM426" s="346">
        <f t="shared" si="80"/>
        <v>0</v>
      </c>
      <c r="AN426" s="346">
        <f t="shared" si="81"/>
        <v>0</v>
      </c>
      <c r="AO426" s="346">
        <f t="shared" si="82"/>
        <v>0</v>
      </c>
    </row>
    <row r="427" spans="1:41" x14ac:dyDescent="0.25">
      <c r="A427" s="369"/>
      <c r="B427" s="369"/>
      <c r="C427" s="370"/>
      <c r="D427" s="369"/>
      <c r="E427" s="369"/>
      <c r="F427" s="369"/>
      <c r="G427" s="344">
        <f t="shared" si="83"/>
        <v>0</v>
      </c>
      <c r="H427" s="369"/>
      <c r="I427" s="369"/>
      <c r="J427" s="369"/>
      <c r="K427" s="369"/>
      <c r="L427" s="369"/>
      <c r="M427" s="369"/>
      <c r="N427" s="369"/>
      <c r="O427" s="369"/>
      <c r="P427" s="371"/>
      <c r="Q427" s="465">
        <f>IF(C427&gt;Allgemeines!$C$12,0,SUM(G427,H427,J427,K427,M427:N427)-SUM(I427,L427,O427:P427))</f>
        <v>0</v>
      </c>
      <c r="R427" s="369"/>
      <c r="S427" s="369"/>
      <c r="T427" s="369"/>
      <c r="U427" s="369"/>
      <c r="V427" s="344">
        <f t="shared" si="84"/>
        <v>0</v>
      </c>
      <c r="W427" s="345">
        <f>IF(ISBLANK($B427),0,VLOOKUP($B427,Listen!$A$2:$C$45,2,FALSE))</f>
        <v>0</v>
      </c>
      <c r="X427" s="345">
        <f>IF(ISBLANK($B427),0,VLOOKUP($B427,Listen!$A$2:$C$45,3,FALSE))</f>
        <v>0</v>
      </c>
      <c r="Y427" s="372">
        <f t="shared" si="86"/>
        <v>0</v>
      </c>
      <c r="Z427" s="372">
        <f t="shared" si="87"/>
        <v>0</v>
      </c>
      <c r="AA427" s="372">
        <f t="shared" si="87"/>
        <v>0</v>
      </c>
      <c r="AB427" s="372">
        <f t="shared" si="87"/>
        <v>0</v>
      </c>
      <c r="AC427" s="372">
        <f t="shared" si="87"/>
        <v>0</v>
      </c>
      <c r="AD427" s="372">
        <f t="shared" si="87"/>
        <v>0</v>
      </c>
      <c r="AE427" s="372">
        <f t="shared" si="87"/>
        <v>0</v>
      </c>
      <c r="AF427" s="346">
        <f t="shared" si="85"/>
        <v>0</v>
      </c>
      <c r="AG427" s="346">
        <f>IF(C427=Allgemeines!$C$12,SAV!$V427-SAV!$AH427,HLOOKUP(Allgemeines!$C$12-1,$AI$4:$AO$2000,ROW(C427)-3,FALSE)-$AH427)</f>
        <v>0</v>
      </c>
      <c r="AH427" s="346">
        <f>HLOOKUP(Allgemeines!$C$12,$AI$4:$AO$2000,ROW(C427)-3,FALSE)</f>
        <v>0</v>
      </c>
      <c r="AI427" s="346">
        <f t="shared" si="76"/>
        <v>0</v>
      </c>
      <c r="AJ427" s="346">
        <f t="shared" si="77"/>
        <v>0</v>
      </c>
      <c r="AK427" s="346">
        <f t="shared" si="78"/>
        <v>0</v>
      </c>
      <c r="AL427" s="346">
        <f t="shared" si="79"/>
        <v>0</v>
      </c>
      <c r="AM427" s="346">
        <f t="shared" si="80"/>
        <v>0</v>
      </c>
      <c r="AN427" s="346">
        <f t="shared" si="81"/>
        <v>0</v>
      </c>
      <c r="AO427" s="346">
        <f t="shared" si="82"/>
        <v>0</v>
      </c>
    </row>
    <row r="428" spans="1:41" x14ac:dyDescent="0.25">
      <c r="A428" s="369"/>
      <c r="B428" s="369"/>
      <c r="C428" s="370"/>
      <c r="D428" s="369"/>
      <c r="E428" s="369"/>
      <c r="F428" s="369"/>
      <c r="G428" s="344">
        <f t="shared" si="83"/>
        <v>0</v>
      </c>
      <c r="H428" s="369"/>
      <c r="I428" s="369"/>
      <c r="J428" s="369"/>
      <c r="K428" s="369"/>
      <c r="L428" s="369"/>
      <c r="M428" s="369"/>
      <c r="N428" s="369"/>
      <c r="O428" s="369"/>
      <c r="P428" s="371"/>
      <c r="Q428" s="465">
        <f>IF(C428&gt;Allgemeines!$C$12,0,SUM(G428,H428,J428,K428,M428:N428)-SUM(I428,L428,O428:P428))</f>
        <v>0</v>
      </c>
      <c r="R428" s="369"/>
      <c r="S428" s="369"/>
      <c r="T428" s="369"/>
      <c r="U428" s="369"/>
      <c r="V428" s="344">
        <f t="shared" si="84"/>
        <v>0</v>
      </c>
      <c r="W428" s="345">
        <f>IF(ISBLANK($B428),0,VLOOKUP($B428,Listen!$A$2:$C$45,2,FALSE))</f>
        <v>0</v>
      </c>
      <c r="X428" s="345">
        <f>IF(ISBLANK($B428),0,VLOOKUP($B428,Listen!$A$2:$C$45,3,FALSE))</f>
        <v>0</v>
      </c>
      <c r="Y428" s="372">
        <f t="shared" si="86"/>
        <v>0</v>
      </c>
      <c r="Z428" s="372">
        <f t="shared" si="87"/>
        <v>0</v>
      </c>
      <c r="AA428" s="372">
        <f t="shared" si="87"/>
        <v>0</v>
      </c>
      <c r="AB428" s="372">
        <f t="shared" si="87"/>
        <v>0</v>
      </c>
      <c r="AC428" s="372">
        <f t="shared" si="87"/>
        <v>0</v>
      </c>
      <c r="AD428" s="372">
        <f t="shared" si="87"/>
        <v>0</v>
      </c>
      <c r="AE428" s="372">
        <f t="shared" si="87"/>
        <v>0</v>
      </c>
      <c r="AF428" s="346">
        <f t="shared" si="85"/>
        <v>0</v>
      </c>
      <c r="AG428" s="346">
        <f>IF(C428=Allgemeines!$C$12,SAV!$V428-SAV!$AH428,HLOOKUP(Allgemeines!$C$12-1,$AI$4:$AO$2000,ROW(C428)-3,FALSE)-$AH428)</f>
        <v>0</v>
      </c>
      <c r="AH428" s="346">
        <f>HLOOKUP(Allgemeines!$C$12,$AI$4:$AO$2000,ROW(C428)-3,FALSE)</f>
        <v>0</v>
      </c>
      <c r="AI428" s="346">
        <f t="shared" si="76"/>
        <v>0</v>
      </c>
      <c r="AJ428" s="346">
        <f t="shared" si="77"/>
        <v>0</v>
      </c>
      <c r="AK428" s="346">
        <f t="shared" si="78"/>
        <v>0</v>
      </c>
      <c r="AL428" s="346">
        <f t="shared" si="79"/>
        <v>0</v>
      </c>
      <c r="AM428" s="346">
        <f t="shared" si="80"/>
        <v>0</v>
      </c>
      <c r="AN428" s="346">
        <f t="shared" si="81"/>
        <v>0</v>
      </c>
      <c r="AO428" s="346">
        <f t="shared" si="82"/>
        <v>0</v>
      </c>
    </row>
    <row r="429" spans="1:41" x14ac:dyDescent="0.25">
      <c r="A429" s="369"/>
      <c r="B429" s="369"/>
      <c r="C429" s="370"/>
      <c r="D429" s="369"/>
      <c r="E429" s="369"/>
      <c r="F429" s="369"/>
      <c r="G429" s="344">
        <f t="shared" si="83"/>
        <v>0</v>
      </c>
      <c r="H429" s="369"/>
      <c r="I429" s="369"/>
      <c r="J429" s="369"/>
      <c r="K429" s="369"/>
      <c r="L429" s="369"/>
      <c r="M429" s="369"/>
      <c r="N429" s="369"/>
      <c r="O429" s="369"/>
      <c r="P429" s="371"/>
      <c r="Q429" s="465">
        <f>IF(C429&gt;Allgemeines!$C$12,0,SUM(G429,H429,J429,K429,M429:N429)-SUM(I429,L429,O429:P429))</f>
        <v>0</v>
      </c>
      <c r="R429" s="369"/>
      <c r="S429" s="369"/>
      <c r="T429" s="369"/>
      <c r="U429" s="369"/>
      <c r="V429" s="344">
        <f t="shared" si="84"/>
        <v>0</v>
      </c>
      <c r="W429" s="345">
        <f>IF(ISBLANK($B429),0,VLOOKUP($B429,Listen!$A$2:$C$45,2,FALSE))</f>
        <v>0</v>
      </c>
      <c r="X429" s="345">
        <f>IF(ISBLANK($B429),0,VLOOKUP($B429,Listen!$A$2:$C$45,3,FALSE))</f>
        <v>0</v>
      </c>
      <c r="Y429" s="372">
        <f t="shared" si="86"/>
        <v>0</v>
      </c>
      <c r="Z429" s="372">
        <f t="shared" si="87"/>
        <v>0</v>
      </c>
      <c r="AA429" s="372">
        <f t="shared" si="87"/>
        <v>0</v>
      </c>
      <c r="AB429" s="372">
        <f t="shared" si="87"/>
        <v>0</v>
      </c>
      <c r="AC429" s="372">
        <f t="shared" si="87"/>
        <v>0</v>
      </c>
      <c r="AD429" s="372">
        <f t="shared" si="87"/>
        <v>0</v>
      </c>
      <c r="AE429" s="372">
        <f t="shared" si="87"/>
        <v>0</v>
      </c>
      <c r="AF429" s="346">
        <f t="shared" si="85"/>
        <v>0</v>
      </c>
      <c r="AG429" s="346">
        <f>IF(C429=Allgemeines!$C$12,SAV!$V429-SAV!$AH429,HLOOKUP(Allgemeines!$C$12-1,$AI$4:$AO$2000,ROW(C429)-3,FALSE)-$AH429)</f>
        <v>0</v>
      </c>
      <c r="AH429" s="346">
        <f>HLOOKUP(Allgemeines!$C$12,$AI$4:$AO$2000,ROW(C429)-3,FALSE)</f>
        <v>0</v>
      </c>
      <c r="AI429" s="346">
        <f t="shared" si="76"/>
        <v>0</v>
      </c>
      <c r="AJ429" s="346">
        <f t="shared" si="77"/>
        <v>0</v>
      </c>
      <c r="AK429" s="346">
        <f t="shared" si="78"/>
        <v>0</v>
      </c>
      <c r="AL429" s="346">
        <f t="shared" si="79"/>
        <v>0</v>
      </c>
      <c r="AM429" s="346">
        <f t="shared" si="80"/>
        <v>0</v>
      </c>
      <c r="AN429" s="346">
        <f t="shared" si="81"/>
        <v>0</v>
      </c>
      <c r="AO429" s="346">
        <f t="shared" si="82"/>
        <v>0</v>
      </c>
    </row>
    <row r="430" spans="1:41" x14ac:dyDescent="0.25">
      <c r="A430" s="369"/>
      <c r="B430" s="369"/>
      <c r="C430" s="370"/>
      <c r="D430" s="369"/>
      <c r="E430" s="369"/>
      <c r="F430" s="369"/>
      <c r="G430" s="344">
        <f t="shared" si="83"/>
        <v>0</v>
      </c>
      <c r="H430" s="369"/>
      <c r="I430" s="369"/>
      <c r="J430" s="369"/>
      <c r="K430" s="369"/>
      <c r="L430" s="369"/>
      <c r="M430" s="369"/>
      <c r="N430" s="369"/>
      <c r="O430" s="369"/>
      <c r="P430" s="371"/>
      <c r="Q430" s="465">
        <f>IF(C430&gt;Allgemeines!$C$12,0,SUM(G430,H430,J430,K430,M430:N430)-SUM(I430,L430,O430:P430))</f>
        <v>0</v>
      </c>
      <c r="R430" s="369"/>
      <c r="S430" s="369"/>
      <c r="T430" s="369"/>
      <c r="U430" s="369"/>
      <c r="V430" s="344">
        <f t="shared" si="84"/>
        <v>0</v>
      </c>
      <c r="W430" s="345">
        <f>IF(ISBLANK($B430),0,VLOOKUP($B430,Listen!$A$2:$C$45,2,FALSE))</f>
        <v>0</v>
      </c>
      <c r="X430" s="345">
        <f>IF(ISBLANK($B430),0,VLOOKUP($B430,Listen!$A$2:$C$45,3,FALSE))</f>
        <v>0</v>
      </c>
      <c r="Y430" s="372">
        <f t="shared" si="86"/>
        <v>0</v>
      </c>
      <c r="Z430" s="372">
        <f t="shared" si="87"/>
        <v>0</v>
      </c>
      <c r="AA430" s="372">
        <f t="shared" si="87"/>
        <v>0</v>
      </c>
      <c r="AB430" s="372">
        <f t="shared" si="87"/>
        <v>0</v>
      </c>
      <c r="AC430" s="372">
        <f t="shared" si="87"/>
        <v>0</v>
      </c>
      <c r="AD430" s="372">
        <f t="shared" si="87"/>
        <v>0</v>
      </c>
      <c r="AE430" s="372">
        <f t="shared" si="87"/>
        <v>0</v>
      </c>
      <c r="AF430" s="346">
        <f t="shared" si="85"/>
        <v>0</v>
      </c>
      <c r="AG430" s="346">
        <f>IF(C430=Allgemeines!$C$12,SAV!$V430-SAV!$AH430,HLOOKUP(Allgemeines!$C$12-1,$AI$4:$AO$2000,ROW(C430)-3,FALSE)-$AH430)</f>
        <v>0</v>
      </c>
      <c r="AH430" s="346">
        <f>HLOOKUP(Allgemeines!$C$12,$AI$4:$AO$2000,ROW(C430)-3,FALSE)</f>
        <v>0</v>
      </c>
      <c r="AI430" s="346">
        <f t="shared" si="76"/>
        <v>0</v>
      </c>
      <c r="AJ430" s="346">
        <f t="shared" si="77"/>
        <v>0</v>
      </c>
      <c r="AK430" s="346">
        <f t="shared" si="78"/>
        <v>0</v>
      </c>
      <c r="AL430" s="346">
        <f t="shared" si="79"/>
        <v>0</v>
      </c>
      <c r="AM430" s="346">
        <f t="shared" si="80"/>
        <v>0</v>
      </c>
      <c r="AN430" s="346">
        <f t="shared" si="81"/>
        <v>0</v>
      </c>
      <c r="AO430" s="346">
        <f t="shared" si="82"/>
        <v>0</v>
      </c>
    </row>
    <row r="431" spans="1:41" x14ac:dyDescent="0.25">
      <c r="A431" s="369"/>
      <c r="B431" s="369"/>
      <c r="C431" s="370"/>
      <c r="D431" s="369"/>
      <c r="E431" s="369"/>
      <c r="F431" s="369"/>
      <c r="G431" s="344">
        <f t="shared" si="83"/>
        <v>0</v>
      </c>
      <c r="H431" s="369"/>
      <c r="I431" s="369"/>
      <c r="J431" s="369"/>
      <c r="K431" s="369"/>
      <c r="L431" s="369"/>
      <c r="M431" s="369"/>
      <c r="N431" s="369"/>
      <c r="O431" s="369"/>
      <c r="P431" s="371"/>
      <c r="Q431" s="465">
        <f>IF(C431&gt;Allgemeines!$C$12,0,SUM(G431,H431,J431,K431,M431:N431)-SUM(I431,L431,O431:P431))</f>
        <v>0</v>
      </c>
      <c r="R431" s="369"/>
      <c r="S431" s="369"/>
      <c r="T431" s="369"/>
      <c r="U431" s="369"/>
      <c r="V431" s="344">
        <f t="shared" si="84"/>
        <v>0</v>
      </c>
      <c r="W431" s="345">
        <f>IF(ISBLANK($B431),0,VLOOKUP($B431,Listen!$A$2:$C$45,2,FALSE))</f>
        <v>0</v>
      </c>
      <c r="X431" s="345">
        <f>IF(ISBLANK($B431),0,VLOOKUP($B431,Listen!$A$2:$C$45,3,FALSE))</f>
        <v>0</v>
      </c>
      <c r="Y431" s="372">
        <f t="shared" si="86"/>
        <v>0</v>
      </c>
      <c r="Z431" s="372">
        <f t="shared" si="87"/>
        <v>0</v>
      </c>
      <c r="AA431" s="372">
        <f t="shared" si="87"/>
        <v>0</v>
      </c>
      <c r="AB431" s="372">
        <f t="shared" si="87"/>
        <v>0</v>
      </c>
      <c r="AC431" s="372">
        <f t="shared" si="87"/>
        <v>0</v>
      </c>
      <c r="AD431" s="372">
        <f t="shared" si="87"/>
        <v>0</v>
      </c>
      <c r="AE431" s="372">
        <f t="shared" si="87"/>
        <v>0</v>
      </c>
      <c r="AF431" s="346">
        <f t="shared" si="85"/>
        <v>0</v>
      </c>
      <c r="AG431" s="346">
        <f>IF(C431=Allgemeines!$C$12,SAV!$V431-SAV!$AH431,HLOOKUP(Allgemeines!$C$12-1,$AI$4:$AO$2000,ROW(C431)-3,FALSE)-$AH431)</f>
        <v>0</v>
      </c>
      <c r="AH431" s="346">
        <f>HLOOKUP(Allgemeines!$C$12,$AI$4:$AO$2000,ROW(C431)-3,FALSE)</f>
        <v>0</v>
      </c>
      <c r="AI431" s="346">
        <f t="shared" si="76"/>
        <v>0</v>
      </c>
      <c r="AJ431" s="346">
        <f t="shared" si="77"/>
        <v>0</v>
      </c>
      <c r="AK431" s="346">
        <f t="shared" si="78"/>
        <v>0</v>
      </c>
      <c r="AL431" s="346">
        <f t="shared" si="79"/>
        <v>0</v>
      </c>
      <c r="AM431" s="346">
        <f t="shared" si="80"/>
        <v>0</v>
      </c>
      <c r="AN431" s="346">
        <f t="shared" si="81"/>
        <v>0</v>
      </c>
      <c r="AO431" s="346">
        <f t="shared" si="82"/>
        <v>0</v>
      </c>
    </row>
    <row r="432" spans="1:41" x14ac:dyDescent="0.25">
      <c r="A432" s="369"/>
      <c r="B432" s="369"/>
      <c r="C432" s="370"/>
      <c r="D432" s="369"/>
      <c r="E432" s="369"/>
      <c r="F432" s="369"/>
      <c r="G432" s="344">
        <f t="shared" si="83"/>
        <v>0</v>
      </c>
      <c r="H432" s="369"/>
      <c r="I432" s="369"/>
      <c r="J432" s="369"/>
      <c r="K432" s="369"/>
      <c r="L432" s="369"/>
      <c r="M432" s="369"/>
      <c r="N432" s="369"/>
      <c r="O432" s="369"/>
      <c r="P432" s="371"/>
      <c r="Q432" s="465">
        <f>IF(C432&gt;Allgemeines!$C$12,0,SUM(G432,H432,J432,K432,M432:N432)-SUM(I432,L432,O432:P432))</f>
        <v>0</v>
      </c>
      <c r="R432" s="369"/>
      <c r="S432" s="369"/>
      <c r="T432" s="369"/>
      <c r="U432" s="369"/>
      <c r="V432" s="344">
        <f t="shared" si="84"/>
        <v>0</v>
      </c>
      <c r="W432" s="345">
        <f>IF(ISBLANK($B432),0,VLOOKUP($B432,Listen!$A$2:$C$45,2,FALSE))</f>
        <v>0</v>
      </c>
      <c r="X432" s="345">
        <f>IF(ISBLANK($B432),0,VLOOKUP($B432,Listen!$A$2:$C$45,3,FALSE))</f>
        <v>0</v>
      </c>
      <c r="Y432" s="372">
        <f t="shared" si="86"/>
        <v>0</v>
      </c>
      <c r="Z432" s="372">
        <f t="shared" si="87"/>
        <v>0</v>
      </c>
      <c r="AA432" s="372">
        <f t="shared" si="87"/>
        <v>0</v>
      </c>
      <c r="AB432" s="372">
        <f t="shared" si="87"/>
        <v>0</v>
      </c>
      <c r="AC432" s="372">
        <f t="shared" si="87"/>
        <v>0</v>
      </c>
      <c r="AD432" s="372">
        <f t="shared" si="87"/>
        <v>0</v>
      </c>
      <c r="AE432" s="372">
        <f t="shared" si="87"/>
        <v>0</v>
      </c>
      <c r="AF432" s="346">
        <f t="shared" si="85"/>
        <v>0</v>
      </c>
      <c r="AG432" s="346">
        <f>IF(C432=Allgemeines!$C$12,SAV!$V432-SAV!$AH432,HLOOKUP(Allgemeines!$C$12-1,$AI$4:$AO$2000,ROW(C432)-3,FALSE)-$AH432)</f>
        <v>0</v>
      </c>
      <c r="AH432" s="346">
        <f>HLOOKUP(Allgemeines!$C$12,$AI$4:$AO$2000,ROW(C432)-3,FALSE)</f>
        <v>0</v>
      </c>
      <c r="AI432" s="346">
        <f t="shared" si="76"/>
        <v>0</v>
      </c>
      <c r="AJ432" s="346">
        <f t="shared" si="77"/>
        <v>0</v>
      </c>
      <c r="AK432" s="346">
        <f t="shared" si="78"/>
        <v>0</v>
      </c>
      <c r="AL432" s="346">
        <f t="shared" si="79"/>
        <v>0</v>
      </c>
      <c r="AM432" s="346">
        <f t="shared" si="80"/>
        <v>0</v>
      </c>
      <c r="AN432" s="346">
        <f t="shared" si="81"/>
        <v>0</v>
      </c>
      <c r="AO432" s="346">
        <f t="shared" si="82"/>
        <v>0</v>
      </c>
    </row>
    <row r="433" spans="1:41" x14ac:dyDescent="0.25">
      <c r="A433" s="369"/>
      <c r="B433" s="369"/>
      <c r="C433" s="370"/>
      <c r="D433" s="369"/>
      <c r="E433" s="369"/>
      <c r="F433" s="369"/>
      <c r="G433" s="344">
        <f t="shared" si="83"/>
        <v>0</v>
      </c>
      <c r="H433" s="369"/>
      <c r="I433" s="369"/>
      <c r="J433" s="369"/>
      <c r="K433" s="369"/>
      <c r="L433" s="369"/>
      <c r="M433" s="369"/>
      <c r="N433" s="369"/>
      <c r="O433" s="369"/>
      <c r="P433" s="371"/>
      <c r="Q433" s="465">
        <f>IF(C433&gt;Allgemeines!$C$12,0,SUM(G433,H433,J433,K433,M433:N433)-SUM(I433,L433,O433:P433))</f>
        <v>0</v>
      </c>
      <c r="R433" s="369"/>
      <c r="S433" s="369"/>
      <c r="T433" s="369"/>
      <c r="U433" s="369"/>
      <c r="V433" s="344">
        <f t="shared" si="84"/>
        <v>0</v>
      </c>
      <c r="W433" s="345">
        <f>IF(ISBLANK($B433),0,VLOOKUP($B433,Listen!$A$2:$C$45,2,FALSE))</f>
        <v>0</v>
      </c>
      <c r="X433" s="345">
        <f>IF(ISBLANK($B433),0,VLOOKUP($B433,Listen!$A$2:$C$45,3,FALSE))</f>
        <v>0</v>
      </c>
      <c r="Y433" s="372">
        <f t="shared" si="86"/>
        <v>0</v>
      </c>
      <c r="Z433" s="372">
        <f t="shared" si="87"/>
        <v>0</v>
      </c>
      <c r="AA433" s="372">
        <f t="shared" si="87"/>
        <v>0</v>
      </c>
      <c r="AB433" s="372">
        <f t="shared" si="87"/>
        <v>0</v>
      </c>
      <c r="AC433" s="372">
        <f t="shared" si="87"/>
        <v>0</v>
      </c>
      <c r="AD433" s="372">
        <f t="shared" si="87"/>
        <v>0</v>
      </c>
      <c r="AE433" s="372">
        <f t="shared" si="87"/>
        <v>0</v>
      </c>
      <c r="AF433" s="346">
        <f t="shared" si="85"/>
        <v>0</v>
      </c>
      <c r="AG433" s="346">
        <f>IF(C433=Allgemeines!$C$12,SAV!$V433-SAV!$AH433,HLOOKUP(Allgemeines!$C$12-1,$AI$4:$AO$2000,ROW(C433)-3,FALSE)-$AH433)</f>
        <v>0</v>
      </c>
      <c r="AH433" s="346">
        <f>HLOOKUP(Allgemeines!$C$12,$AI$4:$AO$2000,ROW(C433)-3,FALSE)</f>
        <v>0</v>
      </c>
      <c r="AI433" s="346">
        <f t="shared" si="76"/>
        <v>0</v>
      </c>
      <c r="AJ433" s="346">
        <f t="shared" si="77"/>
        <v>0</v>
      </c>
      <c r="AK433" s="346">
        <f t="shared" si="78"/>
        <v>0</v>
      </c>
      <c r="AL433" s="346">
        <f t="shared" si="79"/>
        <v>0</v>
      </c>
      <c r="AM433" s="346">
        <f t="shared" si="80"/>
        <v>0</v>
      </c>
      <c r="AN433" s="346">
        <f t="shared" si="81"/>
        <v>0</v>
      </c>
      <c r="AO433" s="346">
        <f t="shared" si="82"/>
        <v>0</v>
      </c>
    </row>
    <row r="434" spans="1:41" x14ac:dyDescent="0.25">
      <c r="A434" s="369"/>
      <c r="B434" s="369"/>
      <c r="C434" s="370"/>
      <c r="D434" s="369"/>
      <c r="E434" s="369"/>
      <c r="F434" s="369"/>
      <c r="G434" s="344">
        <f t="shared" si="83"/>
        <v>0</v>
      </c>
      <c r="H434" s="369"/>
      <c r="I434" s="369"/>
      <c r="J434" s="369"/>
      <c r="K434" s="369"/>
      <c r="L434" s="369"/>
      <c r="M434" s="369"/>
      <c r="N434" s="369"/>
      <c r="O434" s="369"/>
      <c r="P434" s="371"/>
      <c r="Q434" s="465">
        <f>IF(C434&gt;Allgemeines!$C$12,0,SUM(G434,H434,J434,K434,M434:N434)-SUM(I434,L434,O434:P434))</f>
        <v>0</v>
      </c>
      <c r="R434" s="369"/>
      <c r="S434" s="369"/>
      <c r="T434" s="369"/>
      <c r="U434" s="369"/>
      <c r="V434" s="344">
        <f t="shared" si="84"/>
        <v>0</v>
      </c>
      <c r="W434" s="345">
        <f>IF(ISBLANK($B434),0,VLOOKUP($B434,Listen!$A$2:$C$45,2,FALSE))</f>
        <v>0</v>
      </c>
      <c r="X434" s="345">
        <f>IF(ISBLANK($B434),0,VLOOKUP($B434,Listen!$A$2:$C$45,3,FALSE))</f>
        <v>0</v>
      </c>
      <c r="Y434" s="372">
        <f t="shared" si="86"/>
        <v>0</v>
      </c>
      <c r="Z434" s="372">
        <f t="shared" si="87"/>
        <v>0</v>
      </c>
      <c r="AA434" s="372">
        <f t="shared" si="87"/>
        <v>0</v>
      </c>
      <c r="AB434" s="372">
        <f t="shared" si="87"/>
        <v>0</v>
      </c>
      <c r="AC434" s="372">
        <f t="shared" si="87"/>
        <v>0</v>
      </c>
      <c r="AD434" s="372">
        <f t="shared" si="87"/>
        <v>0</v>
      </c>
      <c r="AE434" s="372">
        <f t="shared" si="87"/>
        <v>0</v>
      </c>
      <c r="AF434" s="346">
        <f t="shared" si="85"/>
        <v>0</v>
      </c>
      <c r="AG434" s="346">
        <f>IF(C434=Allgemeines!$C$12,SAV!$V434-SAV!$AH434,HLOOKUP(Allgemeines!$C$12-1,$AI$4:$AO$2000,ROW(C434)-3,FALSE)-$AH434)</f>
        <v>0</v>
      </c>
      <c r="AH434" s="346">
        <f>HLOOKUP(Allgemeines!$C$12,$AI$4:$AO$2000,ROW(C434)-3,FALSE)</f>
        <v>0</v>
      </c>
      <c r="AI434" s="346">
        <f t="shared" si="76"/>
        <v>0</v>
      </c>
      <c r="AJ434" s="346">
        <f t="shared" si="77"/>
        <v>0</v>
      </c>
      <c r="AK434" s="346">
        <f t="shared" si="78"/>
        <v>0</v>
      </c>
      <c r="AL434" s="346">
        <f t="shared" si="79"/>
        <v>0</v>
      </c>
      <c r="AM434" s="346">
        <f t="shared" si="80"/>
        <v>0</v>
      </c>
      <c r="AN434" s="346">
        <f t="shared" si="81"/>
        <v>0</v>
      </c>
      <c r="AO434" s="346">
        <f t="shared" si="82"/>
        <v>0</v>
      </c>
    </row>
    <row r="435" spans="1:41" x14ac:dyDescent="0.25">
      <c r="A435" s="369"/>
      <c r="B435" s="369"/>
      <c r="C435" s="370"/>
      <c r="D435" s="369"/>
      <c r="E435" s="369"/>
      <c r="F435" s="369"/>
      <c r="G435" s="344">
        <f t="shared" si="83"/>
        <v>0</v>
      </c>
      <c r="H435" s="369"/>
      <c r="I435" s="369"/>
      <c r="J435" s="369"/>
      <c r="K435" s="369"/>
      <c r="L435" s="369"/>
      <c r="M435" s="369"/>
      <c r="N435" s="369"/>
      <c r="O435" s="369"/>
      <c r="P435" s="371"/>
      <c r="Q435" s="465">
        <f>IF(C435&gt;Allgemeines!$C$12,0,SUM(G435,H435,J435,K435,M435:N435)-SUM(I435,L435,O435:P435))</f>
        <v>0</v>
      </c>
      <c r="R435" s="369"/>
      <c r="S435" s="369"/>
      <c r="T435" s="369"/>
      <c r="U435" s="369"/>
      <c r="V435" s="344">
        <f t="shared" si="84"/>
        <v>0</v>
      </c>
      <c r="W435" s="345">
        <f>IF(ISBLANK($B435),0,VLOOKUP($B435,Listen!$A$2:$C$45,2,FALSE))</f>
        <v>0</v>
      </c>
      <c r="X435" s="345">
        <f>IF(ISBLANK($B435),0,VLOOKUP($B435,Listen!$A$2:$C$45,3,FALSE))</f>
        <v>0</v>
      </c>
      <c r="Y435" s="372">
        <f t="shared" si="86"/>
        <v>0</v>
      </c>
      <c r="Z435" s="372">
        <f t="shared" si="87"/>
        <v>0</v>
      </c>
      <c r="AA435" s="372">
        <f t="shared" si="87"/>
        <v>0</v>
      </c>
      <c r="AB435" s="372">
        <f t="shared" si="87"/>
        <v>0</v>
      </c>
      <c r="AC435" s="372">
        <f t="shared" si="87"/>
        <v>0</v>
      </c>
      <c r="AD435" s="372">
        <f t="shared" si="87"/>
        <v>0</v>
      </c>
      <c r="AE435" s="372">
        <f t="shared" si="87"/>
        <v>0</v>
      </c>
      <c r="AF435" s="346">
        <f t="shared" si="85"/>
        <v>0</v>
      </c>
      <c r="AG435" s="346">
        <f>IF(C435=Allgemeines!$C$12,SAV!$V435-SAV!$AH435,HLOOKUP(Allgemeines!$C$12-1,$AI$4:$AO$2000,ROW(C435)-3,FALSE)-$AH435)</f>
        <v>0</v>
      </c>
      <c r="AH435" s="346">
        <f>HLOOKUP(Allgemeines!$C$12,$AI$4:$AO$2000,ROW(C435)-3,FALSE)</f>
        <v>0</v>
      </c>
      <c r="AI435" s="346">
        <f t="shared" si="76"/>
        <v>0</v>
      </c>
      <c r="AJ435" s="346">
        <f t="shared" si="77"/>
        <v>0</v>
      </c>
      <c r="AK435" s="346">
        <f t="shared" si="78"/>
        <v>0</v>
      </c>
      <c r="AL435" s="346">
        <f t="shared" si="79"/>
        <v>0</v>
      </c>
      <c r="AM435" s="346">
        <f t="shared" si="80"/>
        <v>0</v>
      </c>
      <c r="AN435" s="346">
        <f t="shared" si="81"/>
        <v>0</v>
      </c>
      <c r="AO435" s="346">
        <f t="shared" si="82"/>
        <v>0</v>
      </c>
    </row>
    <row r="436" spans="1:41" x14ac:dyDescent="0.25">
      <c r="A436" s="369"/>
      <c r="B436" s="369"/>
      <c r="C436" s="370"/>
      <c r="D436" s="369"/>
      <c r="E436" s="369"/>
      <c r="F436" s="369"/>
      <c r="G436" s="344">
        <f t="shared" si="83"/>
        <v>0</v>
      </c>
      <c r="H436" s="369"/>
      <c r="I436" s="369"/>
      <c r="J436" s="369"/>
      <c r="K436" s="369"/>
      <c r="L436" s="369"/>
      <c r="M436" s="369"/>
      <c r="N436" s="369"/>
      <c r="O436" s="369"/>
      <c r="P436" s="371"/>
      <c r="Q436" s="465">
        <f>IF(C436&gt;Allgemeines!$C$12,0,SUM(G436,H436,J436,K436,M436:N436)-SUM(I436,L436,O436:P436))</f>
        <v>0</v>
      </c>
      <c r="R436" s="369"/>
      <c r="S436" s="369"/>
      <c r="T436" s="369"/>
      <c r="U436" s="369"/>
      <c r="V436" s="344">
        <f t="shared" si="84"/>
        <v>0</v>
      </c>
      <c r="W436" s="345">
        <f>IF(ISBLANK($B436),0,VLOOKUP($B436,Listen!$A$2:$C$45,2,FALSE))</f>
        <v>0</v>
      </c>
      <c r="X436" s="345">
        <f>IF(ISBLANK($B436),0,VLOOKUP($B436,Listen!$A$2:$C$45,3,FALSE))</f>
        <v>0</v>
      </c>
      <c r="Y436" s="372">
        <f t="shared" si="86"/>
        <v>0</v>
      </c>
      <c r="Z436" s="372">
        <f t="shared" si="87"/>
        <v>0</v>
      </c>
      <c r="AA436" s="372">
        <f t="shared" si="87"/>
        <v>0</v>
      </c>
      <c r="AB436" s="372">
        <f t="shared" si="87"/>
        <v>0</v>
      </c>
      <c r="AC436" s="372">
        <f t="shared" si="87"/>
        <v>0</v>
      </c>
      <c r="AD436" s="372">
        <f t="shared" si="87"/>
        <v>0</v>
      </c>
      <c r="AE436" s="372">
        <f t="shared" si="87"/>
        <v>0</v>
      </c>
      <c r="AF436" s="346">
        <f t="shared" si="85"/>
        <v>0</v>
      </c>
      <c r="AG436" s="346">
        <f>IF(C436=Allgemeines!$C$12,SAV!$V436-SAV!$AH436,HLOOKUP(Allgemeines!$C$12-1,$AI$4:$AO$2000,ROW(C436)-3,FALSE)-$AH436)</f>
        <v>0</v>
      </c>
      <c r="AH436" s="346">
        <f>HLOOKUP(Allgemeines!$C$12,$AI$4:$AO$2000,ROW(C436)-3,FALSE)</f>
        <v>0</v>
      </c>
      <c r="AI436" s="346">
        <f t="shared" si="76"/>
        <v>0</v>
      </c>
      <c r="AJ436" s="346">
        <f t="shared" si="77"/>
        <v>0</v>
      </c>
      <c r="AK436" s="346">
        <f t="shared" si="78"/>
        <v>0</v>
      </c>
      <c r="AL436" s="346">
        <f t="shared" si="79"/>
        <v>0</v>
      </c>
      <c r="AM436" s="346">
        <f t="shared" si="80"/>
        <v>0</v>
      </c>
      <c r="AN436" s="346">
        <f t="shared" si="81"/>
        <v>0</v>
      </c>
      <c r="AO436" s="346">
        <f t="shared" si="82"/>
        <v>0</v>
      </c>
    </row>
    <row r="437" spans="1:41" x14ac:dyDescent="0.25">
      <c r="A437" s="369"/>
      <c r="B437" s="369"/>
      <c r="C437" s="370"/>
      <c r="D437" s="369"/>
      <c r="E437" s="369"/>
      <c r="F437" s="369"/>
      <c r="G437" s="344">
        <f t="shared" si="83"/>
        <v>0</v>
      </c>
      <c r="H437" s="369"/>
      <c r="I437" s="369"/>
      <c r="J437" s="369"/>
      <c r="K437" s="369"/>
      <c r="L437" s="369"/>
      <c r="M437" s="369"/>
      <c r="N437" s="369"/>
      <c r="O437" s="369"/>
      <c r="P437" s="371"/>
      <c r="Q437" s="465">
        <f>IF(C437&gt;Allgemeines!$C$12,0,SUM(G437,H437,J437,K437,M437:N437)-SUM(I437,L437,O437:P437))</f>
        <v>0</v>
      </c>
      <c r="R437" s="369"/>
      <c r="S437" s="369"/>
      <c r="T437" s="369"/>
      <c r="U437" s="369"/>
      <c r="V437" s="344">
        <f t="shared" si="84"/>
        <v>0</v>
      </c>
      <c r="W437" s="345">
        <f>IF(ISBLANK($B437),0,VLOOKUP($B437,Listen!$A$2:$C$45,2,FALSE))</f>
        <v>0</v>
      </c>
      <c r="X437" s="345">
        <f>IF(ISBLANK($B437),0,VLOOKUP($B437,Listen!$A$2:$C$45,3,FALSE))</f>
        <v>0</v>
      </c>
      <c r="Y437" s="372">
        <f t="shared" si="86"/>
        <v>0</v>
      </c>
      <c r="Z437" s="372">
        <f t="shared" si="87"/>
        <v>0</v>
      </c>
      <c r="AA437" s="372">
        <f t="shared" si="87"/>
        <v>0</v>
      </c>
      <c r="AB437" s="372">
        <f t="shared" si="87"/>
        <v>0</v>
      </c>
      <c r="AC437" s="372">
        <f t="shared" si="87"/>
        <v>0</v>
      </c>
      <c r="AD437" s="372">
        <f t="shared" si="87"/>
        <v>0</v>
      </c>
      <c r="AE437" s="372">
        <f t="shared" si="87"/>
        <v>0</v>
      </c>
      <c r="AF437" s="346">
        <f t="shared" si="85"/>
        <v>0</v>
      </c>
      <c r="AG437" s="346">
        <f>IF(C437=Allgemeines!$C$12,SAV!$V437-SAV!$AH437,HLOOKUP(Allgemeines!$C$12-1,$AI$4:$AO$2000,ROW(C437)-3,FALSE)-$AH437)</f>
        <v>0</v>
      </c>
      <c r="AH437" s="346">
        <f>HLOOKUP(Allgemeines!$C$12,$AI$4:$AO$2000,ROW(C437)-3,FALSE)</f>
        <v>0</v>
      </c>
      <c r="AI437" s="346">
        <f t="shared" si="76"/>
        <v>0</v>
      </c>
      <c r="AJ437" s="346">
        <f t="shared" si="77"/>
        <v>0</v>
      </c>
      <c r="AK437" s="346">
        <f t="shared" si="78"/>
        <v>0</v>
      </c>
      <c r="AL437" s="346">
        <f t="shared" si="79"/>
        <v>0</v>
      </c>
      <c r="AM437" s="346">
        <f t="shared" si="80"/>
        <v>0</v>
      </c>
      <c r="AN437" s="346">
        <f t="shared" si="81"/>
        <v>0</v>
      </c>
      <c r="AO437" s="346">
        <f t="shared" si="82"/>
        <v>0</v>
      </c>
    </row>
    <row r="438" spans="1:41" x14ac:dyDescent="0.25">
      <c r="A438" s="369"/>
      <c r="B438" s="369"/>
      <c r="C438" s="370"/>
      <c r="D438" s="369"/>
      <c r="E438" s="369"/>
      <c r="F438" s="369"/>
      <c r="G438" s="344">
        <f t="shared" si="83"/>
        <v>0</v>
      </c>
      <c r="H438" s="369"/>
      <c r="I438" s="369"/>
      <c r="J438" s="369"/>
      <c r="K438" s="369"/>
      <c r="L438" s="369"/>
      <c r="M438" s="369"/>
      <c r="N438" s="369"/>
      <c r="O438" s="369"/>
      <c r="P438" s="371"/>
      <c r="Q438" s="465">
        <f>IF(C438&gt;Allgemeines!$C$12,0,SUM(G438,H438,J438,K438,M438:N438)-SUM(I438,L438,O438:P438))</f>
        <v>0</v>
      </c>
      <c r="R438" s="369"/>
      <c r="S438" s="369"/>
      <c r="T438" s="369"/>
      <c r="U438" s="369"/>
      <c r="V438" s="344">
        <f t="shared" si="84"/>
        <v>0</v>
      </c>
      <c r="W438" s="345">
        <f>IF(ISBLANK($B438),0,VLOOKUP($B438,Listen!$A$2:$C$45,2,FALSE))</f>
        <v>0</v>
      </c>
      <c r="X438" s="345">
        <f>IF(ISBLANK($B438),0,VLOOKUP($B438,Listen!$A$2:$C$45,3,FALSE))</f>
        <v>0</v>
      </c>
      <c r="Y438" s="372">
        <f t="shared" si="86"/>
        <v>0</v>
      </c>
      <c r="Z438" s="372">
        <f t="shared" si="87"/>
        <v>0</v>
      </c>
      <c r="AA438" s="372">
        <f t="shared" si="87"/>
        <v>0</v>
      </c>
      <c r="AB438" s="372">
        <f t="shared" si="87"/>
        <v>0</v>
      </c>
      <c r="AC438" s="372">
        <f t="shared" si="87"/>
        <v>0</v>
      </c>
      <c r="AD438" s="372">
        <f t="shared" si="87"/>
        <v>0</v>
      </c>
      <c r="AE438" s="372">
        <f t="shared" si="87"/>
        <v>0</v>
      </c>
      <c r="AF438" s="346">
        <f t="shared" si="85"/>
        <v>0</v>
      </c>
      <c r="AG438" s="346">
        <f>IF(C438=Allgemeines!$C$12,SAV!$V438-SAV!$AH438,HLOOKUP(Allgemeines!$C$12-1,$AI$4:$AO$2000,ROW(C438)-3,FALSE)-$AH438)</f>
        <v>0</v>
      </c>
      <c r="AH438" s="346">
        <f>HLOOKUP(Allgemeines!$C$12,$AI$4:$AO$2000,ROW(C438)-3,FALSE)</f>
        <v>0</v>
      </c>
      <c r="AI438" s="346">
        <f t="shared" si="76"/>
        <v>0</v>
      </c>
      <c r="AJ438" s="346">
        <f t="shared" si="77"/>
        <v>0</v>
      </c>
      <c r="AK438" s="346">
        <f t="shared" si="78"/>
        <v>0</v>
      </c>
      <c r="AL438" s="346">
        <f t="shared" si="79"/>
        <v>0</v>
      </c>
      <c r="AM438" s="346">
        <f t="shared" si="80"/>
        <v>0</v>
      </c>
      <c r="AN438" s="346">
        <f t="shared" si="81"/>
        <v>0</v>
      </c>
      <c r="AO438" s="346">
        <f t="shared" si="82"/>
        <v>0</v>
      </c>
    </row>
    <row r="439" spans="1:41" x14ac:dyDescent="0.25">
      <c r="A439" s="369"/>
      <c r="B439" s="369"/>
      <c r="C439" s="370"/>
      <c r="D439" s="369"/>
      <c r="E439" s="369"/>
      <c r="F439" s="369"/>
      <c r="G439" s="344">
        <f t="shared" si="83"/>
        <v>0</v>
      </c>
      <c r="H439" s="369"/>
      <c r="I439" s="369"/>
      <c r="J439" s="369"/>
      <c r="K439" s="369"/>
      <c r="L439" s="369"/>
      <c r="M439" s="369"/>
      <c r="N439" s="369"/>
      <c r="O439" s="369"/>
      <c r="P439" s="371"/>
      <c r="Q439" s="465">
        <f>IF(C439&gt;Allgemeines!$C$12,0,SUM(G439,H439,J439,K439,M439:N439)-SUM(I439,L439,O439:P439))</f>
        <v>0</v>
      </c>
      <c r="R439" s="369"/>
      <c r="S439" s="369"/>
      <c r="T439" s="369"/>
      <c r="U439" s="369"/>
      <c r="V439" s="344">
        <f t="shared" si="84"/>
        <v>0</v>
      </c>
      <c r="W439" s="345">
        <f>IF(ISBLANK($B439),0,VLOOKUP($B439,Listen!$A$2:$C$45,2,FALSE))</f>
        <v>0</v>
      </c>
      <c r="X439" s="345">
        <f>IF(ISBLANK($B439),0,VLOOKUP($B439,Listen!$A$2:$C$45,3,FALSE))</f>
        <v>0</v>
      </c>
      <c r="Y439" s="372">
        <f t="shared" si="86"/>
        <v>0</v>
      </c>
      <c r="Z439" s="372">
        <f t="shared" si="87"/>
        <v>0</v>
      </c>
      <c r="AA439" s="372">
        <f t="shared" si="87"/>
        <v>0</v>
      </c>
      <c r="AB439" s="372">
        <f t="shared" si="87"/>
        <v>0</v>
      </c>
      <c r="AC439" s="372">
        <f t="shared" si="87"/>
        <v>0</v>
      </c>
      <c r="AD439" s="372">
        <f t="shared" si="87"/>
        <v>0</v>
      </c>
      <c r="AE439" s="372">
        <f t="shared" si="87"/>
        <v>0</v>
      </c>
      <c r="AF439" s="346">
        <f t="shared" si="85"/>
        <v>0</v>
      </c>
      <c r="AG439" s="346">
        <f>IF(C439=Allgemeines!$C$12,SAV!$V439-SAV!$AH439,HLOOKUP(Allgemeines!$C$12-1,$AI$4:$AO$2000,ROW(C439)-3,FALSE)-$AH439)</f>
        <v>0</v>
      </c>
      <c r="AH439" s="346">
        <f>HLOOKUP(Allgemeines!$C$12,$AI$4:$AO$2000,ROW(C439)-3,FALSE)</f>
        <v>0</v>
      </c>
      <c r="AI439" s="346">
        <f t="shared" si="76"/>
        <v>0</v>
      </c>
      <c r="AJ439" s="346">
        <f t="shared" si="77"/>
        <v>0</v>
      </c>
      <c r="AK439" s="346">
        <f t="shared" si="78"/>
        <v>0</v>
      </c>
      <c r="AL439" s="346">
        <f t="shared" si="79"/>
        <v>0</v>
      </c>
      <c r="AM439" s="346">
        <f t="shared" si="80"/>
        <v>0</v>
      </c>
      <c r="AN439" s="346">
        <f t="shared" si="81"/>
        <v>0</v>
      </c>
      <c r="AO439" s="346">
        <f t="shared" si="82"/>
        <v>0</v>
      </c>
    </row>
    <row r="440" spans="1:41" x14ac:dyDescent="0.25">
      <c r="A440" s="369"/>
      <c r="B440" s="369"/>
      <c r="C440" s="370"/>
      <c r="D440" s="369"/>
      <c r="E440" s="369"/>
      <c r="F440" s="369"/>
      <c r="G440" s="344">
        <f t="shared" si="83"/>
        <v>0</v>
      </c>
      <c r="H440" s="369"/>
      <c r="I440" s="369"/>
      <c r="J440" s="369"/>
      <c r="K440" s="369"/>
      <c r="L440" s="369"/>
      <c r="M440" s="369"/>
      <c r="N440" s="369"/>
      <c r="O440" s="369"/>
      <c r="P440" s="371"/>
      <c r="Q440" s="465">
        <f>IF(C440&gt;Allgemeines!$C$12,0,SUM(G440,H440,J440,K440,M440:N440)-SUM(I440,L440,O440:P440))</f>
        <v>0</v>
      </c>
      <c r="R440" s="369"/>
      <c r="S440" s="369"/>
      <c r="T440" s="369"/>
      <c r="U440" s="369"/>
      <c r="V440" s="344">
        <f t="shared" si="84"/>
        <v>0</v>
      </c>
      <c r="W440" s="345">
        <f>IF(ISBLANK($B440),0,VLOOKUP($B440,Listen!$A$2:$C$45,2,FALSE))</f>
        <v>0</v>
      </c>
      <c r="X440" s="345">
        <f>IF(ISBLANK($B440),0,VLOOKUP($B440,Listen!$A$2:$C$45,3,FALSE))</f>
        <v>0</v>
      </c>
      <c r="Y440" s="372">
        <f t="shared" si="86"/>
        <v>0</v>
      </c>
      <c r="Z440" s="372">
        <f t="shared" si="87"/>
        <v>0</v>
      </c>
      <c r="AA440" s="372">
        <f t="shared" si="87"/>
        <v>0</v>
      </c>
      <c r="AB440" s="372">
        <f t="shared" si="87"/>
        <v>0</v>
      </c>
      <c r="AC440" s="372">
        <f t="shared" si="87"/>
        <v>0</v>
      </c>
      <c r="AD440" s="372">
        <f t="shared" si="87"/>
        <v>0</v>
      </c>
      <c r="AE440" s="372">
        <f t="shared" si="87"/>
        <v>0</v>
      </c>
      <c r="AF440" s="346">
        <f t="shared" si="85"/>
        <v>0</v>
      </c>
      <c r="AG440" s="346">
        <f>IF(C440=Allgemeines!$C$12,SAV!$V440-SAV!$AH440,HLOOKUP(Allgemeines!$C$12-1,$AI$4:$AO$2000,ROW(C440)-3,FALSE)-$AH440)</f>
        <v>0</v>
      </c>
      <c r="AH440" s="346">
        <f>HLOOKUP(Allgemeines!$C$12,$AI$4:$AO$2000,ROW(C440)-3,FALSE)</f>
        <v>0</v>
      </c>
      <c r="AI440" s="346">
        <f t="shared" si="76"/>
        <v>0</v>
      </c>
      <c r="AJ440" s="346">
        <f t="shared" si="77"/>
        <v>0</v>
      </c>
      <c r="AK440" s="346">
        <f t="shared" si="78"/>
        <v>0</v>
      </c>
      <c r="AL440" s="346">
        <f t="shared" si="79"/>
        <v>0</v>
      </c>
      <c r="AM440" s="346">
        <f t="shared" si="80"/>
        <v>0</v>
      </c>
      <c r="AN440" s="346">
        <f t="shared" si="81"/>
        <v>0</v>
      </c>
      <c r="AO440" s="346">
        <f t="shared" si="82"/>
        <v>0</v>
      </c>
    </row>
    <row r="441" spans="1:41" x14ac:dyDescent="0.25">
      <c r="A441" s="369"/>
      <c r="B441" s="369"/>
      <c r="C441" s="370"/>
      <c r="D441" s="369"/>
      <c r="E441" s="369"/>
      <c r="F441" s="369"/>
      <c r="G441" s="344">
        <f t="shared" si="83"/>
        <v>0</v>
      </c>
      <c r="H441" s="369"/>
      <c r="I441" s="369"/>
      <c r="J441" s="369"/>
      <c r="K441" s="369"/>
      <c r="L441" s="369"/>
      <c r="M441" s="369"/>
      <c r="N441" s="369"/>
      <c r="O441" s="369"/>
      <c r="P441" s="371"/>
      <c r="Q441" s="465">
        <f>IF(C441&gt;Allgemeines!$C$12,0,SUM(G441,H441,J441,K441,M441:N441)-SUM(I441,L441,O441:P441))</f>
        <v>0</v>
      </c>
      <c r="R441" s="369"/>
      <c r="S441" s="369"/>
      <c r="T441" s="369"/>
      <c r="U441" s="369"/>
      <c r="V441" s="344">
        <f t="shared" si="84"/>
        <v>0</v>
      </c>
      <c r="W441" s="345">
        <f>IF(ISBLANK($B441),0,VLOOKUP($B441,Listen!$A$2:$C$45,2,FALSE))</f>
        <v>0</v>
      </c>
      <c r="X441" s="345">
        <f>IF(ISBLANK($B441),0,VLOOKUP($B441,Listen!$A$2:$C$45,3,FALSE))</f>
        <v>0</v>
      </c>
      <c r="Y441" s="372">
        <f t="shared" si="86"/>
        <v>0</v>
      </c>
      <c r="Z441" s="372">
        <f t="shared" si="87"/>
        <v>0</v>
      </c>
      <c r="AA441" s="372">
        <f t="shared" si="87"/>
        <v>0</v>
      </c>
      <c r="AB441" s="372">
        <f t="shared" si="87"/>
        <v>0</v>
      </c>
      <c r="AC441" s="372">
        <f t="shared" si="87"/>
        <v>0</v>
      </c>
      <c r="AD441" s="372">
        <f t="shared" si="87"/>
        <v>0</v>
      </c>
      <c r="AE441" s="372">
        <f t="shared" si="87"/>
        <v>0</v>
      </c>
      <c r="AF441" s="346">
        <f t="shared" si="85"/>
        <v>0</v>
      </c>
      <c r="AG441" s="346">
        <f>IF(C441=Allgemeines!$C$12,SAV!$V441-SAV!$AH441,HLOOKUP(Allgemeines!$C$12-1,$AI$4:$AO$2000,ROW(C441)-3,FALSE)-$AH441)</f>
        <v>0</v>
      </c>
      <c r="AH441" s="346">
        <f>HLOOKUP(Allgemeines!$C$12,$AI$4:$AO$2000,ROW(C441)-3,FALSE)</f>
        <v>0</v>
      </c>
      <c r="AI441" s="346">
        <f t="shared" si="76"/>
        <v>0</v>
      </c>
      <c r="AJ441" s="346">
        <f t="shared" si="77"/>
        <v>0</v>
      </c>
      <c r="AK441" s="346">
        <f t="shared" si="78"/>
        <v>0</v>
      </c>
      <c r="AL441" s="346">
        <f t="shared" si="79"/>
        <v>0</v>
      </c>
      <c r="AM441" s="346">
        <f t="shared" si="80"/>
        <v>0</v>
      </c>
      <c r="AN441" s="346">
        <f t="shared" si="81"/>
        <v>0</v>
      </c>
      <c r="AO441" s="346">
        <f t="shared" si="82"/>
        <v>0</v>
      </c>
    </row>
    <row r="442" spans="1:41" x14ac:dyDescent="0.25">
      <c r="A442" s="369"/>
      <c r="B442" s="369"/>
      <c r="C442" s="370"/>
      <c r="D442" s="369"/>
      <c r="E442" s="369"/>
      <c r="F442" s="369"/>
      <c r="G442" s="344">
        <f t="shared" si="83"/>
        <v>0</v>
      </c>
      <c r="H442" s="369"/>
      <c r="I442" s="369"/>
      <c r="J442" s="369"/>
      <c r="K442" s="369"/>
      <c r="L442" s="369"/>
      <c r="M442" s="369"/>
      <c r="N442" s="369"/>
      <c r="O442" s="369"/>
      <c r="P442" s="371"/>
      <c r="Q442" s="465">
        <f>IF(C442&gt;Allgemeines!$C$12,0,SUM(G442,H442,J442,K442,M442:N442)-SUM(I442,L442,O442:P442))</f>
        <v>0</v>
      </c>
      <c r="R442" s="369"/>
      <c r="S442" s="369"/>
      <c r="T442" s="369"/>
      <c r="U442" s="369"/>
      <c r="V442" s="344">
        <f t="shared" si="84"/>
        <v>0</v>
      </c>
      <c r="W442" s="345">
        <f>IF(ISBLANK($B442),0,VLOOKUP($B442,Listen!$A$2:$C$45,2,FALSE))</f>
        <v>0</v>
      </c>
      <c r="X442" s="345">
        <f>IF(ISBLANK($B442),0,VLOOKUP($B442,Listen!$A$2:$C$45,3,FALSE))</f>
        <v>0</v>
      </c>
      <c r="Y442" s="372">
        <f t="shared" si="86"/>
        <v>0</v>
      </c>
      <c r="Z442" s="372">
        <f t="shared" si="87"/>
        <v>0</v>
      </c>
      <c r="AA442" s="372">
        <f t="shared" si="87"/>
        <v>0</v>
      </c>
      <c r="AB442" s="372">
        <f t="shared" si="87"/>
        <v>0</v>
      </c>
      <c r="AC442" s="372">
        <f t="shared" si="87"/>
        <v>0</v>
      </c>
      <c r="AD442" s="372">
        <f t="shared" si="87"/>
        <v>0</v>
      </c>
      <c r="AE442" s="372">
        <f t="shared" si="87"/>
        <v>0</v>
      </c>
      <c r="AF442" s="346">
        <f t="shared" si="85"/>
        <v>0</v>
      </c>
      <c r="AG442" s="346">
        <f>IF(C442=Allgemeines!$C$12,SAV!$V442-SAV!$AH442,HLOOKUP(Allgemeines!$C$12-1,$AI$4:$AO$2000,ROW(C442)-3,FALSE)-$AH442)</f>
        <v>0</v>
      </c>
      <c r="AH442" s="346">
        <f>HLOOKUP(Allgemeines!$C$12,$AI$4:$AO$2000,ROW(C442)-3,FALSE)</f>
        <v>0</v>
      </c>
      <c r="AI442" s="346">
        <f t="shared" si="76"/>
        <v>0</v>
      </c>
      <c r="AJ442" s="346">
        <f t="shared" si="77"/>
        <v>0</v>
      </c>
      <c r="AK442" s="346">
        <f t="shared" si="78"/>
        <v>0</v>
      </c>
      <c r="AL442" s="346">
        <f t="shared" si="79"/>
        <v>0</v>
      </c>
      <c r="AM442" s="346">
        <f t="shared" si="80"/>
        <v>0</v>
      </c>
      <c r="AN442" s="346">
        <f t="shared" si="81"/>
        <v>0</v>
      </c>
      <c r="AO442" s="346">
        <f t="shared" si="82"/>
        <v>0</v>
      </c>
    </row>
    <row r="443" spans="1:41" x14ac:dyDescent="0.25">
      <c r="A443" s="369"/>
      <c r="B443" s="369"/>
      <c r="C443" s="370"/>
      <c r="D443" s="369"/>
      <c r="E443" s="369"/>
      <c r="F443" s="369"/>
      <c r="G443" s="344">
        <f t="shared" si="83"/>
        <v>0</v>
      </c>
      <c r="H443" s="369"/>
      <c r="I443" s="369"/>
      <c r="J443" s="369"/>
      <c r="K443" s="369"/>
      <c r="L443" s="369"/>
      <c r="M443" s="369"/>
      <c r="N443" s="369"/>
      <c r="O443" s="369"/>
      <c r="P443" s="371"/>
      <c r="Q443" s="465">
        <f>IF(C443&gt;Allgemeines!$C$12,0,SUM(G443,H443,J443,K443,M443:N443)-SUM(I443,L443,O443:P443))</f>
        <v>0</v>
      </c>
      <c r="R443" s="369"/>
      <c r="S443" s="369"/>
      <c r="T443" s="369"/>
      <c r="U443" s="369"/>
      <c r="V443" s="344">
        <f t="shared" si="84"/>
        <v>0</v>
      </c>
      <c r="W443" s="345">
        <f>IF(ISBLANK($B443),0,VLOOKUP($B443,Listen!$A$2:$C$45,2,FALSE))</f>
        <v>0</v>
      </c>
      <c r="X443" s="345">
        <f>IF(ISBLANK($B443),0,VLOOKUP($B443,Listen!$A$2:$C$45,3,FALSE))</f>
        <v>0</v>
      </c>
      <c r="Y443" s="372">
        <f t="shared" si="86"/>
        <v>0</v>
      </c>
      <c r="Z443" s="372">
        <f t="shared" si="87"/>
        <v>0</v>
      </c>
      <c r="AA443" s="372">
        <f t="shared" si="87"/>
        <v>0</v>
      </c>
      <c r="AB443" s="372">
        <f t="shared" si="87"/>
        <v>0</v>
      </c>
      <c r="AC443" s="372">
        <f t="shared" si="87"/>
        <v>0</v>
      </c>
      <c r="AD443" s="372">
        <f t="shared" si="87"/>
        <v>0</v>
      </c>
      <c r="AE443" s="372">
        <f t="shared" si="87"/>
        <v>0</v>
      </c>
      <c r="AF443" s="346">
        <f t="shared" si="85"/>
        <v>0</v>
      </c>
      <c r="AG443" s="346">
        <f>IF(C443=Allgemeines!$C$12,SAV!$V443-SAV!$AH443,HLOOKUP(Allgemeines!$C$12-1,$AI$4:$AO$2000,ROW(C443)-3,FALSE)-$AH443)</f>
        <v>0</v>
      </c>
      <c r="AH443" s="346">
        <f>HLOOKUP(Allgemeines!$C$12,$AI$4:$AO$2000,ROW(C443)-3,FALSE)</f>
        <v>0</v>
      </c>
      <c r="AI443" s="346">
        <f t="shared" si="76"/>
        <v>0</v>
      </c>
      <c r="AJ443" s="346">
        <f t="shared" si="77"/>
        <v>0</v>
      </c>
      <c r="AK443" s="346">
        <f t="shared" si="78"/>
        <v>0</v>
      </c>
      <c r="AL443" s="346">
        <f t="shared" si="79"/>
        <v>0</v>
      </c>
      <c r="AM443" s="346">
        <f t="shared" si="80"/>
        <v>0</v>
      </c>
      <c r="AN443" s="346">
        <f t="shared" si="81"/>
        <v>0</v>
      </c>
      <c r="AO443" s="346">
        <f t="shared" si="82"/>
        <v>0</v>
      </c>
    </row>
    <row r="444" spans="1:41" x14ac:dyDescent="0.25">
      <c r="A444" s="369"/>
      <c r="B444" s="369"/>
      <c r="C444" s="370"/>
      <c r="D444" s="369"/>
      <c r="E444" s="369"/>
      <c r="F444" s="369"/>
      <c r="G444" s="344">
        <f t="shared" si="83"/>
        <v>0</v>
      </c>
      <c r="H444" s="369"/>
      <c r="I444" s="369"/>
      <c r="J444" s="369"/>
      <c r="K444" s="369"/>
      <c r="L444" s="369"/>
      <c r="M444" s="369"/>
      <c r="N444" s="369"/>
      <c r="O444" s="369"/>
      <c r="P444" s="371"/>
      <c r="Q444" s="465">
        <f>IF(C444&gt;Allgemeines!$C$12,0,SUM(G444,H444,J444,K444,M444:N444)-SUM(I444,L444,O444:P444))</f>
        <v>0</v>
      </c>
      <c r="R444" s="369"/>
      <c r="S444" s="369"/>
      <c r="T444" s="369"/>
      <c r="U444" s="369"/>
      <c r="V444" s="344">
        <f t="shared" si="84"/>
        <v>0</v>
      </c>
      <c r="W444" s="345">
        <f>IF(ISBLANK($B444),0,VLOOKUP($B444,Listen!$A$2:$C$45,2,FALSE))</f>
        <v>0</v>
      </c>
      <c r="X444" s="345">
        <f>IF(ISBLANK($B444),0,VLOOKUP($B444,Listen!$A$2:$C$45,3,FALSE))</f>
        <v>0</v>
      </c>
      <c r="Y444" s="372">
        <f t="shared" si="86"/>
        <v>0</v>
      </c>
      <c r="Z444" s="372">
        <f t="shared" si="87"/>
        <v>0</v>
      </c>
      <c r="AA444" s="372">
        <f t="shared" si="87"/>
        <v>0</v>
      </c>
      <c r="AB444" s="372">
        <f t="shared" si="87"/>
        <v>0</v>
      </c>
      <c r="AC444" s="372">
        <f t="shared" si="87"/>
        <v>0</v>
      </c>
      <c r="AD444" s="372">
        <f t="shared" si="87"/>
        <v>0</v>
      </c>
      <c r="AE444" s="372">
        <f t="shared" si="87"/>
        <v>0</v>
      </c>
      <c r="AF444" s="346">
        <f t="shared" si="85"/>
        <v>0</v>
      </c>
      <c r="AG444" s="346">
        <f>IF(C444=Allgemeines!$C$12,SAV!$V444-SAV!$AH444,HLOOKUP(Allgemeines!$C$12-1,$AI$4:$AO$2000,ROW(C444)-3,FALSE)-$AH444)</f>
        <v>0</v>
      </c>
      <c r="AH444" s="346">
        <f>HLOOKUP(Allgemeines!$C$12,$AI$4:$AO$2000,ROW(C444)-3,FALSE)</f>
        <v>0</v>
      </c>
      <c r="AI444" s="346">
        <f t="shared" si="76"/>
        <v>0</v>
      </c>
      <c r="AJ444" s="346">
        <f t="shared" si="77"/>
        <v>0</v>
      </c>
      <c r="AK444" s="346">
        <f t="shared" si="78"/>
        <v>0</v>
      </c>
      <c r="AL444" s="346">
        <f t="shared" si="79"/>
        <v>0</v>
      </c>
      <c r="AM444" s="346">
        <f t="shared" si="80"/>
        <v>0</v>
      </c>
      <c r="AN444" s="346">
        <f t="shared" si="81"/>
        <v>0</v>
      </c>
      <c r="AO444" s="346">
        <f t="shared" si="82"/>
        <v>0</v>
      </c>
    </row>
    <row r="445" spans="1:41" x14ac:dyDescent="0.25">
      <c r="A445" s="369"/>
      <c r="B445" s="369"/>
      <c r="C445" s="370"/>
      <c r="D445" s="369"/>
      <c r="E445" s="369"/>
      <c r="F445" s="369"/>
      <c r="G445" s="344">
        <f t="shared" si="83"/>
        <v>0</v>
      </c>
      <c r="H445" s="369"/>
      <c r="I445" s="369"/>
      <c r="J445" s="369"/>
      <c r="K445" s="369"/>
      <c r="L445" s="369"/>
      <c r="M445" s="369"/>
      <c r="N445" s="369"/>
      <c r="O445" s="369"/>
      <c r="P445" s="371"/>
      <c r="Q445" s="465">
        <f>IF(C445&gt;Allgemeines!$C$12,0,SUM(G445,H445,J445,K445,M445:N445)-SUM(I445,L445,O445:P445))</f>
        <v>0</v>
      </c>
      <c r="R445" s="369"/>
      <c r="S445" s="369"/>
      <c r="T445" s="369"/>
      <c r="U445" s="369"/>
      <c r="V445" s="344">
        <f t="shared" si="84"/>
        <v>0</v>
      </c>
      <c r="W445" s="345">
        <f>IF(ISBLANK($B445),0,VLOOKUP($B445,Listen!$A$2:$C$45,2,FALSE))</f>
        <v>0</v>
      </c>
      <c r="X445" s="345">
        <f>IF(ISBLANK($B445),0,VLOOKUP($B445,Listen!$A$2:$C$45,3,FALSE))</f>
        <v>0</v>
      </c>
      <c r="Y445" s="372">
        <f t="shared" si="86"/>
        <v>0</v>
      </c>
      <c r="Z445" s="372">
        <f t="shared" si="87"/>
        <v>0</v>
      </c>
      <c r="AA445" s="372">
        <f t="shared" si="87"/>
        <v>0</v>
      </c>
      <c r="AB445" s="372">
        <f t="shared" si="87"/>
        <v>0</v>
      </c>
      <c r="AC445" s="372">
        <f t="shared" si="87"/>
        <v>0</v>
      </c>
      <c r="AD445" s="372">
        <f t="shared" si="87"/>
        <v>0</v>
      </c>
      <c r="AE445" s="372">
        <f t="shared" si="87"/>
        <v>0</v>
      </c>
      <c r="AF445" s="346">
        <f t="shared" si="85"/>
        <v>0</v>
      </c>
      <c r="AG445" s="346">
        <f>IF(C445=Allgemeines!$C$12,SAV!$V445-SAV!$AH445,HLOOKUP(Allgemeines!$C$12-1,$AI$4:$AO$2000,ROW(C445)-3,FALSE)-$AH445)</f>
        <v>0</v>
      </c>
      <c r="AH445" s="346">
        <f>HLOOKUP(Allgemeines!$C$12,$AI$4:$AO$2000,ROW(C445)-3,FALSE)</f>
        <v>0</v>
      </c>
      <c r="AI445" s="346">
        <f t="shared" si="76"/>
        <v>0</v>
      </c>
      <c r="AJ445" s="346">
        <f t="shared" si="77"/>
        <v>0</v>
      </c>
      <c r="AK445" s="346">
        <f t="shared" si="78"/>
        <v>0</v>
      </c>
      <c r="AL445" s="346">
        <f t="shared" si="79"/>
        <v>0</v>
      </c>
      <c r="AM445" s="346">
        <f t="shared" si="80"/>
        <v>0</v>
      </c>
      <c r="AN445" s="346">
        <f t="shared" si="81"/>
        <v>0</v>
      </c>
      <c r="AO445" s="346">
        <f t="shared" si="82"/>
        <v>0</v>
      </c>
    </row>
    <row r="446" spans="1:41" x14ac:dyDescent="0.25">
      <c r="A446" s="369"/>
      <c r="B446" s="369"/>
      <c r="C446" s="370"/>
      <c r="D446" s="369"/>
      <c r="E446" s="369"/>
      <c r="F446" s="369"/>
      <c r="G446" s="344">
        <f t="shared" si="83"/>
        <v>0</v>
      </c>
      <c r="H446" s="369"/>
      <c r="I446" s="369"/>
      <c r="J446" s="369"/>
      <c r="K446" s="369"/>
      <c r="L446" s="369"/>
      <c r="M446" s="369"/>
      <c r="N446" s="369"/>
      <c r="O446" s="369"/>
      <c r="P446" s="371"/>
      <c r="Q446" s="465">
        <f>IF(C446&gt;Allgemeines!$C$12,0,SUM(G446,H446,J446,K446,M446:N446)-SUM(I446,L446,O446:P446))</f>
        <v>0</v>
      </c>
      <c r="R446" s="369"/>
      <c r="S446" s="369"/>
      <c r="T446" s="369"/>
      <c r="U446" s="369"/>
      <c r="V446" s="344">
        <f t="shared" si="84"/>
        <v>0</v>
      </c>
      <c r="W446" s="345">
        <f>IF(ISBLANK($B446),0,VLOOKUP($B446,Listen!$A$2:$C$45,2,FALSE))</f>
        <v>0</v>
      </c>
      <c r="X446" s="345">
        <f>IF(ISBLANK($B446),0,VLOOKUP($B446,Listen!$A$2:$C$45,3,FALSE))</f>
        <v>0</v>
      </c>
      <c r="Y446" s="372">
        <f t="shared" si="86"/>
        <v>0</v>
      </c>
      <c r="Z446" s="372">
        <f t="shared" si="87"/>
        <v>0</v>
      </c>
      <c r="AA446" s="372">
        <f t="shared" si="87"/>
        <v>0</v>
      </c>
      <c r="AB446" s="372">
        <f t="shared" si="87"/>
        <v>0</v>
      </c>
      <c r="AC446" s="372">
        <f t="shared" si="87"/>
        <v>0</v>
      </c>
      <c r="AD446" s="372">
        <f t="shared" si="87"/>
        <v>0</v>
      </c>
      <c r="AE446" s="372">
        <f t="shared" si="87"/>
        <v>0</v>
      </c>
      <c r="AF446" s="346">
        <f t="shared" si="85"/>
        <v>0</v>
      </c>
      <c r="AG446" s="346">
        <f>IF(C446=Allgemeines!$C$12,SAV!$V446-SAV!$AH446,HLOOKUP(Allgemeines!$C$12-1,$AI$4:$AO$2000,ROW(C446)-3,FALSE)-$AH446)</f>
        <v>0</v>
      </c>
      <c r="AH446" s="346">
        <f>HLOOKUP(Allgemeines!$C$12,$AI$4:$AO$2000,ROW(C446)-3,FALSE)</f>
        <v>0</v>
      </c>
      <c r="AI446" s="346">
        <f t="shared" si="76"/>
        <v>0</v>
      </c>
      <c r="AJ446" s="346">
        <f t="shared" si="77"/>
        <v>0</v>
      </c>
      <c r="AK446" s="346">
        <f t="shared" si="78"/>
        <v>0</v>
      </c>
      <c r="AL446" s="346">
        <f t="shared" si="79"/>
        <v>0</v>
      </c>
      <c r="AM446" s="346">
        <f t="shared" si="80"/>
        <v>0</v>
      </c>
      <c r="AN446" s="346">
        <f t="shared" si="81"/>
        <v>0</v>
      </c>
      <c r="AO446" s="346">
        <f t="shared" si="82"/>
        <v>0</v>
      </c>
    </row>
    <row r="447" spans="1:41" x14ac:dyDescent="0.25">
      <c r="A447" s="369"/>
      <c r="B447" s="369"/>
      <c r="C447" s="370"/>
      <c r="D447" s="369"/>
      <c r="E447" s="369"/>
      <c r="F447" s="369"/>
      <c r="G447" s="344">
        <f t="shared" si="83"/>
        <v>0</v>
      </c>
      <c r="H447" s="369"/>
      <c r="I447" s="369"/>
      <c r="J447" s="369"/>
      <c r="K447" s="369"/>
      <c r="L447" s="369"/>
      <c r="M447" s="369"/>
      <c r="N447" s="369"/>
      <c r="O447" s="369"/>
      <c r="P447" s="371"/>
      <c r="Q447" s="465">
        <f>IF(C447&gt;Allgemeines!$C$12,0,SUM(G447,H447,J447,K447,M447:N447)-SUM(I447,L447,O447:P447))</f>
        <v>0</v>
      </c>
      <c r="R447" s="369"/>
      <c r="S447" s="369"/>
      <c r="T447" s="369"/>
      <c r="U447" s="369"/>
      <c r="V447" s="344">
        <f t="shared" si="84"/>
        <v>0</v>
      </c>
      <c r="W447" s="345">
        <f>IF(ISBLANK($B447),0,VLOOKUP($B447,Listen!$A$2:$C$45,2,FALSE))</f>
        <v>0</v>
      </c>
      <c r="X447" s="345">
        <f>IF(ISBLANK($B447),0,VLOOKUP($B447,Listen!$A$2:$C$45,3,FALSE))</f>
        <v>0</v>
      </c>
      <c r="Y447" s="372">
        <f t="shared" si="86"/>
        <v>0</v>
      </c>
      <c r="Z447" s="372">
        <f t="shared" si="87"/>
        <v>0</v>
      </c>
      <c r="AA447" s="372">
        <f t="shared" si="87"/>
        <v>0</v>
      </c>
      <c r="AB447" s="372">
        <f t="shared" si="87"/>
        <v>0</v>
      </c>
      <c r="AC447" s="372">
        <f t="shared" si="87"/>
        <v>0</v>
      </c>
      <c r="AD447" s="372">
        <f t="shared" si="87"/>
        <v>0</v>
      </c>
      <c r="AE447" s="372">
        <f t="shared" si="87"/>
        <v>0</v>
      </c>
      <c r="AF447" s="346">
        <f t="shared" si="85"/>
        <v>0</v>
      </c>
      <c r="AG447" s="346">
        <f>IF(C447=Allgemeines!$C$12,SAV!$V447-SAV!$AH447,HLOOKUP(Allgemeines!$C$12-1,$AI$4:$AO$2000,ROW(C447)-3,FALSE)-$AH447)</f>
        <v>0</v>
      </c>
      <c r="AH447" s="346">
        <f>HLOOKUP(Allgemeines!$C$12,$AI$4:$AO$2000,ROW(C447)-3,FALSE)</f>
        <v>0</v>
      </c>
      <c r="AI447" s="346">
        <f t="shared" si="76"/>
        <v>0</v>
      </c>
      <c r="AJ447" s="346">
        <f t="shared" si="77"/>
        <v>0</v>
      </c>
      <c r="AK447" s="346">
        <f t="shared" si="78"/>
        <v>0</v>
      </c>
      <c r="AL447" s="346">
        <f t="shared" si="79"/>
        <v>0</v>
      </c>
      <c r="AM447" s="346">
        <f t="shared" si="80"/>
        <v>0</v>
      </c>
      <c r="AN447" s="346">
        <f t="shared" si="81"/>
        <v>0</v>
      </c>
      <c r="AO447" s="346">
        <f t="shared" si="82"/>
        <v>0</v>
      </c>
    </row>
    <row r="448" spans="1:41" x14ac:dyDescent="0.25">
      <c r="A448" s="369"/>
      <c r="B448" s="369"/>
      <c r="C448" s="370"/>
      <c r="D448" s="369"/>
      <c r="E448" s="369"/>
      <c r="F448" s="369"/>
      <c r="G448" s="344">
        <f t="shared" si="83"/>
        <v>0</v>
      </c>
      <c r="H448" s="369"/>
      <c r="I448" s="369"/>
      <c r="J448" s="369"/>
      <c r="K448" s="369"/>
      <c r="L448" s="369"/>
      <c r="M448" s="369"/>
      <c r="N448" s="369"/>
      <c r="O448" s="369"/>
      <c r="P448" s="371"/>
      <c r="Q448" s="465">
        <f>IF(C448&gt;Allgemeines!$C$12,0,SUM(G448,H448,J448,K448,M448:N448)-SUM(I448,L448,O448:P448))</f>
        <v>0</v>
      </c>
      <c r="R448" s="369"/>
      <c r="S448" s="369"/>
      <c r="T448" s="369"/>
      <c r="U448" s="369"/>
      <c r="V448" s="344">
        <f t="shared" si="84"/>
        <v>0</v>
      </c>
      <c r="W448" s="345">
        <f>IF(ISBLANK($B448),0,VLOOKUP($B448,Listen!$A$2:$C$45,2,FALSE))</f>
        <v>0</v>
      </c>
      <c r="X448" s="345">
        <f>IF(ISBLANK($B448),0,VLOOKUP($B448,Listen!$A$2:$C$45,3,FALSE))</f>
        <v>0</v>
      </c>
      <c r="Y448" s="372">
        <f t="shared" si="86"/>
        <v>0</v>
      </c>
      <c r="Z448" s="372">
        <f t="shared" si="87"/>
        <v>0</v>
      </c>
      <c r="AA448" s="372">
        <f t="shared" si="87"/>
        <v>0</v>
      </c>
      <c r="AB448" s="372">
        <f t="shared" si="87"/>
        <v>0</v>
      </c>
      <c r="AC448" s="372">
        <f t="shared" si="87"/>
        <v>0</v>
      </c>
      <c r="AD448" s="372">
        <f t="shared" si="87"/>
        <v>0</v>
      </c>
      <c r="AE448" s="372">
        <f t="shared" si="87"/>
        <v>0</v>
      </c>
      <c r="AF448" s="346">
        <f t="shared" si="85"/>
        <v>0</v>
      </c>
      <c r="AG448" s="346">
        <f>IF(C448=Allgemeines!$C$12,SAV!$V448-SAV!$AH448,HLOOKUP(Allgemeines!$C$12-1,$AI$4:$AO$2000,ROW(C448)-3,FALSE)-$AH448)</f>
        <v>0</v>
      </c>
      <c r="AH448" s="346">
        <f>HLOOKUP(Allgemeines!$C$12,$AI$4:$AO$2000,ROW(C448)-3,FALSE)</f>
        <v>0</v>
      </c>
      <c r="AI448" s="346">
        <f t="shared" si="76"/>
        <v>0</v>
      </c>
      <c r="AJ448" s="346">
        <f t="shared" si="77"/>
        <v>0</v>
      </c>
      <c r="AK448" s="346">
        <f t="shared" si="78"/>
        <v>0</v>
      </c>
      <c r="AL448" s="346">
        <f t="shared" si="79"/>
        <v>0</v>
      </c>
      <c r="AM448" s="346">
        <f t="shared" si="80"/>
        <v>0</v>
      </c>
      <c r="AN448" s="346">
        <f t="shared" si="81"/>
        <v>0</v>
      </c>
      <c r="AO448" s="346">
        <f t="shared" si="82"/>
        <v>0</v>
      </c>
    </row>
    <row r="449" spans="1:41" x14ac:dyDescent="0.25">
      <c r="A449" s="369"/>
      <c r="B449" s="369"/>
      <c r="C449" s="370"/>
      <c r="D449" s="369"/>
      <c r="E449" s="369"/>
      <c r="F449" s="369"/>
      <c r="G449" s="344">
        <f t="shared" si="83"/>
        <v>0</v>
      </c>
      <c r="H449" s="369"/>
      <c r="I449" s="369"/>
      <c r="J449" s="369"/>
      <c r="K449" s="369"/>
      <c r="L449" s="369"/>
      <c r="M449" s="369"/>
      <c r="N449" s="369"/>
      <c r="O449" s="369"/>
      <c r="P449" s="371"/>
      <c r="Q449" s="465">
        <f>IF(C449&gt;Allgemeines!$C$12,0,SUM(G449,H449,J449,K449,M449:N449)-SUM(I449,L449,O449:P449))</f>
        <v>0</v>
      </c>
      <c r="R449" s="369"/>
      <c r="S449" s="369"/>
      <c r="T449" s="369"/>
      <c r="U449" s="369"/>
      <c r="V449" s="344">
        <f t="shared" si="84"/>
        <v>0</v>
      </c>
      <c r="W449" s="345">
        <f>IF(ISBLANK($B449),0,VLOOKUP($B449,Listen!$A$2:$C$45,2,FALSE))</f>
        <v>0</v>
      </c>
      <c r="X449" s="345">
        <f>IF(ISBLANK($B449),0,VLOOKUP($B449,Listen!$A$2:$C$45,3,FALSE))</f>
        <v>0</v>
      </c>
      <c r="Y449" s="372">
        <f t="shared" si="86"/>
        <v>0</v>
      </c>
      <c r="Z449" s="372">
        <f t="shared" si="87"/>
        <v>0</v>
      </c>
      <c r="AA449" s="372">
        <f t="shared" si="87"/>
        <v>0</v>
      </c>
      <c r="AB449" s="372">
        <f t="shared" si="87"/>
        <v>0</v>
      </c>
      <c r="AC449" s="372">
        <f t="shared" si="87"/>
        <v>0</v>
      </c>
      <c r="AD449" s="372">
        <f t="shared" si="87"/>
        <v>0</v>
      </c>
      <c r="AE449" s="372">
        <f t="shared" si="87"/>
        <v>0</v>
      </c>
      <c r="AF449" s="346">
        <f t="shared" si="85"/>
        <v>0</v>
      </c>
      <c r="AG449" s="346">
        <f>IF(C449=Allgemeines!$C$12,SAV!$V449-SAV!$AH449,HLOOKUP(Allgemeines!$C$12-1,$AI$4:$AO$2000,ROW(C449)-3,FALSE)-$AH449)</f>
        <v>0</v>
      </c>
      <c r="AH449" s="346">
        <f>HLOOKUP(Allgemeines!$C$12,$AI$4:$AO$2000,ROW(C449)-3,FALSE)</f>
        <v>0</v>
      </c>
      <c r="AI449" s="346">
        <f t="shared" si="76"/>
        <v>0</v>
      </c>
      <c r="AJ449" s="346">
        <f t="shared" si="77"/>
        <v>0</v>
      </c>
      <c r="AK449" s="346">
        <f t="shared" si="78"/>
        <v>0</v>
      </c>
      <c r="AL449" s="346">
        <f t="shared" si="79"/>
        <v>0</v>
      </c>
      <c r="AM449" s="346">
        <f t="shared" si="80"/>
        <v>0</v>
      </c>
      <c r="AN449" s="346">
        <f t="shared" si="81"/>
        <v>0</v>
      </c>
      <c r="AO449" s="346">
        <f t="shared" si="82"/>
        <v>0</v>
      </c>
    </row>
    <row r="450" spans="1:41" x14ac:dyDescent="0.25">
      <c r="A450" s="369"/>
      <c r="B450" s="369"/>
      <c r="C450" s="370"/>
      <c r="D450" s="369"/>
      <c r="E450" s="369"/>
      <c r="F450" s="369"/>
      <c r="G450" s="344">
        <f t="shared" si="83"/>
        <v>0</v>
      </c>
      <c r="H450" s="369"/>
      <c r="I450" s="369"/>
      <c r="J450" s="369"/>
      <c r="K450" s="369"/>
      <c r="L450" s="369"/>
      <c r="M450" s="369"/>
      <c r="N450" s="369"/>
      <c r="O450" s="369"/>
      <c r="P450" s="371"/>
      <c r="Q450" s="465">
        <f>IF(C450&gt;Allgemeines!$C$12,0,SUM(G450,H450,J450,K450,M450:N450)-SUM(I450,L450,O450:P450))</f>
        <v>0</v>
      </c>
      <c r="R450" s="369"/>
      <c r="S450" s="369"/>
      <c r="T450" s="369"/>
      <c r="U450" s="369"/>
      <c r="V450" s="344">
        <f t="shared" si="84"/>
        <v>0</v>
      </c>
      <c r="W450" s="345">
        <f>IF(ISBLANK($B450),0,VLOOKUP($B450,Listen!$A$2:$C$45,2,FALSE))</f>
        <v>0</v>
      </c>
      <c r="X450" s="345">
        <f>IF(ISBLANK($B450),0,VLOOKUP($B450,Listen!$A$2:$C$45,3,FALSE))</f>
        <v>0</v>
      </c>
      <c r="Y450" s="372">
        <f t="shared" si="86"/>
        <v>0</v>
      </c>
      <c r="Z450" s="372">
        <f t="shared" si="87"/>
        <v>0</v>
      </c>
      <c r="AA450" s="372">
        <f t="shared" si="87"/>
        <v>0</v>
      </c>
      <c r="AB450" s="372">
        <f t="shared" si="87"/>
        <v>0</v>
      </c>
      <c r="AC450" s="372">
        <f t="shared" si="87"/>
        <v>0</v>
      </c>
      <c r="AD450" s="372">
        <f t="shared" si="87"/>
        <v>0</v>
      </c>
      <c r="AE450" s="372">
        <f t="shared" si="87"/>
        <v>0</v>
      </c>
      <c r="AF450" s="346">
        <f t="shared" si="85"/>
        <v>0</v>
      </c>
      <c r="AG450" s="346">
        <f>IF(C450=Allgemeines!$C$12,SAV!$V450-SAV!$AH450,HLOOKUP(Allgemeines!$C$12-1,$AI$4:$AO$2000,ROW(C450)-3,FALSE)-$AH450)</f>
        <v>0</v>
      </c>
      <c r="AH450" s="346">
        <f>HLOOKUP(Allgemeines!$C$12,$AI$4:$AO$2000,ROW(C450)-3,FALSE)</f>
        <v>0</v>
      </c>
      <c r="AI450" s="346">
        <f t="shared" si="76"/>
        <v>0</v>
      </c>
      <c r="AJ450" s="346">
        <f t="shared" si="77"/>
        <v>0</v>
      </c>
      <c r="AK450" s="346">
        <f t="shared" si="78"/>
        <v>0</v>
      </c>
      <c r="AL450" s="346">
        <f t="shared" si="79"/>
        <v>0</v>
      </c>
      <c r="AM450" s="346">
        <f t="shared" si="80"/>
        <v>0</v>
      </c>
      <c r="AN450" s="346">
        <f t="shared" si="81"/>
        <v>0</v>
      </c>
      <c r="AO450" s="346">
        <f t="shared" si="82"/>
        <v>0</v>
      </c>
    </row>
    <row r="451" spans="1:41" x14ac:dyDescent="0.25">
      <c r="A451" s="369"/>
      <c r="B451" s="369"/>
      <c r="C451" s="370"/>
      <c r="D451" s="369"/>
      <c r="E451" s="369"/>
      <c r="F451" s="369"/>
      <c r="G451" s="344">
        <f t="shared" si="83"/>
        <v>0</v>
      </c>
      <c r="H451" s="369"/>
      <c r="I451" s="369"/>
      <c r="J451" s="369"/>
      <c r="K451" s="369"/>
      <c r="L451" s="369"/>
      <c r="M451" s="369"/>
      <c r="N451" s="369"/>
      <c r="O451" s="369"/>
      <c r="P451" s="371"/>
      <c r="Q451" s="465">
        <f>IF(C451&gt;Allgemeines!$C$12,0,SUM(G451,H451,J451,K451,M451:N451)-SUM(I451,L451,O451:P451))</f>
        <v>0</v>
      </c>
      <c r="R451" s="369"/>
      <c r="S451" s="369"/>
      <c r="T451" s="369"/>
      <c r="U451" s="369"/>
      <c r="V451" s="344">
        <f t="shared" si="84"/>
        <v>0</v>
      </c>
      <c r="W451" s="345">
        <f>IF(ISBLANK($B451),0,VLOOKUP($B451,Listen!$A$2:$C$45,2,FALSE))</f>
        <v>0</v>
      </c>
      <c r="X451" s="345">
        <f>IF(ISBLANK($B451),0,VLOOKUP($B451,Listen!$A$2:$C$45,3,FALSE))</f>
        <v>0</v>
      </c>
      <c r="Y451" s="372">
        <f t="shared" si="86"/>
        <v>0</v>
      </c>
      <c r="Z451" s="372">
        <f t="shared" si="87"/>
        <v>0</v>
      </c>
      <c r="AA451" s="372">
        <f t="shared" si="87"/>
        <v>0</v>
      </c>
      <c r="AB451" s="372">
        <f t="shared" si="87"/>
        <v>0</v>
      </c>
      <c r="AC451" s="372">
        <f t="shared" si="87"/>
        <v>0</v>
      </c>
      <c r="AD451" s="372">
        <f t="shared" si="87"/>
        <v>0</v>
      </c>
      <c r="AE451" s="372">
        <f t="shared" si="87"/>
        <v>0</v>
      </c>
      <c r="AF451" s="346">
        <f t="shared" si="85"/>
        <v>0</v>
      </c>
      <c r="AG451" s="346">
        <f>IF(C451=Allgemeines!$C$12,SAV!$V451-SAV!$AH451,HLOOKUP(Allgemeines!$C$12-1,$AI$4:$AO$2000,ROW(C451)-3,FALSE)-$AH451)</f>
        <v>0</v>
      </c>
      <c r="AH451" s="346">
        <f>HLOOKUP(Allgemeines!$C$12,$AI$4:$AO$2000,ROW(C451)-3,FALSE)</f>
        <v>0</v>
      </c>
      <c r="AI451" s="346">
        <f t="shared" si="76"/>
        <v>0</v>
      </c>
      <c r="AJ451" s="346">
        <f t="shared" si="77"/>
        <v>0</v>
      </c>
      <c r="AK451" s="346">
        <f t="shared" si="78"/>
        <v>0</v>
      </c>
      <c r="AL451" s="346">
        <f t="shared" si="79"/>
        <v>0</v>
      </c>
      <c r="AM451" s="346">
        <f t="shared" si="80"/>
        <v>0</v>
      </c>
      <c r="AN451" s="346">
        <f t="shared" si="81"/>
        <v>0</v>
      </c>
      <c r="AO451" s="346">
        <f t="shared" si="82"/>
        <v>0</v>
      </c>
    </row>
    <row r="452" spans="1:41" x14ac:dyDescent="0.25">
      <c r="A452" s="369"/>
      <c r="B452" s="369"/>
      <c r="C452" s="370"/>
      <c r="D452" s="369"/>
      <c r="E452" s="369"/>
      <c r="F452" s="369"/>
      <c r="G452" s="344">
        <f t="shared" si="83"/>
        <v>0</v>
      </c>
      <c r="H452" s="369"/>
      <c r="I452" s="369"/>
      <c r="J452" s="369"/>
      <c r="K452" s="369"/>
      <c r="L452" s="369"/>
      <c r="M452" s="369"/>
      <c r="N452" s="369"/>
      <c r="O452" s="369"/>
      <c r="P452" s="371"/>
      <c r="Q452" s="465">
        <f>IF(C452&gt;Allgemeines!$C$12,0,SUM(G452,H452,J452,K452,M452:N452)-SUM(I452,L452,O452:P452))</f>
        <v>0</v>
      </c>
      <c r="R452" s="369"/>
      <c r="S452" s="369"/>
      <c r="T452" s="369"/>
      <c r="U452" s="369"/>
      <c r="V452" s="344">
        <f t="shared" si="84"/>
        <v>0</v>
      </c>
      <c r="W452" s="345">
        <f>IF(ISBLANK($B452),0,VLOOKUP($B452,Listen!$A$2:$C$45,2,FALSE))</f>
        <v>0</v>
      </c>
      <c r="X452" s="345">
        <f>IF(ISBLANK($B452),0,VLOOKUP($B452,Listen!$A$2:$C$45,3,FALSE))</f>
        <v>0</v>
      </c>
      <c r="Y452" s="372">
        <f t="shared" si="86"/>
        <v>0</v>
      </c>
      <c r="Z452" s="372">
        <f t="shared" si="87"/>
        <v>0</v>
      </c>
      <c r="AA452" s="372">
        <f t="shared" si="87"/>
        <v>0</v>
      </c>
      <c r="AB452" s="372">
        <f t="shared" si="87"/>
        <v>0</v>
      </c>
      <c r="AC452" s="372">
        <f t="shared" si="87"/>
        <v>0</v>
      </c>
      <c r="AD452" s="372">
        <f t="shared" si="87"/>
        <v>0</v>
      </c>
      <c r="AE452" s="372">
        <f t="shared" si="87"/>
        <v>0</v>
      </c>
      <c r="AF452" s="346">
        <f t="shared" si="85"/>
        <v>0</v>
      </c>
      <c r="AG452" s="346">
        <f>IF(C452=Allgemeines!$C$12,SAV!$V452-SAV!$AH452,HLOOKUP(Allgemeines!$C$12-1,$AI$4:$AO$2000,ROW(C452)-3,FALSE)-$AH452)</f>
        <v>0</v>
      </c>
      <c r="AH452" s="346">
        <f>HLOOKUP(Allgemeines!$C$12,$AI$4:$AO$2000,ROW(C452)-3,FALSE)</f>
        <v>0</v>
      </c>
      <c r="AI452" s="346">
        <f t="shared" si="76"/>
        <v>0</v>
      </c>
      <c r="AJ452" s="346">
        <f t="shared" si="77"/>
        <v>0</v>
      </c>
      <c r="AK452" s="346">
        <f t="shared" si="78"/>
        <v>0</v>
      </c>
      <c r="AL452" s="346">
        <f t="shared" si="79"/>
        <v>0</v>
      </c>
      <c r="AM452" s="346">
        <f t="shared" si="80"/>
        <v>0</v>
      </c>
      <c r="AN452" s="346">
        <f t="shared" si="81"/>
        <v>0</v>
      </c>
      <c r="AO452" s="346">
        <f t="shared" si="82"/>
        <v>0</v>
      </c>
    </row>
    <row r="453" spans="1:41" x14ac:dyDescent="0.25">
      <c r="A453" s="369"/>
      <c r="B453" s="369"/>
      <c r="C453" s="370"/>
      <c r="D453" s="369"/>
      <c r="E453" s="369"/>
      <c r="F453" s="369"/>
      <c r="G453" s="344">
        <f t="shared" si="83"/>
        <v>0</v>
      </c>
      <c r="H453" s="369"/>
      <c r="I453" s="369"/>
      <c r="J453" s="369"/>
      <c r="K453" s="369"/>
      <c r="L453" s="369"/>
      <c r="M453" s="369"/>
      <c r="N453" s="369"/>
      <c r="O453" s="369"/>
      <c r="P453" s="371"/>
      <c r="Q453" s="465">
        <f>IF(C453&gt;Allgemeines!$C$12,0,SUM(G453,H453,J453,K453,M453:N453)-SUM(I453,L453,O453:P453))</f>
        <v>0</v>
      </c>
      <c r="R453" s="369"/>
      <c r="S453" s="369"/>
      <c r="T453" s="369"/>
      <c r="U453" s="369"/>
      <c r="V453" s="344">
        <f t="shared" si="84"/>
        <v>0</v>
      </c>
      <c r="W453" s="345">
        <f>IF(ISBLANK($B453),0,VLOOKUP($B453,Listen!$A$2:$C$45,2,FALSE))</f>
        <v>0</v>
      </c>
      <c r="X453" s="345">
        <f>IF(ISBLANK($B453),0,VLOOKUP($B453,Listen!$A$2:$C$45,3,FALSE))</f>
        <v>0</v>
      </c>
      <c r="Y453" s="372">
        <f t="shared" si="86"/>
        <v>0</v>
      </c>
      <c r="Z453" s="372">
        <f t="shared" si="87"/>
        <v>0</v>
      </c>
      <c r="AA453" s="372">
        <f t="shared" si="87"/>
        <v>0</v>
      </c>
      <c r="AB453" s="372">
        <f t="shared" si="87"/>
        <v>0</v>
      </c>
      <c r="AC453" s="372">
        <f t="shared" si="87"/>
        <v>0</v>
      </c>
      <c r="AD453" s="372">
        <f t="shared" si="87"/>
        <v>0</v>
      </c>
      <c r="AE453" s="372">
        <f t="shared" si="87"/>
        <v>0</v>
      </c>
      <c r="AF453" s="346">
        <f t="shared" si="85"/>
        <v>0</v>
      </c>
      <c r="AG453" s="346">
        <f>IF(C453=Allgemeines!$C$12,SAV!$V453-SAV!$AH453,HLOOKUP(Allgemeines!$C$12-1,$AI$4:$AO$2000,ROW(C453)-3,FALSE)-$AH453)</f>
        <v>0</v>
      </c>
      <c r="AH453" s="346">
        <f>HLOOKUP(Allgemeines!$C$12,$AI$4:$AO$2000,ROW(C453)-3,FALSE)</f>
        <v>0</v>
      </c>
      <c r="AI453" s="346">
        <f t="shared" ref="AI453:AI516" si="88">IF(OR($C453=0,$V453=0),0,IF($C453&lt;=AI$4,$V453-$V453/Y453*(AI$4-$C453+1),0))</f>
        <v>0</v>
      </c>
      <c r="AJ453" s="346">
        <f t="shared" ref="AJ453:AJ516" si="89">IF(OR($C453=0,$V453=0,Z453-(AJ$4-$C453)=0),0,IF($C453&lt;AJ$4,AI453-AI453/(Z453-(AJ$4-$C453)),IF($C453=AJ$4,$V453-$V453/Z453,0)))</f>
        <v>0</v>
      </c>
      <c r="AK453" s="346">
        <f t="shared" ref="AK453:AK516" si="90">IF(OR($C453=0,$V453=0,AA453-(AK$4-$C453)=0),0,IF($C453&lt;AK$4,AJ453-AJ453/(AA453-(AK$4-$C453)),IF($C453=AK$4,$V453-$V453/AA453,0)))</f>
        <v>0</v>
      </c>
      <c r="AL453" s="346">
        <f t="shared" ref="AL453:AL516" si="91">IF(OR($C453=0,$V453=0,AB453-(AL$4-$C453)=0),0,IF($C453&lt;AL$4,AK453-AK453/(AB453-(AL$4-$C453)),IF($C453=AL$4,$V453-$V453/AB453,0)))</f>
        <v>0</v>
      </c>
      <c r="AM453" s="346">
        <f t="shared" ref="AM453:AM516" si="92">IF(OR($C453=0,$V453=0,AC453-(AM$4-$C453)=0),0,IF($C453&lt;AM$4,AL453-AL453/(AC453-(AM$4-$C453)),IF($C453=AM$4,$V453-$V453/AC453,0)))</f>
        <v>0</v>
      </c>
      <c r="AN453" s="346">
        <f t="shared" ref="AN453:AN516" si="93">IF(OR($C453=0,$V453=0,AD453-(AN$4-$C453)=0),0,IF($C453&lt;AN$4,AM453-AM453/(AD453-(AN$4-$C453)),IF($C453=AN$4,$V453-$V453/AD453,0)))</f>
        <v>0</v>
      </c>
      <c r="AO453" s="346">
        <f t="shared" ref="AO453:AO516" si="94">IF(OR($C453=0,$V453=0,AE453-(AO$4-$C453)=0),0,IF($C453&lt;AO$4,AN453-AN453/(AE453-(AO$4-$C453)),IF($C453=AO$4,$V453-$V453/AE453,0)))</f>
        <v>0</v>
      </c>
    </row>
    <row r="454" spans="1:41" x14ac:dyDescent="0.25">
      <c r="A454" s="369"/>
      <c r="B454" s="369"/>
      <c r="C454" s="370"/>
      <c r="D454" s="369"/>
      <c r="E454" s="369"/>
      <c r="F454" s="369"/>
      <c r="G454" s="344">
        <f t="shared" ref="G454:G517" si="95">D454*E454/100</f>
        <v>0</v>
      </c>
      <c r="H454" s="369"/>
      <c r="I454" s="369"/>
      <c r="J454" s="369"/>
      <c r="K454" s="369"/>
      <c r="L454" s="369"/>
      <c r="M454" s="369"/>
      <c r="N454" s="369"/>
      <c r="O454" s="369"/>
      <c r="P454" s="371"/>
      <c r="Q454" s="465">
        <f>IF(C454&gt;Allgemeines!$C$12,0,SUM(G454,H454,J454,K454,M454:N454)-SUM(I454,L454,O454:P454))</f>
        <v>0</v>
      </c>
      <c r="R454" s="369"/>
      <c r="S454" s="369"/>
      <c r="T454" s="369"/>
      <c r="U454" s="369"/>
      <c r="V454" s="344">
        <f t="shared" ref="V454:V517" si="96">Q454-SUM(R454:U454)</f>
        <v>0</v>
      </c>
      <c r="W454" s="345">
        <f>IF(ISBLANK($B454),0,VLOOKUP($B454,Listen!$A$2:$C$45,2,FALSE))</f>
        <v>0</v>
      </c>
      <c r="X454" s="345">
        <f>IF(ISBLANK($B454),0,VLOOKUP($B454,Listen!$A$2:$C$45,3,FALSE))</f>
        <v>0</v>
      </c>
      <c r="Y454" s="372">
        <f t="shared" si="86"/>
        <v>0</v>
      </c>
      <c r="Z454" s="372">
        <f t="shared" si="87"/>
        <v>0</v>
      </c>
      <c r="AA454" s="372">
        <f t="shared" si="87"/>
        <v>0</v>
      </c>
      <c r="AB454" s="372">
        <f t="shared" si="87"/>
        <v>0</v>
      </c>
      <c r="AC454" s="372">
        <f t="shared" si="87"/>
        <v>0</v>
      </c>
      <c r="AD454" s="372">
        <f t="shared" si="87"/>
        <v>0</v>
      </c>
      <c r="AE454" s="372">
        <f t="shared" si="87"/>
        <v>0</v>
      </c>
      <c r="AF454" s="346">
        <f t="shared" ref="AF454:AF517" si="97">AH454+AG454</f>
        <v>0</v>
      </c>
      <c r="AG454" s="346">
        <f>IF(C454=Allgemeines!$C$12,SAV!$V454-SAV!$AH454,HLOOKUP(Allgemeines!$C$12-1,$AI$4:$AO$2000,ROW(C454)-3,FALSE)-$AH454)</f>
        <v>0</v>
      </c>
      <c r="AH454" s="346">
        <f>HLOOKUP(Allgemeines!$C$12,$AI$4:$AO$2000,ROW(C454)-3,FALSE)</f>
        <v>0</v>
      </c>
      <c r="AI454" s="346">
        <f t="shared" si="88"/>
        <v>0</v>
      </c>
      <c r="AJ454" s="346">
        <f t="shared" si="89"/>
        <v>0</v>
      </c>
      <c r="AK454" s="346">
        <f t="shared" si="90"/>
        <v>0</v>
      </c>
      <c r="AL454" s="346">
        <f t="shared" si="91"/>
        <v>0</v>
      </c>
      <c r="AM454" s="346">
        <f t="shared" si="92"/>
        <v>0</v>
      </c>
      <c r="AN454" s="346">
        <f t="shared" si="93"/>
        <v>0</v>
      </c>
      <c r="AO454" s="346">
        <f t="shared" si="94"/>
        <v>0</v>
      </c>
    </row>
    <row r="455" spans="1:41" x14ac:dyDescent="0.25">
      <c r="A455" s="369"/>
      <c r="B455" s="369"/>
      <c r="C455" s="370"/>
      <c r="D455" s="369"/>
      <c r="E455" s="369"/>
      <c r="F455" s="369"/>
      <c r="G455" s="344">
        <f t="shared" si="95"/>
        <v>0</v>
      </c>
      <c r="H455" s="369"/>
      <c r="I455" s="369"/>
      <c r="J455" s="369"/>
      <c r="K455" s="369"/>
      <c r="L455" s="369"/>
      <c r="M455" s="369"/>
      <c r="N455" s="369"/>
      <c r="O455" s="369"/>
      <c r="P455" s="371"/>
      <c r="Q455" s="465">
        <f>IF(C455&gt;Allgemeines!$C$12,0,SUM(G455,H455,J455,K455,M455:N455)-SUM(I455,L455,O455:P455))</f>
        <v>0</v>
      </c>
      <c r="R455" s="369"/>
      <c r="S455" s="369"/>
      <c r="T455" s="369"/>
      <c r="U455" s="369"/>
      <c r="V455" s="344">
        <f t="shared" si="96"/>
        <v>0</v>
      </c>
      <c r="W455" s="345">
        <f>IF(ISBLANK($B455),0,VLOOKUP($B455,Listen!$A$2:$C$45,2,FALSE))</f>
        <v>0</v>
      </c>
      <c r="X455" s="345">
        <f>IF(ISBLANK($B455),0,VLOOKUP($B455,Listen!$A$2:$C$45,3,FALSE))</f>
        <v>0</v>
      </c>
      <c r="Y455" s="372">
        <f t="shared" si="86"/>
        <v>0</v>
      </c>
      <c r="Z455" s="372">
        <f t="shared" si="87"/>
        <v>0</v>
      </c>
      <c r="AA455" s="372">
        <f t="shared" si="87"/>
        <v>0</v>
      </c>
      <c r="AB455" s="372">
        <f t="shared" si="87"/>
        <v>0</v>
      </c>
      <c r="AC455" s="372">
        <f t="shared" si="87"/>
        <v>0</v>
      </c>
      <c r="AD455" s="372">
        <f t="shared" si="87"/>
        <v>0</v>
      </c>
      <c r="AE455" s="372">
        <f t="shared" si="87"/>
        <v>0</v>
      </c>
      <c r="AF455" s="346">
        <f t="shared" si="97"/>
        <v>0</v>
      </c>
      <c r="AG455" s="346">
        <f>IF(C455=Allgemeines!$C$12,SAV!$V455-SAV!$AH455,HLOOKUP(Allgemeines!$C$12-1,$AI$4:$AO$2000,ROW(C455)-3,FALSE)-$AH455)</f>
        <v>0</v>
      </c>
      <c r="AH455" s="346">
        <f>HLOOKUP(Allgemeines!$C$12,$AI$4:$AO$2000,ROW(C455)-3,FALSE)</f>
        <v>0</v>
      </c>
      <c r="AI455" s="346">
        <f t="shared" si="88"/>
        <v>0</v>
      </c>
      <c r="AJ455" s="346">
        <f t="shared" si="89"/>
        <v>0</v>
      </c>
      <c r="AK455" s="346">
        <f t="shared" si="90"/>
        <v>0</v>
      </c>
      <c r="AL455" s="346">
        <f t="shared" si="91"/>
        <v>0</v>
      </c>
      <c r="AM455" s="346">
        <f t="shared" si="92"/>
        <v>0</v>
      </c>
      <c r="AN455" s="346">
        <f t="shared" si="93"/>
        <v>0</v>
      </c>
      <c r="AO455" s="346">
        <f t="shared" si="94"/>
        <v>0</v>
      </c>
    </row>
    <row r="456" spans="1:41" x14ac:dyDescent="0.25">
      <c r="A456" s="369"/>
      <c r="B456" s="369"/>
      <c r="C456" s="370"/>
      <c r="D456" s="369"/>
      <c r="E456" s="369"/>
      <c r="F456" s="369"/>
      <c r="G456" s="344">
        <f t="shared" si="95"/>
        <v>0</v>
      </c>
      <c r="H456" s="369"/>
      <c r="I456" s="369"/>
      <c r="J456" s="369"/>
      <c r="K456" s="369"/>
      <c r="L456" s="369"/>
      <c r="M456" s="369"/>
      <c r="N456" s="369"/>
      <c r="O456" s="369"/>
      <c r="P456" s="371"/>
      <c r="Q456" s="465">
        <f>IF(C456&gt;Allgemeines!$C$12,0,SUM(G456,H456,J456,K456,M456:N456)-SUM(I456,L456,O456:P456))</f>
        <v>0</v>
      </c>
      <c r="R456" s="369"/>
      <c r="S456" s="369"/>
      <c r="T456" s="369"/>
      <c r="U456" s="369"/>
      <c r="V456" s="344">
        <f t="shared" si="96"/>
        <v>0</v>
      </c>
      <c r="W456" s="345">
        <f>IF(ISBLANK($B456),0,VLOOKUP($B456,Listen!$A$2:$C$45,2,FALSE))</f>
        <v>0</v>
      </c>
      <c r="X456" s="345">
        <f>IF(ISBLANK($B456),0,VLOOKUP($B456,Listen!$A$2:$C$45,3,FALSE))</f>
        <v>0</v>
      </c>
      <c r="Y456" s="372">
        <f t="shared" si="86"/>
        <v>0</v>
      </c>
      <c r="Z456" s="372">
        <f t="shared" si="87"/>
        <v>0</v>
      </c>
      <c r="AA456" s="372">
        <f t="shared" si="87"/>
        <v>0</v>
      </c>
      <c r="AB456" s="372">
        <f t="shared" si="87"/>
        <v>0</v>
      </c>
      <c r="AC456" s="372">
        <f t="shared" si="87"/>
        <v>0</v>
      </c>
      <c r="AD456" s="372">
        <f t="shared" si="87"/>
        <v>0</v>
      </c>
      <c r="AE456" s="372">
        <f t="shared" ref="Z456:AE499" si="98">$W456</f>
        <v>0</v>
      </c>
      <c r="AF456" s="346">
        <f t="shared" si="97"/>
        <v>0</v>
      </c>
      <c r="AG456" s="346">
        <f>IF(C456=Allgemeines!$C$12,SAV!$V456-SAV!$AH456,HLOOKUP(Allgemeines!$C$12-1,$AI$4:$AO$2000,ROW(C456)-3,FALSE)-$AH456)</f>
        <v>0</v>
      </c>
      <c r="AH456" s="346">
        <f>HLOOKUP(Allgemeines!$C$12,$AI$4:$AO$2000,ROW(C456)-3,FALSE)</f>
        <v>0</v>
      </c>
      <c r="AI456" s="346">
        <f t="shared" si="88"/>
        <v>0</v>
      </c>
      <c r="AJ456" s="346">
        <f t="shared" si="89"/>
        <v>0</v>
      </c>
      <c r="AK456" s="346">
        <f t="shared" si="90"/>
        <v>0</v>
      </c>
      <c r="AL456" s="346">
        <f t="shared" si="91"/>
        <v>0</v>
      </c>
      <c r="AM456" s="346">
        <f t="shared" si="92"/>
        <v>0</v>
      </c>
      <c r="AN456" s="346">
        <f t="shared" si="93"/>
        <v>0</v>
      </c>
      <c r="AO456" s="346">
        <f t="shared" si="94"/>
        <v>0</v>
      </c>
    </row>
    <row r="457" spans="1:41" x14ac:dyDescent="0.25">
      <c r="A457" s="369"/>
      <c r="B457" s="369"/>
      <c r="C457" s="370"/>
      <c r="D457" s="369"/>
      <c r="E457" s="369"/>
      <c r="F457" s="369"/>
      <c r="G457" s="344">
        <f t="shared" si="95"/>
        <v>0</v>
      </c>
      <c r="H457" s="369"/>
      <c r="I457" s="369"/>
      <c r="J457" s="369"/>
      <c r="K457" s="369"/>
      <c r="L457" s="369"/>
      <c r="M457" s="369"/>
      <c r="N457" s="369"/>
      <c r="O457" s="369"/>
      <c r="P457" s="371"/>
      <c r="Q457" s="465">
        <f>IF(C457&gt;Allgemeines!$C$12,0,SUM(G457,H457,J457,K457,M457:N457)-SUM(I457,L457,O457:P457))</f>
        <v>0</v>
      </c>
      <c r="R457" s="369"/>
      <c r="S457" s="369"/>
      <c r="T457" s="369"/>
      <c r="U457" s="369"/>
      <c r="V457" s="344">
        <f t="shared" si="96"/>
        <v>0</v>
      </c>
      <c r="W457" s="345">
        <f>IF(ISBLANK($B457),0,VLOOKUP($B457,Listen!$A$2:$C$45,2,FALSE))</f>
        <v>0</v>
      </c>
      <c r="X457" s="345">
        <f>IF(ISBLANK($B457),0,VLOOKUP($B457,Listen!$A$2:$C$45,3,FALSE))</f>
        <v>0</v>
      </c>
      <c r="Y457" s="372">
        <f t="shared" si="86"/>
        <v>0</v>
      </c>
      <c r="Z457" s="372">
        <f t="shared" si="98"/>
        <v>0</v>
      </c>
      <c r="AA457" s="372">
        <f t="shared" si="98"/>
        <v>0</v>
      </c>
      <c r="AB457" s="372">
        <f t="shared" si="98"/>
        <v>0</v>
      </c>
      <c r="AC457" s="372">
        <f t="shared" si="98"/>
        <v>0</v>
      </c>
      <c r="AD457" s="372">
        <f t="shared" si="98"/>
        <v>0</v>
      </c>
      <c r="AE457" s="372">
        <f t="shared" si="98"/>
        <v>0</v>
      </c>
      <c r="AF457" s="346">
        <f t="shared" si="97"/>
        <v>0</v>
      </c>
      <c r="AG457" s="346">
        <f>IF(C457=Allgemeines!$C$12,SAV!$V457-SAV!$AH457,HLOOKUP(Allgemeines!$C$12-1,$AI$4:$AO$2000,ROW(C457)-3,FALSE)-$AH457)</f>
        <v>0</v>
      </c>
      <c r="AH457" s="346">
        <f>HLOOKUP(Allgemeines!$C$12,$AI$4:$AO$2000,ROW(C457)-3,FALSE)</f>
        <v>0</v>
      </c>
      <c r="AI457" s="346">
        <f t="shared" si="88"/>
        <v>0</v>
      </c>
      <c r="AJ457" s="346">
        <f t="shared" si="89"/>
        <v>0</v>
      </c>
      <c r="AK457" s="346">
        <f t="shared" si="90"/>
        <v>0</v>
      </c>
      <c r="AL457" s="346">
        <f t="shared" si="91"/>
        <v>0</v>
      </c>
      <c r="AM457" s="346">
        <f t="shared" si="92"/>
        <v>0</v>
      </c>
      <c r="AN457" s="346">
        <f t="shared" si="93"/>
        <v>0</v>
      </c>
      <c r="AO457" s="346">
        <f t="shared" si="94"/>
        <v>0</v>
      </c>
    </row>
    <row r="458" spans="1:41" x14ac:dyDescent="0.25">
      <c r="A458" s="369"/>
      <c r="B458" s="369"/>
      <c r="C458" s="370"/>
      <c r="D458" s="369"/>
      <c r="E458" s="369"/>
      <c r="F458" s="369"/>
      <c r="G458" s="344">
        <f t="shared" si="95"/>
        <v>0</v>
      </c>
      <c r="H458" s="369"/>
      <c r="I458" s="369"/>
      <c r="J458" s="369"/>
      <c r="K458" s="369"/>
      <c r="L458" s="369"/>
      <c r="M458" s="369"/>
      <c r="N458" s="369"/>
      <c r="O458" s="369"/>
      <c r="P458" s="371"/>
      <c r="Q458" s="465">
        <f>IF(C458&gt;Allgemeines!$C$12,0,SUM(G458,H458,J458,K458,M458:N458)-SUM(I458,L458,O458:P458))</f>
        <v>0</v>
      </c>
      <c r="R458" s="369"/>
      <c r="S458" s="369"/>
      <c r="T458" s="369"/>
      <c r="U458" s="369"/>
      <c r="V458" s="344">
        <f t="shared" si="96"/>
        <v>0</v>
      </c>
      <c r="W458" s="345">
        <f>IF(ISBLANK($B458),0,VLOOKUP($B458,Listen!$A$2:$C$45,2,FALSE))</f>
        <v>0</v>
      </c>
      <c r="X458" s="345">
        <f>IF(ISBLANK($B458),0,VLOOKUP($B458,Listen!$A$2:$C$45,3,FALSE))</f>
        <v>0</v>
      </c>
      <c r="Y458" s="372">
        <f t="shared" si="86"/>
        <v>0</v>
      </c>
      <c r="Z458" s="372">
        <f t="shared" si="98"/>
        <v>0</v>
      </c>
      <c r="AA458" s="372">
        <f t="shared" si="98"/>
        <v>0</v>
      </c>
      <c r="AB458" s="372">
        <f t="shared" si="98"/>
        <v>0</v>
      </c>
      <c r="AC458" s="372">
        <f t="shared" si="98"/>
        <v>0</v>
      </c>
      <c r="AD458" s="372">
        <f t="shared" si="98"/>
        <v>0</v>
      </c>
      <c r="AE458" s="372">
        <f t="shared" si="98"/>
        <v>0</v>
      </c>
      <c r="AF458" s="346">
        <f t="shared" si="97"/>
        <v>0</v>
      </c>
      <c r="AG458" s="346">
        <f>IF(C458=Allgemeines!$C$12,SAV!$V458-SAV!$AH458,HLOOKUP(Allgemeines!$C$12-1,$AI$4:$AO$2000,ROW(C458)-3,FALSE)-$AH458)</f>
        <v>0</v>
      </c>
      <c r="AH458" s="346">
        <f>HLOOKUP(Allgemeines!$C$12,$AI$4:$AO$2000,ROW(C458)-3,FALSE)</f>
        <v>0</v>
      </c>
      <c r="AI458" s="346">
        <f t="shared" si="88"/>
        <v>0</v>
      </c>
      <c r="AJ458" s="346">
        <f t="shared" si="89"/>
        <v>0</v>
      </c>
      <c r="AK458" s="346">
        <f t="shared" si="90"/>
        <v>0</v>
      </c>
      <c r="AL458" s="346">
        <f t="shared" si="91"/>
        <v>0</v>
      </c>
      <c r="AM458" s="346">
        <f t="shared" si="92"/>
        <v>0</v>
      </c>
      <c r="AN458" s="346">
        <f t="shared" si="93"/>
        <v>0</v>
      </c>
      <c r="AO458" s="346">
        <f t="shared" si="94"/>
        <v>0</v>
      </c>
    </row>
    <row r="459" spans="1:41" x14ac:dyDescent="0.25">
      <c r="A459" s="369"/>
      <c r="B459" s="369"/>
      <c r="C459" s="370"/>
      <c r="D459" s="369"/>
      <c r="E459" s="369"/>
      <c r="F459" s="369"/>
      <c r="G459" s="344">
        <f t="shared" si="95"/>
        <v>0</v>
      </c>
      <c r="H459" s="369"/>
      <c r="I459" s="369"/>
      <c r="J459" s="369"/>
      <c r="K459" s="369"/>
      <c r="L459" s="369"/>
      <c r="M459" s="369"/>
      <c r="N459" s="369"/>
      <c r="O459" s="369"/>
      <c r="P459" s="371"/>
      <c r="Q459" s="465">
        <f>IF(C459&gt;Allgemeines!$C$12,0,SUM(G459,H459,J459,K459,M459:N459)-SUM(I459,L459,O459:P459))</f>
        <v>0</v>
      </c>
      <c r="R459" s="369"/>
      <c r="S459" s="369"/>
      <c r="T459" s="369"/>
      <c r="U459" s="369"/>
      <c r="V459" s="344">
        <f t="shared" si="96"/>
        <v>0</v>
      </c>
      <c r="W459" s="345">
        <f>IF(ISBLANK($B459),0,VLOOKUP($B459,Listen!$A$2:$C$45,2,FALSE))</f>
        <v>0</v>
      </c>
      <c r="X459" s="345">
        <f>IF(ISBLANK($B459),0,VLOOKUP($B459,Listen!$A$2:$C$45,3,FALSE))</f>
        <v>0</v>
      </c>
      <c r="Y459" s="372">
        <f t="shared" ref="Y459:Y522" si="99">$W459</f>
        <v>0</v>
      </c>
      <c r="Z459" s="372">
        <f t="shared" si="98"/>
        <v>0</v>
      </c>
      <c r="AA459" s="372">
        <f t="shared" si="98"/>
        <v>0</v>
      </c>
      <c r="AB459" s="372">
        <f t="shared" si="98"/>
        <v>0</v>
      </c>
      <c r="AC459" s="372">
        <f t="shared" si="98"/>
        <v>0</v>
      </c>
      <c r="AD459" s="372">
        <f t="shared" si="98"/>
        <v>0</v>
      </c>
      <c r="AE459" s="372">
        <f t="shared" si="98"/>
        <v>0</v>
      </c>
      <c r="AF459" s="346">
        <f t="shared" si="97"/>
        <v>0</v>
      </c>
      <c r="AG459" s="346">
        <f>IF(C459=Allgemeines!$C$12,SAV!$V459-SAV!$AH459,HLOOKUP(Allgemeines!$C$12-1,$AI$4:$AO$2000,ROW(C459)-3,FALSE)-$AH459)</f>
        <v>0</v>
      </c>
      <c r="AH459" s="346">
        <f>HLOOKUP(Allgemeines!$C$12,$AI$4:$AO$2000,ROW(C459)-3,FALSE)</f>
        <v>0</v>
      </c>
      <c r="AI459" s="346">
        <f t="shared" si="88"/>
        <v>0</v>
      </c>
      <c r="AJ459" s="346">
        <f t="shared" si="89"/>
        <v>0</v>
      </c>
      <c r="AK459" s="346">
        <f t="shared" si="90"/>
        <v>0</v>
      </c>
      <c r="AL459" s="346">
        <f t="shared" si="91"/>
        <v>0</v>
      </c>
      <c r="AM459" s="346">
        <f t="shared" si="92"/>
        <v>0</v>
      </c>
      <c r="AN459" s="346">
        <f t="shared" si="93"/>
        <v>0</v>
      </c>
      <c r="AO459" s="346">
        <f t="shared" si="94"/>
        <v>0</v>
      </c>
    </row>
    <row r="460" spans="1:41" x14ac:dyDescent="0.25">
      <c r="A460" s="369"/>
      <c r="B460" s="369"/>
      <c r="C460" s="370"/>
      <c r="D460" s="369"/>
      <c r="E460" s="369"/>
      <c r="F460" s="369"/>
      <c r="G460" s="344">
        <f t="shared" si="95"/>
        <v>0</v>
      </c>
      <c r="H460" s="369"/>
      <c r="I460" s="369"/>
      <c r="J460" s="369"/>
      <c r="K460" s="369"/>
      <c r="L460" s="369"/>
      <c r="M460" s="369"/>
      <c r="N460" s="369"/>
      <c r="O460" s="369"/>
      <c r="P460" s="371"/>
      <c r="Q460" s="465">
        <f>IF(C460&gt;Allgemeines!$C$12,0,SUM(G460,H460,J460,K460,M460:N460)-SUM(I460,L460,O460:P460))</f>
        <v>0</v>
      </c>
      <c r="R460" s="369"/>
      <c r="S460" s="369"/>
      <c r="T460" s="369"/>
      <c r="U460" s="369"/>
      <c r="V460" s="344">
        <f t="shared" si="96"/>
        <v>0</v>
      </c>
      <c r="W460" s="345">
        <f>IF(ISBLANK($B460),0,VLOOKUP($B460,Listen!$A$2:$C$45,2,FALSE))</f>
        <v>0</v>
      </c>
      <c r="X460" s="345">
        <f>IF(ISBLANK($B460),0,VLOOKUP($B460,Listen!$A$2:$C$45,3,FALSE))</f>
        <v>0</v>
      </c>
      <c r="Y460" s="372">
        <f t="shared" si="99"/>
        <v>0</v>
      </c>
      <c r="Z460" s="372">
        <f t="shared" si="98"/>
        <v>0</v>
      </c>
      <c r="AA460" s="372">
        <f t="shared" si="98"/>
        <v>0</v>
      </c>
      <c r="AB460" s="372">
        <f t="shared" si="98"/>
        <v>0</v>
      </c>
      <c r="AC460" s="372">
        <f t="shared" si="98"/>
        <v>0</v>
      </c>
      <c r="AD460" s="372">
        <f t="shared" si="98"/>
        <v>0</v>
      </c>
      <c r="AE460" s="372">
        <f t="shared" si="98"/>
        <v>0</v>
      </c>
      <c r="AF460" s="346">
        <f t="shared" si="97"/>
        <v>0</v>
      </c>
      <c r="AG460" s="346">
        <f>IF(C460=Allgemeines!$C$12,SAV!$V460-SAV!$AH460,HLOOKUP(Allgemeines!$C$12-1,$AI$4:$AO$2000,ROW(C460)-3,FALSE)-$AH460)</f>
        <v>0</v>
      </c>
      <c r="AH460" s="346">
        <f>HLOOKUP(Allgemeines!$C$12,$AI$4:$AO$2000,ROW(C460)-3,FALSE)</f>
        <v>0</v>
      </c>
      <c r="AI460" s="346">
        <f t="shared" si="88"/>
        <v>0</v>
      </c>
      <c r="AJ460" s="346">
        <f t="shared" si="89"/>
        <v>0</v>
      </c>
      <c r="AK460" s="346">
        <f t="shared" si="90"/>
        <v>0</v>
      </c>
      <c r="AL460" s="346">
        <f t="shared" si="91"/>
        <v>0</v>
      </c>
      <c r="AM460" s="346">
        <f t="shared" si="92"/>
        <v>0</v>
      </c>
      <c r="AN460" s="346">
        <f t="shared" si="93"/>
        <v>0</v>
      </c>
      <c r="AO460" s="346">
        <f t="shared" si="94"/>
        <v>0</v>
      </c>
    </row>
    <row r="461" spans="1:41" x14ac:dyDescent="0.25">
      <c r="A461" s="369"/>
      <c r="B461" s="369"/>
      <c r="C461" s="370"/>
      <c r="D461" s="369"/>
      <c r="E461" s="369"/>
      <c r="F461" s="369"/>
      <c r="G461" s="344">
        <f t="shared" si="95"/>
        <v>0</v>
      </c>
      <c r="H461" s="369"/>
      <c r="I461" s="369"/>
      <c r="J461" s="369"/>
      <c r="K461" s="369"/>
      <c r="L461" s="369"/>
      <c r="M461" s="369"/>
      <c r="N461" s="369"/>
      <c r="O461" s="369"/>
      <c r="P461" s="371"/>
      <c r="Q461" s="465">
        <f>IF(C461&gt;Allgemeines!$C$12,0,SUM(G461,H461,J461,K461,M461:N461)-SUM(I461,L461,O461:P461))</f>
        <v>0</v>
      </c>
      <c r="R461" s="369"/>
      <c r="S461" s="369"/>
      <c r="T461" s="369"/>
      <c r="U461" s="369"/>
      <c r="V461" s="344">
        <f t="shared" si="96"/>
        <v>0</v>
      </c>
      <c r="W461" s="345">
        <f>IF(ISBLANK($B461),0,VLOOKUP($B461,Listen!$A$2:$C$45,2,FALSE))</f>
        <v>0</v>
      </c>
      <c r="X461" s="345">
        <f>IF(ISBLANK($B461),0,VLOOKUP($B461,Listen!$A$2:$C$45,3,FALSE))</f>
        <v>0</v>
      </c>
      <c r="Y461" s="372">
        <f t="shared" si="99"/>
        <v>0</v>
      </c>
      <c r="Z461" s="372">
        <f t="shared" si="98"/>
        <v>0</v>
      </c>
      <c r="AA461" s="372">
        <f t="shared" si="98"/>
        <v>0</v>
      </c>
      <c r="AB461" s="372">
        <f t="shared" si="98"/>
        <v>0</v>
      </c>
      <c r="AC461" s="372">
        <f t="shared" si="98"/>
        <v>0</v>
      </c>
      <c r="AD461" s="372">
        <f t="shared" si="98"/>
        <v>0</v>
      </c>
      <c r="AE461" s="372">
        <f t="shared" si="98"/>
        <v>0</v>
      </c>
      <c r="AF461" s="346">
        <f t="shared" si="97"/>
        <v>0</v>
      </c>
      <c r="AG461" s="346">
        <f>IF(C461=Allgemeines!$C$12,SAV!$V461-SAV!$AH461,HLOOKUP(Allgemeines!$C$12-1,$AI$4:$AO$2000,ROW(C461)-3,FALSE)-$AH461)</f>
        <v>0</v>
      </c>
      <c r="AH461" s="346">
        <f>HLOOKUP(Allgemeines!$C$12,$AI$4:$AO$2000,ROW(C461)-3,FALSE)</f>
        <v>0</v>
      </c>
      <c r="AI461" s="346">
        <f t="shared" si="88"/>
        <v>0</v>
      </c>
      <c r="AJ461" s="346">
        <f t="shared" si="89"/>
        <v>0</v>
      </c>
      <c r="AK461" s="346">
        <f t="shared" si="90"/>
        <v>0</v>
      </c>
      <c r="AL461" s="346">
        <f t="shared" si="91"/>
        <v>0</v>
      </c>
      <c r="AM461" s="346">
        <f t="shared" si="92"/>
        <v>0</v>
      </c>
      <c r="AN461" s="346">
        <f t="shared" si="93"/>
        <v>0</v>
      </c>
      <c r="AO461" s="346">
        <f t="shared" si="94"/>
        <v>0</v>
      </c>
    </row>
    <row r="462" spans="1:41" x14ac:dyDescent="0.25">
      <c r="A462" s="369"/>
      <c r="B462" s="369"/>
      <c r="C462" s="370"/>
      <c r="D462" s="369"/>
      <c r="E462" s="369"/>
      <c r="F462" s="369"/>
      <c r="G462" s="344">
        <f t="shared" si="95"/>
        <v>0</v>
      </c>
      <c r="H462" s="369"/>
      <c r="I462" s="369"/>
      <c r="J462" s="369"/>
      <c r="K462" s="369"/>
      <c r="L462" s="369"/>
      <c r="M462" s="369"/>
      <c r="N462" s="369"/>
      <c r="O462" s="369"/>
      <c r="P462" s="371"/>
      <c r="Q462" s="465">
        <f>IF(C462&gt;Allgemeines!$C$12,0,SUM(G462,H462,J462,K462,M462:N462)-SUM(I462,L462,O462:P462))</f>
        <v>0</v>
      </c>
      <c r="R462" s="369"/>
      <c r="S462" s="369"/>
      <c r="T462" s="369"/>
      <c r="U462" s="369"/>
      <c r="V462" s="344">
        <f t="shared" si="96"/>
        <v>0</v>
      </c>
      <c r="W462" s="345">
        <f>IF(ISBLANK($B462),0,VLOOKUP($B462,Listen!$A$2:$C$45,2,FALSE))</f>
        <v>0</v>
      </c>
      <c r="X462" s="345">
        <f>IF(ISBLANK($B462),0,VLOOKUP($B462,Listen!$A$2:$C$45,3,FALSE))</f>
        <v>0</v>
      </c>
      <c r="Y462" s="372">
        <f t="shared" si="99"/>
        <v>0</v>
      </c>
      <c r="Z462" s="372">
        <f t="shared" si="98"/>
        <v>0</v>
      </c>
      <c r="AA462" s="372">
        <f t="shared" si="98"/>
        <v>0</v>
      </c>
      <c r="AB462" s="372">
        <f t="shared" si="98"/>
        <v>0</v>
      </c>
      <c r="AC462" s="372">
        <f t="shared" si="98"/>
        <v>0</v>
      </c>
      <c r="AD462" s="372">
        <f t="shared" si="98"/>
        <v>0</v>
      </c>
      <c r="AE462" s="372">
        <f t="shared" si="98"/>
        <v>0</v>
      </c>
      <c r="AF462" s="346">
        <f t="shared" si="97"/>
        <v>0</v>
      </c>
      <c r="AG462" s="346">
        <f>IF(C462=Allgemeines!$C$12,SAV!$V462-SAV!$AH462,HLOOKUP(Allgemeines!$C$12-1,$AI$4:$AO$2000,ROW(C462)-3,FALSE)-$AH462)</f>
        <v>0</v>
      </c>
      <c r="AH462" s="346">
        <f>HLOOKUP(Allgemeines!$C$12,$AI$4:$AO$2000,ROW(C462)-3,FALSE)</f>
        <v>0</v>
      </c>
      <c r="AI462" s="346">
        <f t="shared" si="88"/>
        <v>0</v>
      </c>
      <c r="AJ462" s="346">
        <f t="shared" si="89"/>
        <v>0</v>
      </c>
      <c r="AK462" s="346">
        <f t="shared" si="90"/>
        <v>0</v>
      </c>
      <c r="AL462" s="346">
        <f t="shared" si="91"/>
        <v>0</v>
      </c>
      <c r="AM462" s="346">
        <f t="shared" si="92"/>
        <v>0</v>
      </c>
      <c r="AN462" s="346">
        <f t="shared" si="93"/>
        <v>0</v>
      </c>
      <c r="AO462" s="346">
        <f t="shared" si="94"/>
        <v>0</v>
      </c>
    </row>
    <row r="463" spans="1:41" x14ac:dyDescent="0.25">
      <c r="A463" s="369"/>
      <c r="B463" s="369"/>
      <c r="C463" s="370"/>
      <c r="D463" s="369"/>
      <c r="E463" s="369"/>
      <c r="F463" s="369"/>
      <c r="G463" s="344">
        <f t="shared" si="95"/>
        <v>0</v>
      </c>
      <c r="H463" s="369"/>
      <c r="I463" s="369"/>
      <c r="J463" s="369"/>
      <c r="K463" s="369"/>
      <c r="L463" s="369"/>
      <c r="M463" s="369"/>
      <c r="N463" s="369"/>
      <c r="O463" s="369"/>
      <c r="P463" s="371"/>
      <c r="Q463" s="465">
        <f>IF(C463&gt;Allgemeines!$C$12,0,SUM(G463,H463,J463,K463,M463:N463)-SUM(I463,L463,O463:P463))</f>
        <v>0</v>
      </c>
      <c r="R463" s="369"/>
      <c r="S463" s="369"/>
      <c r="T463" s="369"/>
      <c r="U463" s="369"/>
      <c r="V463" s="344">
        <f t="shared" si="96"/>
        <v>0</v>
      </c>
      <c r="W463" s="345">
        <f>IF(ISBLANK($B463),0,VLOOKUP($B463,Listen!$A$2:$C$45,2,FALSE))</f>
        <v>0</v>
      </c>
      <c r="X463" s="345">
        <f>IF(ISBLANK($B463),0,VLOOKUP($B463,Listen!$A$2:$C$45,3,FALSE))</f>
        <v>0</v>
      </c>
      <c r="Y463" s="372">
        <f t="shared" si="99"/>
        <v>0</v>
      </c>
      <c r="Z463" s="372">
        <f t="shared" si="98"/>
        <v>0</v>
      </c>
      <c r="AA463" s="372">
        <f t="shared" si="98"/>
        <v>0</v>
      </c>
      <c r="AB463" s="372">
        <f t="shared" si="98"/>
        <v>0</v>
      </c>
      <c r="AC463" s="372">
        <f t="shared" si="98"/>
        <v>0</v>
      </c>
      <c r="AD463" s="372">
        <f t="shared" si="98"/>
        <v>0</v>
      </c>
      <c r="AE463" s="372">
        <f t="shared" si="98"/>
        <v>0</v>
      </c>
      <c r="AF463" s="346">
        <f t="shared" si="97"/>
        <v>0</v>
      </c>
      <c r="AG463" s="346">
        <f>IF(C463=Allgemeines!$C$12,SAV!$V463-SAV!$AH463,HLOOKUP(Allgemeines!$C$12-1,$AI$4:$AO$2000,ROW(C463)-3,FALSE)-$AH463)</f>
        <v>0</v>
      </c>
      <c r="AH463" s="346">
        <f>HLOOKUP(Allgemeines!$C$12,$AI$4:$AO$2000,ROW(C463)-3,FALSE)</f>
        <v>0</v>
      </c>
      <c r="AI463" s="346">
        <f t="shared" si="88"/>
        <v>0</v>
      </c>
      <c r="AJ463" s="346">
        <f t="shared" si="89"/>
        <v>0</v>
      </c>
      <c r="AK463" s="346">
        <f t="shared" si="90"/>
        <v>0</v>
      </c>
      <c r="AL463" s="346">
        <f t="shared" si="91"/>
        <v>0</v>
      </c>
      <c r="AM463" s="346">
        <f t="shared" si="92"/>
        <v>0</v>
      </c>
      <c r="AN463" s="346">
        <f t="shared" si="93"/>
        <v>0</v>
      </c>
      <c r="AO463" s="346">
        <f t="shared" si="94"/>
        <v>0</v>
      </c>
    </row>
    <row r="464" spans="1:41" x14ac:dyDescent="0.25">
      <c r="A464" s="369"/>
      <c r="B464" s="369"/>
      <c r="C464" s="370"/>
      <c r="D464" s="369"/>
      <c r="E464" s="369"/>
      <c r="F464" s="369"/>
      <c r="G464" s="344">
        <f t="shared" si="95"/>
        <v>0</v>
      </c>
      <c r="H464" s="369"/>
      <c r="I464" s="369"/>
      <c r="J464" s="369"/>
      <c r="K464" s="369"/>
      <c r="L464" s="369"/>
      <c r="M464" s="369"/>
      <c r="N464" s="369"/>
      <c r="O464" s="369"/>
      <c r="P464" s="371"/>
      <c r="Q464" s="465">
        <f>IF(C464&gt;Allgemeines!$C$12,0,SUM(G464,H464,J464,K464,M464:N464)-SUM(I464,L464,O464:P464))</f>
        <v>0</v>
      </c>
      <c r="R464" s="369"/>
      <c r="S464" s="369"/>
      <c r="T464" s="369"/>
      <c r="U464" s="369"/>
      <c r="V464" s="344">
        <f t="shared" si="96"/>
        <v>0</v>
      </c>
      <c r="W464" s="345">
        <f>IF(ISBLANK($B464),0,VLOOKUP($B464,Listen!$A$2:$C$45,2,FALSE))</f>
        <v>0</v>
      </c>
      <c r="X464" s="345">
        <f>IF(ISBLANK($B464),0,VLOOKUP($B464,Listen!$A$2:$C$45,3,FALSE))</f>
        <v>0</v>
      </c>
      <c r="Y464" s="372">
        <f t="shared" si="99"/>
        <v>0</v>
      </c>
      <c r="Z464" s="372">
        <f t="shared" si="98"/>
        <v>0</v>
      </c>
      <c r="AA464" s="372">
        <f t="shared" si="98"/>
        <v>0</v>
      </c>
      <c r="AB464" s="372">
        <f t="shared" si="98"/>
        <v>0</v>
      </c>
      <c r="AC464" s="372">
        <f t="shared" si="98"/>
        <v>0</v>
      </c>
      <c r="AD464" s="372">
        <f t="shared" si="98"/>
        <v>0</v>
      </c>
      <c r="AE464" s="372">
        <f t="shared" si="98"/>
        <v>0</v>
      </c>
      <c r="AF464" s="346">
        <f t="shared" si="97"/>
        <v>0</v>
      </c>
      <c r="AG464" s="346">
        <f>IF(C464=Allgemeines!$C$12,SAV!$V464-SAV!$AH464,HLOOKUP(Allgemeines!$C$12-1,$AI$4:$AO$2000,ROW(C464)-3,FALSE)-$AH464)</f>
        <v>0</v>
      </c>
      <c r="AH464" s="346">
        <f>HLOOKUP(Allgemeines!$C$12,$AI$4:$AO$2000,ROW(C464)-3,FALSE)</f>
        <v>0</v>
      </c>
      <c r="AI464" s="346">
        <f t="shared" si="88"/>
        <v>0</v>
      </c>
      <c r="AJ464" s="346">
        <f t="shared" si="89"/>
        <v>0</v>
      </c>
      <c r="AK464" s="346">
        <f t="shared" si="90"/>
        <v>0</v>
      </c>
      <c r="AL464" s="346">
        <f t="shared" si="91"/>
        <v>0</v>
      </c>
      <c r="AM464" s="346">
        <f t="shared" si="92"/>
        <v>0</v>
      </c>
      <c r="AN464" s="346">
        <f t="shared" si="93"/>
        <v>0</v>
      </c>
      <c r="AO464" s="346">
        <f t="shared" si="94"/>
        <v>0</v>
      </c>
    </row>
    <row r="465" spans="1:41" x14ac:dyDescent="0.25">
      <c r="A465" s="369"/>
      <c r="B465" s="369"/>
      <c r="C465" s="370"/>
      <c r="D465" s="369"/>
      <c r="E465" s="369"/>
      <c r="F465" s="369"/>
      <c r="G465" s="344">
        <f t="shared" si="95"/>
        <v>0</v>
      </c>
      <c r="H465" s="369"/>
      <c r="I465" s="369"/>
      <c r="J465" s="369"/>
      <c r="K465" s="369"/>
      <c r="L465" s="369"/>
      <c r="M465" s="369"/>
      <c r="N465" s="369"/>
      <c r="O465" s="369"/>
      <c r="P465" s="371"/>
      <c r="Q465" s="465">
        <f>IF(C465&gt;Allgemeines!$C$12,0,SUM(G465,H465,J465,K465,M465:N465)-SUM(I465,L465,O465:P465))</f>
        <v>0</v>
      </c>
      <c r="R465" s="369"/>
      <c r="S465" s="369"/>
      <c r="T465" s="369"/>
      <c r="U465" s="369"/>
      <c r="V465" s="344">
        <f t="shared" si="96"/>
        <v>0</v>
      </c>
      <c r="W465" s="345">
        <f>IF(ISBLANK($B465),0,VLOOKUP($B465,Listen!$A$2:$C$45,2,FALSE))</f>
        <v>0</v>
      </c>
      <c r="X465" s="345">
        <f>IF(ISBLANK($B465),0,VLOOKUP($B465,Listen!$A$2:$C$45,3,FALSE))</f>
        <v>0</v>
      </c>
      <c r="Y465" s="372">
        <f t="shared" si="99"/>
        <v>0</v>
      </c>
      <c r="Z465" s="372">
        <f t="shared" si="98"/>
        <v>0</v>
      </c>
      <c r="AA465" s="372">
        <f t="shared" si="98"/>
        <v>0</v>
      </c>
      <c r="AB465" s="372">
        <f t="shared" si="98"/>
        <v>0</v>
      </c>
      <c r="AC465" s="372">
        <f t="shared" si="98"/>
        <v>0</v>
      </c>
      <c r="AD465" s="372">
        <f t="shared" si="98"/>
        <v>0</v>
      </c>
      <c r="AE465" s="372">
        <f t="shared" si="98"/>
        <v>0</v>
      </c>
      <c r="AF465" s="346">
        <f t="shared" si="97"/>
        <v>0</v>
      </c>
      <c r="AG465" s="346">
        <f>IF(C465=Allgemeines!$C$12,SAV!$V465-SAV!$AH465,HLOOKUP(Allgemeines!$C$12-1,$AI$4:$AO$2000,ROW(C465)-3,FALSE)-$AH465)</f>
        <v>0</v>
      </c>
      <c r="AH465" s="346">
        <f>HLOOKUP(Allgemeines!$C$12,$AI$4:$AO$2000,ROW(C465)-3,FALSE)</f>
        <v>0</v>
      </c>
      <c r="AI465" s="346">
        <f t="shared" si="88"/>
        <v>0</v>
      </c>
      <c r="AJ465" s="346">
        <f t="shared" si="89"/>
        <v>0</v>
      </c>
      <c r="AK465" s="346">
        <f t="shared" si="90"/>
        <v>0</v>
      </c>
      <c r="AL465" s="346">
        <f t="shared" si="91"/>
        <v>0</v>
      </c>
      <c r="AM465" s="346">
        <f t="shared" si="92"/>
        <v>0</v>
      </c>
      <c r="AN465" s="346">
        <f t="shared" si="93"/>
        <v>0</v>
      </c>
      <c r="AO465" s="346">
        <f t="shared" si="94"/>
        <v>0</v>
      </c>
    </row>
    <row r="466" spans="1:41" x14ac:dyDescent="0.25">
      <c r="A466" s="369"/>
      <c r="B466" s="369"/>
      <c r="C466" s="370"/>
      <c r="D466" s="369"/>
      <c r="E466" s="369"/>
      <c r="F466" s="369"/>
      <c r="G466" s="344">
        <f t="shared" si="95"/>
        <v>0</v>
      </c>
      <c r="H466" s="369"/>
      <c r="I466" s="369"/>
      <c r="J466" s="369"/>
      <c r="K466" s="369"/>
      <c r="L466" s="369"/>
      <c r="M466" s="369"/>
      <c r="N466" s="369"/>
      <c r="O466" s="369"/>
      <c r="P466" s="371"/>
      <c r="Q466" s="465">
        <f>IF(C466&gt;Allgemeines!$C$12,0,SUM(G466,H466,J466,K466,M466:N466)-SUM(I466,L466,O466:P466))</f>
        <v>0</v>
      </c>
      <c r="R466" s="369"/>
      <c r="S466" s="369"/>
      <c r="T466" s="369"/>
      <c r="U466" s="369"/>
      <c r="V466" s="344">
        <f t="shared" si="96"/>
        <v>0</v>
      </c>
      <c r="W466" s="345">
        <f>IF(ISBLANK($B466),0,VLOOKUP($B466,Listen!$A$2:$C$45,2,FALSE))</f>
        <v>0</v>
      </c>
      <c r="X466" s="345">
        <f>IF(ISBLANK($B466),0,VLOOKUP($B466,Listen!$A$2:$C$45,3,FALSE))</f>
        <v>0</v>
      </c>
      <c r="Y466" s="372">
        <f t="shared" si="99"/>
        <v>0</v>
      </c>
      <c r="Z466" s="372">
        <f t="shared" si="98"/>
        <v>0</v>
      </c>
      <c r="AA466" s="372">
        <f t="shared" si="98"/>
        <v>0</v>
      </c>
      <c r="AB466" s="372">
        <f t="shared" si="98"/>
        <v>0</v>
      </c>
      <c r="AC466" s="372">
        <f t="shared" si="98"/>
        <v>0</v>
      </c>
      <c r="AD466" s="372">
        <f t="shared" si="98"/>
        <v>0</v>
      </c>
      <c r="AE466" s="372">
        <f t="shared" si="98"/>
        <v>0</v>
      </c>
      <c r="AF466" s="346">
        <f t="shared" si="97"/>
        <v>0</v>
      </c>
      <c r="AG466" s="346">
        <f>IF(C466=Allgemeines!$C$12,SAV!$V466-SAV!$AH466,HLOOKUP(Allgemeines!$C$12-1,$AI$4:$AO$2000,ROW(C466)-3,FALSE)-$AH466)</f>
        <v>0</v>
      </c>
      <c r="AH466" s="346">
        <f>HLOOKUP(Allgemeines!$C$12,$AI$4:$AO$2000,ROW(C466)-3,FALSE)</f>
        <v>0</v>
      </c>
      <c r="AI466" s="346">
        <f t="shared" si="88"/>
        <v>0</v>
      </c>
      <c r="AJ466" s="346">
        <f t="shared" si="89"/>
        <v>0</v>
      </c>
      <c r="AK466" s="346">
        <f t="shared" si="90"/>
        <v>0</v>
      </c>
      <c r="AL466" s="346">
        <f t="shared" si="91"/>
        <v>0</v>
      </c>
      <c r="AM466" s="346">
        <f t="shared" si="92"/>
        <v>0</v>
      </c>
      <c r="AN466" s="346">
        <f t="shared" si="93"/>
        <v>0</v>
      </c>
      <c r="AO466" s="346">
        <f t="shared" si="94"/>
        <v>0</v>
      </c>
    </row>
    <row r="467" spans="1:41" x14ac:dyDescent="0.25">
      <c r="A467" s="369"/>
      <c r="B467" s="369"/>
      <c r="C467" s="370"/>
      <c r="D467" s="369"/>
      <c r="E467" s="369"/>
      <c r="F467" s="369"/>
      <c r="G467" s="344">
        <f t="shared" si="95"/>
        <v>0</v>
      </c>
      <c r="H467" s="369"/>
      <c r="I467" s="369"/>
      <c r="J467" s="369"/>
      <c r="K467" s="369"/>
      <c r="L467" s="369"/>
      <c r="M467" s="369"/>
      <c r="N467" s="369"/>
      <c r="O467" s="369"/>
      <c r="P467" s="371"/>
      <c r="Q467" s="465">
        <f>IF(C467&gt;Allgemeines!$C$12,0,SUM(G467,H467,J467,K467,M467:N467)-SUM(I467,L467,O467:P467))</f>
        <v>0</v>
      </c>
      <c r="R467" s="369"/>
      <c r="S467" s="369"/>
      <c r="T467" s="369"/>
      <c r="U467" s="369"/>
      <c r="V467" s="344">
        <f t="shared" si="96"/>
        <v>0</v>
      </c>
      <c r="W467" s="345">
        <f>IF(ISBLANK($B467),0,VLOOKUP($B467,Listen!$A$2:$C$45,2,FALSE))</f>
        <v>0</v>
      </c>
      <c r="X467" s="345">
        <f>IF(ISBLANK($B467),0,VLOOKUP($B467,Listen!$A$2:$C$45,3,FALSE))</f>
        <v>0</v>
      </c>
      <c r="Y467" s="372">
        <f t="shared" si="99"/>
        <v>0</v>
      </c>
      <c r="Z467" s="372">
        <f t="shared" si="98"/>
        <v>0</v>
      </c>
      <c r="AA467" s="372">
        <f t="shared" si="98"/>
        <v>0</v>
      </c>
      <c r="AB467" s="372">
        <f t="shared" si="98"/>
        <v>0</v>
      </c>
      <c r="AC467" s="372">
        <f t="shared" si="98"/>
        <v>0</v>
      </c>
      <c r="AD467" s="372">
        <f t="shared" si="98"/>
        <v>0</v>
      </c>
      <c r="AE467" s="372">
        <f t="shared" si="98"/>
        <v>0</v>
      </c>
      <c r="AF467" s="346">
        <f t="shared" si="97"/>
        <v>0</v>
      </c>
      <c r="AG467" s="346">
        <f>IF(C467=Allgemeines!$C$12,SAV!$V467-SAV!$AH467,HLOOKUP(Allgemeines!$C$12-1,$AI$4:$AO$2000,ROW(C467)-3,FALSE)-$AH467)</f>
        <v>0</v>
      </c>
      <c r="AH467" s="346">
        <f>HLOOKUP(Allgemeines!$C$12,$AI$4:$AO$2000,ROW(C467)-3,FALSE)</f>
        <v>0</v>
      </c>
      <c r="AI467" s="346">
        <f t="shared" si="88"/>
        <v>0</v>
      </c>
      <c r="AJ467" s="346">
        <f t="shared" si="89"/>
        <v>0</v>
      </c>
      <c r="AK467" s="346">
        <f t="shared" si="90"/>
        <v>0</v>
      </c>
      <c r="AL467" s="346">
        <f t="shared" si="91"/>
        <v>0</v>
      </c>
      <c r="AM467" s="346">
        <f t="shared" si="92"/>
        <v>0</v>
      </c>
      <c r="AN467" s="346">
        <f t="shared" si="93"/>
        <v>0</v>
      </c>
      <c r="AO467" s="346">
        <f t="shared" si="94"/>
        <v>0</v>
      </c>
    </row>
    <row r="468" spans="1:41" x14ac:dyDescent="0.25">
      <c r="A468" s="369"/>
      <c r="B468" s="369"/>
      <c r="C468" s="370"/>
      <c r="D468" s="369"/>
      <c r="E468" s="369"/>
      <c r="F468" s="369"/>
      <c r="G468" s="344">
        <f t="shared" si="95"/>
        <v>0</v>
      </c>
      <c r="H468" s="369"/>
      <c r="I468" s="369"/>
      <c r="J468" s="369"/>
      <c r="K468" s="369"/>
      <c r="L468" s="369"/>
      <c r="M468" s="369"/>
      <c r="N468" s="369"/>
      <c r="O468" s="369"/>
      <c r="P468" s="371"/>
      <c r="Q468" s="465">
        <f>IF(C468&gt;Allgemeines!$C$12,0,SUM(G468,H468,J468,K468,M468:N468)-SUM(I468,L468,O468:P468))</f>
        <v>0</v>
      </c>
      <c r="R468" s="369"/>
      <c r="S468" s="369"/>
      <c r="T468" s="369"/>
      <c r="U468" s="369"/>
      <c r="V468" s="344">
        <f t="shared" si="96"/>
        <v>0</v>
      </c>
      <c r="W468" s="345">
        <f>IF(ISBLANK($B468),0,VLOOKUP($B468,Listen!$A$2:$C$45,2,FALSE))</f>
        <v>0</v>
      </c>
      <c r="X468" s="345">
        <f>IF(ISBLANK($B468),0,VLOOKUP($B468,Listen!$A$2:$C$45,3,FALSE))</f>
        <v>0</v>
      </c>
      <c r="Y468" s="372">
        <f t="shared" si="99"/>
        <v>0</v>
      </c>
      <c r="Z468" s="372">
        <f t="shared" si="98"/>
        <v>0</v>
      </c>
      <c r="AA468" s="372">
        <f t="shared" si="98"/>
        <v>0</v>
      </c>
      <c r="AB468" s="372">
        <f t="shared" si="98"/>
        <v>0</v>
      </c>
      <c r="AC468" s="372">
        <f t="shared" si="98"/>
        <v>0</v>
      </c>
      <c r="AD468" s="372">
        <f t="shared" si="98"/>
        <v>0</v>
      </c>
      <c r="AE468" s="372">
        <f t="shared" si="98"/>
        <v>0</v>
      </c>
      <c r="AF468" s="346">
        <f t="shared" si="97"/>
        <v>0</v>
      </c>
      <c r="AG468" s="346">
        <f>IF(C468=Allgemeines!$C$12,SAV!$V468-SAV!$AH468,HLOOKUP(Allgemeines!$C$12-1,$AI$4:$AO$2000,ROW(C468)-3,FALSE)-$AH468)</f>
        <v>0</v>
      </c>
      <c r="AH468" s="346">
        <f>HLOOKUP(Allgemeines!$C$12,$AI$4:$AO$2000,ROW(C468)-3,FALSE)</f>
        <v>0</v>
      </c>
      <c r="AI468" s="346">
        <f t="shared" si="88"/>
        <v>0</v>
      </c>
      <c r="AJ468" s="346">
        <f t="shared" si="89"/>
        <v>0</v>
      </c>
      <c r="AK468" s="346">
        <f t="shared" si="90"/>
        <v>0</v>
      </c>
      <c r="AL468" s="346">
        <f t="shared" si="91"/>
        <v>0</v>
      </c>
      <c r="AM468" s="346">
        <f t="shared" si="92"/>
        <v>0</v>
      </c>
      <c r="AN468" s="346">
        <f t="shared" si="93"/>
        <v>0</v>
      </c>
      <c r="AO468" s="346">
        <f t="shared" si="94"/>
        <v>0</v>
      </c>
    </row>
    <row r="469" spans="1:41" x14ac:dyDescent="0.25">
      <c r="A469" s="369"/>
      <c r="B469" s="369"/>
      <c r="C469" s="370"/>
      <c r="D469" s="369"/>
      <c r="E469" s="369"/>
      <c r="F469" s="369"/>
      <c r="G469" s="344">
        <f t="shared" si="95"/>
        <v>0</v>
      </c>
      <c r="H469" s="369"/>
      <c r="I469" s="369"/>
      <c r="J469" s="369"/>
      <c r="K469" s="369"/>
      <c r="L469" s="369"/>
      <c r="M469" s="369"/>
      <c r="N469" s="369"/>
      <c r="O469" s="369"/>
      <c r="P469" s="371"/>
      <c r="Q469" s="465">
        <f>IF(C469&gt;Allgemeines!$C$12,0,SUM(G469,H469,J469,K469,M469:N469)-SUM(I469,L469,O469:P469))</f>
        <v>0</v>
      </c>
      <c r="R469" s="369"/>
      <c r="S469" s="369"/>
      <c r="T469" s="369"/>
      <c r="U469" s="369"/>
      <c r="V469" s="344">
        <f t="shared" si="96"/>
        <v>0</v>
      </c>
      <c r="W469" s="345">
        <f>IF(ISBLANK($B469),0,VLOOKUP($B469,Listen!$A$2:$C$45,2,FALSE))</f>
        <v>0</v>
      </c>
      <c r="X469" s="345">
        <f>IF(ISBLANK($B469),0,VLOOKUP($B469,Listen!$A$2:$C$45,3,FALSE))</f>
        <v>0</v>
      </c>
      <c r="Y469" s="372">
        <f t="shared" si="99"/>
        <v>0</v>
      </c>
      <c r="Z469" s="372">
        <f t="shared" si="98"/>
        <v>0</v>
      </c>
      <c r="AA469" s="372">
        <f t="shared" si="98"/>
        <v>0</v>
      </c>
      <c r="AB469" s="372">
        <f t="shared" si="98"/>
        <v>0</v>
      </c>
      <c r="AC469" s="372">
        <f t="shared" si="98"/>
        <v>0</v>
      </c>
      <c r="AD469" s="372">
        <f t="shared" si="98"/>
        <v>0</v>
      </c>
      <c r="AE469" s="372">
        <f t="shared" si="98"/>
        <v>0</v>
      </c>
      <c r="AF469" s="346">
        <f t="shared" si="97"/>
        <v>0</v>
      </c>
      <c r="AG469" s="346">
        <f>IF(C469=Allgemeines!$C$12,SAV!$V469-SAV!$AH469,HLOOKUP(Allgemeines!$C$12-1,$AI$4:$AO$2000,ROW(C469)-3,FALSE)-$AH469)</f>
        <v>0</v>
      </c>
      <c r="AH469" s="346">
        <f>HLOOKUP(Allgemeines!$C$12,$AI$4:$AO$2000,ROW(C469)-3,FALSE)</f>
        <v>0</v>
      </c>
      <c r="AI469" s="346">
        <f t="shared" si="88"/>
        <v>0</v>
      </c>
      <c r="AJ469" s="346">
        <f t="shared" si="89"/>
        <v>0</v>
      </c>
      <c r="AK469" s="346">
        <f t="shared" si="90"/>
        <v>0</v>
      </c>
      <c r="AL469" s="346">
        <f t="shared" si="91"/>
        <v>0</v>
      </c>
      <c r="AM469" s="346">
        <f t="shared" si="92"/>
        <v>0</v>
      </c>
      <c r="AN469" s="346">
        <f t="shared" si="93"/>
        <v>0</v>
      </c>
      <c r="AO469" s="346">
        <f t="shared" si="94"/>
        <v>0</v>
      </c>
    </row>
    <row r="470" spans="1:41" x14ac:dyDescent="0.25">
      <c r="A470" s="369"/>
      <c r="B470" s="369"/>
      <c r="C470" s="370"/>
      <c r="D470" s="369"/>
      <c r="E470" s="369"/>
      <c r="F470" s="369"/>
      <c r="G470" s="344">
        <f t="shared" si="95"/>
        <v>0</v>
      </c>
      <c r="H470" s="369"/>
      <c r="I470" s="369"/>
      <c r="J470" s="369"/>
      <c r="K470" s="369"/>
      <c r="L470" s="369"/>
      <c r="M470" s="369"/>
      <c r="N470" s="369"/>
      <c r="O470" s="369"/>
      <c r="P470" s="371"/>
      <c r="Q470" s="465">
        <f>IF(C470&gt;Allgemeines!$C$12,0,SUM(G470,H470,J470,K470,M470:N470)-SUM(I470,L470,O470:P470))</f>
        <v>0</v>
      </c>
      <c r="R470" s="369"/>
      <c r="S470" s="369"/>
      <c r="T470" s="369"/>
      <c r="U470" s="369"/>
      <c r="V470" s="344">
        <f t="shared" si="96"/>
        <v>0</v>
      </c>
      <c r="W470" s="345">
        <f>IF(ISBLANK($B470),0,VLOOKUP($B470,Listen!$A$2:$C$45,2,FALSE))</f>
        <v>0</v>
      </c>
      <c r="X470" s="345">
        <f>IF(ISBLANK($B470),0,VLOOKUP($B470,Listen!$A$2:$C$45,3,FALSE))</f>
        <v>0</v>
      </c>
      <c r="Y470" s="372">
        <f t="shared" si="99"/>
        <v>0</v>
      </c>
      <c r="Z470" s="372">
        <f t="shared" si="98"/>
        <v>0</v>
      </c>
      <c r="AA470" s="372">
        <f t="shared" si="98"/>
        <v>0</v>
      </c>
      <c r="AB470" s="372">
        <f t="shared" si="98"/>
        <v>0</v>
      </c>
      <c r="AC470" s="372">
        <f t="shared" si="98"/>
        <v>0</v>
      </c>
      <c r="AD470" s="372">
        <f t="shared" si="98"/>
        <v>0</v>
      </c>
      <c r="AE470" s="372">
        <f t="shared" si="98"/>
        <v>0</v>
      </c>
      <c r="AF470" s="346">
        <f t="shared" si="97"/>
        <v>0</v>
      </c>
      <c r="AG470" s="346">
        <f>IF(C470=Allgemeines!$C$12,SAV!$V470-SAV!$AH470,HLOOKUP(Allgemeines!$C$12-1,$AI$4:$AO$2000,ROW(C470)-3,FALSE)-$AH470)</f>
        <v>0</v>
      </c>
      <c r="AH470" s="346">
        <f>HLOOKUP(Allgemeines!$C$12,$AI$4:$AO$2000,ROW(C470)-3,FALSE)</f>
        <v>0</v>
      </c>
      <c r="AI470" s="346">
        <f t="shared" si="88"/>
        <v>0</v>
      </c>
      <c r="AJ470" s="346">
        <f t="shared" si="89"/>
        <v>0</v>
      </c>
      <c r="AK470" s="346">
        <f t="shared" si="90"/>
        <v>0</v>
      </c>
      <c r="AL470" s="346">
        <f t="shared" si="91"/>
        <v>0</v>
      </c>
      <c r="AM470" s="346">
        <f t="shared" si="92"/>
        <v>0</v>
      </c>
      <c r="AN470" s="346">
        <f t="shared" si="93"/>
        <v>0</v>
      </c>
      <c r="AO470" s="346">
        <f t="shared" si="94"/>
        <v>0</v>
      </c>
    </row>
    <row r="471" spans="1:41" x14ac:dyDescent="0.25">
      <c r="A471" s="369"/>
      <c r="B471" s="369"/>
      <c r="C471" s="370"/>
      <c r="D471" s="369"/>
      <c r="E471" s="369"/>
      <c r="F471" s="369"/>
      <c r="G471" s="344">
        <f t="shared" si="95"/>
        <v>0</v>
      </c>
      <c r="H471" s="369"/>
      <c r="I471" s="369"/>
      <c r="J471" s="369"/>
      <c r="K471" s="369"/>
      <c r="L471" s="369"/>
      <c r="M471" s="369"/>
      <c r="N471" s="369"/>
      <c r="O471" s="369"/>
      <c r="P471" s="371"/>
      <c r="Q471" s="465">
        <f>IF(C471&gt;Allgemeines!$C$12,0,SUM(G471,H471,J471,K471,M471:N471)-SUM(I471,L471,O471:P471))</f>
        <v>0</v>
      </c>
      <c r="R471" s="369"/>
      <c r="S471" s="369"/>
      <c r="T471" s="369"/>
      <c r="U471" s="369"/>
      <c r="V471" s="344">
        <f t="shared" si="96"/>
        <v>0</v>
      </c>
      <c r="W471" s="345">
        <f>IF(ISBLANK($B471),0,VLOOKUP($B471,Listen!$A$2:$C$45,2,FALSE))</f>
        <v>0</v>
      </c>
      <c r="X471" s="345">
        <f>IF(ISBLANK($B471),0,VLOOKUP($B471,Listen!$A$2:$C$45,3,FALSE))</f>
        <v>0</v>
      </c>
      <c r="Y471" s="372">
        <f t="shared" si="99"/>
        <v>0</v>
      </c>
      <c r="Z471" s="372">
        <f t="shared" si="98"/>
        <v>0</v>
      </c>
      <c r="AA471" s="372">
        <f t="shared" si="98"/>
        <v>0</v>
      </c>
      <c r="AB471" s="372">
        <f t="shared" si="98"/>
        <v>0</v>
      </c>
      <c r="AC471" s="372">
        <f t="shared" si="98"/>
        <v>0</v>
      </c>
      <c r="AD471" s="372">
        <f t="shared" si="98"/>
        <v>0</v>
      </c>
      <c r="AE471" s="372">
        <f t="shared" si="98"/>
        <v>0</v>
      </c>
      <c r="AF471" s="346">
        <f t="shared" si="97"/>
        <v>0</v>
      </c>
      <c r="AG471" s="346">
        <f>IF(C471=Allgemeines!$C$12,SAV!$V471-SAV!$AH471,HLOOKUP(Allgemeines!$C$12-1,$AI$4:$AO$2000,ROW(C471)-3,FALSE)-$AH471)</f>
        <v>0</v>
      </c>
      <c r="AH471" s="346">
        <f>HLOOKUP(Allgemeines!$C$12,$AI$4:$AO$2000,ROW(C471)-3,FALSE)</f>
        <v>0</v>
      </c>
      <c r="AI471" s="346">
        <f t="shared" si="88"/>
        <v>0</v>
      </c>
      <c r="AJ471" s="346">
        <f t="shared" si="89"/>
        <v>0</v>
      </c>
      <c r="AK471" s="346">
        <f t="shared" si="90"/>
        <v>0</v>
      </c>
      <c r="AL471" s="346">
        <f t="shared" si="91"/>
        <v>0</v>
      </c>
      <c r="AM471" s="346">
        <f t="shared" si="92"/>
        <v>0</v>
      </c>
      <c r="AN471" s="346">
        <f t="shared" si="93"/>
        <v>0</v>
      </c>
      <c r="AO471" s="346">
        <f t="shared" si="94"/>
        <v>0</v>
      </c>
    </row>
    <row r="472" spans="1:41" x14ac:dyDescent="0.25">
      <c r="A472" s="369"/>
      <c r="B472" s="369"/>
      <c r="C472" s="370"/>
      <c r="D472" s="369"/>
      <c r="E472" s="369"/>
      <c r="F472" s="369"/>
      <c r="G472" s="344">
        <f t="shared" si="95"/>
        <v>0</v>
      </c>
      <c r="H472" s="369"/>
      <c r="I472" s="369"/>
      <c r="J472" s="369"/>
      <c r="K472" s="369"/>
      <c r="L472" s="369"/>
      <c r="M472" s="369"/>
      <c r="N472" s="369"/>
      <c r="O472" s="369"/>
      <c r="P472" s="371"/>
      <c r="Q472" s="465">
        <f>IF(C472&gt;Allgemeines!$C$12,0,SUM(G472,H472,J472,K472,M472:N472)-SUM(I472,L472,O472:P472))</f>
        <v>0</v>
      </c>
      <c r="R472" s="369"/>
      <c r="S472" s="369"/>
      <c r="T472" s="369"/>
      <c r="U472" s="369"/>
      <c r="V472" s="344">
        <f t="shared" si="96"/>
        <v>0</v>
      </c>
      <c r="W472" s="345">
        <f>IF(ISBLANK($B472),0,VLOOKUP($B472,Listen!$A$2:$C$45,2,FALSE))</f>
        <v>0</v>
      </c>
      <c r="X472" s="345">
        <f>IF(ISBLANK($B472),0,VLOOKUP($B472,Listen!$A$2:$C$45,3,FALSE))</f>
        <v>0</v>
      </c>
      <c r="Y472" s="372">
        <f t="shared" si="99"/>
        <v>0</v>
      </c>
      <c r="Z472" s="372">
        <f t="shared" si="98"/>
        <v>0</v>
      </c>
      <c r="AA472" s="372">
        <f t="shared" si="98"/>
        <v>0</v>
      </c>
      <c r="AB472" s="372">
        <f t="shared" si="98"/>
        <v>0</v>
      </c>
      <c r="AC472" s="372">
        <f t="shared" si="98"/>
        <v>0</v>
      </c>
      <c r="AD472" s="372">
        <f t="shared" si="98"/>
        <v>0</v>
      </c>
      <c r="AE472" s="372">
        <f t="shared" si="98"/>
        <v>0</v>
      </c>
      <c r="AF472" s="346">
        <f t="shared" si="97"/>
        <v>0</v>
      </c>
      <c r="AG472" s="346">
        <f>IF(C472=Allgemeines!$C$12,SAV!$V472-SAV!$AH472,HLOOKUP(Allgemeines!$C$12-1,$AI$4:$AO$2000,ROW(C472)-3,FALSE)-$AH472)</f>
        <v>0</v>
      </c>
      <c r="AH472" s="346">
        <f>HLOOKUP(Allgemeines!$C$12,$AI$4:$AO$2000,ROW(C472)-3,FALSE)</f>
        <v>0</v>
      </c>
      <c r="AI472" s="346">
        <f t="shared" si="88"/>
        <v>0</v>
      </c>
      <c r="AJ472" s="346">
        <f t="shared" si="89"/>
        <v>0</v>
      </c>
      <c r="AK472" s="346">
        <f t="shared" si="90"/>
        <v>0</v>
      </c>
      <c r="AL472" s="346">
        <f t="shared" si="91"/>
        <v>0</v>
      </c>
      <c r="AM472" s="346">
        <f t="shared" si="92"/>
        <v>0</v>
      </c>
      <c r="AN472" s="346">
        <f t="shared" si="93"/>
        <v>0</v>
      </c>
      <c r="AO472" s="346">
        <f t="shared" si="94"/>
        <v>0</v>
      </c>
    </row>
    <row r="473" spans="1:41" x14ac:dyDescent="0.25">
      <c r="A473" s="369"/>
      <c r="B473" s="369"/>
      <c r="C473" s="370"/>
      <c r="D473" s="369"/>
      <c r="E473" s="369"/>
      <c r="F473" s="369"/>
      <c r="G473" s="344">
        <f t="shared" si="95"/>
        <v>0</v>
      </c>
      <c r="H473" s="369"/>
      <c r="I473" s="369"/>
      <c r="J473" s="369"/>
      <c r="K473" s="369"/>
      <c r="L473" s="369"/>
      <c r="M473" s="369"/>
      <c r="N473" s="369"/>
      <c r="O473" s="369"/>
      <c r="P473" s="371"/>
      <c r="Q473" s="465">
        <f>IF(C473&gt;Allgemeines!$C$12,0,SUM(G473,H473,J473,K473,M473:N473)-SUM(I473,L473,O473:P473))</f>
        <v>0</v>
      </c>
      <c r="R473" s="369"/>
      <c r="S473" s="369"/>
      <c r="T473" s="369"/>
      <c r="U473" s="369"/>
      <c r="V473" s="344">
        <f t="shared" si="96"/>
        <v>0</v>
      </c>
      <c r="W473" s="345">
        <f>IF(ISBLANK($B473),0,VLOOKUP($B473,Listen!$A$2:$C$45,2,FALSE))</f>
        <v>0</v>
      </c>
      <c r="X473" s="345">
        <f>IF(ISBLANK($B473),0,VLOOKUP($B473,Listen!$A$2:$C$45,3,FALSE))</f>
        <v>0</v>
      </c>
      <c r="Y473" s="372">
        <f t="shared" si="99"/>
        <v>0</v>
      </c>
      <c r="Z473" s="372">
        <f t="shared" si="98"/>
        <v>0</v>
      </c>
      <c r="AA473" s="372">
        <f t="shared" si="98"/>
        <v>0</v>
      </c>
      <c r="AB473" s="372">
        <f t="shared" si="98"/>
        <v>0</v>
      </c>
      <c r="AC473" s="372">
        <f t="shared" si="98"/>
        <v>0</v>
      </c>
      <c r="AD473" s="372">
        <f t="shared" si="98"/>
        <v>0</v>
      </c>
      <c r="AE473" s="372">
        <f t="shared" si="98"/>
        <v>0</v>
      </c>
      <c r="AF473" s="346">
        <f t="shared" si="97"/>
        <v>0</v>
      </c>
      <c r="AG473" s="346">
        <f>IF(C473=Allgemeines!$C$12,SAV!$V473-SAV!$AH473,HLOOKUP(Allgemeines!$C$12-1,$AI$4:$AO$2000,ROW(C473)-3,FALSE)-$AH473)</f>
        <v>0</v>
      </c>
      <c r="AH473" s="346">
        <f>HLOOKUP(Allgemeines!$C$12,$AI$4:$AO$2000,ROW(C473)-3,FALSE)</f>
        <v>0</v>
      </c>
      <c r="AI473" s="346">
        <f t="shared" si="88"/>
        <v>0</v>
      </c>
      <c r="AJ473" s="346">
        <f t="shared" si="89"/>
        <v>0</v>
      </c>
      <c r="AK473" s="346">
        <f t="shared" si="90"/>
        <v>0</v>
      </c>
      <c r="AL473" s="346">
        <f t="shared" si="91"/>
        <v>0</v>
      </c>
      <c r="AM473" s="346">
        <f t="shared" si="92"/>
        <v>0</v>
      </c>
      <c r="AN473" s="346">
        <f t="shared" si="93"/>
        <v>0</v>
      </c>
      <c r="AO473" s="346">
        <f t="shared" si="94"/>
        <v>0</v>
      </c>
    </row>
    <row r="474" spans="1:41" x14ac:dyDescent="0.25">
      <c r="A474" s="369"/>
      <c r="B474" s="369"/>
      <c r="C474" s="370"/>
      <c r="D474" s="369"/>
      <c r="E474" s="369"/>
      <c r="F474" s="369"/>
      <c r="G474" s="344">
        <f t="shared" si="95"/>
        <v>0</v>
      </c>
      <c r="H474" s="369"/>
      <c r="I474" s="369"/>
      <c r="J474" s="369"/>
      <c r="K474" s="369"/>
      <c r="L474" s="369"/>
      <c r="M474" s="369"/>
      <c r="N474" s="369"/>
      <c r="O474" s="369"/>
      <c r="P474" s="371"/>
      <c r="Q474" s="465">
        <f>IF(C474&gt;Allgemeines!$C$12,0,SUM(G474,H474,J474,K474,M474:N474)-SUM(I474,L474,O474:P474))</f>
        <v>0</v>
      </c>
      <c r="R474" s="369"/>
      <c r="S474" s="369"/>
      <c r="T474" s="369"/>
      <c r="U474" s="369"/>
      <c r="V474" s="344">
        <f t="shared" si="96"/>
        <v>0</v>
      </c>
      <c r="W474" s="345">
        <f>IF(ISBLANK($B474),0,VLOOKUP($B474,Listen!$A$2:$C$45,2,FALSE))</f>
        <v>0</v>
      </c>
      <c r="X474" s="345">
        <f>IF(ISBLANK($B474),0,VLOOKUP($B474,Listen!$A$2:$C$45,3,FALSE))</f>
        <v>0</v>
      </c>
      <c r="Y474" s="372">
        <f t="shared" si="99"/>
        <v>0</v>
      </c>
      <c r="Z474" s="372">
        <f t="shared" si="98"/>
        <v>0</v>
      </c>
      <c r="AA474" s="372">
        <f t="shared" si="98"/>
        <v>0</v>
      </c>
      <c r="AB474" s="372">
        <f t="shared" si="98"/>
        <v>0</v>
      </c>
      <c r="AC474" s="372">
        <f t="shared" si="98"/>
        <v>0</v>
      </c>
      <c r="AD474" s="372">
        <f t="shared" si="98"/>
        <v>0</v>
      </c>
      <c r="AE474" s="372">
        <f t="shared" si="98"/>
        <v>0</v>
      </c>
      <c r="AF474" s="346">
        <f t="shared" si="97"/>
        <v>0</v>
      </c>
      <c r="AG474" s="346">
        <f>IF(C474=Allgemeines!$C$12,SAV!$V474-SAV!$AH474,HLOOKUP(Allgemeines!$C$12-1,$AI$4:$AO$2000,ROW(C474)-3,FALSE)-$AH474)</f>
        <v>0</v>
      </c>
      <c r="AH474" s="346">
        <f>HLOOKUP(Allgemeines!$C$12,$AI$4:$AO$2000,ROW(C474)-3,FALSE)</f>
        <v>0</v>
      </c>
      <c r="AI474" s="346">
        <f t="shared" si="88"/>
        <v>0</v>
      </c>
      <c r="AJ474" s="346">
        <f t="shared" si="89"/>
        <v>0</v>
      </c>
      <c r="AK474" s="346">
        <f t="shared" si="90"/>
        <v>0</v>
      </c>
      <c r="AL474" s="346">
        <f t="shared" si="91"/>
        <v>0</v>
      </c>
      <c r="AM474" s="346">
        <f t="shared" si="92"/>
        <v>0</v>
      </c>
      <c r="AN474" s="346">
        <f t="shared" si="93"/>
        <v>0</v>
      </c>
      <c r="AO474" s="346">
        <f t="shared" si="94"/>
        <v>0</v>
      </c>
    </row>
    <row r="475" spans="1:41" x14ac:dyDescent="0.25">
      <c r="A475" s="369"/>
      <c r="B475" s="369"/>
      <c r="C475" s="370"/>
      <c r="D475" s="369"/>
      <c r="E475" s="369"/>
      <c r="F475" s="369"/>
      <c r="G475" s="344">
        <f t="shared" si="95"/>
        <v>0</v>
      </c>
      <c r="H475" s="369"/>
      <c r="I475" s="369"/>
      <c r="J475" s="369"/>
      <c r="K475" s="369"/>
      <c r="L475" s="369"/>
      <c r="M475" s="369"/>
      <c r="N475" s="369"/>
      <c r="O475" s="369"/>
      <c r="P475" s="371"/>
      <c r="Q475" s="465">
        <f>IF(C475&gt;Allgemeines!$C$12,0,SUM(G475,H475,J475,K475,M475:N475)-SUM(I475,L475,O475:P475))</f>
        <v>0</v>
      </c>
      <c r="R475" s="369"/>
      <c r="S475" s="369"/>
      <c r="T475" s="369"/>
      <c r="U475" s="369"/>
      <c r="V475" s="344">
        <f t="shared" si="96"/>
        <v>0</v>
      </c>
      <c r="W475" s="345">
        <f>IF(ISBLANK($B475),0,VLOOKUP($B475,Listen!$A$2:$C$45,2,FALSE))</f>
        <v>0</v>
      </c>
      <c r="X475" s="345">
        <f>IF(ISBLANK($B475),0,VLOOKUP($B475,Listen!$A$2:$C$45,3,FALSE))</f>
        <v>0</v>
      </c>
      <c r="Y475" s="372">
        <f t="shared" si="99"/>
        <v>0</v>
      </c>
      <c r="Z475" s="372">
        <f t="shared" si="98"/>
        <v>0</v>
      </c>
      <c r="AA475" s="372">
        <f t="shared" si="98"/>
        <v>0</v>
      </c>
      <c r="AB475" s="372">
        <f t="shared" si="98"/>
        <v>0</v>
      </c>
      <c r="AC475" s="372">
        <f t="shared" si="98"/>
        <v>0</v>
      </c>
      <c r="AD475" s="372">
        <f t="shared" si="98"/>
        <v>0</v>
      </c>
      <c r="AE475" s="372">
        <f t="shared" si="98"/>
        <v>0</v>
      </c>
      <c r="AF475" s="346">
        <f t="shared" si="97"/>
        <v>0</v>
      </c>
      <c r="AG475" s="346">
        <f>IF(C475=Allgemeines!$C$12,SAV!$V475-SAV!$AH475,HLOOKUP(Allgemeines!$C$12-1,$AI$4:$AO$2000,ROW(C475)-3,FALSE)-$AH475)</f>
        <v>0</v>
      </c>
      <c r="AH475" s="346">
        <f>HLOOKUP(Allgemeines!$C$12,$AI$4:$AO$2000,ROW(C475)-3,FALSE)</f>
        <v>0</v>
      </c>
      <c r="AI475" s="346">
        <f t="shared" si="88"/>
        <v>0</v>
      </c>
      <c r="AJ475" s="346">
        <f t="shared" si="89"/>
        <v>0</v>
      </c>
      <c r="AK475" s="346">
        <f t="shared" si="90"/>
        <v>0</v>
      </c>
      <c r="AL475" s="346">
        <f t="shared" si="91"/>
        <v>0</v>
      </c>
      <c r="AM475" s="346">
        <f t="shared" si="92"/>
        <v>0</v>
      </c>
      <c r="AN475" s="346">
        <f t="shared" si="93"/>
        <v>0</v>
      </c>
      <c r="AO475" s="346">
        <f t="shared" si="94"/>
        <v>0</v>
      </c>
    </row>
    <row r="476" spans="1:41" x14ac:dyDescent="0.25">
      <c r="A476" s="369"/>
      <c r="B476" s="369"/>
      <c r="C476" s="370"/>
      <c r="D476" s="369"/>
      <c r="E476" s="369"/>
      <c r="F476" s="369"/>
      <c r="G476" s="344">
        <f t="shared" si="95"/>
        <v>0</v>
      </c>
      <c r="H476" s="369"/>
      <c r="I476" s="369"/>
      <c r="J476" s="369"/>
      <c r="K476" s="369"/>
      <c r="L476" s="369"/>
      <c r="M476" s="369"/>
      <c r="N476" s="369"/>
      <c r="O476" s="369"/>
      <c r="P476" s="371"/>
      <c r="Q476" s="465">
        <f>IF(C476&gt;Allgemeines!$C$12,0,SUM(G476,H476,J476,K476,M476:N476)-SUM(I476,L476,O476:P476))</f>
        <v>0</v>
      </c>
      <c r="R476" s="369"/>
      <c r="S476" s="369"/>
      <c r="T476" s="369"/>
      <c r="U476" s="369"/>
      <c r="V476" s="344">
        <f t="shared" si="96"/>
        <v>0</v>
      </c>
      <c r="W476" s="345">
        <f>IF(ISBLANK($B476),0,VLOOKUP($B476,Listen!$A$2:$C$45,2,FALSE))</f>
        <v>0</v>
      </c>
      <c r="X476" s="345">
        <f>IF(ISBLANK($B476),0,VLOOKUP($B476,Listen!$A$2:$C$45,3,FALSE))</f>
        <v>0</v>
      </c>
      <c r="Y476" s="372">
        <f t="shared" si="99"/>
        <v>0</v>
      </c>
      <c r="Z476" s="372">
        <f t="shared" si="98"/>
        <v>0</v>
      </c>
      <c r="AA476" s="372">
        <f t="shared" si="98"/>
        <v>0</v>
      </c>
      <c r="AB476" s="372">
        <f t="shared" si="98"/>
        <v>0</v>
      </c>
      <c r="AC476" s="372">
        <f t="shared" si="98"/>
        <v>0</v>
      </c>
      <c r="AD476" s="372">
        <f t="shared" si="98"/>
        <v>0</v>
      </c>
      <c r="AE476" s="372">
        <f t="shared" si="98"/>
        <v>0</v>
      </c>
      <c r="AF476" s="346">
        <f t="shared" si="97"/>
        <v>0</v>
      </c>
      <c r="AG476" s="346">
        <f>IF(C476=Allgemeines!$C$12,SAV!$V476-SAV!$AH476,HLOOKUP(Allgemeines!$C$12-1,$AI$4:$AO$2000,ROW(C476)-3,FALSE)-$AH476)</f>
        <v>0</v>
      </c>
      <c r="AH476" s="346">
        <f>HLOOKUP(Allgemeines!$C$12,$AI$4:$AO$2000,ROW(C476)-3,FALSE)</f>
        <v>0</v>
      </c>
      <c r="AI476" s="346">
        <f t="shared" si="88"/>
        <v>0</v>
      </c>
      <c r="AJ476" s="346">
        <f t="shared" si="89"/>
        <v>0</v>
      </c>
      <c r="AK476" s="346">
        <f t="shared" si="90"/>
        <v>0</v>
      </c>
      <c r="AL476" s="346">
        <f t="shared" si="91"/>
        <v>0</v>
      </c>
      <c r="AM476" s="346">
        <f t="shared" si="92"/>
        <v>0</v>
      </c>
      <c r="AN476" s="346">
        <f t="shared" si="93"/>
        <v>0</v>
      </c>
      <c r="AO476" s="346">
        <f t="shared" si="94"/>
        <v>0</v>
      </c>
    </row>
    <row r="477" spans="1:41" x14ac:dyDescent="0.25">
      <c r="A477" s="369"/>
      <c r="B477" s="369"/>
      <c r="C477" s="370"/>
      <c r="D477" s="369"/>
      <c r="E477" s="369"/>
      <c r="F477" s="369"/>
      <c r="G477" s="344">
        <f t="shared" si="95"/>
        <v>0</v>
      </c>
      <c r="H477" s="369"/>
      <c r="I477" s="369"/>
      <c r="J477" s="369"/>
      <c r="K477" s="369"/>
      <c r="L477" s="369"/>
      <c r="M477" s="369"/>
      <c r="N477" s="369"/>
      <c r="O477" s="369"/>
      <c r="P477" s="371"/>
      <c r="Q477" s="465">
        <f>IF(C477&gt;Allgemeines!$C$12,0,SUM(G477,H477,J477,K477,M477:N477)-SUM(I477,L477,O477:P477))</f>
        <v>0</v>
      </c>
      <c r="R477" s="369"/>
      <c r="S477" s="369"/>
      <c r="T477" s="369"/>
      <c r="U477" s="369"/>
      <c r="V477" s="344">
        <f t="shared" si="96"/>
        <v>0</v>
      </c>
      <c r="W477" s="345">
        <f>IF(ISBLANK($B477),0,VLOOKUP($B477,Listen!$A$2:$C$45,2,FALSE))</f>
        <v>0</v>
      </c>
      <c r="X477" s="345">
        <f>IF(ISBLANK($B477),0,VLOOKUP($B477,Listen!$A$2:$C$45,3,FALSE))</f>
        <v>0</v>
      </c>
      <c r="Y477" s="372">
        <f t="shared" si="99"/>
        <v>0</v>
      </c>
      <c r="Z477" s="372">
        <f t="shared" si="98"/>
        <v>0</v>
      </c>
      <c r="AA477" s="372">
        <f t="shared" si="98"/>
        <v>0</v>
      </c>
      <c r="AB477" s="372">
        <f t="shared" si="98"/>
        <v>0</v>
      </c>
      <c r="AC477" s="372">
        <f t="shared" si="98"/>
        <v>0</v>
      </c>
      <c r="AD477" s="372">
        <f t="shared" si="98"/>
        <v>0</v>
      </c>
      <c r="AE477" s="372">
        <f t="shared" si="98"/>
        <v>0</v>
      </c>
      <c r="AF477" s="346">
        <f t="shared" si="97"/>
        <v>0</v>
      </c>
      <c r="AG477" s="346">
        <f>IF(C477=Allgemeines!$C$12,SAV!$V477-SAV!$AH477,HLOOKUP(Allgemeines!$C$12-1,$AI$4:$AO$2000,ROW(C477)-3,FALSE)-$AH477)</f>
        <v>0</v>
      </c>
      <c r="AH477" s="346">
        <f>HLOOKUP(Allgemeines!$C$12,$AI$4:$AO$2000,ROW(C477)-3,FALSE)</f>
        <v>0</v>
      </c>
      <c r="AI477" s="346">
        <f t="shared" si="88"/>
        <v>0</v>
      </c>
      <c r="AJ477" s="346">
        <f t="shared" si="89"/>
        <v>0</v>
      </c>
      <c r="AK477" s="346">
        <f t="shared" si="90"/>
        <v>0</v>
      </c>
      <c r="AL477" s="346">
        <f t="shared" si="91"/>
        <v>0</v>
      </c>
      <c r="AM477" s="346">
        <f t="shared" si="92"/>
        <v>0</v>
      </c>
      <c r="AN477" s="346">
        <f t="shared" si="93"/>
        <v>0</v>
      </c>
      <c r="AO477" s="346">
        <f t="shared" si="94"/>
        <v>0</v>
      </c>
    </row>
    <row r="478" spans="1:41" x14ac:dyDescent="0.25">
      <c r="A478" s="369"/>
      <c r="B478" s="369"/>
      <c r="C478" s="370"/>
      <c r="D478" s="369"/>
      <c r="E478" s="369"/>
      <c r="F478" s="369"/>
      <c r="G478" s="344">
        <f t="shared" si="95"/>
        <v>0</v>
      </c>
      <c r="H478" s="369"/>
      <c r="I478" s="369"/>
      <c r="J478" s="369"/>
      <c r="K478" s="369"/>
      <c r="L478" s="369"/>
      <c r="M478" s="369"/>
      <c r="N478" s="369"/>
      <c r="O478" s="369"/>
      <c r="P478" s="371"/>
      <c r="Q478" s="465">
        <f>IF(C478&gt;Allgemeines!$C$12,0,SUM(G478,H478,J478,K478,M478:N478)-SUM(I478,L478,O478:P478))</f>
        <v>0</v>
      </c>
      <c r="R478" s="369"/>
      <c r="S478" s="369"/>
      <c r="T478" s="369"/>
      <c r="U478" s="369"/>
      <c r="V478" s="344">
        <f t="shared" si="96"/>
        <v>0</v>
      </c>
      <c r="W478" s="345">
        <f>IF(ISBLANK($B478),0,VLOOKUP($B478,Listen!$A$2:$C$45,2,FALSE))</f>
        <v>0</v>
      </c>
      <c r="X478" s="345">
        <f>IF(ISBLANK($B478),0,VLOOKUP($B478,Listen!$A$2:$C$45,3,FALSE))</f>
        <v>0</v>
      </c>
      <c r="Y478" s="372">
        <f t="shared" si="99"/>
        <v>0</v>
      </c>
      <c r="Z478" s="372">
        <f t="shared" si="98"/>
        <v>0</v>
      </c>
      <c r="AA478" s="372">
        <f t="shared" si="98"/>
        <v>0</v>
      </c>
      <c r="AB478" s="372">
        <f t="shared" si="98"/>
        <v>0</v>
      </c>
      <c r="AC478" s="372">
        <f t="shared" si="98"/>
        <v>0</v>
      </c>
      <c r="AD478" s="372">
        <f t="shared" si="98"/>
        <v>0</v>
      </c>
      <c r="AE478" s="372">
        <f t="shared" si="98"/>
        <v>0</v>
      </c>
      <c r="AF478" s="346">
        <f t="shared" si="97"/>
        <v>0</v>
      </c>
      <c r="AG478" s="346">
        <f>IF(C478=Allgemeines!$C$12,SAV!$V478-SAV!$AH478,HLOOKUP(Allgemeines!$C$12-1,$AI$4:$AO$2000,ROW(C478)-3,FALSE)-$AH478)</f>
        <v>0</v>
      </c>
      <c r="AH478" s="346">
        <f>HLOOKUP(Allgemeines!$C$12,$AI$4:$AO$2000,ROW(C478)-3,FALSE)</f>
        <v>0</v>
      </c>
      <c r="AI478" s="346">
        <f t="shared" si="88"/>
        <v>0</v>
      </c>
      <c r="AJ478" s="346">
        <f t="shared" si="89"/>
        <v>0</v>
      </c>
      <c r="AK478" s="346">
        <f t="shared" si="90"/>
        <v>0</v>
      </c>
      <c r="AL478" s="346">
        <f t="shared" si="91"/>
        <v>0</v>
      </c>
      <c r="AM478" s="346">
        <f t="shared" si="92"/>
        <v>0</v>
      </c>
      <c r="AN478" s="346">
        <f t="shared" si="93"/>
        <v>0</v>
      </c>
      <c r="AO478" s="346">
        <f t="shared" si="94"/>
        <v>0</v>
      </c>
    </row>
    <row r="479" spans="1:41" x14ac:dyDescent="0.25">
      <c r="A479" s="369"/>
      <c r="B479" s="369"/>
      <c r="C479" s="370"/>
      <c r="D479" s="369"/>
      <c r="E479" s="369"/>
      <c r="F479" s="369"/>
      <c r="G479" s="344">
        <f t="shared" si="95"/>
        <v>0</v>
      </c>
      <c r="H479" s="369"/>
      <c r="I479" s="369"/>
      <c r="J479" s="369"/>
      <c r="K479" s="369"/>
      <c r="L479" s="369"/>
      <c r="M479" s="369"/>
      <c r="N479" s="369"/>
      <c r="O479" s="369"/>
      <c r="P479" s="371"/>
      <c r="Q479" s="465">
        <f>IF(C479&gt;Allgemeines!$C$12,0,SUM(G479,H479,J479,K479,M479:N479)-SUM(I479,L479,O479:P479))</f>
        <v>0</v>
      </c>
      <c r="R479" s="369"/>
      <c r="S479" s="369"/>
      <c r="T479" s="369"/>
      <c r="U479" s="369"/>
      <c r="V479" s="344">
        <f t="shared" si="96"/>
        <v>0</v>
      </c>
      <c r="W479" s="345">
        <f>IF(ISBLANK($B479),0,VLOOKUP($B479,Listen!$A$2:$C$45,2,FALSE))</f>
        <v>0</v>
      </c>
      <c r="X479" s="345">
        <f>IF(ISBLANK($B479),0,VLOOKUP($B479,Listen!$A$2:$C$45,3,FALSE))</f>
        <v>0</v>
      </c>
      <c r="Y479" s="372">
        <f t="shared" si="99"/>
        <v>0</v>
      </c>
      <c r="Z479" s="372">
        <f t="shared" si="98"/>
        <v>0</v>
      </c>
      <c r="AA479" s="372">
        <f t="shared" si="98"/>
        <v>0</v>
      </c>
      <c r="AB479" s="372">
        <f t="shared" si="98"/>
        <v>0</v>
      </c>
      <c r="AC479" s="372">
        <f t="shared" si="98"/>
        <v>0</v>
      </c>
      <c r="AD479" s="372">
        <f t="shared" si="98"/>
        <v>0</v>
      </c>
      <c r="AE479" s="372">
        <f t="shared" si="98"/>
        <v>0</v>
      </c>
      <c r="AF479" s="346">
        <f t="shared" si="97"/>
        <v>0</v>
      </c>
      <c r="AG479" s="346">
        <f>IF(C479=Allgemeines!$C$12,SAV!$V479-SAV!$AH479,HLOOKUP(Allgemeines!$C$12-1,$AI$4:$AO$2000,ROW(C479)-3,FALSE)-$AH479)</f>
        <v>0</v>
      </c>
      <c r="AH479" s="346">
        <f>HLOOKUP(Allgemeines!$C$12,$AI$4:$AO$2000,ROW(C479)-3,FALSE)</f>
        <v>0</v>
      </c>
      <c r="AI479" s="346">
        <f t="shared" si="88"/>
        <v>0</v>
      </c>
      <c r="AJ479" s="346">
        <f t="shared" si="89"/>
        <v>0</v>
      </c>
      <c r="AK479" s="346">
        <f t="shared" si="90"/>
        <v>0</v>
      </c>
      <c r="AL479" s="346">
        <f t="shared" si="91"/>
        <v>0</v>
      </c>
      <c r="AM479" s="346">
        <f t="shared" si="92"/>
        <v>0</v>
      </c>
      <c r="AN479" s="346">
        <f t="shared" si="93"/>
        <v>0</v>
      </c>
      <c r="AO479" s="346">
        <f t="shared" si="94"/>
        <v>0</v>
      </c>
    </row>
    <row r="480" spans="1:41" x14ac:dyDescent="0.25">
      <c r="A480" s="369"/>
      <c r="B480" s="369"/>
      <c r="C480" s="370"/>
      <c r="D480" s="369"/>
      <c r="E480" s="369"/>
      <c r="F480" s="369"/>
      <c r="G480" s="344">
        <f t="shared" si="95"/>
        <v>0</v>
      </c>
      <c r="H480" s="369"/>
      <c r="I480" s="369"/>
      <c r="J480" s="369"/>
      <c r="K480" s="369"/>
      <c r="L480" s="369"/>
      <c r="M480" s="369"/>
      <c r="N480" s="369"/>
      <c r="O480" s="369"/>
      <c r="P480" s="371"/>
      <c r="Q480" s="465">
        <f>IF(C480&gt;Allgemeines!$C$12,0,SUM(G480,H480,J480,K480,M480:N480)-SUM(I480,L480,O480:P480))</f>
        <v>0</v>
      </c>
      <c r="R480" s="369"/>
      <c r="S480" s="369"/>
      <c r="T480" s="369"/>
      <c r="U480" s="369"/>
      <c r="V480" s="344">
        <f t="shared" si="96"/>
        <v>0</v>
      </c>
      <c r="W480" s="345">
        <f>IF(ISBLANK($B480),0,VLOOKUP($B480,Listen!$A$2:$C$45,2,FALSE))</f>
        <v>0</v>
      </c>
      <c r="X480" s="345">
        <f>IF(ISBLANK($B480),0,VLOOKUP($B480,Listen!$A$2:$C$45,3,FALSE))</f>
        <v>0</v>
      </c>
      <c r="Y480" s="372">
        <f t="shared" si="99"/>
        <v>0</v>
      </c>
      <c r="Z480" s="372">
        <f t="shared" si="98"/>
        <v>0</v>
      </c>
      <c r="AA480" s="372">
        <f t="shared" si="98"/>
        <v>0</v>
      </c>
      <c r="AB480" s="372">
        <f t="shared" si="98"/>
        <v>0</v>
      </c>
      <c r="AC480" s="372">
        <f t="shared" si="98"/>
        <v>0</v>
      </c>
      <c r="AD480" s="372">
        <f t="shared" si="98"/>
        <v>0</v>
      </c>
      <c r="AE480" s="372">
        <f t="shared" si="98"/>
        <v>0</v>
      </c>
      <c r="AF480" s="346">
        <f t="shared" si="97"/>
        <v>0</v>
      </c>
      <c r="AG480" s="346">
        <f>IF(C480=Allgemeines!$C$12,SAV!$V480-SAV!$AH480,HLOOKUP(Allgemeines!$C$12-1,$AI$4:$AO$2000,ROW(C480)-3,FALSE)-$AH480)</f>
        <v>0</v>
      </c>
      <c r="AH480" s="346">
        <f>HLOOKUP(Allgemeines!$C$12,$AI$4:$AO$2000,ROW(C480)-3,FALSE)</f>
        <v>0</v>
      </c>
      <c r="AI480" s="346">
        <f t="shared" si="88"/>
        <v>0</v>
      </c>
      <c r="AJ480" s="346">
        <f t="shared" si="89"/>
        <v>0</v>
      </c>
      <c r="AK480" s="346">
        <f t="shared" si="90"/>
        <v>0</v>
      </c>
      <c r="AL480" s="346">
        <f t="shared" si="91"/>
        <v>0</v>
      </c>
      <c r="AM480" s="346">
        <f t="shared" si="92"/>
        <v>0</v>
      </c>
      <c r="AN480" s="346">
        <f t="shared" si="93"/>
        <v>0</v>
      </c>
      <c r="AO480" s="346">
        <f t="shared" si="94"/>
        <v>0</v>
      </c>
    </row>
    <row r="481" spans="1:41" x14ac:dyDescent="0.25">
      <c r="A481" s="369"/>
      <c r="B481" s="369"/>
      <c r="C481" s="370"/>
      <c r="D481" s="369"/>
      <c r="E481" s="369"/>
      <c r="F481" s="369"/>
      <c r="G481" s="344">
        <f t="shared" si="95"/>
        <v>0</v>
      </c>
      <c r="H481" s="369"/>
      <c r="I481" s="369"/>
      <c r="J481" s="369"/>
      <c r="K481" s="369"/>
      <c r="L481" s="369"/>
      <c r="M481" s="369"/>
      <c r="N481" s="369"/>
      <c r="O481" s="369"/>
      <c r="P481" s="371"/>
      <c r="Q481" s="465">
        <f>IF(C481&gt;Allgemeines!$C$12,0,SUM(G481,H481,J481,K481,M481:N481)-SUM(I481,L481,O481:P481))</f>
        <v>0</v>
      </c>
      <c r="R481" s="369"/>
      <c r="S481" s="369"/>
      <c r="T481" s="369"/>
      <c r="U481" s="369"/>
      <c r="V481" s="344">
        <f t="shared" si="96"/>
        <v>0</v>
      </c>
      <c r="W481" s="345">
        <f>IF(ISBLANK($B481),0,VLOOKUP($B481,Listen!$A$2:$C$45,2,FALSE))</f>
        <v>0</v>
      </c>
      <c r="X481" s="345">
        <f>IF(ISBLANK($B481),0,VLOOKUP($B481,Listen!$A$2:$C$45,3,FALSE))</f>
        <v>0</v>
      </c>
      <c r="Y481" s="372">
        <f t="shared" si="99"/>
        <v>0</v>
      </c>
      <c r="Z481" s="372">
        <f t="shared" si="98"/>
        <v>0</v>
      </c>
      <c r="AA481" s="372">
        <f t="shared" si="98"/>
        <v>0</v>
      </c>
      <c r="AB481" s="372">
        <f t="shared" si="98"/>
        <v>0</v>
      </c>
      <c r="AC481" s="372">
        <f t="shared" si="98"/>
        <v>0</v>
      </c>
      <c r="AD481" s="372">
        <f t="shared" si="98"/>
        <v>0</v>
      </c>
      <c r="AE481" s="372">
        <f t="shared" si="98"/>
        <v>0</v>
      </c>
      <c r="AF481" s="346">
        <f t="shared" si="97"/>
        <v>0</v>
      </c>
      <c r="AG481" s="346">
        <f>IF(C481=Allgemeines!$C$12,SAV!$V481-SAV!$AH481,HLOOKUP(Allgemeines!$C$12-1,$AI$4:$AO$2000,ROW(C481)-3,FALSE)-$AH481)</f>
        <v>0</v>
      </c>
      <c r="AH481" s="346">
        <f>HLOOKUP(Allgemeines!$C$12,$AI$4:$AO$2000,ROW(C481)-3,FALSE)</f>
        <v>0</v>
      </c>
      <c r="AI481" s="346">
        <f t="shared" si="88"/>
        <v>0</v>
      </c>
      <c r="AJ481" s="346">
        <f t="shared" si="89"/>
        <v>0</v>
      </c>
      <c r="AK481" s="346">
        <f t="shared" si="90"/>
        <v>0</v>
      </c>
      <c r="AL481" s="346">
        <f t="shared" si="91"/>
        <v>0</v>
      </c>
      <c r="AM481" s="346">
        <f t="shared" si="92"/>
        <v>0</v>
      </c>
      <c r="AN481" s="346">
        <f t="shared" si="93"/>
        <v>0</v>
      </c>
      <c r="AO481" s="346">
        <f t="shared" si="94"/>
        <v>0</v>
      </c>
    </row>
    <row r="482" spans="1:41" x14ac:dyDescent="0.25">
      <c r="A482" s="369"/>
      <c r="B482" s="369"/>
      <c r="C482" s="370"/>
      <c r="D482" s="369"/>
      <c r="E482" s="369"/>
      <c r="F482" s="369"/>
      <c r="G482" s="344">
        <f t="shared" si="95"/>
        <v>0</v>
      </c>
      <c r="H482" s="369"/>
      <c r="I482" s="369"/>
      <c r="J482" s="369"/>
      <c r="K482" s="369"/>
      <c r="L482" s="369"/>
      <c r="M482" s="369"/>
      <c r="N482" s="369"/>
      <c r="O482" s="369"/>
      <c r="P482" s="371"/>
      <c r="Q482" s="465">
        <f>IF(C482&gt;Allgemeines!$C$12,0,SUM(G482,H482,J482,K482,M482:N482)-SUM(I482,L482,O482:P482))</f>
        <v>0</v>
      </c>
      <c r="R482" s="369"/>
      <c r="S482" s="369"/>
      <c r="T482" s="369"/>
      <c r="U482" s="369"/>
      <c r="V482" s="344">
        <f t="shared" si="96"/>
        <v>0</v>
      </c>
      <c r="W482" s="345">
        <f>IF(ISBLANK($B482),0,VLOOKUP($B482,Listen!$A$2:$C$45,2,FALSE))</f>
        <v>0</v>
      </c>
      <c r="X482" s="345">
        <f>IF(ISBLANK($B482),0,VLOOKUP($B482,Listen!$A$2:$C$45,3,FALSE))</f>
        <v>0</v>
      </c>
      <c r="Y482" s="372">
        <f t="shared" si="99"/>
        <v>0</v>
      </c>
      <c r="Z482" s="372">
        <f t="shared" si="98"/>
        <v>0</v>
      </c>
      <c r="AA482" s="372">
        <f t="shared" si="98"/>
        <v>0</v>
      </c>
      <c r="AB482" s="372">
        <f t="shared" si="98"/>
        <v>0</v>
      </c>
      <c r="AC482" s="372">
        <f t="shared" si="98"/>
        <v>0</v>
      </c>
      <c r="AD482" s="372">
        <f t="shared" si="98"/>
        <v>0</v>
      </c>
      <c r="AE482" s="372">
        <f t="shared" si="98"/>
        <v>0</v>
      </c>
      <c r="AF482" s="346">
        <f t="shared" si="97"/>
        <v>0</v>
      </c>
      <c r="AG482" s="346">
        <f>IF(C482=Allgemeines!$C$12,SAV!$V482-SAV!$AH482,HLOOKUP(Allgemeines!$C$12-1,$AI$4:$AO$2000,ROW(C482)-3,FALSE)-$AH482)</f>
        <v>0</v>
      </c>
      <c r="AH482" s="346">
        <f>HLOOKUP(Allgemeines!$C$12,$AI$4:$AO$2000,ROW(C482)-3,FALSE)</f>
        <v>0</v>
      </c>
      <c r="AI482" s="346">
        <f t="shared" si="88"/>
        <v>0</v>
      </c>
      <c r="AJ482" s="346">
        <f t="shared" si="89"/>
        <v>0</v>
      </c>
      <c r="AK482" s="346">
        <f t="shared" si="90"/>
        <v>0</v>
      </c>
      <c r="AL482" s="346">
        <f t="shared" si="91"/>
        <v>0</v>
      </c>
      <c r="AM482" s="346">
        <f t="shared" si="92"/>
        <v>0</v>
      </c>
      <c r="AN482" s="346">
        <f t="shared" si="93"/>
        <v>0</v>
      </c>
      <c r="AO482" s="346">
        <f t="shared" si="94"/>
        <v>0</v>
      </c>
    </row>
    <row r="483" spans="1:41" x14ac:dyDescent="0.25">
      <c r="A483" s="369"/>
      <c r="B483" s="369"/>
      <c r="C483" s="370"/>
      <c r="D483" s="369"/>
      <c r="E483" s="369"/>
      <c r="F483" s="369"/>
      <c r="G483" s="344">
        <f t="shared" si="95"/>
        <v>0</v>
      </c>
      <c r="H483" s="369"/>
      <c r="I483" s="369"/>
      <c r="J483" s="369"/>
      <c r="K483" s="369"/>
      <c r="L483" s="369"/>
      <c r="M483" s="369"/>
      <c r="N483" s="369"/>
      <c r="O483" s="369"/>
      <c r="P483" s="371"/>
      <c r="Q483" s="465">
        <f>IF(C483&gt;Allgemeines!$C$12,0,SUM(G483,H483,J483,K483,M483:N483)-SUM(I483,L483,O483:P483))</f>
        <v>0</v>
      </c>
      <c r="R483" s="369"/>
      <c r="S483" s="369"/>
      <c r="T483" s="369"/>
      <c r="U483" s="369"/>
      <c r="V483" s="344">
        <f t="shared" si="96"/>
        <v>0</v>
      </c>
      <c r="W483" s="345">
        <f>IF(ISBLANK($B483),0,VLOOKUP($B483,Listen!$A$2:$C$45,2,FALSE))</f>
        <v>0</v>
      </c>
      <c r="X483" s="345">
        <f>IF(ISBLANK($B483),0,VLOOKUP($B483,Listen!$A$2:$C$45,3,FALSE))</f>
        <v>0</v>
      </c>
      <c r="Y483" s="372">
        <f t="shared" si="99"/>
        <v>0</v>
      </c>
      <c r="Z483" s="372">
        <f t="shared" si="98"/>
        <v>0</v>
      </c>
      <c r="AA483" s="372">
        <f t="shared" si="98"/>
        <v>0</v>
      </c>
      <c r="AB483" s="372">
        <f t="shared" si="98"/>
        <v>0</v>
      </c>
      <c r="AC483" s="372">
        <f t="shared" si="98"/>
        <v>0</v>
      </c>
      <c r="AD483" s="372">
        <f t="shared" si="98"/>
        <v>0</v>
      </c>
      <c r="AE483" s="372">
        <f t="shared" si="98"/>
        <v>0</v>
      </c>
      <c r="AF483" s="346">
        <f t="shared" si="97"/>
        <v>0</v>
      </c>
      <c r="AG483" s="346">
        <f>IF(C483=Allgemeines!$C$12,SAV!$V483-SAV!$AH483,HLOOKUP(Allgemeines!$C$12-1,$AI$4:$AO$2000,ROW(C483)-3,FALSE)-$AH483)</f>
        <v>0</v>
      </c>
      <c r="AH483" s="346">
        <f>HLOOKUP(Allgemeines!$C$12,$AI$4:$AO$2000,ROW(C483)-3,FALSE)</f>
        <v>0</v>
      </c>
      <c r="AI483" s="346">
        <f t="shared" si="88"/>
        <v>0</v>
      </c>
      <c r="AJ483" s="346">
        <f t="shared" si="89"/>
        <v>0</v>
      </c>
      <c r="AK483" s="346">
        <f t="shared" si="90"/>
        <v>0</v>
      </c>
      <c r="AL483" s="346">
        <f t="shared" si="91"/>
        <v>0</v>
      </c>
      <c r="AM483" s="346">
        <f t="shared" si="92"/>
        <v>0</v>
      </c>
      <c r="AN483" s="346">
        <f t="shared" si="93"/>
        <v>0</v>
      </c>
      <c r="AO483" s="346">
        <f t="shared" si="94"/>
        <v>0</v>
      </c>
    </row>
    <row r="484" spans="1:41" x14ac:dyDescent="0.25">
      <c r="A484" s="369"/>
      <c r="B484" s="369"/>
      <c r="C484" s="370"/>
      <c r="D484" s="369"/>
      <c r="E484" s="369"/>
      <c r="F484" s="369"/>
      <c r="G484" s="344">
        <f t="shared" si="95"/>
        <v>0</v>
      </c>
      <c r="H484" s="369"/>
      <c r="I484" s="369"/>
      <c r="J484" s="369"/>
      <c r="K484" s="369"/>
      <c r="L484" s="369"/>
      <c r="M484" s="369"/>
      <c r="N484" s="369"/>
      <c r="O484" s="369"/>
      <c r="P484" s="371"/>
      <c r="Q484" s="465">
        <f>IF(C484&gt;Allgemeines!$C$12,0,SUM(G484,H484,J484,K484,M484:N484)-SUM(I484,L484,O484:P484))</f>
        <v>0</v>
      </c>
      <c r="R484" s="369"/>
      <c r="S484" s="369"/>
      <c r="T484" s="369"/>
      <c r="U484" s="369"/>
      <c r="V484" s="344">
        <f t="shared" si="96"/>
        <v>0</v>
      </c>
      <c r="W484" s="345">
        <f>IF(ISBLANK($B484),0,VLOOKUP($B484,Listen!$A$2:$C$45,2,FALSE))</f>
        <v>0</v>
      </c>
      <c r="X484" s="345">
        <f>IF(ISBLANK($B484),0,VLOOKUP($B484,Listen!$A$2:$C$45,3,FALSE))</f>
        <v>0</v>
      </c>
      <c r="Y484" s="372">
        <f t="shared" si="99"/>
        <v>0</v>
      </c>
      <c r="Z484" s="372">
        <f t="shared" si="98"/>
        <v>0</v>
      </c>
      <c r="AA484" s="372">
        <f t="shared" si="98"/>
        <v>0</v>
      </c>
      <c r="AB484" s="372">
        <f t="shared" si="98"/>
        <v>0</v>
      </c>
      <c r="AC484" s="372">
        <f t="shared" si="98"/>
        <v>0</v>
      </c>
      <c r="AD484" s="372">
        <f t="shared" si="98"/>
        <v>0</v>
      </c>
      <c r="AE484" s="372">
        <f t="shared" si="98"/>
        <v>0</v>
      </c>
      <c r="AF484" s="346">
        <f t="shared" si="97"/>
        <v>0</v>
      </c>
      <c r="AG484" s="346">
        <f>IF(C484=Allgemeines!$C$12,SAV!$V484-SAV!$AH484,HLOOKUP(Allgemeines!$C$12-1,$AI$4:$AO$2000,ROW(C484)-3,FALSE)-$AH484)</f>
        <v>0</v>
      </c>
      <c r="AH484" s="346">
        <f>HLOOKUP(Allgemeines!$C$12,$AI$4:$AO$2000,ROW(C484)-3,FALSE)</f>
        <v>0</v>
      </c>
      <c r="AI484" s="346">
        <f t="shared" si="88"/>
        <v>0</v>
      </c>
      <c r="AJ484" s="346">
        <f t="shared" si="89"/>
        <v>0</v>
      </c>
      <c r="AK484" s="346">
        <f t="shared" si="90"/>
        <v>0</v>
      </c>
      <c r="AL484" s="346">
        <f t="shared" si="91"/>
        <v>0</v>
      </c>
      <c r="AM484" s="346">
        <f t="shared" si="92"/>
        <v>0</v>
      </c>
      <c r="AN484" s="346">
        <f t="shared" si="93"/>
        <v>0</v>
      </c>
      <c r="AO484" s="346">
        <f t="shared" si="94"/>
        <v>0</v>
      </c>
    </row>
    <row r="485" spans="1:41" x14ac:dyDescent="0.25">
      <c r="A485" s="369"/>
      <c r="B485" s="369"/>
      <c r="C485" s="370"/>
      <c r="D485" s="369"/>
      <c r="E485" s="369"/>
      <c r="F485" s="369"/>
      <c r="G485" s="344">
        <f t="shared" si="95"/>
        <v>0</v>
      </c>
      <c r="H485" s="369"/>
      <c r="I485" s="369"/>
      <c r="J485" s="369"/>
      <c r="K485" s="369"/>
      <c r="L485" s="369"/>
      <c r="M485" s="369"/>
      <c r="N485" s="369"/>
      <c r="O485" s="369"/>
      <c r="P485" s="371"/>
      <c r="Q485" s="465">
        <f>IF(C485&gt;Allgemeines!$C$12,0,SUM(G485,H485,J485,K485,M485:N485)-SUM(I485,L485,O485:P485))</f>
        <v>0</v>
      </c>
      <c r="R485" s="369"/>
      <c r="S485" s="369"/>
      <c r="T485" s="369"/>
      <c r="U485" s="369"/>
      <c r="V485" s="344">
        <f t="shared" si="96"/>
        <v>0</v>
      </c>
      <c r="W485" s="345">
        <f>IF(ISBLANK($B485),0,VLOOKUP($B485,Listen!$A$2:$C$45,2,FALSE))</f>
        <v>0</v>
      </c>
      <c r="X485" s="345">
        <f>IF(ISBLANK($B485),0,VLOOKUP($B485,Listen!$A$2:$C$45,3,FALSE))</f>
        <v>0</v>
      </c>
      <c r="Y485" s="372">
        <f t="shared" si="99"/>
        <v>0</v>
      </c>
      <c r="Z485" s="372">
        <f t="shared" si="98"/>
        <v>0</v>
      </c>
      <c r="AA485" s="372">
        <f t="shared" si="98"/>
        <v>0</v>
      </c>
      <c r="AB485" s="372">
        <f t="shared" si="98"/>
        <v>0</v>
      </c>
      <c r="AC485" s="372">
        <f t="shared" si="98"/>
        <v>0</v>
      </c>
      <c r="AD485" s="372">
        <f t="shared" si="98"/>
        <v>0</v>
      </c>
      <c r="AE485" s="372">
        <f t="shared" si="98"/>
        <v>0</v>
      </c>
      <c r="AF485" s="346">
        <f t="shared" si="97"/>
        <v>0</v>
      </c>
      <c r="AG485" s="346">
        <f>IF(C485=Allgemeines!$C$12,SAV!$V485-SAV!$AH485,HLOOKUP(Allgemeines!$C$12-1,$AI$4:$AO$2000,ROW(C485)-3,FALSE)-$AH485)</f>
        <v>0</v>
      </c>
      <c r="AH485" s="346">
        <f>HLOOKUP(Allgemeines!$C$12,$AI$4:$AO$2000,ROW(C485)-3,FALSE)</f>
        <v>0</v>
      </c>
      <c r="AI485" s="346">
        <f t="shared" si="88"/>
        <v>0</v>
      </c>
      <c r="AJ485" s="346">
        <f t="shared" si="89"/>
        <v>0</v>
      </c>
      <c r="AK485" s="346">
        <f t="shared" si="90"/>
        <v>0</v>
      </c>
      <c r="AL485" s="346">
        <f t="shared" si="91"/>
        <v>0</v>
      </c>
      <c r="AM485" s="346">
        <f t="shared" si="92"/>
        <v>0</v>
      </c>
      <c r="AN485" s="346">
        <f t="shared" si="93"/>
        <v>0</v>
      </c>
      <c r="AO485" s="346">
        <f t="shared" si="94"/>
        <v>0</v>
      </c>
    </row>
    <row r="486" spans="1:41" x14ac:dyDescent="0.25">
      <c r="A486" s="369"/>
      <c r="B486" s="369"/>
      <c r="C486" s="370"/>
      <c r="D486" s="369"/>
      <c r="E486" s="369"/>
      <c r="F486" s="369"/>
      <c r="G486" s="344">
        <f t="shared" si="95"/>
        <v>0</v>
      </c>
      <c r="H486" s="369"/>
      <c r="I486" s="369"/>
      <c r="J486" s="369"/>
      <c r="K486" s="369"/>
      <c r="L486" s="369"/>
      <c r="M486" s="369"/>
      <c r="N486" s="369"/>
      <c r="O486" s="369"/>
      <c r="P486" s="371"/>
      <c r="Q486" s="465">
        <f>IF(C486&gt;Allgemeines!$C$12,0,SUM(G486,H486,J486,K486,M486:N486)-SUM(I486,L486,O486:P486))</f>
        <v>0</v>
      </c>
      <c r="R486" s="369"/>
      <c r="S486" s="369"/>
      <c r="T486" s="369"/>
      <c r="U486" s="369"/>
      <c r="V486" s="344">
        <f t="shared" si="96"/>
        <v>0</v>
      </c>
      <c r="W486" s="345">
        <f>IF(ISBLANK($B486),0,VLOOKUP($B486,Listen!$A$2:$C$45,2,FALSE))</f>
        <v>0</v>
      </c>
      <c r="X486" s="345">
        <f>IF(ISBLANK($B486),0,VLOOKUP($B486,Listen!$A$2:$C$45,3,FALSE))</f>
        <v>0</v>
      </c>
      <c r="Y486" s="372">
        <f t="shared" si="99"/>
        <v>0</v>
      </c>
      <c r="Z486" s="372">
        <f t="shared" si="98"/>
        <v>0</v>
      </c>
      <c r="AA486" s="372">
        <f t="shared" si="98"/>
        <v>0</v>
      </c>
      <c r="AB486" s="372">
        <f t="shared" si="98"/>
        <v>0</v>
      </c>
      <c r="AC486" s="372">
        <f t="shared" si="98"/>
        <v>0</v>
      </c>
      <c r="AD486" s="372">
        <f t="shared" si="98"/>
        <v>0</v>
      </c>
      <c r="AE486" s="372">
        <f t="shared" si="98"/>
        <v>0</v>
      </c>
      <c r="AF486" s="346">
        <f t="shared" si="97"/>
        <v>0</v>
      </c>
      <c r="AG486" s="346">
        <f>IF(C486=Allgemeines!$C$12,SAV!$V486-SAV!$AH486,HLOOKUP(Allgemeines!$C$12-1,$AI$4:$AO$2000,ROW(C486)-3,FALSE)-$AH486)</f>
        <v>0</v>
      </c>
      <c r="AH486" s="346">
        <f>HLOOKUP(Allgemeines!$C$12,$AI$4:$AO$2000,ROW(C486)-3,FALSE)</f>
        <v>0</v>
      </c>
      <c r="AI486" s="346">
        <f t="shared" si="88"/>
        <v>0</v>
      </c>
      <c r="AJ486" s="346">
        <f t="shared" si="89"/>
        <v>0</v>
      </c>
      <c r="AK486" s="346">
        <f t="shared" si="90"/>
        <v>0</v>
      </c>
      <c r="AL486" s="346">
        <f t="shared" si="91"/>
        <v>0</v>
      </c>
      <c r="AM486" s="346">
        <f t="shared" si="92"/>
        <v>0</v>
      </c>
      <c r="AN486" s="346">
        <f t="shared" si="93"/>
        <v>0</v>
      </c>
      <c r="AO486" s="346">
        <f t="shared" si="94"/>
        <v>0</v>
      </c>
    </row>
    <row r="487" spans="1:41" x14ac:dyDescent="0.25">
      <c r="A487" s="369"/>
      <c r="B487" s="369"/>
      <c r="C487" s="370"/>
      <c r="D487" s="369"/>
      <c r="E487" s="369"/>
      <c r="F487" s="369"/>
      <c r="G487" s="344">
        <f t="shared" si="95"/>
        <v>0</v>
      </c>
      <c r="H487" s="369"/>
      <c r="I487" s="369"/>
      <c r="J487" s="369"/>
      <c r="K487" s="369"/>
      <c r="L487" s="369"/>
      <c r="M487" s="369"/>
      <c r="N487" s="369"/>
      <c r="O487" s="369"/>
      <c r="P487" s="371"/>
      <c r="Q487" s="465">
        <f>IF(C487&gt;Allgemeines!$C$12,0,SUM(G487,H487,J487,K487,M487:N487)-SUM(I487,L487,O487:P487))</f>
        <v>0</v>
      </c>
      <c r="R487" s="369"/>
      <c r="S487" s="369"/>
      <c r="T487" s="369"/>
      <c r="U487" s="369"/>
      <c r="V487" s="344">
        <f t="shared" si="96"/>
        <v>0</v>
      </c>
      <c r="W487" s="345">
        <f>IF(ISBLANK($B487),0,VLOOKUP($B487,Listen!$A$2:$C$45,2,FALSE))</f>
        <v>0</v>
      </c>
      <c r="X487" s="345">
        <f>IF(ISBLANK($B487),0,VLOOKUP($B487,Listen!$A$2:$C$45,3,FALSE))</f>
        <v>0</v>
      </c>
      <c r="Y487" s="372">
        <f t="shared" si="99"/>
        <v>0</v>
      </c>
      <c r="Z487" s="372">
        <f t="shared" si="98"/>
        <v>0</v>
      </c>
      <c r="AA487" s="372">
        <f t="shared" si="98"/>
        <v>0</v>
      </c>
      <c r="AB487" s="372">
        <f t="shared" si="98"/>
        <v>0</v>
      </c>
      <c r="AC487" s="372">
        <f t="shared" si="98"/>
        <v>0</v>
      </c>
      <c r="AD487" s="372">
        <f t="shared" si="98"/>
        <v>0</v>
      </c>
      <c r="AE487" s="372">
        <f t="shared" si="98"/>
        <v>0</v>
      </c>
      <c r="AF487" s="346">
        <f t="shared" si="97"/>
        <v>0</v>
      </c>
      <c r="AG487" s="346">
        <f>IF(C487=Allgemeines!$C$12,SAV!$V487-SAV!$AH487,HLOOKUP(Allgemeines!$C$12-1,$AI$4:$AO$2000,ROW(C487)-3,FALSE)-$AH487)</f>
        <v>0</v>
      </c>
      <c r="AH487" s="346">
        <f>HLOOKUP(Allgemeines!$C$12,$AI$4:$AO$2000,ROW(C487)-3,FALSE)</f>
        <v>0</v>
      </c>
      <c r="AI487" s="346">
        <f t="shared" si="88"/>
        <v>0</v>
      </c>
      <c r="AJ487" s="346">
        <f t="shared" si="89"/>
        <v>0</v>
      </c>
      <c r="AK487" s="346">
        <f t="shared" si="90"/>
        <v>0</v>
      </c>
      <c r="AL487" s="346">
        <f t="shared" si="91"/>
        <v>0</v>
      </c>
      <c r="AM487" s="346">
        <f t="shared" si="92"/>
        <v>0</v>
      </c>
      <c r="AN487" s="346">
        <f t="shared" si="93"/>
        <v>0</v>
      </c>
      <c r="AO487" s="346">
        <f t="shared" si="94"/>
        <v>0</v>
      </c>
    </row>
    <row r="488" spans="1:41" x14ac:dyDescent="0.25">
      <c r="A488" s="369"/>
      <c r="B488" s="369"/>
      <c r="C488" s="370"/>
      <c r="D488" s="369"/>
      <c r="E488" s="369"/>
      <c r="F488" s="369"/>
      <c r="G488" s="344">
        <f t="shared" si="95"/>
        <v>0</v>
      </c>
      <c r="H488" s="369"/>
      <c r="I488" s="369"/>
      <c r="J488" s="369"/>
      <c r="K488" s="369"/>
      <c r="L488" s="369"/>
      <c r="M488" s="369"/>
      <c r="N488" s="369"/>
      <c r="O488" s="369"/>
      <c r="P488" s="371"/>
      <c r="Q488" s="465">
        <f>IF(C488&gt;Allgemeines!$C$12,0,SUM(G488,H488,J488,K488,M488:N488)-SUM(I488,L488,O488:P488))</f>
        <v>0</v>
      </c>
      <c r="R488" s="369"/>
      <c r="S488" s="369"/>
      <c r="T488" s="369"/>
      <c r="U488" s="369"/>
      <c r="V488" s="344">
        <f t="shared" si="96"/>
        <v>0</v>
      </c>
      <c r="W488" s="345">
        <f>IF(ISBLANK($B488),0,VLOOKUP($B488,Listen!$A$2:$C$45,2,FALSE))</f>
        <v>0</v>
      </c>
      <c r="X488" s="345">
        <f>IF(ISBLANK($B488),0,VLOOKUP($B488,Listen!$A$2:$C$45,3,FALSE))</f>
        <v>0</v>
      </c>
      <c r="Y488" s="372">
        <f t="shared" si="99"/>
        <v>0</v>
      </c>
      <c r="Z488" s="372">
        <f t="shared" si="98"/>
        <v>0</v>
      </c>
      <c r="AA488" s="372">
        <f t="shared" si="98"/>
        <v>0</v>
      </c>
      <c r="AB488" s="372">
        <f t="shared" si="98"/>
        <v>0</v>
      </c>
      <c r="AC488" s="372">
        <f t="shared" si="98"/>
        <v>0</v>
      </c>
      <c r="AD488" s="372">
        <f t="shared" si="98"/>
        <v>0</v>
      </c>
      <c r="AE488" s="372">
        <f t="shared" si="98"/>
        <v>0</v>
      </c>
      <c r="AF488" s="346">
        <f t="shared" si="97"/>
        <v>0</v>
      </c>
      <c r="AG488" s="346">
        <f>IF(C488=Allgemeines!$C$12,SAV!$V488-SAV!$AH488,HLOOKUP(Allgemeines!$C$12-1,$AI$4:$AO$2000,ROW(C488)-3,FALSE)-$AH488)</f>
        <v>0</v>
      </c>
      <c r="AH488" s="346">
        <f>HLOOKUP(Allgemeines!$C$12,$AI$4:$AO$2000,ROW(C488)-3,FALSE)</f>
        <v>0</v>
      </c>
      <c r="AI488" s="346">
        <f t="shared" si="88"/>
        <v>0</v>
      </c>
      <c r="AJ488" s="346">
        <f t="shared" si="89"/>
        <v>0</v>
      </c>
      <c r="AK488" s="346">
        <f t="shared" si="90"/>
        <v>0</v>
      </c>
      <c r="AL488" s="346">
        <f t="shared" si="91"/>
        <v>0</v>
      </c>
      <c r="AM488" s="346">
        <f t="shared" si="92"/>
        <v>0</v>
      </c>
      <c r="AN488" s="346">
        <f t="shared" si="93"/>
        <v>0</v>
      </c>
      <c r="AO488" s="346">
        <f t="shared" si="94"/>
        <v>0</v>
      </c>
    </row>
    <row r="489" spans="1:41" x14ac:dyDescent="0.25">
      <c r="A489" s="369"/>
      <c r="B489" s="369"/>
      <c r="C489" s="370"/>
      <c r="D489" s="369"/>
      <c r="E489" s="369"/>
      <c r="F489" s="369"/>
      <c r="G489" s="344">
        <f t="shared" si="95"/>
        <v>0</v>
      </c>
      <c r="H489" s="369"/>
      <c r="I489" s="369"/>
      <c r="J489" s="369"/>
      <c r="K489" s="369"/>
      <c r="L489" s="369"/>
      <c r="M489" s="369"/>
      <c r="N489" s="369"/>
      <c r="O489" s="369"/>
      <c r="P489" s="371"/>
      <c r="Q489" s="465">
        <f>IF(C489&gt;Allgemeines!$C$12,0,SUM(G489,H489,J489,K489,M489:N489)-SUM(I489,L489,O489:P489))</f>
        <v>0</v>
      </c>
      <c r="R489" s="369"/>
      <c r="S489" s="369"/>
      <c r="T489" s="369"/>
      <c r="U489" s="369"/>
      <c r="V489" s="344">
        <f t="shared" si="96"/>
        <v>0</v>
      </c>
      <c r="W489" s="345">
        <f>IF(ISBLANK($B489),0,VLOOKUP($B489,Listen!$A$2:$C$45,2,FALSE))</f>
        <v>0</v>
      </c>
      <c r="X489" s="345">
        <f>IF(ISBLANK($B489),0,VLOOKUP($B489,Listen!$A$2:$C$45,3,FALSE))</f>
        <v>0</v>
      </c>
      <c r="Y489" s="372">
        <f t="shared" si="99"/>
        <v>0</v>
      </c>
      <c r="Z489" s="372">
        <f t="shared" si="98"/>
        <v>0</v>
      </c>
      <c r="AA489" s="372">
        <f t="shared" si="98"/>
        <v>0</v>
      </c>
      <c r="AB489" s="372">
        <f t="shared" si="98"/>
        <v>0</v>
      </c>
      <c r="AC489" s="372">
        <f t="shared" si="98"/>
        <v>0</v>
      </c>
      <c r="AD489" s="372">
        <f t="shared" si="98"/>
        <v>0</v>
      </c>
      <c r="AE489" s="372">
        <f t="shared" si="98"/>
        <v>0</v>
      </c>
      <c r="AF489" s="346">
        <f t="shared" si="97"/>
        <v>0</v>
      </c>
      <c r="AG489" s="346">
        <f>IF(C489=Allgemeines!$C$12,SAV!$V489-SAV!$AH489,HLOOKUP(Allgemeines!$C$12-1,$AI$4:$AO$2000,ROW(C489)-3,FALSE)-$AH489)</f>
        <v>0</v>
      </c>
      <c r="AH489" s="346">
        <f>HLOOKUP(Allgemeines!$C$12,$AI$4:$AO$2000,ROW(C489)-3,FALSE)</f>
        <v>0</v>
      </c>
      <c r="AI489" s="346">
        <f t="shared" si="88"/>
        <v>0</v>
      </c>
      <c r="AJ489" s="346">
        <f t="shared" si="89"/>
        <v>0</v>
      </c>
      <c r="AK489" s="346">
        <f t="shared" si="90"/>
        <v>0</v>
      </c>
      <c r="AL489" s="346">
        <f t="shared" si="91"/>
        <v>0</v>
      </c>
      <c r="AM489" s="346">
        <f t="shared" si="92"/>
        <v>0</v>
      </c>
      <c r="AN489" s="346">
        <f t="shared" si="93"/>
        <v>0</v>
      </c>
      <c r="AO489" s="346">
        <f t="shared" si="94"/>
        <v>0</v>
      </c>
    </row>
    <row r="490" spans="1:41" x14ac:dyDescent="0.25">
      <c r="A490" s="369"/>
      <c r="B490" s="369"/>
      <c r="C490" s="370"/>
      <c r="D490" s="369"/>
      <c r="E490" s="369"/>
      <c r="F490" s="369"/>
      <c r="G490" s="344">
        <f t="shared" si="95"/>
        <v>0</v>
      </c>
      <c r="H490" s="369"/>
      <c r="I490" s="369"/>
      <c r="J490" s="369"/>
      <c r="K490" s="369"/>
      <c r="L490" s="369"/>
      <c r="M490" s="369"/>
      <c r="N490" s="369"/>
      <c r="O490" s="369"/>
      <c r="P490" s="371"/>
      <c r="Q490" s="465">
        <f>IF(C490&gt;Allgemeines!$C$12,0,SUM(G490,H490,J490,K490,M490:N490)-SUM(I490,L490,O490:P490))</f>
        <v>0</v>
      </c>
      <c r="R490" s="369"/>
      <c r="S490" s="369"/>
      <c r="T490" s="369"/>
      <c r="U490" s="369"/>
      <c r="V490" s="344">
        <f t="shared" si="96"/>
        <v>0</v>
      </c>
      <c r="W490" s="345">
        <f>IF(ISBLANK($B490),0,VLOOKUP($B490,Listen!$A$2:$C$45,2,FALSE))</f>
        <v>0</v>
      </c>
      <c r="X490" s="345">
        <f>IF(ISBLANK($B490),0,VLOOKUP($B490,Listen!$A$2:$C$45,3,FALSE))</f>
        <v>0</v>
      </c>
      <c r="Y490" s="372">
        <f t="shared" si="99"/>
        <v>0</v>
      </c>
      <c r="Z490" s="372">
        <f t="shared" si="98"/>
        <v>0</v>
      </c>
      <c r="AA490" s="372">
        <f t="shared" si="98"/>
        <v>0</v>
      </c>
      <c r="AB490" s="372">
        <f t="shared" si="98"/>
        <v>0</v>
      </c>
      <c r="AC490" s="372">
        <f t="shared" si="98"/>
        <v>0</v>
      </c>
      <c r="AD490" s="372">
        <f t="shared" si="98"/>
        <v>0</v>
      </c>
      <c r="AE490" s="372">
        <f t="shared" si="98"/>
        <v>0</v>
      </c>
      <c r="AF490" s="346">
        <f t="shared" si="97"/>
        <v>0</v>
      </c>
      <c r="AG490" s="346">
        <f>IF(C490=Allgemeines!$C$12,SAV!$V490-SAV!$AH490,HLOOKUP(Allgemeines!$C$12-1,$AI$4:$AO$2000,ROW(C490)-3,FALSE)-$AH490)</f>
        <v>0</v>
      </c>
      <c r="AH490" s="346">
        <f>HLOOKUP(Allgemeines!$C$12,$AI$4:$AO$2000,ROW(C490)-3,FALSE)</f>
        <v>0</v>
      </c>
      <c r="AI490" s="346">
        <f t="shared" si="88"/>
        <v>0</v>
      </c>
      <c r="AJ490" s="346">
        <f t="shared" si="89"/>
        <v>0</v>
      </c>
      <c r="AK490" s="346">
        <f t="shared" si="90"/>
        <v>0</v>
      </c>
      <c r="AL490" s="346">
        <f t="shared" si="91"/>
        <v>0</v>
      </c>
      <c r="AM490" s="346">
        <f t="shared" si="92"/>
        <v>0</v>
      </c>
      <c r="AN490" s="346">
        <f t="shared" si="93"/>
        <v>0</v>
      </c>
      <c r="AO490" s="346">
        <f t="shared" si="94"/>
        <v>0</v>
      </c>
    </row>
    <row r="491" spans="1:41" x14ac:dyDescent="0.25">
      <c r="A491" s="369"/>
      <c r="B491" s="369"/>
      <c r="C491" s="370"/>
      <c r="D491" s="369"/>
      <c r="E491" s="369"/>
      <c r="F491" s="369"/>
      <c r="G491" s="344">
        <f t="shared" si="95"/>
        <v>0</v>
      </c>
      <c r="H491" s="369"/>
      <c r="I491" s="369"/>
      <c r="J491" s="369"/>
      <c r="K491" s="369"/>
      <c r="L491" s="369"/>
      <c r="M491" s="369"/>
      <c r="N491" s="369"/>
      <c r="O491" s="369"/>
      <c r="P491" s="371"/>
      <c r="Q491" s="465">
        <f>IF(C491&gt;Allgemeines!$C$12,0,SUM(G491,H491,J491,K491,M491:N491)-SUM(I491,L491,O491:P491))</f>
        <v>0</v>
      </c>
      <c r="R491" s="369"/>
      <c r="S491" s="369"/>
      <c r="T491" s="369"/>
      <c r="U491" s="369"/>
      <c r="V491" s="344">
        <f t="shared" si="96"/>
        <v>0</v>
      </c>
      <c r="W491" s="345">
        <f>IF(ISBLANK($B491),0,VLOOKUP($B491,Listen!$A$2:$C$45,2,FALSE))</f>
        <v>0</v>
      </c>
      <c r="X491" s="345">
        <f>IF(ISBLANK($B491),0,VLOOKUP($B491,Listen!$A$2:$C$45,3,FALSE))</f>
        <v>0</v>
      </c>
      <c r="Y491" s="372">
        <f t="shared" si="99"/>
        <v>0</v>
      </c>
      <c r="Z491" s="372">
        <f t="shared" si="98"/>
        <v>0</v>
      </c>
      <c r="AA491" s="372">
        <f t="shared" si="98"/>
        <v>0</v>
      </c>
      <c r="AB491" s="372">
        <f t="shared" si="98"/>
        <v>0</v>
      </c>
      <c r="AC491" s="372">
        <f t="shared" si="98"/>
        <v>0</v>
      </c>
      <c r="AD491" s="372">
        <f t="shared" si="98"/>
        <v>0</v>
      </c>
      <c r="AE491" s="372">
        <f t="shared" si="98"/>
        <v>0</v>
      </c>
      <c r="AF491" s="346">
        <f t="shared" si="97"/>
        <v>0</v>
      </c>
      <c r="AG491" s="346">
        <f>IF(C491=Allgemeines!$C$12,SAV!$V491-SAV!$AH491,HLOOKUP(Allgemeines!$C$12-1,$AI$4:$AO$2000,ROW(C491)-3,FALSE)-$AH491)</f>
        <v>0</v>
      </c>
      <c r="AH491" s="346">
        <f>HLOOKUP(Allgemeines!$C$12,$AI$4:$AO$2000,ROW(C491)-3,FALSE)</f>
        <v>0</v>
      </c>
      <c r="AI491" s="346">
        <f t="shared" si="88"/>
        <v>0</v>
      </c>
      <c r="AJ491" s="346">
        <f t="shared" si="89"/>
        <v>0</v>
      </c>
      <c r="AK491" s="346">
        <f t="shared" si="90"/>
        <v>0</v>
      </c>
      <c r="AL491" s="346">
        <f t="shared" si="91"/>
        <v>0</v>
      </c>
      <c r="AM491" s="346">
        <f t="shared" si="92"/>
        <v>0</v>
      </c>
      <c r="AN491" s="346">
        <f t="shared" si="93"/>
        <v>0</v>
      </c>
      <c r="AO491" s="346">
        <f t="shared" si="94"/>
        <v>0</v>
      </c>
    </row>
    <row r="492" spans="1:41" x14ac:dyDescent="0.25">
      <c r="A492" s="369"/>
      <c r="B492" s="369"/>
      <c r="C492" s="370"/>
      <c r="D492" s="369"/>
      <c r="E492" s="369"/>
      <c r="F492" s="369"/>
      <c r="G492" s="344">
        <f t="shared" si="95"/>
        <v>0</v>
      </c>
      <c r="H492" s="369"/>
      <c r="I492" s="369"/>
      <c r="J492" s="369"/>
      <c r="K492" s="369"/>
      <c r="L492" s="369"/>
      <c r="M492" s="369"/>
      <c r="N492" s="369"/>
      <c r="O492" s="369"/>
      <c r="P492" s="371"/>
      <c r="Q492" s="465">
        <f>IF(C492&gt;Allgemeines!$C$12,0,SUM(G492,H492,J492,K492,M492:N492)-SUM(I492,L492,O492:P492))</f>
        <v>0</v>
      </c>
      <c r="R492" s="369"/>
      <c r="S492" s="369"/>
      <c r="T492" s="369"/>
      <c r="U492" s="369"/>
      <c r="V492" s="344">
        <f t="shared" si="96"/>
        <v>0</v>
      </c>
      <c r="W492" s="345">
        <f>IF(ISBLANK($B492),0,VLOOKUP($B492,Listen!$A$2:$C$45,2,FALSE))</f>
        <v>0</v>
      </c>
      <c r="X492" s="345">
        <f>IF(ISBLANK($B492),0,VLOOKUP($B492,Listen!$A$2:$C$45,3,FALSE))</f>
        <v>0</v>
      </c>
      <c r="Y492" s="372">
        <f t="shared" si="99"/>
        <v>0</v>
      </c>
      <c r="Z492" s="372">
        <f t="shared" si="98"/>
        <v>0</v>
      </c>
      <c r="AA492" s="372">
        <f t="shared" si="98"/>
        <v>0</v>
      </c>
      <c r="AB492" s="372">
        <f t="shared" si="98"/>
        <v>0</v>
      </c>
      <c r="AC492" s="372">
        <f t="shared" si="98"/>
        <v>0</v>
      </c>
      <c r="AD492" s="372">
        <f t="shared" si="98"/>
        <v>0</v>
      </c>
      <c r="AE492" s="372">
        <f t="shared" si="98"/>
        <v>0</v>
      </c>
      <c r="AF492" s="346">
        <f t="shared" si="97"/>
        <v>0</v>
      </c>
      <c r="AG492" s="346">
        <f>IF(C492=Allgemeines!$C$12,SAV!$V492-SAV!$AH492,HLOOKUP(Allgemeines!$C$12-1,$AI$4:$AO$2000,ROW(C492)-3,FALSE)-$AH492)</f>
        <v>0</v>
      </c>
      <c r="AH492" s="346">
        <f>HLOOKUP(Allgemeines!$C$12,$AI$4:$AO$2000,ROW(C492)-3,FALSE)</f>
        <v>0</v>
      </c>
      <c r="AI492" s="346">
        <f t="shared" si="88"/>
        <v>0</v>
      </c>
      <c r="AJ492" s="346">
        <f t="shared" si="89"/>
        <v>0</v>
      </c>
      <c r="AK492" s="346">
        <f t="shared" si="90"/>
        <v>0</v>
      </c>
      <c r="AL492" s="346">
        <f t="shared" si="91"/>
        <v>0</v>
      </c>
      <c r="AM492" s="346">
        <f t="shared" si="92"/>
        <v>0</v>
      </c>
      <c r="AN492" s="346">
        <f t="shared" si="93"/>
        <v>0</v>
      </c>
      <c r="AO492" s="346">
        <f t="shared" si="94"/>
        <v>0</v>
      </c>
    </row>
    <row r="493" spans="1:41" x14ac:dyDescent="0.25">
      <c r="A493" s="369"/>
      <c r="B493" s="369"/>
      <c r="C493" s="370"/>
      <c r="D493" s="369"/>
      <c r="E493" s="369"/>
      <c r="F493" s="369"/>
      <c r="G493" s="344">
        <f t="shared" si="95"/>
        <v>0</v>
      </c>
      <c r="H493" s="369"/>
      <c r="I493" s="369"/>
      <c r="J493" s="369"/>
      <c r="K493" s="369"/>
      <c r="L493" s="369"/>
      <c r="M493" s="369"/>
      <c r="N493" s="369"/>
      <c r="O493" s="369"/>
      <c r="P493" s="371"/>
      <c r="Q493" s="465">
        <f>IF(C493&gt;Allgemeines!$C$12,0,SUM(G493,H493,J493,K493,M493:N493)-SUM(I493,L493,O493:P493))</f>
        <v>0</v>
      </c>
      <c r="R493" s="369"/>
      <c r="S493" s="369"/>
      <c r="T493" s="369"/>
      <c r="U493" s="369"/>
      <c r="V493" s="344">
        <f t="shared" si="96"/>
        <v>0</v>
      </c>
      <c r="W493" s="345">
        <f>IF(ISBLANK($B493),0,VLOOKUP($B493,Listen!$A$2:$C$45,2,FALSE))</f>
        <v>0</v>
      </c>
      <c r="X493" s="345">
        <f>IF(ISBLANK($B493),0,VLOOKUP($B493,Listen!$A$2:$C$45,3,FALSE))</f>
        <v>0</v>
      </c>
      <c r="Y493" s="372">
        <f t="shared" si="99"/>
        <v>0</v>
      </c>
      <c r="Z493" s="372">
        <f t="shared" si="98"/>
        <v>0</v>
      </c>
      <c r="AA493" s="372">
        <f t="shared" si="98"/>
        <v>0</v>
      </c>
      <c r="AB493" s="372">
        <f t="shared" si="98"/>
        <v>0</v>
      </c>
      <c r="AC493" s="372">
        <f t="shared" si="98"/>
        <v>0</v>
      </c>
      <c r="AD493" s="372">
        <f t="shared" si="98"/>
        <v>0</v>
      </c>
      <c r="AE493" s="372">
        <f t="shared" si="98"/>
        <v>0</v>
      </c>
      <c r="AF493" s="346">
        <f t="shared" si="97"/>
        <v>0</v>
      </c>
      <c r="AG493" s="346">
        <f>IF(C493=Allgemeines!$C$12,SAV!$V493-SAV!$AH493,HLOOKUP(Allgemeines!$C$12-1,$AI$4:$AO$2000,ROW(C493)-3,FALSE)-$AH493)</f>
        <v>0</v>
      </c>
      <c r="AH493" s="346">
        <f>HLOOKUP(Allgemeines!$C$12,$AI$4:$AO$2000,ROW(C493)-3,FALSE)</f>
        <v>0</v>
      </c>
      <c r="AI493" s="346">
        <f t="shared" si="88"/>
        <v>0</v>
      </c>
      <c r="AJ493" s="346">
        <f t="shared" si="89"/>
        <v>0</v>
      </c>
      <c r="AK493" s="346">
        <f t="shared" si="90"/>
        <v>0</v>
      </c>
      <c r="AL493" s="346">
        <f t="shared" si="91"/>
        <v>0</v>
      </c>
      <c r="AM493" s="346">
        <f t="shared" si="92"/>
        <v>0</v>
      </c>
      <c r="AN493" s="346">
        <f t="shared" si="93"/>
        <v>0</v>
      </c>
      <c r="AO493" s="346">
        <f t="shared" si="94"/>
        <v>0</v>
      </c>
    </row>
    <row r="494" spans="1:41" x14ac:dyDescent="0.25">
      <c r="A494" s="369"/>
      <c r="B494" s="369"/>
      <c r="C494" s="370"/>
      <c r="D494" s="369"/>
      <c r="E494" s="369"/>
      <c r="F494" s="369"/>
      <c r="G494" s="344">
        <f t="shared" si="95"/>
        <v>0</v>
      </c>
      <c r="H494" s="369"/>
      <c r="I494" s="369"/>
      <c r="J494" s="369"/>
      <c r="K494" s="369"/>
      <c r="L494" s="369"/>
      <c r="M494" s="369"/>
      <c r="N494" s="369"/>
      <c r="O494" s="369"/>
      <c r="P494" s="371"/>
      <c r="Q494" s="465">
        <f>IF(C494&gt;Allgemeines!$C$12,0,SUM(G494,H494,J494,K494,M494:N494)-SUM(I494,L494,O494:P494))</f>
        <v>0</v>
      </c>
      <c r="R494" s="369"/>
      <c r="S494" s="369"/>
      <c r="T494" s="369"/>
      <c r="U494" s="369"/>
      <c r="V494" s="344">
        <f t="shared" si="96"/>
        <v>0</v>
      </c>
      <c r="W494" s="345">
        <f>IF(ISBLANK($B494),0,VLOOKUP($B494,Listen!$A$2:$C$45,2,FALSE))</f>
        <v>0</v>
      </c>
      <c r="X494" s="345">
        <f>IF(ISBLANK($B494),0,VLOOKUP($B494,Listen!$A$2:$C$45,3,FALSE))</f>
        <v>0</v>
      </c>
      <c r="Y494" s="372">
        <f t="shared" si="99"/>
        <v>0</v>
      </c>
      <c r="Z494" s="372">
        <f t="shared" si="98"/>
        <v>0</v>
      </c>
      <c r="AA494" s="372">
        <f t="shared" si="98"/>
        <v>0</v>
      </c>
      <c r="AB494" s="372">
        <f t="shared" si="98"/>
        <v>0</v>
      </c>
      <c r="AC494" s="372">
        <f t="shared" si="98"/>
        <v>0</v>
      </c>
      <c r="AD494" s="372">
        <f t="shared" si="98"/>
        <v>0</v>
      </c>
      <c r="AE494" s="372">
        <f t="shared" si="98"/>
        <v>0</v>
      </c>
      <c r="AF494" s="346">
        <f t="shared" si="97"/>
        <v>0</v>
      </c>
      <c r="AG494" s="346">
        <f>IF(C494=Allgemeines!$C$12,SAV!$V494-SAV!$AH494,HLOOKUP(Allgemeines!$C$12-1,$AI$4:$AO$2000,ROW(C494)-3,FALSE)-$AH494)</f>
        <v>0</v>
      </c>
      <c r="AH494" s="346">
        <f>HLOOKUP(Allgemeines!$C$12,$AI$4:$AO$2000,ROW(C494)-3,FALSE)</f>
        <v>0</v>
      </c>
      <c r="AI494" s="346">
        <f t="shared" si="88"/>
        <v>0</v>
      </c>
      <c r="AJ494" s="346">
        <f t="shared" si="89"/>
        <v>0</v>
      </c>
      <c r="AK494" s="346">
        <f t="shared" si="90"/>
        <v>0</v>
      </c>
      <c r="AL494" s="346">
        <f t="shared" si="91"/>
        <v>0</v>
      </c>
      <c r="AM494" s="346">
        <f t="shared" si="92"/>
        <v>0</v>
      </c>
      <c r="AN494" s="346">
        <f t="shared" si="93"/>
        <v>0</v>
      </c>
      <c r="AO494" s="346">
        <f t="shared" si="94"/>
        <v>0</v>
      </c>
    </row>
    <row r="495" spans="1:41" x14ac:dyDescent="0.25">
      <c r="A495" s="369"/>
      <c r="B495" s="369"/>
      <c r="C495" s="370"/>
      <c r="D495" s="369"/>
      <c r="E495" s="369"/>
      <c r="F495" s="369"/>
      <c r="G495" s="344">
        <f t="shared" si="95"/>
        <v>0</v>
      </c>
      <c r="H495" s="369"/>
      <c r="I495" s="369"/>
      <c r="J495" s="369"/>
      <c r="K495" s="369"/>
      <c r="L495" s="369"/>
      <c r="M495" s="369"/>
      <c r="N495" s="369"/>
      <c r="O495" s="369"/>
      <c r="P495" s="371"/>
      <c r="Q495" s="465">
        <f>IF(C495&gt;Allgemeines!$C$12,0,SUM(G495,H495,J495,K495,M495:N495)-SUM(I495,L495,O495:P495))</f>
        <v>0</v>
      </c>
      <c r="R495" s="369"/>
      <c r="S495" s="369"/>
      <c r="T495" s="369"/>
      <c r="U495" s="369"/>
      <c r="V495" s="344">
        <f t="shared" si="96"/>
        <v>0</v>
      </c>
      <c r="W495" s="345">
        <f>IF(ISBLANK($B495),0,VLOOKUP($B495,Listen!$A$2:$C$45,2,FALSE))</f>
        <v>0</v>
      </c>
      <c r="X495" s="345">
        <f>IF(ISBLANK($B495),0,VLOOKUP($B495,Listen!$A$2:$C$45,3,FALSE))</f>
        <v>0</v>
      </c>
      <c r="Y495" s="372">
        <f t="shared" si="99"/>
        <v>0</v>
      </c>
      <c r="Z495" s="372">
        <f t="shared" si="98"/>
        <v>0</v>
      </c>
      <c r="AA495" s="372">
        <f t="shared" si="98"/>
        <v>0</v>
      </c>
      <c r="AB495" s="372">
        <f t="shared" si="98"/>
        <v>0</v>
      </c>
      <c r="AC495" s="372">
        <f t="shared" si="98"/>
        <v>0</v>
      </c>
      <c r="AD495" s="372">
        <f t="shared" si="98"/>
        <v>0</v>
      </c>
      <c r="AE495" s="372">
        <f t="shared" si="98"/>
        <v>0</v>
      </c>
      <c r="AF495" s="346">
        <f t="shared" si="97"/>
        <v>0</v>
      </c>
      <c r="AG495" s="346">
        <f>IF(C495=Allgemeines!$C$12,SAV!$V495-SAV!$AH495,HLOOKUP(Allgemeines!$C$12-1,$AI$4:$AO$2000,ROW(C495)-3,FALSE)-$AH495)</f>
        <v>0</v>
      </c>
      <c r="AH495" s="346">
        <f>HLOOKUP(Allgemeines!$C$12,$AI$4:$AO$2000,ROW(C495)-3,FALSE)</f>
        <v>0</v>
      </c>
      <c r="AI495" s="346">
        <f t="shared" si="88"/>
        <v>0</v>
      </c>
      <c r="AJ495" s="346">
        <f t="shared" si="89"/>
        <v>0</v>
      </c>
      <c r="AK495" s="346">
        <f t="shared" si="90"/>
        <v>0</v>
      </c>
      <c r="AL495" s="346">
        <f t="shared" si="91"/>
        <v>0</v>
      </c>
      <c r="AM495" s="346">
        <f t="shared" si="92"/>
        <v>0</v>
      </c>
      <c r="AN495" s="346">
        <f t="shared" si="93"/>
        <v>0</v>
      </c>
      <c r="AO495" s="346">
        <f t="shared" si="94"/>
        <v>0</v>
      </c>
    </row>
    <row r="496" spans="1:41" x14ac:dyDescent="0.25">
      <c r="A496" s="369"/>
      <c r="B496" s="369"/>
      <c r="C496" s="370"/>
      <c r="D496" s="369"/>
      <c r="E496" s="369"/>
      <c r="F496" s="369"/>
      <c r="G496" s="344">
        <f t="shared" si="95"/>
        <v>0</v>
      </c>
      <c r="H496" s="369"/>
      <c r="I496" s="369"/>
      <c r="J496" s="369"/>
      <c r="K496" s="369"/>
      <c r="L496" s="369"/>
      <c r="M496" s="369"/>
      <c r="N496" s="369"/>
      <c r="O496" s="369"/>
      <c r="P496" s="371"/>
      <c r="Q496" s="465">
        <f>IF(C496&gt;Allgemeines!$C$12,0,SUM(G496,H496,J496,K496,M496:N496)-SUM(I496,L496,O496:P496))</f>
        <v>0</v>
      </c>
      <c r="R496" s="369"/>
      <c r="S496" s="369"/>
      <c r="T496" s="369"/>
      <c r="U496" s="369"/>
      <c r="V496" s="344">
        <f t="shared" si="96"/>
        <v>0</v>
      </c>
      <c r="W496" s="345">
        <f>IF(ISBLANK($B496),0,VLOOKUP($B496,Listen!$A$2:$C$45,2,FALSE))</f>
        <v>0</v>
      </c>
      <c r="X496" s="345">
        <f>IF(ISBLANK($B496),0,VLOOKUP($B496,Listen!$A$2:$C$45,3,FALSE))</f>
        <v>0</v>
      </c>
      <c r="Y496" s="372">
        <f t="shared" si="99"/>
        <v>0</v>
      </c>
      <c r="Z496" s="372">
        <f t="shared" si="98"/>
        <v>0</v>
      </c>
      <c r="AA496" s="372">
        <f t="shared" si="98"/>
        <v>0</v>
      </c>
      <c r="AB496" s="372">
        <f t="shared" si="98"/>
        <v>0</v>
      </c>
      <c r="AC496" s="372">
        <f t="shared" si="98"/>
        <v>0</v>
      </c>
      <c r="AD496" s="372">
        <f t="shared" si="98"/>
        <v>0</v>
      </c>
      <c r="AE496" s="372">
        <f t="shared" si="98"/>
        <v>0</v>
      </c>
      <c r="AF496" s="346">
        <f t="shared" si="97"/>
        <v>0</v>
      </c>
      <c r="AG496" s="346">
        <f>IF(C496=Allgemeines!$C$12,SAV!$V496-SAV!$AH496,HLOOKUP(Allgemeines!$C$12-1,$AI$4:$AO$2000,ROW(C496)-3,FALSE)-$AH496)</f>
        <v>0</v>
      </c>
      <c r="AH496" s="346">
        <f>HLOOKUP(Allgemeines!$C$12,$AI$4:$AO$2000,ROW(C496)-3,FALSE)</f>
        <v>0</v>
      </c>
      <c r="AI496" s="346">
        <f t="shared" si="88"/>
        <v>0</v>
      </c>
      <c r="AJ496" s="346">
        <f t="shared" si="89"/>
        <v>0</v>
      </c>
      <c r="AK496" s="346">
        <f t="shared" si="90"/>
        <v>0</v>
      </c>
      <c r="AL496" s="346">
        <f t="shared" si="91"/>
        <v>0</v>
      </c>
      <c r="AM496" s="346">
        <f t="shared" si="92"/>
        <v>0</v>
      </c>
      <c r="AN496" s="346">
        <f t="shared" si="93"/>
        <v>0</v>
      </c>
      <c r="AO496" s="346">
        <f t="shared" si="94"/>
        <v>0</v>
      </c>
    </row>
    <row r="497" spans="1:41" x14ac:dyDescent="0.25">
      <c r="A497" s="369"/>
      <c r="B497" s="369"/>
      <c r="C497" s="370"/>
      <c r="D497" s="369"/>
      <c r="E497" s="369"/>
      <c r="F497" s="369"/>
      <c r="G497" s="344">
        <f t="shared" si="95"/>
        <v>0</v>
      </c>
      <c r="H497" s="369"/>
      <c r="I497" s="369"/>
      <c r="J497" s="369"/>
      <c r="K497" s="369"/>
      <c r="L497" s="369"/>
      <c r="M497" s="369"/>
      <c r="N497" s="369"/>
      <c r="O497" s="369"/>
      <c r="P497" s="371"/>
      <c r="Q497" s="465">
        <f>IF(C497&gt;Allgemeines!$C$12,0,SUM(G497,H497,J497,K497,M497:N497)-SUM(I497,L497,O497:P497))</f>
        <v>0</v>
      </c>
      <c r="R497" s="369"/>
      <c r="S497" s="369"/>
      <c r="T497" s="369"/>
      <c r="U497" s="369"/>
      <c r="V497" s="344">
        <f t="shared" si="96"/>
        <v>0</v>
      </c>
      <c r="W497" s="345">
        <f>IF(ISBLANK($B497),0,VLOOKUP($B497,Listen!$A$2:$C$45,2,FALSE))</f>
        <v>0</v>
      </c>
      <c r="X497" s="345">
        <f>IF(ISBLANK($B497),0,VLOOKUP($B497,Listen!$A$2:$C$45,3,FALSE))</f>
        <v>0</v>
      </c>
      <c r="Y497" s="372">
        <f t="shared" si="99"/>
        <v>0</v>
      </c>
      <c r="Z497" s="372">
        <f t="shared" si="98"/>
        <v>0</v>
      </c>
      <c r="AA497" s="372">
        <f t="shared" si="98"/>
        <v>0</v>
      </c>
      <c r="AB497" s="372">
        <f t="shared" si="98"/>
        <v>0</v>
      </c>
      <c r="AC497" s="372">
        <f t="shared" si="98"/>
        <v>0</v>
      </c>
      <c r="AD497" s="372">
        <f t="shared" si="98"/>
        <v>0</v>
      </c>
      <c r="AE497" s="372">
        <f t="shared" si="98"/>
        <v>0</v>
      </c>
      <c r="AF497" s="346">
        <f t="shared" si="97"/>
        <v>0</v>
      </c>
      <c r="AG497" s="346">
        <f>IF(C497=Allgemeines!$C$12,SAV!$V497-SAV!$AH497,HLOOKUP(Allgemeines!$C$12-1,$AI$4:$AO$2000,ROW(C497)-3,FALSE)-$AH497)</f>
        <v>0</v>
      </c>
      <c r="AH497" s="346">
        <f>HLOOKUP(Allgemeines!$C$12,$AI$4:$AO$2000,ROW(C497)-3,FALSE)</f>
        <v>0</v>
      </c>
      <c r="AI497" s="346">
        <f t="shared" si="88"/>
        <v>0</v>
      </c>
      <c r="AJ497" s="346">
        <f t="shared" si="89"/>
        <v>0</v>
      </c>
      <c r="AK497" s="346">
        <f t="shared" si="90"/>
        <v>0</v>
      </c>
      <c r="AL497" s="346">
        <f t="shared" si="91"/>
        <v>0</v>
      </c>
      <c r="AM497" s="346">
        <f t="shared" si="92"/>
        <v>0</v>
      </c>
      <c r="AN497" s="346">
        <f t="shared" si="93"/>
        <v>0</v>
      </c>
      <c r="AO497" s="346">
        <f t="shared" si="94"/>
        <v>0</v>
      </c>
    </row>
    <row r="498" spans="1:41" x14ac:dyDescent="0.25">
      <c r="A498" s="369"/>
      <c r="B498" s="369"/>
      <c r="C498" s="370"/>
      <c r="D498" s="369"/>
      <c r="E498" s="369"/>
      <c r="F498" s="369"/>
      <c r="G498" s="344">
        <f t="shared" si="95"/>
        <v>0</v>
      </c>
      <c r="H498" s="369"/>
      <c r="I498" s="369"/>
      <c r="J498" s="369"/>
      <c r="K498" s="369"/>
      <c r="L498" s="369"/>
      <c r="M498" s="369"/>
      <c r="N498" s="369"/>
      <c r="O498" s="369"/>
      <c r="P498" s="371"/>
      <c r="Q498" s="465">
        <f>IF(C498&gt;Allgemeines!$C$12,0,SUM(G498,H498,J498,K498,M498:N498)-SUM(I498,L498,O498:P498))</f>
        <v>0</v>
      </c>
      <c r="R498" s="369"/>
      <c r="S498" s="369"/>
      <c r="T498" s="369"/>
      <c r="U498" s="369"/>
      <c r="V498" s="344">
        <f t="shared" si="96"/>
        <v>0</v>
      </c>
      <c r="W498" s="345">
        <f>IF(ISBLANK($B498),0,VLOOKUP($B498,Listen!$A$2:$C$45,2,FALSE))</f>
        <v>0</v>
      </c>
      <c r="X498" s="345">
        <f>IF(ISBLANK($B498),0,VLOOKUP($B498,Listen!$A$2:$C$45,3,FALSE))</f>
        <v>0</v>
      </c>
      <c r="Y498" s="372">
        <f t="shared" si="99"/>
        <v>0</v>
      </c>
      <c r="Z498" s="372">
        <f t="shared" si="98"/>
        <v>0</v>
      </c>
      <c r="AA498" s="372">
        <f t="shared" si="98"/>
        <v>0</v>
      </c>
      <c r="AB498" s="372">
        <f t="shared" si="98"/>
        <v>0</v>
      </c>
      <c r="AC498" s="372">
        <f t="shared" si="98"/>
        <v>0</v>
      </c>
      <c r="AD498" s="372">
        <f t="shared" si="98"/>
        <v>0</v>
      </c>
      <c r="AE498" s="372">
        <f t="shared" si="98"/>
        <v>0</v>
      </c>
      <c r="AF498" s="346">
        <f t="shared" si="97"/>
        <v>0</v>
      </c>
      <c r="AG498" s="346">
        <f>IF(C498=Allgemeines!$C$12,SAV!$V498-SAV!$AH498,HLOOKUP(Allgemeines!$C$12-1,$AI$4:$AO$2000,ROW(C498)-3,FALSE)-$AH498)</f>
        <v>0</v>
      </c>
      <c r="AH498" s="346">
        <f>HLOOKUP(Allgemeines!$C$12,$AI$4:$AO$2000,ROW(C498)-3,FALSE)</f>
        <v>0</v>
      </c>
      <c r="AI498" s="346">
        <f t="shared" si="88"/>
        <v>0</v>
      </c>
      <c r="AJ498" s="346">
        <f t="shared" si="89"/>
        <v>0</v>
      </c>
      <c r="AK498" s="346">
        <f t="shared" si="90"/>
        <v>0</v>
      </c>
      <c r="AL498" s="346">
        <f t="shared" si="91"/>
        <v>0</v>
      </c>
      <c r="AM498" s="346">
        <f t="shared" si="92"/>
        <v>0</v>
      </c>
      <c r="AN498" s="346">
        <f t="shared" si="93"/>
        <v>0</v>
      </c>
      <c r="AO498" s="346">
        <f t="shared" si="94"/>
        <v>0</v>
      </c>
    </row>
    <row r="499" spans="1:41" x14ac:dyDescent="0.25">
      <c r="A499" s="369"/>
      <c r="B499" s="369"/>
      <c r="C499" s="370"/>
      <c r="D499" s="369"/>
      <c r="E499" s="369"/>
      <c r="F499" s="369"/>
      <c r="G499" s="344">
        <f t="shared" si="95"/>
        <v>0</v>
      </c>
      <c r="H499" s="369"/>
      <c r="I499" s="369"/>
      <c r="J499" s="369"/>
      <c r="K499" s="369"/>
      <c r="L499" s="369"/>
      <c r="M499" s="369"/>
      <c r="N499" s="369"/>
      <c r="O499" s="369"/>
      <c r="P499" s="371"/>
      <c r="Q499" s="465">
        <f>IF(C499&gt;Allgemeines!$C$12,0,SUM(G499,H499,J499,K499,M499:N499)-SUM(I499,L499,O499:P499))</f>
        <v>0</v>
      </c>
      <c r="R499" s="369"/>
      <c r="S499" s="369"/>
      <c r="T499" s="369"/>
      <c r="U499" s="369"/>
      <c r="V499" s="344">
        <f t="shared" si="96"/>
        <v>0</v>
      </c>
      <c r="W499" s="345">
        <f>IF(ISBLANK($B499),0,VLOOKUP($B499,Listen!$A$2:$C$45,2,FALSE))</f>
        <v>0</v>
      </c>
      <c r="X499" s="345">
        <f>IF(ISBLANK($B499),0,VLOOKUP($B499,Listen!$A$2:$C$45,3,FALSE))</f>
        <v>0</v>
      </c>
      <c r="Y499" s="372">
        <f t="shared" si="99"/>
        <v>0</v>
      </c>
      <c r="Z499" s="372">
        <f t="shared" si="98"/>
        <v>0</v>
      </c>
      <c r="AA499" s="372">
        <f t="shared" si="98"/>
        <v>0</v>
      </c>
      <c r="AB499" s="372">
        <f t="shared" ref="Z499:AE541" si="100">$W499</f>
        <v>0</v>
      </c>
      <c r="AC499" s="372">
        <f t="shared" si="100"/>
        <v>0</v>
      </c>
      <c r="AD499" s="372">
        <f t="shared" si="100"/>
        <v>0</v>
      </c>
      <c r="AE499" s="372">
        <f t="shared" si="100"/>
        <v>0</v>
      </c>
      <c r="AF499" s="346">
        <f t="shared" si="97"/>
        <v>0</v>
      </c>
      <c r="AG499" s="346">
        <f>IF(C499=Allgemeines!$C$12,SAV!$V499-SAV!$AH499,HLOOKUP(Allgemeines!$C$12-1,$AI$4:$AO$2000,ROW(C499)-3,FALSE)-$AH499)</f>
        <v>0</v>
      </c>
      <c r="AH499" s="346">
        <f>HLOOKUP(Allgemeines!$C$12,$AI$4:$AO$2000,ROW(C499)-3,FALSE)</f>
        <v>0</v>
      </c>
      <c r="AI499" s="346">
        <f t="shared" si="88"/>
        <v>0</v>
      </c>
      <c r="AJ499" s="346">
        <f t="shared" si="89"/>
        <v>0</v>
      </c>
      <c r="AK499" s="346">
        <f t="shared" si="90"/>
        <v>0</v>
      </c>
      <c r="AL499" s="346">
        <f t="shared" si="91"/>
        <v>0</v>
      </c>
      <c r="AM499" s="346">
        <f t="shared" si="92"/>
        <v>0</v>
      </c>
      <c r="AN499" s="346">
        <f t="shared" si="93"/>
        <v>0</v>
      </c>
      <c r="AO499" s="346">
        <f t="shared" si="94"/>
        <v>0</v>
      </c>
    </row>
    <row r="500" spans="1:41" x14ac:dyDescent="0.25">
      <c r="A500" s="369"/>
      <c r="B500" s="369"/>
      <c r="C500" s="370"/>
      <c r="D500" s="369"/>
      <c r="E500" s="369"/>
      <c r="F500" s="369"/>
      <c r="G500" s="344">
        <f t="shared" si="95"/>
        <v>0</v>
      </c>
      <c r="H500" s="369"/>
      <c r="I500" s="369"/>
      <c r="J500" s="369"/>
      <c r="K500" s="369"/>
      <c r="L500" s="369"/>
      <c r="M500" s="369"/>
      <c r="N500" s="369"/>
      <c r="O500" s="369"/>
      <c r="P500" s="371"/>
      <c r="Q500" s="465">
        <f>IF(C500&gt;Allgemeines!$C$12,0,SUM(G500,H500,J500,K500,M500:N500)-SUM(I500,L500,O500:P500))</f>
        <v>0</v>
      </c>
      <c r="R500" s="369"/>
      <c r="S500" s="369"/>
      <c r="T500" s="369"/>
      <c r="U500" s="369"/>
      <c r="V500" s="344">
        <f t="shared" si="96"/>
        <v>0</v>
      </c>
      <c r="W500" s="345">
        <f>IF(ISBLANK($B500),0,VLOOKUP($B500,Listen!$A$2:$C$45,2,FALSE))</f>
        <v>0</v>
      </c>
      <c r="X500" s="345">
        <f>IF(ISBLANK($B500),0,VLOOKUP($B500,Listen!$A$2:$C$45,3,FALSE))</f>
        <v>0</v>
      </c>
      <c r="Y500" s="372">
        <f t="shared" si="99"/>
        <v>0</v>
      </c>
      <c r="Z500" s="372">
        <f t="shared" si="100"/>
        <v>0</v>
      </c>
      <c r="AA500" s="372">
        <f t="shared" si="100"/>
        <v>0</v>
      </c>
      <c r="AB500" s="372">
        <f t="shared" si="100"/>
        <v>0</v>
      </c>
      <c r="AC500" s="372">
        <f t="shared" si="100"/>
        <v>0</v>
      </c>
      <c r="AD500" s="372">
        <f t="shared" si="100"/>
        <v>0</v>
      </c>
      <c r="AE500" s="372">
        <f t="shared" si="100"/>
        <v>0</v>
      </c>
      <c r="AF500" s="346">
        <f t="shared" si="97"/>
        <v>0</v>
      </c>
      <c r="AG500" s="346">
        <f>IF(C500=Allgemeines!$C$12,SAV!$V500-SAV!$AH500,HLOOKUP(Allgemeines!$C$12-1,$AI$4:$AO$2000,ROW(C500)-3,FALSE)-$AH500)</f>
        <v>0</v>
      </c>
      <c r="AH500" s="346">
        <f>HLOOKUP(Allgemeines!$C$12,$AI$4:$AO$2000,ROW(C500)-3,FALSE)</f>
        <v>0</v>
      </c>
      <c r="AI500" s="346">
        <f t="shared" si="88"/>
        <v>0</v>
      </c>
      <c r="AJ500" s="346">
        <f t="shared" si="89"/>
        <v>0</v>
      </c>
      <c r="AK500" s="346">
        <f t="shared" si="90"/>
        <v>0</v>
      </c>
      <c r="AL500" s="346">
        <f t="shared" si="91"/>
        <v>0</v>
      </c>
      <c r="AM500" s="346">
        <f t="shared" si="92"/>
        <v>0</v>
      </c>
      <c r="AN500" s="346">
        <f t="shared" si="93"/>
        <v>0</v>
      </c>
      <c r="AO500" s="346">
        <f t="shared" si="94"/>
        <v>0</v>
      </c>
    </row>
    <row r="501" spans="1:41" x14ac:dyDescent="0.25">
      <c r="A501" s="369"/>
      <c r="B501" s="369"/>
      <c r="C501" s="370"/>
      <c r="D501" s="369"/>
      <c r="E501" s="369"/>
      <c r="F501" s="369"/>
      <c r="G501" s="344">
        <f t="shared" si="95"/>
        <v>0</v>
      </c>
      <c r="H501" s="369"/>
      <c r="I501" s="369"/>
      <c r="J501" s="369"/>
      <c r="K501" s="369"/>
      <c r="L501" s="369"/>
      <c r="M501" s="369"/>
      <c r="N501" s="369"/>
      <c r="O501" s="369"/>
      <c r="P501" s="371"/>
      <c r="Q501" s="465">
        <f>IF(C501&gt;Allgemeines!$C$12,0,SUM(G501,H501,J501,K501,M501:N501)-SUM(I501,L501,O501:P501))</f>
        <v>0</v>
      </c>
      <c r="R501" s="369"/>
      <c r="S501" s="369"/>
      <c r="T501" s="369"/>
      <c r="U501" s="369"/>
      <c r="V501" s="344">
        <f t="shared" si="96"/>
        <v>0</v>
      </c>
      <c r="W501" s="345">
        <f>IF(ISBLANK($B501),0,VLOOKUP($B501,Listen!$A$2:$C$45,2,FALSE))</f>
        <v>0</v>
      </c>
      <c r="X501" s="345">
        <f>IF(ISBLANK($B501),0,VLOOKUP($B501,Listen!$A$2:$C$45,3,FALSE))</f>
        <v>0</v>
      </c>
      <c r="Y501" s="372">
        <f t="shared" si="99"/>
        <v>0</v>
      </c>
      <c r="Z501" s="372">
        <f t="shared" si="100"/>
        <v>0</v>
      </c>
      <c r="AA501" s="372">
        <f t="shared" si="100"/>
        <v>0</v>
      </c>
      <c r="AB501" s="372">
        <f t="shared" si="100"/>
        <v>0</v>
      </c>
      <c r="AC501" s="372">
        <f t="shared" si="100"/>
        <v>0</v>
      </c>
      <c r="AD501" s="372">
        <f t="shared" si="100"/>
        <v>0</v>
      </c>
      <c r="AE501" s="372">
        <f t="shared" si="100"/>
        <v>0</v>
      </c>
      <c r="AF501" s="346">
        <f t="shared" si="97"/>
        <v>0</v>
      </c>
      <c r="AG501" s="346">
        <f>IF(C501=Allgemeines!$C$12,SAV!$V501-SAV!$AH501,HLOOKUP(Allgemeines!$C$12-1,$AI$4:$AO$2000,ROW(C501)-3,FALSE)-$AH501)</f>
        <v>0</v>
      </c>
      <c r="AH501" s="346">
        <f>HLOOKUP(Allgemeines!$C$12,$AI$4:$AO$2000,ROW(C501)-3,FALSE)</f>
        <v>0</v>
      </c>
      <c r="AI501" s="346">
        <f t="shared" si="88"/>
        <v>0</v>
      </c>
      <c r="AJ501" s="346">
        <f t="shared" si="89"/>
        <v>0</v>
      </c>
      <c r="AK501" s="346">
        <f t="shared" si="90"/>
        <v>0</v>
      </c>
      <c r="AL501" s="346">
        <f t="shared" si="91"/>
        <v>0</v>
      </c>
      <c r="AM501" s="346">
        <f t="shared" si="92"/>
        <v>0</v>
      </c>
      <c r="AN501" s="346">
        <f t="shared" si="93"/>
        <v>0</v>
      </c>
      <c r="AO501" s="346">
        <f t="shared" si="94"/>
        <v>0</v>
      </c>
    </row>
    <row r="502" spans="1:41" x14ac:dyDescent="0.25">
      <c r="A502" s="369"/>
      <c r="B502" s="369"/>
      <c r="C502" s="370"/>
      <c r="D502" s="369"/>
      <c r="E502" s="369"/>
      <c r="F502" s="369"/>
      <c r="G502" s="344">
        <f t="shared" si="95"/>
        <v>0</v>
      </c>
      <c r="H502" s="369"/>
      <c r="I502" s="369"/>
      <c r="J502" s="369"/>
      <c r="K502" s="369"/>
      <c r="L502" s="369"/>
      <c r="M502" s="369"/>
      <c r="N502" s="369"/>
      <c r="O502" s="369"/>
      <c r="P502" s="371"/>
      <c r="Q502" s="465">
        <f>IF(C502&gt;Allgemeines!$C$12,0,SUM(G502,H502,J502,K502,M502:N502)-SUM(I502,L502,O502:P502))</f>
        <v>0</v>
      </c>
      <c r="R502" s="369"/>
      <c r="S502" s="369"/>
      <c r="T502" s="369"/>
      <c r="U502" s="369"/>
      <c r="V502" s="344">
        <f t="shared" si="96"/>
        <v>0</v>
      </c>
      <c r="W502" s="345">
        <f>IF(ISBLANK($B502),0,VLOOKUP($B502,Listen!$A$2:$C$45,2,FALSE))</f>
        <v>0</v>
      </c>
      <c r="X502" s="345">
        <f>IF(ISBLANK($B502),0,VLOOKUP($B502,Listen!$A$2:$C$45,3,FALSE))</f>
        <v>0</v>
      </c>
      <c r="Y502" s="372">
        <f t="shared" si="99"/>
        <v>0</v>
      </c>
      <c r="Z502" s="372">
        <f t="shared" si="100"/>
        <v>0</v>
      </c>
      <c r="AA502" s="372">
        <f t="shared" si="100"/>
        <v>0</v>
      </c>
      <c r="AB502" s="372">
        <f t="shared" si="100"/>
        <v>0</v>
      </c>
      <c r="AC502" s="372">
        <f t="shared" si="100"/>
        <v>0</v>
      </c>
      <c r="AD502" s="372">
        <f t="shared" si="100"/>
        <v>0</v>
      </c>
      <c r="AE502" s="372">
        <f t="shared" si="100"/>
        <v>0</v>
      </c>
      <c r="AF502" s="346">
        <f t="shared" si="97"/>
        <v>0</v>
      </c>
      <c r="AG502" s="346">
        <f>IF(C502=Allgemeines!$C$12,SAV!$V502-SAV!$AH502,HLOOKUP(Allgemeines!$C$12-1,$AI$4:$AO$2000,ROW(C502)-3,FALSE)-$AH502)</f>
        <v>0</v>
      </c>
      <c r="AH502" s="346">
        <f>HLOOKUP(Allgemeines!$C$12,$AI$4:$AO$2000,ROW(C502)-3,FALSE)</f>
        <v>0</v>
      </c>
      <c r="AI502" s="346">
        <f t="shared" si="88"/>
        <v>0</v>
      </c>
      <c r="AJ502" s="346">
        <f t="shared" si="89"/>
        <v>0</v>
      </c>
      <c r="AK502" s="346">
        <f t="shared" si="90"/>
        <v>0</v>
      </c>
      <c r="AL502" s="346">
        <f t="shared" si="91"/>
        <v>0</v>
      </c>
      <c r="AM502" s="346">
        <f t="shared" si="92"/>
        <v>0</v>
      </c>
      <c r="AN502" s="346">
        <f t="shared" si="93"/>
        <v>0</v>
      </c>
      <c r="AO502" s="346">
        <f t="shared" si="94"/>
        <v>0</v>
      </c>
    </row>
    <row r="503" spans="1:41" x14ac:dyDescent="0.25">
      <c r="A503" s="369"/>
      <c r="B503" s="369"/>
      <c r="C503" s="370"/>
      <c r="D503" s="369"/>
      <c r="E503" s="369"/>
      <c r="F503" s="369"/>
      <c r="G503" s="344">
        <f t="shared" si="95"/>
        <v>0</v>
      </c>
      <c r="H503" s="369"/>
      <c r="I503" s="369"/>
      <c r="J503" s="369"/>
      <c r="K503" s="369"/>
      <c r="L503" s="369"/>
      <c r="M503" s="369"/>
      <c r="N503" s="369"/>
      <c r="O503" s="369"/>
      <c r="P503" s="371"/>
      <c r="Q503" s="465">
        <f>IF(C503&gt;Allgemeines!$C$12,0,SUM(G503,H503,J503,K503,M503:N503)-SUM(I503,L503,O503:P503))</f>
        <v>0</v>
      </c>
      <c r="R503" s="369"/>
      <c r="S503" s="369"/>
      <c r="T503" s="369"/>
      <c r="U503" s="369"/>
      <c r="V503" s="344">
        <f t="shared" si="96"/>
        <v>0</v>
      </c>
      <c r="W503" s="345">
        <f>IF(ISBLANK($B503),0,VLOOKUP($B503,Listen!$A$2:$C$45,2,FALSE))</f>
        <v>0</v>
      </c>
      <c r="X503" s="345">
        <f>IF(ISBLANK($B503),0,VLOOKUP($B503,Listen!$A$2:$C$45,3,FALSE))</f>
        <v>0</v>
      </c>
      <c r="Y503" s="372">
        <f t="shared" si="99"/>
        <v>0</v>
      </c>
      <c r="Z503" s="372">
        <f t="shared" si="100"/>
        <v>0</v>
      </c>
      <c r="AA503" s="372">
        <f t="shared" si="100"/>
        <v>0</v>
      </c>
      <c r="AB503" s="372">
        <f t="shared" si="100"/>
        <v>0</v>
      </c>
      <c r="AC503" s="372">
        <f t="shared" si="100"/>
        <v>0</v>
      </c>
      <c r="AD503" s="372">
        <f t="shared" si="100"/>
        <v>0</v>
      </c>
      <c r="AE503" s="372">
        <f t="shared" si="100"/>
        <v>0</v>
      </c>
      <c r="AF503" s="346">
        <f t="shared" si="97"/>
        <v>0</v>
      </c>
      <c r="AG503" s="346">
        <f>IF(C503=Allgemeines!$C$12,SAV!$V503-SAV!$AH503,HLOOKUP(Allgemeines!$C$12-1,$AI$4:$AO$2000,ROW(C503)-3,FALSE)-$AH503)</f>
        <v>0</v>
      </c>
      <c r="AH503" s="346">
        <f>HLOOKUP(Allgemeines!$C$12,$AI$4:$AO$2000,ROW(C503)-3,FALSE)</f>
        <v>0</v>
      </c>
      <c r="AI503" s="346">
        <f t="shared" si="88"/>
        <v>0</v>
      </c>
      <c r="AJ503" s="346">
        <f t="shared" si="89"/>
        <v>0</v>
      </c>
      <c r="AK503" s="346">
        <f t="shared" si="90"/>
        <v>0</v>
      </c>
      <c r="AL503" s="346">
        <f t="shared" si="91"/>
        <v>0</v>
      </c>
      <c r="AM503" s="346">
        <f t="shared" si="92"/>
        <v>0</v>
      </c>
      <c r="AN503" s="346">
        <f t="shared" si="93"/>
        <v>0</v>
      </c>
      <c r="AO503" s="346">
        <f t="shared" si="94"/>
        <v>0</v>
      </c>
    </row>
    <row r="504" spans="1:41" x14ac:dyDescent="0.25">
      <c r="A504" s="369"/>
      <c r="B504" s="369"/>
      <c r="C504" s="370"/>
      <c r="D504" s="369"/>
      <c r="E504" s="369"/>
      <c r="F504" s="369"/>
      <c r="G504" s="344">
        <f t="shared" si="95"/>
        <v>0</v>
      </c>
      <c r="H504" s="369"/>
      <c r="I504" s="369"/>
      <c r="J504" s="369"/>
      <c r="K504" s="369"/>
      <c r="L504" s="369"/>
      <c r="M504" s="369"/>
      <c r="N504" s="369"/>
      <c r="O504" s="369"/>
      <c r="P504" s="371"/>
      <c r="Q504" s="465">
        <f>IF(C504&gt;Allgemeines!$C$12,0,SUM(G504,H504,J504,K504,M504:N504)-SUM(I504,L504,O504:P504))</f>
        <v>0</v>
      </c>
      <c r="R504" s="369"/>
      <c r="S504" s="369"/>
      <c r="T504" s="369"/>
      <c r="U504" s="369"/>
      <c r="V504" s="344">
        <f t="shared" si="96"/>
        <v>0</v>
      </c>
      <c r="W504" s="345">
        <f>IF(ISBLANK($B504),0,VLOOKUP($B504,Listen!$A$2:$C$45,2,FALSE))</f>
        <v>0</v>
      </c>
      <c r="X504" s="345">
        <f>IF(ISBLANK($B504),0,VLOOKUP($B504,Listen!$A$2:$C$45,3,FALSE))</f>
        <v>0</v>
      </c>
      <c r="Y504" s="372">
        <f t="shared" si="99"/>
        <v>0</v>
      </c>
      <c r="Z504" s="372">
        <f t="shared" si="100"/>
        <v>0</v>
      </c>
      <c r="AA504" s="372">
        <f t="shared" si="100"/>
        <v>0</v>
      </c>
      <c r="AB504" s="372">
        <f t="shared" si="100"/>
        <v>0</v>
      </c>
      <c r="AC504" s="372">
        <f t="shared" si="100"/>
        <v>0</v>
      </c>
      <c r="AD504" s="372">
        <f t="shared" si="100"/>
        <v>0</v>
      </c>
      <c r="AE504" s="372">
        <f t="shared" si="100"/>
        <v>0</v>
      </c>
      <c r="AF504" s="346">
        <f t="shared" si="97"/>
        <v>0</v>
      </c>
      <c r="AG504" s="346">
        <f>IF(C504=Allgemeines!$C$12,SAV!$V504-SAV!$AH504,HLOOKUP(Allgemeines!$C$12-1,$AI$4:$AO$2000,ROW(C504)-3,FALSE)-$AH504)</f>
        <v>0</v>
      </c>
      <c r="AH504" s="346">
        <f>HLOOKUP(Allgemeines!$C$12,$AI$4:$AO$2000,ROW(C504)-3,FALSE)</f>
        <v>0</v>
      </c>
      <c r="AI504" s="346">
        <f t="shared" si="88"/>
        <v>0</v>
      </c>
      <c r="AJ504" s="346">
        <f t="shared" si="89"/>
        <v>0</v>
      </c>
      <c r="AK504" s="346">
        <f t="shared" si="90"/>
        <v>0</v>
      </c>
      <c r="AL504" s="346">
        <f t="shared" si="91"/>
        <v>0</v>
      </c>
      <c r="AM504" s="346">
        <f t="shared" si="92"/>
        <v>0</v>
      </c>
      <c r="AN504" s="346">
        <f t="shared" si="93"/>
        <v>0</v>
      </c>
      <c r="AO504" s="346">
        <f t="shared" si="94"/>
        <v>0</v>
      </c>
    </row>
    <row r="505" spans="1:41" x14ac:dyDescent="0.25">
      <c r="A505" s="369"/>
      <c r="B505" s="369"/>
      <c r="C505" s="370"/>
      <c r="D505" s="369"/>
      <c r="E505" s="369"/>
      <c r="F505" s="369"/>
      <c r="G505" s="344">
        <f t="shared" si="95"/>
        <v>0</v>
      </c>
      <c r="H505" s="369"/>
      <c r="I505" s="369"/>
      <c r="J505" s="369"/>
      <c r="K505" s="369"/>
      <c r="L505" s="369"/>
      <c r="M505" s="369"/>
      <c r="N505" s="369"/>
      <c r="O505" s="369"/>
      <c r="P505" s="371"/>
      <c r="Q505" s="465">
        <f>IF(C505&gt;Allgemeines!$C$12,0,SUM(G505,H505,J505,K505,M505:N505)-SUM(I505,L505,O505:P505))</f>
        <v>0</v>
      </c>
      <c r="R505" s="369"/>
      <c r="S505" s="369"/>
      <c r="T505" s="369"/>
      <c r="U505" s="369"/>
      <c r="V505" s="344">
        <f t="shared" si="96"/>
        <v>0</v>
      </c>
      <c r="W505" s="345">
        <f>IF(ISBLANK($B505),0,VLOOKUP($B505,Listen!$A$2:$C$45,2,FALSE))</f>
        <v>0</v>
      </c>
      <c r="X505" s="345">
        <f>IF(ISBLANK($B505),0,VLOOKUP($B505,Listen!$A$2:$C$45,3,FALSE))</f>
        <v>0</v>
      </c>
      <c r="Y505" s="372">
        <f t="shared" si="99"/>
        <v>0</v>
      </c>
      <c r="Z505" s="372">
        <f t="shared" si="100"/>
        <v>0</v>
      </c>
      <c r="AA505" s="372">
        <f t="shared" si="100"/>
        <v>0</v>
      </c>
      <c r="AB505" s="372">
        <f t="shared" si="100"/>
        <v>0</v>
      </c>
      <c r="AC505" s="372">
        <f t="shared" si="100"/>
        <v>0</v>
      </c>
      <c r="AD505" s="372">
        <f t="shared" si="100"/>
        <v>0</v>
      </c>
      <c r="AE505" s="372">
        <f t="shared" si="100"/>
        <v>0</v>
      </c>
      <c r="AF505" s="346">
        <f t="shared" si="97"/>
        <v>0</v>
      </c>
      <c r="AG505" s="346">
        <f>IF(C505=Allgemeines!$C$12,SAV!$V505-SAV!$AH505,HLOOKUP(Allgemeines!$C$12-1,$AI$4:$AO$2000,ROW(C505)-3,FALSE)-$AH505)</f>
        <v>0</v>
      </c>
      <c r="AH505" s="346">
        <f>HLOOKUP(Allgemeines!$C$12,$AI$4:$AO$2000,ROW(C505)-3,FALSE)</f>
        <v>0</v>
      </c>
      <c r="AI505" s="346">
        <f t="shared" si="88"/>
        <v>0</v>
      </c>
      <c r="AJ505" s="346">
        <f t="shared" si="89"/>
        <v>0</v>
      </c>
      <c r="AK505" s="346">
        <f t="shared" si="90"/>
        <v>0</v>
      </c>
      <c r="AL505" s="346">
        <f t="shared" si="91"/>
        <v>0</v>
      </c>
      <c r="AM505" s="346">
        <f t="shared" si="92"/>
        <v>0</v>
      </c>
      <c r="AN505" s="346">
        <f t="shared" si="93"/>
        <v>0</v>
      </c>
      <c r="AO505" s="346">
        <f t="shared" si="94"/>
        <v>0</v>
      </c>
    </row>
    <row r="506" spans="1:41" x14ac:dyDescent="0.25">
      <c r="A506" s="369"/>
      <c r="B506" s="369"/>
      <c r="C506" s="370"/>
      <c r="D506" s="369"/>
      <c r="E506" s="369"/>
      <c r="F506" s="369"/>
      <c r="G506" s="344">
        <f t="shared" si="95"/>
        <v>0</v>
      </c>
      <c r="H506" s="369"/>
      <c r="I506" s="369"/>
      <c r="J506" s="369"/>
      <c r="K506" s="369"/>
      <c r="L506" s="369"/>
      <c r="M506" s="369"/>
      <c r="N506" s="369"/>
      <c r="O506" s="369"/>
      <c r="P506" s="371"/>
      <c r="Q506" s="465">
        <f>IF(C506&gt;Allgemeines!$C$12,0,SUM(G506,H506,J506,K506,M506:N506)-SUM(I506,L506,O506:P506))</f>
        <v>0</v>
      </c>
      <c r="R506" s="369"/>
      <c r="S506" s="369"/>
      <c r="T506" s="369"/>
      <c r="U506" s="369"/>
      <c r="V506" s="344">
        <f t="shared" si="96"/>
        <v>0</v>
      </c>
      <c r="W506" s="345">
        <f>IF(ISBLANK($B506),0,VLOOKUP($B506,Listen!$A$2:$C$45,2,FALSE))</f>
        <v>0</v>
      </c>
      <c r="X506" s="345">
        <f>IF(ISBLANK($B506),0,VLOOKUP($B506,Listen!$A$2:$C$45,3,FALSE))</f>
        <v>0</v>
      </c>
      <c r="Y506" s="372">
        <f t="shared" si="99"/>
        <v>0</v>
      </c>
      <c r="Z506" s="372">
        <f t="shared" si="100"/>
        <v>0</v>
      </c>
      <c r="AA506" s="372">
        <f t="shared" si="100"/>
        <v>0</v>
      </c>
      <c r="AB506" s="372">
        <f t="shared" si="100"/>
        <v>0</v>
      </c>
      <c r="AC506" s="372">
        <f t="shared" si="100"/>
        <v>0</v>
      </c>
      <c r="AD506" s="372">
        <f t="shared" si="100"/>
        <v>0</v>
      </c>
      <c r="AE506" s="372">
        <f t="shared" si="100"/>
        <v>0</v>
      </c>
      <c r="AF506" s="346">
        <f t="shared" si="97"/>
        <v>0</v>
      </c>
      <c r="AG506" s="346">
        <f>IF(C506=Allgemeines!$C$12,SAV!$V506-SAV!$AH506,HLOOKUP(Allgemeines!$C$12-1,$AI$4:$AO$2000,ROW(C506)-3,FALSE)-$AH506)</f>
        <v>0</v>
      </c>
      <c r="AH506" s="346">
        <f>HLOOKUP(Allgemeines!$C$12,$AI$4:$AO$2000,ROW(C506)-3,FALSE)</f>
        <v>0</v>
      </c>
      <c r="AI506" s="346">
        <f t="shared" si="88"/>
        <v>0</v>
      </c>
      <c r="AJ506" s="346">
        <f t="shared" si="89"/>
        <v>0</v>
      </c>
      <c r="AK506" s="346">
        <f t="shared" si="90"/>
        <v>0</v>
      </c>
      <c r="AL506" s="346">
        <f t="shared" si="91"/>
        <v>0</v>
      </c>
      <c r="AM506" s="346">
        <f t="shared" si="92"/>
        <v>0</v>
      </c>
      <c r="AN506" s="346">
        <f t="shared" si="93"/>
        <v>0</v>
      </c>
      <c r="AO506" s="346">
        <f t="shared" si="94"/>
        <v>0</v>
      </c>
    </row>
    <row r="507" spans="1:41" x14ac:dyDescent="0.25">
      <c r="A507" s="369"/>
      <c r="B507" s="369"/>
      <c r="C507" s="370"/>
      <c r="D507" s="369"/>
      <c r="E507" s="369"/>
      <c r="F507" s="369"/>
      <c r="G507" s="344">
        <f t="shared" si="95"/>
        <v>0</v>
      </c>
      <c r="H507" s="369"/>
      <c r="I507" s="369"/>
      <c r="J507" s="369"/>
      <c r="K507" s="369"/>
      <c r="L507" s="369"/>
      <c r="M507" s="369"/>
      <c r="N507" s="369"/>
      <c r="O507" s="369"/>
      <c r="P507" s="371"/>
      <c r="Q507" s="465">
        <f>IF(C507&gt;Allgemeines!$C$12,0,SUM(G507,H507,J507,K507,M507:N507)-SUM(I507,L507,O507:P507))</f>
        <v>0</v>
      </c>
      <c r="R507" s="369"/>
      <c r="S507" s="369"/>
      <c r="T507" s="369"/>
      <c r="U507" s="369"/>
      <c r="V507" s="344">
        <f t="shared" si="96"/>
        <v>0</v>
      </c>
      <c r="W507" s="345">
        <f>IF(ISBLANK($B507),0,VLOOKUP($B507,Listen!$A$2:$C$45,2,FALSE))</f>
        <v>0</v>
      </c>
      <c r="X507" s="345">
        <f>IF(ISBLANK($B507),0,VLOOKUP($B507,Listen!$A$2:$C$45,3,FALSE))</f>
        <v>0</v>
      </c>
      <c r="Y507" s="372">
        <f t="shared" si="99"/>
        <v>0</v>
      </c>
      <c r="Z507" s="372">
        <f t="shared" si="100"/>
        <v>0</v>
      </c>
      <c r="AA507" s="372">
        <f t="shared" si="100"/>
        <v>0</v>
      </c>
      <c r="AB507" s="372">
        <f t="shared" si="100"/>
        <v>0</v>
      </c>
      <c r="AC507" s="372">
        <f t="shared" si="100"/>
        <v>0</v>
      </c>
      <c r="AD507" s="372">
        <f t="shared" si="100"/>
        <v>0</v>
      </c>
      <c r="AE507" s="372">
        <f t="shared" si="100"/>
        <v>0</v>
      </c>
      <c r="AF507" s="346">
        <f t="shared" si="97"/>
        <v>0</v>
      </c>
      <c r="AG507" s="346">
        <f>IF(C507=Allgemeines!$C$12,SAV!$V507-SAV!$AH507,HLOOKUP(Allgemeines!$C$12-1,$AI$4:$AO$2000,ROW(C507)-3,FALSE)-$AH507)</f>
        <v>0</v>
      </c>
      <c r="AH507" s="346">
        <f>HLOOKUP(Allgemeines!$C$12,$AI$4:$AO$2000,ROW(C507)-3,FALSE)</f>
        <v>0</v>
      </c>
      <c r="AI507" s="346">
        <f t="shared" si="88"/>
        <v>0</v>
      </c>
      <c r="AJ507" s="346">
        <f t="shared" si="89"/>
        <v>0</v>
      </c>
      <c r="AK507" s="346">
        <f t="shared" si="90"/>
        <v>0</v>
      </c>
      <c r="AL507" s="346">
        <f t="shared" si="91"/>
        <v>0</v>
      </c>
      <c r="AM507" s="346">
        <f t="shared" si="92"/>
        <v>0</v>
      </c>
      <c r="AN507" s="346">
        <f t="shared" si="93"/>
        <v>0</v>
      </c>
      <c r="AO507" s="346">
        <f t="shared" si="94"/>
        <v>0</v>
      </c>
    </row>
    <row r="508" spans="1:41" x14ac:dyDescent="0.25">
      <c r="A508" s="369"/>
      <c r="B508" s="369"/>
      <c r="C508" s="370"/>
      <c r="D508" s="369"/>
      <c r="E508" s="369"/>
      <c r="F508" s="369"/>
      <c r="G508" s="344">
        <f t="shared" si="95"/>
        <v>0</v>
      </c>
      <c r="H508" s="369"/>
      <c r="I508" s="369"/>
      <c r="J508" s="369"/>
      <c r="K508" s="369"/>
      <c r="L508" s="369"/>
      <c r="M508" s="369"/>
      <c r="N508" s="369"/>
      <c r="O508" s="369"/>
      <c r="P508" s="371"/>
      <c r="Q508" s="465">
        <f>IF(C508&gt;Allgemeines!$C$12,0,SUM(G508,H508,J508,K508,M508:N508)-SUM(I508,L508,O508:P508))</f>
        <v>0</v>
      </c>
      <c r="R508" s="369"/>
      <c r="S508" s="369"/>
      <c r="T508" s="369"/>
      <c r="U508" s="369"/>
      <c r="V508" s="344">
        <f t="shared" si="96"/>
        <v>0</v>
      </c>
      <c r="W508" s="345">
        <f>IF(ISBLANK($B508),0,VLOOKUP($B508,Listen!$A$2:$C$45,2,FALSE))</f>
        <v>0</v>
      </c>
      <c r="X508" s="345">
        <f>IF(ISBLANK($B508),0,VLOOKUP($B508,Listen!$A$2:$C$45,3,FALSE))</f>
        <v>0</v>
      </c>
      <c r="Y508" s="372">
        <f t="shared" si="99"/>
        <v>0</v>
      </c>
      <c r="Z508" s="372">
        <f t="shared" si="100"/>
        <v>0</v>
      </c>
      <c r="AA508" s="372">
        <f t="shared" si="100"/>
        <v>0</v>
      </c>
      <c r="AB508" s="372">
        <f t="shared" si="100"/>
        <v>0</v>
      </c>
      <c r="AC508" s="372">
        <f t="shared" si="100"/>
        <v>0</v>
      </c>
      <c r="AD508" s="372">
        <f t="shared" si="100"/>
        <v>0</v>
      </c>
      <c r="AE508" s="372">
        <f t="shared" si="100"/>
        <v>0</v>
      </c>
      <c r="AF508" s="346">
        <f t="shared" si="97"/>
        <v>0</v>
      </c>
      <c r="AG508" s="346">
        <f>IF(C508=Allgemeines!$C$12,SAV!$V508-SAV!$AH508,HLOOKUP(Allgemeines!$C$12-1,$AI$4:$AO$2000,ROW(C508)-3,FALSE)-$AH508)</f>
        <v>0</v>
      </c>
      <c r="AH508" s="346">
        <f>HLOOKUP(Allgemeines!$C$12,$AI$4:$AO$2000,ROW(C508)-3,FALSE)</f>
        <v>0</v>
      </c>
      <c r="AI508" s="346">
        <f t="shared" si="88"/>
        <v>0</v>
      </c>
      <c r="AJ508" s="346">
        <f t="shared" si="89"/>
        <v>0</v>
      </c>
      <c r="AK508" s="346">
        <f t="shared" si="90"/>
        <v>0</v>
      </c>
      <c r="AL508" s="346">
        <f t="shared" si="91"/>
        <v>0</v>
      </c>
      <c r="AM508" s="346">
        <f t="shared" si="92"/>
        <v>0</v>
      </c>
      <c r="AN508" s="346">
        <f t="shared" si="93"/>
        <v>0</v>
      </c>
      <c r="AO508" s="346">
        <f t="shared" si="94"/>
        <v>0</v>
      </c>
    </row>
    <row r="509" spans="1:41" x14ac:dyDescent="0.25">
      <c r="A509" s="369"/>
      <c r="B509" s="369"/>
      <c r="C509" s="370"/>
      <c r="D509" s="369"/>
      <c r="E509" s="369"/>
      <c r="F509" s="369"/>
      <c r="G509" s="344">
        <f t="shared" si="95"/>
        <v>0</v>
      </c>
      <c r="H509" s="369"/>
      <c r="I509" s="369"/>
      <c r="J509" s="369"/>
      <c r="K509" s="369"/>
      <c r="L509" s="369"/>
      <c r="M509" s="369"/>
      <c r="N509" s="369"/>
      <c r="O509" s="369"/>
      <c r="P509" s="371"/>
      <c r="Q509" s="465">
        <f>IF(C509&gt;Allgemeines!$C$12,0,SUM(G509,H509,J509,K509,M509:N509)-SUM(I509,L509,O509:P509))</f>
        <v>0</v>
      </c>
      <c r="R509" s="369"/>
      <c r="S509" s="369"/>
      <c r="T509" s="369"/>
      <c r="U509" s="369"/>
      <c r="V509" s="344">
        <f t="shared" si="96"/>
        <v>0</v>
      </c>
      <c r="W509" s="345">
        <f>IF(ISBLANK($B509),0,VLOOKUP($B509,Listen!$A$2:$C$45,2,FALSE))</f>
        <v>0</v>
      </c>
      <c r="X509" s="345">
        <f>IF(ISBLANK($B509),0,VLOOKUP($B509,Listen!$A$2:$C$45,3,FALSE))</f>
        <v>0</v>
      </c>
      <c r="Y509" s="372">
        <f t="shared" si="99"/>
        <v>0</v>
      </c>
      <c r="Z509" s="372">
        <f t="shared" si="100"/>
        <v>0</v>
      </c>
      <c r="AA509" s="372">
        <f t="shared" si="100"/>
        <v>0</v>
      </c>
      <c r="AB509" s="372">
        <f t="shared" si="100"/>
        <v>0</v>
      </c>
      <c r="AC509" s="372">
        <f t="shared" si="100"/>
        <v>0</v>
      </c>
      <c r="AD509" s="372">
        <f t="shared" si="100"/>
        <v>0</v>
      </c>
      <c r="AE509" s="372">
        <f t="shared" si="100"/>
        <v>0</v>
      </c>
      <c r="AF509" s="346">
        <f t="shared" si="97"/>
        <v>0</v>
      </c>
      <c r="AG509" s="346">
        <f>IF(C509=Allgemeines!$C$12,SAV!$V509-SAV!$AH509,HLOOKUP(Allgemeines!$C$12-1,$AI$4:$AO$2000,ROW(C509)-3,FALSE)-$AH509)</f>
        <v>0</v>
      </c>
      <c r="AH509" s="346">
        <f>HLOOKUP(Allgemeines!$C$12,$AI$4:$AO$2000,ROW(C509)-3,FALSE)</f>
        <v>0</v>
      </c>
      <c r="AI509" s="346">
        <f t="shared" si="88"/>
        <v>0</v>
      </c>
      <c r="AJ509" s="346">
        <f t="shared" si="89"/>
        <v>0</v>
      </c>
      <c r="AK509" s="346">
        <f t="shared" si="90"/>
        <v>0</v>
      </c>
      <c r="AL509" s="346">
        <f t="shared" si="91"/>
        <v>0</v>
      </c>
      <c r="AM509" s="346">
        <f t="shared" si="92"/>
        <v>0</v>
      </c>
      <c r="AN509" s="346">
        <f t="shared" si="93"/>
        <v>0</v>
      </c>
      <c r="AO509" s="346">
        <f t="shared" si="94"/>
        <v>0</v>
      </c>
    </row>
    <row r="510" spans="1:41" x14ac:dyDescent="0.25">
      <c r="A510" s="369"/>
      <c r="B510" s="369"/>
      <c r="C510" s="370"/>
      <c r="D510" s="369"/>
      <c r="E510" s="369"/>
      <c r="F510" s="369"/>
      <c r="G510" s="344">
        <f t="shared" si="95"/>
        <v>0</v>
      </c>
      <c r="H510" s="369"/>
      <c r="I510" s="369"/>
      <c r="J510" s="369"/>
      <c r="K510" s="369"/>
      <c r="L510" s="369"/>
      <c r="M510" s="369"/>
      <c r="N510" s="369"/>
      <c r="O510" s="369"/>
      <c r="P510" s="371"/>
      <c r="Q510" s="465">
        <f>IF(C510&gt;Allgemeines!$C$12,0,SUM(G510,H510,J510,K510,M510:N510)-SUM(I510,L510,O510:P510))</f>
        <v>0</v>
      </c>
      <c r="R510" s="369"/>
      <c r="S510" s="369"/>
      <c r="T510" s="369"/>
      <c r="U510" s="369"/>
      <c r="V510" s="344">
        <f t="shared" si="96"/>
        <v>0</v>
      </c>
      <c r="W510" s="345">
        <f>IF(ISBLANK($B510),0,VLOOKUP($B510,Listen!$A$2:$C$45,2,FALSE))</f>
        <v>0</v>
      </c>
      <c r="X510" s="345">
        <f>IF(ISBLANK($B510),0,VLOOKUP($B510,Listen!$A$2:$C$45,3,FALSE))</f>
        <v>0</v>
      </c>
      <c r="Y510" s="372">
        <f t="shared" si="99"/>
        <v>0</v>
      </c>
      <c r="Z510" s="372">
        <f t="shared" si="100"/>
        <v>0</v>
      </c>
      <c r="AA510" s="372">
        <f t="shared" si="100"/>
        <v>0</v>
      </c>
      <c r="AB510" s="372">
        <f t="shared" si="100"/>
        <v>0</v>
      </c>
      <c r="AC510" s="372">
        <f t="shared" si="100"/>
        <v>0</v>
      </c>
      <c r="AD510" s="372">
        <f t="shared" si="100"/>
        <v>0</v>
      </c>
      <c r="AE510" s="372">
        <f t="shared" si="100"/>
        <v>0</v>
      </c>
      <c r="AF510" s="346">
        <f t="shared" si="97"/>
        <v>0</v>
      </c>
      <c r="AG510" s="346">
        <f>IF(C510=Allgemeines!$C$12,SAV!$V510-SAV!$AH510,HLOOKUP(Allgemeines!$C$12-1,$AI$4:$AO$2000,ROW(C510)-3,FALSE)-$AH510)</f>
        <v>0</v>
      </c>
      <c r="AH510" s="346">
        <f>HLOOKUP(Allgemeines!$C$12,$AI$4:$AO$2000,ROW(C510)-3,FALSE)</f>
        <v>0</v>
      </c>
      <c r="AI510" s="346">
        <f t="shared" si="88"/>
        <v>0</v>
      </c>
      <c r="AJ510" s="346">
        <f t="shared" si="89"/>
        <v>0</v>
      </c>
      <c r="AK510" s="346">
        <f t="shared" si="90"/>
        <v>0</v>
      </c>
      <c r="AL510" s="346">
        <f t="shared" si="91"/>
        <v>0</v>
      </c>
      <c r="AM510" s="346">
        <f t="shared" si="92"/>
        <v>0</v>
      </c>
      <c r="AN510" s="346">
        <f t="shared" si="93"/>
        <v>0</v>
      </c>
      <c r="AO510" s="346">
        <f t="shared" si="94"/>
        <v>0</v>
      </c>
    </row>
    <row r="511" spans="1:41" x14ac:dyDescent="0.25">
      <c r="A511" s="369"/>
      <c r="B511" s="369"/>
      <c r="C511" s="370"/>
      <c r="D511" s="369"/>
      <c r="E511" s="369"/>
      <c r="F511" s="369"/>
      <c r="G511" s="344">
        <f t="shared" si="95"/>
        <v>0</v>
      </c>
      <c r="H511" s="369"/>
      <c r="I511" s="369"/>
      <c r="J511" s="369"/>
      <c r="K511" s="369"/>
      <c r="L511" s="369"/>
      <c r="M511" s="369"/>
      <c r="N511" s="369"/>
      <c r="O511" s="369"/>
      <c r="P511" s="371"/>
      <c r="Q511" s="465">
        <f>IF(C511&gt;Allgemeines!$C$12,0,SUM(G511,H511,J511,K511,M511:N511)-SUM(I511,L511,O511:P511))</f>
        <v>0</v>
      </c>
      <c r="R511" s="369"/>
      <c r="S511" s="369"/>
      <c r="T511" s="369"/>
      <c r="U511" s="369"/>
      <c r="V511" s="344">
        <f t="shared" si="96"/>
        <v>0</v>
      </c>
      <c r="W511" s="345">
        <f>IF(ISBLANK($B511),0,VLOOKUP($B511,Listen!$A$2:$C$45,2,FALSE))</f>
        <v>0</v>
      </c>
      <c r="X511" s="345">
        <f>IF(ISBLANK($B511),0,VLOOKUP($B511,Listen!$A$2:$C$45,3,FALSE))</f>
        <v>0</v>
      </c>
      <c r="Y511" s="372">
        <f t="shared" si="99"/>
        <v>0</v>
      </c>
      <c r="Z511" s="372">
        <f t="shared" si="100"/>
        <v>0</v>
      </c>
      <c r="AA511" s="372">
        <f t="shared" si="100"/>
        <v>0</v>
      </c>
      <c r="AB511" s="372">
        <f t="shared" si="100"/>
        <v>0</v>
      </c>
      <c r="AC511" s="372">
        <f t="shared" si="100"/>
        <v>0</v>
      </c>
      <c r="AD511" s="372">
        <f t="shared" si="100"/>
        <v>0</v>
      </c>
      <c r="AE511" s="372">
        <f t="shared" si="100"/>
        <v>0</v>
      </c>
      <c r="AF511" s="346">
        <f t="shared" si="97"/>
        <v>0</v>
      </c>
      <c r="AG511" s="346">
        <f>IF(C511=Allgemeines!$C$12,SAV!$V511-SAV!$AH511,HLOOKUP(Allgemeines!$C$12-1,$AI$4:$AO$2000,ROW(C511)-3,FALSE)-$AH511)</f>
        <v>0</v>
      </c>
      <c r="AH511" s="346">
        <f>HLOOKUP(Allgemeines!$C$12,$AI$4:$AO$2000,ROW(C511)-3,FALSE)</f>
        <v>0</v>
      </c>
      <c r="AI511" s="346">
        <f t="shared" si="88"/>
        <v>0</v>
      </c>
      <c r="AJ511" s="346">
        <f t="shared" si="89"/>
        <v>0</v>
      </c>
      <c r="AK511" s="346">
        <f t="shared" si="90"/>
        <v>0</v>
      </c>
      <c r="AL511" s="346">
        <f t="shared" si="91"/>
        <v>0</v>
      </c>
      <c r="AM511" s="346">
        <f t="shared" si="92"/>
        <v>0</v>
      </c>
      <c r="AN511" s="346">
        <f t="shared" si="93"/>
        <v>0</v>
      </c>
      <c r="AO511" s="346">
        <f t="shared" si="94"/>
        <v>0</v>
      </c>
    </row>
    <row r="512" spans="1:41" x14ac:dyDescent="0.25">
      <c r="A512" s="369"/>
      <c r="B512" s="369"/>
      <c r="C512" s="370"/>
      <c r="D512" s="369"/>
      <c r="E512" s="369"/>
      <c r="F512" s="369"/>
      <c r="G512" s="344">
        <f t="shared" si="95"/>
        <v>0</v>
      </c>
      <c r="H512" s="369"/>
      <c r="I512" s="369"/>
      <c r="J512" s="369"/>
      <c r="K512" s="369"/>
      <c r="L512" s="369"/>
      <c r="M512" s="369"/>
      <c r="N512" s="369"/>
      <c r="O512" s="369"/>
      <c r="P512" s="371"/>
      <c r="Q512" s="465">
        <f>IF(C512&gt;Allgemeines!$C$12,0,SUM(G512,H512,J512,K512,M512:N512)-SUM(I512,L512,O512:P512))</f>
        <v>0</v>
      </c>
      <c r="R512" s="369"/>
      <c r="S512" s="369"/>
      <c r="T512" s="369"/>
      <c r="U512" s="369"/>
      <c r="V512" s="344">
        <f t="shared" si="96"/>
        <v>0</v>
      </c>
      <c r="W512" s="345">
        <f>IF(ISBLANK($B512),0,VLOOKUP($B512,Listen!$A$2:$C$45,2,FALSE))</f>
        <v>0</v>
      </c>
      <c r="X512" s="345">
        <f>IF(ISBLANK($B512),0,VLOOKUP($B512,Listen!$A$2:$C$45,3,FALSE))</f>
        <v>0</v>
      </c>
      <c r="Y512" s="372">
        <f t="shared" si="99"/>
        <v>0</v>
      </c>
      <c r="Z512" s="372">
        <f t="shared" si="100"/>
        <v>0</v>
      </c>
      <c r="AA512" s="372">
        <f t="shared" si="100"/>
        <v>0</v>
      </c>
      <c r="AB512" s="372">
        <f t="shared" si="100"/>
        <v>0</v>
      </c>
      <c r="AC512" s="372">
        <f t="shared" si="100"/>
        <v>0</v>
      </c>
      <c r="AD512" s="372">
        <f t="shared" si="100"/>
        <v>0</v>
      </c>
      <c r="AE512" s="372">
        <f t="shared" si="100"/>
        <v>0</v>
      </c>
      <c r="AF512" s="346">
        <f t="shared" si="97"/>
        <v>0</v>
      </c>
      <c r="AG512" s="346">
        <f>IF(C512=Allgemeines!$C$12,SAV!$V512-SAV!$AH512,HLOOKUP(Allgemeines!$C$12-1,$AI$4:$AO$2000,ROW(C512)-3,FALSE)-$AH512)</f>
        <v>0</v>
      </c>
      <c r="AH512" s="346">
        <f>HLOOKUP(Allgemeines!$C$12,$AI$4:$AO$2000,ROW(C512)-3,FALSE)</f>
        <v>0</v>
      </c>
      <c r="AI512" s="346">
        <f t="shared" si="88"/>
        <v>0</v>
      </c>
      <c r="AJ512" s="346">
        <f t="shared" si="89"/>
        <v>0</v>
      </c>
      <c r="AK512" s="346">
        <f t="shared" si="90"/>
        <v>0</v>
      </c>
      <c r="AL512" s="346">
        <f t="shared" si="91"/>
        <v>0</v>
      </c>
      <c r="AM512" s="346">
        <f t="shared" si="92"/>
        <v>0</v>
      </c>
      <c r="AN512" s="346">
        <f t="shared" si="93"/>
        <v>0</v>
      </c>
      <c r="AO512" s="346">
        <f t="shared" si="94"/>
        <v>0</v>
      </c>
    </row>
    <row r="513" spans="1:41" x14ac:dyDescent="0.25">
      <c r="A513" s="369"/>
      <c r="B513" s="369"/>
      <c r="C513" s="370"/>
      <c r="D513" s="369"/>
      <c r="E513" s="369"/>
      <c r="F513" s="369"/>
      <c r="G513" s="344">
        <f t="shared" si="95"/>
        <v>0</v>
      </c>
      <c r="H513" s="369"/>
      <c r="I513" s="369"/>
      <c r="J513" s="369"/>
      <c r="K513" s="369"/>
      <c r="L513" s="369"/>
      <c r="M513" s="369"/>
      <c r="N513" s="369"/>
      <c r="O513" s="369"/>
      <c r="P513" s="371"/>
      <c r="Q513" s="465">
        <f>IF(C513&gt;Allgemeines!$C$12,0,SUM(G513,H513,J513,K513,M513:N513)-SUM(I513,L513,O513:P513))</f>
        <v>0</v>
      </c>
      <c r="R513" s="369"/>
      <c r="S513" s="369"/>
      <c r="T513" s="369"/>
      <c r="U513" s="369"/>
      <c r="V513" s="344">
        <f t="shared" si="96"/>
        <v>0</v>
      </c>
      <c r="W513" s="345">
        <f>IF(ISBLANK($B513),0,VLOOKUP($B513,Listen!$A$2:$C$45,2,FALSE))</f>
        <v>0</v>
      </c>
      <c r="X513" s="345">
        <f>IF(ISBLANK($B513),0,VLOOKUP($B513,Listen!$A$2:$C$45,3,FALSE))</f>
        <v>0</v>
      </c>
      <c r="Y513" s="372">
        <f t="shared" si="99"/>
        <v>0</v>
      </c>
      <c r="Z513" s="372">
        <f t="shared" si="100"/>
        <v>0</v>
      </c>
      <c r="AA513" s="372">
        <f t="shared" si="100"/>
        <v>0</v>
      </c>
      <c r="AB513" s="372">
        <f t="shared" si="100"/>
        <v>0</v>
      </c>
      <c r="AC513" s="372">
        <f t="shared" si="100"/>
        <v>0</v>
      </c>
      <c r="AD513" s="372">
        <f t="shared" si="100"/>
        <v>0</v>
      </c>
      <c r="AE513" s="372">
        <f t="shared" si="100"/>
        <v>0</v>
      </c>
      <c r="AF513" s="346">
        <f t="shared" si="97"/>
        <v>0</v>
      </c>
      <c r="AG513" s="346">
        <f>IF(C513=Allgemeines!$C$12,SAV!$V513-SAV!$AH513,HLOOKUP(Allgemeines!$C$12-1,$AI$4:$AO$2000,ROW(C513)-3,FALSE)-$AH513)</f>
        <v>0</v>
      </c>
      <c r="AH513" s="346">
        <f>HLOOKUP(Allgemeines!$C$12,$AI$4:$AO$2000,ROW(C513)-3,FALSE)</f>
        <v>0</v>
      </c>
      <c r="AI513" s="346">
        <f t="shared" si="88"/>
        <v>0</v>
      </c>
      <c r="AJ513" s="346">
        <f t="shared" si="89"/>
        <v>0</v>
      </c>
      <c r="AK513" s="346">
        <f t="shared" si="90"/>
        <v>0</v>
      </c>
      <c r="AL513" s="346">
        <f t="shared" si="91"/>
        <v>0</v>
      </c>
      <c r="AM513" s="346">
        <f t="shared" si="92"/>
        <v>0</v>
      </c>
      <c r="AN513" s="346">
        <f t="shared" si="93"/>
        <v>0</v>
      </c>
      <c r="AO513" s="346">
        <f t="shared" si="94"/>
        <v>0</v>
      </c>
    </row>
    <row r="514" spans="1:41" x14ac:dyDescent="0.25">
      <c r="A514" s="369"/>
      <c r="B514" s="369"/>
      <c r="C514" s="370"/>
      <c r="D514" s="369"/>
      <c r="E514" s="369"/>
      <c r="F514" s="369"/>
      <c r="G514" s="344">
        <f t="shared" si="95"/>
        <v>0</v>
      </c>
      <c r="H514" s="369"/>
      <c r="I514" s="369"/>
      <c r="J514" s="369"/>
      <c r="K514" s="369"/>
      <c r="L514" s="369"/>
      <c r="M514" s="369"/>
      <c r="N514" s="369"/>
      <c r="O514" s="369"/>
      <c r="P514" s="371"/>
      <c r="Q514" s="465">
        <f>IF(C514&gt;Allgemeines!$C$12,0,SUM(G514,H514,J514,K514,M514:N514)-SUM(I514,L514,O514:P514))</f>
        <v>0</v>
      </c>
      <c r="R514" s="369"/>
      <c r="S514" s="369"/>
      <c r="T514" s="369"/>
      <c r="U514" s="369"/>
      <c r="V514" s="344">
        <f t="shared" si="96"/>
        <v>0</v>
      </c>
      <c r="W514" s="345">
        <f>IF(ISBLANK($B514),0,VLOOKUP($B514,Listen!$A$2:$C$45,2,FALSE))</f>
        <v>0</v>
      </c>
      <c r="X514" s="345">
        <f>IF(ISBLANK($B514),0,VLOOKUP($B514,Listen!$A$2:$C$45,3,FALSE))</f>
        <v>0</v>
      </c>
      <c r="Y514" s="372">
        <f t="shared" si="99"/>
        <v>0</v>
      </c>
      <c r="Z514" s="372">
        <f t="shared" si="100"/>
        <v>0</v>
      </c>
      <c r="AA514" s="372">
        <f t="shared" si="100"/>
        <v>0</v>
      </c>
      <c r="AB514" s="372">
        <f t="shared" si="100"/>
        <v>0</v>
      </c>
      <c r="AC514" s="372">
        <f t="shared" si="100"/>
        <v>0</v>
      </c>
      <c r="AD514" s="372">
        <f t="shared" si="100"/>
        <v>0</v>
      </c>
      <c r="AE514" s="372">
        <f t="shared" si="100"/>
        <v>0</v>
      </c>
      <c r="AF514" s="346">
        <f t="shared" si="97"/>
        <v>0</v>
      </c>
      <c r="AG514" s="346">
        <f>IF(C514=Allgemeines!$C$12,SAV!$V514-SAV!$AH514,HLOOKUP(Allgemeines!$C$12-1,$AI$4:$AO$2000,ROW(C514)-3,FALSE)-$AH514)</f>
        <v>0</v>
      </c>
      <c r="AH514" s="346">
        <f>HLOOKUP(Allgemeines!$C$12,$AI$4:$AO$2000,ROW(C514)-3,FALSE)</f>
        <v>0</v>
      </c>
      <c r="AI514" s="346">
        <f t="shared" si="88"/>
        <v>0</v>
      </c>
      <c r="AJ514" s="346">
        <f t="shared" si="89"/>
        <v>0</v>
      </c>
      <c r="AK514" s="346">
        <f t="shared" si="90"/>
        <v>0</v>
      </c>
      <c r="AL514" s="346">
        <f t="shared" si="91"/>
        <v>0</v>
      </c>
      <c r="AM514" s="346">
        <f t="shared" si="92"/>
        <v>0</v>
      </c>
      <c r="AN514" s="346">
        <f t="shared" si="93"/>
        <v>0</v>
      </c>
      <c r="AO514" s="346">
        <f t="shared" si="94"/>
        <v>0</v>
      </c>
    </row>
    <row r="515" spans="1:41" x14ac:dyDescent="0.25">
      <c r="A515" s="369"/>
      <c r="B515" s="369"/>
      <c r="C515" s="370"/>
      <c r="D515" s="369"/>
      <c r="E515" s="369"/>
      <c r="F515" s="369"/>
      <c r="G515" s="344">
        <f t="shared" si="95"/>
        <v>0</v>
      </c>
      <c r="H515" s="369"/>
      <c r="I515" s="369"/>
      <c r="J515" s="369"/>
      <c r="K515" s="369"/>
      <c r="L515" s="369"/>
      <c r="M515" s="369"/>
      <c r="N515" s="369"/>
      <c r="O515" s="369"/>
      <c r="P515" s="371"/>
      <c r="Q515" s="465">
        <f>IF(C515&gt;Allgemeines!$C$12,0,SUM(G515,H515,J515,K515,M515:N515)-SUM(I515,L515,O515:P515))</f>
        <v>0</v>
      </c>
      <c r="R515" s="369"/>
      <c r="S515" s="369"/>
      <c r="T515" s="369"/>
      <c r="U515" s="369"/>
      <c r="V515" s="344">
        <f t="shared" si="96"/>
        <v>0</v>
      </c>
      <c r="W515" s="345">
        <f>IF(ISBLANK($B515),0,VLOOKUP($B515,Listen!$A$2:$C$45,2,FALSE))</f>
        <v>0</v>
      </c>
      <c r="X515" s="345">
        <f>IF(ISBLANK($B515),0,VLOOKUP($B515,Listen!$A$2:$C$45,3,FALSE))</f>
        <v>0</v>
      </c>
      <c r="Y515" s="372">
        <f t="shared" si="99"/>
        <v>0</v>
      </c>
      <c r="Z515" s="372">
        <f t="shared" si="100"/>
        <v>0</v>
      </c>
      <c r="AA515" s="372">
        <f t="shared" si="100"/>
        <v>0</v>
      </c>
      <c r="AB515" s="372">
        <f t="shared" si="100"/>
        <v>0</v>
      </c>
      <c r="AC515" s="372">
        <f t="shared" si="100"/>
        <v>0</v>
      </c>
      <c r="AD515" s="372">
        <f t="shared" si="100"/>
        <v>0</v>
      </c>
      <c r="AE515" s="372">
        <f t="shared" si="100"/>
        <v>0</v>
      </c>
      <c r="AF515" s="346">
        <f t="shared" si="97"/>
        <v>0</v>
      </c>
      <c r="AG515" s="346">
        <f>IF(C515=Allgemeines!$C$12,SAV!$V515-SAV!$AH515,HLOOKUP(Allgemeines!$C$12-1,$AI$4:$AO$2000,ROW(C515)-3,FALSE)-$AH515)</f>
        <v>0</v>
      </c>
      <c r="AH515" s="346">
        <f>HLOOKUP(Allgemeines!$C$12,$AI$4:$AO$2000,ROW(C515)-3,FALSE)</f>
        <v>0</v>
      </c>
      <c r="AI515" s="346">
        <f t="shared" si="88"/>
        <v>0</v>
      </c>
      <c r="AJ515" s="346">
        <f t="shared" si="89"/>
        <v>0</v>
      </c>
      <c r="AK515" s="346">
        <f t="shared" si="90"/>
        <v>0</v>
      </c>
      <c r="AL515" s="346">
        <f t="shared" si="91"/>
        <v>0</v>
      </c>
      <c r="AM515" s="346">
        <f t="shared" si="92"/>
        <v>0</v>
      </c>
      <c r="AN515" s="346">
        <f t="shared" si="93"/>
        <v>0</v>
      </c>
      <c r="AO515" s="346">
        <f t="shared" si="94"/>
        <v>0</v>
      </c>
    </row>
    <row r="516" spans="1:41" x14ac:dyDescent="0.25">
      <c r="A516" s="369"/>
      <c r="B516" s="369"/>
      <c r="C516" s="370"/>
      <c r="D516" s="369"/>
      <c r="E516" s="369"/>
      <c r="F516" s="369"/>
      <c r="G516" s="344">
        <f t="shared" si="95"/>
        <v>0</v>
      </c>
      <c r="H516" s="369"/>
      <c r="I516" s="369"/>
      <c r="J516" s="369"/>
      <c r="K516" s="369"/>
      <c r="L516" s="369"/>
      <c r="M516" s="369"/>
      <c r="N516" s="369"/>
      <c r="O516" s="369"/>
      <c r="P516" s="371"/>
      <c r="Q516" s="465">
        <f>IF(C516&gt;Allgemeines!$C$12,0,SUM(G516,H516,J516,K516,M516:N516)-SUM(I516,L516,O516:P516))</f>
        <v>0</v>
      </c>
      <c r="R516" s="369"/>
      <c r="S516" s="369"/>
      <c r="T516" s="369"/>
      <c r="U516" s="369"/>
      <c r="V516" s="344">
        <f t="shared" si="96"/>
        <v>0</v>
      </c>
      <c r="W516" s="345">
        <f>IF(ISBLANK($B516),0,VLOOKUP($B516,Listen!$A$2:$C$45,2,FALSE))</f>
        <v>0</v>
      </c>
      <c r="X516" s="345">
        <f>IF(ISBLANK($B516),0,VLOOKUP($B516,Listen!$A$2:$C$45,3,FALSE))</f>
        <v>0</v>
      </c>
      <c r="Y516" s="372">
        <f t="shared" si="99"/>
        <v>0</v>
      </c>
      <c r="Z516" s="372">
        <f t="shared" si="100"/>
        <v>0</v>
      </c>
      <c r="AA516" s="372">
        <f t="shared" si="100"/>
        <v>0</v>
      </c>
      <c r="AB516" s="372">
        <f t="shared" si="100"/>
        <v>0</v>
      </c>
      <c r="AC516" s="372">
        <f t="shared" si="100"/>
        <v>0</v>
      </c>
      <c r="AD516" s="372">
        <f t="shared" si="100"/>
        <v>0</v>
      </c>
      <c r="AE516" s="372">
        <f t="shared" si="100"/>
        <v>0</v>
      </c>
      <c r="AF516" s="346">
        <f t="shared" si="97"/>
        <v>0</v>
      </c>
      <c r="AG516" s="346">
        <f>IF(C516=Allgemeines!$C$12,SAV!$V516-SAV!$AH516,HLOOKUP(Allgemeines!$C$12-1,$AI$4:$AO$2000,ROW(C516)-3,FALSE)-$AH516)</f>
        <v>0</v>
      </c>
      <c r="AH516" s="346">
        <f>HLOOKUP(Allgemeines!$C$12,$AI$4:$AO$2000,ROW(C516)-3,FALSE)</f>
        <v>0</v>
      </c>
      <c r="AI516" s="346">
        <f t="shared" si="88"/>
        <v>0</v>
      </c>
      <c r="AJ516" s="346">
        <f t="shared" si="89"/>
        <v>0</v>
      </c>
      <c r="AK516" s="346">
        <f t="shared" si="90"/>
        <v>0</v>
      </c>
      <c r="AL516" s="346">
        <f t="shared" si="91"/>
        <v>0</v>
      </c>
      <c r="AM516" s="346">
        <f t="shared" si="92"/>
        <v>0</v>
      </c>
      <c r="AN516" s="346">
        <f t="shared" si="93"/>
        <v>0</v>
      </c>
      <c r="AO516" s="346">
        <f t="shared" si="94"/>
        <v>0</v>
      </c>
    </row>
    <row r="517" spans="1:41" x14ac:dyDescent="0.25">
      <c r="A517" s="369"/>
      <c r="B517" s="369"/>
      <c r="C517" s="370"/>
      <c r="D517" s="369"/>
      <c r="E517" s="369"/>
      <c r="F517" s="369"/>
      <c r="G517" s="344">
        <f t="shared" si="95"/>
        <v>0</v>
      </c>
      <c r="H517" s="369"/>
      <c r="I517" s="369"/>
      <c r="J517" s="369"/>
      <c r="K517" s="369"/>
      <c r="L517" s="369"/>
      <c r="M517" s="369"/>
      <c r="N517" s="369"/>
      <c r="O517" s="369"/>
      <c r="P517" s="371"/>
      <c r="Q517" s="465">
        <f>IF(C517&gt;Allgemeines!$C$12,0,SUM(G517,H517,J517,K517,M517:N517)-SUM(I517,L517,O517:P517))</f>
        <v>0</v>
      </c>
      <c r="R517" s="369"/>
      <c r="S517" s="369"/>
      <c r="T517" s="369"/>
      <c r="U517" s="369"/>
      <c r="V517" s="344">
        <f t="shared" si="96"/>
        <v>0</v>
      </c>
      <c r="W517" s="345">
        <f>IF(ISBLANK($B517),0,VLOOKUP($B517,Listen!$A$2:$C$45,2,FALSE))</f>
        <v>0</v>
      </c>
      <c r="X517" s="345">
        <f>IF(ISBLANK($B517),0,VLOOKUP($B517,Listen!$A$2:$C$45,3,FALSE))</f>
        <v>0</v>
      </c>
      <c r="Y517" s="372">
        <f t="shared" si="99"/>
        <v>0</v>
      </c>
      <c r="Z517" s="372">
        <f t="shared" si="100"/>
        <v>0</v>
      </c>
      <c r="AA517" s="372">
        <f t="shared" si="100"/>
        <v>0</v>
      </c>
      <c r="AB517" s="372">
        <f t="shared" si="100"/>
        <v>0</v>
      </c>
      <c r="AC517" s="372">
        <f t="shared" si="100"/>
        <v>0</v>
      </c>
      <c r="AD517" s="372">
        <f t="shared" si="100"/>
        <v>0</v>
      </c>
      <c r="AE517" s="372">
        <f t="shared" si="100"/>
        <v>0</v>
      </c>
      <c r="AF517" s="346">
        <f t="shared" si="97"/>
        <v>0</v>
      </c>
      <c r="AG517" s="346">
        <f>IF(C517=Allgemeines!$C$12,SAV!$V517-SAV!$AH517,HLOOKUP(Allgemeines!$C$12-1,$AI$4:$AO$2000,ROW(C517)-3,FALSE)-$AH517)</f>
        <v>0</v>
      </c>
      <c r="AH517" s="346">
        <f>HLOOKUP(Allgemeines!$C$12,$AI$4:$AO$2000,ROW(C517)-3,FALSE)</f>
        <v>0</v>
      </c>
      <c r="AI517" s="346">
        <f t="shared" ref="AI517:AI580" si="101">IF(OR($C517=0,$V517=0),0,IF($C517&lt;=AI$4,$V517-$V517/Y517*(AI$4-$C517+1),0))</f>
        <v>0</v>
      </c>
      <c r="AJ517" s="346">
        <f t="shared" ref="AJ517:AJ580" si="102">IF(OR($C517=0,$V517=0,Z517-(AJ$4-$C517)=0),0,IF($C517&lt;AJ$4,AI517-AI517/(Z517-(AJ$4-$C517)),IF($C517=AJ$4,$V517-$V517/Z517,0)))</f>
        <v>0</v>
      </c>
      <c r="AK517" s="346">
        <f t="shared" ref="AK517:AK580" si="103">IF(OR($C517=0,$V517=0,AA517-(AK$4-$C517)=0),0,IF($C517&lt;AK$4,AJ517-AJ517/(AA517-(AK$4-$C517)),IF($C517=AK$4,$V517-$V517/AA517,0)))</f>
        <v>0</v>
      </c>
      <c r="AL517" s="346">
        <f t="shared" ref="AL517:AL580" si="104">IF(OR($C517=0,$V517=0,AB517-(AL$4-$C517)=0),0,IF($C517&lt;AL$4,AK517-AK517/(AB517-(AL$4-$C517)),IF($C517=AL$4,$V517-$V517/AB517,0)))</f>
        <v>0</v>
      </c>
      <c r="AM517" s="346">
        <f t="shared" ref="AM517:AM580" si="105">IF(OR($C517=0,$V517=0,AC517-(AM$4-$C517)=0),0,IF($C517&lt;AM$4,AL517-AL517/(AC517-(AM$4-$C517)),IF($C517=AM$4,$V517-$V517/AC517,0)))</f>
        <v>0</v>
      </c>
      <c r="AN517" s="346">
        <f t="shared" ref="AN517:AN580" si="106">IF(OR($C517=0,$V517=0,AD517-(AN$4-$C517)=0),0,IF($C517&lt;AN$4,AM517-AM517/(AD517-(AN$4-$C517)),IF($C517=AN$4,$V517-$V517/AD517,0)))</f>
        <v>0</v>
      </c>
      <c r="AO517" s="346">
        <f t="shared" ref="AO517:AO580" si="107">IF(OR($C517=0,$V517=0,AE517-(AO$4-$C517)=0),0,IF($C517&lt;AO$4,AN517-AN517/(AE517-(AO$4-$C517)),IF($C517=AO$4,$V517-$V517/AE517,0)))</f>
        <v>0</v>
      </c>
    </row>
    <row r="518" spans="1:41" x14ac:dyDescent="0.25">
      <c r="A518" s="369"/>
      <c r="B518" s="369"/>
      <c r="C518" s="370"/>
      <c r="D518" s="369"/>
      <c r="E518" s="369"/>
      <c r="F518" s="369"/>
      <c r="G518" s="344">
        <f t="shared" ref="G518:G581" si="108">D518*E518/100</f>
        <v>0</v>
      </c>
      <c r="H518" s="369"/>
      <c r="I518" s="369"/>
      <c r="J518" s="369"/>
      <c r="K518" s="369"/>
      <c r="L518" s="369"/>
      <c r="M518" s="369"/>
      <c r="N518" s="369"/>
      <c r="O518" s="369"/>
      <c r="P518" s="371"/>
      <c r="Q518" s="465">
        <f>IF(C518&gt;Allgemeines!$C$12,0,SUM(G518,H518,J518,K518,M518:N518)-SUM(I518,L518,O518:P518))</f>
        <v>0</v>
      </c>
      <c r="R518" s="369"/>
      <c r="S518" s="369"/>
      <c r="T518" s="369"/>
      <c r="U518" s="369"/>
      <c r="V518" s="344">
        <f t="shared" ref="V518:V581" si="109">Q518-SUM(R518:U518)</f>
        <v>0</v>
      </c>
      <c r="W518" s="345">
        <f>IF(ISBLANK($B518),0,VLOOKUP($B518,Listen!$A$2:$C$45,2,FALSE))</f>
        <v>0</v>
      </c>
      <c r="X518" s="345">
        <f>IF(ISBLANK($B518),0,VLOOKUP($B518,Listen!$A$2:$C$45,3,FALSE))</f>
        <v>0</v>
      </c>
      <c r="Y518" s="372">
        <f t="shared" si="99"/>
        <v>0</v>
      </c>
      <c r="Z518" s="372">
        <f t="shared" si="100"/>
        <v>0</v>
      </c>
      <c r="AA518" s="372">
        <f t="shared" si="100"/>
        <v>0</v>
      </c>
      <c r="AB518" s="372">
        <f t="shared" si="100"/>
        <v>0</v>
      </c>
      <c r="AC518" s="372">
        <f t="shared" si="100"/>
        <v>0</v>
      </c>
      <c r="AD518" s="372">
        <f t="shared" si="100"/>
        <v>0</v>
      </c>
      <c r="AE518" s="372">
        <f t="shared" si="100"/>
        <v>0</v>
      </c>
      <c r="AF518" s="346">
        <f t="shared" ref="AF518:AF581" si="110">AH518+AG518</f>
        <v>0</v>
      </c>
      <c r="AG518" s="346">
        <f>IF(C518=Allgemeines!$C$12,SAV!$V518-SAV!$AH518,HLOOKUP(Allgemeines!$C$12-1,$AI$4:$AO$2000,ROW(C518)-3,FALSE)-$AH518)</f>
        <v>0</v>
      </c>
      <c r="AH518" s="346">
        <f>HLOOKUP(Allgemeines!$C$12,$AI$4:$AO$2000,ROW(C518)-3,FALSE)</f>
        <v>0</v>
      </c>
      <c r="AI518" s="346">
        <f t="shared" si="101"/>
        <v>0</v>
      </c>
      <c r="AJ518" s="346">
        <f t="shared" si="102"/>
        <v>0</v>
      </c>
      <c r="AK518" s="346">
        <f t="shared" si="103"/>
        <v>0</v>
      </c>
      <c r="AL518" s="346">
        <f t="shared" si="104"/>
        <v>0</v>
      </c>
      <c r="AM518" s="346">
        <f t="shared" si="105"/>
        <v>0</v>
      </c>
      <c r="AN518" s="346">
        <f t="shared" si="106"/>
        <v>0</v>
      </c>
      <c r="AO518" s="346">
        <f t="shared" si="107"/>
        <v>0</v>
      </c>
    </row>
    <row r="519" spans="1:41" x14ac:dyDescent="0.25">
      <c r="A519" s="369"/>
      <c r="B519" s="369"/>
      <c r="C519" s="370"/>
      <c r="D519" s="369"/>
      <c r="E519" s="369"/>
      <c r="F519" s="369"/>
      <c r="G519" s="344">
        <f t="shared" si="108"/>
        <v>0</v>
      </c>
      <c r="H519" s="369"/>
      <c r="I519" s="369"/>
      <c r="J519" s="369"/>
      <c r="K519" s="369"/>
      <c r="L519" s="369"/>
      <c r="M519" s="369"/>
      <c r="N519" s="369"/>
      <c r="O519" s="369"/>
      <c r="P519" s="371"/>
      <c r="Q519" s="465">
        <f>IF(C519&gt;Allgemeines!$C$12,0,SUM(G519,H519,J519,K519,M519:N519)-SUM(I519,L519,O519:P519))</f>
        <v>0</v>
      </c>
      <c r="R519" s="369"/>
      <c r="S519" s="369"/>
      <c r="T519" s="369"/>
      <c r="U519" s="369"/>
      <c r="V519" s="344">
        <f t="shared" si="109"/>
        <v>0</v>
      </c>
      <c r="W519" s="345">
        <f>IF(ISBLANK($B519),0,VLOOKUP($B519,Listen!$A$2:$C$45,2,FALSE))</f>
        <v>0</v>
      </c>
      <c r="X519" s="345">
        <f>IF(ISBLANK($B519),0,VLOOKUP($B519,Listen!$A$2:$C$45,3,FALSE))</f>
        <v>0</v>
      </c>
      <c r="Y519" s="372">
        <f t="shared" si="99"/>
        <v>0</v>
      </c>
      <c r="Z519" s="372">
        <f t="shared" si="100"/>
        <v>0</v>
      </c>
      <c r="AA519" s="372">
        <f t="shared" si="100"/>
        <v>0</v>
      </c>
      <c r="AB519" s="372">
        <f t="shared" si="100"/>
        <v>0</v>
      </c>
      <c r="AC519" s="372">
        <f t="shared" si="100"/>
        <v>0</v>
      </c>
      <c r="AD519" s="372">
        <f t="shared" si="100"/>
        <v>0</v>
      </c>
      <c r="AE519" s="372">
        <f t="shared" si="100"/>
        <v>0</v>
      </c>
      <c r="AF519" s="346">
        <f t="shared" si="110"/>
        <v>0</v>
      </c>
      <c r="AG519" s="346">
        <f>IF(C519=Allgemeines!$C$12,SAV!$V519-SAV!$AH519,HLOOKUP(Allgemeines!$C$12-1,$AI$4:$AO$2000,ROW(C519)-3,FALSE)-$AH519)</f>
        <v>0</v>
      </c>
      <c r="AH519" s="346">
        <f>HLOOKUP(Allgemeines!$C$12,$AI$4:$AO$2000,ROW(C519)-3,FALSE)</f>
        <v>0</v>
      </c>
      <c r="AI519" s="346">
        <f t="shared" si="101"/>
        <v>0</v>
      </c>
      <c r="AJ519" s="346">
        <f t="shared" si="102"/>
        <v>0</v>
      </c>
      <c r="AK519" s="346">
        <f t="shared" si="103"/>
        <v>0</v>
      </c>
      <c r="AL519" s="346">
        <f t="shared" si="104"/>
        <v>0</v>
      </c>
      <c r="AM519" s="346">
        <f t="shared" si="105"/>
        <v>0</v>
      </c>
      <c r="AN519" s="346">
        <f t="shared" si="106"/>
        <v>0</v>
      </c>
      <c r="AO519" s="346">
        <f t="shared" si="107"/>
        <v>0</v>
      </c>
    </row>
    <row r="520" spans="1:41" x14ac:dyDescent="0.25">
      <c r="A520" s="369"/>
      <c r="B520" s="369"/>
      <c r="C520" s="370"/>
      <c r="D520" s="369"/>
      <c r="E520" s="369"/>
      <c r="F520" s="369"/>
      <c r="G520" s="344">
        <f t="shared" si="108"/>
        <v>0</v>
      </c>
      <c r="H520" s="369"/>
      <c r="I520" s="369"/>
      <c r="J520" s="369"/>
      <c r="K520" s="369"/>
      <c r="L520" s="369"/>
      <c r="M520" s="369"/>
      <c r="N520" s="369"/>
      <c r="O520" s="369"/>
      <c r="P520" s="371"/>
      <c r="Q520" s="465">
        <f>IF(C520&gt;Allgemeines!$C$12,0,SUM(G520,H520,J520,K520,M520:N520)-SUM(I520,L520,O520:P520))</f>
        <v>0</v>
      </c>
      <c r="R520" s="369"/>
      <c r="S520" s="369"/>
      <c r="T520" s="369"/>
      <c r="U520" s="369"/>
      <c r="V520" s="344">
        <f t="shared" si="109"/>
        <v>0</v>
      </c>
      <c r="W520" s="345">
        <f>IF(ISBLANK($B520),0,VLOOKUP($B520,Listen!$A$2:$C$45,2,FALSE))</f>
        <v>0</v>
      </c>
      <c r="X520" s="345">
        <f>IF(ISBLANK($B520),0,VLOOKUP($B520,Listen!$A$2:$C$45,3,FALSE))</f>
        <v>0</v>
      </c>
      <c r="Y520" s="372">
        <f t="shared" si="99"/>
        <v>0</v>
      </c>
      <c r="Z520" s="372">
        <f t="shared" si="100"/>
        <v>0</v>
      </c>
      <c r="AA520" s="372">
        <f t="shared" si="100"/>
        <v>0</v>
      </c>
      <c r="AB520" s="372">
        <f t="shared" si="100"/>
        <v>0</v>
      </c>
      <c r="AC520" s="372">
        <f t="shared" si="100"/>
        <v>0</v>
      </c>
      <c r="AD520" s="372">
        <f t="shared" si="100"/>
        <v>0</v>
      </c>
      <c r="AE520" s="372">
        <f t="shared" si="100"/>
        <v>0</v>
      </c>
      <c r="AF520" s="346">
        <f t="shared" si="110"/>
        <v>0</v>
      </c>
      <c r="AG520" s="346">
        <f>IF(C520=Allgemeines!$C$12,SAV!$V520-SAV!$AH520,HLOOKUP(Allgemeines!$C$12-1,$AI$4:$AO$2000,ROW(C520)-3,FALSE)-$AH520)</f>
        <v>0</v>
      </c>
      <c r="AH520" s="346">
        <f>HLOOKUP(Allgemeines!$C$12,$AI$4:$AO$2000,ROW(C520)-3,FALSE)</f>
        <v>0</v>
      </c>
      <c r="AI520" s="346">
        <f t="shared" si="101"/>
        <v>0</v>
      </c>
      <c r="AJ520" s="346">
        <f t="shared" si="102"/>
        <v>0</v>
      </c>
      <c r="AK520" s="346">
        <f t="shared" si="103"/>
        <v>0</v>
      </c>
      <c r="AL520" s="346">
        <f t="shared" si="104"/>
        <v>0</v>
      </c>
      <c r="AM520" s="346">
        <f t="shared" si="105"/>
        <v>0</v>
      </c>
      <c r="AN520" s="346">
        <f t="shared" si="106"/>
        <v>0</v>
      </c>
      <c r="AO520" s="346">
        <f t="shared" si="107"/>
        <v>0</v>
      </c>
    </row>
    <row r="521" spans="1:41" x14ac:dyDescent="0.25">
      <c r="A521" s="369"/>
      <c r="B521" s="369"/>
      <c r="C521" s="370"/>
      <c r="D521" s="369"/>
      <c r="E521" s="369"/>
      <c r="F521" s="369"/>
      <c r="G521" s="344">
        <f t="shared" si="108"/>
        <v>0</v>
      </c>
      <c r="H521" s="369"/>
      <c r="I521" s="369"/>
      <c r="J521" s="369"/>
      <c r="K521" s="369"/>
      <c r="L521" s="369"/>
      <c r="M521" s="369"/>
      <c r="N521" s="369"/>
      <c r="O521" s="369"/>
      <c r="P521" s="371"/>
      <c r="Q521" s="465">
        <f>IF(C521&gt;Allgemeines!$C$12,0,SUM(G521,H521,J521,K521,M521:N521)-SUM(I521,L521,O521:P521))</f>
        <v>0</v>
      </c>
      <c r="R521" s="369"/>
      <c r="S521" s="369"/>
      <c r="T521" s="369"/>
      <c r="U521" s="369"/>
      <c r="V521" s="344">
        <f t="shared" si="109"/>
        <v>0</v>
      </c>
      <c r="W521" s="345">
        <f>IF(ISBLANK($B521),0,VLOOKUP($B521,Listen!$A$2:$C$45,2,FALSE))</f>
        <v>0</v>
      </c>
      <c r="X521" s="345">
        <f>IF(ISBLANK($B521),0,VLOOKUP($B521,Listen!$A$2:$C$45,3,FALSE))</f>
        <v>0</v>
      </c>
      <c r="Y521" s="372">
        <f t="shared" si="99"/>
        <v>0</v>
      </c>
      <c r="Z521" s="372">
        <f t="shared" si="100"/>
        <v>0</v>
      </c>
      <c r="AA521" s="372">
        <f t="shared" si="100"/>
        <v>0</v>
      </c>
      <c r="AB521" s="372">
        <f t="shared" si="100"/>
        <v>0</v>
      </c>
      <c r="AC521" s="372">
        <f t="shared" si="100"/>
        <v>0</v>
      </c>
      <c r="AD521" s="372">
        <f t="shared" si="100"/>
        <v>0</v>
      </c>
      <c r="AE521" s="372">
        <f t="shared" si="100"/>
        <v>0</v>
      </c>
      <c r="AF521" s="346">
        <f t="shared" si="110"/>
        <v>0</v>
      </c>
      <c r="AG521" s="346">
        <f>IF(C521=Allgemeines!$C$12,SAV!$V521-SAV!$AH521,HLOOKUP(Allgemeines!$C$12-1,$AI$4:$AO$2000,ROW(C521)-3,FALSE)-$AH521)</f>
        <v>0</v>
      </c>
      <c r="AH521" s="346">
        <f>HLOOKUP(Allgemeines!$C$12,$AI$4:$AO$2000,ROW(C521)-3,FALSE)</f>
        <v>0</v>
      </c>
      <c r="AI521" s="346">
        <f t="shared" si="101"/>
        <v>0</v>
      </c>
      <c r="AJ521" s="346">
        <f t="shared" si="102"/>
        <v>0</v>
      </c>
      <c r="AK521" s="346">
        <f t="shared" si="103"/>
        <v>0</v>
      </c>
      <c r="AL521" s="346">
        <f t="shared" si="104"/>
        <v>0</v>
      </c>
      <c r="AM521" s="346">
        <f t="shared" si="105"/>
        <v>0</v>
      </c>
      <c r="AN521" s="346">
        <f t="shared" si="106"/>
        <v>0</v>
      </c>
      <c r="AO521" s="346">
        <f t="shared" si="107"/>
        <v>0</v>
      </c>
    </row>
    <row r="522" spans="1:41" x14ac:dyDescent="0.25">
      <c r="A522" s="369"/>
      <c r="B522" s="369"/>
      <c r="C522" s="370"/>
      <c r="D522" s="369"/>
      <c r="E522" s="369"/>
      <c r="F522" s="369"/>
      <c r="G522" s="344">
        <f t="shared" si="108"/>
        <v>0</v>
      </c>
      <c r="H522" s="369"/>
      <c r="I522" s="369"/>
      <c r="J522" s="369"/>
      <c r="K522" s="369"/>
      <c r="L522" s="369"/>
      <c r="M522" s="369"/>
      <c r="N522" s="369"/>
      <c r="O522" s="369"/>
      <c r="P522" s="371"/>
      <c r="Q522" s="465">
        <f>IF(C522&gt;Allgemeines!$C$12,0,SUM(G522,H522,J522,K522,M522:N522)-SUM(I522,L522,O522:P522))</f>
        <v>0</v>
      </c>
      <c r="R522" s="369"/>
      <c r="S522" s="369"/>
      <c r="T522" s="369"/>
      <c r="U522" s="369"/>
      <c r="V522" s="344">
        <f t="shared" si="109"/>
        <v>0</v>
      </c>
      <c r="W522" s="345">
        <f>IF(ISBLANK($B522),0,VLOOKUP($B522,Listen!$A$2:$C$45,2,FALSE))</f>
        <v>0</v>
      </c>
      <c r="X522" s="345">
        <f>IF(ISBLANK($B522),0,VLOOKUP($B522,Listen!$A$2:$C$45,3,FALSE))</f>
        <v>0</v>
      </c>
      <c r="Y522" s="372">
        <f t="shared" si="99"/>
        <v>0</v>
      </c>
      <c r="Z522" s="372">
        <f t="shared" si="100"/>
        <v>0</v>
      </c>
      <c r="AA522" s="372">
        <f t="shared" si="100"/>
        <v>0</v>
      </c>
      <c r="AB522" s="372">
        <f t="shared" si="100"/>
        <v>0</v>
      </c>
      <c r="AC522" s="372">
        <f t="shared" si="100"/>
        <v>0</v>
      </c>
      <c r="AD522" s="372">
        <f t="shared" si="100"/>
        <v>0</v>
      </c>
      <c r="AE522" s="372">
        <f t="shared" si="100"/>
        <v>0</v>
      </c>
      <c r="AF522" s="346">
        <f t="shared" si="110"/>
        <v>0</v>
      </c>
      <c r="AG522" s="346">
        <f>IF(C522=Allgemeines!$C$12,SAV!$V522-SAV!$AH522,HLOOKUP(Allgemeines!$C$12-1,$AI$4:$AO$2000,ROW(C522)-3,FALSE)-$AH522)</f>
        <v>0</v>
      </c>
      <c r="AH522" s="346">
        <f>HLOOKUP(Allgemeines!$C$12,$AI$4:$AO$2000,ROW(C522)-3,FALSE)</f>
        <v>0</v>
      </c>
      <c r="AI522" s="346">
        <f t="shared" si="101"/>
        <v>0</v>
      </c>
      <c r="AJ522" s="346">
        <f t="shared" si="102"/>
        <v>0</v>
      </c>
      <c r="AK522" s="346">
        <f t="shared" si="103"/>
        <v>0</v>
      </c>
      <c r="AL522" s="346">
        <f t="shared" si="104"/>
        <v>0</v>
      </c>
      <c r="AM522" s="346">
        <f t="shared" si="105"/>
        <v>0</v>
      </c>
      <c r="AN522" s="346">
        <f t="shared" si="106"/>
        <v>0</v>
      </c>
      <c r="AO522" s="346">
        <f t="shared" si="107"/>
        <v>0</v>
      </c>
    </row>
    <row r="523" spans="1:41" x14ac:dyDescent="0.25">
      <c r="A523" s="369"/>
      <c r="B523" s="369"/>
      <c r="C523" s="370"/>
      <c r="D523" s="369"/>
      <c r="E523" s="369"/>
      <c r="F523" s="369"/>
      <c r="G523" s="344">
        <f t="shared" si="108"/>
        <v>0</v>
      </c>
      <c r="H523" s="369"/>
      <c r="I523" s="369"/>
      <c r="J523" s="369"/>
      <c r="K523" s="369"/>
      <c r="L523" s="369"/>
      <c r="M523" s="369"/>
      <c r="N523" s="369"/>
      <c r="O523" s="369"/>
      <c r="P523" s="371"/>
      <c r="Q523" s="465">
        <f>IF(C523&gt;Allgemeines!$C$12,0,SUM(G523,H523,J523,K523,M523:N523)-SUM(I523,L523,O523:P523))</f>
        <v>0</v>
      </c>
      <c r="R523" s="369"/>
      <c r="S523" s="369"/>
      <c r="T523" s="369"/>
      <c r="U523" s="369"/>
      <c r="V523" s="344">
        <f t="shared" si="109"/>
        <v>0</v>
      </c>
      <c r="W523" s="345">
        <f>IF(ISBLANK($B523),0,VLOOKUP($B523,Listen!$A$2:$C$45,2,FALSE))</f>
        <v>0</v>
      </c>
      <c r="X523" s="345">
        <f>IF(ISBLANK($B523),0,VLOOKUP($B523,Listen!$A$2:$C$45,3,FALSE))</f>
        <v>0</v>
      </c>
      <c r="Y523" s="372">
        <f t="shared" ref="Y523:Y586" si="111">$W523</f>
        <v>0</v>
      </c>
      <c r="Z523" s="372">
        <f t="shared" si="100"/>
        <v>0</v>
      </c>
      <c r="AA523" s="372">
        <f t="shared" si="100"/>
        <v>0</v>
      </c>
      <c r="AB523" s="372">
        <f t="shared" si="100"/>
        <v>0</v>
      </c>
      <c r="AC523" s="372">
        <f t="shared" si="100"/>
        <v>0</v>
      </c>
      <c r="AD523" s="372">
        <f t="shared" si="100"/>
        <v>0</v>
      </c>
      <c r="AE523" s="372">
        <f t="shared" si="100"/>
        <v>0</v>
      </c>
      <c r="AF523" s="346">
        <f t="shared" si="110"/>
        <v>0</v>
      </c>
      <c r="AG523" s="346">
        <f>IF(C523=Allgemeines!$C$12,SAV!$V523-SAV!$AH523,HLOOKUP(Allgemeines!$C$12-1,$AI$4:$AO$2000,ROW(C523)-3,FALSE)-$AH523)</f>
        <v>0</v>
      </c>
      <c r="AH523" s="346">
        <f>HLOOKUP(Allgemeines!$C$12,$AI$4:$AO$2000,ROW(C523)-3,FALSE)</f>
        <v>0</v>
      </c>
      <c r="AI523" s="346">
        <f t="shared" si="101"/>
        <v>0</v>
      </c>
      <c r="AJ523" s="346">
        <f t="shared" si="102"/>
        <v>0</v>
      </c>
      <c r="AK523" s="346">
        <f t="shared" si="103"/>
        <v>0</v>
      </c>
      <c r="AL523" s="346">
        <f t="shared" si="104"/>
        <v>0</v>
      </c>
      <c r="AM523" s="346">
        <f t="shared" si="105"/>
        <v>0</v>
      </c>
      <c r="AN523" s="346">
        <f t="shared" si="106"/>
        <v>0</v>
      </c>
      <c r="AO523" s="346">
        <f t="shared" si="107"/>
        <v>0</v>
      </c>
    </row>
    <row r="524" spans="1:41" x14ac:dyDescent="0.25">
      <c r="A524" s="369"/>
      <c r="B524" s="369"/>
      <c r="C524" s="370"/>
      <c r="D524" s="369"/>
      <c r="E524" s="369"/>
      <c r="F524" s="369"/>
      <c r="G524" s="344">
        <f t="shared" si="108"/>
        <v>0</v>
      </c>
      <c r="H524" s="369"/>
      <c r="I524" s="369"/>
      <c r="J524" s="369"/>
      <c r="K524" s="369"/>
      <c r="L524" s="369"/>
      <c r="M524" s="369"/>
      <c r="N524" s="369"/>
      <c r="O524" s="369"/>
      <c r="P524" s="371"/>
      <c r="Q524" s="465">
        <f>IF(C524&gt;Allgemeines!$C$12,0,SUM(G524,H524,J524,K524,M524:N524)-SUM(I524,L524,O524:P524))</f>
        <v>0</v>
      </c>
      <c r="R524" s="369"/>
      <c r="S524" s="369"/>
      <c r="T524" s="369"/>
      <c r="U524" s="369"/>
      <c r="V524" s="344">
        <f t="shared" si="109"/>
        <v>0</v>
      </c>
      <c r="W524" s="345">
        <f>IF(ISBLANK($B524),0,VLOOKUP($B524,Listen!$A$2:$C$45,2,FALSE))</f>
        <v>0</v>
      </c>
      <c r="X524" s="345">
        <f>IF(ISBLANK($B524),0,VLOOKUP($B524,Listen!$A$2:$C$45,3,FALSE))</f>
        <v>0</v>
      </c>
      <c r="Y524" s="372">
        <f t="shared" si="111"/>
        <v>0</v>
      </c>
      <c r="Z524" s="372">
        <f t="shared" si="100"/>
        <v>0</v>
      </c>
      <c r="AA524" s="372">
        <f t="shared" si="100"/>
        <v>0</v>
      </c>
      <c r="AB524" s="372">
        <f t="shared" si="100"/>
        <v>0</v>
      </c>
      <c r="AC524" s="372">
        <f t="shared" si="100"/>
        <v>0</v>
      </c>
      <c r="AD524" s="372">
        <f t="shared" si="100"/>
        <v>0</v>
      </c>
      <c r="AE524" s="372">
        <f t="shared" si="100"/>
        <v>0</v>
      </c>
      <c r="AF524" s="346">
        <f t="shared" si="110"/>
        <v>0</v>
      </c>
      <c r="AG524" s="346">
        <f>IF(C524=Allgemeines!$C$12,SAV!$V524-SAV!$AH524,HLOOKUP(Allgemeines!$C$12-1,$AI$4:$AO$2000,ROW(C524)-3,FALSE)-$AH524)</f>
        <v>0</v>
      </c>
      <c r="AH524" s="346">
        <f>HLOOKUP(Allgemeines!$C$12,$AI$4:$AO$2000,ROW(C524)-3,FALSE)</f>
        <v>0</v>
      </c>
      <c r="AI524" s="346">
        <f t="shared" si="101"/>
        <v>0</v>
      </c>
      <c r="AJ524" s="346">
        <f t="shared" si="102"/>
        <v>0</v>
      </c>
      <c r="AK524" s="346">
        <f t="shared" si="103"/>
        <v>0</v>
      </c>
      <c r="AL524" s="346">
        <f t="shared" si="104"/>
        <v>0</v>
      </c>
      <c r="AM524" s="346">
        <f t="shared" si="105"/>
        <v>0</v>
      </c>
      <c r="AN524" s="346">
        <f t="shared" si="106"/>
        <v>0</v>
      </c>
      <c r="AO524" s="346">
        <f t="shared" si="107"/>
        <v>0</v>
      </c>
    </row>
    <row r="525" spans="1:41" x14ac:dyDescent="0.25">
      <c r="A525" s="369"/>
      <c r="B525" s="369"/>
      <c r="C525" s="370"/>
      <c r="D525" s="369"/>
      <c r="E525" s="369"/>
      <c r="F525" s="369"/>
      <c r="G525" s="344">
        <f t="shared" si="108"/>
        <v>0</v>
      </c>
      <c r="H525" s="369"/>
      <c r="I525" s="369"/>
      <c r="J525" s="369"/>
      <c r="K525" s="369"/>
      <c r="L525" s="369"/>
      <c r="M525" s="369"/>
      <c r="N525" s="369"/>
      <c r="O525" s="369"/>
      <c r="P525" s="371"/>
      <c r="Q525" s="465">
        <f>IF(C525&gt;Allgemeines!$C$12,0,SUM(G525,H525,J525,K525,M525:N525)-SUM(I525,L525,O525:P525))</f>
        <v>0</v>
      </c>
      <c r="R525" s="369"/>
      <c r="S525" s="369"/>
      <c r="T525" s="369"/>
      <c r="U525" s="369"/>
      <c r="V525" s="344">
        <f t="shared" si="109"/>
        <v>0</v>
      </c>
      <c r="W525" s="345">
        <f>IF(ISBLANK($B525),0,VLOOKUP($B525,Listen!$A$2:$C$45,2,FALSE))</f>
        <v>0</v>
      </c>
      <c r="X525" s="345">
        <f>IF(ISBLANK($B525),0,VLOOKUP($B525,Listen!$A$2:$C$45,3,FALSE))</f>
        <v>0</v>
      </c>
      <c r="Y525" s="372">
        <f t="shared" si="111"/>
        <v>0</v>
      </c>
      <c r="Z525" s="372">
        <f t="shared" si="100"/>
        <v>0</v>
      </c>
      <c r="AA525" s="372">
        <f t="shared" si="100"/>
        <v>0</v>
      </c>
      <c r="AB525" s="372">
        <f t="shared" si="100"/>
        <v>0</v>
      </c>
      <c r="AC525" s="372">
        <f t="shared" si="100"/>
        <v>0</v>
      </c>
      <c r="AD525" s="372">
        <f t="shared" si="100"/>
        <v>0</v>
      </c>
      <c r="AE525" s="372">
        <f t="shared" si="100"/>
        <v>0</v>
      </c>
      <c r="AF525" s="346">
        <f t="shared" si="110"/>
        <v>0</v>
      </c>
      <c r="AG525" s="346">
        <f>IF(C525=Allgemeines!$C$12,SAV!$V525-SAV!$AH525,HLOOKUP(Allgemeines!$C$12-1,$AI$4:$AO$2000,ROW(C525)-3,FALSE)-$AH525)</f>
        <v>0</v>
      </c>
      <c r="AH525" s="346">
        <f>HLOOKUP(Allgemeines!$C$12,$AI$4:$AO$2000,ROW(C525)-3,FALSE)</f>
        <v>0</v>
      </c>
      <c r="AI525" s="346">
        <f t="shared" si="101"/>
        <v>0</v>
      </c>
      <c r="AJ525" s="346">
        <f t="shared" si="102"/>
        <v>0</v>
      </c>
      <c r="AK525" s="346">
        <f t="shared" si="103"/>
        <v>0</v>
      </c>
      <c r="AL525" s="346">
        <f t="shared" si="104"/>
        <v>0</v>
      </c>
      <c r="AM525" s="346">
        <f t="shared" si="105"/>
        <v>0</v>
      </c>
      <c r="AN525" s="346">
        <f t="shared" si="106"/>
        <v>0</v>
      </c>
      <c r="AO525" s="346">
        <f t="shared" si="107"/>
        <v>0</v>
      </c>
    </row>
    <row r="526" spans="1:41" x14ac:dyDescent="0.25">
      <c r="A526" s="369"/>
      <c r="B526" s="369"/>
      <c r="C526" s="370"/>
      <c r="D526" s="369"/>
      <c r="E526" s="369"/>
      <c r="F526" s="369"/>
      <c r="G526" s="344">
        <f t="shared" si="108"/>
        <v>0</v>
      </c>
      <c r="H526" s="369"/>
      <c r="I526" s="369"/>
      <c r="J526" s="369"/>
      <c r="K526" s="369"/>
      <c r="L526" s="369"/>
      <c r="M526" s="369"/>
      <c r="N526" s="369"/>
      <c r="O526" s="369"/>
      <c r="P526" s="371"/>
      <c r="Q526" s="465">
        <f>IF(C526&gt;Allgemeines!$C$12,0,SUM(G526,H526,J526,K526,M526:N526)-SUM(I526,L526,O526:P526))</f>
        <v>0</v>
      </c>
      <c r="R526" s="369"/>
      <c r="S526" s="369"/>
      <c r="T526" s="369"/>
      <c r="U526" s="369"/>
      <c r="V526" s="344">
        <f t="shared" si="109"/>
        <v>0</v>
      </c>
      <c r="W526" s="345">
        <f>IF(ISBLANK($B526),0,VLOOKUP($B526,Listen!$A$2:$C$45,2,FALSE))</f>
        <v>0</v>
      </c>
      <c r="X526" s="345">
        <f>IF(ISBLANK($B526),0,VLOOKUP($B526,Listen!$A$2:$C$45,3,FALSE))</f>
        <v>0</v>
      </c>
      <c r="Y526" s="372">
        <f t="shared" si="111"/>
        <v>0</v>
      </c>
      <c r="Z526" s="372">
        <f t="shared" si="100"/>
        <v>0</v>
      </c>
      <c r="AA526" s="372">
        <f t="shared" si="100"/>
        <v>0</v>
      </c>
      <c r="AB526" s="372">
        <f t="shared" si="100"/>
        <v>0</v>
      </c>
      <c r="AC526" s="372">
        <f t="shared" si="100"/>
        <v>0</v>
      </c>
      <c r="AD526" s="372">
        <f t="shared" si="100"/>
        <v>0</v>
      </c>
      <c r="AE526" s="372">
        <f t="shared" si="100"/>
        <v>0</v>
      </c>
      <c r="AF526" s="346">
        <f t="shared" si="110"/>
        <v>0</v>
      </c>
      <c r="AG526" s="346">
        <f>IF(C526=Allgemeines!$C$12,SAV!$V526-SAV!$AH526,HLOOKUP(Allgemeines!$C$12-1,$AI$4:$AO$2000,ROW(C526)-3,FALSE)-$AH526)</f>
        <v>0</v>
      </c>
      <c r="AH526" s="346">
        <f>HLOOKUP(Allgemeines!$C$12,$AI$4:$AO$2000,ROW(C526)-3,FALSE)</f>
        <v>0</v>
      </c>
      <c r="AI526" s="346">
        <f t="shared" si="101"/>
        <v>0</v>
      </c>
      <c r="AJ526" s="346">
        <f t="shared" si="102"/>
        <v>0</v>
      </c>
      <c r="AK526" s="346">
        <f t="shared" si="103"/>
        <v>0</v>
      </c>
      <c r="AL526" s="346">
        <f t="shared" si="104"/>
        <v>0</v>
      </c>
      <c r="AM526" s="346">
        <f t="shared" si="105"/>
        <v>0</v>
      </c>
      <c r="AN526" s="346">
        <f t="shared" si="106"/>
        <v>0</v>
      </c>
      <c r="AO526" s="346">
        <f t="shared" si="107"/>
        <v>0</v>
      </c>
    </row>
    <row r="527" spans="1:41" x14ac:dyDescent="0.25">
      <c r="A527" s="369"/>
      <c r="B527" s="369"/>
      <c r="C527" s="370"/>
      <c r="D527" s="369"/>
      <c r="E527" s="369"/>
      <c r="F527" s="369"/>
      <c r="G527" s="344">
        <f t="shared" si="108"/>
        <v>0</v>
      </c>
      <c r="H527" s="369"/>
      <c r="I527" s="369"/>
      <c r="J527" s="369"/>
      <c r="K527" s="369"/>
      <c r="L527" s="369"/>
      <c r="M527" s="369"/>
      <c r="N527" s="369"/>
      <c r="O527" s="369"/>
      <c r="P527" s="371"/>
      <c r="Q527" s="465">
        <f>IF(C527&gt;Allgemeines!$C$12,0,SUM(G527,H527,J527,K527,M527:N527)-SUM(I527,L527,O527:P527))</f>
        <v>0</v>
      </c>
      <c r="R527" s="369"/>
      <c r="S527" s="369"/>
      <c r="T527" s="369"/>
      <c r="U527" s="369"/>
      <c r="V527" s="344">
        <f t="shared" si="109"/>
        <v>0</v>
      </c>
      <c r="W527" s="345">
        <f>IF(ISBLANK($B527),0,VLOOKUP($B527,Listen!$A$2:$C$45,2,FALSE))</f>
        <v>0</v>
      </c>
      <c r="X527" s="345">
        <f>IF(ISBLANK($B527),0,VLOOKUP($B527,Listen!$A$2:$C$45,3,FALSE))</f>
        <v>0</v>
      </c>
      <c r="Y527" s="372">
        <f t="shared" si="111"/>
        <v>0</v>
      </c>
      <c r="Z527" s="372">
        <f t="shared" si="100"/>
        <v>0</v>
      </c>
      <c r="AA527" s="372">
        <f t="shared" si="100"/>
        <v>0</v>
      </c>
      <c r="AB527" s="372">
        <f t="shared" si="100"/>
        <v>0</v>
      </c>
      <c r="AC527" s="372">
        <f t="shared" si="100"/>
        <v>0</v>
      </c>
      <c r="AD527" s="372">
        <f t="shared" si="100"/>
        <v>0</v>
      </c>
      <c r="AE527" s="372">
        <f t="shared" si="100"/>
        <v>0</v>
      </c>
      <c r="AF527" s="346">
        <f t="shared" si="110"/>
        <v>0</v>
      </c>
      <c r="AG527" s="346">
        <f>IF(C527=Allgemeines!$C$12,SAV!$V527-SAV!$AH527,HLOOKUP(Allgemeines!$C$12-1,$AI$4:$AO$2000,ROW(C527)-3,FALSE)-$AH527)</f>
        <v>0</v>
      </c>
      <c r="AH527" s="346">
        <f>HLOOKUP(Allgemeines!$C$12,$AI$4:$AO$2000,ROW(C527)-3,FALSE)</f>
        <v>0</v>
      </c>
      <c r="AI527" s="346">
        <f t="shared" si="101"/>
        <v>0</v>
      </c>
      <c r="AJ527" s="346">
        <f t="shared" si="102"/>
        <v>0</v>
      </c>
      <c r="AK527" s="346">
        <f t="shared" si="103"/>
        <v>0</v>
      </c>
      <c r="AL527" s="346">
        <f t="shared" si="104"/>
        <v>0</v>
      </c>
      <c r="AM527" s="346">
        <f t="shared" si="105"/>
        <v>0</v>
      </c>
      <c r="AN527" s="346">
        <f t="shared" si="106"/>
        <v>0</v>
      </c>
      <c r="AO527" s="346">
        <f t="shared" si="107"/>
        <v>0</v>
      </c>
    </row>
    <row r="528" spans="1:41" x14ac:dyDescent="0.25">
      <c r="A528" s="369"/>
      <c r="B528" s="369"/>
      <c r="C528" s="370"/>
      <c r="D528" s="369"/>
      <c r="E528" s="369"/>
      <c r="F528" s="369"/>
      <c r="G528" s="344">
        <f t="shared" si="108"/>
        <v>0</v>
      </c>
      <c r="H528" s="369"/>
      <c r="I528" s="369"/>
      <c r="J528" s="369"/>
      <c r="K528" s="369"/>
      <c r="L528" s="369"/>
      <c r="M528" s="369"/>
      <c r="N528" s="369"/>
      <c r="O528" s="369"/>
      <c r="P528" s="371"/>
      <c r="Q528" s="465">
        <f>IF(C528&gt;Allgemeines!$C$12,0,SUM(G528,H528,J528,K528,M528:N528)-SUM(I528,L528,O528:P528))</f>
        <v>0</v>
      </c>
      <c r="R528" s="369"/>
      <c r="S528" s="369"/>
      <c r="T528" s="369"/>
      <c r="U528" s="369"/>
      <c r="V528" s="344">
        <f t="shared" si="109"/>
        <v>0</v>
      </c>
      <c r="W528" s="345">
        <f>IF(ISBLANK($B528),0,VLOOKUP($B528,Listen!$A$2:$C$45,2,FALSE))</f>
        <v>0</v>
      </c>
      <c r="X528" s="345">
        <f>IF(ISBLANK($B528),0,VLOOKUP($B528,Listen!$A$2:$C$45,3,FALSE))</f>
        <v>0</v>
      </c>
      <c r="Y528" s="372">
        <f t="shared" si="111"/>
        <v>0</v>
      </c>
      <c r="Z528" s="372">
        <f t="shared" si="100"/>
        <v>0</v>
      </c>
      <c r="AA528" s="372">
        <f t="shared" si="100"/>
        <v>0</v>
      </c>
      <c r="AB528" s="372">
        <f t="shared" si="100"/>
        <v>0</v>
      </c>
      <c r="AC528" s="372">
        <f t="shared" si="100"/>
        <v>0</v>
      </c>
      <c r="AD528" s="372">
        <f t="shared" si="100"/>
        <v>0</v>
      </c>
      <c r="AE528" s="372">
        <f t="shared" si="100"/>
        <v>0</v>
      </c>
      <c r="AF528" s="346">
        <f t="shared" si="110"/>
        <v>0</v>
      </c>
      <c r="AG528" s="346">
        <f>IF(C528=Allgemeines!$C$12,SAV!$V528-SAV!$AH528,HLOOKUP(Allgemeines!$C$12-1,$AI$4:$AO$2000,ROW(C528)-3,FALSE)-$AH528)</f>
        <v>0</v>
      </c>
      <c r="AH528" s="346">
        <f>HLOOKUP(Allgemeines!$C$12,$AI$4:$AO$2000,ROW(C528)-3,FALSE)</f>
        <v>0</v>
      </c>
      <c r="AI528" s="346">
        <f t="shared" si="101"/>
        <v>0</v>
      </c>
      <c r="AJ528" s="346">
        <f t="shared" si="102"/>
        <v>0</v>
      </c>
      <c r="AK528" s="346">
        <f t="shared" si="103"/>
        <v>0</v>
      </c>
      <c r="AL528" s="346">
        <f t="shared" si="104"/>
        <v>0</v>
      </c>
      <c r="AM528" s="346">
        <f t="shared" si="105"/>
        <v>0</v>
      </c>
      <c r="AN528" s="346">
        <f t="shared" si="106"/>
        <v>0</v>
      </c>
      <c r="AO528" s="346">
        <f t="shared" si="107"/>
        <v>0</v>
      </c>
    </row>
    <row r="529" spans="1:41" x14ac:dyDescent="0.25">
      <c r="A529" s="369"/>
      <c r="B529" s="369"/>
      <c r="C529" s="370"/>
      <c r="D529" s="369"/>
      <c r="E529" s="369"/>
      <c r="F529" s="369"/>
      <c r="G529" s="344">
        <f t="shared" si="108"/>
        <v>0</v>
      </c>
      <c r="H529" s="369"/>
      <c r="I529" s="369"/>
      <c r="J529" s="369"/>
      <c r="K529" s="369"/>
      <c r="L529" s="369"/>
      <c r="M529" s="369"/>
      <c r="N529" s="369"/>
      <c r="O529" s="369"/>
      <c r="P529" s="371"/>
      <c r="Q529" s="465">
        <f>IF(C529&gt;Allgemeines!$C$12,0,SUM(G529,H529,J529,K529,M529:N529)-SUM(I529,L529,O529:P529))</f>
        <v>0</v>
      </c>
      <c r="R529" s="369"/>
      <c r="S529" s="369"/>
      <c r="T529" s="369"/>
      <c r="U529" s="369"/>
      <c r="V529" s="344">
        <f t="shared" si="109"/>
        <v>0</v>
      </c>
      <c r="W529" s="345">
        <f>IF(ISBLANK($B529),0,VLOOKUP($B529,Listen!$A$2:$C$45,2,FALSE))</f>
        <v>0</v>
      </c>
      <c r="X529" s="345">
        <f>IF(ISBLANK($B529),0,VLOOKUP($B529,Listen!$A$2:$C$45,3,FALSE))</f>
        <v>0</v>
      </c>
      <c r="Y529" s="372">
        <f t="shared" si="111"/>
        <v>0</v>
      </c>
      <c r="Z529" s="372">
        <f t="shared" si="100"/>
        <v>0</v>
      </c>
      <c r="AA529" s="372">
        <f t="shared" si="100"/>
        <v>0</v>
      </c>
      <c r="AB529" s="372">
        <f t="shared" si="100"/>
        <v>0</v>
      </c>
      <c r="AC529" s="372">
        <f t="shared" si="100"/>
        <v>0</v>
      </c>
      <c r="AD529" s="372">
        <f t="shared" si="100"/>
        <v>0</v>
      </c>
      <c r="AE529" s="372">
        <f t="shared" si="100"/>
        <v>0</v>
      </c>
      <c r="AF529" s="346">
        <f t="shared" si="110"/>
        <v>0</v>
      </c>
      <c r="AG529" s="346">
        <f>IF(C529=Allgemeines!$C$12,SAV!$V529-SAV!$AH529,HLOOKUP(Allgemeines!$C$12-1,$AI$4:$AO$2000,ROW(C529)-3,FALSE)-$AH529)</f>
        <v>0</v>
      </c>
      <c r="AH529" s="346">
        <f>HLOOKUP(Allgemeines!$C$12,$AI$4:$AO$2000,ROW(C529)-3,FALSE)</f>
        <v>0</v>
      </c>
      <c r="AI529" s="346">
        <f t="shared" si="101"/>
        <v>0</v>
      </c>
      <c r="AJ529" s="346">
        <f t="shared" si="102"/>
        <v>0</v>
      </c>
      <c r="AK529" s="346">
        <f t="shared" si="103"/>
        <v>0</v>
      </c>
      <c r="AL529" s="346">
        <f t="shared" si="104"/>
        <v>0</v>
      </c>
      <c r="AM529" s="346">
        <f t="shared" si="105"/>
        <v>0</v>
      </c>
      <c r="AN529" s="346">
        <f t="shared" si="106"/>
        <v>0</v>
      </c>
      <c r="AO529" s="346">
        <f t="shared" si="107"/>
        <v>0</v>
      </c>
    </row>
    <row r="530" spans="1:41" x14ac:dyDescent="0.25">
      <c r="A530" s="369"/>
      <c r="B530" s="369"/>
      <c r="C530" s="370"/>
      <c r="D530" s="369"/>
      <c r="E530" s="369"/>
      <c r="F530" s="369"/>
      <c r="G530" s="344">
        <f t="shared" si="108"/>
        <v>0</v>
      </c>
      <c r="H530" s="369"/>
      <c r="I530" s="369"/>
      <c r="J530" s="369"/>
      <c r="K530" s="369"/>
      <c r="L530" s="369"/>
      <c r="M530" s="369"/>
      <c r="N530" s="369"/>
      <c r="O530" s="369"/>
      <c r="P530" s="371"/>
      <c r="Q530" s="465">
        <f>IF(C530&gt;Allgemeines!$C$12,0,SUM(G530,H530,J530,K530,M530:N530)-SUM(I530,L530,O530:P530))</f>
        <v>0</v>
      </c>
      <c r="R530" s="369"/>
      <c r="S530" s="369"/>
      <c r="T530" s="369"/>
      <c r="U530" s="369"/>
      <c r="V530" s="344">
        <f t="shared" si="109"/>
        <v>0</v>
      </c>
      <c r="W530" s="345">
        <f>IF(ISBLANK($B530),0,VLOOKUP($B530,Listen!$A$2:$C$45,2,FALSE))</f>
        <v>0</v>
      </c>
      <c r="X530" s="345">
        <f>IF(ISBLANK($B530),0,VLOOKUP($B530,Listen!$A$2:$C$45,3,FALSE))</f>
        <v>0</v>
      </c>
      <c r="Y530" s="372">
        <f t="shared" si="111"/>
        <v>0</v>
      </c>
      <c r="Z530" s="372">
        <f t="shared" si="100"/>
        <v>0</v>
      </c>
      <c r="AA530" s="372">
        <f t="shared" si="100"/>
        <v>0</v>
      </c>
      <c r="AB530" s="372">
        <f t="shared" si="100"/>
        <v>0</v>
      </c>
      <c r="AC530" s="372">
        <f t="shared" si="100"/>
        <v>0</v>
      </c>
      <c r="AD530" s="372">
        <f t="shared" si="100"/>
        <v>0</v>
      </c>
      <c r="AE530" s="372">
        <f t="shared" si="100"/>
        <v>0</v>
      </c>
      <c r="AF530" s="346">
        <f t="shared" si="110"/>
        <v>0</v>
      </c>
      <c r="AG530" s="346">
        <f>IF(C530=Allgemeines!$C$12,SAV!$V530-SAV!$AH530,HLOOKUP(Allgemeines!$C$12-1,$AI$4:$AO$2000,ROW(C530)-3,FALSE)-$AH530)</f>
        <v>0</v>
      </c>
      <c r="AH530" s="346">
        <f>HLOOKUP(Allgemeines!$C$12,$AI$4:$AO$2000,ROW(C530)-3,FALSE)</f>
        <v>0</v>
      </c>
      <c r="AI530" s="346">
        <f t="shared" si="101"/>
        <v>0</v>
      </c>
      <c r="AJ530" s="346">
        <f t="shared" si="102"/>
        <v>0</v>
      </c>
      <c r="AK530" s="346">
        <f t="shared" si="103"/>
        <v>0</v>
      </c>
      <c r="AL530" s="346">
        <f t="shared" si="104"/>
        <v>0</v>
      </c>
      <c r="AM530" s="346">
        <f t="shared" si="105"/>
        <v>0</v>
      </c>
      <c r="AN530" s="346">
        <f t="shared" si="106"/>
        <v>0</v>
      </c>
      <c r="AO530" s="346">
        <f t="shared" si="107"/>
        <v>0</v>
      </c>
    </row>
    <row r="531" spans="1:41" x14ac:dyDescent="0.25">
      <c r="A531" s="369"/>
      <c r="B531" s="369"/>
      <c r="C531" s="370"/>
      <c r="D531" s="369"/>
      <c r="E531" s="369"/>
      <c r="F531" s="369"/>
      <c r="G531" s="344">
        <f t="shared" si="108"/>
        <v>0</v>
      </c>
      <c r="H531" s="369"/>
      <c r="I531" s="369"/>
      <c r="J531" s="369"/>
      <c r="K531" s="369"/>
      <c r="L531" s="369"/>
      <c r="M531" s="369"/>
      <c r="N531" s="369"/>
      <c r="O531" s="369"/>
      <c r="P531" s="371"/>
      <c r="Q531" s="465">
        <f>IF(C531&gt;Allgemeines!$C$12,0,SUM(G531,H531,J531,K531,M531:N531)-SUM(I531,L531,O531:P531))</f>
        <v>0</v>
      </c>
      <c r="R531" s="369"/>
      <c r="S531" s="369"/>
      <c r="T531" s="369"/>
      <c r="U531" s="369"/>
      <c r="V531" s="344">
        <f t="shared" si="109"/>
        <v>0</v>
      </c>
      <c r="W531" s="345">
        <f>IF(ISBLANK($B531),0,VLOOKUP($B531,Listen!$A$2:$C$45,2,FALSE))</f>
        <v>0</v>
      </c>
      <c r="X531" s="345">
        <f>IF(ISBLANK($B531),0,VLOOKUP($B531,Listen!$A$2:$C$45,3,FALSE))</f>
        <v>0</v>
      </c>
      <c r="Y531" s="372">
        <f t="shared" si="111"/>
        <v>0</v>
      </c>
      <c r="Z531" s="372">
        <f t="shared" si="100"/>
        <v>0</v>
      </c>
      <c r="AA531" s="372">
        <f t="shared" si="100"/>
        <v>0</v>
      </c>
      <c r="AB531" s="372">
        <f t="shared" si="100"/>
        <v>0</v>
      </c>
      <c r="AC531" s="372">
        <f t="shared" si="100"/>
        <v>0</v>
      </c>
      <c r="AD531" s="372">
        <f t="shared" si="100"/>
        <v>0</v>
      </c>
      <c r="AE531" s="372">
        <f t="shared" si="100"/>
        <v>0</v>
      </c>
      <c r="AF531" s="346">
        <f t="shared" si="110"/>
        <v>0</v>
      </c>
      <c r="AG531" s="346">
        <f>IF(C531=Allgemeines!$C$12,SAV!$V531-SAV!$AH531,HLOOKUP(Allgemeines!$C$12-1,$AI$4:$AO$2000,ROW(C531)-3,FALSE)-$AH531)</f>
        <v>0</v>
      </c>
      <c r="AH531" s="346">
        <f>HLOOKUP(Allgemeines!$C$12,$AI$4:$AO$2000,ROW(C531)-3,FALSE)</f>
        <v>0</v>
      </c>
      <c r="AI531" s="346">
        <f t="shared" si="101"/>
        <v>0</v>
      </c>
      <c r="AJ531" s="346">
        <f t="shared" si="102"/>
        <v>0</v>
      </c>
      <c r="AK531" s="346">
        <f t="shared" si="103"/>
        <v>0</v>
      </c>
      <c r="AL531" s="346">
        <f t="shared" si="104"/>
        <v>0</v>
      </c>
      <c r="AM531" s="346">
        <f t="shared" si="105"/>
        <v>0</v>
      </c>
      <c r="AN531" s="346">
        <f t="shared" si="106"/>
        <v>0</v>
      </c>
      <c r="AO531" s="346">
        <f t="shared" si="107"/>
        <v>0</v>
      </c>
    </row>
    <row r="532" spans="1:41" x14ac:dyDescent="0.25">
      <c r="A532" s="369"/>
      <c r="B532" s="369"/>
      <c r="C532" s="370"/>
      <c r="D532" s="369"/>
      <c r="E532" s="369"/>
      <c r="F532" s="369"/>
      <c r="G532" s="344">
        <f t="shared" si="108"/>
        <v>0</v>
      </c>
      <c r="H532" s="369"/>
      <c r="I532" s="369"/>
      <c r="J532" s="369"/>
      <c r="K532" s="369"/>
      <c r="L532" s="369"/>
      <c r="M532" s="369"/>
      <c r="N532" s="369"/>
      <c r="O532" s="369"/>
      <c r="P532" s="371"/>
      <c r="Q532" s="465">
        <f>IF(C532&gt;Allgemeines!$C$12,0,SUM(G532,H532,J532,K532,M532:N532)-SUM(I532,L532,O532:P532))</f>
        <v>0</v>
      </c>
      <c r="R532" s="369"/>
      <c r="S532" s="369"/>
      <c r="T532" s="369"/>
      <c r="U532" s="369"/>
      <c r="V532" s="344">
        <f t="shared" si="109"/>
        <v>0</v>
      </c>
      <c r="W532" s="345">
        <f>IF(ISBLANK($B532),0,VLOOKUP($B532,Listen!$A$2:$C$45,2,FALSE))</f>
        <v>0</v>
      </c>
      <c r="X532" s="345">
        <f>IF(ISBLANK($B532),0,VLOOKUP($B532,Listen!$A$2:$C$45,3,FALSE))</f>
        <v>0</v>
      </c>
      <c r="Y532" s="372">
        <f t="shared" si="111"/>
        <v>0</v>
      </c>
      <c r="Z532" s="372">
        <f t="shared" si="100"/>
        <v>0</v>
      </c>
      <c r="AA532" s="372">
        <f t="shared" si="100"/>
        <v>0</v>
      </c>
      <c r="AB532" s="372">
        <f t="shared" si="100"/>
        <v>0</v>
      </c>
      <c r="AC532" s="372">
        <f t="shared" si="100"/>
        <v>0</v>
      </c>
      <c r="AD532" s="372">
        <f t="shared" si="100"/>
        <v>0</v>
      </c>
      <c r="AE532" s="372">
        <f t="shared" si="100"/>
        <v>0</v>
      </c>
      <c r="AF532" s="346">
        <f t="shared" si="110"/>
        <v>0</v>
      </c>
      <c r="AG532" s="346">
        <f>IF(C532=Allgemeines!$C$12,SAV!$V532-SAV!$AH532,HLOOKUP(Allgemeines!$C$12-1,$AI$4:$AO$2000,ROW(C532)-3,FALSE)-$AH532)</f>
        <v>0</v>
      </c>
      <c r="AH532" s="346">
        <f>HLOOKUP(Allgemeines!$C$12,$AI$4:$AO$2000,ROW(C532)-3,FALSE)</f>
        <v>0</v>
      </c>
      <c r="AI532" s="346">
        <f t="shared" si="101"/>
        <v>0</v>
      </c>
      <c r="AJ532" s="346">
        <f t="shared" si="102"/>
        <v>0</v>
      </c>
      <c r="AK532" s="346">
        <f t="shared" si="103"/>
        <v>0</v>
      </c>
      <c r="AL532" s="346">
        <f t="shared" si="104"/>
        <v>0</v>
      </c>
      <c r="AM532" s="346">
        <f t="shared" si="105"/>
        <v>0</v>
      </c>
      <c r="AN532" s="346">
        <f t="shared" si="106"/>
        <v>0</v>
      </c>
      <c r="AO532" s="346">
        <f t="shared" si="107"/>
        <v>0</v>
      </c>
    </row>
    <row r="533" spans="1:41" x14ac:dyDescent="0.25">
      <c r="A533" s="369"/>
      <c r="B533" s="369"/>
      <c r="C533" s="370"/>
      <c r="D533" s="369"/>
      <c r="E533" s="369"/>
      <c r="F533" s="369"/>
      <c r="G533" s="344">
        <f t="shared" si="108"/>
        <v>0</v>
      </c>
      <c r="H533" s="369"/>
      <c r="I533" s="369"/>
      <c r="J533" s="369"/>
      <c r="K533" s="369"/>
      <c r="L533" s="369"/>
      <c r="M533" s="369"/>
      <c r="N533" s="369"/>
      <c r="O533" s="369"/>
      <c r="P533" s="371"/>
      <c r="Q533" s="465">
        <f>IF(C533&gt;Allgemeines!$C$12,0,SUM(G533,H533,J533,K533,M533:N533)-SUM(I533,L533,O533:P533))</f>
        <v>0</v>
      </c>
      <c r="R533" s="369"/>
      <c r="S533" s="369"/>
      <c r="T533" s="369"/>
      <c r="U533" s="369"/>
      <c r="V533" s="344">
        <f t="shared" si="109"/>
        <v>0</v>
      </c>
      <c r="W533" s="345">
        <f>IF(ISBLANK($B533),0,VLOOKUP($B533,Listen!$A$2:$C$45,2,FALSE))</f>
        <v>0</v>
      </c>
      <c r="X533" s="345">
        <f>IF(ISBLANK($B533),0,VLOOKUP($B533,Listen!$A$2:$C$45,3,FALSE))</f>
        <v>0</v>
      </c>
      <c r="Y533" s="372">
        <f t="shared" si="111"/>
        <v>0</v>
      </c>
      <c r="Z533" s="372">
        <f t="shared" si="100"/>
        <v>0</v>
      </c>
      <c r="AA533" s="372">
        <f t="shared" si="100"/>
        <v>0</v>
      </c>
      <c r="AB533" s="372">
        <f t="shared" si="100"/>
        <v>0</v>
      </c>
      <c r="AC533" s="372">
        <f t="shared" si="100"/>
        <v>0</v>
      </c>
      <c r="AD533" s="372">
        <f t="shared" si="100"/>
        <v>0</v>
      </c>
      <c r="AE533" s="372">
        <f t="shared" si="100"/>
        <v>0</v>
      </c>
      <c r="AF533" s="346">
        <f t="shared" si="110"/>
        <v>0</v>
      </c>
      <c r="AG533" s="346">
        <f>IF(C533=Allgemeines!$C$12,SAV!$V533-SAV!$AH533,HLOOKUP(Allgemeines!$C$12-1,$AI$4:$AO$2000,ROW(C533)-3,FALSE)-$AH533)</f>
        <v>0</v>
      </c>
      <c r="AH533" s="346">
        <f>HLOOKUP(Allgemeines!$C$12,$AI$4:$AO$2000,ROW(C533)-3,FALSE)</f>
        <v>0</v>
      </c>
      <c r="AI533" s="346">
        <f t="shared" si="101"/>
        <v>0</v>
      </c>
      <c r="AJ533" s="346">
        <f t="shared" si="102"/>
        <v>0</v>
      </c>
      <c r="AK533" s="346">
        <f t="shared" si="103"/>
        <v>0</v>
      </c>
      <c r="AL533" s="346">
        <f t="shared" si="104"/>
        <v>0</v>
      </c>
      <c r="AM533" s="346">
        <f t="shared" si="105"/>
        <v>0</v>
      </c>
      <c r="AN533" s="346">
        <f t="shared" si="106"/>
        <v>0</v>
      </c>
      <c r="AO533" s="346">
        <f t="shared" si="107"/>
        <v>0</v>
      </c>
    </row>
    <row r="534" spans="1:41" x14ac:dyDescent="0.25">
      <c r="A534" s="369"/>
      <c r="B534" s="369"/>
      <c r="C534" s="370"/>
      <c r="D534" s="369"/>
      <c r="E534" s="369"/>
      <c r="F534" s="369"/>
      <c r="G534" s="344">
        <f t="shared" si="108"/>
        <v>0</v>
      </c>
      <c r="H534" s="369"/>
      <c r="I534" s="369"/>
      <c r="J534" s="369"/>
      <c r="K534" s="369"/>
      <c r="L534" s="369"/>
      <c r="M534" s="369"/>
      <c r="N534" s="369"/>
      <c r="O534" s="369"/>
      <c r="P534" s="371"/>
      <c r="Q534" s="465">
        <f>IF(C534&gt;Allgemeines!$C$12,0,SUM(G534,H534,J534,K534,M534:N534)-SUM(I534,L534,O534:P534))</f>
        <v>0</v>
      </c>
      <c r="R534" s="369"/>
      <c r="S534" s="369"/>
      <c r="T534" s="369"/>
      <c r="U534" s="369"/>
      <c r="V534" s="344">
        <f t="shared" si="109"/>
        <v>0</v>
      </c>
      <c r="W534" s="345">
        <f>IF(ISBLANK($B534),0,VLOOKUP($B534,Listen!$A$2:$C$45,2,FALSE))</f>
        <v>0</v>
      </c>
      <c r="X534" s="345">
        <f>IF(ISBLANK($B534),0,VLOOKUP($B534,Listen!$A$2:$C$45,3,FALSE))</f>
        <v>0</v>
      </c>
      <c r="Y534" s="372">
        <f t="shared" si="111"/>
        <v>0</v>
      </c>
      <c r="Z534" s="372">
        <f t="shared" si="100"/>
        <v>0</v>
      </c>
      <c r="AA534" s="372">
        <f t="shared" si="100"/>
        <v>0</v>
      </c>
      <c r="AB534" s="372">
        <f t="shared" si="100"/>
        <v>0</v>
      </c>
      <c r="AC534" s="372">
        <f t="shared" si="100"/>
        <v>0</v>
      </c>
      <c r="AD534" s="372">
        <f t="shared" si="100"/>
        <v>0</v>
      </c>
      <c r="AE534" s="372">
        <f t="shared" si="100"/>
        <v>0</v>
      </c>
      <c r="AF534" s="346">
        <f t="shared" si="110"/>
        <v>0</v>
      </c>
      <c r="AG534" s="346">
        <f>IF(C534=Allgemeines!$C$12,SAV!$V534-SAV!$AH534,HLOOKUP(Allgemeines!$C$12-1,$AI$4:$AO$2000,ROW(C534)-3,FALSE)-$AH534)</f>
        <v>0</v>
      </c>
      <c r="AH534" s="346">
        <f>HLOOKUP(Allgemeines!$C$12,$AI$4:$AO$2000,ROW(C534)-3,FALSE)</f>
        <v>0</v>
      </c>
      <c r="AI534" s="346">
        <f t="shared" si="101"/>
        <v>0</v>
      </c>
      <c r="AJ534" s="346">
        <f t="shared" si="102"/>
        <v>0</v>
      </c>
      <c r="AK534" s="346">
        <f t="shared" si="103"/>
        <v>0</v>
      </c>
      <c r="AL534" s="346">
        <f t="shared" si="104"/>
        <v>0</v>
      </c>
      <c r="AM534" s="346">
        <f t="shared" si="105"/>
        <v>0</v>
      </c>
      <c r="AN534" s="346">
        <f t="shared" si="106"/>
        <v>0</v>
      </c>
      <c r="AO534" s="346">
        <f t="shared" si="107"/>
        <v>0</v>
      </c>
    </row>
    <row r="535" spans="1:41" x14ac:dyDescent="0.25">
      <c r="A535" s="369"/>
      <c r="B535" s="369"/>
      <c r="C535" s="370"/>
      <c r="D535" s="369"/>
      <c r="E535" s="369"/>
      <c r="F535" s="369"/>
      <c r="G535" s="344">
        <f t="shared" si="108"/>
        <v>0</v>
      </c>
      <c r="H535" s="369"/>
      <c r="I535" s="369"/>
      <c r="J535" s="369"/>
      <c r="K535" s="369"/>
      <c r="L535" s="369"/>
      <c r="M535" s="369"/>
      <c r="N535" s="369"/>
      <c r="O535" s="369"/>
      <c r="P535" s="371"/>
      <c r="Q535" s="465">
        <f>IF(C535&gt;Allgemeines!$C$12,0,SUM(G535,H535,J535,K535,M535:N535)-SUM(I535,L535,O535:P535))</f>
        <v>0</v>
      </c>
      <c r="R535" s="369"/>
      <c r="S535" s="369"/>
      <c r="T535" s="369"/>
      <c r="U535" s="369"/>
      <c r="V535" s="344">
        <f t="shared" si="109"/>
        <v>0</v>
      </c>
      <c r="W535" s="345">
        <f>IF(ISBLANK($B535),0,VLOOKUP($B535,Listen!$A$2:$C$45,2,FALSE))</f>
        <v>0</v>
      </c>
      <c r="X535" s="345">
        <f>IF(ISBLANK($B535),0,VLOOKUP($B535,Listen!$A$2:$C$45,3,FALSE))</f>
        <v>0</v>
      </c>
      <c r="Y535" s="372">
        <f t="shared" si="111"/>
        <v>0</v>
      </c>
      <c r="Z535" s="372">
        <f t="shared" si="100"/>
        <v>0</v>
      </c>
      <c r="AA535" s="372">
        <f t="shared" si="100"/>
        <v>0</v>
      </c>
      <c r="AB535" s="372">
        <f t="shared" si="100"/>
        <v>0</v>
      </c>
      <c r="AC535" s="372">
        <f t="shared" si="100"/>
        <v>0</v>
      </c>
      <c r="AD535" s="372">
        <f t="shared" si="100"/>
        <v>0</v>
      </c>
      <c r="AE535" s="372">
        <f t="shared" si="100"/>
        <v>0</v>
      </c>
      <c r="AF535" s="346">
        <f t="shared" si="110"/>
        <v>0</v>
      </c>
      <c r="AG535" s="346">
        <f>IF(C535=Allgemeines!$C$12,SAV!$V535-SAV!$AH535,HLOOKUP(Allgemeines!$C$12-1,$AI$4:$AO$2000,ROW(C535)-3,FALSE)-$AH535)</f>
        <v>0</v>
      </c>
      <c r="AH535" s="346">
        <f>HLOOKUP(Allgemeines!$C$12,$AI$4:$AO$2000,ROW(C535)-3,FALSE)</f>
        <v>0</v>
      </c>
      <c r="AI535" s="346">
        <f t="shared" si="101"/>
        <v>0</v>
      </c>
      <c r="AJ535" s="346">
        <f t="shared" si="102"/>
        <v>0</v>
      </c>
      <c r="AK535" s="346">
        <f t="shared" si="103"/>
        <v>0</v>
      </c>
      <c r="AL535" s="346">
        <f t="shared" si="104"/>
        <v>0</v>
      </c>
      <c r="AM535" s="346">
        <f t="shared" si="105"/>
        <v>0</v>
      </c>
      <c r="AN535" s="346">
        <f t="shared" si="106"/>
        <v>0</v>
      </c>
      <c r="AO535" s="346">
        <f t="shared" si="107"/>
        <v>0</v>
      </c>
    </row>
    <row r="536" spans="1:41" x14ac:dyDescent="0.25">
      <c r="A536" s="369"/>
      <c r="B536" s="369"/>
      <c r="C536" s="370"/>
      <c r="D536" s="369"/>
      <c r="E536" s="369"/>
      <c r="F536" s="369"/>
      <c r="G536" s="344">
        <f t="shared" si="108"/>
        <v>0</v>
      </c>
      <c r="H536" s="369"/>
      <c r="I536" s="369"/>
      <c r="J536" s="369"/>
      <c r="K536" s="369"/>
      <c r="L536" s="369"/>
      <c r="M536" s="369"/>
      <c r="N536" s="369"/>
      <c r="O536" s="369"/>
      <c r="P536" s="371"/>
      <c r="Q536" s="465">
        <f>IF(C536&gt;Allgemeines!$C$12,0,SUM(G536,H536,J536,K536,M536:N536)-SUM(I536,L536,O536:P536))</f>
        <v>0</v>
      </c>
      <c r="R536" s="369"/>
      <c r="S536" s="369"/>
      <c r="T536" s="369"/>
      <c r="U536" s="369"/>
      <c r="V536" s="344">
        <f t="shared" si="109"/>
        <v>0</v>
      </c>
      <c r="W536" s="345">
        <f>IF(ISBLANK($B536),0,VLOOKUP($B536,Listen!$A$2:$C$45,2,FALSE))</f>
        <v>0</v>
      </c>
      <c r="X536" s="345">
        <f>IF(ISBLANK($B536),0,VLOOKUP($B536,Listen!$A$2:$C$45,3,FALSE))</f>
        <v>0</v>
      </c>
      <c r="Y536" s="372">
        <f t="shared" si="111"/>
        <v>0</v>
      </c>
      <c r="Z536" s="372">
        <f t="shared" si="100"/>
        <v>0</v>
      </c>
      <c r="AA536" s="372">
        <f t="shared" si="100"/>
        <v>0</v>
      </c>
      <c r="AB536" s="372">
        <f t="shared" si="100"/>
        <v>0</v>
      </c>
      <c r="AC536" s="372">
        <f t="shared" si="100"/>
        <v>0</v>
      </c>
      <c r="AD536" s="372">
        <f t="shared" si="100"/>
        <v>0</v>
      </c>
      <c r="AE536" s="372">
        <f t="shared" si="100"/>
        <v>0</v>
      </c>
      <c r="AF536" s="346">
        <f t="shared" si="110"/>
        <v>0</v>
      </c>
      <c r="AG536" s="346">
        <f>IF(C536=Allgemeines!$C$12,SAV!$V536-SAV!$AH536,HLOOKUP(Allgemeines!$C$12-1,$AI$4:$AO$2000,ROW(C536)-3,FALSE)-$AH536)</f>
        <v>0</v>
      </c>
      <c r="AH536" s="346">
        <f>HLOOKUP(Allgemeines!$C$12,$AI$4:$AO$2000,ROW(C536)-3,FALSE)</f>
        <v>0</v>
      </c>
      <c r="AI536" s="346">
        <f t="shared" si="101"/>
        <v>0</v>
      </c>
      <c r="AJ536" s="346">
        <f t="shared" si="102"/>
        <v>0</v>
      </c>
      <c r="AK536" s="346">
        <f t="shared" si="103"/>
        <v>0</v>
      </c>
      <c r="AL536" s="346">
        <f t="shared" si="104"/>
        <v>0</v>
      </c>
      <c r="AM536" s="346">
        <f t="shared" si="105"/>
        <v>0</v>
      </c>
      <c r="AN536" s="346">
        <f t="shared" si="106"/>
        <v>0</v>
      </c>
      <c r="AO536" s="346">
        <f t="shared" si="107"/>
        <v>0</v>
      </c>
    </row>
    <row r="537" spans="1:41" x14ac:dyDescent="0.25">
      <c r="A537" s="369"/>
      <c r="B537" s="369"/>
      <c r="C537" s="370"/>
      <c r="D537" s="369"/>
      <c r="E537" s="369"/>
      <c r="F537" s="369"/>
      <c r="G537" s="344">
        <f t="shared" si="108"/>
        <v>0</v>
      </c>
      <c r="H537" s="369"/>
      <c r="I537" s="369"/>
      <c r="J537" s="369"/>
      <c r="K537" s="369"/>
      <c r="L537" s="369"/>
      <c r="M537" s="369"/>
      <c r="N537" s="369"/>
      <c r="O537" s="369"/>
      <c r="P537" s="371"/>
      <c r="Q537" s="465">
        <f>IF(C537&gt;Allgemeines!$C$12,0,SUM(G537,H537,J537,K537,M537:N537)-SUM(I537,L537,O537:P537))</f>
        <v>0</v>
      </c>
      <c r="R537" s="369"/>
      <c r="S537" s="369"/>
      <c r="T537" s="369"/>
      <c r="U537" s="369"/>
      <c r="V537" s="344">
        <f t="shared" si="109"/>
        <v>0</v>
      </c>
      <c r="W537" s="345">
        <f>IF(ISBLANK($B537),0,VLOOKUP($B537,Listen!$A$2:$C$45,2,FALSE))</f>
        <v>0</v>
      </c>
      <c r="X537" s="345">
        <f>IF(ISBLANK($B537),0,VLOOKUP($B537,Listen!$A$2:$C$45,3,FALSE))</f>
        <v>0</v>
      </c>
      <c r="Y537" s="372">
        <f t="shared" si="111"/>
        <v>0</v>
      </c>
      <c r="Z537" s="372">
        <f t="shared" si="100"/>
        <v>0</v>
      </c>
      <c r="AA537" s="372">
        <f t="shared" si="100"/>
        <v>0</v>
      </c>
      <c r="AB537" s="372">
        <f t="shared" si="100"/>
        <v>0</v>
      </c>
      <c r="AC537" s="372">
        <f t="shared" si="100"/>
        <v>0</v>
      </c>
      <c r="AD537" s="372">
        <f t="shared" si="100"/>
        <v>0</v>
      </c>
      <c r="AE537" s="372">
        <f t="shared" si="100"/>
        <v>0</v>
      </c>
      <c r="AF537" s="346">
        <f t="shared" si="110"/>
        <v>0</v>
      </c>
      <c r="AG537" s="346">
        <f>IF(C537=Allgemeines!$C$12,SAV!$V537-SAV!$AH537,HLOOKUP(Allgemeines!$C$12-1,$AI$4:$AO$2000,ROW(C537)-3,FALSE)-$AH537)</f>
        <v>0</v>
      </c>
      <c r="AH537" s="346">
        <f>HLOOKUP(Allgemeines!$C$12,$AI$4:$AO$2000,ROW(C537)-3,FALSE)</f>
        <v>0</v>
      </c>
      <c r="AI537" s="346">
        <f t="shared" si="101"/>
        <v>0</v>
      </c>
      <c r="AJ537" s="346">
        <f t="shared" si="102"/>
        <v>0</v>
      </c>
      <c r="AK537" s="346">
        <f t="shared" si="103"/>
        <v>0</v>
      </c>
      <c r="AL537" s="346">
        <f t="shared" si="104"/>
        <v>0</v>
      </c>
      <c r="AM537" s="346">
        <f t="shared" si="105"/>
        <v>0</v>
      </c>
      <c r="AN537" s="346">
        <f t="shared" si="106"/>
        <v>0</v>
      </c>
      <c r="AO537" s="346">
        <f t="shared" si="107"/>
        <v>0</v>
      </c>
    </row>
    <row r="538" spans="1:41" x14ac:dyDescent="0.25">
      <c r="A538" s="369"/>
      <c r="B538" s="369"/>
      <c r="C538" s="370"/>
      <c r="D538" s="369"/>
      <c r="E538" s="369"/>
      <c r="F538" s="369"/>
      <c r="G538" s="344">
        <f t="shared" si="108"/>
        <v>0</v>
      </c>
      <c r="H538" s="369"/>
      <c r="I538" s="369"/>
      <c r="J538" s="369"/>
      <c r="K538" s="369"/>
      <c r="L538" s="369"/>
      <c r="M538" s="369"/>
      <c r="N538" s="369"/>
      <c r="O538" s="369"/>
      <c r="P538" s="371"/>
      <c r="Q538" s="465">
        <f>IF(C538&gt;Allgemeines!$C$12,0,SUM(G538,H538,J538,K538,M538:N538)-SUM(I538,L538,O538:P538))</f>
        <v>0</v>
      </c>
      <c r="R538" s="369"/>
      <c r="S538" s="369"/>
      <c r="T538" s="369"/>
      <c r="U538" s="369"/>
      <c r="V538" s="344">
        <f t="shared" si="109"/>
        <v>0</v>
      </c>
      <c r="W538" s="345">
        <f>IF(ISBLANK($B538),0,VLOOKUP($B538,Listen!$A$2:$C$45,2,FALSE))</f>
        <v>0</v>
      </c>
      <c r="X538" s="345">
        <f>IF(ISBLANK($B538),0,VLOOKUP($B538,Listen!$A$2:$C$45,3,FALSE))</f>
        <v>0</v>
      </c>
      <c r="Y538" s="372">
        <f t="shared" si="111"/>
        <v>0</v>
      </c>
      <c r="Z538" s="372">
        <f t="shared" si="100"/>
        <v>0</v>
      </c>
      <c r="AA538" s="372">
        <f t="shared" si="100"/>
        <v>0</v>
      </c>
      <c r="AB538" s="372">
        <f t="shared" si="100"/>
        <v>0</v>
      </c>
      <c r="AC538" s="372">
        <f t="shared" si="100"/>
        <v>0</v>
      </c>
      <c r="AD538" s="372">
        <f t="shared" si="100"/>
        <v>0</v>
      </c>
      <c r="AE538" s="372">
        <f t="shared" si="100"/>
        <v>0</v>
      </c>
      <c r="AF538" s="346">
        <f t="shared" si="110"/>
        <v>0</v>
      </c>
      <c r="AG538" s="346">
        <f>IF(C538=Allgemeines!$C$12,SAV!$V538-SAV!$AH538,HLOOKUP(Allgemeines!$C$12-1,$AI$4:$AO$2000,ROW(C538)-3,FALSE)-$AH538)</f>
        <v>0</v>
      </c>
      <c r="AH538" s="346">
        <f>HLOOKUP(Allgemeines!$C$12,$AI$4:$AO$2000,ROW(C538)-3,FALSE)</f>
        <v>0</v>
      </c>
      <c r="AI538" s="346">
        <f t="shared" si="101"/>
        <v>0</v>
      </c>
      <c r="AJ538" s="346">
        <f t="shared" si="102"/>
        <v>0</v>
      </c>
      <c r="AK538" s="346">
        <f t="shared" si="103"/>
        <v>0</v>
      </c>
      <c r="AL538" s="346">
        <f t="shared" si="104"/>
        <v>0</v>
      </c>
      <c r="AM538" s="346">
        <f t="shared" si="105"/>
        <v>0</v>
      </c>
      <c r="AN538" s="346">
        <f t="shared" si="106"/>
        <v>0</v>
      </c>
      <c r="AO538" s="346">
        <f t="shared" si="107"/>
        <v>0</v>
      </c>
    </row>
    <row r="539" spans="1:41" x14ac:dyDescent="0.25">
      <c r="A539" s="369"/>
      <c r="B539" s="369"/>
      <c r="C539" s="370"/>
      <c r="D539" s="369"/>
      <c r="E539" s="369"/>
      <c r="F539" s="369"/>
      <c r="G539" s="344">
        <f t="shared" si="108"/>
        <v>0</v>
      </c>
      <c r="H539" s="369"/>
      <c r="I539" s="369"/>
      <c r="J539" s="369"/>
      <c r="K539" s="369"/>
      <c r="L539" s="369"/>
      <c r="M539" s="369"/>
      <c r="N539" s="369"/>
      <c r="O539" s="369"/>
      <c r="P539" s="371"/>
      <c r="Q539" s="465">
        <f>IF(C539&gt;Allgemeines!$C$12,0,SUM(G539,H539,J539,K539,M539:N539)-SUM(I539,L539,O539:P539))</f>
        <v>0</v>
      </c>
      <c r="R539" s="369"/>
      <c r="S539" s="369"/>
      <c r="T539" s="369"/>
      <c r="U539" s="369"/>
      <c r="V539" s="344">
        <f t="shared" si="109"/>
        <v>0</v>
      </c>
      <c r="W539" s="345">
        <f>IF(ISBLANK($B539),0,VLOOKUP($B539,Listen!$A$2:$C$45,2,FALSE))</f>
        <v>0</v>
      </c>
      <c r="X539" s="345">
        <f>IF(ISBLANK($B539),0,VLOOKUP($B539,Listen!$A$2:$C$45,3,FALSE))</f>
        <v>0</v>
      </c>
      <c r="Y539" s="372">
        <f t="shared" si="111"/>
        <v>0</v>
      </c>
      <c r="Z539" s="372">
        <f t="shared" si="100"/>
        <v>0</v>
      </c>
      <c r="AA539" s="372">
        <f t="shared" si="100"/>
        <v>0</v>
      </c>
      <c r="AB539" s="372">
        <f t="shared" si="100"/>
        <v>0</v>
      </c>
      <c r="AC539" s="372">
        <f t="shared" si="100"/>
        <v>0</v>
      </c>
      <c r="AD539" s="372">
        <f t="shared" si="100"/>
        <v>0</v>
      </c>
      <c r="AE539" s="372">
        <f t="shared" si="100"/>
        <v>0</v>
      </c>
      <c r="AF539" s="346">
        <f t="shared" si="110"/>
        <v>0</v>
      </c>
      <c r="AG539" s="346">
        <f>IF(C539=Allgemeines!$C$12,SAV!$V539-SAV!$AH539,HLOOKUP(Allgemeines!$C$12-1,$AI$4:$AO$2000,ROW(C539)-3,FALSE)-$AH539)</f>
        <v>0</v>
      </c>
      <c r="AH539" s="346">
        <f>HLOOKUP(Allgemeines!$C$12,$AI$4:$AO$2000,ROW(C539)-3,FALSE)</f>
        <v>0</v>
      </c>
      <c r="AI539" s="346">
        <f t="shared" si="101"/>
        <v>0</v>
      </c>
      <c r="AJ539" s="346">
        <f t="shared" si="102"/>
        <v>0</v>
      </c>
      <c r="AK539" s="346">
        <f t="shared" si="103"/>
        <v>0</v>
      </c>
      <c r="AL539" s="346">
        <f t="shared" si="104"/>
        <v>0</v>
      </c>
      <c r="AM539" s="346">
        <f t="shared" si="105"/>
        <v>0</v>
      </c>
      <c r="AN539" s="346">
        <f t="shared" si="106"/>
        <v>0</v>
      </c>
      <c r="AO539" s="346">
        <f t="shared" si="107"/>
        <v>0</v>
      </c>
    </row>
    <row r="540" spans="1:41" x14ac:dyDescent="0.25">
      <c r="A540" s="369"/>
      <c r="B540" s="369"/>
      <c r="C540" s="370"/>
      <c r="D540" s="369"/>
      <c r="E540" s="369"/>
      <c r="F540" s="369"/>
      <c r="G540" s="344">
        <f t="shared" si="108"/>
        <v>0</v>
      </c>
      <c r="H540" s="369"/>
      <c r="I540" s="369"/>
      <c r="J540" s="369"/>
      <c r="K540" s="369"/>
      <c r="L540" s="369"/>
      <c r="M540" s="369"/>
      <c r="N540" s="369"/>
      <c r="O540" s="369"/>
      <c r="P540" s="371"/>
      <c r="Q540" s="465">
        <f>IF(C540&gt;Allgemeines!$C$12,0,SUM(G540,H540,J540,K540,M540:N540)-SUM(I540,L540,O540:P540))</f>
        <v>0</v>
      </c>
      <c r="R540" s="369"/>
      <c r="S540" s="369"/>
      <c r="T540" s="369"/>
      <c r="U540" s="369"/>
      <c r="V540" s="344">
        <f t="shared" si="109"/>
        <v>0</v>
      </c>
      <c r="W540" s="345">
        <f>IF(ISBLANK($B540),0,VLOOKUP($B540,Listen!$A$2:$C$45,2,FALSE))</f>
        <v>0</v>
      </c>
      <c r="X540" s="345">
        <f>IF(ISBLANK($B540),0,VLOOKUP($B540,Listen!$A$2:$C$45,3,FALSE))</f>
        <v>0</v>
      </c>
      <c r="Y540" s="372">
        <f t="shared" si="111"/>
        <v>0</v>
      </c>
      <c r="Z540" s="372">
        <f t="shared" si="100"/>
        <v>0</v>
      </c>
      <c r="AA540" s="372">
        <f t="shared" si="100"/>
        <v>0</v>
      </c>
      <c r="AB540" s="372">
        <f t="shared" si="100"/>
        <v>0</v>
      </c>
      <c r="AC540" s="372">
        <f t="shared" si="100"/>
        <v>0</v>
      </c>
      <c r="AD540" s="372">
        <f t="shared" si="100"/>
        <v>0</v>
      </c>
      <c r="AE540" s="372">
        <f t="shared" si="100"/>
        <v>0</v>
      </c>
      <c r="AF540" s="346">
        <f t="shared" si="110"/>
        <v>0</v>
      </c>
      <c r="AG540" s="346">
        <f>IF(C540=Allgemeines!$C$12,SAV!$V540-SAV!$AH540,HLOOKUP(Allgemeines!$C$12-1,$AI$4:$AO$2000,ROW(C540)-3,FALSE)-$AH540)</f>
        <v>0</v>
      </c>
      <c r="AH540" s="346">
        <f>HLOOKUP(Allgemeines!$C$12,$AI$4:$AO$2000,ROW(C540)-3,FALSE)</f>
        <v>0</v>
      </c>
      <c r="AI540" s="346">
        <f t="shared" si="101"/>
        <v>0</v>
      </c>
      <c r="AJ540" s="346">
        <f t="shared" si="102"/>
        <v>0</v>
      </c>
      <c r="AK540" s="346">
        <f t="shared" si="103"/>
        <v>0</v>
      </c>
      <c r="AL540" s="346">
        <f t="shared" si="104"/>
        <v>0</v>
      </c>
      <c r="AM540" s="346">
        <f t="shared" si="105"/>
        <v>0</v>
      </c>
      <c r="AN540" s="346">
        <f t="shared" si="106"/>
        <v>0</v>
      </c>
      <c r="AO540" s="346">
        <f t="shared" si="107"/>
        <v>0</v>
      </c>
    </row>
    <row r="541" spans="1:41" x14ac:dyDescent="0.25">
      <c r="A541" s="369"/>
      <c r="B541" s="369"/>
      <c r="C541" s="370"/>
      <c r="D541" s="369"/>
      <c r="E541" s="369"/>
      <c r="F541" s="369"/>
      <c r="G541" s="344">
        <f t="shared" si="108"/>
        <v>0</v>
      </c>
      <c r="H541" s="369"/>
      <c r="I541" s="369"/>
      <c r="J541" s="369"/>
      <c r="K541" s="369"/>
      <c r="L541" s="369"/>
      <c r="M541" s="369"/>
      <c r="N541" s="369"/>
      <c r="O541" s="369"/>
      <c r="P541" s="371"/>
      <c r="Q541" s="465">
        <f>IF(C541&gt;Allgemeines!$C$12,0,SUM(G541,H541,J541,K541,M541:N541)-SUM(I541,L541,O541:P541))</f>
        <v>0</v>
      </c>
      <c r="R541" s="369"/>
      <c r="S541" s="369"/>
      <c r="T541" s="369"/>
      <c r="U541" s="369"/>
      <c r="V541" s="344">
        <f t="shared" si="109"/>
        <v>0</v>
      </c>
      <c r="W541" s="345">
        <f>IF(ISBLANK($B541),0,VLOOKUP($B541,Listen!$A$2:$C$45,2,FALSE))</f>
        <v>0</v>
      </c>
      <c r="X541" s="345">
        <f>IF(ISBLANK($B541),0,VLOOKUP($B541,Listen!$A$2:$C$45,3,FALSE))</f>
        <v>0</v>
      </c>
      <c r="Y541" s="372">
        <f t="shared" si="111"/>
        <v>0</v>
      </c>
      <c r="Z541" s="372">
        <f t="shared" si="100"/>
        <v>0</v>
      </c>
      <c r="AA541" s="372">
        <f t="shared" si="100"/>
        <v>0</v>
      </c>
      <c r="AB541" s="372">
        <f t="shared" si="100"/>
        <v>0</v>
      </c>
      <c r="AC541" s="372">
        <f t="shared" si="100"/>
        <v>0</v>
      </c>
      <c r="AD541" s="372">
        <f t="shared" si="100"/>
        <v>0</v>
      </c>
      <c r="AE541" s="372">
        <f t="shared" ref="Z541:AE584" si="112">$W541</f>
        <v>0</v>
      </c>
      <c r="AF541" s="346">
        <f t="shared" si="110"/>
        <v>0</v>
      </c>
      <c r="AG541" s="346">
        <f>IF(C541=Allgemeines!$C$12,SAV!$V541-SAV!$AH541,HLOOKUP(Allgemeines!$C$12-1,$AI$4:$AO$2000,ROW(C541)-3,FALSE)-$AH541)</f>
        <v>0</v>
      </c>
      <c r="AH541" s="346">
        <f>HLOOKUP(Allgemeines!$C$12,$AI$4:$AO$2000,ROW(C541)-3,FALSE)</f>
        <v>0</v>
      </c>
      <c r="AI541" s="346">
        <f t="shared" si="101"/>
        <v>0</v>
      </c>
      <c r="AJ541" s="346">
        <f t="shared" si="102"/>
        <v>0</v>
      </c>
      <c r="AK541" s="346">
        <f t="shared" si="103"/>
        <v>0</v>
      </c>
      <c r="AL541" s="346">
        <f t="shared" si="104"/>
        <v>0</v>
      </c>
      <c r="AM541" s="346">
        <f t="shared" si="105"/>
        <v>0</v>
      </c>
      <c r="AN541" s="346">
        <f t="shared" si="106"/>
        <v>0</v>
      </c>
      <c r="AO541" s="346">
        <f t="shared" si="107"/>
        <v>0</v>
      </c>
    </row>
    <row r="542" spans="1:41" x14ac:dyDescent="0.25">
      <c r="A542" s="369"/>
      <c r="B542" s="369"/>
      <c r="C542" s="370"/>
      <c r="D542" s="369"/>
      <c r="E542" s="369"/>
      <c r="F542" s="369"/>
      <c r="G542" s="344">
        <f t="shared" si="108"/>
        <v>0</v>
      </c>
      <c r="H542" s="369"/>
      <c r="I542" s="369"/>
      <c r="J542" s="369"/>
      <c r="K542" s="369"/>
      <c r="L542" s="369"/>
      <c r="M542" s="369"/>
      <c r="N542" s="369"/>
      <c r="O542" s="369"/>
      <c r="P542" s="371"/>
      <c r="Q542" s="465">
        <f>IF(C542&gt;Allgemeines!$C$12,0,SUM(G542,H542,J542,K542,M542:N542)-SUM(I542,L542,O542:P542))</f>
        <v>0</v>
      </c>
      <c r="R542" s="369"/>
      <c r="S542" s="369"/>
      <c r="T542" s="369"/>
      <c r="U542" s="369"/>
      <c r="V542" s="344">
        <f t="shared" si="109"/>
        <v>0</v>
      </c>
      <c r="W542" s="345">
        <f>IF(ISBLANK($B542),0,VLOOKUP($B542,Listen!$A$2:$C$45,2,FALSE))</f>
        <v>0</v>
      </c>
      <c r="X542" s="345">
        <f>IF(ISBLANK($B542),0,VLOOKUP($B542,Listen!$A$2:$C$45,3,FALSE))</f>
        <v>0</v>
      </c>
      <c r="Y542" s="372">
        <f t="shared" si="111"/>
        <v>0</v>
      </c>
      <c r="Z542" s="372">
        <f t="shared" si="112"/>
        <v>0</v>
      </c>
      <c r="AA542" s="372">
        <f t="shared" si="112"/>
        <v>0</v>
      </c>
      <c r="AB542" s="372">
        <f t="shared" si="112"/>
        <v>0</v>
      </c>
      <c r="AC542" s="372">
        <f t="shared" si="112"/>
        <v>0</v>
      </c>
      <c r="AD542" s="372">
        <f t="shared" si="112"/>
        <v>0</v>
      </c>
      <c r="AE542" s="372">
        <f t="shared" si="112"/>
        <v>0</v>
      </c>
      <c r="AF542" s="346">
        <f t="shared" si="110"/>
        <v>0</v>
      </c>
      <c r="AG542" s="346">
        <f>IF(C542=Allgemeines!$C$12,SAV!$V542-SAV!$AH542,HLOOKUP(Allgemeines!$C$12-1,$AI$4:$AO$2000,ROW(C542)-3,FALSE)-$AH542)</f>
        <v>0</v>
      </c>
      <c r="AH542" s="346">
        <f>HLOOKUP(Allgemeines!$C$12,$AI$4:$AO$2000,ROW(C542)-3,FALSE)</f>
        <v>0</v>
      </c>
      <c r="AI542" s="346">
        <f t="shared" si="101"/>
        <v>0</v>
      </c>
      <c r="AJ542" s="346">
        <f t="shared" si="102"/>
        <v>0</v>
      </c>
      <c r="AK542" s="346">
        <f t="shared" si="103"/>
        <v>0</v>
      </c>
      <c r="AL542" s="346">
        <f t="shared" si="104"/>
        <v>0</v>
      </c>
      <c r="AM542" s="346">
        <f t="shared" si="105"/>
        <v>0</v>
      </c>
      <c r="AN542" s="346">
        <f t="shared" si="106"/>
        <v>0</v>
      </c>
      <c r="AO542" s="346">
        <f t="shared" si="107"/>
        <v>0</v>
      </c>
    </row>
    <row r="543" spans="1:41" x14ac:dyDescent="0.25">
      <c r="A543" s="369"/>
      <c r="B543" s="369"/>
      <c r="C543" s="370"/>
      <c r="D543" s="369"/>
      <c r="E543" s="369"/>
      <c r="F543" s="369"/>
      <c r="G543" s="344">
        <f t="shared" si="108"/>
        <v>0</v>
      </c>
      <c r="H543" s="369"/>
      <c r="I543" s="369"/>
      <c r="J543" s="369"/>
      <c r="K543" s="369"/>
      <c r="L543" s="369"/>
      <c r="M543" s="369"/>
      <c r="N543" s="369"/>
      <c r="O543" s="369"/>
      <c r="P543" s="371"/>
      <c r="Q543" s="465">
        <f>IF(C543&gt;Allgemeines!$C$12,0,SUM(G543,H543,J543,K543,M543:N543)-SUM(I543,L543,O543:P543))</f>
        <v>0</v>
      </c>
      <c r="R543" s="369"/>
      <c r="S543" s="369"/>
      <c r="T543" s="369"/>
      <c r="U543" s="369"/>
      <c r="V543" s="344">
        <f t="shared" si="109"/>
        <v>0</v>
      </c>
      <c r="W543" s="345">
        <f>IF(ISBLANK($B543),0,VLOOKUP($B543,Listen!$A$2:$C$45,2,FALSE))</f>
        <v>0</v>
      </c>
      <c r="X543" s="345">
        <f>IF(ISBLANK($B543),0,VLOOKUP($B543,Listen!$A$2:$C$45,3,FALSE))</f>
        <v>0</v>
      </c>
      <c r="Y543" s="372">
        <f t="shared" si="111"/>
        <v>0</v>
      </c>
      <c r="Z543" s="372">
        <f t="shared" si="112"/>
        <v>0</v>
      </c>
      <c r="AA543" s="372">
        <f t="shared" si="112"/>
        <v>0</v>
      </c>
      <c r="AB543" s="372">
        <f t="shared" si="112"/>
        <v>0</v>
      </c>
      <c r="AC543" s="372">
        <f t="shared" si="112"/>
        <v>0</v>
      </c>
      <c r="AD543" s="372">
        <f t="shared" si="112"/>
        <v>0</v>
      </c>
      <c r="AE543" s="372">
        <f t="shared" si="112"/>
        <v>0</v>
      </c>
      <c r="AF543" s="346">
        <f t="shared" si="110"/>
        <v>0</v>
      </c>
      <c r="AG543" s="346">
        <f>IF(C543=Allgemeines!$C$12,SAV!$V543-SAV!$AH543,HLOOKUP(Allgemeines!$C$12-1,$AI$4:$AO$2000,ROW(C543)-3,FALSE)-$AH543)</f>
        <v>0</v>
      </c>
      <c r="AH543" s="346">
        <f>HLOOKUP(Allgemeines!$C$12,$AI$4:$AO$2000,ROW(C543)-3,FALSE)</f>
        <v>0</v>
      </c>
      <c r="AI543" s="346">
        <f t="shared" si="101"/>
        <v>0</v>
      </c>
      <c r="AJ543" s="346">
        <f t="shared" si="102"/>
        <v>0</v>
      </c>
      <c r="AK543" s="346">
        <f t="shared" si="103"/>
        <v>0</v>
      </c>
      <c r="AL543" s="346">
        <f t="shared" si="104"/>
        <v>0</v>
      </c>
      <c r="AM543" s="346">
        <f t="shared" si="105"/>
        <v>0</v>
      </c>
      <c r="AN543" s="346">
        <f t="shared" si="106"/>
        <v>0</v>
      </c>
      <c r="AO543" s="346">
        <f t="shared" si="107"/>
        <v>0</v>
      </c>
    </row>
    <row r="544" spans="1:41" x14ac:dyDescent="0.25">
      <c r="A544" s="369"/>
      <c r="B544" s="369"/>
      <c r="C544" s="370"/>
      <c r="D544" s="369"/>
      <c r="E544" s="369"/>
      <c r="F544" s="369"/>
      <c r="G544" s="344">
        <f t="shared" si="108"/>
        <v>0</v>
      </c>
      <c r="H544" s="369"/>
      <c r="I544" s="369"/>
      <c r="J544" s="369"/>
      <c r="K544" s="369"/>
      <c r="L544" s="369"/>
      <c r="M544" s="369"/>
      <c r="N544" s="369"/>
      <c r="O544" s="369"/>
      <c r="P544" s="371"/>
      <c r="Q544" s="465">
        <f>IF(C544&gt;Allgemeines!$C$12,0,SUM(G544,H544,J544,K544,M544:N544)-SUM(I544,L544,O544:P544))</f>
        <v>0</v>
      </c>
      <c r="R544" s="369"/>
      <c r="S544" s="369"/>
      <c r="T544" s="369"/>
      <c r="U544" s="369"/>
      <c r="V544" s="344">
        <f t="shared" si="109"/>
        <v>0</v>
      </c>
      <c r="W544" s="345">
        <f>IF(ISBLANK($B544),0,VLOOKUP($B544,Listen!$A$2:$C$45,2,FALSE))</f>
        <v>0</v>
      </c>
      <c r="X544" s="345">
        <f>IF(ISBLANK($B544),0,VLOOKUP($B544,Listen!$A$2:$C$45,3,FALSE))</f>
        <v>0</v>
      </c>
      <c r="Y544" s="372">
        <f t="shared" si="111"/>
        <v>0</v>
      </c>
      <c r="Z544" s="372">
        <f t="shared" si="112"/>
        <v>0</v>
      </c>
      <c r="AA544" s="372">
        <f t="shared" si="112"/>
        <v>0</v>
      </c>
      <c r="AB544" s="372">
        <f t="shared" si="112"/>
        <v>0</v>
      </c>
      <c r="AC544" s="372">
        <f t="shared" si="112"/>
        <v>0</v>
      </c>
      <c r="AD544" s="372">
        <f t="shared" si="112"/>
        <v>0</v>
      </c>
      <c r="AE544" s="372">
        <f t="shared" si="112"/>
        <v>0</v>
      </c>
      <c r="AF544" s="346">
        <f t="shared" si="110"/>
        <v>0</v>
      </c>
      <c r="AG544" s="346">
        <f>IF(C544=Allgemeines!$C$12,SAV!$V544-SAV!$AH544,HLOOKUP(Allgemeines!$C$12-1,$AI$4:$AO$2000,ROW(C544)-3,FALSE)-$AH544)</f>
        <v>0</v>
      </c>
      <c r="AH544" s="346">
        <f>HLOOKUP(Allgemeines!$C$12,$AI$4:$AO$2000,ROW(C544)-3,FALSE)</f>
        <v>0</v>
      </c>
      <c r="AI544" s="346">
        <f t="shared" si="101"/>
        <v>0</v>
      </c>
      <c r="AJ544" s="346">
        <f t="shared" si="102"/>
        <v>0</v>
      </c>
      <c r="AK544" s="346">
        <f t="shared" si="103"/>
        <v>0</v>
      </c>
      <c r="AL544" s="346">
        <f t="shared" si="104"/>
        <v>0</v>
      </c>
      <c r="AM544" s="346">
        <f t="shared" si="105"/>
        <v>0</v>
      </c>
      <c r="AN544" s="346">
        <f t="shared" si="106"/>
        <v>0</v>
      </c>
      <c r="AO544" s="346">
        <f t="shared" si="107"/>
        <v>0</v>
      </c>
    </row>
    <row r="545" spans="1:41" x14ac:dyDescent="0.25">
      <c r="A545" s="369"/>
      <c r="B545" s="369"/>
      <c r="C545" s="370"/>
      <c r="D545" s="369"/>
      <c r="E545" s="369"/>
      <c r="F545" s="369"/>
      <c r="G545" s="344">
        <f t="shared" si="108"/>
        <v>0</v>
      </c>
      <c r="H545" s="369"/>
      <c r="I545" s="369"/>
      <c r="J545" s="369"/>
      <c r="K545" s="369"/>
      <c r="L545" s="369"/>
      <c r="M545" s="369"/>
      <c r="N545" s="369"/>
      <c r="O545" s="369"/>
      <c r="P545" s="371"/>
      <c r="Q545" s="465">
        <f>IF(C545&gt;Allgemeines!$C$12,0,SUM(G545,H545,J545,K545,M545:N545)-SUM(I545,L545,O545:P545))</f>
        <v>0</v>
      </c>
      <c r="R545" s="369"/>
      <c r="S545" s="369"/>
      <c r="T545" s="369"/>
      <c r="U545" s="369"/>
      <c r="V545" s="344">
        <f t="shared" si="109"/>
        <v>0</v>
      </c>
      <c r="W545" s="345">
        <f>IF(ISBLANK($B545),0,VLOOKUP($B545,Listen!$A$2:$C$45,2,FALSE))</f>
        <v>0</v>
      </c>
      <c r="X545" s="345">
        <f>IF(ISBLANK($B545),0,VLOOKUP($B545,Listen!$A$2:$C$45,3,FALSE))</f>
        <v>0</v>
      </c>
      <c r="Y545" s="372">
        <f t="shared" si="111"/>
        <v>0</v>
      </c>
      <c r="Z545" s="372">
        <f t="shared" si="112"/>
        <v>0</v>
      </c>
      <c r="AA545" s="372">
        <f t="shared" si="112"/>
        <v>0</v>
      </c>
      <c r="AB545" s="372">
        <f t="shared" si="112"/>
        <v>0</v>
      </c>
      <c r="AC545" s="372">
        <f t="shared" si="112"/>
        <v>0</v>
      </c>
      <c r="AD545" s="372">
        <f t="shared" si="112"/>
        <v>0</v>
      </c>
      <c r="AE545" s="372">
        <f t="shared" si="112"/>
        <v>0</v>
      </c>
      <c r="AF545" s="346">
        <f t="shared" si="110"/>
        <v>0</v>
      </c>
      <c r="AG545" s="346">
        <f>IF(C545=Allgemeines!$C$12,SAV!$V545-SAV!$AH545,HLOOKUP(Allgemeines!$C$12-1,$AI$4:$AO$2000,ROW(C545)-3,FALSE)-$AH545)</f>
        <v>0</v>
      </c>
      <c r="AH545" s="346">
        <f>HLOOKUP(Allgemeines!$C$12,$AI$4:$AO$2000,ROW(C545)-3,FALSE)</f>
        <v>0</v>
      </c>
      <c r="AI545" s="346">
        <f t="shared" si="101"/>
        <v>0</v>
      </c>
      <c r="AJ545" s="346">
        <f t="shared" si="102"/>
        <v>0</v>
      </c>
      <c r="AK545" s="346">
        <f t="shared" si="103"/>
        <v>0</v>
      </c>
      <c r="AL545" s="346">
        <f t="shared" si="104"/>
        <v>0</v>
      </c>
      <c r="AM545" s="346">
        <f t="shared" si="105"/>
        <v>0</v>
      </c>
      <c r="AN545" s="346">
        <f t="shared" si="106"/>
        <v>0</v>
      </c>
      <c r="AO545" s="346">
        <f t="shared" si="107"/>
        <v>0</v>
      </c>
    </row>
    <row r="546" spans="1:41" x14ac:dyDescent="0.25">
      <c r="A546" s="369"/>
      <c r="B546" s="369"/>
      <c r="C546" s="370"/>
      <c r="D546" s="369"/>
      <c r="E546" s="369"/>
      <c r="F546" s="369"/>
      <c r="G546" s="344">
        <f t="shared" si="108"/>
        <v>0</v>
      </c>
      <c r="H546" s="369"/>
      <c r="I546" s="369"/>
      <c r="J546" s="369"/>
      <c r="K546" s="369"/>
      <c r="L546" s="369"/>
      <c r="M546" s="369"/>
      <c r="N546" s="369"/>
      <c r="O546" s="369"/>
      <c r="P546" s="371"/>
      <c r="Q546" s="465">
        <f>IF(C546&gt;Allgemeines!$C$12,0,SUM(G546,H546,J546,K546,M546:N546)-SUM(I546,L546,O546:P546))</f>
        <v>0</v>
      </c>
      <c r="R546" s="369"/>
      <c r="S546" s="369"/>
      <c r="T546" s="369"/>
      <c r="U546" s="369"/>
      <c r="V546" s="344">
        <f t="shared" si="109"/>
        <v>0</v>
      </c>
      <c r="W546" s="345">
        <f>IF(ISBLANK($B546),0,VLOOKUP($B546,Listen!$A$2:$C$45,2,FALSE))</f>
        <v>0</v>
      </c>
      <c r="X546" s="345">
        <f>IF(ISBLANK($B546),0,VLOOKUP($B546,Listen!$A$2:$C$45,3,FALSE))</f>
        <v>0</v>
      </c>
      <c r="Y546" s="372">
        <f t="shared" si="111"/>
        <v>0</v>
      </c>
      <c r="Z546" s="372">
        <f t="shared" si="112"/>
        <v>0</v>
      </c>
      <c r="AA546" s="372">
        <f t="shared" si="112"/>
        <v>0</v>
      </c>
      <c r="AB546" s="372">
        <f t="shared" si="112"/>
        <v>0</v>
      </c>
      <c r="AC546" s="372">
        <f t="shared" si="112"/>
        <v>0</v>
      </c>
      <c r="AD546" s="372">
        <f t="shared" si="112"/>
        <v>0</v>
      </c>
      <c r="AE546" s="372">
        <f t="shared" si="112"/>
        <v>0</v>
      </c>
      <c r="AF546" s="346">
        <f t="shared" si="110"/>
        <v>0</v>
      </c>
      <c r="AG546" s="346">
        <f>IF(C546=Allgemeines!$C$12,SAV!$V546-SAV!$AH546,HLOOKUP(Allgemeines!$C$12-1,$AI$4:$AO$2000,ROW(C546)-3,FALSE)-$AH546)</f>
        <v>0</v>
      </c>
      <c r="AH546" s="346">
        <f>HLOOKUP(Allgemeines!$C$12,$AI$4:$AO$2000,ROW(C546)-3,FALSE)</f>
        <v>0</v>
      </c>
      <c r="AI546" s="346">
        <f t="shared" si="101"/>
        <v>0</v>
      </c>
      <c r="AJ546" s="346">
        <f t="shared" si="102"/>
        <v>0</v>
      </c>
      <c r="AK546" s="346">
        <f t="shared" si="103"/>
        <v>0</v>
      </c>
      <c r="AL546" s="346">
        <f t="shared" si="104"/>
        <v>0</v>
      </c>
      <c r="AM546" s="346">
        <f t="shared" si="105"/>
        <v>0</v>
      </c>
      <c r="AN546" s="346">
        <f t="shared" si="106"/>
        <v>0</v>
      </c>
      <c r="AO546" s="346">
        <f t="shared" si="107"/>
        <v>0</v>
      </c>
    </row>
    <row r="547" spans="1:41" x14ac:dyDescent="0.25">
      <c r="A547" s="369"/>
      <c r="B547" s="369"/>
      <c r="C547" s="370"/>
      <c r="D547" s="369"/>
      <c r="E547" s="369"/>
      <c r="F547" s="369"/>
      <c r="G547" s="344">
        <f t="shared" si="108"/>
        <v>0</v>
      </c>
      <c r="H547" s="369"/>
      <c r="I547" s="369"/>
      <c r="J547" s="369"/>
      <c r="K547" s="369"/>
      <c r="L547" s="369"/>
      <c r="M547" s="369"/>
      <c r="N547" s="369"/>
      <c r="O547" s="369"/>
      <c r="P547" s="371"/>
      <c r="Q547" s="465">
        <f>IF(C547&gt;Allgemeines!$C$12,0,SUM(G547,H547,J547,K547,M547:N547)-SUM(I547,L547,O547:P547))</f>
        <v>0</v>
      </c>
      <c r="R547" s="369"/>
      <c r="S547" s="369"/>
      <c r="T547" s="369"/>
      <c r="U547" s="369"/>
      <c r="V547" s="344">
        <f t="shared" si="109"/>
        <v>0</v>
      </c>
      <c r="W547" s="345">
        <f>IF(ISBLANK($B547),0,VLOOKUP($B547,Listen!$A$2:$C$45,2,FALSE))</f>
        <v>0</v>
      </c>
      <c r="X547" s="345">
        <f>IF(ISBLANK($B547),0,VLOOKUP($B547,Listen!$A$2:$C$45,3,FALSE))</f>
        <v>0</v>
      </c>
      <c r="Y547" s="372">
        <f t="shared" si="111"/>
        <v>0</v>
      </c>
      <c r="Z547" s="372">
        <f t="shared" si="112"/>
        <v>0</v>
      </c>
      <c r="AA547" s="372">
        <f t="shared" si="112"/>
        <v>0</v>
      </c>
      <c r="AB547" s="372">
        <f t="shared" si="112"/>
        <v>0</v>
      </c>
      <c r="AC547" s="372">
        <f t="shared" si="112"/>
        <v>0</v>
      </c>
      <c r="AD547" s="372">
        <f t="shared" si="112"/>
        <v>0</v>
      </c>
      <c r="AE547" s="372">
        <f t="shared" si="112"/>
        <v>0</v>
      </c>
      <c r="AF547" s="346">
        <f t="shared" si="110"/>
        <v>0</v>
      </c>
      <c r="AG547" s="346">
        <f>IF(C547=Allgemeines!$C$12,SAV!$V547-SAV!$AH547,HLOOKUP(Allgemeines!$C$12-1,$AI$4:$AO$2000,ROW(C547)-3,FALSE)-$AH547)</f>
        <v>0</v>
      </c>
      <c r="AH547" s="346">
        <f>HLOOKUP(Allgemeines!$C$12,$AI$4:$AO$2000,ROW(C547)-3,FALSE)</f>
        <v>0</v>
      </c>
      <c r="AI547" s="346">
        <f t="shared" si="101"/>
        <v>0</v>
      </c>
      <c r="AJ547" s="346">
        <f t="shared" si="102"/>
        <v>0</v>
      </c>
      <c r="AK547" s="346">
        <f t="shared" si="103"/>
        <v>0</v>
      </c>
      <c r="AL547" s="346">
        <f t="shared" si="104"/>
        <v>0</v>
      </c>
      <c r="AM547" s="346">
        <f t="shared" si="105"/>
        <v>0</v>
      </c>
      <c r="AN547" s="346">
        <f t="shared" si="106"/>
        <v>0</v>
      </c>
      <c r="AO547" s="346">
        <f t="shared" si="107"/>
        <v>0</v>
      </c>
    </row>
    <row r="548" spans="1:41" x14ac:dyDescent="0.25">
      <c r="A548" s="369"/>
      <c r="B548" s="369"/>
      <c r="C548" s="370"/>
      <c r="D548" s="369"/>
      <c r="E548" s="369"/>
      <c r="F548" s="369"/>
      <c r="G548" s="344">
        <f t="shared" si="108"/>
        <v>0</v>
      </c>
      <c r="H548" s="369"/>
      <c r="I548" s="369"/>
      <c r="J548" s="369"/>
      <c r="K548" s="369"/>
      <c r="L548" s="369"/>
      <c r="M548" s="369"/>
      <c r="N548" s="369"/>
      <c r="O548" s="369"/>
      <c r="P548" s="371"/>
      <c r="Q548" s="465">
        <f>IF(C548&gt;Allgemeines!$C$12,0,SUM(G548,H548,J548,K548,M548:N548)-SUM(I548,L548,O548:P548))</f>
        <v>0</v>
      </c>
      <c r="R548" s="369"/>
      <c r="S548" s="369"/>
      <c r="T548" s="369"/>
      <c r="U548" s="369"/>
      <c r="V548" s="344">
        <f t="shared" si="109"/>
        <v>0</v>
      </c>
      <c r="W548" s="345">
        <f>IF(ISBLANK($B548),0,VLOOKUP($B548,Listen!$A$2:$C$45,2,FALSE))</f>
        <v>0</v>
      </c>
      <c r="X548" s="345">
        <f>IF(ISBLANK($B548),0,VLOOKUP($B548,Listen!$A$2:$C$45,3,FALSE))</f>
        <v>0</v>
      </c>
      <c r="Y548" s="372">
        <f t="shared" si="111"/>
        <v>0</v>
      </c>
      <c r="Z548" s="372">
        <f t="shared" si="112"/>
        <v>0</v>
      </c>
      <c r="AA548" s="372">
        <f t="shared" si="112"/>
        <v>0</v>
      </c>
      <c r="AB548" s="372">
        <f t="shared" si="112"/>
        <v>0</v>
      </c>
      <c r="AC548" s="372">
        <f t="shared" si="112"/>
        <v>0</v>
      </c>
      <c r="AD548" s="372">
        <f t="shared" si="112"/>
        <v>0</v>
      </c>
      <c r="AE548" s="372">
        <f t="shared" si="112"/>
        <v>0</v>
      </c>
      <c r="AF548" s="346">
        <f t="shared" si="110"/>
        <v>0</v>
      </c>
      <c r="AG548" s="346">
        <f>IF(C548=Allgemeines!$C$12,SAV!$V548-SAV!$AH548,HLOOKUP(Allgemeines!$C$12-1,$AI$4:$AO$2000,ROW(C548)-3,FALSE)-$AH548)</f>
        <v>0</v>
      </c>
      <c r="AH548" s="346">
        <f>HLOOKUP(Allgemeines!$C$12,$AI$4:$AO$2000,ROW(C548)-3,FALSE)</f>
        <v>0</v>
      </c>
      <c r="AI548" s="346">
        <f t="shared" si="101"/>
        <v>0</v>
      </c>
      <c r="AJ548" s="346">
        <f t="shared" si="102"/>
        <v>0</v>
      </c>
      <c r="AK548" s="346">
        <f t="shared" si="103"/>
        <v>0</v>
      </c>
      <c r="AL548" s="346">
        <f t="shared" si="104"/>
        <v>0</v>
      </c>
      <c r="AM548" s="346">
        <f t="shared" si="105"/>
        <v>0</v>
      </c>
      <c r="AN548" s="346">
        <f t="shared" si="106"/>
        <v>0</v>
      </c>
      <c r="AO548" s="346">
        <f t="shared" si="107"/>
        <v>0</v>
      </c>
    </row>
    <row r="549" spans="1:41" x14ac:dyDescent="0.25">
      <c r="A549" s="369"/>
      <c r="B549" s="369"/>
      <c r="C549" s="370"/>
      <c r="D549" s="369"/>
      <c r="E549" s="369"/>
      <c r="F549" s="369"/>
      <c r="G549" s="344">
        <f t="shared" si="108"/>
        <v>0</v>
      </c>
      <c r="H549" s="369"/>
      <c r="I549" s="369"/>
      <c r="J549" s="369"/>
      <c r="K549" s="369"/>
      <c r="L549" s="369"/>
      <c r="M549" s="369"/>
      <c r="N549" s="369"/>
      <c r="O549" s="369"/>
      <c r="P549" s="371"/>
      <c r="Q549" s="465">
        <f>IF(C549&gt;Allgemeines!$C$12,0,SUM(G549,H549,J549,K549,M549:N549)-SUM(I549,L549,O549:P549))</f>
        <v>0</v>
      </c>
      <c r="R549" s="369"/>
      <c r="S549" s="369"/>
      <c r="T549" s="369"/>
      <c r="U549" s="369"/>
      <c r="V549" s="344">
        <f t="shared" si="109"/>
        <v>0</v>
      </c>
      <c r="W549" s="345">
        <f>IF(ISBLANK($B549),0,VLOOKUP($B549,Listen!$A$2:$C$45,2,FALSE))</f>
        <v>0</v>
      </c>
      <c r="X549" s="345">
        <f>IF(ISBLANK($B549),0,VLOOKUP($B549,Listen!$A$2:$C$45,3,FALSE))</f>
        <v>0</v>
      </c>
      <c r="Y549" s="372">
        <f t="shared" si="111"/>
        <v>0</v>
      </c>
      <c r="Z549" s="372">
        <f t="shared" si="112"/>
        <v>0</v>
      </c>
      <c r="AA549" s="372">
        <f t="shared" si="112"/>
        <v>0</v>
      </c>
      <c r="AB549" s="372">
        <f t="shared" si="112"/>
        <v>0</v>
      </c>
      <c r="AC549" s="372">
        <f t="shared" si="112"/>
        <v>0</v>
      </c>
      <c r="AD549" s="372">
        <f t="shared" si="112"/>
        <v>0</v>
      </c>
      <c r="AE549" s="372">
        <f t="shared" si="112"/>
        <v>0</v>
      </c>
      <c r="AF549" s="346">
        <f t="shared" si="110"/>
        <v>0</v>
      </c>
      <c r="AG549" s="346">
        <f>IF(C549=Allgemeines!$C$12,SAV!$V549-SAV!$AH549,HLOOKUP(Allgemeines!$C$12-1,$AI$4:$AO$2000,ROW(C549)-3,FALSE)-$AH549)</f>
        <v>0</v>
      </c>
      <c r="AH549" s="346">
        <f>HLOOKUP(Allgemeines!$C$12,$AI$4:$AO$2000,ROW(C549)-3,FALSE)</f>
        <v>0</v>
      </c>
      <c r="AI549" s="346">
        <f t="shared" si="101"/>
        <v>0</v>
      </c>
      <c r="AJ549" s="346">
        <f t="shared" si="102"/>
        <v>0</v>
      </c>
      <c r="AK549" s="346">
        <f t="shared" si="103"/>
        <v>0</v>
      </c>
      <c r="AL549" s="346">
        <f t="shared" si="104"/>
        <v>0</v>
      </c>
      <c r="AM549" s="346">
        <f t="shared" si="105"/>
        <v>0</v>
      </c>
      <c r="AN549" s="346">
        <f t="shared" si="106"/>
        <v>0</v>
      </c>
      <c r="AO549" s="346">
        <f t="shared" si="107"/>
        <v>0</v>
      </c>
    </row>
    <row r="550" spans="1:41" x14ac:dyDescent="0.25">
      <c r="A550" s="369"/>
      <c r="B550" s="369"/>
      <c r="C550" s="370"/>
      <c r="D550" s="369"/>
      <c r="E550" s="369"/>
      <c r="F550" s="369"/>
      <c r="G550" s="344">
        <f t="shared" si="108"/>
        <v>0</v>
      </c>
      <c r="H550" s="369"/>
      <c r="I550" s="369"/>
      <c r="J550" s="369"/>
      <c r="K550" s="369"/>
      <c r="L550" s="369"/>
      <c r="M550" s="369"/>
      <c r="N550" s="369"/>
      <c r="O550" s="369"/>
      <c r="P550" s="371"/>
      <c r="Q550" s="465">
        <f>IF(C550&gt;Allgemeines!$C$12,0,SUM(G550,H550,J550,K550,M550:N550)-SUM(I550,L550,O550:P550))</f>
        <v>0</v>
      </c>
      <c r="R550" s="369"/>
      <c r="S550" s="369"/>
      <c r="T550" s="369"/>
      <c r="U550" s="369"/>
      <c r="V550" s="344">
        <f t="shared" si="109"/>
        <v>0</v>
      </c>
      <c r="W550" s="345">
        <f>IF(ISBLANK($B550),0,VLOOKUP($B550,Listen!$A$2:$C$45,2,FALSE))</f>
        <v>0</v>
      </c>
      <c r="X550" s="345">
        <f>IF(ISBLANK($B550),0,VLOOKUP($B550,Listen!$A$2:$C$45,3,FALSE))</f>
        <v>0</v>
      </c>
      <c r="Y550" s="372">
        <f t="shared" si="111"/>
        <v>0</v>
      </c>
      <c r="Z550" s="372">
        <f t="shared" si="112"/>
        <v>0</v>
      </c>
      <c r="AA550" s="372">
        <f t="shared" si="112"/>
        <v>0</v>
      </c>
      <c r="AB550" s="372">
        <f t="shared" si="112"/>
        <v>0</v>
      </c>
      <c r="AC550" s="372">
        <f t="shared" si="112"/>
        <v>0</v>
      </c>
      <c r="AD550" s="372">
        <f t="shared" si="112"/>
        <v>0</v>
      </c>
      <c r="AE550" s="372">
        <f t="shared" si="112"/>
        <v>0</v>
      </c>
      <c r="AF550" s="346">
        <f t="shared" si="110"/>
        <v>0</v>
      </c>
      <c r="AG550" s="346">
        <f>IF(C550=Allgemeines!$C$12,SAV!$V550-SAV!$AH550,HLOOKUP(Allgemeines!$C$12-1,$AI$4:$AO$2000,ROW(C550)-3,FALSE)-$AH550)</f>
        <v>0</v>
      </c>
      <c r="AH550" s="346">
        <f>HLOOKUP(Allgemeines!$C$12,$AI$4:$AO$2000,ROW(C550)-3,FALSE)</f>
        <v>0</v>
      </c>
      <c r="AI550" s="346">
        <f t="shared" si="101"/>
        <v>0</v>
      </c>
      <c r="AJ550" s="346">
        <f t="shared" si="102"/>
        <v>0</v>
      </c>
      <c r="AK550" s="346">
        <f t="shared" si="103"/>
        <v>0</v>
      </c>
      <c r="AL550" s="346">
        <f t="shared" si="104"/>
        <v>0</v>
      </c>
      <c r="AM550" s="346">
        <f t="shared" si="105"/>
        <v>0</v>
      </c>
      <c r="AN550" s="346">
        <f t="shared" si="106"/>
        <v>0</v>
      </c>
      <c r="AO550" s="346">
        <f t="shared" si="107"/>
        <v>0</v>
      </c>
    </row>
    <row r="551" spans="1:41" x14ac:dyDescent="0.25">
      <c r="A551" s="369"/>
      <c r="B551" s="369"/>
      <c r="C551" s="370"/>
      <c r="D551" s="369"/>
      <c r="E551" s="369"/>
      <c r="F551" s="369"/>
      <c r="G551" s="344">
        <f t="shared" si="108"/>
        <v>0</v>
      </c>
      <c r="H551" s="369"/>
      <c r="I551" s="369"/>
      <c r="J551" s="369"/>
      <c r="K551" s="369"/>
      <c r="L551" s="369"/>
      <c r="M551" s="369"/>
      <c r="N551" s="369"/>
      <c r="O551" s="369"/>
      <c r="P551" s="371"/>
      <c r="Q551" s="465">
        <f>IF(C551&gt;Allgemeines!$C$12,0,SUM(G551,H551,J551,K551,M551:N551)-SUM(I551,L551,O551:P551))</f>
        <v>0</v>
      </c>
      <c r="R551" s="369"/>
      <c r="S551" s="369"/>
      <c r="T551" s="369"/>
      <c r="U551" s="369"/>
      <c r="V551" s="344">
        <f t="shared" si="109"/>
        <v>0</v>
      </c>
      <c r="W551" s="345">
        <f>IF(ISBLANK($B551),0,VLOOKUP($B551,Listen!$A$2:$C$45,2,FALSE))</f>
        <v>0</v>
      </c>
      <c r="X551" s="345">
        <f>IF(ISBLANK($B551),0,VLOOKUP($B551,Listen!$A$2:$C$45,3,FALSE))</f>
        <v>0</v>
      </c>
      <c r="Y551" s="372">
        <f t="shared" si="111"/>
        <v>0</v>
      </c>
      <c r="Z551" s="372">
        <f t="shared" si="112"/>
        <v>0</v>
      </c>
      <c r="AA551" s="372">
        <f t="shared" si="112"/>
        <v>0</v>
      </c>
      <c r="AB551" s="372">
        <f t="shared" si="112"/>
        <v>0</v>
      </c>
      <c r="AC551" s="372">
        <f t="shared" si="112"/>
        <v>0</v>
      </c>
      <c r="AD551" s="372">
        <f t="shared" si="112"/>
        <v>0</v>
      </c>
      <c r="AE551" s="372">
        <f t="shared" si="112"/>
        <v>0</v>
      </c>
      <c r="AF551" s="346">
        <f t="shared" si="110"/>
        <v>0</v>
      </c>
      <c r="AG551" s="346">
        <f>IF(C551=Allgemeines!$C$12,SAV!$V551-SAV!$AH551,HLOOKUP(Allgemeines!$C$12-1,$AI$4:$AO$2000,ROW(C551)-3,FALSE)-$AH551)</f>
        <v>0</v>
      </c>
      <c r="AH551" s="346">
        <f>HLOOKUP(Allgemeines!$C$12,$AI$4:$AO$2000,ROW(C551)-3,FALSE)</f>
        <v>0</v>
      </c>
      <c r="AI551" s="346">
        <f t="shared" si="101"/>
        <v>0</v>
      </c>
      <c r="AJ551" s="346">
        <f t="shared" si="102"/>
        <v>0</v>
      </c>
      <c r="AK551" s="346">
        <f t="shared" si="103"/>
        <v>0</v>
      </c>
      <c r="AL551" s="346">
        <f t="shared" si="104"/>
        <v>0</v>
      </c>
      <c r="AM551" s="346">
        <f t="shared" si="105"/>
        <v>0</v>
      </c>
      <c r="AN551" s="346">
        <f t="shared" si="106"/>
        <v>0</v>
      </c>
      <c r="AO551" s="346">
        <f t="shared" si="107"/>
        <v>0</v>
      </c>
    </row>
    <row r="552" spans="1:41" x14ac:dyDescent="0.25">
      <c r="A552" s="369"/>
      <c r="B552" s="369"/>
      <c r="C552" s="370"/>
      <c r="D552" s="369"/>
      <c r="E552" s="369"/>
      <c r="F552" s="369"/>
      <c r="G552" s="344">
        <f t="shared" si="108"/>
        <v>0</v>
      </c>
      <c r="H552" s="369"/>
      <c r="I552" s="369"/>
      <c r="J552" s="369"/>
      <c r="K552" s="369"/>
      <c r="L552" s="369"/>
      <c r="M552" s="369"/>
      <c r="N552" s="369"/>
      <c r="O552" s="369"/>
      <c r="P552" s="371"/>
      <c r="Q552" s="465">
        <f>IF(C552&gt;Allgemeines!$C$12,0,SUM(G552,H552,J552,K552,M552:N552)-SUM(I552,L552,O552:P552))</f>
        <v>0</v>
      </c>
      <c r="R552" s="369"/>
      <c r="S552" s="369"/>
      <c r="T552" s="369"/>
      <c r="U552" s="369"/>
      <c r="V552" s="344">
        <f t="shared" si="109"/>
        <v>0</v>
      </c>
      <c r="W552" s="345">
        <f>IF(ISBLANK($B552),0,VLOOKUP($B552,Listen!$A$2:$C$45,2,FALSE))</f>
        <v>0</v>
      </c>
      <c r="X552" s="345">
        <f>IF(ISBLANK($B552),0,VLOOKUP($B552,Listen!$A$2:$C$45,3,FALSE))</f>
        <v>0</v>
      </c>
      <c r="Y552" s="372">
        <f t="shared" si="111"/>
        <v>0</v>
      </c>
      <c r="Z552" s="372">
        <f t="shared" si="112"/>
        <v>0</v>
      </c>
      <c r="AA552" s="372">
        <f t="shared" si="112"/>
        <v>0</v>
      </c>
      <c r="AB552" s="372">
        <f t="shared" si="112"/>
        <v>0</v>
      </c>
      <c r="AC552" s="372">
        <f t="shared" si="112"/>
        <v>0</v>
      </c>
      <c r="AD552" s="372">
        <f t="shared" si="112"/>
        <v>0</v>
      </c>
      <c r="AE552" s="372">
        <f t="shared" si="112"/>
        <v>0</v>
      </c>
      <c r="AF552" s="346">
        <f t="shared" si="110"/>
        <v>0</v>
      </c>
      <c r="AG552" s="346">
        <f>IF(C552=Allgemeines!$C$12,SAV!$V552-SAV!$AH552,HLOOKUP(Allgemeines!$C$12-1,$AI$4:$AO$2000,ROW(C552)-3,FALSE)-$AH552)</f>
        <v>0</v>
      </c>
      <c r="AH552" s="346">
        <f>HLOOKUP(Allgemeines!$C$12,$AI$4:$AO$2000,ROW(C552)-3,FALSE)</f>
        <v>0</v>
      </c>
      <c r="AI552" s="346">
        <f t="shared" si="101"/>
        <v>0</v>
      </c>
      <c r="AJ552" s="346">
        <f t="shared" si="102"/>
        <v>0</v>
      </c>
      <c r="AK552" s="346">
        <f t="shared" si="103"/>
        <v>0</v>
      </c>
      <c r="AL552" s="346">
        <f t="shared" si="104"/>
        <v>0</v>
      </c>
      <c r="AM552" s="346">
        <f t="shared" si="105"/>
        <v>0</v>
      </c>
      <c r="AN552" s="346">
        <f t="shared" si="106"/>
        <v>0</v>
      </c>
      <c r="AO552" s="346">
        <f t="shared" si="107"/>
        <v>0</v>
      </c>
    </row>
    <row r="553" spans="1:41" x14ac:dyDescent="0.25">
      <c r="A553" s="369"/>
      <c r="B553" s="369"/>
      <c r="C553" s="370"/>
      <c r="D553" s="369"/>
      <c r="E553" s="369"/>
      <c r="F553" s="369"/>
      <c r="G553" s="344">
        <f t="shared" si="108"/>
        <v>0</v>
      </c>
      <c r="H553" s="369"/>
      <c r="I553" s="369"/>
      <c r="J553" s="369"/>
      <c r="K553" s="369"/>
      <c r="L553" s="369"/>
      <c r="M553" s="369"/>
      <c r="N553" s="369"/>
      <c r="O553" s="369"/>
      <c r="P553" s="371"/>
      <c r="Q553" s="465">
        <f>IF(C553&gt;Allgemeines!$C$12,0,SUM(G553,H553,J553,K553,M553:N553)-SUM(I553,L553,O553:P553))</f>
        <v>0</v>
      </c>
      <c r="R553" s="369"/>
      <c r="S553" s="369"/>
      <c r="T553" s="369"/>
      <c r="U553" s="369"/>
      <c r="V553" s="344">
        <f t="shared" si="109"/>
        <v>0</v>
      </c>
      <c r="W553" s="345">
        <f>IF(ISBLANK($B553),0,VLOOKUP($B553,Listen!$A$2:$C$45,2,FALSE))</f>
        <v>0</v>
      </c>
      <c r="X553" s="345">
        <f>IF(ISBLANK($B553),0,VLOOKUP($B553,Listen!$A$2:$C$45,3,FALSE))</f>
        <v>0</v>
      </c>
      <c r="Y553" s="372">
        <f t="shared" si="111"/>
        <v>0</v>
      </c>
      <c r="Z553" s="372">
        <f t="shared" si="112"/>
        <v>0</v>
      </c>
      <c r="AA553" s="372">
        <f t="shared" si="112"/>
        <v>0</v>
      </c>
      <c r="AB553" s="372">
        <f t="shared" si="112"/>
        <v>0</v>
      </c>
      <c r="AC553" s="372">
        <f t="shared" si="112"/>
        <v>0</v>
      </c>
      <c r="AD553" s="372">
        <f t="shared" si="112"/>
        <v>0</v>
      </c>
      <c r="AE553" s="372">
        <f t="shared" si="112"/>
        <v>0</v>
      </c>
      <c r="AF553" s="346">
        <f t="shared" si="110"/>
        <v>0</v>
      </c>
      <c r="AG553" s="346">
        <f>IF(C553=Allgemeines!$C$12,SAV!$V553-SAV!$AH553,HLOOKUP(Allgemeines!$C$12-1,$AI$4:$AO$2000,ROW(C553)-3,FALSE)-$AH553)</f>
        <v>0</v>
      </c>
      <c r="AH553" s="346">
        <f>HLOOKUP(Allgemeines!$C$12,$AI$4:$AO$2000,ROW(C553)-3,FALSE)</f>
        <v>0</v>
      </c>
      <c r="AI553" s="346">
        <f t="shared" si="101"/>
        <v>0</v>
      </c>
      <c r="AJ553" s="346">
        <f t="shared" si="102"/>
        <v>0</v>
      </c>
      <c r="AK553" s="346">
        <f t="shared" si="103"/>
        <v>0</v>
      </c>
      <c r="AL553" s="346">
        <f t="shared" si="104"/>
        <v>0</v>
      </c>
      <c r="AM553" s="346">
        <f t="shared" si="105"/>
        <v>0</v>
      </c>
      <c r="AN553" s="346">
        <f t="shared" si="106"/>
        <v>0</v>
      </c>
      <c r="AO553" s="346">
        <f t="shared" si="107"/>
        <v>0</v>
      </c>
    </row>
    <row r="554" spans="1:41" x14ac:dyDescent="0.25">
      <c r="A554" s="369"/>
      <c r="B554" s="369"/>
      <c r="C554" s="370"/>
      <c r="D554" s="369"/>
      <c r="E554" s="369"/>
      <c r="F554" s="369"/>
      <c r="G554" s="344">
        <f t="shared" si="108"/>
        <v>0</v>
      </c>
      <c r="H554" s="369"/>
      <c r="I554" s="369"/>
      <c r="J554" s="369"/>
      <c r="K554" s="369"/>
      <c r="L554" s="369"/>
      <c r="M554" s="369"/>
      <c r="N554" s="369"/>
      <c r="O554" s="369"/>
      <c r="P554" s="371"/>
      <c r="Q554" s="465">
        <f>IF(C554&gt;Allgemeines!$C$12,0,SUM(G554,H554,J554,K554,M554:N554)-SUM(I554,L554,O554:P554))</f>
        <v>0</v>
      </c>
      <c r="R554" s="369"/>
      <c r="S554" s="369"/>
      <c r="T554" s="369"/>
      <c r="U554" s="369"/>
      <c r="V554" s="344">
        <f t="shared" si="109"/>
        <v>0</v>
      </c>
      <c r="W554" s="345">
        <f>IF(ISBLANK($B554),0,VLOOKUP($B554,Listen!$A$2:$C$45,2,FALSE))</f>
        <v>0</v>
      </c>
      <c r="X554" s="345">
        <f>IF(ISBLANK($B554),0,VLOOKUP($B554,Listen!$A$2:$C$45,3,FALSE))</f>
        <v>0</v>
      </c>
      <c r="Y554" s="372">
        <f t="shared" si="111"/>
        <v>0</v>
      </c>
      <c r="Z554" s="372">
        <f t="shared" si="112"/>
        <v>0</v>
      </c>
      <c r="AA554" s="372">
        <f t="shared" si="112"/>
        <v>0</v>
      </c>
      <c r="AB554" s="372">
        <f t="shared" si="112"/>
        <v>0</v>
      </c>
      <c r="AC554" s="372">
        <f t="shared" si="112"/>
        <v>0</v>
      </c>
      <c r="AD554" s="372">
        <f t="shared" si="112"/>
        <v>0</v>
      </c>
      <c r="AE554" s="372">
        <f t="shared" si="112"/>
        <v>0</v>
      </c>
      <c r="AF554" s="346">
        <f t="shared" si="110"/>
        <v>0</v>
      </c>
      <c r="AG554" s="346">
        <f>IF(C554=Allgemeines!$C$12,SAV!$V554-SAV!$AH554,HLOOKUP(Allgemeines!$C$12-1,$AI$4:$AO$2000,ROW(C554)-3,FALSE)-$AH554)</f>
        <v>0</v>
      </c>
      <c r="AH554" s="346">
        <f>HLOOKUP(Allgemeines!$C$12,$AI$4:$AO$2000,ROW(C554)-3,FALSE)</f>
        <v>0</v>
      </c>
      <c r="AI554" s="346">
        <f t="shared" si="101"/>
        <v>0</v>
      </c>
      <c r="AJ554" s="346">
        <f t="shared" si="102"/>
        <v>0</v>
      </c>
      <c r="AK554" s="346">
        <f t="shared" si="103"/>
        <v>0</v>
      </c>
      <c r="AL554" s="346">
        <f t="shared" si="104"/>
        <v>0</v>
      </c>
      <c r="AM554" s="346">
        <f t="shared" si="105"/>
        <v>0</v>
      </c>
      <c r="AN554" s="346">
        <f t="shared" si="106"/>
        <v>0</v>
      </c>
      <c r="AO554" s="346">
        <f t="shared" si="107"/>
        <v>0</v>
      </c>
    </row>
    <row r="555" spans="1:41" x14ac:dyDescent="0.25">
      <c r="A555" s="369"/>
      <c r="B555" s="369"/>
      <c r="C555" s="370"/>
      <c r="D555" s="369"/>
      <c r="E555" s="369"/>
      <c r="F555" s="369"/>
      <c r="G555" s="344">
        <f t="shared" si="108"/>
        <v>0</v>
      </c>
      <c r="H555" s="369"/>
      <c r="I555" s="369"/>
      <c r="J555" s="369"/>
      <c r="K555" s="369"/>
      <c r="L555" s="369"/>
      <c r="M555" s="369"/>
      <c r="N555" s="369"/>
      <c r="O555" s="369"/>
      <c r="P555" s="371"/>
      <c r="Q555" s="465">
        <f>IF(C555&gt;Allgemeines!$C$12,0,SUM(G555,H555,J555,K555,M555:N555)-SUM(I555,L555,O555:P555))</f>
        <v>0</v>
      </c>
      <c r="R555" s="369"/>
      <c r="S555" s="369"/>
      <c r="T555" s="369"/>
      <c r="U555" s="369"/>
      <c r="V555" s="344">
        <f t="shared" si="109"/>
        <v>0</v>
      </c>
      <c r="W555" s="345">
        <f>IF(ISBLANK($B555),0,VLOOKUP($B555,Listen!$A$2:$C$45,2,FALSE))</f>
        <v>0</v>
      </c>
      <c r="X555" s="345">
        <f>IF(ISBLANK($B555),0,VLOOKUP($B555,Listen!$A$2:$C$45,3,FALSE))</f>
        <v>0</v>
      </c>
      <c r="Y555" s="372">
        <f t="shared" si="111"/>
        <v>0</v>
      </c>
      <c r="Z555" s="372">
        <f t="shared" si="112"/>
        <v>0</v>
      </c>
      <c r="AA555" s="372">
        <f t="shared" si="112"/>
        <v>0</v>
      </c>
      <c r="AB555" s="372">
        <f t="shared" si="112"/>
        <v>0</v>
      </c>
      <c r="AC555" s="372">
        <f t="shared" si="112"/>
        <v>0</v>
      </c>
      <c r="AD555" s="372">
        <f t="shared" si="112"/>
        <v>0</v>
      </c>
      <c r="AE555" s="372">
        <f t="shared" si="112"/>
        <v>0</v>
      </c>
      <c r="AF555" s="346">
        <f t="shared" si="110"/>
        <v>0</v>
      </c>
      <c r="AG555" s="346">
        <f>IF(C555=Allgemeines!$C$12,SAV!$V555-SAV!$AH555,HLOOKUP(Allgemeines!$C$12-1,$AI$4:$AO$2000,ROW(C555)-3,FALSE)-$AH555)</f>
        <v>0</v>
      </c>
      <c r="AH555" s="346">
        <f>HLOOKUP(Allgemeines!$C$12,$AI$4:$AO$2000,ROW(C555)-3,FALSE)</f>
        <v>0</v>
      </c>
      <c r="AI555" s="346">
        <f t="shared" si="101"/>
        <v>0</v>
      </c>
      <c r="AJ555" s="346">
        <f t="shared" si="102"/>
        <v>0</v>
      </c>
      <c r="AK555" s="346">
        <f t="shared" si="103"/>
        <v>0</v>
      </c>
      <c r="AL555" s="346">
        <f t="shared" si="104"/>
        <v>0</v>
      </c>
      <c r="AM555" s="346">
        <f t="shared" si="105"/>
        <v>0</v>
      </c>
      <c r="AN555" s="346">
        <f t="shared" si="106"/>
        <v>0</v>
      </c>
      <c r="AO555" s="346">
        <f t="shared" si="107"/>
        <v>0</v>
      </c>
    </row>
    <row r="556" spans="1:41" x14ac:dyDescent="0.25">
      <c r="A556" s="369"/>
      <c r="B556" s="369"/>
      <c r="C556" s="370"/>
      <c r="D556" s="369"/>
      <c r="E556" s="369"/>
      <c r="F556" s="369"/>
      <c r="G556" s="344">
        <f t="shared" si="108"/>
        <v>0</v>
      </c>
      <c r="H556" s="369"/>
      <c r="I556" s="369"/>
      <c r="J556" s="369"/>
      <c r="K556" s="369"/>
      <c r="L556" s="369"/>
      <c r="M556" s="369"/>
      <c r="N556" s="369"/>
      <c r="O556" s="369"/>
      <c r="P556" s="371"/>
      <c r="Q556" s="465">
        <f>IF(C556&gt;Allgemeines!$C$12,0,SUM(G556,H556,J556,K556,M556:N556)-SUM(I556,L556,O556:P556))</f>
        <v>0</v>
      </c>
      <c r="R556" s="369"/>
      <c r="S556" s="369"/>
      <c r="T556" s="369"/>
      <c r="U556" s="369"/>
      <c r="V556" s="344">
        <f t="shared" si="109"/>
        <v>0</v>
      </c>
      <c r="W556" s="345">
        <f>IF(ISBLANK($B556),0,VLOOKUP($B556,Listen!$A$2:$C$45,2,FALSE))</f>
        <v>0</v>
      </c>
      <c r="X556" s="345">
        <f>IF(ISBLANK($B556),0,VLOOKUP($B556,Listen!$A$2:$C$45,3,FALSE))</f>
        <v>0</v>
      </c>
      <c r="Y556" s="372">
        <f t="shared" si="111"/>
        <v>0</v>
      </c>
      <c r="Z556" s="372">
        <f t="shared" si="112"/>
        <v>0</v>
      </c>
      <c r="AA556" s="372">
        <f t="shared" si="112"/>
        <v>0</v>
      </c>
      <c r="AB556" s="372">
        <f t="shared" si="112"/>
        <v>0</v>
      </c>
      <c r="AC556" s="372">
        <f t="shared" si="112"/>
        <v>0</v>
      </c>
      <c r="AD556" s="372">
        <f t="shared" si="112"/>
        <v>0</v>
      </c>
      <c r="AE556" s="372">
        <f t="shared" si="112"/>
        <v>0</v>
      </c>
      <c r="AF556" s="346">
        <f t="shared" si="110"/>
        <v>0</v>
      </c>
      <c r="AG556" s="346">
        <f>IF(C556=Allgemeines!$C$12,SAV!$V556-SAV!$AH556,HLOOKUP(Allgemeines!$C$12-1,$AI$4:$AO$2000,ROW(C556)-3,FALSE)-$AH556)</f>
        <v>0</v>
      </c>
      <c r="AH556" s="346">
        <f>HLOOKUP(Allgemeines!$C$12,$AI$4:$AO$2000,ROW(C556)-3,FALSE)</f>
        <v>0</v>
      </c>
      <c r="AI556" s="346">
        <f t="shared" si="101"/>
        <v>0</v>
      </c>
      <c r="AJ556" s="346">
        <f t="shared" si="102"/>
        <v>0</v>
      </c>
      <c r="AK556" s="346">
        <f t="shared" si="103"/>
        <v>0</v>
      </c>
      <c r="AL556" s="346">
        <f t="shared" si="104"/>
        <v>0</v>
      </c>
      <c r="AM556" s="346">
        <f t="shared" si="105"/>
        <v>0</v>
      </c>
      <c r="AN556" s="346">
        <f t="shared" si="106"/>
        <v>0</v>
      </c>
      <c r="AO556" s="346">
        <f t="shared" si="107"/>
        <v>0</v>
      </c>
    </row>
    <row r="557" spans="1:41" x14ac:dyDescent="0.25">
      <c r="A557" s="369"/>
      <c r="B557" s="369"/>
      <c r="C557" s="370"/>
      <c r="D557" s="369"/>
      <c r="E557" s="369"/>
      <c r="F557" s="369"/>
      <c r="G557" s="344">
        <f t="shared" si="108"/>
        <v>0</v>
      </c>
      <c r="H557" s="369"/>
      <c r="I557" s="369"/>
      <c r="J557" s="369"/>
      <c r="K557" s="369"/>
      <c r="L557" s="369"/>
      <c r="M557" s="369"/>
      <c r="N557" s="369"/>
      <c r="O557" s="369"/>
      <c r="P557" s="371"/>
      <c r="Q557" s="465">
        <f>IF(C557&gt;Allgemeines!$C$12,0,SUM(G557,H557,J557,K557,M557:N557)-SUM(I557,L557,O557:P557))</f>
        <v>0</v>
      </c>
      <c r="R557" s="369"/>
      <c r="S557" s="369"/>
      <c r="T557" s="369"/>
      <c r="U557" s="369"/>
      <c r="V557" s="344">
        <f t="shared" si="109"/>
        <v>0</v>
      </c>
      <c r="W557" s="345">
        <f>IF(ISBLANK($B557),0,VLOOKUP($B557,Listen!$A$2:$C$45,2,FALSE))</f>
        <v>0</v>
      </c>
      <c r="X557" s="345">
        <f>IF(ISBLANK($B557),0,VLOOKUP($B557,Listen!$A$2:$C$45,3,FALSE))</f>
        <v>0</v>
      </c>
      <c r="Y557" s="372">
        <f t="shared" si="111"/>
        <v>0</v>
      </c>
      <c r="Z557" s="372">
        <f t="shared" si="112"/>
        <v>0</v>
      </c>
      <c r="AA557" s="372">
        <f t="shared" si="112"/>
        <v>0</v>
      </c>
      <c r="AB557" s="372">
        <f t="shared" si="112"/>
        <v>0</v>
      </c>
      <c r="AC557" s="372">
        <f t="shared" si="112"/>
        <v>0</v>
      </c>
      <c r="AD557" s="372">
        <f t="shared" si="112"/>
        <v>0</v>
      </c>
      <c r="AE557" s="372">
        <f t="shared" si="112"/>
        <v>0</v>
      </c>
      <c r="AF557" s="346">
        <f t="shared" si="110"/>
        <v>0</v>
      </c>
      <c r="AG557" s="346">
        <f>IF(C557=Allgemeines!$C$12,SAV!$V557-SAV!$AH557,HLOOKUP(Allgemeines!$C$12-1,$AI$4:$AO$2000,ROW(C557)-3,FALSE)-$AH557)</f>
        <v>0</v>
      </c>
      <c r="AH557" s="346">
        <f>HLOOKUP(Allgemeines!$C$12,$AI$4:$AO$2000,ROW(C557)-3,FALSE)</f>
        <v>0</v>
      </c>
      <c r="AI557" s="346">
        <f t="shared" si="101"/>
        <v>0</v>
      </c>
      <c r="AJ557" s="346">
        <f t="shared" si="102"/>
        <v>0</v>
      </c>
      <c r="AK557" s="346">
        <f t="shared" si="103"/>
        <v>0</v>
      </c>
      <c r="AL557" s="346">
        <f t="shared" si="104"/>
        <v>0</v>
      </c>
      <c r="AM557" s="346">
        <f t="shared" si="105"/>
        <v>0</v>
      </c>
      <c r="AN557" s="346">
        <f t="shared" si="106"/>
        <v>0</v>
      </c>
      <c r="AO557" s="346">
        <f t="shared" si="107"/>
        <v>0</v>
      </c>
    </row>
    <row r="558" spans="1:41" x14ac:dyDescent="0.25">
      <c r="A558" s="369"/>
      <c r="B558" s="369"/>
      <c r="C558" s="370"/>
      <c r="D558" s="369"/>
      <c r="E558" s="369"/>
      <c r="F558" s="369"/>
      <c r="G558" s="344">
        <f t="shared" si="108"/>
        <v>0</v>
      </c>
      <c r="H558" s="369"/>
      <c r="I558" s="369"/>
      <c r="J558" s="369"/>
      <c r="K558" s="369"/>
      <c r="L558" s="369"/>
      <c r="M558" s="369"/>
      <c r="N558" s="369"/>
      <c r="O558" s="369"/>
      <c r="P558" s="371"/>
      <c r="Q558" s="465">
        <f>IF(C558&gt;Allgemeines!$C$12,0,SUM(G558,H558,J558,K558,M558:N558)-SUM(I558,L558,O558:P558))</f>
        <v>0</v>
      </c>
      <c r="R558" s="369"/>
      <c r="S558" s="369"/>
      <c r="T558" s="369"/>
      <c r="U558" s="369"/>
      <c r="V558" s="344">
        <f t="shared" si="109"/>
        <v>0</v>
      </c>
      <c r="W558" s="345">
        <f>IF(ISBLANK($B558),0,VLOOKUP($B558,Listen!$A$2:$C$45,2,FALSE))</f>
        <v>0</v>
      </c>
      <c r="X558" s="345">
        <f>IF(ISBLANK($B558),0,VLOOKUP($B558,Listen!$A$2:$C$45,3,FALSE))</f>
        <v>0</v>
      </c>
      <c r="Y558" s="372">
        <f t="shared" si="111"/>
        <v>0</v>
      </c>
      <c r="Z558" s="372">
        <f t="shared" si="112"/>
        <v>0</v>
      </c>
      <c r="AA558" s="372">
        <f t="shared" si="112"/>
        <v>0</v>
      </c>
      <c r="AB558" s="372">
        <f t="shared" si="112"/>
        <v>0</v>
      </c>
      <c r="AC558" s="372">
        <f t="shared" si="112"/>
        <v>0</v>
      </c>
      <c r="AD558" s="372">
        <f t="shared" si="112"/>
        <v>0</v>
      </c>
      <c r="AE558" s="372">
        <f t="shared" si="112"/>
        <v>0</v>
      </c>
      <c r="AF558" s="346">
        <f t="shared" si="110"/>
        <v>0</v>
      </c>
      <c r="AG558" s="346">
        <f>IF(C558=Allgemeines!$C$12,SAV!$V558-SAV!$AH558,HLOOKUP(Allgemeines!$C$12-1,$AI$4:$AO$2000,ROW(C558)-3,FALSE)-$AH558)</f>
        <v>0</v>
      </c>
      <c r="AH558" s="346">
        <f>HLOOKUP(Allgemeines!$C$12,$AI$4:$AO$2000,ROW(C558)-3,FALSE)</f>
        <v>0</v>
      </c>
      <c r="AI558" s="346">
        <f t="shared" si="101"/>
        <v>0</v>
      </c>
      <c r="AJ558" s="346">
        <f t="shared" si="102"/>
        <v>0</v>
      </c>
      <c r="AK558" s="346">
        <f t="shared" si="103"/>
        <v>0</v>
      </c>
      <c r="AL558" s="346">
        <f t="shared" si="104"/>
        <v>0</v>
      </c>
      <c r="AM558" s="346">
        <f t="shared" si="105"/>
        <v>0</v>
      </c>
      <c r="AN558" s="346">
        <f t="shared" si="106"/>
        <v>0</v>
      </c>
      <c r="AO558" s="346">
        <f t="shared" si="107"/>
        <v>0</v>
      </c>
    </row>
    <row r="559" spans="1:41" x14ac:dyDescent="0.25">
      <c r="A559" s="369"/>
      <c r="B559" s="369"/>
      <c r="C559" s="370"/>
      <c r="D559" s="369"/>
      <c r="E559" s="369"/>
      <c r="F559" s="369"/>
      <c r="G559" s="344">
        <f t="shared" si="108"/>
        <v>0</v>
      </c>
      <c r="H559" s="369"/>
      <c r="I559" s="369"/>
      <c r="J559" s="369"/>
      <c r="K559" s="369"/>
      <c r="L559" s="369"/>
      <c r="M559" s="369"/>
      <c r="N559" s="369"/>
      <c r="O559" s="369"/>
      <c r="P559" s="371"/>
      <c r="Q559" s="465">
        <f>IF(C559&gt;Allgemeines!$C$12,0,SUM(G559,H559,J559,K559,M559:N559)-SUM(I559,L559,O559:P559))</f>
        <v>0</v>
      </c>
      <c r="R559" s="369"/>
      <c r="S559" s="369"/>
      <c r="T559" s="369"/>
      <c r="U559" s="369"/>
      <c r="V559" s="344">
        <f t="shared" si="109"/>
        <v>0</v>
      </c>
      <c r="W559" s="345">
        <f>IF(ISBLANK($B559),0,VLOOKUP($B559,Listen!$A$2:$C$45,2,FALSE))</f>
        <v>0</v>
      </c>
      <c r="X559" s="345">
        <f>IF(ISBLANK($B559),0,VLOOKUP($B559,Listen!$A$2:$C$45,3,FALSE))</f>
        <v>0</v>
      </c>
      <c r="Y559" s="372">
        <f t="shared" si="111"/>
        <v>0</v>
      </c>
      <c r="Z559" s="372">
        <f t="shared" si="112"/>
        <v>0</v>
      </c>
      <c r="AA559" s="372">
        <f t="shared" si="112"/>
        <v>0</v>
      </c>
      <c r="AB559" s="372">
        <f t="shared" si="112"/>
        <v>0</v>
      </c>
      <c r="AC559" s="372">
        <f t="shared" si="112"/>
        <v>0</v>
      </c>
      <c r="AD559" s="372">
        <f t="shared" si="112"/>
        <v>0</v>
      </c>
      <c r="AE559" s="372">
        <f t="shared" si="112"/>
        <v>0</v>
      </c>
      <c r="AF559" s="346">
        <f t="shared" si="110"/>
        <v>0</v>
      </c>
      <c r="AG559" s="346">
        <f>IF(C559=Allgemeines!$C$12,SAV!$V559-SAV!$AH559,HLOOKUP(Allgemeines!$C$12-1,$AI$4:$AO$2000,ROW(C559)-3,FALSE)-$AH559)</f>
        <v>0</v>
      </c>
      <c r="AH559" s="346">
        <f>HLOOKUP(Allgemeines!$C$12,$AI$4:$AO$2000,ROW(C559)-3,FALSE)</f>
        <v>0</v>
      </c>
      <c r="AI559" s="346">
        <f t="shared" si="101"/>
        <v>0</v>
      </c>
      <c r="AJ559" s="346">
        <f t="shared" si="102"/>
        <v>0</v>
      </c>
      <c r="AK559" s="346">
        <f t="shared" si="103"/>
        <v>0</v>
      </c>
      <c r="AL559" s="346">
        <f t="shared" si="104"/>
        <v>0</v>
      </c>
      <c r="AM559" s="346">
        <f t="shared" si="105"/>
        <v>0</v>
      </c>
      <c r="AN559" s="346">
        <f t="shared" si="106"/>
        <v>0</v>
      </c>
      <c r="AO559" s="346">
        <f t="shared" si="107"/>
        <v>0</v>
      </c>
    </row>
    <row r="560" spans="1:41" x14ac:dyDescent="0.25">
      <c r="A560" s="369"/>
      <c r="B560" s="369"/>
      <c r="C560" s="370"/>
      <c r="D560" s="369"/>
      <c r="E560" s="369"/>
      <c r="F560" s="369"/>
      <c r="G560" s="344">
        <f t="shared" si="108"/>
        <v>0</v>
      </c>
      <c r="H560" s="369"/>
      <c r="I560" s="369"/>
      <c r="J560" s="369"/>
      <c r="K560" s="369"/>
      <c r="L560" s="369"/>
      <c r="M560" s="369"/>
      <c r="N560" s="369"/>
      <c r="O560" s="369"/>
      <c r="P560" s="371"/>
      <c r="Q560" s="465">
        <f>IF(C560&gt;Allgemeines!$C$12,0,SUM(G560,H560,J560,K560,M560:N560)-SUM(I560,L560,O560:P560))</f>
        <v>0</v>
      </c>
      <c r="R560" s="369"/>
      <c r="S560" s="369"/>
      <c r="T560" s="369"/>
      <c r="U560" s="369"/>
      <c r="V560" s="344">
        <f t="shared" si="109"/>
        <v>0</v>
      </c>
      <c r="W560" s="345">
        <f>IF(ISBLANK($B560),0,VLOOKUP($B560,Listen!$A$2:$C$45,2,FALSE))</f>
        <v>0</v>
      </c>
      <c r="X560" s="345">
        <f>IF(ISBLANK($B560),0,VLOOKUP($B560,Listen!$A$2:$C$45,3,FALSE))</f>
        <v>0</v>
      </c>
      <c r="Y560" s="372">
        <f t="shared" si="111"/>
        <v>0</v>
      </c>
      <c r="Z560" s="372">
        <f t="shared" si="112"/>
        <v>0</v>
      </c>
      <c r="AA560" s="372">
        <f t="shared" si="112"/>
        <v>0</v>
      </c>
      <c r="AB560" s="372">
        <f t="shared" si="112"/>
        <v>0</v>
      </c>
      <c r="AC560" s="372">
        <f t="shared" si="112"/>
        <v>0</v>
      </c>
      <c r="AD560" s="372">
        <f t="shared" si="112"/>
        <v>0</v>
      </c>
      <c r="AE560" s="372">
        <f t="shared" si="112"/>
        <v>0</v>
      </c>
      <c r="AF560" s="346">
        <f t="shared" si="110"/>
        <v>0</v>
      </c>
      <c r="AG560" s="346">
        <f>IF(C560=Allgemeines!$C$12,SAV!$V560-SAV!$AH560,HLOOKUP(Allgemeines!$C$12-1,$AI$4:$AO$2000,ROW(C560)-3,FALSE)-$AH560)</f>
        <v>0</v>
      </c>
      <c r="AH560" s="346">
        <f>HLOOKUP(Allgemeines!$C$12,$AI$4:$AO$2000,ROW(C560)-3,FALSE)</f>
        <v>0</v>
      </c>
      <c r="AI560" s="346">
        <f t="shared" si="101"/>
        <v>0</v>
      </c>
      <c r="AJ560" s="346">
        <f t="shared" si="102"/>
        <v>0</v>
      </c>
      <c r="AK560" s="346">
        <f t="shared" si="103"/>
        <v>0</v>
      </c>
      <c r="AL560" s="346">
        <f t="shared" si="104"/>
        <v>0</v>
      </c>
      <c r="AM560" s="346">
        <f t="shared" si="105"/>
        <v>0</v>
      </c>
      <c r="AN560" s="346">
        <f t="shared" si="106"/>
        <v>0</v>
      </c>
      <c r="AO560" s="346">
        <f t="shared" si="107"/>
        <v>0</v>
      </c>
    </row>
    <row r="561" spans="1:41" x14ac:dyDescent="0.25">
      <c r="A561" s="369"/>
      <c r="B561" s="369"/>
      <c r="C561" s="370"/>
      <c r="D561" s="369"/>
      <c r="E561" s="369"/>
      <c r="F561" s="369"/>
      <c r="G561" s="344">
        <f t="shared" si="108"/>
        <v>0</v>
      </c>
      <c r="H561" s="369"/>
      <c r="I561" s="369"/>
      <c r="J561" s="369"/>
      <c r="K561" s="369"/>
      <c r="L561" s="369"/>
      <c r="M561" s="369"/>
      <c r="N561" s="369"/>
      <c r="O561" s="369"/>
      <c r="P561" s="371"/>
      <c r="Q561" s="465">
        <f>IF(C561&gt;Allgemeines!$C$12,0,SUM(G561,H561,J561,K561,M561:N561)-SUM(I561,L561,O561:P561))</f>
        <v>0</v>
      </c>
      <c r="R561" s="369"/>
      <c r="S561" s="369"/>
      <c r="T561" s="369"/>
      <c r="U561" s="369"/>
      <c r="V561" s="344">
        <f t="shared" si="109"/>
        <v>0</v>
      </c>
      <c r="W561" s="345">
        <f>IF(ISBLANK($B561),0,VLOOKUP($B561,Listen!$A$2:$C$45,2,FALSE))</f>
        <v>0</v>
      </c>
      <c r="X561" s="345">
        <f>IF(ISBLANK($B561),0,VLOOKUP($B561,Listen!$A$2:$C$45,3,FALSE))</f>
        <v>0</v>
      </c>
      <c r="Y561" s="372">
        <f t="shared" si="111"/>
        <v>0</v>
      </c>
      <c r="Z561" s="372">
        <f t="shared" si="112"/>
        <v>0</v>
      </c>
      <c r="AA561" s="372">
        <f t="shared" si="112"/>
        <v>0</v>
      </c>
      <c r="AB561" s="372">
        <f t="shared" si="112"/>
        <v>0</v>
      </c>
      <c r="AC561" s="372">
        <f t="shared" si="112"/>
        <v>0</v>
      </c>
      <c r="AD561" s="372">
        <f t="shared" si="112"/>
        <v>0</v>
      </c>
      <c r="AE561" s="372">
        <f t="shared" si="112"/>
        <v>0</v>
      </c>
      <c r="AF561" s="346">
        <f t="shared" si="110"/>
        <v>0</v>
      </c>
      <c r="AG561" s="346">
        <f>IF(C561=Allgemeines!$C$12,SAV!$V561-SAV!$AH561,HLOOKUP(Allgemeines!$C$12-1,$AI$4:$AO$2000,ROW(C561)-3,FALSE)-$AH561)</f>
        <v>0</v>
      </c>
      <c r="AH561" s="346">
        <f>HLOOKUP(Allgemeines!$C$12,$AI$4:$AO$2000,ROW(C561)-3,FALSE)</f>
        <v>0</v>
      </c>
      <c r="AI561" s="346">
        <f t="shared" si="101"/>
        <v>0</v>
      </c>
      <c r="AJ561" s="346">
        <f t="shared" si="102"/>
        <v>0</v>
      </c>
      <c r="AK561" s="346">
        <f t="shared" si="103"/>
        <v>0</v>
      </c>
      <c r="AL561" s="346">
        <f t="shared" si="104"/>
        <v>0</v>
      </c>
      <c r="AM561" s="346">
        <f t="shared" si="105"/>
        <v>0</v>
      </c>
      <c r="AN561" s="346">
        <f t="shared" si="106"/>
        <v>0</v>
      </c>
      <c r="AO561" s="346">
        <f t="shared" si="107"/>
        <v>0</v>
      </c>
    </row>
    <row r="562" spans="1:41" x14ac:dyDescent="0.25">
      <c r="A562" s="369"/>
      <c r="B562" s="369"/>
      <c r="C562" s="370"/>
      <c r="D562" s="369"/>
      <c r="E562" s="369"/>
      <c r="F562" s="369"/>
      <c r="G562" s="344">
        <f t="shared" si="108"/>
        <v>0</v>
      </c>
      <c r="H562" s="369"/>
      <c r="I562" s="369"/>
      <c r="J562" s="369"/>
      <c r="K562" s="369"/>
      <c r="L562" s="369"/>
      <c r="M562" s="369"/>
      <c r="N562" s="369"/>
      <c r="O562" s="369"/>
      <c r="P562" s="371"/>
      <c r="Q562" s="465">
        <f>IF(C562&gt;Allgemeines!$C$12,0,SUM(G562,H562,J562,K562,M562:N562)-SUM(I562,L562,O562:P562))</f>
        <v>0</v>
      </c>
      <c r="R562" s="369"/>
      <c r="S562" s="369"/>
      <c r="T562" s="369"/>
      <c r="U562" s="369"/>
      <c r="V562" s="344">
        <f t="shared" si="109"/>
        <v>0</v>
      </c>
      <c r="W562" s="345">
        <f>IF(ISBLANK($B562),0,VLOOKUP($B562,Listen!$A$2:$C$45,2,FALSE))</f>
        <v>0</v>
      </c>
      <c r="X562" s="345">
        <f>IF(ISBLANK($B562),0,VLOOKUP($B562,Listen!$A$2:$C$45,3,FALSE))</f>
        <v>0</v>
      </c>
      <c r="Y562" s="372">
        <f t="shared" si="111"/>
        <v>0</v>
      </c>
      <c r="Z562" s="372">
        <f t="shared" si="112"/>
        <v>0</v>
      </c>
      <c r="AA562" s="372">
        <f t="shared" si="112"/>
        <v>0</v>
      </c>
      <c r="AB562" s="372">
        <f t="shared" si="112"/>
        <v>0</v>
      </c>
      <c r="AC562" s="372">
        <f t="shared" si="112"/>
        <v>0</v>
      </c>
      <c r="AD562" s="372">
        <f t="shared" si="112"/>
        <v>0</v>
      </c>
      <c r="AE562" s="372">
        <f t="shared" si="112"/>
        <v>0</v>
      </c>
      <c r="AF562" s="346">
        <f t="shared" si="110"/>
        <v>0</v>
      </c>
      <c r="AG562" s="346">
        <f>IF(C562=Allgemeines!$C$12,SAV!$V562-SAV!$AH562,HLOOKUP(Allgemeines!$C$12-1,$AI$4:$AO$2000,ROW(C562)-3,FALSE)-$AH562)</f>
        <v>0</v>
      </c>
      <c r="AH562" s="346">
        <f>HLOOKUP(Allgemeines!$C$12,$AI$4:$AO$2000,ROW(C562)-3,FALSE)</f>
        <v>0</v>
      </c>
      <c r="AI562" s="346">
        <f t="shared" si="101"/>
        <v>0</v>
      </c>
      <c r="AJ562" s="346">
        <f t="shared" si="102"/>
        <v>0</v>
      </c>
      <c r="AK562" s="346">
        <f t="shared" si="103"/>
        <v>0</v>
      </c>
      <c r="AL562" s="346">
        <f t="shared" si="104"/>
        <v>0</v>
      </c>
      <c r="AM562" s="346">
        <f t="shared" si="105"/>
        <v>0</v>
      </c>
      <c r="AN562" s="346">
        <f t="shared" si="106"/>
        <v>0</v>
      </c>
      <c r="AO562" s="346">
        <f t="shared" si="107"/>
        <v>0</v>
      </c>
    </row>
    <row r="563" spans="1:41" x14ac:dyDescent="0.25">
      <c r="A563" s="369"/>
      <c r="B563" s="369"/>
      <c r="C563" s="370"/>
      <c r="D563" s="369"/>
      <c r="E563" s="369"/>
      <c r="F563" s="369"/>
      <c r="G563" s="344">
        <f t="shared" si="108"/>
        <v>0</v>
      </c>
      <c r="H563" s="369"/>
      <c r="I563" s="369"/>
      <c r="J563" s="369"/>
      <c r="K563" s="369"/>
      <c r="L563" s="369"/>
      <c r="M563" s="369"/>
      <c r="N563" s="369"/>
      <c r="O563" s="369"/>
      <c r="P563" s="371"/>
      <c r="Q563" s="465">
        <f>IF(C563&gt;Allgemeines!$C$12,0,SUM(G563,H563,J563,K563,M563:N563)-SUM(I563,L563,O563:P563))</f>
        <v>0</v>
      </c>
      <c r="R563" s="369"/>
      <c r="S563" s="369"/>
      <c r="T563" s="369"/>
      <c r="U563" s="369"/>
      <c r="V563" s="344">
        <f t="shared" si="109"/>
        <v>0</v>
      </c>
      <c r="W563" s="345">
        <f>IF(ISBLANK($B563),0,VLOOKUP($B563,Listen!$A$2:$C$45,2,FALSE))</f>
        <v>0</v>
      </c>
      <c r="X563" s="345">
        <f>IF(ISBLANK($B563),0,VLOOKUP($B563,Listen!$A$2:$C$45,3,FALSE))</f>
        <v>0</v>
      </c>
      <c r="Y563" s="372">
        <f t="shared" si="111"/>
        <v>0</v>
      </c>
      <c r="Z563" s="372">
        <f t="shared" si="112"/>
        <v>0</v>
      </c>
      <c r="AA563" s="372">
        <f t="shared" si="112"/>
        <v>0</v>
      </c>
      <c r="AB563" s="372">
        <f t="shared" si="112"/>
        <v>0</v>
      </c>
      <c r="AC563" s="372">
        <f t="shared" si="112"/>
        <v>0</v>
      </c>
      <c r="AD563" s="372">
        <f t="shared" si="112"/>
        <v>0</v>
      </c>
      <c r="AE563" s="372">
        <f t="shared" si="112"/>
        <v>0</v>
      </c>
      <c r="AF563" s="346">
        <f t="shared" si="110"/>
        <v>0</v>
      </c>
      <c r="AG563" s="346">
        <f>IF(C563=Allgemeines!$C$12,SAV!$V563-SAV!$AH563,HLOOKUP(Allgemeines!$C$12-1,$AI$4:$AO$2000,ROW(C563)-3,FALSE)-$AH563)</f>
        <v>0</v>
      </c>
      <c r="AH563" s="346">
        <f>HLOOKUP(Allgemeines!$C$12,$AI$4:$AO$2000,ROW(C563)-3,FALSE)</f>
        <v>0</v>
      </c>
      <c r="AI563" s="346">
        <f t="shared" si="101"/>
        <v>0</v>
      </c>
      <c r="AJ563" s="346">
        <f t="shared" si="102"/>
        <v>0</v>
      </c>
      <c r="AK563" s="346">
        <f t="shared" si="103"/>
        <v>0</v>
      </c>
      <c r="AL563" s="346">
        <f t="shared" si="104"/>
        <v>0</v>
      </c>
      <c r="AM563" s="346">
        <f t="shared" si="105"/>
        <v>0</v>
      </c>
      <c r="AN563" s="346">
        <f t="shared" si="106"/>
        <v>0</v>
      </c>
      <c r="AO563" s="346">
        <f t="shared" si="107"/>
        <v>0</v>
      </c>
    </row>
    <row r="564" spans="1:41" x14ac:dyDescent="0.25">
      <c r="A564" s="369"/>
      <c r="B564" s="369"/>
      <c r="C564" s="370"/>
      <c r="D564" s="369"/>
      <c r="E564" s="369"/>
      <c r="F564" s="369"/>
      <c r="G564" s="344">
        <f t="shared" si="108"/>
        <v>0</v>
      </c>
      <c r="H564" s="369"/>
      <c r="I564" s="369"/>
      <c r="J564" s="369"/>
      <c r="K564" s="369"/>
      <c r="L564" s="369"/>
      <c r="M564" s="369"/>
      <c r="N564" s="369"/>
      <c r="O564" s="369"/>
      <c r="P564" s="371"/>
      <c r="Q564" s="465">
        <f>IF(C564&gt;Allgemeines!$C$12,0,SUM(G564,H564,J564,K564,M564:N564)-SUM(I564,L564,O564:P564))</f>
        <v>0</v>
      </c>
      <c r="R564" s="369"/>
      <c r="S564" s="369"/>
      <c r="T564" s="369"/>
      <c r="U564" s="369"/>
      <c r="V564" s="344">
        <f t="shared" si="109"/>
        <v>0</v>
      </c>
      <c r="W564" s="345">
        <f>IF(ISBLANK($B564),0,VLOOKUP($B564,Listen!$A$2:$C$45,2,FALSE))</f>
        <v>0</v>
      </c>
      <c r="X564" s="345">
        <f>IF(ISBLANK($B564),0,VLOOKUP($B564,Listen!$A$2:$C$45,3,FALSE))</f>
        <v>0</v>
      </c>
      <c r="Y564" s="372">
        <f t="shared" si="111"/>
        <v>0</v>
      </c>
      <c r="Z564" s="372">
        <f t="shared" si="112"/>
        <v>0</v>
      </c>
      <c r="AA564" s="372">
        <f t="shared" si="112"/>
        <v>0</v>
      </c>
      <c r="AB564" s="372">
        <f t="shared" si="112"/>
        <v>0</v>
      </c>
      <c r="AC564" s="372">
        <f t="shared" si="112"/>
        <v>0</v>
      </c>
      <c r="AD564" s="372">
        <f t="shared" si="112"/>
        <v>0</v>
      </c>
      <c r="AE564" s="372">
        <f t="shared" si="112"/>
        <v>0</v>
      </c>
      <c r="AF564" s="346">
        <f t="shared" si="110"/>
        <v>0</v>
      </c>
      <c r="AG564" s="346">
        <f>IF(C564=Allgemeines!$C$12,SAV!$V564-SAV!$AH564,HLOOKUP(Allgemeines!$C$12-1,$AI$4:$AO$2000,ROW(C564)-3,FALSE)-$AH564)</f>
        <v>0</v>
      </c>
      <c r="AH564" s="346">
        <f>HLOOKUP(Allgemeines!$C$12,$AI$4:$AO$2000,ROW(C564)-3,FALSE)</f>
        <v>0</v>
      </c>
      <c r="AI564" s="346">
        <f t="shared" si="101"/>
        <v>0</v>
      </c>
      <c r="AJ564" s="346">
        <f t="shared" si="102"/>
        <v>0</v>
      </c>
      <c r="AK564" s="346">
        <f t="shared" si="103"/>
        <v>0</v>
      </c>
      <c r="AL564" s="346">
        <f t="shared" si="104"/>
        <v>0</v>
      </c>
      <c r="AM564" s="346">
        <f t="shared" si="105"/>
        <v>0</v>
      </c>
      <c r="AN564" s="346">
        <f t="shared" si="106"/>
        <v>0</v>
      </c>
      <c r="AO564" s="346">
        <f t="shared" si="107"/>
        <v>0</v>
      </c>
    </row>
    <row r="565" spans="1:41" x14ac:dyDescent="0.25">
      <c r="A565" s="369"/>
      <c r="B565" s="369"/>
      <c r="C565" s="370"/>
      <c r="D565" s="369"/>
      <c r="E565" s="369"/>
      <c r="F565" s="369"/>
      <c r="G565" s="344">
        <f t="shared" si="108"/>
        <v>0</v>
      </c>
      <c r="H565" s="369"/>
      <c r="I565" s="369"/>
      <c r="J565" s="369"/>
      <c r="K565" s="369"/>
      <c r="L565" s="369"/>
      <c r="M565" s="369"/>
      <c r="N565" s="369"/>
      <c r="O565" s="369"/>
      <c r="P565" s="371"/>
      <c r="Q565" s="465">
        <f>IF(C565&gt;Allgemeines!$C$12,0,SUM(G565,H565,J565,K565,M565:N565)-SUM(I565,L565,O565:P565))</f>
        <v>0</v>
      </c>
      <c r="R565" s="369"/>
      <c r="S565" s="369"/>
      <c r="T565" s="369"/>
      <c r="U565" s="369"/>
      <c r="V565" s="344">
        <f t="shared" si="109"/>
        <v>0</v>
      </c>
      <c r="W565" s="345">
        <f>IF(ISBLANK($B565),0,VLOOKUP($B565,Listen!$A$2:$C$45,2,FALSE))</f>
        <v>0</v>
      </c>
      <c r="X565" s="345">
        <f>IF(ISBLANK($B565),0,VLOOKUP($B565,Listen!$A$2:$C$45,3,FALSE))</f>
        <v>0</v>
      </c>
      <c r="Y565" s="372">
        <f t="shared" si="111"/>
        <v>0</v>
      </c>
      <c r="Z565" s="372">
        <f t="shared" si="112"/>
        <v>0</v>
      </c>
      <c r="AA565" s="372">
        <f t="shared" si="112"/>
        <v>0</v>
      </c>
      <c r="AB565" s="372">
        <f t="shared" si="112"/>
        <v>0</v>
      </c>
      <c r="AC565" s="372">
        <f t="shared" si="112"/>
        <v>0</v>
      </c>
      <c r="AD565" s="372">
        <f t="shared" si="112"/>
        <v>0</v>
      </c>
      <c r="AE565" s="372">
        <f t="shared" si="112"/>
        <v>0</v>
      </c>
      <c r="AF565" s="346">
        <f t="shared" si="110"/>
        <v>0</v>
      </c>
      <c r="AG565" s="346">
        <f>IF(C565=Allgemeines!$C$12,SAV!$V565-SAV!$AH565,HLOOKUP(Allgemeines!$C$12-1,$AI$4:$AO$2000,ROW(C565)-3,FALSE)-$AH565)</f>
        <v>0</v>
      </c>
      <c r="AH565" s="346">
        <f>HLOOKUP(Allgemeines!$C$12,$AI$4:$AO$2000,ROW(C565)-3,FALSE)</f>
        <v>0</v>
      </c>
      <c r="AI565" s="346">
        <f t="shared" si="101"/>
        <v>0</v>
      </c>
      <c r="AJ565" s="346">
        <f t="shared" si="102"/>
        <v>0</v>
      </c>
      <c r="AK565" s="346">
        <f t="shared" si="103"/>
        <v>0</v>
      </c>
      <c r="AL565" s="346">
        <f t="shared" si="104"/>
        <v>0</v>
      </c>
      <c r="AM565" s="346">
        <f t="shared" si="105"/>
        <v>0</v>
      </c>
      <c r="AN565" s="346">
        <f t="shared" si="106"/>
        <v>0</v>
      </c>
      <c r="AO565" s="346">
        <f t="shared" si="107"/>
        <v>0</v>
      </c>
    </row>
    <row r="566" spans="1:41" x14ac:dyDescent="0.25">
      <c r="A566" s="369"/>
      <c r="B566" s="369"/>
      <c r="C566" s="370"/>
      <c r="D566" s="369"/>
      <c r="E566" s="369"/>
      <c r="F566" s="369"/>
      <c r="G566" s="344">
        <f t="shared" si="108"/>
        <v>0</v>
      </c>
      <c r="H566" s="369"/>
      <c r="I566" s="369"/>
      <c r="J566" s="369"/>
      <c r="K566" s="369"/>
      <c r="L566" s="369"/>
      <c r="M566" s="369"/>
      <c r="N566" s="369"/>
      <c r="O566" s="369"/>
      <c r="P566" s="371"/>
      <c r="Q566" s="465">
        <f>IF(C566&gt;Allgemeines!$C$12,0,SUM(G566,H566,J566,K566,M566:N566)-SUM(I566,L566,O566:P566))</f>
        <v>0</v>
      </c>
      <c r="R566" s="369"/>
      <c r="S566" s="369"/>
      <c r="T566" s="369"/>
      <c r="U566" s="369"/>
      <c r="V566" s="344">
        <f t="shared" si="109"/>
        <v>0</v>
      </c>
      <c r="W566" s="345">
        <f>IF(ISBLANK($B566),0,VLOOKUP($B566,Listen!$A$2:$C$45,2,FALSE))</f>
        <v>0</v>
      </c>
      <c r="X566" s="345">
        <f>IF(ISBLANK($B566),0,VLOOKUP($B566,Listen!$A$2:$C$45,3,FALSE))</f>
        <v>0</v>
      </c>
      <c r="Y566" s="372">
        <f t="shared" si="111"/>
        <v>0</v>
      </c>
      <c r="Z566" s="372">
        <f t="shared" si="112"/>
        <v>0</v>
      </c>
      <c r="AA566" s="372">
        <f t="shared" si="112"/>
        <v>0</v>
      </c>
      <c r="AB566" s="372">
        <f t="shared" si="112"/>
        <v>0</v>
      </c>
      <c r="AC566" s="372">
        <f t="shared" si="112"/>
        <v>0</v>
      </c>
      <c r="AD566" s="372">
        <f t="shared" si="112"/>
        <v>0</v>
      </c>
      <c r="AE566" s="372">
        <f t="shared" si="112"/>
        <v>0</v>
      </c>
      <c r="AF566" s="346">
        <f t="shared" si="110"/>
        <v>0</v>
      </c>
      <c r="AG566" s="346">
        <f>IF(C566=Allgemeines!$C$12,SAV!$V566-SAV!$AH566,HLOOKUP(Allgemeines!$C$12-1,$AI$4:$AO$2000,ROW(C566)-3,FALSE)-$AH566)</f>
        <v>0</v>
      </c>
      <c r="AH566" s="346">
        <f>HLOOKUP(Allgemeines!$C$12,$AI$4:$AO$2000,ROW(C566)-3,FALSE)</f>
        <v>0</v>
      </c>
      <c r="AI566" s="346">
        <f t="shared" si="101"/>
        <v>0</v>
      </c>
      <c r="AJ566" s="346">
        <f t="shared" si="102"/>
        <v>0</v>
      </c>
      <c r="AK566" s="346">
        <f t="shared" si="103"/>
        <v>0</v>
      </c>
      <c r="AL566" s="346">
        <f t="shared" si="104"/>
        <v>0</v>
      </c>
      <c r="AM566" s="346">
        <f t="shared" si="105"/>
        <v>0</v>
      </c>
      <c r="AN566" s="346">
        <f t="shared" si="106"/>
        <v>0</v>
      </c>
      <c r="AO566" s="346">
        <f t="shared" si="107"/>
        <v>0</v>
      </c>
    </row>
    <row r="567" spans="1:41" x14ac:dyDescent="0.25">
      <c r="A567" s="369"/>
      <c r="B567" s="369"/>
      <c r="C567" s="370"/>
      <c r="D567" s="369"/>
      <c r="E567" s="369"/>
      <c r="F567" s="369"/>
      <c r="G567" s="344">
        <f t="shared" si="108"/>
        <v>0</v>
      </c>
      <c r="H567" s="369"/>
      <c r="I567" s="369"/>
      <c r="J567" s="369"/>
      <c r="K567" s="369"/>
      <c r="L567" s="369"/>
      <c r="M567" s="369"/>
      <c r="N567" s="369"/>
      <c r="O567" s="369"/>
      <c r="P567" s="371"/>
      <c r="Q567" s="465">
        <f>IF(C567&gt;Allgemeines!$C$12,0,SUM(G567,H567,J567,K567,M567:N567)-SUM(I567,L567,O567:P567))</f>
        <v>0</v>
      </c>
      <c r="R567" s="369"/>
      <c r="S567" s="369"/>
      <c r="T567" s="369"/>
      <c r="U567" s="369"/>
      <c r="V567" s="344">
        <f t="shared" si="109"/>
        <v>0</v>
      </c>
      <c r="W567" s="345">
        <f>IF(ISBLANK($B567),0,VLOOKUP($B567,Listen!$A$2:$C$45,2,FALSE))</f>
        <v>0</v>
      </c>
      <c r="X567" s="345">
        <f>IF(ISBLANK($B567),0,VLOOKUP($B567,Listen!$A$2:$C$45,3,FALSE))</f>
        <v>0</v>
      </c>
      <c r="Y567" s="372">
        <f t="shared" si="111"/>
        <v>0</v>
      </c>
      <c r="Z567" s="372">
        <f t="shared" si="112"/>
        <v>0</v>
      </c>
      <c r="AA567" s="372">
        <f t="shared" si="112"/>
        <v>0</v>
      </c>
      <c r="AB567" s="372">
        <f t="shared" si="112"/>
        <v>0</v>
      </c>
      <c r="AC567" s="372">
        <f t="shared" si="112"/>
        <v>0</v>
      </c>
      <c r="AD567" s="372">
        <f t="shared" si="112"/>
        <v>0</v>
      </c>
      <c r="AE567" s="372">
        <f t="shared" si="112"/>
        <v>0</v>
      </c>
      <c r="AF567" s="346">
        <f t="shared" si="110"/>
        <v>0</v>
      </c>
      <c r="AG567" s="346">
        <f>IF(C567=Allgemeines!$C$12,SAV!$V567-SAV!$AH567,HLOOKUP(Allgemeines!$C$12-1,$AI$4:$AO$2000,ROW(C567)-3,FALSE)-$AH567)</f>
        <v>0</v>
      </c>
      <c r="AH567" s="346">
        <f>HLOOKUP(Allgemeines!$C$12,$AI$4:$AO$2000,ROW(C567)-3,FALSE)</f>
        <v>0</v>
      </c>
      <c r="AI567" s="346">
        <f t="shared" si="101"/>
        <v>0</v>
      </c>
      <c r="AJ567" s="346">
        <f t="shared" si="102"/>
        <v>0</v>
      </c>
      <c r="AK567" s="346">
        <f t="shared" si="103"/>
        <v>0</v>
      </c>
      <c r="AL567" s="346">
        <f t="shared" si="104"/>
        <v>0</v>
      </c>
      <c r="AM567" s="346">
        <f t="shared" si="105"/>
        <v>0</v>
      </c>
      <c r="AN567" s="346">
        <f t="shared" si="106"/>
        <v>0</v>
      </c>
      <c r="AO567" s="346">
        <f t="shared" si="107"/>
        <v>0</v>
      </c>
    </row>
    <row r="568" spans="1:41" x14ac:dyDescent="0.25">
      <c r="A568" s="369"/>
      <c r="B568" s="369"/>
      <c r="C568" s="370"/>
      <c r="D568" s="369"/>
      <c r="E568" s="369"/>
      <c r="F568" s="369"/>
      <c r="G568" s="344">
        <f t="shared" si="108"/>
        <v>0</v>
      </c>
      <c r="H568" s="369"/>
      <c r="I568" s="369"/>
      <c r="J568" s="369"/>
      <c r="K568" s="369"/>
      <c r="L568" s="369"/>
      <c r="M568" s="369"/>
      <c r="N568" s="369"/>
      <c r="O568" s="369"/>
      <c r="P568" s="371"/>
      <c r="Q568" s="465">
        <f>IF(C568&gt;Allgemeines!$C$12,0,SUM(G568,H568,J568,K568,M568:N568)-SUM(I568,L568,O568:P568))</f>
        <v>0</v>
      </c>
      <c r="R568" s="369"/>
      <c r="S568" s="369"/>
      <c r="T568" s="369"/>
      <c r="U568" s="369"/>
      <c r="V568" s="344">
        <f t="shared" si="109"/>
        <v>0</v>
      </c>
      <c r="W568" s="345">
        <f>IF(ISBLANK($B568),0,VLOOKUP($B568,Listen!$A$2:$C$45,2,FALSE))</f>
        <v>0</v>
      </c>
      <c r="X568" s="345">
        <f>IF(ISBLANK($B568),0,VLOOKUP($B568,Listen!$A$2:$C$45,3,FALSE))</f>
        <v>0</v>
      </c>
      <c r="Y568" s="372">
        <f t="shared" si="111"/>
        <v>0</v>
      </c>
      <c r="Z568" s="372">
        <f t="shared" si="112"/>
        <v>0</v>
      </c>
      <c r="AA568" s="372">
        <f t="shared" si="112"/>
        <v>0</v>
      </c>
      <c r="AB568" s="372">
        <f t="shared" si="112"/>
        <v>0</v>
      </c>
      <c r="AC568" s="372">
        <f t="shared" si="112"/>
        <v>0</v>
      </c>
      <c r="AD568" s="372">
        <f t="shared" si="112"/>
        <v>0</v>
      </c>
      <c r="AE568" s="372">
        <f t="shared" si="112"/>
        <v>0</v>
      </c>
      <c r="AF568" s="346">
        <f t="shared" si="110"/>
        <v>0</v>
      </c>
      <c r="AG568" s="346">
        <f>IF(C568=Allgemeines!$C$12,SAV!$V568-SAV!$AH568,HLOOKUP(Allgemeines!$C$12-1,$AI$4:$AO$2000,ROW(C568)-3,FALSE)-$AH568)</f>
        <v>0</v>
      </c>
      <c r="AH568" s="346">
        <f>HLOOKUP(Allgemeines!$C$12,$AI$4:$AO$2000,ROW(C568)-3,FALSE)</f>
        <v>0</v>
      </c>
      <c r="AI568" s="346">
        <f t="shared" si="101"/>
        <v>0</v>
      </c>
      <c r="AJ568" s="346">
        <f t="shared" si="102"/>
        <v>0</v>
      </c>
      <c r="AK568" s="346">
        <f t="shared" si="103"/>
        <v>0</v>
      </c>
      <c r="AL568" s="346">
        <f t="shared" si="104"/>
        <v>0</v>
      </c>
      <c r="AM568" s="346">
        <f t="shared" si="105"/>
        <v>0</v>
      </c>
      <c r="AN568" s="346">
        <f t="shared" si="106"/>
        <v>0</v>
      </c>
      <c r="AO568" s="346">
        <f t="shared" si="107"/>
        <v>0</v>
      </c>
    </row>
    <row r="569" spans="1:41" x14ac:dyDescent="0.25">
      <c r="A569" s="369"/>
      <c r="B569" s="369"/>
      <c r="C569" s="370"/>
      <c r="D569" s="369"/>
      <c r="E569" s="369"/>
      <c r="F569" s="369"/>
      <c r="G569" s="344">
        <f t="shared" si="108"/>
        <v>0</v>
      </c>
      <c r="H569" s="369"/>
      <c r="I569" s="369"/>
      <c r="J569" s="369"/>
      <c r="K569" s="369"/>
      <c r="L569" s="369"/>
      <c r="M569" s="369"/>
      <c r="N569" s="369"/>
      <c r="O569" s="369"/>
      <c r="P569" s="371"/>
      <c r="Q569" s="465">
        <f>IF(C569&gt;Allgemeines!$C$12,0,SUM(G569,H569,J569,K569,M569:N569)-SUM(I569,L569,O569:P569))</f>
        <v>0</v>
      </c>
      <c r="R569" s="369"/>
      <c r="S569" s="369"/>
      <c r="T569" s="369"/>
      <c r="U569" s="369"/>
      <c r="V569" s="344">
        <f t="shared" si="109"/>
        <v>0</v>
      </c>
      <c r="W569" s="345">
        <f>IF(ISBLANK($B569),0,VLOOKUP($B569,Listen!$A$2:$C$45,2,FALSE))</f>
        <v>0</v>
      </c>
      <c r="X569" s="345">
        <f>IF(ISBLANK($B569),0,VLOOKUP($B569,Listen!$A$2:$C$45,3,FALSE))</f>
        <v>0</v>
      </c>
      <c r="Y569" s="372">
        <f t="shared" si="111"/>
        <v>0</v>
      </c>
      <c r="Z569" s="372">
        <f t="shared" si="112"/>
        <v>0</v>
      </c>
      <c r="AA569" s="372">
        <f t="shared" si="112"/>
        <v>0</v>
      </c>
      <c r="AB569" s="372">
        <f t="shared" si="112"/>
        <v>0</v>
      </c>
      <c r="AC569" s="372">
        <f t="shared" si="112"/>
        <v>0</v>
      </c>
      <c r="AD569" s="372">
        <f t="shared" si="112"/>
        <v>0</v>
      </c>
      <c r="AE569" s="372">
        <f t="shared" si="112"/>
        <v>0</v>
      </c>
      <c r="AF569" s="346">
        <f t="shared" si="110"/>
        <v>0</v>
      </c>
      <c r="AG569" s="346">
        <f>IF(C569=Allgemeines!$C$12,SAV!$V569-SAV!$AH569,HLOOKUP(Allgemeines!$C$12-1,$AI$4:$AO$2000,ROW(C569)-3,FALSE)-$AH569)</f>
        <v>0</v>
      </c>
      <c r="AH569" s="346">
        <f>HLOOKUP(Allgemeines!$C$12,$AI$4:$AO$2000,ROW(C569)-3,FALSE)</f>
        <v>0</v>
      </c>
      <c r="AI569" s="346">
        <f t="shared" si="101"/>
        <v>0</v>
      </c>
      <c r="AJ569" s="346">
        <f t="shared" si="102"/>
        <v>0</v>
      </c>
      <c r="AK569" s="346">
        <f t="shared" si="103"/>
        <v>0</v>
      </c>
      <c r="AL569" s="346">
        <f t="shared" si="104"/>
        <v>0</v>
      </c>
      <c r="AM569" s="346">
        <f t="shared" si="105"/>
        <v>0</v>
      </c>
      <c r="AN569" s="346">
        <f t="shared" si="106"/>
        <v>0</v>
      </c>
      <c r="AO569" s="346">
        <f t="shared" si="107"/>
        <v>0</v>
      </c>
    </row>
    <row r="570" spans="1:41" x14ac:dyDescent="0.25">
      <c r="A570" s="369"/>
      <c r="B570" s="369"/>
      <c r="C570" s="370"/>
      <c r="D570" s="369"/>
      <c r="E570" s="369"/>
      <c r="F570" s="369"/>
      <c r="G570" s="344">
        <f t="shared" si="108"/>
        <v>0</v>
      </c>
      <c r="H570" s="369"/>
      <c r="I570" s="369"/>
      <c r="J570" s="369"/>
      <c r="K570" s="369"/>
      <c r="L570" s="369"/>
      <c r="M570" s="369"/>
      <c r="N570" s="369"/>
      <c r="O570" s="369"/>
      <c r="P570" s="371"/>
      <c r="Q570" s="465">
        <f>IF(C570&gt;Allgemeines!$C$12,0,SUM(G570,H570,J570,K570,M570:N570)-SUM(I570,L570,O570:P570))</f>
        <v>0</v>
      </c>
      <c r="R570" s="369"/>
      <c r="S570" s="369"/>
      <c r="T570" s="369"/>
      <c r="U570" s="369"/>
      <c r="V570" s="344">
        <f t="shared" si="109"/>
        <v>0</v>
      </c>
      <c r="W570" s="345">
        <f>IF(ISBLANK($B570),0,VLOOKUP($B570,Listen!$A$2:$C$45,2,FALSE))</f>
        <v>0</v>
      </c>
      <c r="X570" s="345">
        <f>IF(ISBLANK($B570),0,VLOOKUP($B570,Listen!$A$2:$C$45,3,FALSE))</f>
        <v>0</v>
      </c>
      <c r="Y570" s="372">
        <f t="shared" si="111"/>
        <v>0</v>
      </c>
      <c r="Z570" s="372">
        <f t="shared" si="112"/>
        <v>0</v>
      </c>
      <c r="AA570" s="372">
        <f t="shared" si="112"/>
        <v>0</v>
      </c>
      <c r="AB570" s="372">
        <f t="shared" si="112"/>
        <v>0</v>
      </c>
      <c r="AC570" s="372">
        <f t="shared" si="112"/>
        <v>0</v>
      </c>
      <c r="AD570" s="372">
        <f t="shared" si="112"/>
        <v>0</v>
      </c>
      <c r="AE570" s="372">
        <f t="shared" si="112"/>
        <v>0</v>
      </c>
      <c r="AF570" s="346">
        <f t="shared" si="110"/>
        <v>0</v>
      </c>
      <c r="AG570" s="346">
        <f>IF(C570=Allgemeines!$C$12,SAV!$V570-SAV!$AH570,HLOOKUP(Allgemeines!$C$12-1,$AI$4:$AO$2000,ROW(C570)-3,FALSE)-$AH570)</f>
        <v>0</v>
      </c>
      <c r="AH570" s="346">
        <f>HLOOKUP(Allgemeines!$C$12,$AI$4:$AO$2000,ROW(C570)-3,FALSE)</f>
        <v>0</v>
      </c>
      <c r="AI570" s="346">
        <f t="shared" si="101"/>
        <v>0</v>
      </c>
      <c r="AJ570" s="346">
        <f t="shared" si="102"/>
        <v>0</v>
      </c>
      <c r="AK570" s="346">
        <f t="shared" si="103"/>
        <v>0</v>
      </c>
      <c r="AL570" s="346">
        <f t="shared" si="104"/>
        <v>0</v>
      </c>
      <c r="AM570" s="346">
        <f t="shared" si="105"/>
        <v>0</v>
      </c>
      <c r="AN570" s="346">
        <f t="shared" si="106"/>
        <v>0</v>
      </c>
      <c r="AO570" s="346">
        <f t="shared" si="107"/>
        <v>0</v>
      </c>
    </row>
    <row r="571" spans="1:41" x14ac:dyDescent="0.25">
      <c r="A571" s="369"/>
      <c r="B571" s="369"/>
      <c r="C571" s="370"/>
      <c r="D571" s="369"/>
      <c r="E571" s="369"/>
      <c r="F571" s="369"/>
      <c r="G571" s="344">
        <f t="shared" si="108"/>
        <v>0</v>
      </c>
      <c r="H571" s="369"/>
      <c r="I571" s="369"/>
      <c r="J571" s="369"/>
      <c r="K571" s="369"/>
      <c r="L571" s="369"/>
      <c r="M571" s="369"/>
      <c r="N571" s="369"/>
      <c r="O571" s="369"/>
      <c r="P571" s="371"/>
      <c r="Q571" s="465">
        <f>IF(C571&gt;Allgemeines!$C$12,0,SUM(G571,H571,J571,K571,M571:N571)-SUM(I571,L571,O571:P571))</f>
        <v>0</v>
      </c>
      <c r="R571" s="369"/>
      <c r="S571" s="369"/>
      <c r="T571" s="369"/>
      <c r="U571" s="369"/>
      <c r="V571" s="344">
        <f t="shared" si="109"/>
        <v>0</v>
      </c>
      <c r="W571" s="345">
        <f>IF(ISBLANK($B571),0,VLOOKUP($B571,Listen!$A$2:$C$45,2,FALSE))</f>
        <v>0</v>
      </c>
      <c r="X571" s="345">
        <f>IF(ISBLANK($B571),0,VLOOKUP($B571,Listen!$A$2:$C$45,3,FALSE))</f>
        <v>0</v>
      </c>
      <c r="Y571" s="372">
        <f t="shared" si="111"/>
        <v>0</v>
      </c>
      <c r="Z571" s="372">
        <f t="shared" si="112"/>
        <v>0</v>
      </c>
      <c r="AA571" s="372">
        <f t="shared" si="112"/>
        <v>0</v>
      </c>
      <c r="AB571" s="372">
        <f t="shared" si="112"/>
        <v>0</v>
      </c>
      <c r="AC571" s="372">
        <f t="shared" si="112"/>
        <v>0</v>
      </c>
      <c r="AD571" s="372">
        <f t="shared" si="112"/>
        <v>0</v>
      </c>
      <c r="AE571" s="372">
        <f t="shared" si="112"/>
        <v>0</v>
      </c>
      <c r="AF571" s="346">
        <f t="shared" si="110"/>
        <v>0</v>
      </c>
      <c r="AG571" s="346">
        <f>IF(C571=Allgemeines!$C$12,SAV!$V571-SAV!$AH571,HLOOKUP(Allgemeines!$C$12-1,$AI$4:$AO$2000,ROW(C571)-3,FALSE)-$AH571)</f>
        <v>0</v>
      </c>
      <c r="AH571" s="346">
        <f>HLOOKUP(Allgemeines!$C$12,$AI$4:$AO$2000,ROW(C571)-3,FALSE)</f>
        <v>0</v>
      </c>
      <c r="AI571" s="346">
        <f t="shared" si="101"/>
        <v>0</v>
      </c>
      <c r="AJ571" s="346">
        <f t="shared" si="102"/>
        <v>0</v>
      </c>
      <c r="AK571" s="346">
        <f t="shared" si="103"/>
        <v>0</v>
      </c>
      <c r="AL571" s="346">
        <f t="shared" si="104"/>
        <v>0</v>
      </c>
      <c r="AM571" s="346">
        <f t="shared" si="105"/>
        <v>0</v>
      </c>
      <c r="AN571" s="346">
        <f t="shared" si="106"/>
        <v>0</v>
      </c>
      <c r="AO571" s="346">
        <f t="shared" si="107"/>
        <v>0</v>
      </c>
    </row>
    <row r="572" spans="1:41" x14ac:dyDescent="0.25">
      <c r="A572" s="369"/>
      <c r="B572" s="369"/>
      <c r="C572" s="370"/>
      <c r="D572" s="369"/>
      <c r="E572" s="369"/>
      <c r="F572" s="369"/>
      <c r="G572" s="344">
        <f t="shared" si="108"/>
        <v>0</v>
      </c>
      <c r="H572" s="369"/>
      <c r="I572" s="369"/>
      <c r="J572" s="369"/>
      <c r="K572" s="369"/>
      <c r="L572" s="369"/>
      <c r="M572" s="369"/>
      <c r="N572" s="369"/>
      <c r="O572" s="369"/>
      <c r="P572" s="371"/>
      <c r="Q572" s="465">
        <f>IF(C572&gt;Allgemeines!$C$12,0,SUM(G572,H572,J572,K572,M572:N572)-SUM(I572,L572,O572:P572))</f>
        <v>0</v>
      </c>
      <c r="R572" s="369"/>
      <c r="S572" s="369"/>
      <c r="T572" s="369"/>
      <c r="U572" s="369"/>
      <c r="V572" s="344">
        <f t="shared" si="109"/>
        <v>0</v>
      </c>
      <c r="W572" s="345">
        <f>IF(ISBLANK($B572),0,VLOOKUP($B572,Listen!$A$2:$C$45,2,FALSE))</f>
        <v>0</v>
      </c>
      <c r="X572" s="345">
        <f>IF(ISBLANK($B572),0,VLOOKUP($B572,Listen!$A$2:$C$45,3,FALSE))</f>
        <v>0</v>
      </c>
      <c r="Y572" s="372">
        <f t="shared" si="111"/>
        <v>0</v>
      </c>
      <c r="Z572" s="372">
        <f t="shared" si="112"/>
        <v>0</v>
      </c>
      <c r="AA572" s="372">
        <f t="shared" si="112"/>
        <v>0</v>
      </c>
      <c r="AB572" s="372">
        <f t="shared" si="112"/>
        <v>0</v>
      </c>
      <c r="AC572" s="372">
        <f t="shared" si="112"/>
        <v>0</v>
      </c>
      <c r="AD572" s="372">
        <f t="shared" si="112"/>
        <v>0</v>
      </c>
      <c r="AE572" s="372">
        <f t="shared" si="112"/>
        <v>0</v>
      </c>
      <c r="AF572" s="346">
        <f t="shared" si="110"/>
        <v>0</v>
      </c>
      <c r="AG572" s="346">
        <f>IF(C572=Allgemeines!$C$12,SAV!$V572-SAV!$AH572,HLOOKUP(Allgemeines!$C$12-1,$AI$4:$AO$2000,ROW(C572)-3,FALSE)-$AH572)</f>
        <v>0</v>
      </c>
      <c r="AH572" s="346">
        <f>HLOOKUP(Allgemeines!$C$12,$AI$4:$AO$2000,ROW(C572)-3,FALSE)</f>
        <v>0</v>
      </c>
      <c r="AI572" s="346">
        <f t="shared" si="101"/>
        <v>0</v>
      </c>
      <c r="AJ572" s="346">
        <f t="shared" si="102"/>
        <v>0</v>
      </c>
      <c r="AK572" s="346">
        <f t="shared" si="103"/>
        <v>0</v>
      </c>
      <c r="AL572" s="346">
        <f t="shared" si="104"/>
        <v>0</v>
      </c>
      <c r="AM572" s="346">
        <f t="shared" si="105"/>
        <v>0</v>
      </c>
      <c r="AN572" s="346">
        <f t="shared" si="106"/>
        <v>0</v>
      </c>
      <c r="AO572" s="346">
        <f t="shared" si="107"/>
        <v>0</v>
      </c>
    </row>
    <row r="573" spans="1:41" x14ac:dyDescent="0.25">
      <c r="A573" s="369"/>
      <c r="B573" s="369"/>
      <c r="C573" s="370"/>
      <c r="D573" s="369"/>
      <c r="E573" s="369"/>
      <c r="F573" s="369"/>
      <c r="G573" s="344">
        <f t="shared" si="108"/>
        <v>0</v>
      </c>
      <c r="H573" s="369"/>
      <c r="I573" s="369"/>
      <c r="J573" s="369"/>
      <c r="K573" s="369"/>
      <c r="L573" s="369"/>
      <c r="M573" s="369"/>
      <c r="N573" s="369"/>
      <c r="O573" s="369"/>
      <c r="P573" s="371"/>
      <c r="Q573" s="465">
        <f>IF(C573&gt;Allgemeines!$C$12,0,SUM(G573,H573,J573,K573,M573:N573)-SUM(I573,L573,O573:P573))</f>
        <v>0</v>
      </c>
      <c r="R573" s="369"/>
      <c r="S573" s="369"/>
      <c r="T573" s="369"/>
      <c r="U573" s="369"/>
      <c r="V573" s="344">
        <f t="shared" si="109"/>
        <v>0</v>
      </c>
      <c r="W573" s="345">
        <f>IF(ISBLANK($B573),0,VLOOKUP($B573,Listen!$A$2:$C$45,2,FALSE))</f>
        <v>0</v>
      </c>
      <c r="X573" s="345">
        <f>IF(ISBLANK($B573),0,VLOOKUP($B573,Listen!$A$2:$C$45,3,FALSE))</f>
        <v>0</v>
      </c>
      <c r="Y573" s="372">
        <f t="shared" si="111"/>
        <v>0</v>
      </c>
      <c r="Z573" s="372">
        <f t="shared" si="112"/>
        <v>0</v>
      </c>
      <c r="AA573" s="372">
        <f t="shared" si="112"/>
        <v>0</v>
      </c>
      <c r="AB573" s="372">
        <f t="shared" si="112"/>
        <v>0</v>
      </c>
      <c r="AC573" s="372">
        <f t="shared" si="112"/>
        <v>0</v>
      </c>
      <c r="AD573" s="372">
        <f t="shared" si="112"/>
        <v>0</v>
      </c>
      <c r="AE573" s="372">
        <f t="shared" si="112"/>
        <v>0</v>
      </c>
      <c r="AF573" s="346">
        <f t="shared" si="110"/>
        <v>0</v>
      </c>
      <c r="AG573" s="346">
        <f>IF(C573=Allgemeines!$C$12,SAV!$V573-SAV!$AH573,HLOOKUP(Allgemeines!$C$12-1,$AI$4:$AO$2000,ROW(C573)-3,FALSE)-$AH573)</f>
        <v>0</v>
      </c>
      <c r="AH573" s="346">
        <f>HLOOKUP(Allgemeines!$C$12,$AI$4:$AO$2000,ROW(C573)-3,FALSE)</f>
        <v>0</v>
      </c>
      <c r="AI573" s="346">
        <f t="shared" si="101"/>
        <v>0</v>
      </c>
      <c r="AJ573" s="346">
        <f t="shared" si="102"/>
        <v>0</v>
      </c>
      <c r="AK573" s="346">
        <f t="shared" si="103"/>
        <v>0</v>
      </c>
      <c r="AL573" s="346">
        <f t="shared" si="104"/>
        <v>0</v>
      </c>
      <c r="AM573" s="346">
        <f t="shared" si="105"/>
        <v>0</v>
      </c>
      <c r="AN573" s="346">
        <f t="shared" si="106"/>
        <v>0</v>
      </c>
      <c r="AO573" s="346">
        <f t="shared" si="107"/>
        <v>0</v>
      </c>
    </row>
    <row r="574" spans="1:41" x14ac:dyDescent="0.25">
      <c r="A574" s="369"/>
      <c r="B574" s="369"/>
      <c r="C574" s="370"/>
      <c r="D574" s="369"/>
      <c r="E574" s="369"/>
      <c r="F574" s="369"/>
      <c r="G574" s="344">
        <f t="shared" si="108"/>
        <v>0</v>
      </c>
      <c r="H574" s="369"/>
      <c r="I574" s="369"/>
      <c r="J574" s="369"/>
      <c r="K574" s="369"/>
      <c r="L574" s="369"/>
      <c r="M574" s="369"/>
      <c r="N574" s="369"/>
      <c r="O574" s="369"/>
      <c r="P574" s="371"/>
      <c r="Q574" s="465">
        <f>IF(C574&gt;Allgemeines!$C$12,0,SUM(G574,H574,J574,K574,M574:N574)-SUM(I574,L574,O574:P574))</f>
        <v>0</v>
      </c>
      <c r="R574" s="369"/>
      <c r="S574" s="369"/>
      <c r="T574" s="369"/>
      <c r="U574" s="369"/>
      <c r="V574" s="344">
        <f t="shared" si="109"/>
        <v>0</v>
      </c>
      <c r="W574" s="345">
        <f>IF(ISBLANK($B574),0,VLOOKUP($B574,Listen!$A$2:$C$45,2,FALSE))</f>
        <v>0</v>
      </c>
      <c r="X574" s="345">
        <f>IF(ISBLANK($B574),0,VLOOKUP($B574,Listen!$A$2:$C$45,3,FALSE))</f>
        <v>0</v>
      </c>
      <c r="Y574" s="372">
        <f t="shared" si="111"/>
        <v>0</v>
      </c>
      <c r="Z574" s="372">
        <f t="shared" si="112"/>
        <v>0</v>
      </c>
      <c r="AA574" s="372">
        <f t="shared" si="112"/>
        <v>0</v>
      </c>
      <c r="AB574" s="372">
        <f t="shared" si="112"/>
        <v>0</v>
      </c>
      <c r="AC574" s="372">
        <f t="shared" si="112"/>
        <v>0</v>
      </c>
      <c r="AD574" s="372">
        <f t="shared" si="112"/>
        <v>0</v>
      </c>
      <c r="AE574" s="372">
        <f t="shared" si="112"/>
        <v>0</v>
      </c>
      <c r="AF574" s="346">
        <f t="shared" si="110"/>
        <v>0</v>
      </c>
      <c r="AG574" s="346">
        <f>IF(C574=Allgemeines!$C$12,SAV!$V574-SAV!$AH574,HLOOKUP(Allgemeines!$C$12-1,$AI$4:$AO$2000,ROW(C574)-3,FALSE)-$AH574)</f>
        <v>0</v>
      </c>
      <c r="AH574" s="346">
        <f>HLOOKUP(Allgemeines!$C$12,$AI$4:$AO$2000,ROW(C574)-3,FALSE)</f>
        <v>0</v>
      </c>
      <c r="AI574" s="346">
        <f t="shared" si="101"/>
        <v>0</v>
      </c>
      <c r="AJ574" s="346">
        <f t="shared" si="102"/>
        <v>0</v>
      </c>
      <c r="AK574" s="346">
        <f t="shared" si="103"/>
        <v>0</v>
      </c>
      <c r="AL574" s="346">
        <f t="shared" si="104"/>
        <v>0</v>
      </c>
      <c r="AM574" s="346">
        <f t="shared" si="105"/>
        <v>0</v>
      </c>
      <c r="AN574" s="346">
        <f t="shared" si="106"/>
        <v>0</v>
      </c>
      <c r="AO574" s="346">
        <f t="shared" si="107"/>
        <v>0</v>
      </c>
    </row>
    <row r="575" spans="1:41" x14ac:dyDescent="0.25">
      <c r="A575" s="369"/>
      <c r="B575" s="369"/>
      <c r="C575" s="370"/>
      <c r="D575" s="369"/>
      <c r="E575" s="369"/>
      <c r="F575" s="369"/>
      <c r="G575" s="344">
        <f t="shared" si="108"/>
        <v>0</v>
      </c>
      <c r="H575" s="369"/>
      <c r="I575" s="369"/>
      <c r="J575" s="369"/>
      <c r="K575" s="369"/>
      <c r="L575" s="369"/>
      <c r="M575" s="369"/>
      <c r="N575" s="369"/>
      <c r="O575" s="369"/>
      <c r="P575" s="371"/>
      <c r="Q575" s="465">
        <f>IF(C575&gt;Allgemeines!$C$12,0,SUM(G575,H575,J575,K575,M575:N575)-SUM(I575,L575,O575:P575))</f>
        <v>0</v>
      </c>
      <c r="R575" s="369"/>
      <c r="S575" s="369"/>
      <c r="T575" s="369"/>
      <c r="U575" s="369"/>
      <c r="V575" s="344">
        <f t="shared" si="109"/>
        <v>0</v>
      </c>
      <c r="W575" s="345">
        <f>IF(ISBLANK($B575),0,VLOOKUP($B575,Listen!$A$2:$C$45,2,FALSE))</f>
        <v>0</v>
      </c>
      <c r="X575" s="345">
        <f>IF(ISBLANK($B575),0,VLOOKUP($B575,Listen!$A$2:$C$45,3,FALSE))</f>
        <v>0</v>
      </c>
      <c r="Y575" s="372">
        <f t="shared" si="111"/>
        <v>0</v>
      </c>
      <c r="Z575" s="372">
        <f t="shared" si="112"/>
        <v>0</v>
      </c>
      <c r="AA575" s="372">
        <f t="shared" si="112"/>
        <v>0</v>
      </c>
      <c r="AB575" s="372">
        <f t="shared" si="112"/>
        <v>0</v>
      </c>
      <c r="AC575" s="372">
        <f t="shared" si="112"/>
        <v>0</v>
      </c>
      <c r="AD575" s="372">
        <f t="shared" si="112"/>
        <v>0</v>
      </c>
      <c r="AE575" s="372">
        <f t="shared" si="112"/>
        <v>0</v>
      </c>
      <c r="AF575" s="346">
        <f t="shared" si="110"/>
        <v>0</v>
      </c>
      <c r="AG575" s="346">
        <f>IF(C575=Allgemeines!$C$12,SAV!$V575-SAV!$AH575,HLOOKUP(Allgemeines!$C$12-1,$AI$4:$AO$2000,ROW(C575)-3,FALSE)-$AH575)</f>
        <v>0</v>
      </c>
      <c r="AH575" s="346">
        <f>HLOOKUP(Allgemeines!$C$12,$AI$4:$AO$2000,ROW(C575)-3,FALSE)</f>
        <v>0</v>
      </c>
      <c r="AI575" s="346">
        <f t="shared" si="101"/>
        <v>0</v>
      </c>
      <c r="AJ575" s="346">
        <f t="shared" si="102"/>
        <v>0</v>
      </c>
      <c r="AK575" s="346">
        <f t="shared" si="103"/>
        <v>0</v>
      </c>
      <c r="AL575" s="346">
        <f t="shared" si="104"/>
        <v>0</v>
      </c>
      <c r="AM575" s="346">
        <f t="shared" si="105"/>
        <v>0</v>
      </c>
      <c r="AN575" s="346">
        <f t="shared" si="106"/>
        <v>0</v>
      </c>
      <c r="AO575" s="346">
        <f t="shared" si="107"/>
        <v>0</v>
      </c>
    </row>
    <row r="576" spans="1:41" x14ac:dyDescent="0.25">
      <c r="A576" s="369"/>
      <c r="B576" s="369"/>
      <c r="C576" s="370"/>
      <c r="D576" s="369"/>
      <c r="E576" s="369"/>
      <c r="F576" s="369"/>
      <c r="G576" s="344">
        <f t="shared" si="108"/>
        <v>0</v>
      </c>
      <c r="H576" s="369"/>
      <c r="I576" s="369"/>
      <c r="J576" s="369"/>
      <c r="K576" s="369"/>
      <c r="L576" s="369"/>
      <c r="M576" s="369"/>
      <c r="N576" s="369"/>
      <c r="O576" s="369"/>
      <c r="P576" s="371"/>
      <c r="Q576" s="465">
        <f>IF(C576&gt;Allgemeines!$C$12,0,SUM(G576,H576,J576,K576,M576:N576)-SUM(I576,L576,O576:P576))</f>
        <v>0</v>
      </c>
      <c r="R576" s="369"/>
      <c r="S576" s="369"/>
      <c r="T576" s="369"/>
      <c r="U576" s="369"/>
      <c r="V576" s="344">
        <f t="shared" si="109"/>
        <v>0</v>
      </c>
      <c r="W576" s="345">
        <f>IF(ISBLANK($B576),0,VLOOKUP($B576,Listen!$A$2:$C$45,2,FALSE))</f>
        <v>0</v>
      </c>
      <c r="X576" s="345">
        <f>IF(ISBLANK($B576),0,VLOOKUP($B576,Listen!$A$2:$C$45,3,FALSE))</f>
        <v>0</v>
      </c>
      <c r="Y576" s="372">
        <f t="shared" si="111"/>
        <v>0</v>
      </c>
      <c r="Z576" s="372">
        <f t="shared" si="112"/>
        <v>0</v>
      </c>
      <c r="AA576" s="372">
        <f t="shared" si="112"/>
        <v>0</v>
      </c>
      <c r="AB576" s="372">
        <f t="shared" si="112"/>
        <v>0</v>
      </c>
      <c r="AC576" s="372">
        <f t="shared" si="112"/>
        <v>0</v>
      </c>
      <c r="AD576" s="372">
        <f t="shared" si="112"/>
        <v>0</v>
      </c>
      <c r="AE576" s="372">
        <f t="shared" si="112"/>
        <v>0</v>
      </c>
      <c r="AF576" s="346">
        <f t="shared" si="110"/>
        <v>0</v>
      </c>
      <c r="AG576" s="346">
        <f>IF(C576=Allgemeines!$C$12,SAV!$V576-SAV!$AH576,HLOOKUP(Allgemeines!$C$12-1,$AI$4:$AO$2000,ROW(C576)-3,FALSE)-$AH576)</f>
        <v>0</v>
      </c>
      <c r="AH576" s="346">
        <f>HLOOKUP(Allgemeines!$C$12,$AI$4:$AO$2000,ROW(C576)-3,FALSE)</f>
        <v>0</v>
      </c>
      <c r="AI576" s="346">
        <f t="shared" si="101"/>
        <v>0</v>
      </c>
      <c r="AJ576" s="346">
        <f t="shared" si="102"/>
        <v>0</v>
      </c>
      <c r="AK576" s="346">
        <f t="shared" si="103"/>
        <v>0</v>
      </c>
      <c r="AL576" s="346">
        <f t="shared" si="104"/>
        <v>0</v>
      </c>
      <c r="AM576" s="346">
        <f t="shared" si="105"/>
        <v>0</v>
      </c>
      <c r="AN576" s="346">
        <f t="shared" si="106"/>
        <v>0</v>
      </c>
      <c r="AO576" s="346">
        <f t="shared" si="107"/>
        <v>0</v>
      </c>
    </row>
    <row r="577" spans="1:41" x14ac:dyDescent="0.25">
      <c r="A577" s="369"/>
      <c r="B577" s="369"/>
      <c r="C577" s="370"/>
      <c r="D577" s="369"/>
      <c r="E577" s="369"/>
      <c r="F577" s="369"/>
      <c r="G577" s="344">
        <f t="shared" si="108"/>
        <v>0</v>
      </c>
      <c r="H577" s="369"/>
      <c r="I577" s="369"/>
      <c r="J577" s="369"/>
      <c r="K577" s="369"/>
      <c r="L577" s="369"/>
      <c r="M577" s="369"/>
      <c r="N577" s="369"/>
      <c r="O577" s="369"/>
      <c r="P577" s="371"/>
      <c r="Q577" s="465">
        <f>IF(C577&gt;Allgemeines!$C$12,0,SUM(G577,H577,J577,K577,M577:N577)-SUM(I577,L577,O577:P577))</f>
        <v>0</v>
      </c>
      <c r="R577" s="369"/>
      <c r="S577" s="369"/>
      <c r="T577" s="369"/>
      <c r="U577" s="369"/>
      <c r="V577" s="344">
        <f t="shared" si="109"/>
        <v>0</v>
      </c>
      <c r="W577" s="345">
        <f>IF(ISBLANK($B577),0,VLOOKUP($B577,Listen!$A$2:$C$45,2,FALSE))</f>
        <v>0</v>
      </c>
      <c r="X577" s="345">
        <f>IF(ISBLANK($B577),0,VLOOKUP($B577,Listen!$A$2:$C$45,3,FALSE))</f>
        <v>0</v>
      </c>
      <c r="Y577" s="372">
        <f t="shared" si="111"/>
        <v>0</v>
      </c>
      <c r="Z577" s="372">
        <f t="shared" si="112"/>
        <v>0</v>
      </c>
      <c r="AA577" s="372">
        <f t="shared" si="112"/>
        <v>0</v>
      </c>
      <c r="AB577" s="372">
        <f t="shared" si="112"/>
        <v>0</v>
      </c>
      <c r="AC577" s="372">
        <f t="shared" si="112"/>
        <v>0</v>
      </c>
      <c r="AD577" s="372">
        <f t="shared" si="112"/>
        <v>0</v>
      </c>
      <c r="AE577" s="372">
        <f t="shared" si="112"/>
        <v>0</v>
      </c>
      <c r="AF577" s="346">
        <f t="shared" si="110"/>
        <v>0</v>
      </c>
      <c r="AG577" s="346">
        <f>IF(C577=Allgemeines!$C$12,SAV!$V577-SAV!$AH577,HLOOKUP(Allgemeines!$C$12-1,$AI$4:$AO$2000,ROW(C577)-3,FALSE)-$AH577)</f>
        <v>0</v>
      </c>
      <c r="AH577" s="346">
        <f>HLOOKUP(Allgemeines!$C$12,$AI$4:$AO$2000,ROW(C577)-3,FALSE)</f>
        <v>0</v>
      </c>
      <c r="AI577" s="346">
        <f t="shared" si="101"/>
        <v>0</v>
      </c>
      <c r="AJ577" s="346">
        <f t="shared" si="102"/>
        <v>0</v>
      </c>
      <c r="AK577" s="346">
        <f t="shared" si="103"/>
        <v>0</v>
      </c>
      <c r="AL577" s="346">
        <f t="shared" si="104"/>
        <v>0</v>
      </c>
      <c r="AM577" s="346">
        <f t="shared" si="105"/>
        <v>0</v>
      </c>
      <c r="AN577" s="346">
        <f t="shared" si="106"/>
        <v>0</v>
      </c>
      <c r="AO577" s="346">
        <f t="shared" si="107"/>
        <v>0</v>
      </c>
    </row>
    <row r="578" spans="1:41" x14ac:dyDescent="0.25">
      <c r="A578" s="369"/>
      <c r="B578" s="369"/>
      <c r="C578" s="370"/>
      <c r="D578" s="369"/>
      <c r="E578" s="369"/>
      <c r="F578" s="369"/>
      <c r="G578" s="344">
        <f t="shared" si="108"/>
        <v>0</v>
      </c>
      <c r="H578" s="369"/>
      <c r="I578" s="369"/>
      <c r="J578" s="369"/>
      <c r="K578" s="369"/>
      <c r="L578" s="369"/>
      <c r="M578" s="369"/>
      <c r="N578" s="369"/>
      <c r="O578" s="369"/>
      <c r="P578" s="371"/>
      <c r="Q578" s="465">
        <f>IF(C578&gt;Allgemeines!$C$12,0,SUM(G578,H578,J578,K578,M578:N578)-SUM(I578,L578,O578:P578))</f>
        <v>0</v>
      </c>
      <c r="R578" s="369"/>
      <c r="S578" s="369"/>
      <c r="T578" s="369"/>
      <c r="U578" s="369"/>
      <c r="V578" s="344">
        <f t="shared" si="109"/>
        <v>0</v>
      </c>
      <c r="W578" s="345">
        <f>IF(ISBLANK($B578),0,VLOOKUP($B578,Listen!$A$2:$C$45,2,FALSE))</f>
        <v>0</v>
      </c>
      <c r="X578" s="345">
        <f>IF(ISBLANK($B578),0,VLOOKUP($B578,Listen!$A$2:$C$45,3,FALSE))</f>
        <v>0</v>
      </c>
      <c r="Y578" s="372">
        <f t="shared" si="111"/>
        <v>0</v>
      </c>
      <c r="Z578" s="372">
        <f t="shared" si="112"/>
        <v>0</v>
      </c>
      <c r="AA578" s="372">
        <f t="shared" si="112"/>
        <v>0</v>
      </c>
      <c r="AB578" s="372">
        <f t="shared" si="112"/>
        <v>0</v>
      </c>
      <c r="AC578" s="372">
        <f t="shared" si="112"/>
        <v>0</v>
      </c>
      <c r="AD578" s="372">
        <f t="shared" si="112"/>
        <v>0</v>
      </c>
      <c r="AE578" s="372">
        <f t="shared" si="112"/>
        <v>0</v>
      </c>
      <c r="AF578" s="346">
        <f t="shared" si="110"/>
        <v>0</v>
      </c>
      <c r="AG578" s="346">
        <f>IF(C578=Allgemeines!$C$12,SAV!$V578-SAV!$AH578,HLOOKUP(Allgemeines!$C$12-1,$AI$4:$AO$2000,ROW(C578)-3,FALSE)-$AH578)</f>
        <v>0</v>
      </c>
      <c r="AH578" s="346">
        <f>HLOOKUP(Allgemeines!$C$12,$AI$4:$AO$2000,ROW(C578)-3,FALSE)</f>
        <v>0</v>
      </c>
      <c r="AI578" s="346">
        <f t="shared" si="101"/>
        <v>0</v>
      </c>
      <c r="AJ578" s="346">
        <f t="shared" si="102"/>
        <v>0</v>
      </c>
      <c r="AK578" s="346">
        <f t="shared" si="103"/>
        <v>0</v>
      </c>
      <c r="AL578" s="346">
        <f t="shared" si="104"/>
        <v>0</v>
      </c>
      <c r="AM578" s="346">
        <f t="shared" si="105"/>
        <v>0</v>
      </c>
      <c r="AN578" s="346">
        <f t="shared" si="106"/>
        <v>0</v>
      </c>
      <c r="AO578" s="346">
        <f t="shared" si="107"/>
        <v>0</v>
      </c>
    </row>
    <row r="579" spans="1:41" x14ac:dyDescent="0.25">
      <c r="A579" s="369"/>
      <c r="B579" s="369"/>
      <c r="C579" s="370"/>
      <c r="D579" s="369"/>
      <c r="E579" s="369"/>
      <c r="F579" s="369"/>
      <c r="G579" s="344">
        <f t="shared" si="108"/>
        <v>0</v>
      </c>
      <c r="H579" s="369"/>
      <c r="I579" s="369"/>
      <c r="J579" s="369"/>
      <c r="K579" s="369"/>
      <c r="L579" s="369"/>
      <c r="M579" s="369"/>
      <c r="N579" s="369"/>
      <c r="O579" s="369"/>
      <c r="P579" s="371"/>
      <c r="Q579" s="465">
        <f>IF(C579&gt;Allgemeines!$C$12,0,SUM(G579,H579,J579,K579,M579:N579)-SUM(I579,L579,O579:P579))</f>
        <v>0</v>
      </c>
      <c r="R579" s="369"/>
      <c r="S579" s="369"/>
      <c r="T579" s="369"/>
      <c r="U579" s="369"/>
      <c r="V579" s="344">
        <f t="shared" si="109"/>
        <v>0</v>
      </c>
      <c r="W579" s="345">
        <f>IF(ISBLANK($B579),0,VLOOKUP($B579,Listen!$A$2:$C$45,2,FALSE))</f>
        <v>0</v>
      </c>
      <c r="X579" s="345">
        <f>IF(ISBLANK($B579),0,VLOOKUP($B579,Listen!$A$2:$C$45,3,FALSE))</f>
        <v>0</v>
      </c>
      <c r="Y579" s="372">
        <f t="shared" si="111"/>
        <v>0</v>
      </c>
      <c r="Z579" s="372">
        <f t="shared" si="112"/>
        <v>0</v>
      </c>
      <c r="AA579" s="372">
        <f t="shared" si="112"/>
        <v>0</v>
      </c>
      <c r="AB579" s="372">
        <f t="shared" si="112"/>
        <v>0</v>
      </c>
      <c r="AC579" s="372">
        <f t="shared" si="112"/>
        <v>0</v>
      </c>
      <c r="AD579" s="372">
        <f t="shared" si="112"/>
        <v>0</v>
      </c>
      <c r="AE579" s="372">
        <f t="shared" si="112"/>
        <v>0</v>
      </c>
      <c r="AF579" s="346">
        <f t="shared" si="110"/>
        <v>0</v>
      </c>
      <c r="AG579" s="346">
        <f>IF(C579=Allgemeines!$C$12,SAV!$V579-SAV!$AH579,HLOOKUP(Allgemeines!$C$12-1,$AI$4:$AO$2000,ROW(C579)-3,FALSE)-$AH579)</f>
        <v>0</v>
      </c>
      <c r="AH579" s="346">
        <f>HLOOKUP(Allgemeines!$C$12,$AI$4:$AO$2000,ROW(C579)-3,FALSE)</f>
        <v>0</v>
      </c>
      <c r="AI579" s="346">
        <f t="shared" si="101"/>
        <v>0</v>
      </c>
      <c r="AJ579" s="346">
        <f t="shared" si="102"/>
        <v>0</v>
      </c>
      <c r="AK579" s="346">
        <f t="shared" si="103"/>
        <v>0</v>
      </c>
      <c r="AL579" s="346">
        <f t="shared" si="104"/>
        <v>0</v>
      </c>
      <c r="AM579" s="346">
        <f t="shared" si="105"/>
        <v>0</v>
      </c>
      <c r="AN579" s="346">
        <f t="shared" si="106"/>
        <v>0</v>
      </c>
      <c r="AO579" s="346">
        <f t="shared" si="107"/>
        <v>0</v>
      </c>
    </row>
    <row r="580" spans="1:41" x14ac:dyDescent="0.25">
      <c r="A580" s="369"/>
      <c r="B580" s="369"/>
      <c r="C580" s="370"/>
      <c r="D580" s="369"/>
      <c r="E580" s="369"/>
      <c r="F580" s="369"/>
      <c r="G580" s="344">
        <f t="shared" si="108"/>
        <v>0</v>
      </c>
      <c r="H580" s="369"/>
      <c r="I580" s="369"/>
      <c r="J580" s="369"/>
      <c r="K580" s="369"/>
      <c r="L580" s="369"/>
      <c r="M580" s="369"/>
      <c r="N580" s="369"/>
      <c r="O580" s="369"/>
      <c r="P580" s="371"/>
      <c r="Q580" s="465">
        <f>IF(C580&gt;Allgemeines!$C$12,0,SUM(G580,H580,J580,K580,M580:N580)-SUM(I580,L580,O580:P580))</f>
        <v>0</v>
      </c>
      <c r="R580" s="369"/>
      <c r="S580" s="369"/>
      <c r="T580" s="369"/>
      <c r="U580" s="369"/>
      <c r="V580" s="344">
        <f t="shared" si="109"/>
        <v>0</v>
      </c>
      <c r="W580" s="345">
        <f>IF(ISBLANK($B580),0,VLOOKUP($B580,Listen!$A$2:$C$45,2,FALSE))</f>
        <v>0</v>
      </c>
      <c r="X580" s="345">
        <f>IF(ISBLANK($B580),0,VLOOKUP($B580,Listen!$A$2:$C$45,3,FALSE))</f>
        <v>0</v>
      </c>
      <c r="Y580" s="372">
        <f t="shared" si="111"/>
        <v>0</v>
      </c>
      <c r="Z580" s="372">
        <f t="shared" si="112"/>
        <v>0</v>
      </c>
      <c r="AA580" s="372">
        <f t="shared" si="112"/>
        <v>0</v>
      </c>
      <c r="AB580" s="372">
        <f t="shared" si="112"/>
        <v>0</v>
      </c>
      <c r="AC580" s="372">
        <f t="shared" si="112"/>
        <v>0</v>
      </c>
      <c r="AD580" s="372">
        <f t="shared" si="112"/>
        <v>0</v>
      </c>
      <c r="AE580" s="372">
        <f t="shared" si="112"/>
        <v>0</v>
      </c>
      <c r="AF580" s="346">
        <f t="shared" si="110"/>
        <v>0</v>
      </c>
      <c r="AG580" s="346">
        <f>IF(C580=Allgemeines!$C$12,SAV!$V580-SAV!$AH580,HLOOKUP(Allgemeines!$C$12-1,$AI$4:$AO$2000,ROW(C580)-3,FALSE)-$AH580)</f>
        <v>0</v>
      </c>
      <c r="AH580" s="346">
        <f>HLOOKUP(Allgemeines!$C$12,$AI$4:$AO$2000,ROW(C580)-3,FALSE)</f>
        <v>0</v>
      </c>
      <c r="AI580" s="346">
        <f t="shared" si="101"/>
        <v>0</v>
      </c>
      <c r="AJ580" s="346">
        <f t="shared" si="102"/>
        <v>0</v>
      </c>
      <c r="AK580" s="346">
        <f t="shared" si="103"/>
        <v>0</v>
      </c>
      <c r="AL580" s="346">
        <f t="shared" si="104"/>
        <v>0</v>
      </c>
      <c r="AM580" s="346">
        <f t="shared" si="105"/>
        <v>0</v>
      </c>
      <c r="AN580" s="346">
        <f t="shared" si="106"/>
        <v>0</v>
      </c>
      <c r="AO580" s="346">
        <f t="shared" si="107"/>
        <v>0</v>
      </c>
    </row>
    <row r="581" spans="1:41" x14ac:dyDescent="0.25">
      <c r="A581" s="369"/>
      <c r="B581" s="369"/>
      <c r="C581" s="370"/>
      <c r="D581" s="369"/>
      <c r="E581" s="369"/>
      <c r="F581" s="369"/>
      <c r="G581" s="344">
        <f t="shared" si="108"/>
        <v>0</v>
      </c>
      <c r="H581" s="369"/>
      <c r="I581" s="369"/>
      <c r="J581" s="369"/>
      <c r="K581" s="369"/>
      <c r="L581" s="369"/>
      <c r="M581" s="369"/>
      <c r="N581" s="369"/>
      <c r="O581" s="369"/>
      <c r="P581" s="371"/>
      <c r="Q581" s="465">
        <f>IF(C581&gt;Allgemeines!$C$12,0,SUM(G581,H581,J581,K581,M581:N581)-SUM(I581,L581,O581:P581))</f>
        <v>0</v>
      </c>
      <c r="R581" s="369"/>
      <c r="S581" s="369"/>
      <c r="T581" s="369"/>
      <c r="U581" s="369"/>
      <c r="V581" s="344">
        <f t="shared" si="109"/>
        <v>0</v>
      </c>
      <c r="W581" s="345">
        <f>IF(ISBLANK($B581),0,VLOOKUP($B581,Listen!$A$2:$C$45,2,FALSE))</f>
        <v>0</v>
      </c>
      <c r="X581" s="345">
        <f>IF(ISBLANK($B581),0,VLOOKUP($B581,Listen!$A$2:$C$45,3,FALSE))</f>
        <v>0</v>
      </c>
      <c r="Y581" s="372">
        <f t="shared" si="111"/>
        <v>0</v>
      </c>
      <c r="Z581" s="372">
        <f t="shared" si="112"/>
        <v>0</v>
      </c>
      <c r="AA581" s="372">
        <f t="shared" si="112"/>
        <v>0</v>
      </c>
      <c r="AB581" s="372">
        <f t="shared" si="112"/>
        <v>0</v>
      </c>
      <c r="AC581" s="372">
        <f t="shared" si="112"/>
        <v>0</v>
      </c>
      <c r="AD581" s="372">
        <f t="shared" si="112"/>
        <v>0</v>
      </c>
      <c r="AE581" s="372">
        <f t="shared" si="112"/>
        <v>0</v>
      </c>
      <c r="AF581" s="346">
        <f t="shared" si="110"/>
        <v>0</v>
      </c>
      <c r="AG581" s="346">
        <f>IF(C581=Allgemeines!$C$12,SAV!$V581-SAV!$AH581,HLOOKUP(Allgemeines!$C$12-1,$AI$4:$AO$2000,ROW(C581)-3,FALSE)-$AH581)</f>
        <v>0</v>
      </c>
      <c r="AH581" s="346">
        <f>HLOOKUP(Allgemeines!$C$12,$AI$4:$AO$2000,ROW(C581)-3,FALSE)</f>
        <v>0</v>
      </c>
      <c r="AI581" s="346">
        <f t="shared" ref="AI581:AI644" si="113">IF(OR($C581=0,$V581=0),0,IF($C581&lt;=AI$4,$V581-$V581/Y581*(AI$4-$C581+1),0))</f>
        <v>0</v>
      </c>
      <c r="AJ581" s="346">
        <f t="shared" ref="AJ581:AJ644" si="114">IF(OR($C581=0,$V581=0,Z581-(AJ$4-$C581)=0),0,IF($C581&lt;AJ$4,AI581-AI581/(Z581-(AJ$4-$C581)),IF($C581=AJ$4,$V581-$V581/Z581,0)))</f>
        <v>0</v>
      </c>
      <c r="AK581" s="346">
        <f t="shared" ref="AK581:AK644" si="115">IF(OR($C581=0,$V581=0,AA581-(AK$4-$C581)=0),0,IF($C581&lt;AK$4,AJ581-AJ581/(AA581-(AK$4-$C581)),IF($C581=AK$4,$V581-$V581/AA581,0)))</f>
        <v>0</v>
      </c>
      <c r="AL581" s="346">
        <f t="shared" ref="AL581:AL644" si="116">IF(OR($C581=0,$V581=0,AB581-(AL$4-$C581)=0),0,IF($C581&lt;AL$4,AK581-AK581/(AB581-(AL$4-$C581)),IF($C581=AL$4,$V581-$V581/AB581,0)))</f>
        <v>0</v>
      </c>
      <c r="AM581" s="346">
        <f t="shared" ref="AM581:AM644" si="117">IF(OR($C581=0,$V581=0,AC581-(AM$4-$C581)=0),0,IF($C581&lt;AM$4,AL581-AL581/(AC581-(AM$4-$C581)),IF($C581=AM$4,$V581-$V581/AC581,0)))</f>
        <v>0</v>
      </c>
      <c r="AN581" s="346">
        <f t="shared" ref="AN581:AN644" si="118">IF(OR($C581=0,$V581=0,AD581-(AN$4-$C581)=0),0,IF($C581&lt;AN$4,AM581-AM581/(AD581-(AN$4-$C581)),IF($C581=AN$4,$V581-$V581/AD581,0)))</f>
        <v>0</v>
      </c>
      <c r="AO581" s="346">
        <f t="shared" ref="AO581:AO644" si="119">IF(OR($C581=0,$V581=0,AE581-(AO$4-$C581)=0),0,IF($C581&lt;AO$4,AN581-AN581/(AE581-(AO$4-$C581)),IF($C581=AO$4,$V581-$V581/AE581,0)))</f>
        <v>0</v>
      </c>
    </row>
    <row r="582" spans="1:41" x14ac:dyDescent="0.25">
      <c r="A582" s="369"/>
      <c r="B582" s="369"/>
      <c r="C582" s="370"/>
      <c r="D582" s="369"/>
      <c r="E582" s="369"/>
      <c r="F582" s="369"/>
      <c r="G582" s="344">
        <f t="shared" ref="G582:G645" si="120">D582*E582/100</f>
        <v>0</v>
      </c>
      <c r="H582" s="369"/>
      <c r="I582" s="369"/>
      <c r="J582" s="369"/>
      <c r="K582" s="369"/>
      <c r="L582" s="369"/>
      <c r="M582" s="369"/>
      <c r="N582" s="369"/>
      <c r="O582" s="369"/>
      <c r="P582" s="371"/>
      <c r="Q582" s="465">
        <f>IF(C582&gt;Allgemeines!$C$12,0,SUM(G582,H582,J582,K582,M582:N582)-SUM(I582,L582,O582:P582))</f>
        <v>0</v>
      </c>
      <c r="R582" s="369"/>
      <c r="S582" s="369"/>
      <c r="T582" s="369"/>
      <c r="U582" s="369"/>
      <c r="V582" s="344">
        <f t="shared" ref="V582:V645" si="121">Q582-SUM(R582:U582)</f>
        <v>0</v>
      </c>
      <c r="W582" s="345">
        <f>IF(ISBLANK($B582),0,VLOOKUP($B582,Listen!$A$2:$C$45,2,FALSE))</f>
        <v>0</v>
      </c>
      <c r="X582" s="345">
        <f>IF(ISBLANK($B582),0,VLOOKUP($B582,Listen!$A$2:$C$45,3,FALSE))</f>
        <v>0</v>
      </c>
      <c r="Y582" s="372">
        <f t="shared" si="111"/>
        <v>0</v>
      </c>
      <c r="Z582" s="372">
        <f t="shared" si="112"/>
        <v>0</v>
      </c>
      <c r="AA582" s="372">
        <f t="shared" si="112"/>
        <v>0</v>
      </c>
      <c r="AB582" s="372">
        <f t="shared" si="112"/>
        <v>0</v>
      </c>
      <c r="AC582" s="372">
        <f t="shared" si="112"/>
        <v>0</v>
      </c>
      <c r="AD582" s="372">
        <f t="shared" si="112"/>
        <v>0</v>
      </c>
      <c r="AE582" s="372">
        <f t="shared" si="112"/>
        <v>0</v>
      </c>
      <c r="AF582" s="346">
        <f t="shared" ref="AF582:AF645" si="122">AH582+AG582</f>
        <v>0</v>
      </c>
      <c r="AG582" s="346">
        <f>IF(C582=Allgemeines!$C$12,SAV!$V582-SAV!$AH582,HLOOKUP(Allgemeines!$C$12-1,$AI$4:$AO$2000,ROW(C582)-3,FALSE)-$AH582)</f>
        <v>0</v>
      </c>
      <c r="AH582" s="346">
        <f>HLOOKUP(Allgemeines!$C$12,$AI$4:$AO$2000,ROW(C582)-3,FALSE)</f>
        <v>0</v>
      </c>
      <c r="AI582" s="346">
        <f t="shared" si="113"/>
        <v>0</v>
      </c>
      <c r="AJ582" s="346">
        <f t="shared" si="114"/>
        <v>0</v>
      </c>
      <c r="AK582" s="346">
        <f t="shared" si="115"/>
        <v>0</v>
      </c>
      <c r="AL582" s="346">
        <f t="shared" si="116"/>
        <v>0</v>
      </c>
      <c r="AM582" s="346">
        <f t="shared" si="117"/>
        <v>0</v>
      </c>
      <c r="AN582" s="346">
        <f t="shared" si="118"/>
        <v>0</v>
      </c>
      <c r="AO582" s="346">
        <f t="shared" si="119"/>
        <v>0</v>
      </c>
    </row>
    <row r="583" spans="1:41" x14ac:dyDescent="0.25">
      <c r="A583" s="369"/>
      <c r="B583" s="369"/>
      <c r="C583" s="370"/>
      <c r="D583" s="369"/>
      <c r="E583" s="369"/>
      <c r="F583" s="369"/>
      <c r="G583" s="344">
        <f t="shared" si="120"/>
        <v>0</v>
      </c>
      <c r="H583" s="369"/>
      <c r="I583" s="369"/>
      <c r="J583" s="369"/>
      <c r="K583" s="369"/>
      <c r="L583" s="369"/>
      <c r="M583" s="369"/>
      <c r="N583" s="369"/>
      <c r="O583" s="369"/>
      <c r="P583" s="371"/>
      <c r="Q583" s="465">
        <f>IF(C583&gt;Allgemeines!$C$12,0,SUM(G583,H583,J583,K583,M583:N583)-SUM(I583,L583,O583:P583))</f>
        <v>0</v>
      </c>
      <c r="R583" s="369"/>
      <c r="S583" s="369"/>
      <c r="T583" s="369"/>
      <c r="U583" s="369"/>
      <c r="V583" s="344">
        <f t="shared" si="121"/>
        <v>0</v>
      </c>
      <c r="W583" s="345">
        <f>IF(ISBLANK($B583),0,VLOOKUP($B583,Listen!$A$2:$C$45,2,FALSE))</f>
        <v>0</v>
      </c>
      <c r="X583" s="345">
        <f>IF(ISBLANK($B583),0,VLOOKUP($B583,Listen!$A$2:$C$45,3,FALSE))</f>
        <v>0</v>
      </c>
      <c r="Y583" s="372">
        <f t="shared" si="111"/>
        <v>0</v>
      </c>
      <c r="Z583" s="372">
        <f t="shared" si="112"/>
        <v>0</v>
      </c>
      <c r="AA583" s="372">
        <f t="shared" si="112"/>
        <v>0</v>
      </c>
      <c r="AB583" s="372">
        <f t="shared" si="112"/>
        <v>0</v>
      </c>
      <c r="AC583" s="372">
        <f t="shared" si="112"/>
        <v>0</v>
      </c>
      <c r="AD583" s="372">
        <f t="shared" si="112"/>
        <v>0</v>
      </c>
      <c r="AE583" s="372">
        <f t="shared" si="112"/>
        <v>0</v>
      </c>
      <c r="AF583" s="346">
        <f t="shared" si="122"/>
        <v>0</v>
      </c>
      <c r="AG583" s="346">
        <f>IF(C583=Allgemeines!$C$12,SAV!$V583-SAV!$AH583,HLOOKUP(Allgemeines!$C$12-1,$AI$4:$AO$2000,ROW(C583)-3,FALSE)-$AH583)</f>
        <v>0</v>
      </c>
      <c r="AH583" s="346">
        <f>HLOOKUP(Allgemeines!$C$12,$AI$4:$AO$2000,ROW(C583)-3,FALSE)</f>
        <v>0</v>
      </c>
      <c r="AI583" s="346">
        <f t="shared" si="113"/>
        <v>0</v>
      </c>
      <c r="AJ583" s="346">
        <f t="shared" si="114"/>
        <v>0</v>
      </c>
      <c r="AK583" s="346">
        <f t="shared" si="115"/>
        <v>0</v>
      </c>
      <c r="AL583" s="346">
        <f t="shared" si="116"/>
        <v>0</v>
      </c>
      <c r="AM583" s="346">
        <f t="shared" si="117"/>
        <v>0</v>
      </c>
      <c r="AN583" s="346">
        <f t="shared" si="118"/>
        <v>0</v>
      </c>
      <c r="AO583" s="346">
        <f t="shared" si="119"/>
        <v>0</v>
      </c>
    </row>
    <row r="584" spans="1:41" x14ac:dyDescent="0.25">
      <c r="A584" s="369"/>
      <c r="B584" s="369"/>
      <c r="C584" s="370"/>
      <c r="D584" s="369"/>
      <c r="E584" s="369"/>
      <c r="F584" s="369"/>
      <c r="G584" s="344">
        <f t="shared" si="120"/>
        <v>0</v>
      </c>
      <c r="H584" s="369"/>
      <c r="I584" s="369"/>
      <c r="J584" s="369"/>
      <c r="K584" s="369"/>
      <c r="L584" s="369"/>
      <c r="M584" s="369"/>
      <c r="N584" s="369"/>
      <c r="O584" s="369"/>
      <c r="P584" s="371"/>
      <c r="Q584" s="465">
        <f>IF(C584&gt;Allgemeines!$C$12,0,SUM(G584,H584,J584,K584,M584:N584)-SUM(I584,L584,O584:P584))</f>
        <v>0</v>
      </c>
      <c r="R584" s="369"/>
      <c r="S584" s="369"/>
      <c r="T584" s="369"/>
      <c r="U584" s="369"/>
      <c r="V584" s="344">
        <f t="shared" si="121"/>
        <v>0</v>
      </c>
      <c r="W584" s="345">
        <f>IF(ISBLANK($B584),0,VLOOKUP($B584,Listen!$A$2:$C$45,2,FALSE))</f>
        <v>0</v>
      </c>
      <c r="X584" s="345">
        <f>IF(ISBLANK($B584),0,VLOOKUP($B584,Listen!$A$2:$C$45,3,FALSE))</f>
        <v>0</v>
      </c>
      <c r="Y584" s="372">
        <f t="shared" si="111"/>
        <v>0</v>
      </c>
      <c r="Z584" s="372">
        <f t="shared" si="112"/>
        <v>0</v>
      </c>
      <c r="AA584" s="372">
        <f t="shared" si="112"/>
        <v>0</v>
      </c>
      <c r="AB584" s="372">
        <f t="shared" ref="Z584:AE626" si="123">$W584</f>
        <v>0</v>
      </c>
      <c r="AC584" s="372">
        <f t="shared" si="123"/>
        <v>0</v>
      </c>
      <c r="AD584" s="372">
        <f t="shared" si="123"/>
        <v>0</v>
      </c>
      <c r="AE584" s="372">
        <f t="shared" si="123"/>
        <v>0</v>
      </c>
      <c r="AF584" s="346">
        <f t="shared" si="122"/>
        <v>0</v>
      </c>
      <c r="AG584" s="346">
        <f>IF(C584=Allgemeines!$C$12,SAV!$V584-SAV!$AH584,HLOOKUP(Allgemeines!$C$12-1,$AI$4:$AO$2000,ROW(C584)-3,FALSE)-$AH584)</f>
        <v>0</v>
      </c>
      <c r="AH584" s="346">
        <f>HLOOKUP(Allgemeines!$C$12,$AI$4:$AO$2000,ROW(C584)-3,FALSE)</f>
        <v>0</v>
      </c>
      <c r="AI584" s="346">
        <f t="shared" si="113"/>
        <v>0</v>
      </c>
      <c r="AJ584" s="346">
        <f t="shared" si="114"/>
        <v>0</v>
      </c>
      <c r="AK584" s="346">
        <f t="shared" si="115"/>
        <v>0</v>
      </c>
      <c r="AL584" s="346">
        <f t="shared" si="116"/>
        <v>0</v>
      </c>
      <c r="AM584" s="346">
        <f t="shared" si="117"/>
        <v>0</v>
      </c>
      <c r="AN584" s="346">
        <f t="shared" si="118"/>
        <v>0</v>
      </c>
      <c r="AO584" s="346">
        <f t="shared" si="119"/>
        <v>0</v>
      </c>
    </row>
    <row r="585" spans="1:41" x14ac:dyDescent="0.25">
      <c r="A585" s="369"/>
      <c r="B585" s="369"/>
      <c r="C585" s="370"/>
      <c r="D585" s="369"/>
      <c r="E585" s="369"/>
      <c r="F585" s="369"/>
      <c r="G585" s="344">
        <f t="shared" si="120"/>
        <v>0</v>
      </c>
      <c r="H585" s="369"/>
      <c r="I585" s="369"/>
      <c r="J585" s="369"/>
      <c r="K585" s="369"/>
      <c r="L585" s="369"/>
      <c r="M585" s="369"/>
      <c r="N585" s="369"/>
      <c r="O585" s="369"/>
      <c r="P585" s="371"/>
      <c r="Q585" s="465">
        <f>IF(C585&gt;Allgemeines!$C$12,0,SUM(G585,H585,J585,K585,M585:N585)-SUM(I585,L585,O585:P585))</f>
        <v>0</v>
      </c>
      <c r="R585" s="369"/>
      <c r="S585" s="369"/>
      <c r="T585" s="369"/>
      <c r="U585" s="369"/>
      <c r="V585" s="344">
        <f t="shared" si="121"/>
        <v>0</v>
      </c>
      <c r="W585" s="345">
        <f>IF(ISBLANK($B585),0,VLOOKUP($B585,Listen!$A$2:$C$45,2,FALSE))</f>
        <v>0</v>
      </c>
      <c r="X585" s="345">
        <f>IF(ISBLANK($B585),0,VLOOKUP($B585,Listen!$A$2:$C$45,3,FALSE))</f>
        <v>0</v>
      </c>
      <c r="Y585" s="372">
        <f t="shared" si="111"/>
        <v>0</v>
      </c>
      <c r="Z585" s="372">
        <f t="shared" si="123"/>
        <v>0</v>
      </c>
      <c r="AA585" s="372">
        <f t="shared" si="123"/>
        <v>0</v>
      </c>
      <c r="AB585" s="372">
        <f t="shared" si="123"/>
        <v>0</v>
      </c>
      <c r="AC585" s="372">
        <f t="shared" si="123"/>
        <v>0</v>
      </c>
      <c r="AD585" s="372">
        <f t="shared" si="123"/>
        <v>0</v>
      </c>
      <c r="AE585" s="372">
        <f t="shared" si="123"/>
        <v>0</v>
      </c>
      <c r="AF585" s="346">
        <f t="shared" si="122"/>
        <v>0</v>
      </c>
      <c r="AG585" s="346">
        <f>IF(C585=Allgemeines!$C$12,SAV!$V585-SAV!$AH585,HLOOKUP(Allgemeines!$C$12-1,$AI$4:$AO$2000,ROW(C585)-3,FALSE)-$AH585)</f>
        <v>0</v>
      </c>
      <c r="AH585" s="346">
        <f>HLOOKUP(Allgemeines!$C$12,$AI$4:$AO$2000,ROW(C585)-3,FALSE)</f>
        <v>0</v>
      </c>
      <c r="AI585" s="346">
        <f t="shared" si="113"/>
        <v>0</v>
      </c>
      <c r="AJ585" s="346">
        <f t="shared" si="114"/>
        <v>0</v>
      </c>
      <c r="AK585" s="346">
        <f t="shared" si="115"/>
        <v>0</v>
      </c>
      <c r="AL585" s="346">
        <f t="shared" si="116"/>
        <v>0</v>
      </c>
      <c r="AM585" s="346">
        <f t="shared" si="117"/>
        <v>0</v>
      </c>
      <c r="AN585" s="346">
        <f t="shared" si="118"/>
        <v>0</v>
      </c>
      <c r="AO585" s="346">
        <f t="shared" si="119"/>
        <v>0</v>
      </c>
    </row>
    <row r="586" spans="1:41" x14ac:dyDescent="0.25">
      <c r="A586" s="369"/>
      <c r="B586" s="369"/>
      <c r="C586" s="370"/>
      <c r="D586" s="369"/>
      <c r="E586" s="369"/>
      <c r="F586" s="369"/>
      <c r="G586" s="344">
        <f t="shared" si="120"/>
        <v>0</v>
      </c>
      <c r="H586" s="369"/>
      <c r="I586" s="369"/>
      <c r="J586" s="369"/>
      <c r="K586" s="369"/>
      <c r="L586" s="369"/>
      <c r="M586" s="369"/>
      <c r="N586" s="369"/>
      <c r="O586" s="369"/>
      <c r="P586" s="371"/>
      <c r="Q586" s="465">
        <f>IF(C586&gt;Allgemeines!$C$12,0,SUM(G586,H586,J586,K586,M586:N586)-SUM(I586,L586,O586:P586))</f>
        <v>0</v>
      </c>
      <c r="R586" s="369"/>
      <c r="S586" s="369"/>
      <c r="T586" s="369"/>
      <c r="U586" s="369"/>
      <c r="V586" s="344">
        <f t="shared" si="121"/>
        <v>0</v>
      </c>
      <c r="W586" s="345">
        <f>IF(ISBLANK($B586),0,VLOOKUP($B586,Listen!$A$2:$C$45,2,FALSE))</f>
        <v>0</v>
      </c>
      <c r="X586" s="345">
        <f>IF(ISBLANK($B586),0,VLOOKUP($B586,Listen!$A$2:$C$45,3,FALSE))</f>
        <v>0</v>
      </c>
      <c r="Y586" s="372">
        <f t="shared" si="111"/>
        <v>0</v>
      </c>
      <c r="Z586" s="372">
        <f t="shared" si="123"/>
        <v>0</v>
      </c>
      <c r="AA586" s="372">
        <f t="shared" si="123"/>
        <v>0</v>
      </c>
      <c r="AB586" s="372">
        <f t="shared" si="123"/>
        <v>0</v>
      </c>
      <c r="AC586" s="372">
        <f t="shared" si="123"/>
        <v>0</v>
      </c>
      <c r="AD586" s="372">
        <f t="shared" si="123"/>
        <v>0</v>
      </c>
      <c r="AE586" s="372">
        <f t="shared" si="123"/>
        <v>0</v>
      </c>
      <c r="AF586" s="346">
        <f t="shared" si="122"/>
        <v>0</v>
      </c>
      <c r="AG586" s="346">
        <f>IF(C586=Allgemeines!$C$12,SAV!$V586-SAV!$AH586,HLOOKUP(Allgemeines!$C$12-1,$AI$4:$AO$2000,ROW(C586)-3,FALSE)-$AH586)</f>
        <v>0</v>
      </c>
      <c r="AH586" s="346">
        <f>HLOOKUP(Allgemeines!$C$12,$AI$4:$AO$2000,ROW(C586)-3,FALSE)</f>
        <v>0</v>
      </c>
      <c r="AI586" s="346">
        <f t="shared" si="113"/>
        <v>0</v>
      </c>
      <c r="AJ586" s="346">
        <f t="shared" si="114"/>
        <v>0</v>
      </c>
      <c r="AK586" s="346">
        <f t="shared" si="115"/>
        <v>0</v>
      </c>
      <c r="AL586" s="346">
        <f t="shared" si="116"/>
        <v>0</v>
      </c>
      <c r="AM586" s="346">
        <f t="shared" si="117"/>
        <v>0</v>
      </c>
      <c r="AN586" s="346">
        <f t="shared" si="118"/>
        <v>0</v>
      </c>
      <c r="AO586" s="346">
        <f t="shared" si="119"/>
        <v>0</v>
      </c>
    </row>
    <row r="587" spans="1:41" x14ac:dyDescent="0.25">
      <c r="A587" s="369"/>
      <c r="B587" s="369"/>
      <c r="C587" s="370"/>
      <c r="D587" s="369"/>
      <c r="E587" s="369"/>
      <c r="F587" s="369"/>
      <c r="G587" s="344">
        <f t="shared" si="120"/>
        <v>0</v>
      </c>
      <c r="H587" s="369"/>
      <c r="I587" s="369"/>
      <c r="J587" s="369"/>
      <c r="K587" s="369"/>
      <c r="L587" s="369"/>
      <c r="M587" s="369"/>
      <c r="N587" s="369"/>
      <c r="O587" s="369"/>
      <c r="P587" s="371"/>
      <c r="Q587" s="465">
        <f>IF(C587&gt;Allgemeines!$C$12,0,SUM(G587,H587,J587,K587,M587:N587)-SUM(I587,L587,O587:P587))</f>
        <v>0</v>
      </c>
      <c r="R587" s="369"/>
      <c r="S587" s="369"/>
      <c r="T587" s="369"/>
      <c r="U587" s="369"/>
      <c r="V587" s="344">
        <f t="shared" si="121"/>
        <v>0</v>
      </c>
      <c r="W587" s="345">
        <f>IF(ISBLANK($B587),0,VLOOKUP($B587,Listen!$A$2:$C$45,2,FALSE))</f>
        <v>0</v>
      </c>
      <c r="X587" s="345">
        <f>IF(ISBLANK($B587),0,VLOOKUP($B587,Listen!$A$2:$C$45,3,FALSE))</f>
        <v>0</v>
      </c>
      <c r="Y587" s="372">
        <f t="shared" ref="Y587:Y650" si="124">$W587</f>
        <v>0</v>
      </c>
      <c r="Z587" s="372">
        <f t="shared" si="123"/>
        <v>0</v>
      </c>
      <c r="AA587" s="372">
        <f t="shared" si="123"/>
        <v>0</v>
      </c>
      <c r="AB587" s="372">
        <f t="shared" si="123"/>
        <v>0</v>
      </c>
      <c r="AC587" s="372">
        <f t="shared" si="123"/>
        <v>0</v>
      </c>
      <c r="AD587" s="372">
        <f t="shared" si="123"/>
        <v>0</v>
      </c>
      <c r="AE587" s="372">
        <f t="shared" si="123"/>
        <v>0</v>
      </c>
      <c r="AF587" s="346">
        <f t="shared" si="122"/>
        <v>0</v>
      </c>
      <c r="AG587" s="346">
        <f>IF(C587=Allgemeines!$C$12,SAV!$V587-SAV!$AH587,HLOOKUP(Allgemeines!$C$12-1,$AI$4:$AO$2000,ROW(C587)-3,FALSE)-$AH587)</f>
        <v>0</v>
      </c>
      <c r="AH587" s="346">
        <f>HLOOKUP(Allgemeines!$C$12,$AI$4:$AO$2000,ROW(C587)-3,FALSE)</f>
        <v>0</v>
      </c>
      <c r="AI587" s="346">
        <f t="shared" si="113"/>
        <v>0</v>
      </c>
      <c r="AJ587" s="346">
        <f t="shared" si="114"/>
        <v>0</v>
      </c>
      <c r="AK587" s="346">
        <f t="shared" si="115"/>
        <v>0</v>
      </c>
      <c r="AL587" s="346">
        <f t="shared" si="116"/>
        <v>0</v>
      </c>
      <c r="AM587" s="346">
        <f t="shared" si="117"/>
        <v>0</v>
      </c>
      <c r="AN587" s="346">
        <f t="shared" si="118"/>
        <v>0</v>
      </c>
      <c r="AO587" s="346">
        <f t="shared" si="119"/>
        <v>0</v>
      </c>
    </row>
    <row r="588" spans="1:41" x14ac:dyDescent="0.25">
      <c r="A588" s="369"/>
      <c r="B588" s="369"/>
      <c r="C588" s="370"/>
      <c r="D588" s="369"/>
      <c r="E588" s="369"/>
      <c r="F588" s="369"/>
      <c r="G588" s="344">
        <f t="shared" si="120"/>
        <v>0</v>
      </c>
      <c r="H588" s="369"/>
      <c r="I588" s="369"/>
      <c r="J588" s="369"/>
      <c r="K588" s="369"/>
      <c r="L588" s="369"/>
      <c r="M588" s="369"/>
      <c r="N588" s="369"/>
      <c r="O588" s="369"/>
      <c r="P588" s="371"/>
      <c r="Q588" s="465">
        <f>IF(C588&gt;Allgemeines!$C$12,0,SUM(G588,H588,J588,K588,M588:N588)-SUM(I588,L588,O588:P588))</f>
        <v>0</v>
      </c>
      <c r="R588" s="369"/>
      <c r="S588" s="369"/>
      <c r="T588" s="369"/>
      <c r="U588" s="369"/>
      <c r="V588" s="344">
        <f t="shared" si="121"/>
        <v>0</v>
      </c>
      <c r="W588" s="345">
        <f>IF(ISBLANK($B588),0,VLOOKUP($B588,Listen!$A$2:$C$45,2,FALSE))</f>
        <v>0</v>
      </c>
      <c r="X588" s="345">
        <f>IF(ISBLANK($B588),0,VLOOKUP($B588,Listen!$A$2:$C$45,3,FALSE))</f>
        <v>0</v>
      </c>
      <c r="Y588" s="372">
        <f t="shared" si="124"/>
        <v>0</v>
      </c>
      <c r="Z588" s="372">
        <f t="shared" si="123"/>
        <v>0</v>
      </c>
      <c r="AA588" s="372">
        <f t="shared" si="123"/>
        <v>0</v>
      </c>
      <c r="AB588" s="372">
        <f t="shared" si="123"/>
        <v>0</v>
      </c>
      <c r="AC588" s="372">
        <f t="shared" si="123"/>
        <v>0</v>
      </c>
      <c r="AD588" s="372">
        <f t="shared" si="123"/>
        <v>0</v>
      </c>
      <c r="AE588" s="372">
        <f t="shared" si="123"/>
        <v>0</v>
      </c>
      <c r="AF588" s="346">
        <f t="shared" si="122"/>
        <v>0</v>
      </c>
      <c r="AG588" s="346">
        <f>IF(C588=Allgemeines!$C$12,SAV!$V588-SAV!$AH588,HLOOKUP(Allgemeines!$C$12-1,$AI$4:$AO$2000,ROW(C588)-3,FALSE)-$AH588)</f>
        <v>0</v>
      </c>
      <c r="AH588" s="346">
        <f>HLOOKUP(Allgemeines!$C$12,$AI$4:$AO$2000,ROW(C588)-3,FALSE)</f>
        <v>0</v>
      </c>
      <c r="AI588" s="346">
        <f t="shared" si="113"/>
        <v>0</v>
      </c>
      <c r="AJ588" s="346">
        <f t="shared" si="114"/>
        <v>0</v>
      </c>
      <c r="AK588" s="346">
        <f t="shared" si="115"/>
        <v>0</v>
      </c>
      <c r="AL588" s="346">
        <f t="shared" si="116"/>
        <v>0</v>
      </c>
      <c r="AM588" s="346">
        <f t="shared" si="117"/>
        <v>0</v>
      </c>
      <c r="AN588" s="346">
        <f t="shared" si="118"/>
        <v>0</v>
      </c>
      <c r="AO588" s="346">
        <f t="shared" si="119"/>
        <v>0</v>
      </c>
    </row>
    <row r="589" spans="1:41" x14ac:dyDescent="0.25">
      <c r="A589" s="369"/>
      <c r="B589" s="369"/>
      <c r="C589" s="370"/>
      <c r="D589" s="369"/>
      <c r="E589" s="369"/>
      <c r="F589" s="369"/>
      <c r="G589" s="344">
        <f t="shared" si="120"/>
        <v>0</v>
      </c>
      <c r="H589" s="369"/>
      <c r="I589" s="369"/>
      <c r="J589" s="369"/>
      <c r="K589" s="369"/>
      <c r="L589" s="369"/>
      <c r="M589" s="369"/>
      <c r="N589" s="369"/>
      <c r="O589" s="369"/>
      <c r="P589" s="371"/>
      <c r="Q589" s="465">
        <f>IF(C589&gt;Allgemeines!$C$12,0,SUM(G589,H589,J589,K589,M589:N589)-SUM(I589,L589,O589:P589))</f>
        <v>0</v>
      </c>
      <c r="R589" s="369"/>
      <c r="S589" s="369"/>
      <c r="T589" s="369"/>
      <c r="U589" s="369"/>
      <c r="V589" s="344">
        <f t="shared" si="121"/>
        <v>0</v>
      </c>
      <c r="W589" s="345">
        <f>IF(ISBLANK($B589),0,VLOOKUP($B589,Listen!$A$2:$C$45,2,FALSE))</f>
        <v>0</v>
      </c>
      <c r="X589" s="345">
        <f>IF(ISBLANK($B589),0,VLOOKUP($B589,Listen!$A$2:$C$45,3,FALSE))</f>
        <v>0</v>
      </c>
      <c r="Y589" s="372">
        <f t="shared" si="124"/>
        <v>0</v>
      </c>
      <c r="Z589" s="372">
        <f t="shared" si="123"/>
        <v>0</v>
      </c>
      <c r="AA589" s="372">
        <f t="shared" si="123"/>
        <v>0</v>
      </c>
      <c r="AB589" s="372">
        <f t="shared" si="123"/>
        <v>0</v>
      </c>
      <c r="AC589" s="372">
        <f t="shared" si="123"/>
        <v>0</v>
      </c>
      <c r="AD589" s="372">
        <f t="shared" si="123"/>
        <v>0</v>
      </c>
      <c r="AE589" s="372">
        <f t="shared" si="123"/>
        <v>0</v>
      </c>
      <c r="AF589" s="346">
        <f t="shared" si="122"/>
        <v>0</v>
      </c>
      <c r="AG589" s="346">
        <f>IF(C589=Allgemeines!$C$12,SAV!$V589-SAV!$AH589,HLOOKUP(Allgemeines!$C$12-1,$AI$4:$AO$2000,ROW(C589)-3,FALSE)-$AH589)</f>
        <v>0</v>
      </c>
      <c r="AH589" s="346">
        <f>HLOOKUP(Allgemeines!$C$12,$AI$4:$AO$2000,ROW(C589)-3,FALSE)</f>
        <v>0</v>
      </c>
      <c r="AI589" s="346">
        <f t="shared" si="113"/>
        <v>0</v>
      </c>
      <c r="AJ589" s="346">
        <f t="shared" si="114"/>
        <v>0</v>
      </c>
      <c r="AK589" s="346">
        <f t="shared" si="115"/>
        <v>0</v>
      </c>
      <c r="AL589" s="346">
        <f t="shared" si="116"/>
        <v>0</v>
      </c>
      <c r="AM589" s="346">
        <f t="shared" si="117"/>
        <v>0</v>
      </c>
      <c r="AN589" s="346">
        <f t="shared" si="118"/>
        <v>0</v>
      </c>
      <c r="AO589" s="346">
        <f t="shared" si="119"/>
        <v>0</v>
      </c>
    </row>
    <row r="590" spans="1:41" x14ac:dyDescent="0.25">
      <c r="A590" s="369"/>
      <c r="B590" s="369"/>
      <c r="C590" s="370"/>
      <c r="D590" s="369"/>
      <c r="E590" s="369"/>
      <c r="F590" s="369"/>
      <c r="G590" s="344">
        <f t="shared" si="120"/>
        <v>0</v>
      </c>
      <c r="H590" s="369"/>
      <c r="I590" s="369"/>
      <c r="J590" s="369"/>
      <c r="K590" s="369"/>
      <c r="L590" s="369"/>
      <c r="M590" s="369"/>
      <c r="N590" s="369"/>
      <c r="O590" s="369"/>
      <c r="P590" s="371"/>
      <c r="Q590" s="465">
        <f>IF(C590&gt;Allgemeines!$C$12,0,SUM(G590,H590,J590,K590,M590:N590)-SUM(I590,L590,O590:P590))</f>
        <v>0</v>
      </c>
      <c r="R590" s="369"/>
      <c r="S590" s="369"/>
      <c r="T590" s="369"/>
      <c r="U590" s="369"/>
      <c r="V590" s="344">
        <f t="shared" si="121"/>
        <v>0</v>
      </c>
      <c r="W590" s="345">
        <f>IF(ISBLANK($B590),0,VLOOKUP($B590,Listen!$A$2:$C$45,2,FALSE))</f>
        <v>0</v>
      </c>
      <c r="X590" s="345">
        <f>IF(ISBLANK($B590),0,VLOOKUP($B590,Listen!$A$2:$C$45,3,FALSE))</f>
        <v>0</v>
      </c>
      <c r="Y590" s="372">
        <f t="shared" si="124"/>
        <v>0</v>
      </c>
      <c r="Z590" s="372">
        <f t="shared" si="123"/>
        <v>0</v>
      </c>
      <c r="AA590" s="372">
        <f t="shared" si="123"/>
        <v>0</v>
      </c>
      <c r="AB590" s="372">
        <f t="shared" si="123"/>
        <v>0</v>
      </c>
      <c r="AC590" s="372">
        <f t="shared" si="123"/>
        <v>0</v>
      </c>
      <c r="AD590" s="372">
        <f t="shared" si="123"/>
        <v>0</v>
      </c>
      <c r="AE590" s="372">
        <f t="shared" si="123"/>
        <v>0</v>
      </c>
      <c r="AF590" s="346">
        <f t="shared" si="122"/>
        <v>0</v>
      </c>
      <c r="AG590" s="346">
        <f>IF(C590=Allgemeines!$C$12,SAV!$V590-SAV!$AH590,HLOOKUP(Allgemeines!$C$12-1,$AI$4:$AO$2000,ROW(C590)-3,FALSE)-$AH590)</f>
        <v>0</v>
      </c>
      <c r="AH590" s="346">
        <f>HLOOKUP(Allgemeines!$C$12,$AI$4:$AO$2000,ROW(C590)-3,FALSE)</f>
        <v>0</v>
      </c>
      <c r="AI590" s="346">
        <f t="shared" si="113"/>
        <v>0</v>
      </c>
      <c r="AJ590" s="346">
        <f t="shared" si="114"/>
        <v>0</v>
      </c>
      <c r="AK590" s="346">
        <f t="shared" si="115"/>
        <v>0</v>
      </c>
      <c r="AL590" s="346">
        <f t="shared" si="116"/>
        <v>0</v>
      </c>
      <c r="AM590" s="346">
        <f t="shared" si="117"/>
        <v>0</v>
      </c>
      <c r="AN590" s="346">
        <f t="shared" si="118"/>
        <v>0</v>
      </c>
      <c r="AO590" s="346">
        <f t="shared" si="119"/>
        <v>0</v>
      </c>
    </row>
    <row r="591" spans="1:41" x14ac:dyDescent="0.25">
      <c r="A591" s="369"/>
      <c r="B591" s="369"/>
      <c r="C591" s="370"/>
      <c r="D591" s="369"/>
      <c r="E591" s="369"/>
      <c r="F591" s="369"/>
      <c r="G591" s="344">
        <f t="shared" si="120"/>
        <v>0</v>
      </c>
      <c r="H591" s="369"/>
      <c r="I591" s="369"/>
      <c r="J591" s="369"/>
      <c r="K591" s="369"/>
      <c r="L591" s="369"/>
      <c r="M591" s="369"/>
      <c r="N591" s="369"/>
      <c r="O591" s="369"/>
      <c r="P591" s="371"/>
      <c r="Q591" s="465">
        <f>IF(C591&gt;Allgemeines!$C$12,0,SUM(G591,H591,J591,K591,M591:N591)-SUM(I591,L591,O591:P591))</f>
        <v>0</v>
      </c>
      <c r="R591" s="369"/>
      <c r="S591" s="369"/>
      <c r="T591" s="369"/>
      <c r="U591" s="369"/>
      <c r="V591" s="344">
        <f t="shared" si="121"/>
        <v>0</v>
      </c>
      <c r="W591" s="345">
        <f>IF(ISBLANK($B591),0,VLOOKUP($B591,Listen!$A$2:$C$45,2,FALSE))</f>
        <v>0</v>
      </c>
      <c r="X591" s="345">
        <f>IF(ISBLANK($B591),0,VLOOKUP($B591,Listen!$A$2:$C$45,3,FALSE))</f>
        <v>0</v>
      </c>
      <c r="Y591" s="372">
        <f t="shared" si="124"/>
        <v>0</v>
      </c>
      <c r="Z591" s="372">
        <f t="shared" si="123"/>
        <v>0</v>
      </c>
      <c r="AA591" s="372">
        <f t="shared" si="123"/>
        <v>0</v>
      </c>
      <c r="AB591" s="372">
        <f t="shared" si="123"/>
        <v>0</v>
      </c>
      <c r="AC591" s="372">
        <f t="shared" si="123"/>
        <v>0</v>
      </c>
      <c r="AD591" s="372">
        <f t="shared" si="123"/>
        <v>0</v>
      </c>
      <c r="AE591" s="372">
        <f t="shared" si="123"/>
        <v>0</v>
      </c>
      <c r="AF591" s="346">
        <f t="shared" si="122"/>
        <v>0</v>
      </c>
      <c r="AG591" s="346">
        <f>IF(C591=Allgemeines!$C$12,SAV!$V591-SAV!$AH591,HLOOKUP(Allgemeines!$C$12-1,$AI$4:$AO$2000,ROW(C591)-3,FALSE)-$AH591)</f>
        <v>0</v>
      </c>
      <c r="AH591" s="346">
        <f>HLOOKUP(Allgemeines!$C$12,$AI$4:$AO$2000,ROW(C591)-3,FALSE)</f>
        <v>0</v>
      </c>
      <c r="AI591" s="346">
        <f t="shared" si="113"/>
        <v>0</v>
      </c>
      <c r="AJ591" s="346">
        <f t="shared" si="114"/>
        <v>0</v>
      </c>
      <c r="AK591" s="346">
        <f t="shared" si="115"/>
        <v>0</v>
      </c>
      <c r="AL591" s="346">
        <f t="shared" si="116"/>
        <v>0</v>
      </c>
      <c r="AM591" s="346">
        <f t="shared" si="117"/>
        <v>0</v>
      </c>
      <c r="AN591" s="346">
        <f t="shared" si="118"/>
        <v>0</v>
      </c>
      <c r="AO591" s="346">
        <f t="shared" si="119"/>
        <v>0</v>
      </c>
    </row>
    <row r="592" spans="1:41" x14ac:dyDescent="0.25">
      <c r="A592" s="369"/>
      <c r="B592" s="369"/>
      <c r="C592" s="370"/>
      <c r="D592" s="369"/>
      <c r="E592" s="369"/>
      <c r="F592" s="369"/>
      <c r="G592" s="344">
        <f t="shared" si="120"/>
        <v>0</v>
      </c>
      <c r="H592" s="369"/>
      <c r="I592" s="369"/>
      <c r="J592" s="369"/>
      <c r="K592" s="369"/>
      <c r="L592" s="369"/>
      <c r="M592" s="369"/>
      <c r="N592" s="369"/>
      <c r="O592" s="369"/>
      <c r="P592" s="371"/>
      <c r="Q592" s="465">
        <f>IF(C592&gt;Allgemeines!$C$12,0,SUM(G592,H592,J592,K592,M592:N592)-SUM(I592,L592,O592:P592))</f>
        <v>0</v>
      </c>
      <c r="R592" s="369"/>
      <c r="S592" s="369"/>
      <c r="T592" s="369"/>
      <c r="U592" s="369"/>
      <c r="V592" s="344">
        <f t="shared" si="121"/>
        <v>0</v>
      </c>
      <c r="W592" s="345">
        <f>IF(ISBLANK($B592),0,VLOOKUP($B592,Listen!$A$2:$C$45,2,FALSE))</f>
        <v>0</v>
      </c>
      <c r="X592" s="345">
        <f>IF(ISBLANK($B592),0,VLOOKUP($B592,Listen!$A$2:$C$45,3,FALSE))</f>
        <v>0</v>
      </c>
      <c r="Y592" s="372">
        <f t="shared" si="124"/>
        <v>0</v>
      </c>
      <c r="Z592" s="372">
        <f t="shared" si="123"/>
        <v>0</v>
      </c>
      <c r="AA592" s="372">
        <f t="shared" si="123"/>
        <v>0</v>
      </c>
      <c r="AB592" s="372">
        <f t="shared" si="123"/>
        <v>0</v>
      </c>
      <c r="AC592" s="372">
        <f t="shared" si="123"/>
        <v>0</v>
      </c>
      <c r="AD592" s="372">
        <f t="shared" si="123"/>
        <v>0</v>
      </c>
      <c r="AE592" s="372">
        <f t="shared" si="123"/>
        <v>0</v>
      </c>
      <c r="AF592" s="346">
        <f t="shared" si="122"/>
        <v>0</v>
      </c>
      <c r="AG592" s="346">
        <f>IF(C592=Allgemeines!$C$12,SAV!$V592-SAV!$AH592,HLOOKUP(Allgemeines!$C$12-1,$AI$4:$AO$2000,ROW(C592)-3,FALSE)-$AH592)</f>
        <v>0</v>
      </c>
      <c r="AH592" s="346">
        <f>HLOOKUP(Allgemeines!$C$12,$AI$4:$AO$2000,ROW(C592)-3,FALSE)</f>
        <v>0</v>
      </c>
      <c r="AI592" s="346">
        <f t="shared" si="113"/>
        <v>0</v>
      </c>
      <c r="AJ592" s="346">
        <f t="shared" si="114"/>
        <v>0</v>
      </c>
      <c r="AK592" s="346">
        <f t="shared" si="115"/>
        <v>0</v>
      </c>
      <c r="AL592" s="346">
        <f t="shared" si="116"/>
        <v>0</v>
      </c>
      <c r="AM592" s="346">
        <f t="shared" si="117"/>
        <v>0</v>
      </c>
      <c r="AN592" s="346">
        <f t="shared" si="118"/>
        <v>0</v>
      </c>
      <c r="AO592" s="346">
        <f t="shared" si="119"/>
        <v>0</v>
      </c>
    </row>
    <row r="593" spans="1:41" x14ac:dyDescent="0.25">
      <c r="A593" s="369"/>
      <c r="B593" s="369"/>
      <c r="C593" s="370"/>
      <c r="D593" s="369"/>
      <c r="E593" s="369"/>
      <c r="F593" s="369"/>
      <c r="G593" s="344">
        <f t="shared" si="120"/>
        <v>0</v>
      </c>
      <c r="H593" s="369"/>
      <c r="I593" s="369"/>
      <c r="J593" s="369"/>
      <c r="K593" s="369"/>
      <c r="L593" s="369"/>
      <c r="M593" s="369"/>
      <c r="N593" s="369"/>
      <c r="O593" s="369"/>
      <c r="P593" s="371"/>
      <c r="Q593" s="465">
        <f>IF(C593&gt;Allgemeines!$C$12,0,SUM(G593,H593,J593,K593,M593:N593)-SUM(I593,L593,O593:P593))</f>
        <v>0</v>
      </c>
      <c r="R593" s="369"/>
      <c r="S593" s="369"/>
      <c r="T593" s="369"/>
      <c r="U593" s="369"/>
      <c r="V593" s="344">
        <f t="shared" si="121"/>
        <v>0</v>
      </c>
      <c r="W593" s="345">
        <f>IF(ISBLANK($B593),0,VLOOKUP($B593,Listen!$A$2:$C$45,2,FALSE))</f>
        <v>0</v>
      </c>
      <c r="X593" s="345">
        <f>IF(ISBLANK($B593),0,VLOOKUP($B593,Listen!$A$2:$C$45,3,FALSE))</f>
        <v>0</v>
      </c>
      <c r="Y593" s="372">
        <f t="shared" si="124"/>
        <v>0</v>
      </c>
      <c r="Z593" s="372">
        <f t="shared" si="123"/>
        <v>0</v>
      </c>
      <c r="AA593" s="372">
        <f t="shared" si="123"/>
        <v>0</v>
      </c>
      <c r="AB593" s="372">
        <f t="shared" si="123"/>
        <v>0</v>
      </c>
      <c r="AC593" s="372">
        <f t="shared" si="123"/>
        <v>0</v>
      </c>
      <c r="AD593" s="372">
        <f t="shared" si="123"/>
        <v>0</v>
      </c>
      <c r="AE593" s="372">
        <f t="shared" si="123"/>
        <v>0</v>
      </c>
      <c r="AF593" s="346">
        <f t="shared" si="122"/>
        <v>0</v>
      </c>
      <c r="AG593" s="346">
        <f>IF(C593=Allgemeines!$C$12,SAV!$V593-SAV!$AH593,HLOOKUP(Allgemeines!$C$12-1,$AI$4:$AO$2000,ROW(C593)-3,FALSE)-$AH593)</f>
        <v>0</v>
      </c>
      <c r="AH593" s="346">
        <f>HLOOKUP(Allgemeines!$C$12,$AI$4:$AO$2000,ROW(C593)-3,FALSE)</f>
        <v>0</v>
      </c>
      <c r="AI593" s="346">
        <f t="shared" si="113"/>
        <v>0</v>
      </c>
      <c r="AJ593" s="346">
        <f t="shared" si="114"/>
        <v>0</v>
      </c>
      <c r="AK593" s="346">
        <f t="shared" si="115"/>
        <v>0</v>
      </c>
      <c r="AL593" s="346">
        <f t="shared" si="116"/>
        <v>0</v>
      </c>
      <c r="AM593" s="346">
        <f t="shared" si="117"/>
        <v>0</v>
      </c>
      <c r="AN593" s="346">
        <f t="shared" si="118"/>
        <v>0</v>
      </c>
      <c r="AO593" s="346">
        <f t="shared" si="119"/>
        <v>0</v>
      </c>
    </row>
    <row r="594" spans="1:41" x14ac:dyDescent="0.25">
      <c r="A594" s="369"/>
      <c r="B594" s="369"/>
      <c r="C594" s="370"/>
      <c r="D594" s="369"/>
      <c r="E594" s="369"/>
      <c r="F594" s="369"/>
      <c r="G594" s="344">
        <f t="shared" si="120"/>
        <v>0</v>
      </c>
      <c r="H594" s="369"/>
      <c r="I594" s="369"/>
      <c r="J594" s="369"/>
      <c r="K594" s="369"/>
      <c r="L594" s="369"/>
      <c r="M594" s="369"/>
      <c r="N594" s="369"/>
      <c r="O594" s="369"/>
      <c r="P594" s="371"/>
      <c r="Q594" s="465">
        <f>IF(C594&gt;Allgemeines!$C$12,0,SUM(G594,H594,J594,K594,M594:N594)-SUM(I594,L594,O594:P594))</f>
        <v>0</v>
      </c>
      <c r="R594" s="369"/>
      <c r="S594" s="369"/>
      <c r="T594" s="369"/>
      <c r="U594" s="369"/>
      <c r="V594" s="344">
        <f t="shared" si="121"/>
        <v>0</v>
      </c>
      <c r="W594" s="345">
        <f>IF(ISBLANK($B594),0,VLOOKUP($B594,Listen!$A$2:$C$45,2,FALSE))</f>
        <v>0</v>
      </c>
      <c r="X594" s="345">
        <f>IF(ISBLANK($B594),0,VLOOKUP($B594,Listen!$A$2:$C$45,3,FALSE))</f>
        <v>0</v>
      </c>
      <c r="Y594" s="372">
        <f t="shared" si="124"/>
        <v>0</v>
      </c>
      <c r="Z594" s="372">
        <f t="shared" si="123"/>
        <v>0</v>
      </c>
      <c r="AA594" s="372">
        <f t="shared" si="123"/>
        <v>0</v>
      </c>
      <c r="AB594" s="372">
        <f t="shared" si="123"/>
        <v>0</v>
      </c>
      <c r="AC594" s="372">
        <f t="shared" si="123"/>
        <v>0</v>
      </c>
      <c r="AD594" s="372">
        <f t="shared" si="123"/>
        <v>0</v>
      </c>
      <c r="AE594" s="372">
        <f t="shared" si="123"/>
        <v>0</v>
      </c>
      <c r="AF594" s="346">
        <f t="shared" si="122"/>
        <v>0</v>
      </c>
      <c r="AG594" s="346">
        <f>IF(C594=Allgemeines!$C$12,SAV!$V594-SAV!$AH594,HLOOKUP(Allgemeines!$C$12-1,$AI$4:$AO$2000,ROW(C594)-3,FALSE)-$AH594)</f>
        <v>0</v>
      </c>
      <c r="AH594" s="346">
        <f>HLOOKUP(Allgemeines!$C$12,$AI$4:$AO$2000,ROW(C594)-3,FALSE)</f>
        <v>0</v>
      </c>
      <c r="AI594" s="346">
        <f t="shared" si="113"/>
        <v>0</v>
      </c>
      <c r="AJ594" s="346">
        <f t="shared" si="114"/>
        <v>0</v>
      </c>
      <c r="AK594" s="346">
        <f t="shared" si="115"/>
        <v>0</v>
      </c>
      <c r="AL594" s="346">
        <f t="shared" si="116"/>
        <v>0</v>
      </c>
      <c r="AM594" s="346">
        <f t="shared" si="117"/>
        <v>0</v>
      </c>
      <c r="AN594" s="346">
        <f t="shared" si="118"/>
        <v>0</v>
      </c>
      <c r="AO594" s="346">
        <f t="shared" si="119"/>
        <v>0</v>
      </c>
    </row>
    <row r="595" spans="1:41" x14ac:dyDescent="0.25">
      <c r="A595" s="369"/>
      <c r="B595" s="369"/>
      <c r="C595" s="370"/>
      <c r="D595" s="369"/>
      <c r="E595" s="369"/>
      <c r="F595" s="369"/>
      <c r="G595" s="344">
        <f t="shared" si="120"/>
        <v>0</v>
      </c>
      <c r="H595" s="369"/>
      <c r="I595" s="369"/>
      <c r="J595" s="369"/>
      <c r="K595" s="369"/>
      <c r="L595" s="369"/>
      <c r="M595" s="369"/>
      <c r="N595" s="369"/>
      <c r="O595" s="369"/>
      <c r="P595" s="371"/>
      <c r="Q595" s="465">
        <f>IF(C595&gt;Allgemeines!$C$12,0,SUM(G595,H595,J595,K595,M595:N595)-SUM(I595,L595,O595:P595))</f>
        <v>0</v>
      </c>
      <c r="R595" s="369"/>
      <c r="S595" s="369"/>
      <c r="T595" s="369"/>
      <c r="U595" s="369"/>
      <c r="V595" s="344">
        <f t="shared" si="121"/>
        <v>0</v>
      </c>
      <c r="W595" s="345">
        <f>IF(ISBLANK($B595),0,VLOOKUP($B595,Listen!$A$2:$C$45,2,FALSE))</f>
        <v>0</v>
      </c>
      <c r="X595" s="345">
        <f>IF(ISBLANK($B595),0,VLOOKUP($B595,Listen!$A$2:$C$45,3,FALSE))</f>
        <v>0</v>
      </c>
      <c r="Y595" s="372">
        <f t="shared" si="124"/>
        <v>0</v>
      </c>
      <c r="Z595" s="372">
        <f t="shared" si="123"/>
        <v>0</v>
      </c>
      <c r="AA595" s="372">
        <f t="shared" si="123"/>
        <v>0</v>
      </c>
      <c r="AB595" s="372">
        <f t="shared" si="123"/>
        <v>0</v>
      </c>
      <c r="AC595" s="372">
        <f t="shared" si="123"/>
        <v>0</v>
      </c>
      <c r="AD595" s="372">
        <f t="shared" si="123"/>
        <v>0</v>
      </c>
      <c r="AE595" s="372">
        <f t="shared" si="123"/>
        <v>0</v>
      </c>
      <c r="AF595" s="346">
        <f t="shared" si="122"/>
        <v>0</v>
      </c>
      <c r="AG595" s="346">
        <f>IF(C595=Allgemeines!$C$12,SAV!$V595-SAV!$AH595,HLOOKUP(Allgemeines!$C$12-1,$AI$4:$AO$2000,ROW(C595)-3,FALSE)-$AH595)</f>
        <v>0</v>
      </c>
      <c r="AH595" s="346">
        <f>HLOOKUP(Allgemeines!$C$12,$AI$4:$AO$2000,ROW(C595)-3,FALSE)</f>
        <v>0</v>
      </c>
      <c r="AI595" s="346">
        <f t="shared" si="113"/>
        <v>0</v>
      </c>
      <c r="AJ595" s="346">
        <f t="shared" si="114"/>
        <v>0</v>
      </c>
      <c r="AK595" s="346">
        <f t="shared" si="115"/>
        <v>0</v>
      </c>
      <c r="AL595" s="346">
        <f t="shared" si="116"/>
        <v>0</v>
      </c>
      <c r="AM595" s="346">
        <f t="shared" si="117"/>
        <v>0</v>
      </c>
      <c r="AN595" s="346">
        <f t="shared" si="118"/>
        <v>0</v>
      </c>
      <c r="AO595" s="346">
        <f t="shared" si="119"/>
        <v>0</v>
      </c>
    </row>
    <row r="596" spans="1:41" x14ac:dyDescent="0.25">
      <c r="A596" s="369"/>
      <c r="B596" s="369"/>
      <c r="C596" s="370"/>
      <c r="D596" s="369"/>
      <c r="E596" s="369"/>
      <c r="F596" s="369"/>
      <c r="G596" s="344">
        <f t="shared" si="120"/>
        <v>0</v>
      </c>
      <c r="H596" s="369"/>
      <c r="I596" s="369"/>
      <c r="J596" s="369"/>
      <c r="K596" s="369"/>
      <c r="L596" s="369"/>
      <c r="M596" s="369"/>
      <c r="N596" s="369"/>
      <c r="O596" s="369"/>
      <c r="P596" s="371"/>
      <c r="Q596" s="465">
        <f>IF(C596&gt;Allgemeines!$C$12,0,SUM(G596,H596,J596,K596,M596:N596)-SUM(I596,L596,O596:P596))</f>
        <v>0</v>
      </c>
      <c r="R596" s="369"/>
      <c r="S596" s="369"/>
      <c r="T596" s="369"/>
      <c r="U596" s="369"/>
      <c r="V596" s="344">
        <f t="shared" si="121"/>
        <v>0</v>
      </c>
      <c r="W596" s="345">
        <f>IF(ISBLANK($B596),0,VLOOKUP($B596,Listen!$A$2:$C$45,2,FALSE))</f>
        <v>0</v>
      </c>
      <c r="X596" s="345">
        <f>IF(ISBLANK($B596),0,VLOOKUP($B596,Listen!$A$2:$C$45,3,FALSE))</f>
        <v>0</v>
      </c>
      <c r="Y596" s="372">
        <f t="shared" si="124"/>
        <v>0</v>
      </c>
      <c r="Z596" s="372">
        <f t="shared" si="123"/>
        <v>0</v>
      </c>
      <c r="AA596" s="372">
        <f t="shared" si="123"/>
        <v>0</v>
      </c>
      <c r="AB596" s="372">
        <f t="shared" si="123"/>
        <v>0</v>
      </c>
      <c r="AC596" s="372">
        <f t="shared" si="123"/>
        <v>0</v>
      </c>
      <c r="AD596" s="372">
        <f t="shared" si="123"/>
        <v>0</v>
      </c>
      <c r="AE596" s="372">
        <f t="shared" si="123"/>
        <v>0</v>
      </c>
      <c r="AF596" s="346">
        <f t="shared" si="122"/>
        <v>0</v>
      </c>
      <c r="AG596" s="346">
        <f>IF(C596=Allgemeines!$C$12,SAV!$V596-SAV!$AH596,HLOOKUP(Allgemeines!$C$12-1,$AI$4:$AO$2000,ROW(C596)-3,FALSE)-$AH596)</f>
        <v>0</v>
      </c>
      <c r="AH596" s="346">
        <f>HLOOKUP(Allgemeines!$C$12,$AI$4:$AO$2000,ROW(C596)-3,FALSE)</f>
        <v>0</v>
      </c>
      <c r="AI596" s="346">
        <f t="shared" si="113"/>
        <v>0</v>
      </c>
      <c r="AJ596" s="346">
        <f t="shared" si="114"/>
        <v>0</v>
      </c>
      <c r="AK596" s="346">
        <f t="shared" si="115"/>
        <v>0</v>
      </c>
      <c r="AL596" s="346">
        <f t="shared" si="116"/>
        <v>0</v>
      </c>
      <c r="AM596" s="346">
        <f t="shared" si="117"/>
        <v>0</v>
      </c>
      <c r="AN596" s="346">
        <f t="shared" si="118"/>
        <v>0</v>
      </c>
      <c r="AO596" s="346">
        <f t="shared" si="119"/>
        <v>0</v>
      </c>
    </row>
    <row r="597" spans="1:41" x14ac:dyDescent="0.25">
      <c r="A597" s="369"/>
      <c r="B597" s="369"/>
      <c r="C597" s="370"/>
      <c r="D597" s="369"/>
      <c r="E597" s="369"/>
      <c r="F597" s="369"/>
      <c r="G597" s="344">
        <f t="shared" si="120"/>
        <v>0</v>
      </c>
      <c r="H597" s="369"/>
      <c r="I597" s="369"/>
      <c r="J597" s="369"/>
      <c r="K597" s="369"/>
      <c r="L597" s="369"/>
      <c r="M597" s="369"/>
      <c r="N597" s="369"/>
      <c r="O597" s="369"/>
      <c r="P597" s="371"/>
      <c r="Q597" s="465">
        <f>IF(C597&gt;Allgemeines!$C$12,0,SUM(G597,H597,J597,K597,M597:N597)-SUM(I597,L597,O597:P597))</f>
        <v>0</v>
      </c>
      <c r="R597" s="369"/>
      <c r="S597" s="369"/>
      <c r="T597" s="369"/>
      <c r="U597" s="369"/>
      <c r="V597" s="344">
        <f t="shared" si="121"/>
        <v>0</v>
      </c>
      <c r="W597" s="345">
        <f>IF(ISBLANK($B597),0,VLOOKUP($B597,Listen!$A$2:$C$45,2,FALSE))</f>
        <v>0</v>
      </c>
      <c r="X597" s="345">
        <f>IF(ISBLANK($B597),0,VLOOKUP($B597,Listen!$A$2:$C$45,3,FALSE))</f>
        <v>0</v>
      </c>
      <c r="Y597" s="372">
        <f t="shared" si="124"/>
        <v>0</v>
      </c>
      <c r="Z597" s="372">
        <f t="shared" si="123"/>
        <v>0</v>
      </c>
      <c r="AA597" s="372">
        <f t="shared" si="123"/>
        <v>0</v>
      </c>
      <c r="AB597" s="372">
        <f t="shared" si="123"/>
        <v>0</v>
      </c>
      <c r="AC597" s="372">
        <f t="shared" si="123"/>
        <v>0</v>
      </c>
      <c r="AD597" s="372">
        <f t="shared" si="123"/>
        <v>0</v>
      </c>
      <c r="AE597" s="372">
        <f t="shared" si="123"/>
        <v>0</v>
      </c>
      <c r="AF597" s="346">
        <f t="shared" si="122"/>
        <v>0</v>
      </c>
      <c r="AG597" s="346">
        <f>IF(C597=Allgemeines!$C$12,SAV!$V597-SAV!$AH597,HLOOKUP(Allgemeines!$C$12-1,$AI$4:$AO$2000,ROW(C597)-3,FALSE)-$AH597)</f>
        <v>0</v>
      </c>
      <c r="AH597" s="346">
        <f>HLOOKUP(Allgemeines!$C$12,$AI$4:$AO$2000,ROW(C597)-3,FALSE)</f>
        <v>0</v>
      </c>
      <c r="AI597" s="346">
        <f t="shared" si="113"/>
        <v>0</v>
      </c>
      <c r="AJ597" s="346">
        <f t="shared" si="114"/>
        <v>0</v>
      </c>
      <c r="AK597" s="346">
        <f t="shared" si="115"/>
        <v>0</v>
      </c>
      <c r="AL597" s="346">
        <f t="shared" si="116"/>
        <v>0</v>
      </c>
      <c r="AM597" s="346">
        <f t="shared" si="117"/>
        <v>0</v>
      </c>
      <c r="AN597" s="346">
        <f t="shared" si="118"/>
        <v>0</v>
      </c>
      <c r="AO597" s="346">
        <f t="shared" si="119"/>
        <v>0</v>
      </c>
    </row>
    <row r="598" spans="1:41" x14ac:dyDescent="0.25">
      <c r="A598" s="369"/>
      <c r="B598" s="369"/>
      <c r="C598" s="370"/>
      <c r="D598" s="369"/>
      <c r="E598" s="369"/>
      <c r="F598" s="369"/>
      <c r="G598" s="344">
        <f t="shared" si="120"/>
        <v>0</v>
      </c>
      <c r="H598" s="369"/>
      <c r="I598" s="369"/>
      <c r="J598" s="369"/>
      <c r="K598" s="369"/>
      <c r="L598" s="369"/>
      <c r="M598" s="369"/>
      <c r="N598" s="369"/>
      <c r="O598" s="369"/>
      <c r="P598" s="371"/>
      <c r="Q598" s="465">
        <f>IF(C598&gt;Allgemeines!$C$12,0,SUM(G598,H598,J598,K598,M598:N598)-SUM(I598,L598,O598:P598))</f>
        <v>0</v>
      </c>
      <c r="R598" s="369"/>
      <c r="S598" s="369"/>
      <c r="T598" s="369"/>
      <c r="U598" s="369"/>
      <c r="V598" s="344">
        <f t="shared" si="121"/>
        <v>0</v>
      </c>
      <c r="W598" s="345">
        <f>IF(ISBLANK($B598),0,VLOOKUP($B598,Listen!$A$2:$C$45,2,FALSE))</f>
        <v>0</v>
      </c>
      <c r="X598" s="345">
        <f>IF(ISBLANK($B598),0,VLOOKUP($B598,Listen!$A$2:$C$45,3,FALSE))</f>
        <v>0</v>
      </c>
      <c r="Y598" s="372">
        <f t="shared" si="124"/>
        <v>0</v>
      </c>
      <c r="Z598" s="372">
        <f t="shared" si="123"/>
        <v>0</v>
      </c>
      <c r="AA598" s="372">
        <f t="shared" si="123"/>
        <v>0</v>
      </c>
      <c r="AB598" s="372">
        <f t="shared" si="123"/>
        <v>0</v>
      </c>
      <c r="AC598" s="372">
        <f t="shared" si="123"/>
        <v>0</v>
      </c>
      <c r="AD598" s="372">
        <f t="shared" si="123"/>
        <v>0</v>
      </c>
      <c r="AE598" s="372">
        <f t="shared" si="123"/>
        <v>0</v>
      </c>
      <c r="AF598" s="346">
        <f t="shared" si="122"/>
        <v>0</v>
      </c>
      <c r="AG598" s="346">
        <f>IF(C598=Allgemeines!$C$12,SAV!$V598-SAV!$AH598,HLOOKUP(Allgemeines!$C$12-1,$AI$4:$AO$2000,ROW(C598)-3,FALSE)-$AH598)</f>
        <v>0</v>
      </c>
      <c r="AH598" s="346">
        <f>HLOOKUP(Allgemeines!$C$12,$AI$4:$AO$2000,ROW(C598)-3,FALSE)</f>
        <v>0</v>
      </c>
      <c r="AI598" s="346">
        <f t="shared" si="113"/>
        <v>0</v>
      </c>
      <c r="AJ598" s="346">
        <f t="shared" si="114"/>
        <v>0</v>
      </c>
      <c r="AK598" s="346">
        <f t="shared" si="115"/>
        <v>0</v>
      </c>
      <c r="AL598" s="346">
        <f t="shared" si="116"/>
        <v>0</v>
      </c>
      <c r="AM598" s="346">
        <f t="shared" si="117"/>
        <v>0</v>
      </c>
      <c r="AN598" s="346">
        <f t="shared" si="118"/>
        <v>0</v>
      </c>
      <c r="AO598" s="346">
        <f t="shared" si="119"/>
        <v>0</v>
      </c>
    </row>
    <row r="599" spans="1:41" x14ac:dyDescent="0.25">
      <c r="A599" s="369"/>
      <c r="B599" s="369"/>
      <c r="C599" s="370"/>
      <c r="D599" s="369"/>
      <c r="E599" s="369"/>
      <c r="F599" s="369"/>
      <c r="G599" s="344">
        <f t="shared" si="120"/>
        <v>0</v>
      </c>
      <c r="H599" s="369"/>
      <c r="I599" s="369"/>
      <c r="J599" s="369"/>
      <c r="K599" s="369"/>
      <c r="L599" s="369"/>
      <c r="M599" s="369"/>
      <c r="N599" s="369"/>
      <c r="O599" s="369"/>
      <c r="P599" s="371"/>
      <c r="Q599" s="465">
        <f>IF(C599&gt;Allgemeines!$C$12,0,SUM(G599,H599,J599,K599,M599:N599)-SUM(I599,L599,O599:P599))</f>
        <v>0</v>
      </c>
      <c r="R599" s="369"/>
      <c r="S599" s="369"/>
      <c r="T599" s="369"/>
      <c r="U599" s="369"/>
      <c r="V599" s="344">
        <f t="shared" si="121"/>
        <v>0</v>
      </c>
      <c r="W599" s="345">
        <f>IF(ISBLANK($B599),0,VLOOKUP($B599,Listen!$A$2:$C$45,2,FALSE))</f>
        <v>0</v>
      </c>
      <c r="X599" s="345">
        <f>IF(ISBLANK($B599),0,VLOOKUP($B599,Listen!$A$2:$C$45,3,FALSE))</f>
        <v>0</v>
      </c>
      <c r="Y599" s="372">
        <f t="shared" si="124"/>
        <v>0</v>
      </c>
      <c r="Z599" s="372">
        <f t="shared" si="123"/>
        <v>0</v>
      </c>
      <c r="AA599" s="372">
        <f t="shared" si="123"/>
        <v>0</v>
      </c>
      <c r="AB599" s="372">
        <f t="shared" si="123"/>
        <v>0</v>
      </c>
      <c r="AC599" s="372">
        <f t="shared" si="123"/>
        <v>0</v>
      </c>
      <c r="AD599" s="372">
        <f t="shared" si="123"/>
        <v>0</v>
      </c>
      <c r="AE599" s="372">
        <f t="shared" si="123"/>
        <v>0</v>
      </c>
      <c r="AF599" s="346">
        <f t="shared" si="122"/>
        <v>0</v>
      </c>
      <c r="AG599" s="346">
        <f>IF(C599=Allgemeines!$C$12,SAV!$V599-SAV!$AH599,HLOOKUP(Allgemeines!$C$12-1,$AI$4:$AO$2000,ROW(C599)-3,FALSE)-$AH599)</f>
        <v>0</v>
      </c>
      <c r="AH599" s="346">
        <f>HLOOKUP(Allgemeines!$C$12,$AI$4:$AO$2000,ROW(C599)-3,FALSE)</f>
        <v>0</v>
      </c>
      <c r="AI599" s="346">
        <f t="shared" si="113"/>
        <v>0</v>
      </c>
      <c r="AJ599" s="346">
        <f t="shared" si="114"/>
        <v>0</v>
      </c>
      <c r="AK599" s="346">
        <f t="shared" si="115"/>
        <v>0</v>
      </c>
      <c r="AL599" s="346">
        <f t="shared" si="116"/>
        <v>0</v>
      </c>
      <c r="AM599" s="346">
        <f t="shared" si="117"/>
        <v>0</v>
      </c>
      <c r="AN599" s="346">
        <f t="shared" si="118"/>
        <v>0</v>
      </c>
      <c r="AO599" s="346">
        <f t="shared" si="119"/>
        <v>0</v>
      </c>
    </row>
    <row r="600" spans="1:41" x14ac:dyDescent="0.25">
      <c r="A600" s="369"/>
      <c r="B600" s="369"/>
      <c r="C600" s="370"/>
      <c r="D600" s="369"/>
      <c r="E600" s="369"/>
      <c r="F600" s="369"/>
      <c r="G600" s="344">
        <f t="shared" si="120"/>
        <v>0</v>
      </c>
      <c r="H600" s="369"/>
      <c r="I600" s="369"/>
      <c r="J600" s="369"/>
      <c r="K600" s="369"/>
      <c r="L600" s="369"/>
      <c r="M600" s="369"/>
      <c r="N600" s="369"/>
      <c r="O600" s="369"/>
      <c r="P600" s="371"/>
      <c r="Q600" s="465">
        <f>IF(C600&gt;Allgemeines!$C$12,0,SUM(G600,H600,J600,K600,M600:N600)-SUM(I600,L600,O600:P600))</f>
        <v>0</v>
      </c>
      <c r="R600" s="369"/>
      <c r="S600" s="369"/>
      <c r="T600" s="369"/>
      <c r="U600" s="369"/>
      <c r="V600" s="344">
        <f t="shared" si="121"/>
        <v>0</v>
      </c>
      <c r="W600" s="345">
        <f>IF(ISBLANK($B600),0,VLOOKUP($B600,Listen!$A$2:$C$45,2,FALSE))</f>
        <v>0</v>
      </c>
      <c r="X600" s="345">
        <f>IF(ISBLANK($B600),0,VLOOKUP($B600,Listen!$A$2:$C$45,3,FALSE))</f>
        <v>0</v>
      </c>
      <c r="Y600" s="372">
        <f t="shared" si="124"/>
        <v>0</v>
      </c>
      <c r="Z600" s="372">
        <f t="shared" si="123"/>
        <v>0</v>
      </c>
      <c r="AA600" s="372">
        <f t="shared" si="123"/>
        <v>0</v>
      </c>
      <c r="AB600" s="372">
        <f t="shared" si="123"/>
        <v>0</v>
      </c>
      <c r="AC600" s="372">
        <f t="shared" si="123"/>
        <v>0</v>
      </c>
      <c r="AD600" s="372">
        <f t="shared" si="123"/>
        <v>0</v>
      </c>
      <c r="AE600" s="372">
        <f t="shared" si="123"/>
        <v>0</v>
      </c>
      <c r="AF600" s="346">
        <f t="shared" si="122"/>
        <v>0</v>
      </c>
      <c r="AG600" s="346">
        <f>IF(C600=Allgemeines!$C$12,SAV!$V600-SAV!$AH600,HLOOKUP(Allgemeines!$C$12-1,$AI$4:$AO$2000,ROW(C600)-3,FALSE)-$AH600)</f>
        <v>0</v>
      </c>
      <c r="AH600" s="346">
        <f>HLOOKUP(Allgemeines!$C$12,$AI$4:$AO$2000,ROW(C600)-3,FALSE)</f>
        <v>0</v>
      </c>
      <c r="AI600" s="346">
        <f t="shared" si="113"/>
        <v>0</v>
      </c>
      <c r="AJ600" s="346">
        <f t="shared" si="114"/>
        <v>0</v>
      </c>
      <c r="AK600" s="346">
        <f t="shared" si="115"/>
        <v>0</v>
      </c>
      <c r="AL600" s="346">
        <f t="shared" si="116"/>
        <v>0</v>
      </c>
      <c r="AM600" s="346">
        <f t="shared" si="117"/>
        <v>0</v>
      </c>
      <c r="AN600" s="346">
        <f t="shared" si="118"/>
        <v>0</v>
      </c>
      <c r="AO600" s="346">
        <f t="shared" si="119"/>
        <v>0</v>
      </c>
    </row>
    <row r="601" spans="1:41" x14ac:dyDescent="0.25">
      <c r="A601" s="369"/>
      <c r="B601" s="369"/>
      <c r="C601" s="370"/>
      <c r="D601" s="369"/>
      <c r="E601" s="369"/>
      <c r="F601" s="369"/>
      <c r="G601" s="344">
        <f t="shared" si="120"/>
        <v>0</v>
      </c>
      <c r="H601" s="369"/>
      <c r="I601" s="369"/>
      <c r="J601" s="369"/>
      <c r="K601" s="369"/>
      <c r="L601" s="369"/>
      <c r="M601" s="369"/>
      <c r="N601" s="369"/>
      <c r="O601" s="369"/>
      <c r="P601" s="371"/>
      <c r="Q601" s="465">
        <f>IF(C601&gt;Allgemeines!$C$12,0,SUM(G601,H601,J601,K601,M601:N601)-SUM(I601,L601,O601:P601))</f>
        <v>0</v>
      </c>
      <c r="R601" s="369"/>
      <c r="S601" s="369"/>
      <c r="T601" s="369"/>
      <c r="U601" s="369"/>
      <c r="V601" s="344">
        <f t="shared" si="121"/>
        <v>0</v>
      </c>
      <c r="W601" s="345">
        <f>IF(ISBLANK($B601),0,VLOOKUP($B601,Listen!$A$2:$C$45,2,FALSE))</f>
        <v>0</v>
      </c>
      <c r="X601" s="345">
        <f>IF(ISBLANK($B601),0,VLOOKUP($B601,Listen!$A$2:$C$45,3,FALSE))</f>
        <v>0</v>
      </c>
      <c r="Y601" s="372">
        <f t="shared" si="124"/>
        <v>0</v>
      </c>
      <c r="Z601" s="372">
        <f t="shared" si="123"/>
        <v>0</v>
      </c>
      <c r="AA601" s="372">
        <f t="shared" si="123"/>
        <v>0</v>
      </c>
      <c r="AB601" s="372">
        <f t="shared" si="123"/>
        <v>0</v>
      </c>
      <c r="AC601" s="372">
        <f t="shared" si="123"/>
        <v>0</v>
      </c>
      <c r="AD601" s="372">
        <f t="shared" si="123"/>
        <v>0</v>
      </c>
      <c r="AE601" s="372">
        <f t="shared" si="123"/>
        <v>0</v>
      </c>
      <c r="AF601" s="346">
        <f t="shared" si="122"/>
        <v>0</v>
      </c>
      <c r="AG601" s="346">
        <f>IF(C601=Allgemeines!$C$12,SAV!$V601-SAV!$AH601,HLOOKUP(Allgemeines!$C$12-1,$AI$4:$AO$2000,ROW(C601)-3,FALSE)-$AH601)</f>
        <v>0</v>
      </c>
      <c r="AH601" s="346">
        <f>HLOOKUP(Allgemeines!$C$12,$AI$4:$AO$2000,ROW(C601)-3,FALSE)</f>
        <v>0</v>
      </c>
      <c r="AI601" s="346">
        <f t="shared" si="113"/>
        <v>0</v>
      </c>
      <c r="AJ601" s="346">
        <f t="shared" si="114"/>
        <v>0</v>
      </c>
      <c r="AK601" s="346">
        <f t="shared" si="115"/>
        <v>0</v>
      </c>
      <c r="AL601" s="346">
        <f t="shared" si="116"/>
        <v>0</v>
      </c>
      <c r="AM601" s="346">
        <f t="shared" si="117"/>
        <v>0</v>
      </c>
      <c r="AN601" s="346">
        <f t="shared" si="118"/>
        <v>0</v>
      </c>
      <c r="AO601" s="346">
        <f t="shared" si="119"/>
        <v>0</v>
      </c>
    </row>
    <row r="602" spans="1:41" x14ac:dyDescent="0.25">
      <c r="A602" s="369"/>
      <c r="B602" s="369"/>
      <c r="C602" s="370"/>
      <c r="D602" s="369"/>
      <c r="E602" s="369"/>
      <c r="F602" s="369"/>
      <c r="G602" s="344">
        <f t="shared" si="120"/>
        <v>0</v>
      </c>
      <c r="H602" s="369"/>
      <c r="I602" s="369"/>
      <c r="J602" s="369"/>
      <c r="K602" s="369"/>
      <c r="L602" s="369"/>
      <c r="M602" s="369"/>
      <c r="N602" s="369"/>
      <c r="O602" s="369"/>
      <c r="P602" s="371"/>
      <c r="Q602" s="465">
        <f>IF(C602&gt;Allgemeines!$C$12,0,SUM(G602,H602,J602,K602,M602:N602)-SUM(I602,L602,O602:P602))</f>
        <v>0</v>
      </c>
      <c r="R602" s="369"/>
      <c r="S602" s="369"/>
      <c r="T602" s="369"/>
      <c r="U602" s="369"/>
      <c r="V602" s="344">
        <f t="shared" si="121"/>
        <v>0</v>
      </c>
      <c r="W602" s="345">
        <f>IF(ISBLANK($B602),0,VLOOKUP($B602,Listen!$A$2:$C$45,2,FALSE))</f>
        <v>0</v>
      </c>
      <c r="X602" s="345">
        <f>IF(ISBLANK($B602),0,VLOOKUP($B602,Listen!$A$2:$C$45,3,FALSE))</f>
        <v>0</v>
      </c>
      <c r="Y602" s="372">
        <f t="shared" si="124"/>
        <v>0</v>
      </c>
      <c r="Z602" s="372">
        <f t="shared" si="123"/>
        <v>0</v>
      </c>
      <c r="AA602" s="372">
        <f t="shared" si="123"/>
        <v>0</v>
      </c>
      <c r="AB602" s="372">
        <f t="shared" si="123"/>
        <v>0</v>
      </c>
      <c r="AC602" s="372">
        <f t="shared" si="123"/>
        <v>0</v>
      </c>
      <c r="AD602" s="372">
        <f t="shared" si="123"/>
        <v>0</v>
      </c>
      <c r="AE602" s="372">
        <f t="shared" si="123"/>
        <v>0</v>
      </c>
      <c r="AF602" s="346">
        <f t="shared" si="122"/>
        <v>0</v>
      </c>
      <c r="AG602" s="346">
        <f>IF(C602=Allgemeines!$C$12,SAV!$V602-SAV!$AH602,HLOOKUP(Allgemeines!$C$12-1,$AI$4:$AO$2000,ROW(C602)-3,FALSE)-$AH602)</f>
        <v>0</v>
      </c>
      <c r="AH602" s="346">
        <f>HLOOKUP(Allgemeines!$C$12,$AI$4:$AO$2000,ROW(C602)-3,FALSE)</f>
        <v>0</v>
      </c>
      <c r="AI602" s="346">
        <f t="shared" si="113"/>
        <v>0</v>
      </c>
      <c r="AJ602" s="346">
        <f t="shared" si="114"/>
        <v>0</v>
      </c>
      <c r="AK602" s="346">
        <f t="shared" si="115"/>
        <v>0</v>
      </c>
      <c r="AL602" s="346">
        <f t="shared" si="116"/>
        <v>0</v>
      </c>
      <c r="AM602" s="346">
        <f t="shared" si="117"/>
        <v>0</v>
      </c>
      <c r="AN602" s="346">
        <f t="shared" si="118"/>
        <v>0</v>
      </c>
      <c r="AO602" s="346">
        <f t="shared" si="119"/>
        <v>0</v>
      </c>
    </row>
    <row r="603" spans="1:41" x14ac:dyDescent="0.25">
      <c r="A603" s="369"/>
      <c r="B603" s="369"/>
      <c r="C603" s="370"/>
      <c r="D603" s="369"/>
      <c r="E603" s="369"/>
      <c r="F603" s="369"/>
      <c r="G603" s="344">
        <f t="shared" si="120"/>
        <v>0</v>
      </c>
      <c r="H603" s="369"/>
      <c r="I603" s="369"/>
      <c r="J603" s="369"/>
      <c r="K603" s="369"/>
      <c r="L603" s="369"/>
      <c r="M603" s="369"/>
      <c r="N603" s="369"/>
      <c r="O603" s="369"/>
      <c r="P603" s="371"/>
      <c r="Q603" s="465">
        <f>IF(C603&gt;Allgemeines!$C$12,0,SUM(G603,H603,J603,K603,M603:N603)-SUM(I603,L603,O603:P603))</f>
        <v>0</v>
      </c>
      <c r="R603" s="369"/>
      <c r="S603" s="369"/>
      <c r="T603" s="369"/>
      <c r="U603" s="369"/>
      <c r="V603" s="344">
        <f t="shared" si="121"/>
        <v>0</v>
      </c>
      <c r="W603" s="345">
        <f>IF(ISBLANK($B603),0,VLOOKUP($B603,Listen!$A$2:$C$45,2,FALSE))</f>
        <v>0</v>
      </c>
      <c r="X603" s="345">
        <f>IF(ISBLANK($B603),0,VLOOKUP($B603,Listen!$A$2:$C$45,3,FALSE))</f>
        <v>0</v>
      </c>
      <c r="Y603" s="372">
        <f t="shared" si="124"/>
        <v>0</v>
      </c>
      <c r="Z603" s="372">
        <f t="shared" si="123"/>
        <v>0</v>
      </c>
      <c r="AA603" s="372">
        <f t="shared" si="123"/>
        <v>0</v>
      </c>
      <c r="AB603" s="372">
        <f t="shared" si="123"/>
        <v>0</v>
      </c>
      <c r="AC603" s="372">
        <f t="shared" si="123"/>
        <v>0</v>
      </c>
      <c r="AD603" s="372">
        <f t="shared" si="123"/>
        <v>0</v>
      </c>
      <c r="AE603" s="372">
        <f t="shared" si="123"/>
        <v>0</v>
      </c>
      <c r="AF603" s="346">
        <f t="shared" si="122"/>
        <v>0</v>
      </c>
      <c r="AG603" s="346">
        <f>IF(C603=Allgemeines!$C$12,SAV!$V603-SAV!$AH603,HLOOKUP(Allgemeines!$C$12-1,$AI$4:$AO$2000,ROW(C603)-3,FALSE)-$AH603)</f>
        <v>0</v>
      </c>
      <c r="AH603" s="346">
        <f>HLOOKUP(Allgemeines!$C$12,$AI$4:$AO$2000,ROW(C603)-3,FALSE)</f>
        <v>0</v>
      </c>
      <c r="AI603" s="346">
        <f t="shared" si="113"/>
        <v>0</v>
      </c>
      <c r="AJ603" s="346">
        <f t="shared" si="114"/>
        <v>0</v>
      </c>
      <c r="AK603" s="346">
        <f t="shared" si="115"/>
        <v>0</v>
      </c>
      <c r="AL603" s="346">
        <f t="shared" si="116"/>
        <v>0</v>
      </c>
      <c r="AM603" s="346">
        <f t="shared" si="117"/>
        <v>0</v>
      </c>
      <c r="AN603" s="346">
        <f t="shared" si="118"/>
        <v>0</v>
      </c>
      <c r="AO603" s="346">
        <f t="shared" si="119"/>
        <v>0</v>
      </c>
    </row>
    <row r="604" spans="1:41" x14ac:dyDescent="0.25">
      <c r="A604" s="369"/>
      <c r="B604" s="369"/>
      <c r="C604" s="370"/>
      <c r="D604" s="369"/>
      <c r="E604" s="369"/>
      <c r="F604" s="369"/>
      <c r="G604" s="344">
        <f t="shared" si="120"/>
        <v>0</v>
      </c>
      <c r="H604" s="369"/>
      <c r="I604" s="369"/>
      <c r="J604" s="369"/>
      <c r="K604" s="369"/>
      <c r="L604" s="369"/>
      <c r="M604" s="369"/>
      <c r="N604" s="369"/>
      <c r="O604" s="369"/>
      <c r="P604" s="371"/>
      <c r="Q604" s="465">
        <f>IF(C604&gt;Allgemeines!$C$12,0,SUM(G604,H604,J604,K604,M604:N604)-SUM(I604,L604,O604:P604))</f>
        <v>0</v>
      </c>
      <c r="R604" s="369"/>
      <c r="S604" s="369"/>
      <c r="T604" s="369"/>
      <c r="U604" s="369"/>
      <c r="V604" s="344">
        <f t="shared" si="121"/>
        <v>0</v>
      </c>
      <c r="W604" s="345">
        <f>IF(ISBLANK($B604),0,VLOOKUP($B604,Listen!$A$2:$C$45,2,FALSE))</f>
        <v>0</v>
      </c>
      <c r="X604" s="345">
        <f>IF(ISBLANK($B604),0,VLOOKUP($B604,Listen!$A$2:$C$45,3,FALSE))</f>
        <v>0</v>
      </c>
      <c r="Y604" s="372">
        <f t="shared" si="124"/>
        <v>0</v>
      </c>
      <c r="Z604" s="372">
        <f t="shared" si="123"/>
        <v>0</v>
      </c>
      <c r="AA604" s="372">
        <f t="shared" si="123"/>
        <v>0</v>
      </c>
      <c r="AB604" s="372">
        <f t="shared" si="123"/>
        <v>0</v>
      </c>
      <c r="AC604" s="372">
        <f t="shared" si="123"/>
        <v>0</v>
      </c>
      <c r="AD604" s="372">
        <f t="shared" si="123"/>
        <v>0</v>
      </c>
      <c r="AE604" s="372">
        <f t="shared" si="123"/>
        <v>0</v>
      </c>
      <c r="AF604" s="346">
        <f t="shared" si="122"/>
        <v>0</v>
      </c>
      <c r="AG604" s="346">
        <f>IF(C604=Allgemeines!$C$12,SAV!$V604-SAV!$AH604,HLOOKUP(Allgemeines!$C$12-1,$AI$4:$AO$2000,ROW(C604)-3,FALSE)-$AH604)</f>
        <v>0</v>
      </c>
      <c r="AH604" s="346">
        <f>HLOOKUP(Allgemeines!$C$12,$AI$4:$AO$2000,ROW(C604)-3,FALSE)</f>
        <v>0</v>
      </c>
      <c r="AI604" s="346">
        <f t="shared" si="113"/>
        <v>0</v>
      </c>
      <c r="AJ604" s="346">
        <f t="shared" si="114"/>
        <v>0</v>
      </c>
      <c r="AK604" s="346">
        <f t="shared" si="115"/>
        <v>0</v>
      </c>
      <c r="AL604" s="346">
        <f t="shared" si="116"/>
        <v>0</v>
      </c>
      <c r="AM604" s="346">
        <f t="shared" si="117"/>
        <v>0</v>
      </c>
      <c r="AN604" s="346">
        <f t="shared" si="118"/>
        <v>0</v>
      </c>
      <c r="AO604" s="346">
        <f t="shared" si="119"/>
        <v>0</v>
      </c>
    </row>
    <row r="605" spans="1:41" x14ac:dyDescent="0.25">
      <c r="A605" s="369"/>
      <c r="B605" s="369"/>
      <c r="C605" s="370"/>
      <c r="D605" s="369"/>
      <c r="E605" s="369"/>
      <c r="F605" s="369"/>
      <c r="G605" s="344">
        <f t="shared" si="120"/>
        <v>0</v>
      </c>
      <c r="H605" s="369"/>
      <c r="I605" s="369"/>
      <c r="J605" s="369"/>
      <c r="K605" s="369"/>
      <c r="L605" s="369"/>
      <c r="M605" s="369"/>
      <c r="N605" s="369"/>
      <c r="O605" s="369"/>
      <c r="P605" s="371"/>
      <c r="Q605" s="465">
        <f>IF(C605&gt;Allgemeines!$C$12,0,SUM(G605,H605,J605,K605,M605:N605)-SUM(I605,L605,O605:P605))</f>
        <v>0</v>
      </c>
      <c r="R605" s="369"/>
      <c r="S605" s="369"/>
      <c r="T605" s="369"/>
      <c r="U605" s="369"/>
      <c r="V605" s="344">
        <f t="shared" si="121"/>
        <v>0</v>
      </c>
      <c r="W605" s="345">
        <f>IF(ISBLANK($B605),0,VLOOKUP($B605,Listen!$A$2:$C$45,2,FALSE))</f>
        <v>0</v>
      </c>
      <c r="X605" s="345">
        <f>IF(ISBLANK($B605),0,VLOOKUP($B605,Listen!$A$2:$C$45,3,FALSE))</f>
        <v>0</v>
      </c>
      <c r="Y605" s="372">
        <f t="shared" si="124"/>
        <v>0</v>
      </c>
      <c r="Z605" s="372">
        <f t="shared" si="123"/>
        <v>0</v>
      </c>
      <c r="AA605" s="372">
        <f t="shared" si="123"/>
        <v>0</v>
      </c>
      <c r="AB605" s="372">
        <f t="shared" si="123"/>
        <v>0</v>
      </c>
      <c r="AC605" s="372">
        <f t="shared" si="123"/>
        <v>0</v>
      </c>
      <c r="AD605" s="372">
        <f t="shared" si="123"/>
        <v>0</v>
      </c>
      <c r="AE605" s="372">
        <f t="shared" si="123"/>
        <v>0</v>
      </c>
      <c r="AF605" s="346">
        <f t="shared" si="122"/>
        <v>0</v>
      </c>
      <c r="AG605" s="346">
        <f>IF(C605=Allgemeines!$C$12,SAV!$V605-SAV!$AH605,HLOOKUP(Allgemeines!$C$12-1,$AI$4:$AO$2000,ROW(C605)-3,FALSE)-$AH605)</f>
        <v>0</v>
      </c>
      <c r="AH605" s="346">
        <f>HLOOKUP(Allgemeines!$C$12,$AI$4:$AO$2000,ROW(C605)-3,FALSE)</f>
        <v>0</v>
      </c>
      <c r="AI605" s="346">
        <f t="shared" si="113"/>
        <v>0</v>
      </c>
      <c r="AJ605" s="346">
        <f t="shared" si="114"/>
        <v>0</v>
      </c>
      <c r="AK605" s="346">
        <f t="shared" si="115"/>
        <v>0</v>
      </c>
      <c r="AL605" s="346">
        <f t="shared" si="116"/>
        <v>0</v>
      </c>
      <c r="AM605" s="346">
        <f t="shared" si="117"/>
        <v>0</v>
      </c>
      <c r="AN605" s="346">
        <f t="shared" si="118"/>
        <v>0</v>
      </c>
      <c r="AO605" s="346">
        <f t="shared" si="119"/>
        <v>0</v>
      </c>
    </row>
    <row r="606" spans="1:41" x14ac:dyDescent="0.25">
      <c r="A606" s="369"/>
      <c r="B606" s="369"/>
      <c r="C606" s="370"/>
      <c r="D606" s="369"/>
      <c r="E606" s="369"/>
      <c r="F606" s="369"/>
      <c r="G606" s="344">
        <f t="shared" si="120"/>
        <v>0</v>
      </c>
      <c r="H606" s="369"/>
      <c r="I606" s="369"/>
      <c r="J606" s="369"/>
      <c r="K606" s="369"/>
      <c r="L606" s="369"/>
      <c r="M606" s="369"/>
      <c r="N606" s="369"/>
      <c r="O606" s="369"/>
      <c r="P606" s="371"/>
      <c r="Q606" s="465">
        <f>IF(C606&gt;Allgemeines!$C$12,0,SUM(G606,H606,J606,K606,M606:N606)-SUM(I606,L606,O606:P606))</f>
        <v>0</v>
      </c>
      <c r="R606" s="369"/>
      <c r="S606" s="369"/>
      <c r="T606" s="369"/>
      <c r="U606" s="369"/>
      <c r="V606" s="344">
        <f t="shared" si="121"/>
        <v>0</v>
      </c>
      <c r="W606" s="345">
        <f>IF(ISBLANK($B606),0,VLOOKUP($B606,Listen!$A$2:$C$45,2,FALSE))</f>
        <v>0</v>
      </c>
      <c r="X606" s="345">
        <f>IF(ISBLANK($B606),0,VLOOKUP($B606,Listen!$A$2:$C$45,3,FALSE))</f>
        <v>0</v>
      </c>
      <c r="Y606" s="372">
        <f t="shared" si="124"/>
        <v>0</v>
      </c>
      <c r="Z606" s="372">
        <f t="shared" si="123"/>
        <v>0</v>
      </c>
      <c r="AA606" s="372">
        <f t="shared" si="123"/>
        <v>0</v>
      </c>
      <c r="AB606" s="372">
        <f t="shared" si="123"/>
        <v>0</v>
      </c>
      <c r="AC606" s="372">
        <f t="shared" si="123"/>
        <v>0</v>
      </c>
      <c r="AD606" s="372">
        <f t="shared" si="123"/>
        <v>0</v>
      </c>
      <c r="AE606" s="372">
        <f t="shared" si="123"/>
        <v>0</v>
      </c>
      <c r="AF606" s="346">
        <f t="shared" si="122"/>
        <v>0</v>
      </c>
      <c r="AG606" s="346">
        <f>IF(C606=Allgemeines!$C$12,SAV!$V606-SAV!$AH606,HLOOKUP(Allgemeines!$C$12-1,$AI$4:$AO$2000,ROW(C606)-3,FALSE)-$AH606)</f>
        <v>0</v>
      </c>
      <c r="AH606" s="346">
        <f>HLOOKUP(Allgemeines!$C$12,$AI$4:$AO$2000,ROW(C606)-3,FALSE)</f>
        <v>0</v>
      </c>
      <c r="AI606" s="346">
        <f t="shared" si="113"/>
        <v>0</v>
      </c>
      <c r="AJ606" s="346">
        <f t="shared" si="114"/>
        <v>0</v>
      </c>
      <c r="AK606" s="346">
        <f t="shared" si="115"/>
        <v>0</v>
      </c>
      <c r="AL606" s="346">
        <f t="shared" si="116"/>
        <v>0</v>
      </c>
      <c r="AM606" s="346">
        <f t="shared" si="117"/>
        <v>0</v>
      </c>
      <c r="AN606" s="346">
        <f t="shared" si="118"/>
        <v>0</v>
      </c>
      <c r="AO606" s="346">
        <f t="shared" si="119"/>
        <v>0</v>
      </c>
    </row>
    <row r="607" spans="1:41" x14ac:dyDescent="0.25">
      <c r="A607" s="369"/>
      <c r="B607" s="369"/>
      <c r="C607" s="370"/>
      <c r="D607" s="369"/>
      <c r="E607" s="369"/>
      <c r="F607" s="369"/>
      <c r="G607" s="344">
        <f t="shared" si="120"/>
        <v>0</v>
      </c>
      <c r="H607" s="369"/>
      <c r="I607" s="369"/>
      <c r="J607" s="369"/>
      <c r="K607" s="369"/>
      <c r="L607" s="369"/>
      <c r="M607" s="369"/>
      <c r="N607" s="369"/>
      <c r="O607" s="369"/>
      <c r="P607" s="371"/>
      <c r="Q607" s="465">
        <f>IF(C607&gt;Allgemeines!$C$12,0,SUM(G607,H607,J607,K607,M607:N607)-SUM(I607,L607,O607:P607))</f>
        <v>0</v>
      </c>
      <c r="R607" s="369"/>
      <c r="S607" s="369"/>
      <c r="T607" s="369"/>
      <c r="U607" s="369"/>
      <c r="V607" s="344">
        <f t="shared" si="121"/>
        <v>0</v>
      </c>
      <c r="W607" s="345">
        <f>IF(ISBLANK($B607),0,VLOOKUP($B607,Listen!$A$2:$C$45,2,FALSE))</f>
        <v>0</v>
      </c>
      <c r="X607" s="345">
        <f>IF(ISBLANK($B607),0,VLOOKUP($B607,Listen!$A$2:$C$45,3,FALSE))</f>
        <v>0</v>
      </c>
      <c r="Y607" s="372">
        <f t="shared" si="124"/>
        <v>0</v>
      </c>
      <c r="Z607" s="372">
        <f t="shared" si="123"/>
        <v>0</v>
      </c>
      <c r="AA607" s="372">
        <f t="shared" si="123"/>
        <v>0</v>
      </c>
      <c r="AB607" s="372">
        <f t="shared" si="123"/>
        <v>0</v>
      </c>
      <c r="AC607" s="372">
        <f t="shared" si="123"/>
        <v>0</v>
      </c>
      <c r="AD607" s="372">
        <f t="shared" si="123"/>
        <v>0</v>
      </c>
      <c r="AE607" s="372">
        <f t="shared" si="123"/>
        <v>0</v>
      </c>
      <c r="AF607" s="346">
        <f t="shared" si="122"/>
        <v>0</v>
      </c>
      <c r="AG607" s="346">
        <f>IF(C607=Allgemeines!$C$12,SAV!$V607-SAV!$AH607,HLOOKUP(Allgemeines!$C$12-1,$AI$4:$AO$2000,ROW(C607)-3,FALSE)-$AH607)</f>
        <v>0</v>
      </c>
      <c r="AH607" s="346">
        <f>HLOOKUP(Allgemeines!$C$12,$AI$4:$AO$2000,ROW(C607)-3,FALSE)</f>
        <v>0</v>
      </c>
      <c r="AI607" s="346">
        <f t="shared" si="113"/>
        <v>0</v>
      </c>
      <c r="AJ607" s="346">
        <f t="shared" si="114"/>
        <v>0</v>
      </c>
      <c r="AK607" s="346">
        <f t="shared" si="115"/>
        <v>0</v>
      </c>
      <c r="AL607" s="346">
        <f t="shared" si="116"/>
        <v>0</v>
      </c>
      <c r="AM607" s="346">
        <f t="shared" si="117"/>
        <v>0</v>
      </c>
      <c r="AN607" s="346">
        <f t="shared" si="118"/>
        <v>0</v>
      </c>
      <c r="AO607" s="346">
        <f t="shared" si="119"/>
        <v>0</v>
      </c>
    </row>
    <row r="608" spans="1:41" x14ac:dyDescent="0.25">
      <c r="A608" s="369"/>
      <c r="B608" s="369"/>
      <c r="C608" s="370"/>
      <c r="D608" s="369"/>
      <c r="E608" s="369"/>
      <c r="F608" s="369"/>
      <c r="G608" s="344">
        <f t="shared" si="120"/>
        <v>0</v>
      </c>
      <c r="H608" s="369"/>
      <c r="I608" s="369"/>
      <c r="J608" s="369"/>
      <c r="K608" s="369"/>
      <c r="L608" s="369"/>
      <c r="M608" s="369"/>
      <c r="N608" s="369"/>
      <c r="O608" s="369"/>
      <c r="P608" s="371"/>
      <c r="Q608" s="465">
        <f>IF(C608&gt;Allgemeines!$C$12,0,SUM(G608,H608,J608,K608,M608:N608)-SUM(I608,L608,O608:P608))</f>
        <v>0</v>
      </c>
      <c r="R608" s="369"/>
      <c r="S608" s="369"/>
      <c r="T608" s="369"/>
      <c r="U608" s="369"/>
      <c r="V608" s="344">
        <f t="shared" si="121"/>
        <v>0</v>
      </c>
      <c r="W608" s="345">
        <f>IF(ISBLANK($B608),0,VLOOKUP($B608,Listen!$A$2:$C$45,2,FALSE))</f>
        <v>0</v>
      </c>
      <c r="X608" s="345">
        <f>IF(ISBLANK($B608),0,VLOOKUP($B608,Listen!$A$2:$C$45,3,FALSE))</f>
        <v>0</v>
      </c>
      <c r="Y608" s="372">
        <f t="shared" si="124"/>
        <v>0</v>
      </c>
      <c r="Z608" s="372">
        <f t="shared" si="123"/>
        <v>0</v>
      </c>
      <c r="AA608" s="372">
        <f t="shared" si="123"/>
        <v>0</v>
      </c>
      <c r="AB608" s="372">
        <f t="shared" si="123"/>
        <v>0</v>
      </c>
      <c r="AC608" s="372">
        <f t="shared" si="123"/>
        <v>0</v>
      </c>
      <c r="AD608" s="372">
        <f t="shared" si="123"/>
        <v>0</v>
      </c>
      <c r="AE608" s="372">
        <f t="shared" si="123"/>
        <v>0</v>
      </c>
      <c r="AF608" s="346">
        <f t="shared" si="122"/>
        <v>0</v>
      </c>
      <c r="AG608" s="346">
        <f>IF(C608=Allgemeines!$C$12,SAV!$V608-SAV!$AH608,HLOOKUP(Allgemeines!$C$12-1,$AI$4:$AO$2000,ROW(C608)-3,FALSE)-$AH608)</f>
        <v>0</v>
      </c>
      <c r="AH608" s="346">
        <f>HLOOKUP(Allgemeines!$C$12,$AI$4:$AO$2000,ROW(C608)-3,FALSE)</f>
        <v>0</v>
      </c>
      <c r="AI608" s="346">
        <f t="shared" si="113"/>
        <v>0</v>
      </c>
      <c r="AJ608" s="346">
        <f t="shared" si="114"/>
        <v>0</v>
      </c>
      <c r="AK608" s="346">
        <f t="shared" si="115"/>
        <v>0</v>
      </c>
      <c r="AL608" s="346">
        <f t="shared" si="116"/>
        <v>0</v>
      </c>
      <c r="AM608" s="346">
        <f t="shared" si="117"/>
        <v>0</v>
      </c>
      <c r="AN608" s="346">
        <f t="shared" si="118"/>
        <v>0</v>
      </c>
      <c r="AO608" s="346">
        <f t="shared" si="119"/>
        <v>0</v>
      </c>
    </row>
    <row r="609" spans="1:41" x14ac:dyDescent="0.25">
      <c r="A609" s="369"/>
      <c r="B609" s="369"/>
      <c r="C609" s="370"/>
      <c r="D609" s="369"/>
      <c r="E609" s="369"/>
      <c r="F609" s="369"/>
      <c r="G609" s="344">
        <f t="shared" si="120"/>
        <v>0</v>
      </c>
      <c r="H609" s="369"/>
      <c r="I609" s="369"/>
      <c r="J609" s="369"/>
      <c r="K609" s="369"/>
      <c r="L609" s="369"/>
      <c r="M609" s="369"/>
      <c r="N609" s="369"/>
      <c r="O609" s="369"/>
      <c r="P609" s="371"/>
      <c r="Q609" s="465">
        <f>IF(C609&gt;Allgemeines!$C$12,0,SUM(G609,H609,J609,K609,M609:N609)-SUM(I609,L609,O609:P609))</f>
        <v>0</v>
      </c>
      <c r="R609" s="369"/>
      <c r="S609" s="369"/>
      <c r="T609" s="369"/>
      <c r="U609" s="369"/>
      <c r="V609" s="344">
        <f t="shared" si="121"/>
        <v>0</v>
      </c>
      <c r="W609" s="345">
        <f>IF(ISBLANK($B609),0,VLOOKUP($B609,Listen!$A$2:$C$45,2,FALSE))</f>
        <v>0</v>
      </c>
      <c r="X609" s="345">
        <f>IF(ISBLANK($B609),0,VLOOKUP($B609,Listen!$A$2:$C$45,3,FALSE))</f>
        <v>0</v>
      </c>
      <c r="Y609" s="372">
        <f t="shared" si="124"/>
        <v>0</v>
      </c>
      <c r="Z609" s="372">
        <f t="shared" si="123"/>
        <v>0</v>
      </c>
      <c r="AA609" s="372">
        <f t="shared" si="123"/>
        <v>0</v>
      </c>
      <c r="AB609" s="372">
        <f t="shared" si="123"/>
        <v>0</v>
      </c>
      <c r="AC609" s="372">
        <f t="shared" si="123"/>
        <v>0</v>
      </c>
      <c r="AD609" s="372">
        <f t="shared" si="123"/>
        <v>0</v>
      </c>
      <c r="AE609" s="372">
        <f t="shared" si="123"/>
        <v>0</v>
      </c>
      <c r="AF609" s="346">
        <f t="shared" si="122"/>
        <v>0</v>
      </c>
      <c r="AG609" s="346">
        <f>IF(C609=Allgemeines!$C$12,SAV!$V609-SAV!$AH609,HLOOKUP(Allgemeines!$C$12-1,$AI$4:$AO$2000,ROW(C609)-3,FALSE)-$AH609)</f>
        <v>0</v>
      </c>
      <c r="AH609" s="346">
        <f>HLOOKUP(Allgemeines!$C$12,$AI$4:$AO$2000,ROW(C609)-3,FALSE)</f>
        <v>0</v>
      </c>
      <c r="AI609" s="346">
        <f t="shared" si="113"/>
        <v>0</v>
      </c>
      <c r="AJ609" s="346">
        <f t="shared" si="114"/>
        <v>0</v>
      </c>
      <c r="AK609" s="346">
        <f t="shared" si="115"/>
        <v>0</v>
      </c>
      <c r="AL609" s="346">
        <f t="shared" si="116"/>
        <v>0</v>
      </c>
      <c r="AM609" s="346">
        <f t="shared" si="117"/>
        <v>0</v>
      </c>
      <c r="AN609" s="346">
        <f t="shared" si="118"/>
        <v>0</v>
      </c>
      <c r="AO609" s="346">
        <f t="shared" si="119"/>
        <v>0</v>
      </c>
    </row>
    <row r="610" spans="1:41" x14ac:dyDescent="0.25">
      <c r="A610" s="369"/>
      <c r="B610" s="369"/>
      <c r="C610" s="370"/>
      <c r="D610" s="369"/>
      <c r="E610" s="369"/>
      <c r="F610" s="369"/>
      <c r="G610" s="344">
        <f t="shared" si="120"/>
        <v>0</v>
      </c>
      <c r="H610" s="369"/>
      <c r="I610" s="369"/>
      <c r="J610" s="369"/>
      <c r="K610" s="369"/>
      <c r="L610" s="369"/>
      <c r="M610" s="369"/>
      <c r="N610" s="369"/>
      <c r="O610" s="369"/>
      <c r="P610" s="371"/>
      <c r="Q610" s="465">
        <f>IF(C610&gt;Allgemeines!$C$12,0,SUM(G610,H610,J610,K610,M610:N610)-SUM(I610,L610,O610:P610))</f>
        <v>0</v>
      </c>
      <c r="R610" s="369"/>
      <c r="S610" s="369"/>
      <c r="T610" s="369"/>
      <c r="U610" s="369"/>
      <c r="V610" s="344">
        <f t="shared" si="121"/>
        <v>0</v>
      </c>
      <c r="W610" s="345">
        <f>IF(ISBLANK($B610),0,VLOOKUP($B610,Listen!$A$2:$C$45,2,FALSE))</f>
        <v>0</v>
      </c>
      <c r="X610" s="345">
        <f>IF(ISBLANK($B610),0,VLOOKUP($B610,Listen!$A$2:$C$45,3,FALSE))</f>
        <v>0</v>
      </c>
      <c r="Y610" s="372">
        <f t="shared" si="124"/>
        <v>0</v>
      </c>
      <c r="Z610" s="372">
        <f t="shared" si="123"/>
        <v>0</v>
      </c>
      <c r="AA610" s="372">
        <f t="shared" si="123"/>
        <v>0</v>
      </c>
      <c r="AB610" s="372">
        <f t="shared" si="123"/>
        <v>0</v>
      </c>
      <c r="AC610" s="372">
        <f t="shared" si="123"/>
        <v>0</v>
      </c>
      <c r="AD610" s="372">
        <f t="shared" si="123"/>
        <v>0</v>
      </c>
      <c r="AE610" s="372">
        <f t="shared" si="123"/>
        <v>0</v>
      </c>
      <c r="AF610" s="346">
        <f t="shared" si="122"/>
        <v>0</v>
      </c>
      <c r="AG610" s="346">
        <f>IF(C610=Allgemeines!$C$12,SAV!$V610-SAV!$AH610,HLOOKUP(Allgemeines!$C$12-1,$AI$4:$AO$2000,ROW(C610)-3,FALSE)-$AH610)</f>
        <v>0</v>
      </c>
      <c r="AH610" s="346">
        <f>HLOOKUP(Allgemeines!$C$12,$AI$4:$AO$2000,ROW(C610)-3,FALSE)</f>
        <v>0</v>
      </c>
      <c r="AI610" s="346">
        <f t="shared" si="113"/>
        <v>0</v>
      </c>
      <c r="AJ610" s="346">
        <f t="shared" si="114"/>
        <v>0</v>
      </c>
      <c r="AK610" s="346">
        <f t="shared" si="115"/>
        <v>0</v>
      </c>
      <c r="AL610" s="346">
        <f t="shared" si="116"/>
        <v>0</v>
      </c>
      <c r="AM610" s="346">
        <f t="shared" si="117"/>
        <v>0</v>
      </c>
      <c r="AN610" s="346">
        <f t="shared" si="118"/>
        <v>0</v>
      </c>
      <c r="AO610" s="346">
        <f t="shared" si="119"/>
        <v>0</v>
      </c>
    </row>
    <row r="611" spans="1:41" x14ac:dyDescent="0.25">
      <c r="A611" s="369"/>
      <c r="B611" s="369"/>
      <c r="C611" s="370"/>
      <c r="D611" s="369"/>
      <c r="E611" s="369"/>
      <c r="F611" s="369"/>
      <c r="G611" s="344">
        <f t="shared" si="120"/>
        <v>0</v>
      </c>
      <c r="H611" s="369"/>
      <c r="I611" s="369"/>
      <c r="J611" s="369"/>
      <c r="K611" s="369"/>
      <c r="L611" s="369"/>
      <c r="M611" s="369"/>
      <c r="N611" s="369"/>
      <c r="O611" s="369"/>
      <c r="P611" s="371"/>
      <c r="Q611" s="465">
        <f>IF(C611&gt;Allgemeines!$C$12,0,SUM(G611,H611,J611,K611,M611:N611)-SUM(I611,L611,O611:P611))</f>
        <v>0</v>
      </c>
      <c r="R611" s="369"/>
      <c r="S611" s="369"/>
      <c r="T611" s="369"/>
      <c r="U611" s="369"/>
      <c r="V611" s="344">
        <f t="shared" si="121"/>
        <v>0</v>
      </c>
      <c r="W611" s="345">
        <f>IF(ISBLANK($B611),0,VLOOKUP($B611,Listen!$A$2:$C$45,2,FALSE))</f>
        <v>0</v>
      </c>
      <c r="X611" s="345">
        <f>IF(ISBLANK($B611),0,VLOOKUP($B611,Listen!$A$2:$C$45,3,FALSE))</f>
        <v>0</v>
      </c>
      <c r="Y611" s="372">
        <f t="shared" si="124"/>
        <v>0</v>
      </c>
      <c r="Z611" s="372">
        <f t="shared" si="123"/>
        <v>0</v>
      </c>
      <c r="AA611" s="372">
        <f t="shared" si="123"/>
        <v>0</v>
      </c>
      <c r="AB611" s="372">
        <f t="shared" si="123"/>
        <v>0</v>
      </c>
      <c r="AC611" s="372">
        <f t="shared" si="123"/>
        <v>0</v>
      </c>
      <c r="AD611" s="372">
        <f t="shared" si="123"/>
        <v>0</v>
      </c>
      <c r="AE611" s="372">
        <f t="shared" si="123"/>
        <v>0</v>
      </c>
      <c r="AF611" s="346">
        <f t="shared" si="122"/>
        <v>0</v>
      </c>
      <c r="AG611" s="346">
        <f>IF(C611=Allgemeines!$C$12,SAV!$V611-SAV!$AH611,HLOOKUP(Allgemeines!$C$12-1,$AI$4:$AO$2000,ROW(C611)-3,FALSE)-$AH611)</f>
        <v>0</v>
      </c>
      <c r="AH611" s="346">
        <f>HLOOKUP(Allgemeines!$C$12,$AI$4:$AO$2000,ROW(C611)-3,FALSE)</f>
        <v>0</v>
      </c>
      <c r="AI611" s="346">
        <f t="shared" si="113"/>
        <v>0</v>
      </c>
      <c r="AJ611" s="346">
        <f t="shared" si="114"/>
        <v>0</v>
      </c>
      <c r="AK611" s="346">
        <f t="shared" si="115"/>
        <v>0</v>
      </c>
      <c r="AL611" s="346">
        <f t="shared" si="116"/>
        <v>0</v>
      </c>
      <c r="AM611" s="346">
        <f t="shared" si="117"/>
        <v>0</v>
      </c>
      <c r="AN611" s="346">
        <f t="shared" si="118"/>
        <v>0</v>
      </c>
      <c r="AO611" s="346">
        <f t="shared" si="119"/>
        <v>0</v>
      </c>
    </row>
    <row r="612" spans="1:41" x14ac:dyDescent="0.25">
      <c r="A612" s="369"/>
      <c r="B612" s="369"/>
      <c r="C612" s="370"/>
      <c r="D612" s="369"/>
      <c r="E612" s="369"/>
      <c r="F612" s="369"/>
      <c r="G612" s="344">
        <f t="shared" si="120"/>
        <v>0</v>
      </c>
      <c r="H612" s="369"/>
      <c r="I612" s="369"/>
      <c r="J612" s="369"/>
      <c r="K612" s="369"/>
      <c r="L612" s="369"/>
      <c r="M612" s="369"/>
      <c r="N612" s="369"/>
      <c r="O612" s="369"/>
      <c r="P612" s="371"/>
      <c r="Q612" s="465">
        <f>IF(C612&gt;Allgemeines!$C$12,0,SUM(G612,H612,J612,K612,M612:N612)-SUM(I612,L612,O612:P612))</f>
        <v>0</v>
      </c>
      <c r="R612" s="369"/>
      <c r="S612" s="369"/>
      <c r="T612" s="369"/>
      <c r="U612" s="369"/>
      <c r="V612" s="344">
        <f t="shared" si="121"/>
        <v>0</v>
      </c>
      <c r="W612" s="345">
        <f>IF(ISBLANK($B612),0,VLOOKUP($B612,Listen!$A$2:$C$45,2,FALSE))</f>
        <v>0</v>
      </c>
      <c r="X612" s="345">
        <f>IF(ISBLANK($B612),0,VLOOKUP($B612,Listen!$A$2:$C$45,3,FALSE))</f>
        <v>0</v>
      </c>
      <c r="Y612" s="372">
        <f t="shared" si="124"/>
        <v>0</v>
      </c>
      <c r="Z612" s="372">
        <f t="shared" si="123"/>
        <v>0</v>
      </c>
      <c r="AA612" s="372">
        <f t="shared" si="123"/>
        <v>0</v>
      </c>
      <c r="AB612" s="372">
        <f t="shared" si="123"/>
        <v>0</v>
      </c>
      <c r="AC612" s="372">
        <f t="shared" si="123"/>
        <v>0</v>
      </c>
      <c r="AD612" s="372">
        <f t="shared" si="123"/>
        <v>0</v>
      </c>
      <c r="AE612" s="372">
        <f t="shared" si="123"/>
        <v>0</v>
      </c>
      <c r="AF612" s="346">
        <f t="shared" si="122"/>
        <v>0</v>
      </c>
      <c r="AG612" s="346">
        <f>IF(C612=Allgemeines!$C$12,SAV!$V612-SAV!$AH612,HLOOKUP(Allgemeines!$C$12-1,$AI$4:$AO$2000,ROW(C612)-3,FALSE)-$AH612)</f>
        <v>0</v>
      </c>
      <c r="AH612" s="346">
        <f>HLOOKUP(Allgemeines!$C$12,$AI$4:$AO$2000,ROW(C612)-3,FALSE)</f>
        <v>0</v>
      </c>
      <c r="AI612" s="346">
        <f t="shared" si="113"/>
        <v>0</v>
      </c>
      <c r="AJ612" s="346">
        <f t="shared" si="114"/>
        <v>0</v>
      </c>
      <c r="AK612" s="346">
        <f t="shared" si="115"/>
        <v>0</v>
      </c>
      <c r="AL612" s="346">
        <f t="shared" si="116"/>
        <v>0</v>
      </c>
      <c r="AM612" s="346">
        <f t="shared" si="117"/>
        <v>0</v>
      </c>
      <c r="AN612" s="346">
        <f t="shared" si="118"/>
        <v>0</v>
      </c>
      <c r="AO612" s="346">
        <f t="shared" si="119"/>
        <v>0</v>
      </c>
    </row>
    <row r="613" spans="1:41" x14ac:dyDescent="0.25">
      <c r="A613" s="369"/>
      <c r="B613" s="369"/>
      <c r="C613" s="370"/>
      <c r="D613" s="369"/>
      <c r="E613" s="369"/>
      <c r="F613" s="369"/>
      <c r="G613" s="344">
        <f t="shared" si="120"/>
        <v>0</v>
      </c>
      <c r="H613" s="369"/>
      <c r="I613" s="369"/>
      <c r="J613" s="369"/>
      <c r="K613" s="369"/>
      <c r="L613" s="369"/>
      <c r="M613" s="369"/>
      <c r="N613" s="369"/>
      <c r="O613" s="369"/>
      <c r="P613" s="371"/>
      <c r="Q613" s="465">
        <f>IF(C613&gt;Allgemeines!$C$12,0,SUM(G613,H613,J613,K613,M613:N613)-SUM(I613,L613,O613:P613))</f>
        <v>0</v>
      </c>
      <c r="R613" s="369"/>
      <c r="S613" s="369"/>
      <c r="T613" s="369"/>
      <c r="U613" s="369"/>
      <c r="V613" s="344">
        <f t="shared" si="121"/>
        <v>0</v>
      </c>
      <c r="W613" s="345">
        <f>IF(ISBLANK($B613),0,VLOOKUP($B613,Listen!$A$2:$C$45,2,FALSE))</f>
        <v>0</v>
      </c>
      <c r="X613" s="345">
        <f>IF(ISBLANK($B613),0,VLOOKUP($B613,Listen!$A$2:$C$45,3,FALSE))</f>
        <v>0</v>
      </c>
      <c r="Y613" s="372">
        <f t="shared" si="124"/>
        <v>0</v>
      </c>
      <c r="Z613" s="372">
        <f t="shared" si="123"/>
        <v>0</v>
      </c>
      <c r="AA613" s="372">
        <f t="shared" si="123"/>
        <v>0</v>
      </c>
      <c r="AB613" s="372">
        <f t="shared" si="123"/>
        <v>0</v>
      </c>
      <c r="AC613" s="372">
        <f t="shared" si="123"/>
        <v>0</v>
      </c>
      <c r="AD613" s="372">
        <f t="shared" si="123"/>
        <v>0</v>
      </c>
      <c r="AE613" s="372">
        <f t="shared" si="123"/>
        <v>0</v>
      </c>
      <c r="AF613" s="346">
        <f t="shared" si="122"/>
        <v>0</v>
      </c>
      <c r="AG613" s="346">
        <f>IF(C613=Allgemeines!$C$12,SAV!$V613-SAV!$AH613,HLOOKUP(Allgemeines!$C$12-1,$AI$4:$AO$2000,ROW(C613)-3,FALSE)-$AH613)</f>
        <v>0</v>
      </c>
      <c r="AH613" s="346">
        <f>HLOOKUP(Allgemeines!$C$12,$AI$4:$AO$2000,ROW(C613)-3,FALSE)</f>
        <v>0</v>
      </c>
      <c r="AI613" s="346">
        <f t="shared" si="113"/>
        <v>0</v>
      </c>
      <c r="AJ613" s="346">
        <f t="shared" si="114"/>
        <v>0</v>
      </c>
      <c r="AK613" s="346">
        <f t="shared" si="115"/>
        <v>0</v>
      </c>
      <c r="AL613" s="346">
        <f t="shared" si="116"/>
        <v>0</v>
      </c>
      <c r="AM613" s="346">
        <f t="shared" si="117"/>
        <v>0</v>
      </c>
      <c r="AN613" s="346">
        <f t="shared" si="118"/>
        <v>0</v>
      </c>
      <c r="AO613" s="346">
        <f t="shared" si="119"/>
        <v>0</v>
      </c>
    </row>
    <row r="614" spans="1:41" x14ac:dyDescent="0.25">
      <c r="A614" s="369"/>
      <c r="B614" s="369"/>
      <c r="C614" s="370"/>
      <c r="D614" s="369"/>
      <c r="E614" s="369"/>
      <c r="F614" s="369"/>
      <c r="G614" s="344">
        <f t="shared" si="120"/>
        <v>0</v>
      </c>
      <c r="H614" s="369"/>
      <c r="I614" s="369"/>
      <c r="J614" s="369"/>
      <c r="K614" s="369"/>
      <c r="L614" s="369"/>
      <c r="M614" s="369"/>
      <c r="N614" s="369"/>
      <c r="O614" s="369"/>
      <c r="P614" s="371"/>
      <c r="Q614" s="465">
        <f>IF(C614&gt;Allgemeines!$C$12,0,SUM(G614,H614,J614,K614,M614:N614)-SUM(I614,L614,O614:P614))</f>
        <v>0</v>
      </c>
      <c r="R614" s="369"/>
      <c r="S614" s="369"/>
      <c r="T614" s="369"/>
      <c r="U614" s="369"/>
      <c r="V614" s="344">
        <f t="shared" si="121"/>
        <v>0</v>
      </c>
      <c r="W614" s="345">
        <f>IF(ISBLANK($B614),0,VLOOKUP($B614,Listen!$A$2:$C$45,2,FALSE))</f>
        <v>0</v>
      </c>
      <c r="X614" s="345">
        <f>IF(ISBLANK($B614),0,VLOOKUP($B614,Listen!$A$2:$C$45,3,FALSE))</f>
        <v>0</v>
      </c>
      <c r="Y614" s="372">
        <f t="shared" si="124"/>
        <v>0</v>
      </c>
      <c r="Z614" s="372">
        <f t="shared" si="123"/>
        <v>0</v>
      </c>
      <c r="AA614" s="372">
        <f t="shared" si="123"/>
        <v>0</v>
      </c>
      <c r="AB614" s="372">
        <f t="shared" si="123"/>
        <v>0</v>
      </c>
      <c r="AC614" s="372">
        <f t="shared" si="123"/>
        <v>0</v>
      </c>
      <c r="AD614" s="372">
        <f t="shared" si="123"/>
        <v>0</v>
      </c>
      <c r="AE614" s="372">
        <f t="shared" si="123"/>
        <v>0</v>
      </c>
      <c r="AF614" s="346">
        <f t="shared" si="122"/>
        <v>0</v>
      </c>
      <c r="AG614" s="346">
        <f>IF(C614=Allgemeines!$C$12,SAV!$V614-SAV!$AH614,HLOOKUP(Allgemeines!$C$12-1,$AI$4:$AO$2000,ROW(C614)-3,FALSE)-$AH614)</f>
        <v>0</v>
      </c>
      <c r="AH614" s="346">
        <f>HLOOKUP(Allgemeines!$C$12,$AI$4:$AO$2000,ROW(C614)-3,FALSE)</f>
        <v>0</v>
      </c>
      <c r="AI614" s="346">
        <f t="shared" si="113"/>
        <v>0</v>
      </c>
      <c r="AJ614" s="346">
        <f t="shared" si="114"/>
        <v>0</v>
      </c>
      <c r="AK614" s="346">
        <f t="shared" si="115"/>
        <v>0</v>
      </c>
      <c r="AL614" s="346">
        <f t="shared" si="116"/>
        <v>0</v>
      </c>
      <c r="AM614" s="346">
        <f t="shared" si="117"/>
        <v>0</v>
      </c>
      <c r="AN614" s="346">
        <f t="shared" si="118"/>
        <v>0</v>
      </c>
      <c r="AO614" s="346">
        <f t="shared" si="119"/>
        <v>0</v>
      </c>
    </row>
    <row r="615" spans="1:41" x14ac:dyDescent="0.25">
      <c r="A615" s="369"/>
      <c r="B615" s="369"/>
      <c r="C615" s="370"/>
      <c r="D615" s="369"/>
      <c r="E615" s="369"/>
      <c r="F615" s="369"/>
      <c r="G615" s="344">
        <f t="shared" si="120"/>
        <v>0</v>
      </c>
      <c r="H615" s="369"/>
      <c r="I615" s="369"/>
      <c r="J615" s="369"/>
      <c r="K615" s="369"/>
      <c r="L615" s="369"/>
      <c r="M615" s="369"/>
      <c r="N615" s="369"/>
      <c r="O615" s="369"/>
      <c r="P615" s="371"/>
      <c r="Q615" s="465">
        <f>IF(C615&gt;Allgemeines!$C$12,0,SUM(G615,H615,J615,K615,M615:N615)-SUM(I615,L615,O615:P615))</f>
        <v>0</v>
      </c>
      <c r="R615" s="369"/>
      <c r="S615" s="369"/>
      <c r="T615" s="369"/>
      <c r="U615" s="369"/>
      <c r="V615" s="344">
        <f t="shared" si="121"/>
        <v>0</v>
      </c>
      <c r="W615" s="345">
        <f>IF(ISBLANK($B615),0,VLOOKUP($B615,Listen!$A$2:$C$45,2,FALSE))</f>
        <v>0</v>
      </c>
      <c r="X615" s="345">
        <f>IF(ISBLANK($B615),0,VLOOKUP($B615,Listen!$A$2:$C$45,3,FALSE))</f>
        <v>0</v>
      </c>
      <c r="Y615" s="372">
        <f t="shared" si="124"/>
        <v>0</v>
      </c>
      <c r="Z615" s="372">
        <f t="shared" si="123"/>
        <v>0</v>
      </c>
      <c r="AA615" s="372">
        <f t="shared" si="123"/>
        <v>0</v>
      </c>
      <c r="AB615" s="372">
        <f t="shared" si="123"/>
        <v>0</v>
      </c>
      <c r="AC615" s="372">
        <f t="shared" si="123"/>
        <v>0</v>
      </c>
      <c r="AD615" s="372">
        <f t="shared" si="123"/>
        <v>0</v>
      </c>
      <c r="AE615" s="372">
        <f t="shared" si="123"/>
        <v>0</v>
      </c>
      <c r="AF615" s="346">
        <f t="shared" si="122"/>
        <v>0</v>
      </c>
      <c r="AG615" s="346">
        <f>IF(C615=Allgemeines!$C$12,SAV!$V615-SAV!$AH615,HLOOKUP(Allgemeines!$C$12-1,$AI$4:$AO$2000,ROW(C615)-3,FALSE)-$AH615)</f>
        <v>0</v>
      </c>
      <c r="AH615" s="346">
        <f>HLOOKUP(Allgemeines!$C$12,$AI$4:$AO$2000,ROW(C615)-3,FALSE)</f>
        <v>0</v>
      </c>
      <c r="AI615" s="346">
        <f t="shared" si="113"/>
        <v>0</v>
      </c>
      <c r="AJ615" s="346">
        <f t="shared" si="114"/>
        <v>0</v>
      </c>
      <c r="AK615" s="346">
        <f t="shared" si="115"/>
        <v>0</v>
      </c>
      <c r="AL615" s="346">
        <f t="shared" si="116"/>
        <v>0</v>
      </c>
      <c r="AM615" s="346">
        <f t="shared" si="117"/>
        <v>0</v>
      </c>
      <c r="AN615" s="346">
        <f t="shared" si="118"/>
        <v>0</v>
      </c>
      <c r="AO615" s="346">
        <f t="shared" si="119"/>
        <v>0</v>
      </c>
    </row>
    <row r="616" spans="1:41" x14ac:dyDescent="0.25">
      <c r="A616" s="369"/>
      <c r="B616" s="369"/>
      <c r="C616" s="370"/>
      <c r="D616" s="369"/>
      <c r="E616" s="369"/>
      <c r="F616" s="369"/>
      <c r="G616" s="344">
        <f t="shared" si="120"/>
        <v>0</v>
      </c>
      <c r="H616" s="369"/>
      <c r="I616" s="369"/>
      <c r="J616" s="369"/>
      <c r="K616" s="369"/>
      <c r="L616" s="369"/>
      <c r="M616" s="369"/>
      <c r="N616" s="369"/>
      <c r="O616" s="369"/>
      <c r="P616" s="371"/>
      <c r="Q616" s="465">
        <f>IF(C616&gt;Allgemeines!$C$12,0,SUM(G616,H616,J616,K616,M616:N616)-SUM(I616,L616,O616:P616))</f>
        <v>0</v>
      </c>
      <c r="R616" s="369"/>
      <c r="S616" s="369"/>
      <c r="T616" s="369"/>
      <c r="U616" s="369"/>
      <c r="V616" s="344">
        <f t="shared" si="121"/>
        <v>0</v>
      </c>
      <c r="W616" s="345">
        <f>IF(ISBLANK($B616),0,VLOOKUP($B616,Listen!$A$2:$C$45,2,FALSE))</f>
        <v>0</v>
      </c>
      <c r="X616" s="345">
        <f>IF(ISBLANK($B616),0,VLOOKUP($B616,Listen!$A$2:$C$45,3,FALSE))</f>
        <v>0</v>
      </c>
      <c r="Y616" s="372">
        <f t="shared" si="124"/>
        <v>0</v>
      </c>
      <c r="Z616" s="372">
        <f t="shared" si="123"/>
        <v>0</v>
      </c>
      <c r="AA616" s="372">
        <f t="shared" si="123"/>
        <v>0</v>
      </c>
      <c r="AB616" s="372">
        <f t="shared" si="123"/>
        <v>0</v>
      </c>
      <c r="AC616" s="372">
        <f t="shared" si="123"/>
        <v>0</v>
      </c>
      <c r="AD616" s="372">
        <f t="shared" si="123"/>
        <v>0</v>
      </c>
      <c r="AE616" s="372">
        <f t="shared" si="123"/>
        <v>0</v>
      </c>
      <c r="AF616" s="346">
        <f t="shared" si="122"/>
        <v>0</v>
      </c>
      <c r="AG616" s="346">
        <f>IF(C616=Allgemeines!$C$12,SAV!$V616-SAV!$AH616,HLOOKUP(Allgemeines!$C$12-1,$AI$4:$AO$2000,ROW(C616)-3,FALSE)-$AH616)</f>
        <v>0</v>
      </c>
      <c r="AH616" s="346">
        <f>HLOOKUP(Allgemeines!$C$12,$AI$4:$AO$2000,ROW(C616)-3,FALSE)</f>
        <v>0</v>
      </c>
      <c r="AI616" s="346">
        <f t="shared" si="113"/>
        <v>0</v>
      </c>
      <c r="AJ616" s="346">
        <f t="shared" si="114"/>
        <v>0</v>
      </c>
      <c r="AK616" s="346">
        <f t="shared" si="115"/>
        <v>0</v>
      </c>
      <c r="AL616" s="346">
        <f t="shared" si="116"/>
        <v>0</v>
      </c>
      <c r="AM616" s="346">
        <f t="shared" si="117"/>
        <v>0</v>
      </c>
      <c r="AN616" s="346">
        <f t="shared" si="118"/>
        <v>0</v>
      </c>
      <c r="AO616" s="346">
        <f t="shared" si="119"/>
        <v>0</v>
      </c>
    </row>
    <row r="617" spans="1:41" x14ac:dyDescent="0.25">
      <c r="A617" s="369"/>
      <c r="B617" s="369"/>
      <c r="C617" s="370"/>
      <c r="D617" s="369"/>
      <c r="E617" s="369"/>
      <c r="F617" s="369"/>
      <c r="G617" s="344">
        <f t="shared" si="120"/>
        <v>0</v>
      </c>
      <c r="H617" s="369"/>
      <c r="I617" s="369"/>
      <c r="J617" s="369"/>
      <c r="K617" s="369"/>
      <c r="L617" s="369"/>
      <c r="M617" s="369"/>
      <c r="N617" s="369"/>
      <c r="O617" s="369"/>
      <c r="P617" s="371"/>
      <c r="Q617" s="465">
        <f>IF(C617&gt;Allgemeines!$C$12,0,SUM(G617,H617,J617,K617,M617:N617)-SUM(I617,L617,O617:P617))</f>
        <v>0</v>
      </c>
      <c r="R617" s="369"/>
      <c r="S617" s="369"/>
      <c r="T617" s="369"/>
      <c r="U617" s="369"/>
      <c r="V617" s="344">
        <f t="shared" si="121"/>
        <v>0</v>
      </c>
      <c r="W617" s="345">
        <f>IF(ISBLANK($B617),0,VLOOKUP($B617,Listen!$A$2:$C$45,2,FALSE))</f>
        <v>0</v>
      </c>
      <c r="X617" s="345">
        <f>IF(ISBLANK($B617),0,VLOOKUP($B617,Listen!$A$2:$C$45,3,FALSE))</f>
        <v>0</v>
      </c>
      <c r="Y617" s="372">
        <f t="shared" si="124"/>
        <v>0</v>
      </c>
      <c r="Z617" s="372">
        <f t="shared" si="123"/>
        <v>0</v>
      </c>
      <c r="AA617" s="372">
        <f t="shared" si="123"/>
        <v>0</v>
      </c>
      <c r="AB617" s="372">
        <f t="shared" si="123"/>
        <v>0</v>
      </c>
      <c r="AC617" s="372">
        <f t="shared" si="123"/>
        <v>0</v>
      </c>
      <c r="AD617" s="372">
        <f t="shared" si="123"/>
        <v>0</v>
      </c>
      <c r="AE617" s="372">
        <f t="shared" si="123"/>
        <v>0</v>
      </c>
      <c r="AF617" s="346">
        <f t="shared" si="122"/>
        <v>0</v>
      </c>
      <c r="AG617" s="346">
        <f>IF(C617=Allgemeines!$C$12,SAV!$V617-SAV!$AH617,HLOOKUP(Allgemeines!$C$12-1,$AI$4:$AO$2000,ROW(C617)-3,FALSE)-$AH617)</f>
        <v>0</v>
      </c>
      <c r="AH617" s="346">
        <f>HLOOKUP(Allgemeines!$C$12,$AI$4:$AO$2000,ROW(C617)-3,FALSE)</f>
        <v>0</v>
      </c>
      <c r="AI617" s="346">
        <f t="shared" si="113"/>
        <v>0</v>
      </c>
      <c r="AJ617" s="346">
        <f t="shared" si="114"/>
        <v>0</v>
      </c>
      <c r="AK617" s="346">
        <f t="shared" si="115"/>
        <v>0</v>
      </c>
      <c r="AL617" s="346">
        <f t="shared" si="116"/>
        <v>0</v>
      </c>
      <c r="AM617" s="346">
        <f t="shared" si="117"/>
        <v>0</v>
      </c>
      <c r="AN617" s="346">
        <f t="shared" si="118"/>
        <v>0</v>
      </c>
      <c r="AO617" s="346">
        <f t="shared" si="119"/>
        <v>0</v>
      </c>
    </row>
    <row r="618" spans="1:41" x14ac:dyDescent="0.25">
      <c r="A618" s="369"/>
      <c r="B618" s="369"/>
      <c r="C618" s="370"/>
      <c r="D618" s="369"/>
      <c r="E618" s="369"/>
      <c r="F618" s="369"/>
      <c r="G618" s="344">
        <f t="shared" si="120"/>
        <v>0</v>
      </c>
      <c r="H618" s="369"/>
      <c r="I618" s="369"/>
      <c r="J618" s="369"/>
      <c r="K618" s="369"/>
      <c r="L618" s="369"/>
      <c r="M618" s="369"/>
      <c r="N618" s="369"/>
      <c r="O618" s="369"/>
      <c r="P618" s="371"/>
      <c r="Q618" s="465">
        <f>IF(C618&gt;Allgemeines!$C$12,0,SUM(G618,H618,J618,K618,M618:N618)-SUM(I618,L618,O618:P618))</f>
        <v>0</v>
      </c>
      <c r="R618" s="369"/>
      <c r="S618" s="369"/>
      <c r="T618" s="369"/>
      <c r="U618" s="369"/>
      <c r="V618" s="344">
        <f t="shared" si="121"/>
        <v>0</v>
      </c>
      <c r="W618" s="345">
        <f>IF(ISBLANK($B618),0,VLOOKUP($B618,Listen!$A$2:$C$45,2,FALSE))</f>
        <v>0</v>
      </c>
      <c r="X618" s="345">
        <f>IF(ISBLANK($B618),0,VLOOKUP($B618,Listen!$A$2:$C$45,3,FALSE))</f>
        <v>0</v>
      </c>
      <c r="Y618" s="372">
        <f t="shared" si="124"/>
        <v>0</v>
      </c>
      <c r="Z618" s="372">
        <f t="shared" si="123"/>
        <v>0</v>
      </c>
      <c r="AA618" s="372">
        <f t="shared" si="123"/>
        <v>0</v>
      </c>
      <c r="AB618" s="372">
        <f t="shared" si="123"/>
        <v>0</v>
      </c>
      <c r="AC618" s="372">
        <f t="shared" si="123"/>
        <v>0</v>
      </c>
      <c r="AD618" s="372">
        <f t="shared" si="123"/>
        <v>0</v>
      </c>
      <c r="AE618" s="372">
        <f t="shared" si="123"/>
        <v>0</v>
      </c>
      <c r="AF618" s="346">
        <f t="shared" si="122"/>
        <v>0</v>
      </c>
      <c r="AG618" s="346">
        <f>IF(C618=Allgemeines!$C$12,SAV!$V618-SAV!$AH618,HLOOKUP(Allgemeines!$C$12-1,$AI$4:$AO$2000,ROW(C618)-3,FALSE)-$AH618)</f>
        <v>0</v>
      </c>
      <c r="AH618" s="346">
        <f>HLOOKUP(Allgemeines!$C$12,$AI$4:$AO$2000,ROW(C618)-3,FALSE)</f>
        <v>0</v>
      </c>
      <c r="AI618" s="346">
        <f t="shared" si="113"/>
        <v>0</v>
      </c>
      <c r="AJ618" s="346">
        <f t="shared" si="114"/>
        <v>0</v>
      </c>
      <c r="AK618" s="346">
        <f t="shared" si="115"/>
        <v>0</v>
      </c>
      <c r="AL618" s="346">
        <f t="shared" si="116"/>
        <v>0</v>
      </c>
      <c r="AM618" s="346">
        <f t="shared" si="117"/>
        <v>0</v>
      </c>
      <c r="AN618" s="346">
        <f t="shared" si="118"/>
        <v>0</v>
      </c>
      <c r="AO618" s="346">
        <f t="shared" si="119"/>
        <v>0</v>
      </c>
    </row>
    <row r="619" spans="1:41" x14ac:dyDescent="0.25">
      <c r="A619" s="369"/>
      <c r="B619" s="369"/>
      <c r="C619" s="370"/>
      <c r="D619" s="369"/>
      <c r="E619" s="369"/>
      <c r="F619" s="369"/>
      <c r="G619" s="344">
        <f t="shared" si="120"/>
        <v>0</v>
      </c>
      <c r="H619" s="369"/>
      <c r="I619" s="369"/>
      <c r="J619" s="369"/>
      <c r="K619" s="369"/>
      <c r="L619" s="369"/>
      <c r="M619" s="369"/>
      <c r="N619" s="369"/>
      <c r="O619" s="369"/>
      <c r="P619" s="371"/>
      <c r="Q619" s="465">
        <f>IF(C619&gt;Allgemeines!$C$12,0,SUM(G619,H619,J619,K619,M619:N619)-SUM(I619,L619,O619:P619))</f>
        <v>0</v>
      </c>
      <c r="R619" s="369"/>
      <c r="S619" s="369"/>
      <c r="T619" s="369"/>
      <c r="U619" s="369"/>
      <c r="V619" s="344">
        <f t="shared" si="121"/>
        <v>0</v>
      </c>
      <c r="W619" s="345">
        <f>IF(ISBLANK($B619),0,VLOOKUP($B619,Listen!$A$2:$C$45,2,FALSE))</f>
        <v>0</v>
      </c>
      <c r="X619" s="345">
        <f>IF(ISBLANK($B619),0,VLOOKUP($B619,Listen!$A$2:$C$45,3,FALSE))</f>
        <v>0</v>
      </c>
      <c r="Y619" s="372">
        <f t="shared" si="124"/>
        <v>0</v>
      </c>
      <c r="Z619" s="372">
        <f t="shared" si="123"/>
        <v>0</v>
      </c>
      <c r="AA619" s="372">
        <f t="shared" si="123"/>
        <v>0</v>
      </c>
      <c r="AB619" s="372">
        <f t="shared" si="123"/>
        <v>0</v>
      </c>
      <c r="AC619" s="372">
        <f t="shared" si="123"/>
        <v>0</v>
      </c>
      <c r="AD619" s="372">
        <f t="shared" si="123"/>
        <v>0</v>
      </c>
      <c r="AE619" s="372">
        <f t="shared" si="123"/>
        <v>0</v>
      </c>
      <c r="AF619" s="346">
        <f t="shared" si="122"/>
        <v>0</v>
      </c>
      <c r="AG619" s="346">
        <f>IF(C619=Allgemeines!$C$12,SAV!$V619-SAV!$AH619,HLOOKUP(Allgemeines!$C$12-1,$AI$4:$AO$2000,ROW(C619)-3,FALSE)-$AH619)</f>
        <v>0</v>
      </c>
      <c r="AH619" s="346">
        <f>HLOOKUP(Allgemeines!$C$12,$AI$4:$AO$2000,ROW(C619)-3,FALSE)</f>
        <v>0</v>
      </c>
      <c r="AI619" s="346">
        <f t="shared" si="113"/>
        <v>0</v>
      </c>
      <c r="AJ619" s="346">
        <f t="shared" si="114"/>
        <v>0</v>
      </c>
      <c r="AK619" s="346">
        <f t="shared" si="115"/>
        <v>0</v>
      </c>
      <c r="AL619" s="346">
        <f t="shared" si="116"/>
        <v>0</v>
      </c>
      <c r="AM619" s="346">
        <f t="shared" si="117"/>
        <v>0</v>
      </c>
      <c r="AN619" s="346">
        <f t="shared" si="118"/>
        <v>0</v>
      </c>
      <c r="AO619" s="346">
        <f t="shared" si="119"/>
        <v>0</v>
      </c>
    </row>
    <row r="620" spans="1:41" x14ac:dyDescent="0.25">
      <c r="A620" s="369"/>
      <c r="B620" s="369"/>
      <c r="C620" s="370"/>
      <c r="D620" s="369"/>
      <c r="E620" s="369"/>
      <c r="F620" s="369"/>
      <c r="G620" s="344">
        <f t="shared" si="120"/>
        <v>0</v>
      </c>
      <c r="H620" s="369"/>
      <c r="I620" s="369"/>
      <c r="J620" s="369"/>
      <c r="K620" s="369"/>
      <c r="L620" s="369"/>
      <c r="M620" s="369"/>
      <c r="N620" s="369"/>
      <c r="O620" s="369"/>
      <c r="P620" s="371"/>
      <c r="Q620" s="465">
        <f>IF(C620&gt;Allgemeines!$C$12,0,SUM(G620,H620,J620,K620,M620:N620)-SUM(I620,L620,O620:P620))</f>
        <v>0</v>
      </c>
      <c r="R620" s="369"/>
      <c r="S620" s="369"/>
      <c r="T620" s="369"/>
      <c r="U620" s="369"/>
      <c r="V620" s="344">
        <f t="shared" si="121"/>
        <v>0</v>
      </c>
      <c r="W620" s="345">
        <f>IF(ISBLANK($B620),0,VLOOKUP($B620,Listen!$A$2:$C$45,2,FALSE))</f>
        <v>0</v>
      </c>
      <c r="X620" s="345">
        <f>IF(ISBLANK($B620),0,VLOOKUP($B620,Listen!$A$2:$C$45,3,FALSE))</f>
        <v>0</v>
      </c>
      <c r="Y620" s="372">
        <f t="shared" si="124"/>
        <v>0</v>
      </c>
      <c r="Z620" s="372">
        <f t="shared" si="123"/>
        <v>0</v>
      </c>
      <c r="AA620" s="372">
        <f t="shared" si="123"/>
        <v>0</v>
      </c>
      <c r="AB620" s="372">
        <f t="shared" si="123"/>
        <v>0</v>
      </c>
      <c r="AC620" s="372">
        <f t="shared" si="123"/>
        <v>0</v>
      </c>
      <c r="AD620" s="372">
        <f t="shared" si="123"/>
        <v>0</v>
      </c>
      <c r="AE620" s="372">
        <f t="shared" si="123"/>
        <v>0</v>
      </c>
      <c r="AF620" s="346">
        <f t="shared" si="122"/>
        <v>0</v>
      </c>
      <c r="AG620" s="346">
        <f>IF(C620=Allgemeines!$C$12,SAV!$V620-SAV!$AH620,HLOOKUP(Allgemeines!$C$12-1,$AI$4:$AO$2000,ROW(C620)-3,FALSE)-$AH620)</f>
        <v>0</v>
      </c>
      <c r="AH620" s="346">
        <f>HLOOKUP(Allgemeines!$C$12,$AI$4:$AO$2000,ROW(C620)-3,FALSE)</f>
        <v>0</v>
      </c>
      <c r="AI620" s="346">
        <f t="shared" si="113"/>
        <v>0</v>
      </c>
      <c r="AJ620" s="346">
        <f t="shared" si="114"/>
        <v>0</v>
      </c>
      <c r="AK620" s="346">
        <f t="shared" si="115"/>
        <v>0</v>
      </c>
      <c r="AL620" s="346">
        <f t="shared" si="116"/>
        <v>0</v>
      </c>
      <c r="AM620" s="346">
        <f t="shared" si="117"/>
        <v>0</v>
      </c>
      <c r="AN620" s="346">
        <f t="shared" si="118"/>
        <v>0</v>
      </c>
      <c r="AO620" s="346">
        <f t="shared" si="119"/>
        <v>0</v>
      </c>
    </row>
    <row r="621" spans="1:41" x14ac:dyDescent="0.25">
      <c r="A621" s="369"/>
      <c r="B621" s="369"/>
      <c r="C621" s="370"/>
      <c r="D621" s="369"/>
      <c r="E621" s="369"/>
      <c r="F621" s="369"/>
      <c r="G621" s="344">
        <f t="shared" si="120"/>
        <v>0</v>
      </c>
      <c r="H621" s="369"/>
      <c r="I621" s="369"/>
      <c r="J621" s="369"/>
      <c r="K621" s="369"/>
      <c r="L621" s="369"/>
      <c r="M621" s="369"/>
      <c r="N621" s="369"/>
      <c r="O621" s="369"/>
      <c r="P621" s="371"/>
      <c r="Q621" s="465">
        <f>IF(C621&gt;Allgemeines!$C$12,0,SUM(G621,H621,J621,K621,M621:N621)-SUM(I621,L621,O621:P621))</f>
        <v>0</v>
      </c>
      <c r="R621" s="369"/>
      <c r="S621" s="369"/>
      <c r="T621" s="369"/>
      <c r="U621" s="369"/>
      <c r="V621" s="344">
        <f t="shared" si="121"/>
        <v>0</v>
      </c>
      <c r="W621" s="345">
        <f>IF(ISBLANK($B621),0,VLOOKUP($B621,Listen!$A$2:$C$45,2,FALSE))</f>
        <v>0</v>
      </c>
      <c r="X621" s="345">
        <f>IF(ISBLANK($B621),0,VLOOKUP($B621,Listen!$A$2:$C$45,3,FALSE))</f>
        <v>0</v>
      </c>
      <c r="Y621" s="372">
        <f t="shared" si="124"/>
        <v>0</v>
      </c>
      <c r="Z621" s="372">
        <f t="shared" si="123"/>
        <v>0</v>
      </c>
      <c r="AA621" s="372">
        <f t="shared" si="123"/>
        <v>0</v>
      </c>
      <c r="AB621" s="372">
        <f t="shared" si="123"/>
        <v>0</v>
      </c>
      <c r="AC621" s="372">
        <f t="shared" si="123"/>
        <v>0</v>
      </c>
      <c r="AD621" s="372">
        <f t="shared" si="123"/>
        <v>0</v>
      </c>
      <c r="AE621" s="372">
        <f t="shared" si="123"/>
        <v>0</v>
      </c>
      <c r="AF621" s="346">
        <f t="shared" si="122"/>
        <v>0</v>
      </c>
      <c r="AG621" s="346">
        <f>IF(C621=Allgemeines!$C$12,SAV!$V621-SAV!$AH621,HLOOKUP(Allgemeines!$C$12-1,$AI$4:$AO$2000,ROW(C621)-3,FALSE)-$AH621)</f>
        <v>0</v>
      </c>
      <c r="AH621" s="346">
        <f>HLOOKUP(Allgemeines!$C$12,$AI$4:$AO$2000,ROW(C621)-3,FALSE)</f>
        <v>0</v>
      </c>
      <c r="AI621" s="346">
        <f t="shared" si="113"/>
        <v>0</v>
      </c>
      <c r="AJ621" s="346">
        <f t="shared" si="114"/>
        <v>0</v>
      </c>
      <c r="AK621" s="346">
        <f t="shared" si="115"/>
        <v>0</v>
      </c>
      <c r="AL621" s="346">
        <f t="shared" si="116"/>
        <v>0</v>
      </c>
      <c r="AM621" s="346">
        <f t="shared" si="117"/>
        <v>0</v>
      </c>
      <c r="AN621" s="346">
        <f t="shared" si="118"/>
        <v>0</v>
      </c>
      <c r="AO621" s="346">
        <f t="shared" si="119"/>
        <v>0</v>
      </c>
    </row>
    <row r="622" spans="1:41" x14ac:dyDescent="0.25">
      <c r="A622" s="369"/>
      <c r="B622" s="369"/>
      <c r="C622" s="370"/>
      <c r="D622" s="369"/>
      <c r="E622" s="369"/>
      <c r="F622" s="369"/>
      <c r="G622" s="344">
        <f t="shared" si="120"/>
        <v>0</v>
      </c>
      <c r="H622" s="369"/>
      <c r="I622" s="369"/>
      <c r="J622" s="369"/>
      <c r="K622" s="369"/>
      <c r="L622" s="369"/>
      <c r="M622" s="369"/>
      <c r="N622" s="369"/>
      <c r="O622" s="369"/>
      <c r="P622" s="371"/>
      <c r="Q622" s="465">
        <f>IF(C622&gt;Allgemeines!$C$12,0,SUM(G622,H622,J622,K622,M622:N622)-SUM(I622,L622,O622:P622))</f>
        <v>0</v>
      </c>
      <c r="R622" s="369"/>
      <c r="S622" s="369"/>
      <c r="T622" s="369"/>
      <c r="U622" s="369"/>
      <c r="V622" s="344">
        <f t="shared" si="121"/>
        <v>0</v>
      </c>
      <c r="W622" s="345">
        <f>IF(ISBLANK($B622),0,VLOOKUP($B622,Listen!$A$2:$C$45,2,FALSE))</f>
        <v>0</v>
      </c>
      <c r="X622" s="345">
        <f>IF(ISBLANK($B622),0,VLOOKUP($B622,Listen!$A$2:$C$45,3,FALSE))</f>
        <v>0</v>
      </c>
      <c r="Y622" s="372">
        <f t="shared" si="124"/>
        <v>0</v>
      </c>
      <c r="Z622" s="372">
        <f t="shared" si="123"/>
        <v>0</v>
      </c>
      <c r="AA622" s="372">
        <f t="shared" si="123"/>
        <v>0</v>
      </c>
      <c r="AB622" s="372">
        <f t="shared" si="123"/>
        <v>0</v>
      </c>
      <c r="AC622" s="372">
        <f t="shared" si="123"/>
        <v>0</v>
      </c>
      <c r="AD622" s="372">
        <f t="shared" si="123"/>
        <v>0</v>
      </c>
      <c r="AE622" s="372">
        <f t="shared" si="123"/>
        <v>0</v>
      </c>
      <c r="AF622" s="346">
        <f t="shared" si="122"/>
        <v>0</v>
      </c>
      <c r="AG622" s="346">
        <f>IF(C622=Allgemeines!$C$12,SAV!$V622-SAV!$AH622,HLOOKUP(Allgemeines!$C$12-1,$AI$4:$AO$2000,ROW(C622)-3,FALSE)-$AH622)</f>
        <v>0</v>
      </c>
      <c r="AH622" s="346">
        <f>HLOOKUP(Allgemeines!$C$12,$AI$4:$AO$2000,ROW(C622)-3,FALSE)</f>
        <v>0</v>
      </c>
      <c r="AI622" s="346">
        <f t="shared" si="113"/>
        <v>0</v>
      </c>
      <c r="AJ622" s="346">
        <f t="shared" si="114"/>
        <v>0</v>
      </c>
      <c r="AK622" s="346">
        <f t="shared" si="115"/>
        <v>0</v>
      </c>
      <c r="AL622" s="346">
        <f t="shared" si="116"/>
        <v>0</v>
      </c>
      <c r="AM622" s="346">
        <f t="shared" si="117"/>
        <v>0</v>
      </c>
      <c r="AN622" s="346">
        <f t="shared" si="118"/>
        <v>0</v>
      </c>
      <c r="AO622" s="346">
        <f t="shared" si="119"/>
        <v>0</v>
      </c>
    </row>
    <row r="623" spans="1:41" x14ac:dyDescent="0.25">
      <c r="A623" s="369"/>
      <c r="B623" s="369"/>
      <c r="C623" s="370"/>
      <c r="D623" s="369"/>
      <c r="E623" s="369"/>
      <c r="F623" s="369"/>
      <c r="G623" s="344">
        <f t="shared" si="120"/>
        <v>0</v>
      </c>
      <c r="H623" s="369"/>
      <c r="I623" s="369"/>
      <c r="J623" s="369"/>
      <c r="K623" s="369"/>
      <c r="L623" s="369"/>
      <c r="M623" s="369"/>
      <c r="N623" s="369"/>
      <c r="O623" s="369"/>
      <c r="P623" s="371"/>
      <c r="Q623" s="465">
        <f>IF(C623&gt;Allgemeines!$C$12,0,SUM(G623,H623,J623,K623,M623:N623)-SUM(I623,L623,O623:P623))</f>
        <v>0</v>
      </c>
      <c r="R623" s="369"/>
      <c r="S623" s="369"/>
      <c r="T623" s="369"/>
      <c r="U623" s="369"/>
      <c r="V623" s="344">
        <f t="shared" si="121"/>
        <v>0</v>
      </c>
      <c r="W623" s="345">
        <f>IF(ISBLANK($B623),0,VLOOKUP($B623,Listen!$A$2:$C$45,2,FALSE))</f>
        <v>0</v>
      </c>
      <c r="X623" s="345">
        <f>IF(ISBLANK($B623),0,VLOOKUP($B623,Listen!$A$2:$C$45,3,FALSE))</f>
        <v>0</v>
      </c>
      <c r="Y623" s="372">
        <f t="shared" si="124"/>
        <v>0</v>
      </c>
      <c r="Z623" s="372">
        <f t="shared" si="123"/>
        <v>0</v>
      </c>
      <c r="AA623" s="372">
        <f t="shared" si="123"/>
        <v>0</v>
      </c>
      <c r="AB623" s="372">
        <f t="shared" si="123"/>
        <v>0</v>
      </c>
      <c r="AC623" s="372">
        <f t="shared" si="123"/>
        <v>0</v>
      </c>
      <c r="AD623" s="372">
        <f t="shared" si="123"/>
        <v>0</v>
      </c>
      <c r="AE623" s="372">
        <f t="shared" si="123"/>
        <v>0</v>
      </c>
      <c r="AF623" s="346">
        <f t="shared" si="122"/>
        <v>0</v>
      </c>
      <c r="AG623" s="346">
        <f>IF(C623=Allgemeines!$C$12,SAV!$V623-SAV!$AH623,HLOOKUP(Allgemeines!$C$12-1,$AI$4:$AO$2000,ROW(C623)-3,FALSE)-$AH623)</f>
        <v>0</v>
      </c>
      <c r="AH623" s="346">
        <f>HLOOKUP(Allgemeines!$C$12,$AI$4:$AO$2000,ROW(C623)-3,FALSE)</f>
        <v>0</v>
      </c>
      <c r="AI623" s="346">
        <f t="shared" si="113"/>
        <v>0</v>
      </c>
      <c r="AJ623" s="346">
        <f t="shared" si="114"/>
        <v>0</v>
      </c>
      <c r="AK623" s="346">
        <f t="shared" si="115"/>
        <v>0</v>
      </c>
      <c r="AL623" s="346">
        <f t="shared" si="116"/>
        <v>0</v>
      </c>
      <c r="AM623" s="346">
        <f t="shared" si="117"/>
        <v>0</v>
      </c>
      <c r="AN623" s="346">
        <f t="shared" si="118"/>
        <v>0</v>
      </c>
      <c r="AO623" s="346">
        <f t="shared" si="119"/>
        <v>0</v>
      </c>
    </row>
    <row r="624" spans="1:41" x14ac:dyDescent="0.25">
      <c r="A624" s="369"/>
      <c r="B624" s="369"/>
      <c r="C624" s="370"/>
      <c r="D624" s="369"/>
      <c r="E624" s="369"/>
      <c r="F624" s="369"/>
      <c r="G624" s="344">
        <f t="shared" si="120"/>
        <v>0</v>
      </c>
      <c r="H624" s="369"/>
      <c r="I624" s="369"/>
      <c r="J624" s="369"/>
      <c r="K624" s="369"/>
      <c r="L624" s="369"/>
      <c r="M624" s="369"/>
      <c r="N624" s="369"/>
      <c r="O624" s="369"/>
      <c r="P624" s="371"/>
      <c r="Q624" s="465">
        <f>IF(C624&gt;Allgemeines!$C$12,0,SUM(G624,H624,J624,K624,M624:N624)-SUM(I624,L624,O624:P624))</f>
        <v>0</v>
      </c>
      <c r="R624" s="369"/>
      <c r="S624" s="369"/>
      <c r="T624" s="369"/>
      <c r="U624" s="369"/>
      <c r="V624" s="344">
        <f t="shared" si="121"/>
        <v>0</v>
      </c>
      <c r="W624" s="345">
        <f>IF(ISBLANK($B624),0,VLOOKUP($B624,Listen!$A$2:$C$45,2,FALSE))</f>
        <v>0</v>
      </c>
      <c r="X624" s="345">
        <f>IF(ISBLANK($B624),0,VLOOKUP($B624,Listen!$A$2:$C$45,3,FALSE))</f>
        <v>0</v>
      </c>
      <c r="Y624" s="372">
        <f t="shared" si="124"/>
        <v>0</v>
      </c>
      <c r="Z624" s="372">
        <f t="shared" si="123"/>
        <v>0</v>
      </c>
      <c r="AA624" s="372">
        <f t="shared" si="123"/>
        <v>0</v>
      </c>
      <c r="AB624" s="372">
        <f t="shared" si="123"/>
        <v>0</v>
      </c>
      <c r="AC624" s="372">
        <f t="shared" si="123"/>
        <v>0</v>
      </c>
      <c r="AD624" s="372">
        <f t="shared" si="123"/>
        <v>0</v>
      </c>
      <c r="AE624" s="372">
        <f t="shared" si="123"/>
        <v>0</v>
      </c>
      <c r="AF624" s="346">
        <f t="shared" si="122"/>
        <v>0</v>
      </c>
      <c r="AG624" s="346">
        <f>IF(C624=Allgemeines!$C$12,SAV!$V624-SAV!$AH624,HLOOKUP(Allgemeines!$C$12-1,$AI$4:$AO$2000,ROW(C624)-3,FALSE)-$AH624)</f>
        <v>0</v>
      </c>
      <c r="AH624" s="346">
        <f>HLOOKUP(Allgemeines!$C$12,$AI$4:$AO$2000,ROW(C624)-3,FALSE)</f>
        <v>0</v>
      </c>
      <c r="AI624" s="346">
        <f t="shared" si="113"/>
        <v>0</v>
      </c>
      <c r="AJ624" s="346">
        <f t="shared" si="114"/>
        <v>0</v>
      </c>
      <c r="AK624" s="346">
        <f t="shared" si="115"/>
        <v>0</v>
      </c>
      <c r="AL624" s="346">
        <f t="shared" si="116"/>
        <v>0</v>
      </c>
      <c r="AM624" s="346">
        <f t="shared" si="117"/>
        <v>0</v>
      </c>
      <c r="AN624" s="346">
        <f t="shared" si="118"/>
        <v>0</v>
      </c>
      <c r="AO624" s="346">
        <f t="shared" si="119"/>
        <v>0</v>
      </c>
    </row>
    <row r="625" spans="1:41" x14ac:dyDescent="0.25">
      <c r="A625" s="369"/>
      <c r="B625" s="369"/>
      <c r="C625" s="370"/>
      <c r="D625" s="369"/>
      <c r="E625" s="369"/>
      <c r="F625" s="369"/>
      <c r="G625" s="344">
        <f t="shared" si="120"/>
        <v>0</v>
      </c>
      <c r="H625" s="369"/>
      <c r="I625" s="369"/>
      <c r="J625" s="369"/>
      <c r="K625" s="369"/>
      <c r="L625" s="369"/>
      <c r="M625" s="369"/>
      <c r="N625" s="369"/>
      <c r="O625" s="369"/>
      <c r="P625" s="371"/>
      <c r="Q625" s="465">
        <f>IF(C625&gt;Allgemeines!$C$12,0,SUM(G625,H625,J625,K625,M625:N625)-SUM(I625,L625,O625:P625))</f>
        <v>0</v>
      </c>
      <c r="R625" s="369"/>
      <c r="S625" s="369"/>
      <c r="T625" s="369"/>
      <c r="U625" s="369"/>
      <c r="V625" s="344">
        <f t="shared" si="121"/>
        <v>0</v>
      </c>
      <c r="W625" s="345">
        <f>IF(ISBLANK($B625),0,VLOOKUP($B625,Listen!$A$2:$C$45,2,FALSE))</f>
        <v>0</v>
      </c>
      <c r="X625" s="345">
        <f>IF(ISBLANK($B625),0,VLOOKUP($B625,Listen!$A$2:$C$45,3,FALSE))</f>
        <v>0</v>
      </c>
      <c r="Y625" s="372">
        <f t="shared" si="124"/>
        <v>0</v>
      </c>
      <c r="Z625" s="372">
        <f t="shared" si="123"/>
        <v>0</v>
      </c>
      <c r="AA625" s="372">
        <f t="shared" si="123"/>
        <v>0</v>
      </c>
      <c r="AB625" s="372">
        <f t="shared" si="123"/>
        <v>0</v>
      </c>
      <c r="AC625" s="372">
        <f t="shared" si="123"/>
        <v>0</v>
      </c>
      <c r="AD625" s="372">
        <f t="shared" si="123"/>
        <v>0</v>
      </c>
      <c r="AE625" s="372">
        <f t="shared" si="123"/>
        <v>0</v>
      </c>
      <c r="AF625" s="346">
        <f t="shared" si="122"/>
        <v>0</v>
      </c>
      <c r="AG625" s="346">
        <f>IF(C625=Allgemeines!$C$12,SAV!$V625-SAV!$AH625,HLOOKUP(Allgemeines!$C$12-1,$AI$4:$AO$2000,ROW(C625)-3,FALSE)-$AH625)</f>
        <v>0</v>
      </c>
      <c r="AH625" s="346">
        <f>HLOOKUP(Allgemeines!$C$12,$AI$4:$AO$2000,ROW(C625)-3,FALSE)</f>
        <v>0</v>
      </c>
      <c r="AI625" s="346">
        <f t="shared" si="113"/>
        <v>0</v>
      </c>
      <c r="AJ625" s="346">
        <f t="shared" si="114"/>
        <v>0</v>
      </c>
      <c r="AK625" s="346">
        <f t="shared" si="115"/>
        <v>0</v>
      </c>
      <c r="AL625" s="346">
        <f t="shared" si="116"/>
        <v>0</v>
      </c>
      <c r="AM625" s="346">
        <f t="shared" si="117"/>
        <v>0</v>
      </c>
      <c r="AN625" s="346">
        <f t="shared" si="118"/>
        <v>0</v>
      </c>
      <c r="AO625" s="346">
        <f t="shared" si="119"/>
        <v>0</v>
      </c>
    </row>
    <row r="626" spans="1:41" x14ac:dyDescent="0.25">
      <c r="A626" s="369"/>
      <c r="B626" s="369"/>
      <c r="C626" s="370"/>
      <c r="D626" s="369"/>
      <c r="E626" s="369"/>
      <c r="F626" s="369"/>
      <c r="G626" s="344">
        <f t="shared" si="120"/>
        <v>0</v>
      </c>
      <c r="H626" s="369"/>
      <c r="I626" s="369"/>
      <c r="J626" s="369"/>
      <c r="K626" s="369"/>
      <c r="L626" s="369"/>
      <c r="M626" s="369"/>
      <c r="N626" s="369"/>
      <c r="O626" s="369"/>
      <c r="P626" s="371"/>
      <c r="Q626" s="465">
        <f>IF(C626&gt;Allgemeines!$C$12,0,SUM(G626,H626,J626,K626,M626:N626)-SUM(I626,L626,O626:P626))</f>
        <v>0</v>
      </c>
      <c r="R626" s="369"/>
      <c r="S626" s="369"/>
      <c r="T626" s="369"/>
      <c r="U626" s="369"/>
      <c r="V626" s="344">
        <f t="shared" si="121"/>
        <v>0</v>
      </c>
      <c r="W626" s="345">
        <f>IF(ISBLANK($B626),0,VLOOKUP($B626,Listen!$A$2:$C$45,2,FALSE))</f>
        <v>0</v>
      </c>
      <c r="X626" s="345">
        <f>IF(ISBLANK($B626),0,VLOOKUP($B626,Listen!$A$2:$C$45,3,FALSE))</f>
        <v>0</v>
      </c>
      <c r="Y626" s="372">
        <f t="shared" si="124"/>
        <v>0</v>
      </c>
      <c r="Z626" s="372">
        <f t="shared" si="123"/>
        <v>0</v>
      </c>
      <c r="AA626" s="372">
        <f t="shared" si="123"/>
        <v>0</v>
      </c>
      <c r="AB626" s="372">
        <f t="shared" si="123"/>
        <v>0</v>
      </c>
      <c r="AC626" s="372">
        <f t="shared" si="123"/>
        <v>0</v>
      </c>
      <c r="AD626" s="372">
        <f t="shared" si="123"/>
        <v>0</v>
      </c>
      <c r="AE626" s="372">
        <f t="shared" ref="Z626:AE669" si="125">$W626</f>
        <v>0</v>
      </c>
      <c r="AF626" s="346">
        <f t="shared" si="122"/>
        <v>0</v>
      </c>
      <c r="AG626" s="346">
        <f>IF(C626=Allgemeines!$C$12,SAV!$V626-SAV!$AH626,HLOOKUP(Allgemeines!$C$12-1,$AI$4:$AO$2000,ROW(C626)-3,FALSE)-$AH626)</f>
        <v>0</v>
      </c>
      <c r="AH626" s="346">
        <f>HLOOKUP(Allgemeines!$C$12,$AI$4:$AO$2000,ROW(C626)-3,FALSE)</f>
        <v>0</v>
      </c>
      <c r="AI626" s="346">
        <f t="shared" si="113"/>
        <v>0</v>
      </c>
      <c r="AJ626" s="346">
        <f t="shared" si="114"/>
        <v>0</v>
      </c>
      <c r="AK626" s="346">
        <f t="shared" si="115"/>
        <v>0</v>
      </c>
      <c r="AL626" s="346">
        <f t="shared" si="116"/>
        <v>0</v>
      </c>
      <c r="AM626" s="346">
        <f t="shared" si="117"/>
        <v>0</v>
      </c>
      <c r="AN626" s="346">
        <f t="shared" si="118"/>
        <v>0</v>
      </c>
      <c r="AO626" s="346">
        <f t="shared" si="119"/>
        <v>0</v>
      </c>
    </row>
    <row r="627" spans="1:41" x14ac:dyDescent="0.25">
      <c r="A627" s="369"/>
      <c r="B627" s="369"/>
      <c r="C627" s="370"/>
      <c r="D627" s="369"/>
      <c r="E627" s="369"/>
      <c r="F627" s="369"/>
      <c r="G627" s="344">
        <f t="shared" si="120"/>
        <v>0</v>
      </c>
      <c r="H627" s="369"/>
      <c r="I627" s="369"/>
      <c r="J627" s="369"/>
      <c r="K627" s="369"/>
      <c r="L627" s="369"/>
      <c r="M627" s="369"/>
      <c r="N627" s="369"/>
      <c r="O627" s="369"/>
      <c r="P627" s="371"/>
      <c r="Q627" s="465">
        <f>IF(C627&gt;Allgemeines!$C$12,0,SUM(G627,H627,J627,K627,M627:N627)-SUM(I627,L627,O627:P627))</f>
        <v>0</v>
      </c>
      <c r="R627" s="369"/>
      <c r="S627" s="369"/>
      <c r="T627" s="369"/>
      <c r="U627" s="369"/>
      <c r="V627" s="344">
        <f t="shared" si="121"/>
        <v>0</v>
      </c>
      <c r="W627" s="345">
        <f>IF(ISBLANK($B627),0,VLOOKUP($B627,Listen!$A$2:$C$45,2,FALSE))</f>
        <v>0</v>
      </c>
      <c r="X627" s="345">
        <f>IF(ISBLANK($B627),0,VLOOKUP($B627,Listen!$A$2:$C$45,3,FALSE))</f>
        <v>0</v>
      </c>
      <c r="Y627" s="372">
        <f t="shared" si="124"/>
        <v>0</v>
      </c>
      <c r="Z627" s="372">
        <f t="shared" si="125"/>
        <v>0</v>
      </c>
      <c r="AA627" s="372">
        <f t="shared" si="125"/>
        <v>0</v>
      </c>
      <c r="AB627" s="372">
        <f t="shared" si="125"/>
        <v>0</v>
      </c>
      <c r="AC627" s="372">
        <f t="shared" si="125"/>
        <v>0</v>
      </c>
      <c r="AD627" s="372">
        <f t="shared" si="125"/>
        <v>0</v>
      </c>
      <c r="AE627" s="372">
        <f t="shared" si="125"/>
        <v>0</v>
      </c>
      <c r="AF627" s="346">
        <f t="shared" si="122"/>
        <v>0</v>
      </c>
      <c r="AG627" s="346">
        <f>IF(C627=Allgemeines!$C$12,SAV!$V627-SAV!$AH627,HLOOKUP(Allgemeines!$C$12-1,$AI$4:$AO$2000,ROW(C627)-3,FALSE)-$AH627)</f>
        <v>0</v>
      </c>
      <c r="AH627" s="346">
        <f>HLOOKUP(Allgemeines!$C$12,$AI$4:$AO$2000,ROW(C627)-3,FALSE)</f>
        <v>0</v>
      </c>
      <c r="AI627" s="346">
        <f t="shared" si="113"/>
        <v>0</v>
      </c>
      <c r="AJ627" s="346">
        <f t="shared" si="114"/>
        <v>0</v>
      </c>
      <c r="AK627" s="346">
        <f t="shared" si="115"/>
        <v>0</v>
      </c>
      <c r="AL627" s="346">
        <f t="shared" si="116"/>
        <v>0</v>
      </c>
      <c r="AM627" s="346">
        <f t="shared" si="117"/>
        <v>0</v>
      </c>
      <c r="AN627" s="346">
        <f t="shared" si="118"/>
        <v>0</v>
      </c>
      <c r="AO627" s="346">
        <f t="shared" si="119"/>
        <v>0</v>
      </c>
    </row>
    <row r="628" spans="1:41" x14ac:dyDescent="0.25">
      <c r="A628" s="369"/>
      <c r="B628" s="369"/>
      <c r="C628" s="370"/>
      <c r="D628" s="369"/>
      <c r="E628" s="369"/>
      <c r="F628" s="369"/>
      <c r="G628" s="344">
        <f t="shared" si="120"/>
        <v>0</v>
      </c>
      <c r="H628" s="369"/>
      <c r="I628" s="369"/>
      <c r="J628" s="369"/>
      <c r="K628" s="369"/>
      <c r="L628" s="369"/>
      <c r="M628" s="369"/>
      <c r="N628" s="369"/>
      <c r="O628" s="369"/>
      <c r="P628" s="371"/>
      <c r="Q628" s="465">
        <f>IF(C628&gt;Allgemeines!$C$12,0,SUM(G628,H628,J628,K628,M628:N628)-SUM(I628,L628,O628:P628))</f>
        <v>0</v>
      </c>
      <c r="R628" s="369"/>
      <c r="S628" s="369"/>
      <c r="T628" s="369"/>
      <c r="U628" s="369"/>
      <c r="V628" s="344">
        <f t="shared" si="121"/>
        <v>0</v>
      </c>
      <c r="W628" s="345">
        <f>IF(ISBLANK($B628),0,VLOOKUP($B628,Listen!$A$2:$C$45,2,FALSE))</f>
        <v>0</v>
      </c>
      <c r="X628" s="345">
        <f>IF(ISBLANK($B628),0,VLOOKUP($B628,Listen!$A$2:$C$45,3,FALSE))</f>
        <v>0</v>
      </c>
      <c r="Y628" s="372">
        <f t="shared" si="124"/>
        <v>0</v>
      </c>
      <c r="Z628" s="372">
        <f t="shared" si="125"/>
        <v>0</v>
      </c>
      <c r="AA628" s="372">
        <f t="shared" si="125"/>
        <v>0</v>
      </c>
      <c r="AB628" s="372">
        <f t="shared" si="125"/>
        <v>0</v>
      </c>
      <c r="AC628" s="372">
        <f t="shared" si="125"/>
        <v>0</v>
      </c>
      <c r="AD628" s="372">
        <f t="shared" si="125"/>
        <v>0</v>
      </c>
      <c r="AE628" s="372">
        <f t="shared" si="125"/>
        <v>0</v>
      </c>
      <c r="AF628" s="346">
        <f t="shared" si="122"/>
        <v>0</v>
      </c>
      <c r="AG628" s="346">
        <f>IF(C628=Allgemeines!$C$12,SAV!$V628-SAV!$AH628,HLOOKUP(Allgemeines!$C$12-1,$AI$4:$AO$2000,ROW(C628)-3,FALSE)-$AH628)</f>
        <v>0</v>
      </c>
      <c r="AH628" s="346">
        <f>HLOOKUP(Allgemeines!$C$12,$AI$4:$AO$2000,ROW(C628)-3,FALSE)</f>
        <v>0</v>
      </c>
      <c r="AI628" s="346">
        <f t="shared" si="113"/>
        <v>0</v>
      </c>
      <c r="AJ628" s="346">
        <f t="shared" si="114"/>
        <v>0</v>
      </c>
      <c r="AK628" s="346">
        <f t="shared" si="115"/>
        <v>0</v>
      </c>
      <c r="AL628" s="346">
        <f t="shared" si="116"/>
        <v>0</v>
      </c>
      <c r="AM628" s="346">
        <f t="shared" si="117"/>
        <v>0</v>
      </c>
      <c r="AN628" s="346">
        <f t="shared" si="118"/>
        <v>0</v>
      </c>
      <c r="AO628" s="346">
        <f t="shared" si="119"/>
        <v>0</v>
      </c>
    </row>
    <row r="629" spans="1:41" x14ac:dyDescent="0.25">
      <c r="A629" s="369"/>
      <c r="B629" s="369"/>
      <c r="C629" s="370"/>
      <c r="D629" s="369"/>
      <c r="E629" s="369"/>
      <c r="F629" s="369"/>
      <c r="G629" s="344">
        <f t="shared" si="120"/>
        <v>0</v>
      </c>
      <c r="H629" s="369"/>
      <c r="I629" s="369"/>
      <c r="J629" s="369"/>
      <c r="K629" s="369"/>
      <c r="L629" s="369"/>
      <c r="M629" s="369"/>
      <c r="N629" s="369"/>
      <c r="O629" s="369"/>
      <c r="P629" s="371"/>
      <c r="Q629" s="465">
        <f>IF(C629&gt;Allgemeines!$C$12,0,SUM(G629,H629,J629,K629,M629:N629)-SUM(I629,L629,O629:P629))</f>
        <v>0</v>
      </c>
      <c r="R629" s="369"/>
      <c r="S629" s="369"/>
      <c r="T629" s="369"/>
      <c r="U629" s="369"/>
      <c r="V629" s="344">
        <f t="shared" si="121"/>
        <v>0</v>
      </c>
      <c r="W629" s="345">
        <f>IF(ISBLANK($B629),0,VLOOKUP($B629,Listen!$A$2:$C$45,2,FALSE))</f>
        <v>0</v>
      </c>
      <c r="X629" s="345">
        <f>IF(ISBLANK($B629),0,VLOOKUP($B629,Listen!$A$2:$C$45,3,FALSE))</f>
        <v>0</v>
      </c>
      <c r="Y629" s="372">
        <f t="shared" si="124"/>
        <v>0</v>
      </c>
      <c r="Z629" s="372">
        <f t="shared" si="125"/>
        <v>0</v>
      </c>
      <c r="AA629" s="372">
        <f t="shared" si="125"/>
        <v>0</v>
      </c>
      <c r="AB629" s="372">
        <f t="shared" si="125"/>
        <v>0</v>
      </c>
      <c r="AC629" s="372">
        <f t="shared" si="125"/>
        <v>0</v>
      </c>
      <c r="AD629" s="372">
        <f t="shared" si="125"/>
        <v>0</v>
      </c>
      <c r="AE629" s="372">
        <f t="shared" si="125"/>
        <v>0</v>
      </c>
      <c r="AF629" s="346">
        <f t="shared" si="122"/>
        <v>0</v>
      </c>
      <c r="AG629" s="346">
        <f>IF(C629=Allgemeines!$C$12,SAV!$V629-SAV!$AH629,HLOOKUP(Allgemeines!$C$12-1,$AI$4:$AO$2000,ROW(C629)-3,FALSE)-$AH629)</f>
        <v>0</v>
      </c>
      <c r="AH629" s="346">
        <f>HLOOKUP(Allgemeines!$C$12,$AI$4:$AO$2000,ROW(C629)-3,FALSE)</f>
        <v>0</v>
      </c>
      <c r="AI629" s="346">
        <f t="shared" si="113"/>
        <v>0</v>
      </c>
      <c r="AJ629" s="346">
        <f t="shared" si="114"/>
        <v>0</v>
      </c>
      <c r="AK629" s="346">
        <f t="shared" si="115"/>
        <v>0</v>
      </c>
      <c r="AL629" s="346">
        <f t="shared" si="116"/>
        <v>0</v>
      </c>
      <c r="AM629" s="346">
        <f t="shared" si="117"/>
        <v>0</v>
      </c>
      <c r="AN629" s="346">
        <f t="shared" si="118"/>
        <v>0</v>
      </c>
      <c r="AO629" s="346">
        <f t="shared" si="119"/>
        <v>0</v>
      </c>
    </row>
    <row r="630" spans="1:41" x14ac:dyDescent="0.25">
      <c r="A630" s="369"/>
      <c r="B630" s="369"/>
      <c r="C630" s="370"/>
      <c r="D630" s="369"/>
      <c r="E630" s="369"/>
      <c r="F630" s="369"/>
      <c r="G630" s="344">
        <f t="shared" si="120"/>
        <v>0</v>
      </c>
      <c r="H630" s="369"/>
      <c r="I630" s="369"/>
      <c r="J630" s="369"/>
      <c r="K630" s="369"/>
      <c r="L630" s="369"/>
      <c r="M630" s="369"/>
      <c r="N630" s="369"/>
      <c r="O630" s="369"/>
      <c r="P630" s="371"/>
      <c r="Q630" s="465">
        <f>IF(C630&gt;Allgemeines!$C$12,0,SUM(G630,H630,J630,K630,M630:N630)-SUM(I630,L630,O630:P630))</f>
        <v>0</v>
      </c>
      <c r="R630" s="369"/>
      <c r="S630" s="369"/>
      <c r="T630" s="369"/>
      <c r="U630" s="369"/>
      <c r="V630" s="344">
        <f t="shared" si="121"/>
        <v>0</v>
      </c>
      <c r="W630" s="345">
        <f>IF(ISBLANK($B630),0,VLOOKUP($B630,Listen!$A$2:$C$45,2,FALSE))</f>
        <v>0</v>
      </c>
      <c r="X630" s="345">
        <f>IF(ISBLANK($B630),0,VLOOKUP($B630,Listen!$A$2:$C$45,3,FALSE))</f>
        <v>0</v>
      </c>
      <c r="Y630" s="372">
        <f t="shared" si="124"/>
        <v>0</v>
      </c>
      <c r="Z630" s="372">
        <f t="shared" si="125"/>
        <v>0</v>
      </c>
      <c r="AA630" s="372">
        <f t="shared" si="125"/>
        <v>0</v>
      </c>
      <c r="AB630" s="372">
        <f t="shared" si="125"/>
        <v>0</v>
      </c>
      <c r="AC630" s="372">
        <f t="shared" si="125"/>
        <v>0</v>
      </c>
      <c r="AD630" s="372">
        <f t="shared" si="125"/>
        <v>0</v>
      </c>
      <c r="AE630" s="372">
        <f t="shared" si="125"/>
        <v>0</v>
      </c>
      <c r="AF630" s="346">
        <f t="shared" si="122"/>
        <v>0</v>
      </c>
      <c r="AG630" s="346">
        <f>IF(C630=Allgemeines!$C$12,SAV!$V630-SAV!$AH630,HLOOKUP(Allgemeines!$C$12-1,$AI$4:$AO$2000,ROW(C630)-3,FALSE)-$AH630)</f>
        <v>0</v>
      </c>
      <c r="AH630" s="346">
        <f>HLOOKUP(Allgemeines!$C$12,$AI$4:$AO$2000,ROW(C630)-3,FALSE)</f>
        <v>0</v>
      </c>
      <c r="AI630" s="346">
        <f t="shared" si="113"/>
        <v>0</v>
      </c>
      <c r="AJ630" s="346">
        <f t="shared" si="114"/>
        <v>0</v>
      </c>
      <c r="AK630" s="346">
        <f t="shared" si="115"/>
        <v>0</v>
      </c>
      <c r="AL630" s="346">
        <f t="shared" si="116"/>
        <v>0</v>
      </c>
      <c r="AM630" s="346">
        <f t="shared" si="117"/>
        <v>0</v>
      </c>
      <c r="AN630" s="346">
        <f t="shared" si="118"/>
        <v>0</v>
      </c>
      <c r="AO630" s="346">
        <f t="shared" si="119"/>
        <v>0</v>
      </c>
    </row>
    <row r="631" spans="1:41" x14ac:dyDescent="0.25">
      <c r="A631" s="369"/>
      <c r="B631" s="369"/>
      <c r="C631" s="370"/>
      <c r="D631" s="369"/>
      <c r="E631" s="369"/>
      <c r="F631" s="369"/>
      <c r="G631" s="344">
        <f t="shared" si="120"/>
        <v>0</v>
      </c>
      <c r="H631" s="369"/>
      <c r="I631" s="369"/>
      <c r="J631" s="369"/>
      <c r="K631" s="369"/>
      <c r="L631" s="369"/>
      <c r="M631" s="369"/>
      <c r="N631" s="369"/>
      <c r="O631" s="369"/>
      <c r="P631" s="371"/>
      <c r="Q631" s="465">
        <f>IF(C631&gt;Allgemeines!$C$12,0,SUM(G631,H631,J631,K631,M631:N631)-SUM(I631,L631,O631:P631))</f>
        <v>0</v>
      </c>
      <c r="R631" s="369"/>
      <c r="S631" s="369"/>
      <c r="T631" s="369"/>
      <c r="U631" s="369"/>
      <c r="V631" s="344">
        <f t="shared" si="121"/>
        <v>0</v>
      </c>
      <c r="W631" s="345">
        <f>IF(ISBLANK($B631),0,VLOOKUP($B631,Listen!$A$2:$C$45,2,FALSE))</f>
        <v>0</v>
      </c>
      <c r="X631" s="345">
        <f>IF(ISBLANK($B631),0,VLOOKUP($B631,Listen!$A$2:$C$45,3,FALSE))</f>
        <v>0</v>
      </c>
      <c r="Y631" s="372">
        <f t="shared" si="124"/>
        <v>0</v>
      </c>
      <c r="Z631" s="372">
        <f t="shared" si="125"/>
        <v>0</v>
      </c>
      <c r="AA631" s="372">
        <f t="shared" si="125"/>
        <v>0</v>
      </c>
      <c r="AB631" s="372">
        <f t="shared" si="125"/>
        <v>0</v>
      </c>
      <c r="AC631" s="372">
        <f t="shared" si="125"/>
        <v>0</v>
      </c>
      <c r="AD631" s="372">
        <f t="shared" si="125"/>
        <v>0</v>
      </c>
      <c r="AE631" s="372">
        <f t="shared" si="125"/>
        <v>0</v>
      </c>
      <c r="AF631" s="346">
        <f t="shared" si="122"/>
        <v>0</v>
      </c>
      <c r="AG631" s="346">
        <f>IF(C631=Allgemeines!$C$12,SAV!$V631-SAV!$AH631,HLOOKUP(Allgemeines!$C$12-1,$AI$4:$AO$2000,ROW(C631)-3,FALSE)-$AH631)</f>
        <v>0</v>
      </c>
      <c r="AH631" s="346">
        <f>HLOOKUP(Allgemeines!$C$12,$AI$4:$AO$2000,ROW(C631)-3,FALSE)</f>
        <v>0</v>
      </c>
      <c r="AI631" s="346">
        <f t="shared" si="113"/>
        <v>0</v>
      </c>
      <c r="AJ631" s="346">
        <f t="shared" si="114"/>
        <v>0</v>
      </c>
      <c r="AK631" s="346">
        <f t="shared" si="115"/>
        <v>0</v>
      </c>
      <c r="AL631" s="346">
        <f t="shared" si="116"/>
        <v>0</v>
      </c>
      <c r="AM631" s="346">
        <f t="shared" si="117"/>
        <v>0</v>
      </c>
      <c r="AN631" s="346">
        <f t="shared" si="118"/>
        <v>0</v>
      </c>
      <c r="AO631" s="346">
        <f t="shared" si="119"/>
        <v>0</v>
      </c>
    </row>
    <row r="632" spans="1:41" x14ac:dyDescent="0.25">
      <c r="A632" s="369"/>
      <c r="B632" s="369"/>
      <c r="C632" s="370"/>
      <c r="D632" s="369"/>
      <c r="E632" s="369"/>
      <c r="F632" s="369"/>
      <c r="G632" s="344">
        <f t="shared" si="120"/>
        <v>0</v>
      </c>
      <c r="H632" s="369"/>
      <c r="I632" s="369"/>
      <c r="J632" s="369"/>
      <c r="K632" s="369"/>
      <c r="L632" s="369"/>
      <c r="M632" s="369"/>
      <c r="N632" s="369"/>
      <c r="O632" s="369"/>
      <c r="P632" s="371"/>
      <c r="Q632" s="465">
        <f>IF(C632&gt;Allgemeines!$C$12,0,SUM(G632,H632,J632,K632,M632:N632)-SUM(I632,L632,O632:P632))</f>
        <v>0</v>
      </c>
      <c r="R632" s="369"/>
      <c r="S632" s="369"/>
      <c r="T632" s="369"/>
      <c r="U632" s="369"/>
      <c r="V632" s="344">
        <f t="shared" si="121"/>
        <v>0</v>
      </c>
      <c r="W632" s="345">
        <f>IF(ISBLANK($B632),0,VLOOKUP($B632,Listen!$A$2:$C$45,2,FALSE))</f>
        <v>0</v>
      </c>
      <c r="X632" s="345">
        <f>IF(ISBLANK($B632),0,VLOOKUP($B632,Listen!$A$2:$C$45,3,FALSE))</f>
        <v>0</v>
      </c>
      <c r="Y632" s="372">
        <f t="shared" si="124"/>
        <v>0</v>
      </c>
      <c r="Z632" s="372">
        <f t="shared" si="125"/>
        <v>0</v>
      </c>
      <c r="AA632" s="372">
        <f t="shared" si="125"/>
        <v>0</v>
      </c>
      <c r="AB632" s="372">
        <f t="shared" si="125"/>
        <v>0</v>
      </c>
      <c r="AC632" s="372">
        <f t="shared" si="125"/>
        <v>0</v>
      </c>
      <c r="AD632" s="372">
        <f t="shared" si="125"/>
        <v>0</v>
      </c>
      <c r="AE632" s="372">
        <f t="shared" si="125"/>
        <v>0</v>
      </c>
      <c r="AF632" s="346">
        <f t="shared" si="122"/>
        <v>0</v>
      </c>
      <c r="AG632" s="346">
        <f>IF(C632=Allgemeines!$C$12,SAV!$V632-SAV!$AH632,HLOOKUP(Allgemeines!$C$12-1,$AI$4:$AO$2000,ROW(C632)-3,FALSE)-$AH632)</f>
        <v>0</v>
      </c>
      <c r="AH632" s="346">
        <f>HLOOKUP(Allgemeines!$C$12,$AI$4:$AO$2000,ROW(C632)-3,FALSE)</f>
        <v>0</v>
      </c>
      <c r="AI632" s="346">
        <f t="shared" si="113"/>
        <v>0</v>
      </c>
      <c r="AJ632" s="346">
        <f t="shared" si="114"/>
        <v>0</v>
      </c>
      <c r="AK632" s="346">
        <f t="shared" si="115"/>
        <v>0</v>
      </c>
      <c r="AL632" s="346">
        <f t="shared" si="116"/>
        <v>0</v>
      </c>
      <c r="AM632" s="346">
        <f t="shared" si="117"/>
        <v>0</v>
      </c>
      <c r="AN632" s="346">
        <f t="shared" si="118"/>
        <v>0</v>
      </c>
      <c r="AO632" s="346">
        <f t="shared" si="119"/>
        <v>0</v>
      </c>
    </row>
    <row r="633" spans="1:41" x14ac:dyDescent="0.25">
      <c r="A633" s="369"/>
      <c r="B633" s="369"/>
      <c r="C633" s="370"/>
      <c r="D633" s="369"/>
      <c r="E633" s="369"/>
      <c r="F633" s="369"/>
      <c r="G633" s="344">
        <f t="shared" si="120"/>
        <v>0</v>
      </c>
      <c r="H633" s="369"/>
      <c r="I633" s="369"/>
      <c r="J633" s="369"/>
      <c r="K633" s="369"/>
      <c r="L633" s="369"/>
      <c r="M633" s="369"/>
      <c r="N633" s="369"/>
      <c r="O633" s="369"/>
      <c r="P633" s="371"/>
      <c r="Q633" s="465">
        <f>IF(C633&gt;Allgemeines!$C$12,0,SUM(G633,H633,J633,K633,M633:N633)-SUM(I633,L633,O633:P633))</f>
        <v>0</v>
      </c>
      <c r="R633" s="369"/>
      <c r="S633" s="369"/>
      <c r="T633" s="369"/>
      <c r="U633" s="369"/>
      <c r="V633" s="344">
        <f t="shared" si="121"/>
        <v>0</v>
      </c>
      <c r="W633" s="345">
        <f>IF(ISBLANK($B633),0,VLOOKUP($B633,Listen!$A$2:$C$45,2,FALSE))</f>
        <v>0</v>
      </c>
      <c r="X633" s="345">
        <f>IF(ISBLANK($B633),0,VLOOKUP($B633,Listen!$A$2:$C$45,3,FALSE))</f>
        <v>0</v>
      </c>
      <c r="Y633" s="372">
        <f t="shared" si="124"/>
        <v>0</v>
      </c>
      <c r="Z633" s="372">
        <f t="shared" si="125"/>
        <v>0</v>
      </c>
      <c r="AA633" s="372">
        <f t="shared" si="125"/>
        <v>0</v>
      </c>
      <c r="AB633" s="372">
        <f t="shared" si="125"/>
        <v>0</v>
      </c>
      <c r="AC633" s="372">
        <f t="shared" si="125"/>
        <v>0</v>
      </c>
      <c r="AD633" s="372">
        <f t="shared" si="125"/>
        <v>0</v>
      </c>
      <c r="AE633" s="372">
        <f t="shared" si="125"/>
        <v>0</v>
      </c>
      <c r="AF633" s="346">
        <f t="shared" si="122"/>
        <v>0</v>
      </c>
      <c r="AG633" s="346">
        <f>IF(C633=Allgemeines!$C$12,SAV!$V633-SAV!$AH633,HLOOKUP(Allgemeines!$C$12-1,$AI$4:$AO$2000,ROW(C633)-3,FALSE)-$AH633)</f>
        <v>0</v>
      </c>
      <c r="AH633" s="346">
        <f>HLOOKUP(Allgemeines!$C$12,$AI$4:$AO$2000,ROW(C633)-3,FALSE)</f>
        <v>0</v>
      </c>
      <c r="AI633" s="346">
        <f t="shared" si="113"/>
        <v>0</v>
      </c>
      <c r="AJ633" s="346">
        <f t="shared" si="114"/>
        <v>0</v>
      </c>
      <c r="AK633" s="346">
        <f t="shared" si="115"/>
        <v>0</v>
      </c>
      <c r="AL633" s="346">
        <f t="shared" si="116"/>
        <v>0</v>
      </c>
      <c r="AM633" s="346">
        <f t="shared" si="117"/>
        <v>0</v>
      </c>
      <c r="AN633" s="346">
        <f t="shared" si="118"/>
        <v>0</v>
      </c>
      <c r="AO633" s="346">
        <f t="shared" si="119"/>
        <v>0</v>
      </c>
    </row>
    <row r="634" spans="1:41" x14ac:dyDescent="0.25">
      <c r="A634" s="369"/>
      <c r="B634" s="369"/>
      <c r="C634" s="370"/>
      <c r="D634" s="369"/>
      <c r="E634" s="369"/>
      <c r="F634" s="369"/>
      <c r="G634" s="344">
        <f t="shared" si="120"/>
        <v>0</v>
      </c>
      <c r="H634" s="369"/>
      <c r="I634" s="369"/>
      <c r="J634" s="369"/>
      <c r="K634" s="369"/>
      <c r="L634" s="369"/>
      <c r="M634" s="369"/>
      <c r="N634" s="369"/>
      <c r="O634" s="369"/>
      <c r="P634" s="371"/>
      <c r="Q634" s="465">
        <f>IF(C634&gt;Allgemeines!$C$12,0,SUM(G634,H634,J634,K634,M634:N634)-SUM(I634,L634,O634:P634))</f>
        <v>0</v>
      </c>
      <c r="R634" s="369"/>
      <c r="S634" s="369"/>
      <c r="T634" s="369"/>
      <c r="U634" s="369"/>
      <c r="V634" s="344">
        <f t="shared" si="121"/>
        <v>0</v>
      </c>
      <c r="W634" s="345">
        <f>IF(ISBLANK($B634),0,VLOOKUP($B634,Listen!$A$2:$C$45,2,FALSE))</f>
        <v>0</v>
      </c>
      <c r="X634" s="345">
        <f>IF(ISBLANK($B634),0,VLOOKUP($B634,Listen!$A$2:$C$45,3,FALSE))</f>
        <v>0</v>
      </c>
      <c r="Y634" s="372">
        <f t="shared" si="124"/>
        <v>0</v>
      </c>
      <c r="Z634" s="372">
        <f t="shared" si="125"/>
        <v>0</v>
      </c>
      <c r="AA634" s="372">
        <f t="shared" si="125"/>
        <v>0</v>
      </c>
      <c r="AB634" s="372">
        <f t="shared" si="125"/>
        <v>0</v>
      </c>
      <c r="AC634" s="372">
        <f t="shared" si="125"/>
        <v>0</v>
      </c>
      <c r="AD634" s="372">
        <f t="shared" si="125"/>
        <v>0</v>
      </c>
      <c r="AE634" s="372">
        <f t="shared" si="125"/>
        <v>0</v>
      </c>
      <c r="AF634" s="346">
        <f t="shared" si="122"/>
        <v>0</v>
      </c>
      <c r="AG634" s="346">
        <f>IF(C634=Allgemeines!$C$12,SAV!$V634-SAV!$AH634,HLOOKUP(Allgemeines!$C$12-1,$AI$4:$AO$2000,ROW(C634)-3,FALSE)-$AH634)</f>
        <v>0</v>
      </c>
      <c r="AH634" s="346">
        <f>HLOOKUP(Allgemeines!$C$12,$AI$4:$AO$2000,ROW(C634)-3,FALSE)</f>
        <v>0</v>
      </c>
      <c r="AI634" s="346">
        <f t="shared" si="113"/>
        <v>0</v>
      </c>
      <c r="AJ634" s="346">
        <f t="shared" si="114"/>
        <v>0</v>
      </c>
      <c r="AK634" s="346">
        <f t="shared" si="115"/>
        <v>0</v>
      </c>
      <c r="AL634" s="346">
        <f t="shared" si="116"/>
        <v>0</v>
      </c>
      <c r="AM634" s="346">
        <f t="shared" si="117"/>
        <v>0</v>
      </c>
      <c r="AN634" s="346">
        <f t="shared" si="118"/>
        <v>0</v>
      </c>
      <c r="AO634" s="346">
        <f t="shared" si="119"/>
        <v>0</v>
      </c>
    </row>
    <row r="635" spans="1:41" x14ac:dyDescent="0.25">
      <c r="A635" s="369"/>
      <c r="B635" s="369"/>
      <c r="C635" s="370"/>
      <c r="D635" s="369"/>
      <c r="E635" s="369"/>
      <c r="F635" s="369"/>
      <c r="G635" s="344">
        <f t="shared" si="120"/>
        <v>0</v>
      </c>
      <c r="H635" s="369"/>
      <c r="I635" s="369"/>
      <c r="J635" s="369"/>
      <c r="K635" s="369"/>
      <c r="L635" s="369"/>
      <c r="M635" s="369"/>
      <c r="N635" s="369"/>
      <c r="O635" s="369"/>
      <c r="P635" s="371"/>
      <c r="Q635" s="465">
        <f>IF(C635&gt;Allgemeines!$C$12,0,SUM(G635,H635,J635,K635,M635:N635)-SUM(I635,L635,O635:P635))</f>
        <v>0</v>
      </c>
      <c r="R635" s="369"/>
      <c r="S635" s="369"/>
      <c r="T635" s="369"/>
      <c r="U635" s="369"/>
      <c r="V635" s="344">
        <f t="shared" si="121"/>
        <v>0</v>
      </c>
      <c r="W635" s="345">
        <f>IF(ISBLANK($B635),0,VLOOKUP($B635,Listen!$A$2:$C$45,2,FALSE))</f>
        <v>0</v>
      </c>
      <c r="X635" s="345">
        <f>IF(ISBLANK($B635),0,VLOOKUP($B635,Listen!$A$2:$C$45,3,FALSE))</f>
        <v>0</v>
      </c>
      <c r="Y635" s="372">
        <f t="shared" si="124"/>
        <v>0</v>
      </c>
      <c r="Z635" s="372">
        <f t="shared" si="125"/>
        <v>0</v>
      </c>
      <c r="AA635" s="372">
        <f t="shared" si="125"/>
        <v>0</v>
      </c>
      <c r="AB635" s="372">
        <f t="shared" si="125"/>
        <v>0</v>
      </c>
      <c r="AC635" s="372">
        <f t="shared" si="125"/>
        <v>0</v>
      </c>
      <c r="AD635" s="372">
        <f t="shared" si="125"/>
        <v>0</v>
      </c>
      <c r="AE635" s="372">
        <f t="shared" si="125"/>
        <v>0</v>
      </c>
      <c r="AF635" s="346">
        <f t="shared" si="122"/>
        <v>0</v>
      </c>
      <c r="AG635" s="346">
        <f>IF(C635=Allgemeines!$C$12,SAV!$V635-SAV!$AH635,HLOOKUP(Allgemeines!$C$12-1,$AI$4:$AO$2000,ROW(C635)-3,FALSE)-$AH635)</f>
        <v>0</v>
      </c>
      <c r="AH635" s="346">
        <f>HLOOKUP(Allgemeines!$C$12,$AI$4:$AO$2000,ROW(C635)-3,FALSE)</f>
        <v>0</v>
      </c>
      <c r="AI635" s="346">
        <f t="shared" si="113"/>
        <v>0</v>
      </c>
      <c r="AJ635" s="346">
        <f t="shared" si="114"/>
        <v>0</v>
      </c>
      <c r="AK635" s="346">
        <f t="shared" si="115"/>
        <v>0</v>
      </c>
      <c r="AL635" s="346">
        <f t="shared" si="116"/>
        <v>0</v>
      </c>
      <c r="AM635" s="346">
        <f t="shared" si="117"/>
        <v>0</v>
      </c>
      <c r="AN635" s="346">
        <f t="shared" si="118"/>
        <v>0</v>
      </c>
      <c r="AO635" s="346">
        <f t="shared" si="119"/>
        <v>0</v>
      </c>
    </row>
    <row r="636" spans="1:41" x14ac:dyDescent="0.25">
      <c r="A636" s="369"/>
      <c r="B636" s="369"/>
      <c r="C636" s="370"/>
      <c r="D636" s="369"/>
      <c r="E636" s="369"/>
      <c r="F636" s="369"/>
      <c r="G636" s="344">
        <f t="shared" si="120"/>
        <v>0</v>
      </c>
      <c r="H636" s="369"/>
      <c r="I636" s="369"/>
      <c r="J636" s="369"/>
      <c r="K636" s="369"/>
      <c r="L636" s="369"/>
      <c r="M636" s="369"/>
      <c r="N636" s="369"/>
      <c r="O636" s="369"/>
      <c r="P636" s="371"/>
      <c r="Q636" s="465">
        <f>IF(C636&gt;Allgemeines!$C$12,0,SUM(G636,H636,J636,K636,M636:N636)-SUM(I636,L636,O636:P636))</f>
        <v>0</v>
      </c>
      <c r="R636" s="369"/>
      <c r="S636" s="369"/>
      <c r="T636" s="369"/>
      <c r="U636" s="369"/>
      <c r="V636" s="344">
        <f t="shared" si="121"/>
        <v>0</v>
      </c>
      <c r="W636" s="345">
        <f>IF(ISBLANK($B636),0,VLOOKUP($B636,Listen!$A$2:$C$45,2,FALSE))</f>
        <v>0</v>
      </c>
      <c r="X636" s="345">
        <f>IF(ISBLANK($B636),0,VLOOKUP($B636,Listen!$A$2:$C$45,3,FALSE))</f>
        <v>0</v>
      </c>
      <c r="Y636" s="372">
        <f t="shared" si="124"/>
        <v>0</v>
      </c>
      <c r="Z636" s="372">
        <f t="shared" si="125"/>
        <v>0</v>
      </c>
      <c r="AA636" s="372">
        <f t="shared" si="125"/>
        <v>0</v>
      </c>
      <c r="AB636" s="372">
        <f t="shared" si="125"/>
        <v>0</v>
      </c>
      <c r="AC636" s="372">
        <f t="shared" si="125"/>
        <v>0</v>
      </c>
      <c r="AD636" s="372">
        <f t="shared" si="125"/>
        <v>0</v>
      </c>
      <c r="AE636" s="372">
        <f t="shared" si="125"/>
        <v>0</v>
      </c>
      <c r="AF636" s="346">
        <f t="shared" si="122"/>
        <v>0</v>
      </c>
      <c r="AG636" s="346">
        <f>IF(C636=Allgemeines!$C$12,SAV!$V636-SAV!$AH636,HLOOKUP(Allgemeines!$C$12-1,$AI$4:$AO$2000,ROW(C636)-3,FALSE)-$AH636)</f>
        <v>0</v>
      </c>
      <c r="AH636" s="346">
        <f>HLOOKUP(Allgemeines!$C$12,$AI$4:$AO$2000,ROW(C636)-3,FALSE)</f>
        <v>0</v>
      </c>
      <c r="AI636" s="346">
        <f t="shared" si="113"/>
        <v>0</v>
      </c>
      <c r="AJ636" s="346">
        <f t="shared" si="114"/>
        <v>0</v>
      </c>
      <c r="AK636" s="346">
        <f t="shared" si="115"/>
        <v>0</v>
      </c>
      <c r="AL636" s="346">
        <f t="shared" si="116"/>
        <v>0</v>
      </c>
      <c r="AM636" s="346">
        <f t="shared" si="117"/>
        <v>0</v>
      </c>
      <c r="AN636" s="346">
        <f t="shared" si="118"/>
        <v>0</v>
      </c>
      <c r="AO636" s="346">
        <f t="shared" si="119"/>
        <v>0</v>
      </c>
    </row>
    <row r="637" spans="1:41" x14ac:dyDescent="0.25">
      <c r="A637" s="369"/>
      <c r="B637" s="369"/>
      <c r="C637" s="370"/>
      <c r="D637" s="369"/>
      <c r="E637" s="369"/>
      <c r="F637" s="369"/>
      <c r="G637" s="344">
        <f t="shared" si="120"/>
        <v>0</v>
      </c>
      <c r="H637" s="369"/>
      <c r="I637" s="369"/>
      <c r="J637" s="369"/>
      <c r="K637" s="369"/>
      <c r="L637" s="369"/>
      <c r="M637" s="369"/>
      <c r="N637" s="369"/>
      <c r="O637" s="369"/>
      <c r="P637" s="371"/>
      <c r="Q637" s="465">
        <f>IF(C637&gt;Allgemeines!$C$12,0,SUM(G637,H637,J637,K637,M637:N637)-SUM(I637,L637,O637:P637))</f>
        <v>0</v>
      </c>
      <c r="R637" s="369"/>
      <c r="S637" s="369"/>
      <c r="T637" s="369"/>
      <c r="U637" s="369"/>
      <c r="V637" s="344">
        <f t="shared" si="121"/>
        <v>0</v>
      </c>
      <c r="W637" s="345">
        <f>IF(ISBLANK($B637),0,VLOOKUP($B637,Listen!$A$2:$C$45,2,FALSE))</f>
        <v>0</v>
      </c>
      <c r="X637" s="345">
        <f>IF(ISBLANK($B637),0,VLOOKUP($B637,Listen!$A$2:$C$45,3,FALSE))</f>
        <v>0</v>
      </c>
      <c r="Y637" s="372">
        <f t="shared" si="124"/>
        <v>0</v>
      </c>
      <c r="Z637" s="372">
        <f t="shared" si="125"/>
        <v>0</v>
      </c>
      <c r="AA637" s="372">
        <f t="shared" si="125"/>
        <v>0</v>
      </c>
      <c r="AB637" s="372">
        <f t="shared" si="125"/>
        <v>0</v>
      </c>
      <c r="AC637" s="372">
        <f t="shared" si="125"/>
        <v>0</v>
      </c>
      <c r="AD637" s="372">
        <f t="shared" si="125"/>
        <v>0</v>
      </c>
      <c r="AE637" s="372">
        <f t="shared" si="125"/>
        <v>0</v>
      </c>
      <c r="AF637" s="346">
        <f t="shared" si="122"/>
        <v>0</v>
      </c>
      <c r="AG637" s="346">
        <f>IF(C637=Allgemeines!$C$12,SAV!$V637-SAV!$AH637,HLOOKUP(Allgemeines!$C$12-1,$AI$4:$AO$2000,ROW(C637)-3,FALSE)-$AH637)</f>
        <v>0</v>
      </c>
      <c r="AH637" s="346">
        <f>HLOOKUP(Allgemeines!$C$12,$AI$4:$AO$2000,ROW(C637)-3,FALSE)</f>
        <v>0</v>
      </c>
      <c r="AI637" s="346">
        <f t="shared" si="113"/>
        <v>0</v>
      </c>
      <c r="AJ637" s="346">
        <f t="shared" si="114"/>
        <v>0</v>
      </c>
      <c r="AK637" s="346">
        <f t="shared" si="115"/>
        <v>0</v>
      </c>
      <c r="AL637" s="346">
        <f t="shared" si="116"/>
        <v>0</v>
      </c>
      <c r="AM637" s="346">
        <f t="shared" si="117"/>
        <v>0</v>
      </c>
      <c r="AN637" s="346">
        <f t="shared" si="118"/>
        <v>0</v>
      </c>
      <c r="AO637" s="346">
        <f t="shared" si="119"/>
        <v>0</v>
      </c>
    </row>
    <row r="638" spans="1:41" x14ac:dyDescent="0.25">
      <c r="A638" s="369"/>
      <c r="B638" s="369"/>
      <c r="C638" s="370"/>
      <c r="D638" s="369"/>
      <c r="E638" s="369"/>
      <c r="F638" s="369"/>
      <c r="G638" s="344">
        <f t="shared" si="120"/>
        <v>0</v>
      </c>
      <c r="H638" s="369"/>
      <c r="I638" s="369"/>
      <c r="J638" s="369"/>
      <c r="K638" s="369"/>
      <c r="L638" s="369"/>
      <c r="M638" s="369"/>
      <c r="N638" s="369"/>
      <c r="O638" s="369"/>
      <c r="P638" s="371"/>
      <c r="Q638" s="465">
        <f>IF(C638&gt;Allgemeines!$C$12,0,SUM(G638,H638,J638,K638,M638:N638)-SUM(I638,L638,O638:P638))</f>
        <v>0</v>
      </c>
      <c r="R638" s="369"/>
      <c r="S638" s="369"/>
      <c r="T638" s="369"/>
      <c r="U638" s="369"/>
      <c r="V638" s="344">
        <f t="shared" si="121"/>
        <v>0</v>
      </c>
      <c r="W638" s="345">
        <f>IF(ISBLANK($B638),0,VLOOKUP($B638,Listen!$A$2:$C$45,2,FALSE))</f>
        <v>0</v>
      </c>
      <c r="X638" s="345">
        <f>IF(ISBLANK($B638),0,VLOOKUP($B638,Listen!$A$2:$C$45,3,FALSE))</f>
        <v>0</v>
      </c>
      <c r="Y638" s="372">
        <f t="shared" si="124"/>
        <v>0</v>
      </c>
      <c r="Z638" s="372">
        <f t="shared" si="125"/>
        <v>0</v>
      </c>
      <c r="AA638" s="372">
        <f t="shared" si="125"/>
        <v>0</v>
      </c>
      <c r="AB638" s="372">
        <f t="shared" si="125"/>
        <v>0</v>
      </c>
      <c r="AC638" s="372">
        <f t="shared" si="125"/>
        <v>0</v>
      </c>
      <c r="AD638" s="372">
        <f t="shared" si="125"/>
        <v>0</v>
      </c>
      <c r="AE638" s="372">
        <f t="shared" si="125"/>
        <v>0</v>
      </c>
      <c r="AF638" s="346">
        <f t="shared" si="122"/>
        <v>0</v>
      </c>
      <c r="AG638" s="346">
        <f>IF(C638=Allgemeines!$C$12,SAV!$V638-SAV!$AH638,HLOOKUP(Allgemeines!$C$12-1,$AI$4:$AO$2000,ROW(C638)-3,FALSE)-$AH638)</f>
        <v>0</v>
      </c>
      <c r="AH638" s="346">
        <f>HLOOKUP(Allgemeines!$C$12,$AI$4:$AO$2000,ROW(C638)-3,FALSE)</f>
        <v>0</v>
      </c>
      <c r="AI638" s="346">
        <f t="shared" si="113"/>
        <v>0</v>
      </c>
      <c r="AJ638" s="346">
        <f t="shared" si="114"/>
        <v>0</v>
      </c>
      <c r="AK638" s="346">
        <f t="shared" si="115"/>
        <v>0</v>
      </c>
      <c r="AL638" s="346">
        <f t="shared" si="116"/>
        <v>0</v>
      </c>
      <c r="AM638" s="346">
        <f t="shared" si="117"/>
        <v>0</v>
      </c>
      <c r="AN638" s="346">
        <f t="shared" si="118"/>
        <v>0</v>
      </c>
      <c r="AO638" s="346">
        <f t="shared" si="119"/>
        <v>0</v>
      </c>
    </row>
    <row r="639" spans="1:41" x14ac:dyDescent="0.25">
      <c r="A639" s="369"/>
      <c r="B639" s="369"/>
      <c r="C639" s="370"/>
      <c r="D639" s="369"/>
      <c r="E639" s="369"/>
      <c r="F639" s="369"/>
      <c r="G639" s="344">
        <f t="shared" si="120"/>
        <v>0</v>
      </c>
      <c r="H639" s="369"/>
      <c r="I639" s="369"/>
      <c r="J639" s="369"/>
      <c r="K639" s="369"/>
      <c r="L639" s="369"/>
      <c r="M639" s="369"/>
      <c r="N639" s="369"/>
      <c r="O639" s="369"/>
      <c r="P639" s="371"/>
      <c r="Q639" s="465">
        <f>IF(C639&gt;Allgemeines!$C$12,0,SUM(G639,H639,J639,K639,M639:N639)-SUM(I639,L639,O639:P639))</f>
        <v>0</v>
      </c>
      <c r="R639" s="369"/>
      <c r="S639" s="369"/>
      <c r="T639" s="369"/>
      <c r="U639" s="369"/>
      <c r="V639" s="344">
        <f t="shared" si="121"/>
        <v>0</v>
      </c>
      <c r="W639" s="345">
        <f>IF(ISBLANK($B639),0,VLOOKUP($B639,Listen!$A$2:$C$45,2,FALSE))</f>
        <v>0</v>
      </c>
      <c r="X639" s="345">
        <f>IF(ISBLANK($B639),0,VLOOKUP($B639,Listen!$A$2:$C$45,3,FALSE))</f>
        <v>0</v>
      </c>
      <c r="Y639" s="372">
        <f t="shared" si="124"/>
        <v>0</v>
      </c>
      <c r="Z639" s="372">
        <f t="shared" si="125"/>
        <v>0</v>
      </c>
      <c r="AA639" s="372">
        <f t="shared" si="125"/>
        <v>0</v>
      </c>
      <c r="AB639" s="372">
        <f t="shared" si="125"/>
        <v>0</v>
      </c>
      <c r="AC639" s="372">
        <f t="shared" si="125"/>
        <v>0</v>
      </c>
      <c r="AD639" s="372">
        <f t="shared" si="125"/>
        <v>0</v>
      </c>
      <c r="AE639" s="372">
        <f t="shared" si="125"/>
        <v>0</v>
      </c>
      <c r="AF639" s="346">
        <f t="shared" si="122"/>
        <v>0</v>
      </c>
      <c r="AG639" s="346">
        <f>IF(C639=Allgemeines!$C$12,SAV!$V639-SAV!$AH639,HLOOKUP(Allgemeines!$C$12-1,$AI$4:$AO$2000,ROW(C639)-3,FALSE)-$AH639)</f>
        <v>0</v>
      </c>
      <c r="AH639" s="346">
        <f>HLOOKUP(Allgemeines!$C$12,$AI$4:$AO$2000,ROW(C639)-3,FALSE)</f>
        <v>0</v>
      </c>
      <c r="AI639" s="346">
        <f t="shared" si="113"/>
        <v>0</v>
      </c>
      <c r="AJ639" s="346">
        <f t="shared" si="114"/>
        <v>0</v>
      </c>
      <c r="AK639" s="346">
        <f t="shared" si="115"/>
        <v>0</v>
      </c>
      <c r="AL639" s="346">
        <f t="shared" si="116"/>
        <v>0</v>
      </c>
      <c r="AM639" s="346">
        <f t="shared" si="117"/>
        <v>0</v>
      </c>
      <c r="AN639" s="346">
        <f t="shared" si="118"/>
        <v>0</v>
      </c>
      <c r="AO639" s="346">
        <f t="shared" si="119"/>
        <v>0</v>
      </c>
    </row>
    <row r="640" spans="1:41" x14ac:dyDescent="0.25">
      <c r="A640" s="369"/>
      <c r="B640" s="369"/>
      <c r="C640" s="370"/>
      <c r="D640" s="369"/>
      <c r="E640" s="369"/>
      <c r="F640" s="369"/>
      <c r="G640" s="344">
        <f t="shared" si="120"/>
        <v>0</v>
      </c>
      <c r="H640" s="369"/>
      <c r="I640" s="369"/>
      <c r="J640" s="369"/>
      <c r="K640" s="369"/>
      <c r="L640" s="369"/>
      <c r="M640" s="369"/>
      <c r="N640" s="369"/>
      <c r="O640" s="369"/>
      <c r="P640" s="371"/>
      <c r="Q640" s="465">
        <f>IF(C640&gt;Allgemeines!$C$12,0,SUM(G640,H640,J640,K640,M640:N640)-SUM(I640,L640,O640:P640))</f>
        <v>0</v>
      </c>
      <c r="R640" s="369"/>
      <c r="S640" s="369"/>
      <c r="T640" s="369"/>
      <c r="U640" s="369"/>
      <c r="V640" s="344">
        <f t="shared" si="121"/>
        <v>0</v>
      </c>
      <c r="W640" s="345">
        <f>IF(ISBLANK($B640),0,VLOOKUP($B640,Listen!$A$2:$C$45,2,FALSE))</f>
        <v>0</v>
      </c>
      <c r="X640" s="345">
        <f>IF(ISBLANK($B640),0,VLOOKUP($B640,Listen!$A$2:$C$45,3,FALSE))</f>
        <v>0</v>
      </c>
      <c r="Y640" s="372">
        <f t="shared" si="124"/>
        <v>0</v>
      </c>
      <c r="Z640" s="372">
        <f t="shared" si="125"/>
        <v>0</v>
      </c>
      <c r="AA640" s="372">
        <f t="shared" si="125"/>
        <v>0</v>
      </c>
      <c r="AB640" s="372">
        <f t="shared" si="125"/>
        <v>0</v>
      </c>
      <c r="AC640" s="372">
        <f t="shared" si="125"/>
        <v>0</v>
      </c>
      <c r="AD640" s="372">
        <f t="shared" si="125"/>
        <v>0</v>
      </c>
      <c r="AE640" s="372">
        <f t="shared" si="125"/>
        <v>0</v>
      </c>
      <c r="AF640" s="346">
        <f t="shared" si="122"/>
        <v>0</v>
      </c>
      <c r="AG640" s="346">
        <f>IF(C640=Allgemeines!$C$12,SAV!$V640-SAV!$AH640,HLOOKUP(Allgemeines!$C$12-1,$AI$4:$AO$2000,ROW(C640)-3,FALSE)-$AH640)</f>
        <v>0</v>
      </c>
      <c r="AH640" s="346">
        <f>HLOOKUP(Allgemeines!$C$12,$AI$4:$AO$2000,ROW(C640)-3,FALSE)</f>
        <v>0</v>
      </c>
      <c r="AI640" s="346">
        <f t="shared" si="113"/>
        <v>0</v>
      </c>
      <c r="AJ640" s="346">
        <f t="shared" si="114"/>
        <v>0</v>
      </c>
      <c r="AK640" s="346">
        <f t="shared" si="115"/>
        <v>0</v>
      </c>
      <c r="AL640" s="346">
        <f t="shared" si="116"/>
        <v>0</v>
      </c>
      <c r="AM640" s="346">
        <f t="shared" si="117"/>
        <v>0</v>
      </c>
      <c r="AN640" s="346">
        <f t="shared" si="118"/>
        <v>0</v>
      </c>
      <c r="AO640" s="346">
        <f t="shared" si="119"/>
        <v>0</v>
      </c>
    </row>
    <row r="641" spans="1:41" x14ac:dyDescent="0.25">
      <c r="A641" s="369"/>
      <c r="B641" s="369"/>
      <c r="C641" s="370"/>
      <c r="D641" s="369"/>
      <c r="E641" s="369"/>
      <c r="F641" s="369"/>
      <c r="G641" s="344">
        <f t="shared" si="120"/>
        <v>0</v>
      </c>
      <c r="H641" s="369"/>
      <c r="I641" s="369"/>
      <c r="J641" s="369"/>
      <c r="K641" s="369"/>
      <c r="L641" s="369"/>
      <c r="M641" s="369"/>
      <c r="N641" s="369"/>
      <c r="O641" s="369"/>
      <c r="P641" s="371"/>
      <c r="Q641" s="465">
        <f>IF(C641&gt;Allgemeines!$C$12,0,SUM(G641,H641,J641,K641,M641:N641)-SUM(I641,L641,O641:P641))</f>
        <v>0</v>
      </c>
      <c r="R641" s="369"/>
      <c r="S641" s="369"/>
      <c r="T641" s="369"/>
      <c r="U641" s="369"/>
      <c r="V641" s="344">
        <f t="shared" si="121"/>
        <v>0</v>
      </c>
      <c r="W641" s="345">
        <f>IF(ISBLANK($B641),0,VLOOKUP($B641,Listen!$A$2:$C$45,2,FALSE))</f>
        <v>0</v>
      </c>
      <c r="X641" s="345">
        <f>IF(ISBLANK($B641),0,VLOOKUP($B641,Listen!$A$2:$C$45,3,FALSE))</f>
        <v>0</v>
      </c>
      <c r="Y641" s="372">
        <f t="shared" si="124"/>
        <v>0</v>
      </c>
      <c r="Z641" s="372">
        <f t="shared" si="125"/>
        <v>0</v>
      </c>
      <c r="AA641" s="372">
        <f t="shared" si="125"/>
        <v>0</v>
      </c>
      <c r="AB641" s="372">
        <f t="shared" si="125"/>
        <v>0</v>
      </c>
      <c r="AC641" s="372">
        <f t="shared" si="125"/>
        <v>0</v>
      </c>
      <c r="AD641" s="372">
        <f t="shared" si="125"/>
        <v>0</v>
      </c>
      <c r="AE641" s="372">
        <f t="shared" si="125"/>
        <v>0</v>
      </c>
      <c r="AF641" s="346">
        <f t="shared" si="122"/>
        <v>0</v>
      </c>
      <c r="AG641" s="346">
        <f>IF(C641=Allgemeines!$C$12,SAV!$V641-SAV!$AH641,HLOOKUP(Allgemeines!$C$12-1,$AI$4:$AO$2000,ROW(C641)-3,FALSE)-$AH641)</f>
        <v>0</v>
      </c>
      <c r="AH641" s="346">
        <f>HLOOKUP(Allgemeines!$C$12,$AI$4:$AO$2000,ROW(C641)-3,FALSE)</f>
        <v>0</v>
      </c>
      <c r="AI641" s="346">
        <f t="shared" si="113"/>
        <v>0</v>
      </c>
      <c r="AJ641" s="346">
        <f t="shared" si="114"/>
        <v>0</v>
      </c>
      <c r="AK641" s="346">
        <f t="shared" si="115"/>
        <v>0</v>
      </c>
      <c r="AL641" s="346">
        <f t="shared" si="116"/>
        <v>0</v>
      </c>
      <c r="AM641" s="346">
        <f t="shared" si="117"/>
        <v>0</v>
      </c>
      <c r="AN641" s="346">
        <f t="shared" si="118"/>
        <v>0</v>
      </c>
      <c r="AO641" s="346">
        <f t="shared" si="119"/>
        <v>0</v>
      </c>
    </row>
    <row r="642" spans="1:41" x14ac:dyDescent="0.25">
      <c r="A642" s="369"/>
      <c r="B642" s="369"/>
      <c r="C642" s="370"/>
      <c r="D642" s="369"/>
      <c r="E642" s="369"/>
      <c r="F642" s="369"/>
      <c r="G642" s="344">
        <f t="shared" si="120"/>
        <v>0</v>
      </c>
      <c r="H642" s="369"/>
      <c r="I642" s="369"/>
      <c r="J642" s="369"/>
      <c r="K642" s="369"/>
      <c r="L642" s="369"/>
      <c r="M642" s="369"/>
      <c r="N642" s="369"/>
      <c r="O642" s="369"/>
      <c r="P642" s="371"/>
      <c r="Q642" s="465">
        <f>IF(C642&gt;Allgemeines!$C$12,0,SUM(G642,H642,J642,K642,M642:N642)-SUM(I642,L642,O642:P642))</f>
        <v>0</v>
      </c>
      <c r="R642" s="369"/>
      <c r="S642" s="369"/>
      <c r="T642" s="369"/>
      <c r="U642" s="369"/>
      <c r="V642" s="344">
        <f t="shared" si="121"/>
        <v>0</v>
      </c>
      <c r="W642" s="345">
        <f>IF(ISBLANK($B642),0,VLOOKUP($B642,Listen!$A$2:$C$45,2,FALSE))</f>
        <v>0</v>
      </c>
      <c r="X642" s="345">
        <f>IF(ISBLANK($B642),0,VLOOKUP($B642,Listen!$A$2:$C$45,3,FALSE))</f>
        <v>0</v>
      </c>
      <c r="Y642" s="372">
        <f t="shared" si="124"/>
        <v>0</v>
      </c>
      <c r="Z642" s="372">
        <f t="shared" si="125"/>
        <v>0</v>
      </c>
      <c r="AA642" s="372">
        <f t="shared" si="125"/>
        <v>0</v>
      </c>
      <c r="AB642" s="372">
        <f t="shared" si="125"/>
        <v>0</v>
      </c>
      <c r="AC642" s="372">
        <f t="shared" si="125"/>
        <v>0</v>
      </c>
      <c r="AD642" s="372">
        <f t="shared" si="125"/>
        <v>0</v>
      </c>
      <c r="AE642" s="372">
        <f t="shared" si="125"/>
        <v>0</v>
      </c>
      <c r="AF642" s="346">
        <f t="shared" si="122"/>
        <v>0</v>
      </c>
      <c r="AG642" s="346">
        <f>IF(C642=Allgemeines!$C$12,SAV!$V642-SAV!$AH642,HLOOKUP(Allgemeines!$C$12-1,$AI$4:$AO$2000,ROW(C642)-3,FALSE)-$AH642)</f>
        <v>0</v>
      </c>
      <c r="AH642" s="346">
        <f>HLOOKUP(Allgemeines!$C$12,$AI$4:$AO$2000,ROW(C642)-3,FALSE)</f>
        <v>0</v>
      </c>
      <c r="AI642" s="346">
        <f t="shared" si="113"/>
        <v>0</v>
      </c>
      <c r="AJ642" s="346">
        <f t="shared" si="114"/>
        <v>0</v>
      </c>
      <c r="AK642" s="346">
        <f t="shared" si="115"/>
        <v>0</v>
      </c>
      <c r="AL642" s="346">
        <f t="shared" si="116"/>
        <v>0</v>
      </c>
      <c r="AM642" s="346">
        <f t="shared" si="117"/>
        <v>0</v>
      </c>
      <c r="AN642" s="346">
        <f t="shared" si="118"/>
        <v>0</v>
      </c>
      <c r="AO642" s="346">
        <f t="shared" si="119"/>
        <v>0</v>
      </c>
    </row>
    <row r="643" spans="1:41" x14ac:dyDescent="0.25">
      <c r="A643" s="369"/>
      <c r="B643" s="369"/>
      <c r="C643" s="370"/>
      <c r="D643" s="369"/>
      <c r="E643" s="369"/>
      <c r="F643" s="369"/>
      <c r="G643" s="344">
        <f t="shared" si="120"/>
        <v>0</v>
      </c>
      <c r="H643" s="369"/>
      <c r="I643" s="369"/>
      <c r="J643" s="369"/>
      <c r="K643" s="369"/>
      <c r="L643" s="369"/>
      <c r="M643" s="369"/>
      <c r="N643" s="369"/>
      <c r="O643" s="369"/>
      <c r="P643" s="371"/>
      <c r="Q643" s="465">
        <f>IF(C643&gt;Allgemeines!$C$12,0,SUM(G643,H643,J643,K643,M643:N643)-SUM(I643,L643,O643:P643))</f>
        <v>0</v>
      </c>
      <c r="R643" s="369"/>
      <c r="S643" s="369"/>
      <c r="T643" s="369"/>
      <c r="U643" s="369"/>
      <c r="V643" s="344">
        <f t="shared" si="121"/>
        <v>0</v>
      </c>
      <c r="W643" s="345">
        <f>IF(ISBLANK($B643),0,VLOOKUP($B643,Listen!$A$2:$C$45,2,FALSE))</f>
        <v>0</v>
      </c>
      <c r="X643" s="345">
        <f>IF(ISBLANK($B643),0,VLOOKUP($B643,Listen!$A$2:$C$45,3,FALSE))</f>
        <v>0</v>
      </c>
      <c r="Y643" s="372">
        <f t="shared" si="124"/>
        <v>0</v>
      </c>
      <c r="Z643" s="372">
        <f t="shared" si="125"/>
        <v>0</v>
      </c>
      <c r="AA643" s="372">
        <f t="shared" si="125"/>
        <v>0</v>
      </c>
      <c r="AB643" s="372">
        <f t="shared" si="125"/>
        <v>0</v>
      </c>
      <c r="AC643" s="372">
        <f t="shared" si="125"/>
        <v>0</v>
      </c>
      <c r="AD643" s="372">
        <f t="shared" si="125"/>
        <v>0</v>
      </c>
      <c r="AE643" s="372">
        <f t="shared" si="125"/>
        <v>0</v>
      </c>
      <c r="AF643" s="346">
        <f t="shared" si="122"/>
        <v>0</v>
      </c>
      <c r="AG643" s="346">
        <f>IF(C643=Allgemeines!$C$12,SAV!$V643-SAV!$AH643,HLOOKUP(Allgemeines!$C$12-1,$AI$4:$AO$2000,ROW(C643)-3,FALSE)-$AH643)</f>
        <v>0</v>
      </c>
      <c r="AH643" s="346">
        <f>HLOOKUP(Allgemeines!$C$12,$AI$4:$AO$2000,ROW(C643)-3,FALSE)</f>
        <v>0</v>
      </c>
      <c r="AI643" s="346">
        <f t="shared" si="113"/>
        <v>0</v>
      </c>
      <c r="AJ643" s="346">
        <f t="shared" si="114"/>
        <v>0</v>
      </c>
      <c r="AK643" s="346">
        <f t="shared" si="115"/>
        <v>0</v>
      </c>
      <c r="AL643" s="346">
        <f t="shared" si="116"/>
        <v>0</v>
      </c>
      <c r="AM643" s="346">
        <f t="shared" si="117"/>
        <v>0</v>
      </c>
      <c r="AN643" s="346">
        <f t="shared" si="118"/>
        <v>0</v>
      </c>
      <c r="AO643" s="346">
        <f t="shared" si="119"/>
        <v>0</v>
      </c>
    </row>
    <row r="644" spans="1:41" x14ac:dyDescent="0.25">
      <c r="A644" s="369"/>
      <c r="B644" s="369"/>
      <c r="C644" s="370"/>
      <c r="D644" s="369"/>
      <c r="E644" s="369"/>
      <c r="F644" s="369"/>
      <c r="G644" s="344">
        <f t="shared" si="120"/>
        <v>0</v>
      </c>
      <c r="H644" s="369"/>
      <c r="I644" s="369"/>
      <c r="J644" s="369"/>
      <c r="K644" s="369"/>
      <c r="L644" s="369"/>
      <c r="M644" s="369"/>
      <c r="N644" s="369"/>
      <c r="O644" s="369"/>
      <c r="P644" s="371"/>
      <c r="Q644" s="465">
        <f>IF(C644&gt;Allgemeines!$C$12,0,SUM(G644,H644,J644,K644,M644:N644)-SUM(I644,L644,O644:P644))</f>
        <v>0</v>
      </c>
      <c r="R644" s="369"/>
      <c r="S644" s="369"/>
      <c r="T644" s="369"/>
      <c r="U644" s="369"/>
      <c r="V644" s="344">
        <f t="shared" si="121"/>
        <v>0</v>
      </c>
      <c r="W644" s="345">
        <f>IF(ISBLANK($B644),0,VLOOKUP($B644,Listen!$A$2:$C$45,2,FALSE))</f>
        <v>0</v>
      </c>
      <c r="X644" s="345">
        <f>IF(ISBLANK($B644),0,VLOOKUP($B644,Listen!$A$2:$C$45,3,FALSE))</f>
        <v>0</v>
      </c>
      <c r="Y644" s="372">
        <f t="shared" si="124"/>
        <v>0</v>
      </c>
      <c r="Z644" s="372">
        <f t="shared" si="125"/>
        <v>0</v>
      </c>
      <c r="AA644" s="372">
        <f t="shared" si="125"/>
        <v>0</v>
      </c>
      <c r="AB644" s="372">
        <f t="shared" si="125"/>
        <v>0</v>
      </c>
      <c r="AC644" s="372">
        <f t="shared" si="125"/>
        <v>0</v>
      </c>
      <c r="AD644" s="372">
        <f t="shared" si="125"/>
        <v>0</v>
      </c>
      <c r="AE644" s="372">
        <f t="shared" si="125"/>
        <v>0</v>
      </c>
      <c r="AF644" s="346">
        <f t="shared" si="122"/>
        <v>0</v>
      </c>
      <c r="AG644" s="346">
        <f>IF(C644=Allgemeines!$C$12,SAV!$V644-SAV!$AH644,HLOOKUP(Allgemeines!$C$12-1,$AI$4:$AO$2000,ROW(C644)-3,FALSE)-$AH644)</f>
        <v>0</v>
      </c>
      <c r="AH644" s="346">
        <f>HLOOKUP(Allgemeines!$C$12,$AI$4:$AO$2000,ROW(C644)-3,FALSE)</f>
        <v>0</v>
      </c>
      <c r="AI644" s="346">
        <f t="shared" si="113"/>
        <v>0</v>
      </c>
      <c r="AJ644" s="346">
        <f t="shared" si="114"/>
        <v>0</v>
      </c>
      <c r="AK644" s="346">
        <f t="shared" si="115"/>
        <v>0</v>
      </c>
      <c r="AL644" s="346">
        <f t="shared" si="116"/>
        <v>0</v>
      </c>
      <c r="AM644" s="346">
        <f t="shared" si="117"/>
        <v>0</v>
      </c>
      <c r="AN644" s="346">
        <f t="shared" si="118"/>
        <v>0</v>
      </c>
      <c r="AO644" s="346">
        <f t="shared" si="119"/>
        <v>0</v>
      </c>
    </row>
    <row r="645" spans="1:41" x14ac:dyDescent="0.25">
      <c r="A645" s="369"/>
      <c r="B645" s="369"/>
      <c r="C645" s="370"/>
      <c r="D645" s="369"/>
      <c r="E645" s="369"/>
      <c r="F645" s="369"/>
      <c r="G645" s="344">
        <f t="shared" si="120"/>
        <v>0</v>
      </c>
      <c r="H645" s="369"/>
      <c r="I645" s="369"/>
      <c r="J645" s="369"/>
      <c r="K645" s="369"/>
      <c r="L645" s="369"/>
      <c r="M645" s="369"/>
      <c r="N645" s="369"/>
      <c r="O645" s="369"/>
      <c r="P645" s="371"/>
      <c r="Q645" s="465">
        <f>IF(C645&gt;Allgemeines!$C$12,0,SUM(G645,H645,J645,K645,M645:N645)-SUM(I645,L645,O645:P645))</f>
        <v>0</v>
      </c>
      <c r="R645" s="369"/>
      <c r="S645" s="369"/>
      <c r="T645" s="369"/>
      <c r="U645" s="369"/>
      <c r="V645" s="344">
        <f t="shared" si="121"/>
        <v>0</v>
      </c>
      <c r="W645" s="345">
        <f>IF(ISBLANK($B645),0,VLOOKUP($B645,Listen!$A$2:$C$45,2,FALSE))</f>
        <v>0</v>
      </c>
      <c r="X645" s="345">
        <f>IF(ISBLANK($B645),0,VLOOKUP($B645,Listen!$A$2:$C$45,3,FALSE))</f>
        <v>0</v>
      </c>
      <c r="Y645" s="372">
        <f t="shared" si="124"/>
        <v>0</v>
      </c>
      <c r="Z645" s="372">
        <f t="shared" si="125"/>
        <v>0</v>
      </c>
      <c r="AA645" s="372">
        <f t="shared" si="125"/>
        <v>0</v>
      </c>
      <c r="AB645" s="372">
        <f t="shared" si="125"/>
        <v>0</v>
      </c>
      <c r="AC645" s="372">
        <f t="shared" si="125"/>
        <v>0</v>
      </c>
      <c r="AD645" s="372">
        <f t="shared" si="125"/>
        <v>0</v>
      </c>
      <c r="AE645" s="372">
        <f t="shared" si="125"/>
        <v>0</v>
      </c>
      <c r="AF645" s="346">
        <f t="shared" si="122"/>
        <v>0</v>
      </c>
      <c r="AG645" s="346">
        <f>IF(C645=Allgemeines!$C$12,SAV!$V645-SAV!$AH645,HLOOKUP(Allgemeines!$C$12-1,$AI$4:$AO$2000,ROW(C645)-3,FALSE)-$AH645)</f>
        <v>0</v>
      </c>
      <c r="AH645" s="346">
        <f>HLOOKUP(Allgemeines!$C$12,$AI$4:$AO$2000,ROW(C645)-3,FALSE)</f>
        <v>0</v>
      </c>
      <c r="AI645" s="346">
        <f t="shared" ref="AI645:AI708" si="126">IF(OR($C645=0,$V645=0),0,IF($C645&lt;=AI$4,$V645-$V645/Y645*(AI$4-$C645+1),0))</f>
        <v>0</v>
      </c>
      <c r="AJ645" s="346">
        <f t="shared" ref="AJ645:AJ708" si="127">IF(OR($C645=0,$V645=0,Z645-(AJ$4-$C645)=0),0,IF($C645&lt;AJ$4,AI645-AI645/(Z645-(AJ$4-$C645)),IF($C645=AJ$4,$V645-$V645/Z645,0)))</f>
        <v>0</v>
      </c>
      <c r="AK645" s="346">
        <f t="shared" ref="AK645:AK708" si="128">IF(OR($C645=0,$V645=0,AA645-(AK$4-$C645)=0),0,IF($C645&lt;AK$4,AJ645-AJ645/(AA645-(AK$4-$C645)),IF($C645=AK$4,$V645-$V645/AA645,0)))</f>
        <v>0</v>
      </c>
      <c r="AL645" s="346">
        <f t="shared" ref="AL645:AL708" si="129">IF(OR($C645=0,$V645=0,AB645-(AL$4-$C645)=0),0,IF($C645&lt;AL$4,AK645-AK645/(AB645-(AL$4-$C645)),IF($C645=AL$4,$V645-$V645/AB645,0)))</f>
        <v>0</v>
      </c>
      <c r="AM645" s="346">
        <f t="shared" ref="AM645:AM708" si="130">IF(OR($C645=0,$V645=0,AC645-(AM$4-$C645)=0),0,IF($C645&lt;AM$4,AL645-AL645/(AC645-(AM$4-$C645)),IF($C645=AM$4,$V645-$V645/AC645,0)))</f>
        <v>0</v>
      </c>
      <c r="AN645" s="346">
        <f t="shared" ref="AN645:AN708" si="131">IF(OR($C645=0,$V645=0,AD645-(AN$4-$C645)=0),0,IF($C645&lt;AN$4,AM645-AM645/(AD645-(AN$4-$C645)),IF($C645=AN$4,$V645-$V645/AD645,0)))</f>
        <v>0</v>
      </c>
      <c r="AO645" s="346">
        <f t="shared" ref="AO645:AO708" si="132">IF(OR($C645=0,$V645=0,AE645-(AO$4-$C645)=0),0,IF($C645&lt;AO$4,AN645-AN645/(AE645-(AO$4-$C645)),IF($C645=AO$4,$V645-$V645/AE645,0)))</f>
        <v>0</v>
      </c>
    </row>
    <row r="646" spans="1:41" x14ac:dyDescent="0.25">
      <c r="A646" s="369"/>
      <c r="B646" s="369"/>
      <c r="C646" s="370"/>
      <c r="D646" s="369"/>
      <c r="E646" s="369"/>
      <c r="F646" s="369"/>
      <c r="G646" s="344">
        <f t="shared" ref="G646:G709" si="133">D646*E646/100</f>
        <v>0</v>
      </c>
      <c r="H646" s="369"/>
      <c r="I646" s="369"/>
      <c r="J646" s="369"/>
      <c r="K646" s="369"/>
      <c r="L646" s="369"/>
      <c r="M646" s="369"/>
      <c r="N646" s="369"/>
      <c r="O646" s="369"/>
      <c r="P646" s="371"/>
      <c r="Q646" s="465">
        <f>IF(C646&gt;Allgemeines!$C$12,0,SUM(G646,H646,J646,K646,M646:N646)-SUM(I646,L646,O646:P646))</f>
        <v>0</v>
      </c>
      <c r="R646" s="369"/>
      <c r="S646" s="369"/>
      <c r="T646" s="369"/>
      <c r="U646" s="369"/>
      <c r="V646" s="344">
        <f t="shared" ref="V646:V709" si="134">Q646-SUM(R646:U646)</f>
        <v>0</v>
      </c>
      <c r="W646" s="345">
        <f>IF(ISBLANK($B646),0,VLOOKUP($B646,Listen!$A$2:$C$45,2,FALSE))</f>
        <v>0</v>
      </c>
      <c r="X646" s="345">
        <f>IF(ISBLANK($B646),0,VLOOKUP($B646,Listen!$A$2:$C$45,3,FALSE))</f>
        <v>0</v>
      </c>
      <c r="Y646" s="372">
        <f t="shared" si="124"/>
        <v>0</v>
      </c>
      <c r="Z646" s="372">
        <f t="shared" si="125"/>
        <v>0</v>
      </c>
      <c r="AA646" s="372">
        <f t="shared" si="125"/>
        <v>0</v>
      </c>
      <c r="AB646" s="372">
        <f t="shared" si="125"/>
        <v>0</v>
      </c>
      <c r="AC646" s="372">
        <f t="shared" si="125"/>
        <v>0</v>
      </c>
      <c r="AD646" s="372">
        <f t="shared" si="125"/>
        <v>0</v>
      </c>
      <c r="AE646" s="372">
        <f t="shared" si="125"/>
        <v>0</v>
      </c>
      <c r="AF646" s="346">
        <f t="shared" ref="AF646:AF709" si="135">AH646+AG646</f>
        <v>0</v>
      </c>
      <c r="AG646" s="346">
        <f>IF(C646=Allgemeines!$C$12,SAV!$V646-SAV!$AH646,HLOOKUP(Allgemeines!$C$12-1,$AI$4:$AO$2000,ROW(C646)-3,FALSE)-$AH646)</f>
        <v>0</v>
      </c>
      <c r="AH646" s="346">
        <f>HLOOKUP(Allgemeines!$C$12,$AI$4:$AO$2000,ROW(C646)-3,FALSE)</f>
        <v>0</v>
      </c>
      <c r="AI646" s="346">
        <f t="shared" si="126"/>
        <v>0</v>
      </c>
      <c r="AJ646" s="346">
        <f t="shared" si="127"/>
        <v>0</v>
      </c>
      <c r="AK646" s="346">
        <f t="shared" si="128"/>
        <v>0</v>
      </c>
      <c r="AL646" s="346">
        <f t="shared" si="129"/>
        <v>0</v>
      </c>
      <c r="AM646" s="346">
        <f t="shared" si="130"/>
        <v>0</v>
      </c>
      <c r="AN646" s="346">
        <f t="shared" si="131"/>
        <v>0</v>
      </c>
      <c r="AO646" s="346">
        <f t="shared" si="132"/>
        <v>0</v>
      </c>
    </row>
    <row r="647" spans="1:41" x14ac:dyDescent="0.25">
      <c r="A647" s="369"/>
      <c r="B647" s="369"/>
      <c r="C647" s="370"/>
      <c r="D647" s="369"/>
      <c r="E647" s="369"/>
      <c r="F647" s="369"/>
      <c r="G647" s="344">
        <f t="shared" si="133"/>
        <v>0</v>
      </c>
      <c r="H647" s="369"/>
      <c r="I647" s="369"/>
      <c r="J647" s="369"/>
      <c r="K647" s="369"/>
      <c r="L647" s="369"/>
      <c r="M647" s="369"/>
      <c r="N647" s="369"/>
      <c r="O647" s="369"/>
      <c r="P647" s="371"/>
      <c r="Q647" s="465">
        <f>IF(C647&gt;Allgemeines!$C$12,0,SUM(G647,H647,J647,K647,M647:N647)-SUM(I647,L647,O647:P647))</f>
        <v>0</v>
      </c>
      <c r="R647" s="369"/>
      <c r="S647" s="369"/>
      <c r="T647" s="369"/>
      <c r="U647" s="369"/>
      <c r="V647" s="344">
        <f t="shared" si="134"/>
        <v>0</v>
      </c>
      <c r="W647" s="345">
        <f>IF(ISBLANK($B647),0,VLOOKUP($B647,Listen!$A$2:$C$45,2,FALSE))</f>
        <v>0</v>
      </c>
      <c r="X647" s="345">
        <f>IF(ISBLANK($B647),0,VLOOKUP($B647,Listen!$A$2:$C$45,3,FALSE))</f>
        <v>0</v>
      </c>
      <c r="Y647" s="372">
        <f t="shared" si="124"/>
        <v>0</v>
      </c>
      <c r="Z647" s="372">
        <f t="shared" si="125"/>
        <v>0</v>
      </c>
      <c r="AA647" s="372">
        <f t="shared" si="125"/>
        <v>0</v>
      </c>
      <c r="AB647" s="372">
        <f t="shared" si="125"/>
        <v>0</v>
      </c>
      <c r="AC647" s="372">
        <f t="shared" si="125"/>
        <v>0</v>
      </c>
      <c r="AD647" s="372">
        <f t="shared" si="125"/>
        <v>0</v>
      </c>
      <c r="AE647" s="372">
        <f t="shared" si="125"/>
        <v>0</v>
      </c>
      <c r="AF647" s="346">
        <f t="shared" si="135"/>
        <v>0</v>
      </c>
      <c r="AG647" s="346">
        <f>IF(C647=Allgemeines!$C$12,SAV!$V647-SAV!$AH647,HLOOKUP(Allgemeines!$C$12-1,$AI$4:$AO$2000,ROW(C647)-3,FALSE)-$AH647)</f>
        <v>0</v>
      </c>
      <c r="AH647" s="346">
        <f>HLOOKUP(Allgemeines!$C$12,$AI$4:$AO$2000,ROW(C647)-3,FALSE)</f>
        <v>0</v>
      </c>
      <c r="AI647" s="346">
        <f t="shared" si="126"/>
        <v>0</v>
      </c>
      <c r="AJ647" s="346">
        <f t="shared" si="127"/>
        <v>0</v>
      </c>
      <c r="AK647" s="346">
        <f t="shared" si="128"/>
        <v>0</v>
      </c>
      <c r="AL647" s="346">
        <f t="shared" si="129"/>
        <v>0</v>
      </c>
      <c r="AM647" s="346">
        <f t="shared" si="130"/>
        <v>0</v>
      </c>
      <c r="AN647" s="346">
        <f t="shared" si="131"/>
        <v>0</v>
      </c>
      <c r="AO647" s="346">
        <f t="shared" si="132"/>
        <v>0</v>
      </c>
    </row>
    <row r="648" spans="1:41" x14ac:dyDescent="0.25">
      <c r="A648" s="369"/>
      <c r="B648" s="369"/>
      <c r="C648" s="370"/>
      <c r="D648" s="369"/>
      <c r="E648" s="369"/>
      <c r="F648" s="369"/>
      <c r="G648" s="344">
        <f t="shared" si="133"/>
        <v>0</v>
      </c>
      <c r="H648" s="369"/>
      <c r="I648" s="369"/>
      <c r="J648" s="369"/>
      <c r="K648" s="369"/>
      <c r="L648" s="369"/>
      <c r="M648" s="369"/>
      <c r="N648" s="369"/>
      <c r="O648" s="369"/>
      <c r="P648" s="371"/>
      <c r="Q648" s="465">
        <f>IF(C648&gt;Allgemeines!$C$12,0,SUM(G648,H648,J648,K648,M648:N648)-SUM(I648,L648,O648:P648))</f>
        <v>0</v>
      </c>
      <c r="R648" s="369"/>
      <c r="S648" s="369"/>
      <c r="T648" s="369"/>
      <c r="U648" s="369"/>
      <c r="V648" s="344">
        <f t="shared" si="134"/>
        <v>0</v>
      </c>
      <c r="W648" s="345">
        <f>IF(ISBLANK($B648),0,VLOOKUP($B648,Listen!$A$2:$C$45,2,FALSE))</f>
        <v>0</v>
      </c>
      <c r="X648" s="345">
        <f>IF(ISBLANK($B648),0,VLOOKUP($B648,Listen!$A$2:$C$45,3,FALSE))</f>
        <v>0</v>
      </c>
      <c r="Y648" s="372">
        <f t="shared" si="124"/>
        <v>0</v>
      </c>
      <c r="Z648" s="372">
        <f t="shared" si="125"/>
        <v>0</v>
      </c>
      <c r="AA648" s="372">
        <f t="shared" si="125"/>
        <v>0</v>
      </c>
      <c r="AB648" s="372">
        <f t="shared" si="125"/>
        <v>0</v>
      </c>
      <c r="AC648" s="372">
        <f t="shared" si="125"/>
        <v>0</v>
      </c>
      <c r="AD648" s="372">
        <f t="shared" si="125"/>
        <v>0</v>
      </c>
      <c r="AE648" s="372">
        <f t="shared" si="125"/>
        <v>0</v>
      </c>
      <c r="AF648" s="346">
        <f t="shared" si="135"/>
        <v>0</v>
      </c>
      <c r="AG648" s="346">
        <f>IF(C648=Allgemeines!$C$12,SAV!$V648-SAV!$AH648,HLOOKUP(Allgemeines!$C$12-1,$AI$4:$AO$2000,ROW(C648)-3,FALSE)-$AH648)</f>
        <v>0</v>
      </c>
      <c r="AH648" s="346">
        <f>HLOOKUP(Allgemeines!$C$12,$AI$4:$AO$2000,ROW(C648)-3,FALSE)</f>
        <v>0</v>
      </c>
      <c r="AI648" s="346">
        <f t="shared" si="126"/>
        <v>0</v>
      </c>
      <c r="AJ648" s="346">
        <f t="shared" si="127"/>
        <v>0</v>
      </c>
      <c r="AK648" s="346">
        <f t="shared" si="128"/>
        <v>0</v>
      </c>
      <c r="AL648" s="346">
        <f t="shared" si="129"/>
        <v>0</v>
      </c>
      <c r="AM648" s="346">
        <f t="shared" si="130"/>
        <v>0</v>
      </c>
      <c r="AN648" s="346">
        <f t="shared" si="131"/>
        <v>0</v>
      </c>
      <c r="AO648" s="346">
        <f t="shared" si="132"/>
        <v>0</v>
      </c>
    </row>
    <row r="649" spans="1:41" x14ac:dyDescent="0.25">
      <c r="A649" s="369"/>
      <c r="B649" s="369"/>
      <c r="C649" s="370"/>
      <c r="D649" s="369"/>
      <c r="E649" s="369"/>
      <c r="F649" s="369"/>
      <c r="G649" s="344">
        <f t="shared" si="133"/>
        <v>0</v>
      </c>
      <c r="H649" s="369"/>
      <c r="I649" s="369"/>
      <c r="J649" s="369"/>
      <c r="K649" s="369"/>
      <c r="L649" s="369"/>
      <c r="M649" s="369"/>
      <c r="N649" s="369"/>
      <c r="O649" s="369"/>
      <c r="P649" s="371"/>
      <c r="Q649" s="465">
        <f>IF(C649&gt;Allgemeines!$C$12,0,SUM(G649,H649,J649,K649,M649:N649)-SUM(I649,L649,O649:P649))</f>
        <v>0</v>
      </c>
      <c r="R649" s="369"/>
      <c r="S649" s="369"/>
      <c r="T649" s="369"/>
      <c r="U649" s="369"/>
      <c r="V649" s="344">
        <f t="shared" si="134"/>
        <v>0</v>
      </c>
      <c r="W649" s="345">
        <f>IF(ISBLANK($B649),0,VLOOKUP($B649,Listen!$A$2:$C$45,2,FALSE))</f>
        <v>0</v>
      </c>
      <c r="X649" s="345">
        <f>IF(ISBLANK($B649),0,VLOOKUP($B649,Listen!$A$2:$C$45,3,FALSE))</f>
        <v>0</v>
      </c>
      <c r="Y649" s="372">
        <f t="shared" si="124"/>
        <v>0</v>
      </c>
      <c r="Z649" s="372">
        <f t="shared" si="125"/>
        <v>0</v>
      </c>
      <c r="AA649" s="372">
        <f t="shared" si="125"/>
        <v>0</v>
      </c>
      <c r="AB649" s="372">
        <f t="shared" si="125"/>
        <v>0</v>
      </c>
      <c r="AC649" s="372">
        <f t="shared" si="125"/>
        <v>0</v>
      </c>
      <c r="AD649" s="372">
        <f t="shared" si="125"/>
        <v>0</v>
      </c>
      <c r="AE649" s="372">
        <f t="shared" si="125"/>
        <v>0</v>
      </c>
      <c r="AF649" s="346">
        <f t="shared" si="135"/>
        <v>0</v>
      </c>
      <c r="AG649" s="346">
        <f>IF(C649=Allgemeines!$C$12,SAV!$V649-SAV!$AH649,HLOOKUP(Allgemeines!$C$12-1,$AI$4:$AO$2000,ROW(C649)-3,FALSE)-$AH649)</f>
        <v>0</v>
      </c>
      <c r="AH649" s="346">
        <f>HLOOKUP(Allgemeines!$C$12,$AI$4:$AO$2000,ROW(C649)-3,FALSE)</f>
        <v>0</v>
      </c>
      <c r="AI649" s="346">
        <f t="shared" si="126"/>
        <v>0</v>
      </c>
      <c r="AJ649" s="346">
        <f t="shared" si="127"/>
        <v>0</v>
      </c>
      <c r="AK649" s="346">
        <f t="shared" si="128"/>
        <v>0</v>
      </c>
      <c r="AL649" s="346">
        <f t="shared" si="129"/>
        <v>0</v>
      </c>
      <c r="AM649" s="346">
        <f t="shared" si="130"/>
        <v>0</v>
      </c>
      <c r="AN649" s="346">
        <f t="shared" si="131"/>
        <v>0</v>
      </c>
      <c r="AO649" s="346">
        <f t="shared" si="132"/>
        <v>0</v>
      </c>
    </row>
    <row r="650" spans="1:41" x14ac:dyDescent="0.25">
      <c r="A650" s="369"/>
      <c r="B650" s="369"/>
      <c r="C650" s="370"/>
      <c r="D650" s="369"/>
      <c r="E650" s="369"/>
      <c r="F650" s="369"/>
      <c r="G650" s="344">
        <f t="shared" si="133"/>
        <v>0</v>
      </c>
      <c r="H650" s="369"/>
      <c r="I650" s="369"/>
      <c r="J650" s="369"/>
      <c r="K650" s="369"/>
      <c r="L650" s="369"/>
      <c r="M650" s="369"/>
      <c r="N650" s="369"/>
      <c r="O650" s="369"/>
      <c r="P650" s="371"/>
      <c r="Q650" s="465">
        <f>IF(C650&gt;Allgemeines!$C$12,0,SUM(G650,H650,J650,K650,M650:N650)-SUM(I650,L650,O650:P650))</f>
        <v>0</v>
      </c>
      <c r="R650" s="369"/>
      <c r="S650" s="369"/>
      <c r="T650" s="369"/>
      <c r="U650" s="369"/>
      <c r="V650" s="344">
        <f t="shared" si="134"/>
        <v>0</v>
      </c>
      <c r="W650" s="345">
        <f>IF(ISBLANK($B650),0,VLOOKUP($B650,Listen!$A$2:$C$45,2,FALSE))</f>
        <v>0</v>
      </c>
      <c r="X650" s="345">
        <f>IF(ISBLANK($B650),0,VLOOKUP($B650,Listen!$A$2:$C$45,3,FALSE))</f>
        <v>0</v>
      </c>
      <c r="Y650" s="372">
        <f t="shared" si="124"/>
        <v>0</v>
      </c>
      <c r="Z650" s="372">
        <f t="shared" si="125"/>
        <v>0</v>
      </c>
      <c r="AA650" s="372">
        <f t="shared" si="125"/>
        <v>0</v>
      </c>
      <c r="AB650" s="372">
        <f t="shared" si="125"/>
        <v>0</v>
      </c>
      <c r="AC650" s="372">
        <f t="shared" si="125"/>
        <v>0</v>
      </c>
      <c r="AD650" s="372">
        <f t="shared" si="125"/>
        <v>0</v>
      </c>
      <c r="AE650" s="372">
        <f t="shared" si="125"/>
        <v>0</v>
      </c>
      <c r="AF650" s="346">
        <f t="shared" si="135"/>
        <v>0</v>
      </c>
      <c r="AG650" s="346">
        <f>IF(C650=Allgemeines!$C$12,SAV!$V650-SAV!$AH650,HLOOKUP(Allgemeines!$C$12-1,$AI$4:$AO$2000,ROW(C650)-3,FALSE)-$AH650)</f>
        <v>0</v>
      </c>
      <c r="AH650" s="346">
        <f>HLOOKUP(Allgemeines!$C$12,$AI$4:$AO$2000,ROW(C650)-3,FALSE)</f>
        <v>0</v>
      </c>
      <c r="AI650" s="346">
        <f t="shared" si="126"/>
        <v>0</v>
      </c>
      <c r="AJ650" s="346">
        <f t="shared" si="127"/>
        <v>0</v>
      </c>
      <c r="AK650" s="346">
        <f t="shared" si="128"/>
        <v>0</v>
      </c>
      <c r="AL650" s="346">
        <f t="shared" si="129"/>
        <v>0</v>
      </c>
      <c r="AM650" s="346">
        <f t="shared" si="130"/>
        <v>0</v>
      </c>
      <c r="AN650" s="346">
        <f t="shared" si="131"/>
        <v>0</v>
      </c>
      <c r="AO650" s="346">
        <f t="shared" si="132"/>
        <v>0</v>
      </c>
    </row>
    <row r="651" spans="1:41" x14ac:dyDescent="0.25">
      <c r="A651" s="369"/>
      <c r="B651" s="369"/>
      <c r="C651" s="370"/>
      <c r="D651" s="369"/>
      <c r="E651" s="369"/>
      <c r="F651" s="369"/>
      <c r="G651" s="344">
        <f t="shared" si="133"/>
        <v>0</v>
      </c>
      <c r="H651" s="369"/>
      <c r="I651" s="369"/>
      <c r="J651" s="369"/>
      <c r="K651" s="369"/>
      <c r="L651" s="369"/>
      <c r="M651" s="369"/>
      <c r="N651" s="369"/>
      <c r="O651" s="369"/>
      <c r="P651" s="371"/>
      <c r="Q651" s="465">
        <f>IF(C651&gt;Allgemeines!$C$12,0,SUM(G651,H651,J651,K651,M651:N651)-SUM(I651,L651,O651:P651))</f>
        <v>0</v>
      </c>
      <c r="R651" s="369"/>
      <c r="S651" s="369"/>
      <c r="T651" s="369"/>
      <c r="U651" s="369"/>
      <c r="V651" s="344">
        <f t="shared" si="134"/>
        <v>0</v>
      </c>
      <c r="W651" s="345">
        <f>IF(ISBLANK($B651),0,VLOOKUP($B651,Listen!$A$2:$C$45,2,FALSE))</f>
        <v>0</v>
      </c>
      <c r="X651" s="345">
        <f>IF(ISBLANK($B651),0,VLOOKUP($B651,Listen!$A$2:$C$45,3,FALSE))</f>
        <v>0</v>
      </c>
      <c r="Y651" s="372">
        <f t="shared" ref="Y651:Y714" si="136">$W651</f>
        <v>0</v>
      </c>
      <c r="Z651" s="372">
        <f t="shared" si="125"/>
        <v>0</v>
      </c>
      <c r="AA651" s="372">
        <f t="shared" si="125"/>
        <v>0</v>
      </c>
      <c r="AB651" s="372">
        <f t="shared" si="125"/>
        <v>0</v>
      </c>
      <c r="AC651" s="372">
        <f t="shared" si="125"/>
        <v>0</v>
      </c>
      <c r="AD651" s="372">
        <f t="shared" si="125"/>
        <v>0</v>
      </c>
      <c r="AE651" s="372">
        <f t="shared" si="125"/>
        <v>0</v>
      </c>
      <c r="AF651" s="346">
        <f t="shared" si="135"/>
        <v>0</v>
      </c>
      <c r="AG651" s="346">
        <f>IF(C651=Allgemeines!$C$12,SAV!$V651-SAV!$AH651,HLOOKUP(Allgemeines!$C$12-1,$AI$4:$AO$2000,ROW(C651)-3,FALSE)-$AH651)</f>
        <v>0</v>
      </c>
      <c r="AH651" s="346">
        <f>HLOOKUP(Allgemeines!$C$12,$AI$4:$AO$2000,ROW(C651)-3,FALSE)</f>
        <v>0</v>
      </c>
      <c r="AI651" s="346">
        <f t="shared" si="126"/>
        <v>0</v>
      </c>
      <c r="AJ651" s="346">
        <f t="shared" si="127"/>
        <v>0</v>
      </c>
      <c r="AK651" s="346">
        <f t="shared" si="128"/>
        <v>0</v>
      </c>
      <c r="AL651" s="346">
        <f t="shared" si="129"/>
        <v>0</v>
      </c>
      <c r="AM651" s="346">
        <f t="shared" si="130"/>
        <v>0</v>
      </c>
      <c r="AN651" s="346">
        <f t="shared" si="131"/>
        <v>0</v>
      </c>
      <c r="AO651" s="346">
        <f t="shared" si="132"/>
        <v>0</v>
      </c>
    </row>
    <row r="652" spans="1:41" x14ac:dyDescent="0.25">
      <c r="A652" s="369"/>
      <c r="B652" s="369"/>
      <c r="C652" s="370"/>
      <c r="D652" s="369"/>
      <c r="E652" s="369"/>
      <c r="F652" s="369"/>
      <c r="G652" s="344">
        <f t="shared" si="133"/>
        <v>0</v>
      </c>
      <c r="H652" s="369"/>
      <c r="I652" s="369"/>
      <c r="J652" s="369"/>
      <c r="K652" s="369"/>
      <c r="L652" s="369"/>
      <c r="M652" s="369"/>
      <c r="N652" s="369"/>
      <c r="O652" s="369"/>
      <c r="P652" s="371"/>
      <c r="Q652" s="465">
        <f>IF(C652&gt;Allgemeines!$C$12,0,SUM(G652,H652,J652,K652,M652:N652)-SUM(I652,L652,O652:P652))</f>
        <v>0</v>
      </c>
      <c r="R652" s="369"/>
      <c r="S652" s="369"/>
      <c r="T652" s="369"/>
      <c r="U652" s="369"/>
      <c r="V652" s="344">
        <f t="shared" si="134"/>
        <v>0</v>
      </c>
      <c r="W652" s="345">
        <f>IF(ISBLANK($B652),0,VLOOKUP($B652,Listen!$A$2:$C$45,2,FALSE))</f>
        <v>0</v>
      </c>
      <c r="X652" s="345">
        <f>IF(ISBLANK($B652),0,VLOOKUP($B652,Listen!$A$2:$C$45,3,FALSE))</f>
        <v>0</v>
      </c>
      <c r="Y652" s="372">
        <f t="shared" si="136"/>
        <v>0</v>
      </c>
      <c r="Z652" s="372">
        <f t="shared" si="125"/>
        <v>0</v>
      </c>
      <c r="AA652" s="372">
        <f t="shared" si="125"/>
        <v>0</v>
      </c>
      <c r="AB652" s="372">
        <f t="shared" si="125"/>
        <v>0</v>
      </c>
      <c r="AC652" s="372">
        <f t="shared" si="125"/>
        <v>0</v>
      </c>
      <c r="AD652" s="372">
        <f t="shared" si="125"/>
        <v>0</v>
      </c>
      <c r="AE652" s="372">
        <f t="shared" si="125"/>
        <v>0</v>
      </c>
      <c r="AF652" s="346">
        <f t="shared" si="135"/>
        <v>0</v>
      </c>
      <c r="AG652" s="346">
        <f>IF(C652=Allgemeines!$C$12,SAV!$V652-SAV!$AH652,HLOOKUP(Allgemeines!$C$12-1,$AI$4:$AO$2000,ROW(C652)-3,FALSE)-$AH652)</f>
        <v>0</v>
      </c>
      <c r="AH652" s="346">
        <f>HLOOKUP(Allgemeines!$C$12,$AI$4:$AO$2000,ROW(C652)-3,FALSE)</f>
        <v>0</v>
      </c>
      <c r="AI652" s="346">
        <f t="shared" si="126"/>
        <v>0</v>
      </c>
      <c r="AJ652" s="346">
        <f t="shared" si="127"/>
        <v>0</v>
      </c>
      <c r="AK652" s="346">
        <f t="shared" si="128"/>
        <v>0</v>
      </c>
      <c r="AL652" s="346">
        <f t="shared" si="129"/>
        <v>0</v>
      </c>
      <c r="AM652" s="346">
        <f t="shared" si="130"/>
        <v>0</v>
      </c>
      <c r="AN652" s="346">
        <f t="shared" si="131"/>
        <v>0</v>
      </c>
      <c r="AO652" s="346">
        <f t="shared" si="132"/>
        <v>0</v>
      </c>
    </row>
    <row r="653" spans="1:41" x14ac:dyDescent="0.25">
      <c r="A653" s="369"/>
      <c r="B653" s="369"/>
      <c r="C653" s="370"/>
      <c r="D653" s="369"/>
      <c r="E653" s="369"/>
      <c r="F653" s="369"/>
      <c r="G653" s="344">
        <f t="shared" si="133"/>
        <v>0</v>
      </c>
      <c r="H653" s="369"/>
      <c r="I653" s="369"/>
      <c r="J653" s="369"/>
      <c r="K653" s="369"/>
      <c r="L653" s="369"/>
      <c r="M653" s="369"/>
      <c r="N653" s="369"/>
      <c r="O653" s="369"/>
      <c r="P653" s="371"/>
      <c r="Q653" s="465">
        <f>IF(C653&gt;Allgemeines!$C$12,0,SUM(G653,H653,J653,K653,M653:N653)-SUM(I653,L653,O653:P653))</f>
        <v>0</v>
      </c>
      <c r="R653" s="369"/>
      <c r="S653" s="369"/>
      <c r="T653" s="369"/>
      <c r="U653" s="369"/>
      <c r="V653" s="344">
        <f t="shared" si="134"/>
        <v>0</v>
      </c>
      <c r="W653" s="345">
        <f>IF(ISBLANK($B653),0,VLOOKUP($B653,Listen!$A$2:$C$45,2,FALSE))</f>
        <v>0</v>
      </c>
      <c r="X653" s="345">
        <f>IF(ISBLANK($B653),0,VLOOKUP($B653,Listen!$A$2:$C$45,3,FALSE))</f>
        <v>0</v>
      </c>
      <c r="Y653" s="372">
        <f t="shared" si="136"/>
        <v>0</v>
      </c>
      <c r="Z653" s="372">
        <f t="shared" si="125"/>
        <v>0</v>
      </c>
      <c r="AA653" s="372">
        <f t="shared" si="125"/>
        <v>0</v>
      </c>
      <c r="AB653" s="372">
        <f t="shared" si="125"/>
        <v>0</v>
      </c>
      <c r="AC653" s="372">
        <f t="shared" si="125"/>
        <v>0</v>
      </c>
      <c r="AD653" s="372">
        <f t="shared" si="125"/>
        <v>0</v>
      </c>
      <c r="AE653" s="372">
        <f t="shared" si="125"/>
        <v>0</v>
      </c>
      <c r="AF653" s="346">
        <f t="shared" si="135"/>
        <v>0</v>
      </c>
      <c r="AG653" s="346">
        <f>IF(C653=Allgemeines!$C$12,SAV!$V653-SAV!$AH653,HLOOKUP(Allgemeines!$C$12-1,$AI$4:$AO$2000,ROW(C653)-3,FALSE)-$AH653)</f>
        <v>0</v>
      </c>
      <c r="AH653" s="346">
        <f>HLOOKUP(Allgemeines!$C$12,$AI$4:$AO$2000,ROW(C653)-3,FALSE)</f>
        <v>0</v>
      </c>
      <c r="AI653" s="346">
        <f t="shared" si="126"/>
        <v>0</v>
      </c>
      <c r="AJ653" s="346">
        <f t="shared" si="127"/>
        <v>0</v>
      </c>
      <c r="AK653" s="346">
        <f t="shared" si="128"/>
        <v>0</v>
      </c>
      <c r="AL653" s="346">
        <f t="shared" si="129"/>
        <v>0</v>
      </c>
      <c r="AM653" s="346">
        <f t="shared" si="130"/>
        <v>0</v>
      </c>
      <c r="AN653" s="346">
        <f t="shared" si="131"/>
        <v>0</v>
      </c>
      <c r="AO653" s="346">
        <f t="shared" si="132"/>
        <v>0</v>
      </c>
    </row>
    <row r="654" spans="1:41" x14ac:dyDescent="0.25">
      <c r="A654" s="369"/>
      <c r="B654" s="369"/>
      <c r="C654" s="370"/>
      <c r="D654" s="369"/>
      <c r="E654" s="369"/>
      <c r="F654" s="369"/>
      <c r="G654" s="344">
        <f t="shared" si="133"/>
        <v>0</v>
      </c>
      <c r="H654" s="369"/>
      <c r="I654" s="369"/>
      <c r="J654" s="369"/>
      <c r="K654" s="369"/>
      <c r="L654" s="369"/>
      <c r="M654" s="369"/>
      <c r="N654" s="369"/>
      <c r="O654" s="369"/>
      <c r="P654" s="371"/>
      <c r="Q654" s="465">
        <f>IF(C654&gt;Allgemeines!$C$12,0,SUM(G654,H654,J654,K654,M654:N654)-SUM(I654,L654,O654:P654))</f>
        <v>0</v>
      </c>
      <c r="R654" s="369"/>
      <c r="S654" s="369"/>
      <c r="T654" s="369"/>
      <c r="U654" s="369"/>
      <c r="V654" s="344">
        <f t="shared" si="134"/>
        <v>0</v>
      </c>
      <c r="W654" s="345">
        <f>IF(ISBLANK($B654),0,VLOOKUP($B654,Listen!$A$2:$C$45,2,FALSE))</f>
        <v>0</v>
      </c>
      <c r="X654" s="345">
        <f>IF(ISBLANK($B654),0,VLOOKUP($B654,Listen!$A$2:$C$45,3,FALSE))</f>
        <v>0</v>
      </c>
      <c r="Y654" s="372">
        <f t="shared" si="136"/>
        <v>0</v>
      </c>
      <c r="Z654" s="372">
        <f t="shared" si="125"/>
        <v>0</v>
      </c>
      <c r="AA654" s="372">
        <f t="shared" si="125"/>
        <v>0</v>
      </c>
      <c r="AB654" s="372">
        <f t="shared" si="125"/>
        <v>0</v>
      </c>
      <c r="AC654" s="372">
        <f t="shared" si="125"/>
        <v>0</v>
      </c>
      <c r="AD654" s="372">
        <f t="shared" si="125"/>
        <v>0</v>
      </c>
      <c r="AE654" s="372">
        <f t="shared" si="125"/>
        <v>0</v>
      </c>
      <c r="AF654" s="346">
        <f t="shared" si="135"/>
        <v>0</v>
      </c>
      <c r="AG654" s="346">
        <f>IF(C654=Allgemeines!$C$12,SAV!$V654-SAV!$AH654,HLOOKUP(Allgemeines!$C$12-1,$AI$4:$AO$2000,ROW(C654)-3,FALSE)-$AH654)</f>
        <v>0</v>
      </c>
      <c r="AH654" s="346">
        <f>HLOOKUP(Allgemeines!$C$12,$AI$4:$AO$2000,ROW(C654)-3,FALSE)</f>
        <v>0</v>
      </c>
      <c r="AI654" s="346">
        <f t="shared" si="126"/>
        <v>0</v>
      </c>
      <c r="AJ654" s="346">
        <f t="shared" si="127"/>
        <v>0</v>
      </c>
      <c r="AK654" s="346">
        <f t="shared" si="128"/>
        <v>0</v>
      </c>
      <c r="AL654" s="346">
        <f t="shared" si="129"/>
        <v>0</v>
      </c>
      <c r="AM654" s="346">
        <f t="shared" si="130"/>
        <v>0</v>
      </c>
      <c r="AN654" s="346">
        <f t="shared" si="131"/>
        <v>0</v>
      </c>
      <c r="AO654" s="346">
        <f t="shared" si="132"/>
        <v>0</v>
      </c>
    </row>
    <row r="655" spans="1:41" x14ac:dyDescent="0.25">
      <c r="A655" s="369"/>
      <c r="B655" s="369"/>
      <c r="C655" s="370"/>
      <c r="D655" s="369"/>
      <c r="E655" s="369"/>
      <c r="F655" s="369"/>
      <c r="G655" s="344">
        <f t="shared" si="133"/>
        <v>0</v>
      </c>
      <c r="H655" s="369"/>
      <c r="I655" s="369"/>
      <c r="J655" s="369"/>
      <c r="K655" s="369"/>
      <c r="L655" s="369"/>
      <c r="M655" s="369"/>
      <c r="N655" s="369"/>
      <c r="O655" s="369"/>
      <c r="P655" s="371"/>
      <c r="Q655" s="465">
        <f>IF(C655&gt;Allgemeines!$C$12,0,SUM(G655,H655,J655,K655,M655:N655)-SUM(I655,L655,O655:P655))</f>
        <v>0</v>
      </c>
      <c r="R655" s="369"/>
      <c r="S655" s="369"/>
      <c r="T655" s="369"/>
      <c r="U655" s="369"/>
      <c r="V655" s="344">
        <f t="shared" si="134"/>
        <v>0</v>
      </c>
      <c r="W655" s="345">
        <f>IF(ISBLANK($B655),0,VLOOKUP($B655,Listen!$A$2:$C$45,2,FALSE))</f>
        <v>0</v>
      </c>
      <c r="X655" s="345">
        <f>IF(ISBLANK($B655),0,VLOOKUP($B655,Listen!$A$2:$C$45,3,FALSE))</f>
        <v>0</v>
      </c>
      <c r="Y655" s="372">
        <f t="shared" si="136"/>
        <v>0</v>
      </c>
      <c r="Z655" s="372">
        <f t="shared" si="125"/>
        <v>0</v>
      </c>
      <c r="AA655" s="372">
        <f t="shared" si="125"/>
        <v>0</v>
      </c>
      <c r="AB655" s="372">
        <f t="shared" si="125"/>
        <v>0</v>
      </c>
      <c r="AC655" s="372">
        <f t="shared" si="125"/>
        <v>0</v>
      </c>
      <c r="AD655" s="372">
        <f t="shared" si="125"/>
        <v>0</v>
      </c>
      <c r="AE655" s="372">
        <f t="shared" si="125"/>
        <v>0</v>
      </c>
      <c r="AF655" s="346">
        <f t="shared" si="135"/>
        <v>0</v>
      </c>
      <c r="AG655" s="346">
        <f>IF(C655=Allgemeines!$C$12,SAV!$V655-SAV!$AH655,HLOOKUP(Allgemeines!$C$12-1,$AI$4:$AO$2000,ROW(C655)-3,FALSE)-$AH655)</f>
        <v>0</v>
      </c>
      <c r="AH655" s="346">
        <f>HLOOKUP(Allgemeines!$C$12,$AI$4:$AO$2000,ROW(C655)-3,FALSE)</f>
        <v>0</v>
      </c>
      <c r="AI655" s="346">
        <f t="shared" si="126"/>
        <v>0</v>
      </c>
      <c r="AJ655" s="346">
        <f t="shared" si="127"/>
        <v>0</v>
      </c>
      <c r="AK655" s="346">
        <f t="shared" si="128"/>
        <v>0</v>
      </c>
      <c r="AL655" s="346">
        <f t="shared" si="129"/>
        <v>0</v>
      </c>
      <c r="AM655" s="346">
        <f t="shared" si="130"/>
        <v>0</v>
      </c>
      <c r="AN655" s="346">
        <f t="shared" si="131"/>
        <v>0</v>
      </c>
      <c r="AO655" s="346">
        <f t="shared" si="132"/>
        <v>0</v>
      </c>
    </row>
    <row r="656" spans="1:41" x14ac:dyDescent="0.25">
      <c r="A656" s="369"/>
      <c r="B656" s="369"/>
      <c r="C656" s="370"/>
      <c r="D656" s="369"/>
      <c r="E656" s="369"/>
      <c r="F656" s="369"/>
      <c r="G656" s="344">
        <f t="shared" si="133"/>
        <v>0</v>
      </c>
      <c r="H656" s="369"/>
      <c r="I656" s="369"/>
      <c r="J656" s="369"/>
      <c r="K656" s="369"/>
      <c r="L656" s="369"/>
      <c r="M656" s="369"/>
      <c r="N656" s="369"/>
      <c r="O656" s="369"/>
      <c r="P656" s="371"/>
      <c r="Q656" s="465">
        <f>IF(C656&gt;Allgemeines!$C$12,0,SUM(G656,H656,J656,K656,M656:N656)-SUM(I656,L656,O656:P656))</f>
        <v>0</v>
      </c>
      <c r="R656" s="369"/>
      <c r="S656" s="369"/>
      <c r="T656" s="369"/>
      <c r="U656" s="369"/>
      <c r="V656" s="344">
        <f t="shared" si="134"/>
        <v>0</v>
      </c>
      <c r="W656" s="345">
        <f>IF(ISBLANK($B656),0,VLOOKUP($B656,Listen!$A$2:$C$45,2,FALSE))</f>
        <v>0</v>
      </c>
      <c r="X656" s="345">
        <f>IF(ISBLANK($B656),0,VLOOKUP($B656,Listen!$A$2:$C$45,3,FALSE))</f>
        <v>0</v>
      </c>
      <c r="Y656" s="372">
        <f t="shared" si="136"/>
        <v>0</v>
      </c>
      <c r="Z656" s="372">
        <f t="shared" si="125"/>
        <v>0</v>
      </c>
      <c r="AA656" s="372">
        <f t="shared" si="125"/>
        <v>0</v>
      </c>
      <c r="AB656" s="372">
        <f t="shared" si="125"/>
        <v>0</v>
      </c>
      <c r="AC656" s="372">
        <f t="shared" si="125"/>
        <v>0</v>
      </c>
      <c r="AD656" s="372">
        <f t="shared" si="125"/>
        <v>0</v>
      </c>
      <c r="AE656" s="372">
        <f t="shared" si="125"/>
        <v>0</v>
      </c>
      <c r="AF656" s="346">
        <f t="shared" si="135"/>
        <v>0</v>
      </c>
      <c r="AG656" s="346">
        <f>IF(C656=Allgemeines!$C$12,SAV!$V656-SAV!$AH656,HLOOKUP(Allgemeines!$C$12-1,$AI$4:$AO$2000,ROW(C656)-3,FALSE)-$AH656)</f>
        <v>0</v>
      </c>
      <c r="AH656" s="346">
        <f>HLOOKUP(Allgemeines!$C$12,$AI$4:$AO$2000,ROW(C656)-3,FALSE)</f>
        <v>0</v>
      </c>
      <c r="AI656" s="346">
        <f t="shared" si="126"/>
        <v>0</v>
      </c>
      <c r="AJ656" s="346">
        <f t="shared" si="127"/>
        <v>0</v>
      </c>
      <c r="AK656" s="346">
        <f t="shared" si="128"/>
        <v>0</v>
      </c>
      <c r="AL656" s="346">
        <f t="shared" si="129"/>
        <v>0</v>
      </c>
      <c r="AM656" s="346">
        <f t="shared" si="130"/>
        <v>0</v>
      </c>
      <c r="AN656" s="346">
        <f t="shared" si="131"/>
        <v>0</v>
      </c>
      <c r="AO656" s="346">
        <f t="shared" si="132"/>
        <v>0</v>
      </c>
    </row>
    <row r="657" spans="1:41" x14ac:dyDescent="0.25">
      <c r="A657" s="369"/>
      <c r="B657" s="369"/>
      <c r="C657" s="370"/>
      <c r="D657" s="369"/>
      <c r="E657" s="369"/>
      <c r="F657" s="369"/>
      <c r="G657" s="344">
        <f t="shared" si="133"/>
        <v>0</v>
      </c>
      <c r="H657" s="369"/>
      <c r="I657" s="369"/>
      <c r="J657" s="369"/>
      <c r="K657" s="369"/>
      <c r="L657" s="369"/>
      <c r="M657" s="369"/>
      <c r="N657" s="369"/>
      <c r="O657" s="369"/>
      <c r="P657" s="371"/>
      <c r="Q657" s="465">
        <f>IF(C657&gt;Allgemeines!$C$12,0,SUM(G657,H657,J657,K657,M657:N657)-SUM(I657,L657,O657:P657))</f>
        <v>0</v>
      </c>
      <c r="R657" s="369"/>
      <c r="S657" s="369"/>
      <c r="T657" s="369"/>
      <c r="U657" s="369"/>
      <c r="V657" s="344">
        <f t="shared" si="134"/>
        <v>0</v>
      </c>
      <c r="W657" s="345">
        <f>IF(ISBLANK($B657),0,VLOOKUP($B657,Listen!$A$2:$C$45,2,FALSE))</f>
        <v>0</v>
      </c>
      <c r="X657" s="345">
        <f>IF(ISBLANK($B657),0,VLOOKUP($B657,Listen!$A$2:$C$45,3,FALSE))</f>
        <v>0</v>
      </c>
      <c r="Y657" s="372">
        <f t="shared" si="136"/>
        <v>0</v>
      </c>
      <c r="Z657" s="372">
        <f t="shared" si="125"/>
        <v>0</v>
      </c>
      <c r="AA657" s="372">
        <f t="shared" si="125"/>
        <v>0</v>
      </c>
      <c r="AB657" s="372">
        <f t="shared" si="125"/>
        <v>0</v>
      </c>
      <c r="AC657" s="372">
        <f t="shared" si="125"/>
        <v>0</v>
      </c>
      <c r="AD657" s="372">
        <f t="shared" si="125"/>
        <v>0</v>
      </c>
      <c r="AE657" s="372">
        <f t="shared" si="125"/>
        <v>0</v>
      </c>
      <c r="AF657" s="346">
        <f t="shared" si="135"/>
        <v>0</v>
      </c>
      <c r="AG657" s="346">
        <f>IF(C657=Allgemeines!$C$12,SAV!$V657-SAV!$AH657,HLOOKUP(Allgemeines!$C$12-1,$AI$4:$AO$2000,ROW(C657)-3,FALSE)-$AH657)</f>
        <v>0</v>
      </c>
      <c r="AH657" s="346">
        <f>HLOOKUP(Allgemeines!$C$12,$AI$4:$AO$2000,ROW(C657)-3,FALSE)</f>
        <v>0</v>
      </c>
      <c r="AI657" s="346">
        <f t="shared" si="126"/>
        <v>0</v>
      </c>
      <c r="AJ657" s="346">
        <f t="shared" si="127"/>
        <v>0</v>
      </c>
      <c r="AK657" s="346">
        <f t="shared" si="128"/>
        <v>0</v>
      </c>
      <c r="AL657" s="346">
        <f t="shared" si="129"/>
        <v>0</v>
      </c>
      <c r="AM657" s="346">
        <f t="shared" si="130"/>
        <v>0</v>
      </c>
      <c r="AN657" s="346">
        <f t="shared" si="131"/>
        <v>0</v>
      </c>
      <c r="AO657" s="346">
        <f t="shared" si="132"/>
        <v>0</v>
      </c>
    </row>
    <row r="658" spans="1:41" x14ac:dyDescent="0.25">
      <c r="A658" s="369"/>
      <c r="B658" s="369"/>
      <c r="C658" s="370"/>
      <c r="D658" s="369"/>
      <c r="E658" s="369"/>
      <c r="F658" s="369"/>
      <c r="G658" s="344">
        <f t="shared" si="133"/>
        <v>0</v>
      </c>
      <c r="H658" s="369"/>
      <c r="I658" s="369"/>
      <c r="J658" s="369"/>
      <c r="K658" s="369"/>
      <c r="L658" s="369"/>
      <c r="M658" s="369"/>
      <c r="N658" s="369"/>
      <c r="O658" s="369"/>
      <c r="P658" s="371"/>
      <c r="Q658" s="465">
        <f>IF(C658&gt;Allgemeines!$C$12,0,SUM(G658,H658,J658,K658,M658:N658)-SUM(I658,L658,O658:P658))</f>
        <v>0</v>
      </c>
      <c r="R658" s="369"/>
      <c r="S658" s="369"/>
      <c r="T658" s="369"/>
      <c r="U658" s="369"/>
      <c r="V658" s="344">
        <f t="shared" si="134"/>
        <v>0</v>
      </c>
      <c r="W658" s="345">
        <f>IF(ISBLANK($B658),0,VLOOKUP($B658,Listen!$A$2:$C$45,2,FALSE))</f>
        <v>0</v>
      </c>
      <c r="X658" s="345">
        <f>IF(ISBLANK($B658),0,VLOOKUP($B658,Listen!$A$2:$C$45,3,FALSE))</f>
        <v>0</v>
      </c>
      <c r="Y658" s="372">
        <f t="shared" si="136"/>
        <v>0</v>
      </c>
      <c r="Z658" s="372">
        <f t="shared" si="125"/>
        <v>0</v>
      </c>
      <c r="AA658" s="372">
        <f t="shared" si="125"/>
        <v>0</v>
      </c>
      <c r="AB658" s="372">
        <f t="shared" si="125"/>
        <v>0</v>
      </c>
      <c r="AC658" s="372">
        <f t="shared" si="125"/>
        <v>0</v>
      </c>
      <c r="AD658" s="372">
        <f t="shared" si="125"/>
        <v>0</v>
      </c>
      <c r="AE658" s="372">
        <f t="shared" si="125"/>
        <v>0</v>
      </c>
      <c r="AF658" s="346">
        <f t="shared" si="135"/>
        <v>0</v>
      </c>
      <c r="AG658" s="346">
        <f>IF(C658=Allgemeines!$C$12,SAV!$V658-SAV!$AH658,HLOOKUP(Allgemeines!$C$12-1,$AI$4:$AO$2000,ROW(C658)-3,FALSE)-$AH658)</f>
        <v>0</v>
      </c>
      <c r="AH658" s="346">
        <f>HLOOKUP(Allgemeines!$C$12,$AI$4:$AO$2000,ROW(C658)-3,FALSE)</f>
        <v>0</v>
      </c>
      <c r="AI658" s="346">
        <f t="shared" si="126"/>
        <v>0</v>
      </c>
      <c r="AJ658" s="346">
        <f t="shared" si="127"/>
        <v>0</v>
      </c>
      <c r="AK658" s="346">
        <f t="shared" si="128"/>
        <v>0</v>
      </c>
      <c r="AL658" s="346">
        <f t="shared" si="129"/>
        <v>0</v>
      </c>
      <c r="AM658" s="346">
        <f t="shared" si="130"/>
        <v>0</v>
      </c>
      <c r="AN658" s="346">
        <f t="shared" si="131"/>
        <v>0</v>
      </c>
      <c r="AO658" s="346">
        <f t="shared" si="132"/>
        <v>0</v>
      </c>
    </row>
    <row r="659" spans="1:41" x14ac:dyDescent="0.25">
      <c r="A659" s="369"/>
      <c r="B659" s="369"/>
      <c r="C659" s="370"/>
      <c r="D659" s="369"/>
      <c r="E659" s="369"/>
      <c r="F659" s="369"/>
      <c r="G659" s="344">
        <f t="shared" si="133"/>
        <v>0</v>
      </c>
      <c r="H659" s="369"/>
      <c r="I659" s="369"/>
      <c r="J659" s="369"/>
      <c r="K659" s="369"/>
      <c r="L659" s="369"/>
      <c r="M659" s="369"/>
      <c r="N659" s="369"/>
      <c r="O659" s="369"/>
      <c r="P659" s="371"/>
      <c r="Q659" s="465">
        <f>IF(C659&gt;Allgemeines!$C$12,0,SUM(G659,H659,J659,K659,M659:N659)-SUM(I659,L659,O659:P659))</f>
        <v>0</v>
      </c>
      <c r="R659" s="369"/>
      <c r="S659" s="369"/>
      <c r="T659" s="369"/>
      <c r="U659" s="369"/>
      <c r="V659" s="344">
        <f t="shared" si="134"/>
        <v>0</v>
      </c>
      <c r="W659" s="345">
        <f>IF(ISBLANK($B659),0,VLOOKUP($B659,Listen!$A$2:$C$45,2,FALSE))</f>
        <v>0</v>
      </c>
      <c r="X659" s="345">
        <f>IF(ISBLANK($B659),0,VLOOKUP($B659,Listen!$A$2:$C$45,3,FALSE))</f>
        <v>0</v>
      </c>
      <c r="Y659" s="372">
        <f t="shared" si="136"/>
        <v>0</v>
      </c>
      <c r="Z659" s="372">
        <f t="shared" si="125"/>
        <v>0</v>
      </c>
      <c r="AA659" s="372">
        <f t="shared" si="125"/>
        <v>0</v>
      </c>
      <c r="AB659" s="372">
        <f t="shared" si="125"/>
        <v>0</v>
      </c>
      <c r="AC659" s="372">
        <f t="shared" si="125"/>
        <v>0</v>
      </c>
      <c r="AD659" s="372">
        <f t="shared" si="125"/>
        <v>0</v>
      </c>
      <c r="AE659" s="372">
        <f t="shared" si="125"/>
        <v>0</v>
      </c>
      <c r="AF659" s="346">
        <f t="shared" si="135"/>
        <v>0</v>
      </c>
      <c r="AG659" s="346">
        <f>IF(C659=Allgemeines!$C$12,SAV!$V659-SAV!$AH659,HLOOKUP(Allgemeines!$C$12-1,$AI$4:$AO$2000,ROW(C659)-3,FALSE)-$AH659)</f>
        <v>0</v>
      </c>
      <c r="AH659" s="346">
        <f>HLOOKUP(Allgemeines!$C$12,$AI$4:$AO$2000,ROW(C659)-3,FALSE)</f>
        <v>0</v>
      </c>
      <c r="AI659" s="346">
        <f t="shared" si="126"/>
        <v>0</v>
      </c>
      <c r="AJ659" s="346">
        <f t="shared" si="127"/>
        <v>0</v>
      </c>
      <c r="AK659" s="346">
        <f t="shared" si="128"/>
        <v>0</v>
      </c>
      <c r="AL659" s="346">
        <f t="shared" si="129"/>
        <v>0</v>
      </c>
      <c r="AM659" s="346">
        <f t="shared" si="130"/>
        <v>0</v>
      </c>
      <c r="AN659" s="346">
        <f t="shared" si="131"/>
        <v>0</v>
      </c>
      <c r="AO659" s="346">
        <f t="shared" si="132"/>
        <v>0</v>
      </c>
    </row>
    <row r="660" spans="1:41" x14ac:dyDescent="0.25">
      <c r="A660" s="369"/>
      <c r="B660" s="369"/>
      <c r="C660" s="370"/>
      <c r="D660" s="369"/>
      <c r="E660" s="369"/>
      <c r="F660" s="369"/>
      <c r="G660" s="344">
        <f t="shared" si="133"/>
        <v>0</v>
      </c>
      <c r="H660" s="369"/>
      <c r="I660" s="369"/>
      <c r="J660" s="369"/>
      <c r="K660" s="369"/>
      <c r="L660" s="369"/>
      <c r="M660" s="369"/>
      <c r="N660" s="369"/>
      <c r="O660" s="369"/>
      <c r="P660" s="371"/>
      <c r="Q660" s="465">
        <f>IF(C660&gt;Allgemeines!$C$12,0,SUM(G660,H660,J660,K660,M660:N660)-SUM(I660,L660,O660:P660))</f>
        <v>0</v>
      </c>
      <c r="R660" s="369"/>
      <c r="S660" s="369"/>
      <c r="T660" s="369"/>
      <c r="U660" s="369"/>
      <c r="V660" s="344">
        <f t="shared" si="134"/>
        <v>0</v>
      </c>
      <c r="W660" s="345">
        <f>IF(ISBLANK($B660),0,VLOOKUP($B660,Listen!$A$2:$C$45,2,FALSE))</f>
        <v>0</v>
      </c>
      <c r="X660" s="345">
        <f>IF(ISBLANK($B660),0,VLOOKUP($B660,Listen!$A$2:$C$45,3,FALSE))</f>
        <v>0</v>
      </c>
      <c r="Y660" s="372">
        <f t="shared" si="136"/>
        <v>0</v>
      </c>
      <c r="Z660" s="372">
        <f t="shared" si="125"/>
        <v>0</v>
      </c>
      <c r="AA660" s="372">
        <f t="shared" si="125"/>
        <v>0</v>
      </c>
      <c r="AB660" s="372">
        <f t="shared" si="125"/>
        <v>0</v>
      </c>
      <c r="AC660" s="372">
        <f t="shared" si="125"/>
        <v>0</v>
      </c>
      <c r="AD660" s="372">
        <f t="shared" si="125"/>
        <v>0</v>
      </c>
      <c r="AE660" s="372">
        <f t="shared" si="125"/>
        <v>0</v>
      </c>
      <c r="AF660" s="346">
        <f t="shared" si="135"/>
        <v>0</v>
      </c>
      <c r="AG660" s="346">
        <f>IF(C660=Allgemeines!$C$12,SAV!$V660-SAV!$AH660,HLOOKUP(Allgemeines!$C$12-1,$AI$4:$AO$2000,ROW(C660)-3,FALSE)-$AH660)</f>
        <v>0</v>
      </c>
      <c r="AH660" s="346">
        <f>HLOOKUP(Allgemeines!$C$12,$AI$4:$AO$2000,ROW(C660)-3,FALSE)</f>
        <v>0</v>
      </c>
      <c r="AI660" s="346">
        <f t="shared" si="126"/>
        <v>0</v>
      </c>
      <c r="AJ660" s="346">
        <f t="shared" si="127"/>
        <v>0</v>
      </c>
      <c r="AK660" s="346">
        <f t="shared" si="128"/>
        <v>0</v>
      </c>
      <c r="AL660" s="346">
        <f t="shared" si="129"/>
        <v>0</v>
      </c>
      <c r="AM660" s="346">
        <f t="shared" si="130"/>
        <v>0</v>
      </c>
      <c r="AN660" s="346">
        <f t="shared" si="131"/>
        <v>0</v>
      </c>
      <c r="AO660" s="346">
        <f t="shared" si="132"/>
        <v>0</v>
      </c>
    </row>
    <row r="661" spans="1:41" x14ac:dyDescent="0.25">
      <c r="A661" s="369"/>
      <c r="B661" s="369"/>
      <c r="C661" s="370"/>
      <c r="D661" s="369"/>
      <c r="E661" s="369"/>
      <c r="F661" s="369"/>
      <c r="G661" s="344">
        <f t="shared" si="133"/>
        <v>0</v>
      </c>
      <c r="H661" s="369"/>
      <c r="I661" s="369"/>
      <c r="J661" s="369"/>
      <c r="K661" s="369"/>
      <c r="L661" s="369"/>
      <c r="M661" s="369"/>
      <c r="N661" s="369"/>
      <c r="O661" s="369"/>
      <c r="P661" s="371"/>
      <c r="Q661" s="465">
        <f>IF(C661&gt;Allgemeines!$C$12,0,SUM(G661,H661,J661,K661,M661:N661)-SUM(I661,L661,O661:P661))</f>
        <v>0</v>
      </c>
      <c r="R661" s="369"/>
      <c r="S661" s="369"/>
      <c r="T661" s="369"/>
      <c r="U661" s="369"/>
      <c r="V661" s="344">
        <f t="shared" si="134"/>
        <v>0</v>
      </c>
      <c r="W661" s="345">
        <f>IF(ISBLANK($B661),0,VLOOKUP($B661,Listen!$A$2:$C$45,2,FALSE))</f>
        <v>0</v>
      </c>
      <c r="X661" s="345">
        <f>IF(ISBLANK($B661),0,VLOOKUP($B661,Listen!$A$2:$C$45,3,FALSE))</f>
        <v>0</v>
      </c>
      <c r="Y661" s="372">
        <f t="shared" si="136"/>
        <v>0</v>
      </c>
      <c r="Z661" s="372">
        <f t="shared" si="125"/>
        <v>0</v>
      </c>
      <c r="AA661" s="372">
        <f t="shared" si="125"/>
        <v>0</v>
      </c>
      <c r="AB661" s="372">
        <f t="shared" si="125"/>
        <v>0</v>
      </c>
      <c r="AC661" s="372">
        <f t="shared" si="125"/>
        <v>0</v>
      </c>
      <c r="AD661" s="372">
        <f t="shared" si="125"/>
        <v>0</v>
      </c>
      <c r="AE661" s="372">
        <f t="shared" si="125"/>
        <v>0</v>
      </c>
      <c r="AF661" s="346">
        <f t="shared" si="135"/>
        <v>0</v>
      </c>
      <c r="AG661" s="346">
        <f>IF(C661=Allgemeines!$C$12,SAV!$V661-SAV!$AH661,HLOOKUP(Allgemeines!$C$12-1,$AI$4:$AO$2000,ROW(C661)-3,FALSE)-$AH661)</f>
        <v>0</v>
      </c>
      <c r="AH661" s="346">
        <f>HLOOKUP(Allgemeines!$C$12,$AI$4:$AO$2000,ROW(C661)-3,FALSE)</f>
        <v>0</v>
      </c>
      <c r="AI661" s="346">
        <f t="shared" si="126"/>
        <v>0</v>
      </c>
      <c r="AJ661" s="346">
        <f t="shared" si="127"/>
        <v>0</v>
      </c>
      <c r="AK661" s="346">
        <f t="shared" si="128"/>
        <v>0</v>
      </c>
      <c r="AL661" s="346">
        <f t="shared" si="129"/>
        <v>0</v>
      </c>
      <c r="AM661" s="346">
        <f t="shared" si="130"/>
        <v>0</v>
      </c>
      <c r="AN661" s="346">
        <f t="shared" si="131"/>
        <v>0</v>
      </c>
      <c r="AO661" s="346">
        <f t="shared" si="132"/>
        <v>0</v>
      </c>
    </row>
    <row r="662" spans="1:41" x14ac:dyDescent="0.25">
      <c r="A662" s="369"/>
      <c r="B662" s="369"/>
      <c r="C662" s="370"/>
      <c r="D662" s="369"/>
      <c r="E662" s="369"/>
      <c r="F662" s="369"/>
      <c r="G662" s="344">
        <f t="shared" si="133"/>
        <v>0</v>
      </c>
      <c r="H662" s="369"/>
      <c r="I662" s="369"/>
      <c r="J662" s="369"/>
      <c r="K662" s="369"/>
      <c r="L662" s="369"/>
      <c r="M662" s="369"/>
      <c r="N662" s="369"/>
      <c r="O662" s="369"/>
      <c r="P662" s="371"/>
      <c r="Q662" s="465">
        <f>IF(C662&gt;Allgemeines!$C$12,0,SUM(G662,H662,J662,K662,M662:N662)-SUM(I662,L662,O662:P662))</f>
        <v>0</v>
      </c>
      <c r="R662" s="369"/>
      <c r="S662" s="369"/>
      <c r="T662" s="369"/>
      <c r="U662" s="369"/>
      <c r="V662" s="344">
        <f t="shared" si="134"/>
        <v>0</v>
      </c>
      <c r="W662" s="345">
        <f>IF(ISBLANK($B662),0,VLOOKUP($B662,Listen!$A$2:$C$45,2,FALSE))</f>
        <v>0</v>
      </c>
      <c r="X662" s="345">
        <f>IF(ISBLANK($B662),0,VLOOKUP($B662,Listen!$A$2:$C$45,3,FALSE))</f>
        <v>0</v>
      </c>
      <c r="Y662" s="372">
        <f t="shared" si="136"/>
        <v>0</v>
      </c>
      <c r="Z662" s="372">
        <f t="shared" si="125"/>
        <v>0</v>
      </c>
      <c r="AA662" s="372">
        <f t="shared" si="125"/>
        <v>0</v>
      </c>
      <c r="AB662" s="372">
        <f t="shared" si="125"/>
        <v>0</v>
      </c>
      <c r="AC662" s="372">
        <f t="shared" si="125"/>
        <v>0</v>
      </c>
      <c r="AD662" s="372">
        <f t="shared" si="125"/>
        <v>0</v>
      </c>
      <c r="AE662" s="372">
        <f t="shared" si="125"/>
        <v>0</v>
      </c>
      <c r="AF662" s="346">
        <f t="shared" si="135"/>
        <v>0</v>
      </c>
      <c r="AG662" s="346">
        <f>IF(C662=Allgemeines!$C$12,SAV!$V662-SAV!$AH662,HLOOKUP(Allgemeines!$C$12-1,$AI$4:$AO$2000,ROW(C662)-3,FALSE)-$AH662)</f>
        <v>0</v>
      </c>
      <c r="AH662" s="346">
        <f>HLOOKUP(Allgemeines!$C$12,$AI$4:$AO$2000,ROW(C662)-3,FALSE)</f>
        <v>0</v>
      </c>
      <c r="AI662" s="346">
        <f t="shared" si="126"/>
        <v>0</v>
      </c>
      <c r="AJ662" s="346">
        <f t="shared" si="127"/>
        <v>0</v>
      </c>
      <c r="AK662" s="346">
        <f t="shared" si="128"/>
        <v>0</v>
      </c>
      <c r="AL662" s="346">
        <f t="shared" si="129"/>
        <v>0</v>
      </c>
      <c r="AM662" s="346">
        <f t="shared" si="130"/>
        <v>0</v>
      </c>
      <c r="AN662" s="346">
        <f t="shared" si="131"/>
        <v>0</v>
      </c>
      <c r="AO662" s="346">
        <f t="shared" si="132"/>
        <v>0</v>
      </c>
    </row>
    <row r="663" spans="1:41" x14ac:dyDescent="0.25">
      <c r="A663" s="369"/>
      <c r="B663" s="369"/>
      <c r="C663" s="370"/>
      <c r="D663" s="369"/>
      <c r="E663" s="369"/>
      <c r="F663" s="369"/>
      <c r="G663" s="344">
        <f t="shared" si="133"/>
        <v>0</v>
      </c>
      <c r="H663" s="369"/>
      <c r="I663" s="369"/>
      <c r="J663" s="369"/>
      <c r="K663" s="369"/>
      <c r="L663" s="369"/>
      <c r="M663" s="369"/>
      <c r="N663" s="369"/>
      <c r="O663" s="369"/>
      <c r="P663" s="371"/>
      <c r="Q663" s="465">
        <f>IF(C663&gt;Allgemeines!$C$12,0,SUM(G663,H663,J663,K663,M663:N663)-SUM(I663,L663,O663:P663))</f>
        <v>0</v>
      </c>
      <c r="R663" s="369"/>
      <c r="S663" s="369"/>
      <c r="T663" s="369"/>
      <c r="U663" s="369"/>
      <c r="V663" s="344">
        <f t="shared" si="134"/>
        <v>0</v>
      </c>
      <c r="W663" s="345">
        <f>IF(ISBLANK($B663),0,VLOOKUP($B663,Listen!$A$2:$C$45,2,FALSE))</f>
        <v>0</v>
      </c>
      <c r="X663" s="345">
        <f>IF(ISBLANK($B663),0,VLOOKUP($B663,Listen!$A$2:$C$45,3,FALSE))</f>
        <v>0</v>
      </c>
      <c r="Y663" s="372">
        <f t="shared" si="136"/>
        <v>0</v>
      </c>
      <c r="Z663" s="372">
        <f t="shared" si="125"/>
        <v>0</v>
      </c>
      <c r="AA663" s="372">
        <f t="shared" si="125"/>
        <v>0</v>
      </c>
      <c r="AB663" s="372">
        <f t="shared" si="125"/>
        <v>0</v>
      </c>
      <c r="AC663" s="372">
        <f t="shared" si="125"/>
        <v>0</v>
      </c>
      <c r="AD663" s="372">
        <f t="shared" si="125"/>
        <v>0</v>
      </c>
      <c r="AE663" s="372">
        <f t="shared" si="125"/>
        <v>0</v>
      </c>
      <c r="AF663" s="346">
        <f t="shared" si="135"/>
        <v>0</v>
      </c>
      <c r="AG663" s="346">
        <f>IF(C663=Allgemeines!$C$12,SAV!$V663-SAV!$AH663,HLOOKUP(Allgemeines!$C$12-1,$AI$4:$AO$2000,ROW(C663)-3,FALSE)-$AH663)</f>
        <v>0</v>
      </c>
      <c r="AH663" s="346">
        <f>HLOOKUP(Allgemeines!$C$12,$AI$4:$AO$2000,ROW(C663)-3,FALSE)</f>
        <v>0</v>
      </c>
      <c r="AI663" s="346">
        <f t="shared" si="126"/>
        <v>0</v>
      </c>
      <c r="AJ663" s="346">
        <f t="shared" si="127"/>
        <v>0</v>
      </c>
      <c r="AK663" s="346">
        <f t="shared" si="128"/>
        <v>0</v>
      </c>
      <c r="AL663" s="346">
        <f t="shared" si="129"/>
        <v>0</v>
      </c>
      <c r="AM663" s="346">
        <f t="shared" si="130"/>
        <v>0</v>
      </c>
      <c r="AN663" s="346">
        <f t="shared" si="131"/>
        <v>0</v>
      </c>
      <c r="AO663" s="346">
        <f t="shared" si="132"/>
        <v>0</v>
      </c>
    </row>
    <row r="664" spans="1:41" x14ac:dyDescent="0.25">
      <c r="A664" s="369"/>
      <c r="B664" s="369"/>
      <c r="C664" s="370"/>
      <c r="D664" s="369"/>
      <c r="E664" s="369"/>
      <c r="F664" s="369"/>
      <c r="G664" s="344">
        <f t="shared" si="133"/>
        <v>0</v>
      </c>
      <c r="H664" s="369"/>
      <c r="I664" s="369"/>
      <c r="J664" s="369"/>
      <c r="K664" s="369"/>
      <c r="L664" s="369"/>
      <c r="M664" s="369"/>
      <c r="N664" s="369"/>
      <c r="O664" s="369"/>
      <c r="P664" s="371"/>
      <c r="Q664" s="465">
        <f>IF(C664&gt;Allgemeines!$C$12,0,SUM(G664,H664,J664,K664,M664:N664)-SUM(I664,L664,O664:P664))</f>
        <v>0</v>
      </c>
      <c r="R664" s="369"/>
      <c r="S664" s="369"/>
      <c r="T664" s="369"/>
      <c r="U664" s="369"/>
      <c r="V664" s="344">
        <f t="shared" si="134"/>
        <v>0</v>
      </c>
      <c r="W664" s="345">
        <f>IF(ISBLANK($B664),0,VLOOKUP($B664,Listen!$A$2:$C$45,2,FALSE))</f>
        <v>0</v>
      </c>
      <c r="X664" s="345">
        <f>IF(ISBLANK($B664),0,VLOOKUP($B664,Listen!$A$2:$C$45,3,FALSE))</f>
        <v>0</v>
      </c>
      <c r="Y664" s="372">
        <f t="shared" si="136"/>
        <v>0</v>
      </c>
      <c r="Z664" s="372">
        <f t="shared" si="125"/>
        <v>0</v>
      </c>
      <c r="AA664" s="372">
        <f t="shared" si="125"/>
        <v>0</v>
      </c>
      <c r="AB664" s="372">
        <f t="shared" si="125"/>
        <v>0</v>
      </c>
      <c r="AC664" s="372">
        <f t="shared" si="125"/>
        <v>0</v>
      </c>
      <c r="AD664" s="372">
        <f t="shared" si="125"/>
        <v>0</v>
      </c>
      <c r="AE664" s="372">
        <f t="shared" si="125"/>
        <v>0</v>
      </c>
      <c r="AF664" s="346">
        <f t="shared" si="135"/>
        <v>0</v>
      </c>
      <c r="AG664" s="346">
        <f>IF(C664=Allgemeines!$C$12,SAV!$V664-SAV!$AH664,HLOOKUP(Allgemeines!$C$12-1,$AI$4:$AO$2000,ROW(C664)-3,FALSE)-$AH664)</f>
        <v>0</v>
      </c>
      <c r="AH664" s="346">
        <f>HLOOKUP(Allgemeines!$C$12,$AI$4:$AO$2000,ROW(C664)-3,FALSE)</f>
        <v>0</v>
      </c>
      <c r="AI664" s="346">
        <f t="shared" si="126"/>
        <v>0</v>
      </c>
      <c r="AJ664" s="346">
        <f t="shared" si="127"/>
        <v>0</v>
      </c>
      <c r="AK664" s="346">
        <f t="shared" si="128"/>
        <v>0</v>
      </c>
      <c r="AL664" s="346">
        <f t="shared" si="129"/>
        <v>0</v>
      </c>
      <c r="AM664" s="346">
        <f t="shared" si="130"/>
        <v>0</v>
      </c>
      <c r="AN664" s="346">
        <f t="shared" si="131"/>
        <v>0</v>
      </c>
      <c r="AO664" s="346">
        <f t="shared" si="132"/>
        <v>0</v>
      </c>
    </row>
    <row r="665" spans="1:41" x14ac:dyDescent="0.25">
      <c r="A665" s="369"/>
      <c r="B665" s="369"/>
      <c r="C665" s="370"/>
      <c r="D665" s="369"/>
      <c r="E665" s="369"/>
      <c r="F665" s="369"/>
      <c r="G665" s="344">
        <f t="shared" si="133"/>
        <v>0</v>
      </c>
      <c r="H665" s="369"/>
      <c r="I665" s="369"/>
      <c r="J665" s="369"/>
      <c r="K665" s="369"/>
      <c r="L665" s="369"/>
      <c r="M665" s="369"/>
      <c r="N665" s="369"/>
      <c r="O665" s="369"/>
      <c r="P665" s="371"/>
      <c r="Q665" s="465">
        <f>IF(C665&gt;Allgemeines!$C$12,0,SUM(G665,H665,J665,K665,M665:N665)-SUM(I665,L665,O665:P665))</f>
        <v>0</v>
      </c>
      <c r="R665" s="369"/>
      <c r="S665" s="369"/>
      <c r="T665" s="369"/>
      <c r="U665" s="369"/>
      <c r="V665" s="344">
        <f t="shared" si="134"/>
        <v>0</v>
      </c>
      <c r="W665" s="345">
        <f>IF(ISBLANK($B665),0,VLOOKUP($B665,Listen!$A$2:$C$45,2,FALSE))</f>
        <v>0</v>
      </c>
      <c r="X665" s="345">
        <f>IF(ISBLANK($B665),0,VLOOKUP($B665,Listen!$A$2:$C$45,3,FALSE))</f>
        <v>0</v>
      </c>
      <c r="Y665" s="372">
        <f t="shared" si="136"/>
        <v>0</v>
      </c>
      <c r="Z665" s="372">
        <f t="shared" si="125"/>
        <v>0</v>
      </c>
      <c r="AA665" s="372">
        <f t="shared" si="125"/>
        <v>0</v>
      </c>
      <c r="AB665" s="372">
        <f t="shared" si="125"/>
        <v>0</v>
      </c>
      <c r="AC665" s="372">
        <f t="shared" si="125"/>
        <v>0</v>
      </c>
      <c r="AD665" s="372">
        <f t="shared" si="125"/>
        <v>0</v>
      </c>
      <c r="AE665" s="372">
        <f t="shared" si="125"/>
        <v>0</v>
      </c>
      <c r="AF665" s="346">
        <f t="shared" si="135"/>
        <v>0</v>
      </c>
      <c r="AG665" s="346">
        <f>IF(C665=Allgemeines!$C$12,SAV!$V665-SAV!$AH665,HLOOKUP(Allgemeines!$C$12-1,$AI$4:$AO$2000,ROW(C665)-3,FALSE)-$AH665)</f>
        <v>0</v>
      </c>
      <c r="AH665" s="346">
        <f>HLOOKUP(Allgemeines!$C$12,$AI$4:$AO$2000,ROW(C665)-3,FALSE)</f>
        <v>0</v>
      </c>
      <c r="AI665" s="346">
        <f t="shared" si="126"/>
        <v>0</v>
      </c>
      <c r="AJ665" s="346">
        <f t="shared" si="127"/>
        <v>0</v>
      </c>
      <c r="AK665" s="346">
        <f t="shared" si="128"/>
        <v>0</v>
      </c>
      <c r="AL665" s="346">
        <f t="shared" si="129"/>
        <v>0</v>
      </c>
      <c r="AM665" s="346">
        <f t="shared" si="130"/>
        <v>0</v>
      </c>
      <c r="AN665" s="346">
        <f t="shared" si="131"/>
        <v>0</v>
      </c>
      <c r="AO665" s="346">
        <f t="shared" si="132"/>
        <v>0</v>
      </c>
    </row>
    <row r="666" spans="1:41" x14ac:dyDescent="0.25">
      <c r="A666" s="369"/>
      <c r="B666" s="369"/>
      <c r="C666" s="370"/>
      <c r="D666" s="369"/>
      <c r="E666" s="369"/>
      <c r="F666" s="369"/>
      <c r="G666" s="344">
        <f t="shared" si="133"/>
        <v>0</v>
      </c>
      <c r="H666" s="369"/>
      <c r="I666" s="369"/>
      <c r="J666" s="369"/>
      <c r="K666" s="369"/>
      <c r="L666" s="369"/>
      <c r="M666" s="369"/>
      <c r="N666" s="369"/>
      <c r="O666" s="369"/>
      <c r="P666" s="371"/>
      <c r="Q666" s="465">
        <f>IF(C666&gt;Allgemeines!$C$12,0,SUM(G666,H666,J666,K666,M666:N666)-SUM(I666,L666,O666:P666))</f>
        <v>0</v>
      </c>
      <c r="R666" s="369"/>
      <c r="S666" s="369"/>
      <c r="T666" s="369"/>
      <c r="U666" s="369"/>
      <c r="V666" s="344">
        <f t="shared" si="134"/>
        <v>0</v>
      </c>
      <c r="W666" s="345">
        <f>IF(ISBLANK($B666),0,VLOOKUP($B666,Listen!$A$2:$C$45,2,FALSE))</f>
        <v>0</v>
      </c>
      <c r="X666" s="345">
        <f>IF(ISBLANK($B666),0,VLOOKUP($B666,Listen!$A$2:$C$45,3,FALSE))</f>
        <v>0</v>
      </c>
      <c r="Y666" s="372">
        <f t="shared" si="136"/>
        <v>0</v>
      </c>
      <c r="Z666" s="372">
        <f t="shared" si="125"/>
        <v>0</v>
      </c>
      <c r="AA666" s="372">
        <f t="shared" si="125"/>
        <v>0</v>
      </c>
      <c r="AB666" s="372">
        <f t="shared" si="125"/>
        <v>0</v>
      </c>
      <c r="AC666" s="372">
        <f t="shared" si="125"/>
        <v>0</v>
      </c>
      <c r="AD666" s="372">
        <f t="shared" si="125"/>
        <v>0</v>
      </c>
      <c r="AE666" s="372">
        <f t="shared" si="125"/>
        <v>0</v>
      </c>
      <c r="AF666" s="346">
        <f t="shared" si="135"/>
        <v>0</v>
      </c>
      <c r="AG666" s="346">
        <f>IF(C666=Allgemeines!$C$12,SAV!$V666-SAV!$AH666,HLOOKUP(Allgemeines!$C$12-1,$AI$4:$AO$2000,ROW(C666)-3,FALSE)-$AH666)</f>
        <v>0</v>
      </c>
      <c r="AH666" s="346">
        <f>HLOOKUP(Allgemeines!$C$12,$AI$4:$AO$2000,ROW(C666)-3,FALSE)</f>
        <v>0</v>
      </c>
      <c r="AI666" s="346">
        <f t="shared" si="126"/>
        <v>0</v>
      </c>
      <c r="AJ666" s="346">
        <f t="shared" si="127"/>
        <v>0</v>
      </c>
      <c r="AK666" s="346">
        <f t="shared" si="128"/>
        <v>0</v>
      </c>
      <c r="AL666" s="346">
        <f t="shared" si="129"/>
        <v>0</v>
      </c>
      <c r="AM666" s="346">
        <f t="shared" si="130"/>
        <v>0</v>
      </c>
      <c r="AN666" s="346">
        <f t="shared" si="131"/>
        <v>0</v>
      </c>
      <c r="AO666" s="346">
        <f t="shared" si="132"/>
        <v>0</v>
      </c>
    </row>
    <row r="667" spans="1:41" x14ac:dyDescent="0.25">
      <c r="A667" s="369"/>
      <c r="B667" s="369"/>
      <c r="C667" s="370"/>
      <c r="D667" s="369"/>
      <c r="E667" s="369"/>
      <c r="F667" s="369"/>
      <c r="G667" s="344">
        <f t="shared" si="133"/>
        <v>0</v>
      </c>
      <c r="H667" s="369"/>
      <c r="I667" s="369"/>
      <c r="J667" s="369"/>
      <c r="K667" s="369"/>
      <c r="L667" s="369"/>
      <c r="M667" s="369"/>
      <c r="N667" s="369"/>
      <c r="O667" s="369"/>
      <c r="P667" s="371"/>
      <c r="Q667" s="465">
        <f>IF(C667&gt;Allgemeines!$C$12,0,SUM(G667,H667,J667,K667,M667:N667)-SUM(I667,L667,O667:P667))</f>
        <v>0</v>
      </c>
      <c r="R667" s="369"/>
      <c r="S667" s="369"/>
      <c r="T667" s="369"/>
      <c r="U667" s="369"/>
      <c r="V667" s="344">
        <f t="shared" si="134"/>
        <v>0</v>
      </c>
      <c r="W667" s="345">
        <f>IF(ISBLANK($B667),0,VLOOKUP($B667,Listen!$A$2:$C$45,2,FALSE))</f>
        <v>0</v>
      </c>
      <c r="X667" s="345">
        <f>IF(ISBLANK($B667),0,VLOOKUP($B667,Listen!$A$2:$C$45,3,FALSE))</f>
        <v>0</v>
      </c>
      <c r="Y667" s="372">
        <f t="shared" si="136"/>
        <v>0</v>
      </c>
      <c r="Z667" s="372">
        <f t="shared" si="125"/>
        <v>0</v>
      </c>
      <c r="AA667" s="372">
        <f t="shared" si="125"/>
        <v>0</v>
      </c>
      <c r="AB667" s="372">
        <f t="shared" si="125"/>
        <v>0</v>
      </c>
      <c r="AC667" s="372">
        <f t="shared" si="125"/>
        <v>0</v>
      </c>
      <c r="AD667" s="372">
        <f t="shared" si="125"/>
        <v>0</v>
      </c>
      <c r="AE667" s="372">
        <f t="shared" si="125"/>
        <v>0</v>
      </c>
      <c r="AF667" s="346">
        <f t="shared" si="135"/>
        <v>0</v>
      </c>
      <c r="AG667" s="346">
        <f>IF(C667=Allgemeines!$C$12,SAV!$V667-SAV!$AH667,HLOOKUP(Allgemeines!$C$12-1,$AI$4:$AO$2000,ROW(C667)-3,FALSE)-$AH667)</f>
        <v>0</v>
      </c>
      <c r="AH667" s="346">
        <f>HLOOKUP(Allgemeines!$C$12,$AI$4:$AO$2000,ROW(C667)-3,FALSE)</f>
        <v>0</v>
      </c>
      <c r="AI667" s="346">
        <f t="shared" si="126"/>
        <v>0</v>
      </c>
      <c r="AJ667" s="346">
        <f t="shared" si="127"/>
        <v>0</v>
      </c>
      <c r="AK667" s="346">
        <f t="shared" si="128"/>
        <v>0</v>
      </c>
      <c r="AL667" s="346">
        <f t="shared" si="129"/>
        <v>0</v>
      </c>
      <c r="AM667" s="346">
        <f t="shared" si="130"/>
        <v>0</v>
      </c>
      <c r="AN667" s="346">
        <f t="shared" si="131"/>
        <v>0</v>
      </c>
      <c r="AO667" s="346">
        <f t="shared" si="132"/>
        <v>0</v>
      </c>
    </row>
    <row r="668" spans="1:41" x14ac:dyDescent="0.25">
      <c r="A668" s="369"/>
      <c r="B668" s="369"/>
      <c r="C668" s="370"/>
      <c r="D668" s="369"/>
      <c r="E668" s="369"/>
      <c r="F668" s="369"/>
      <c r="G668" s="344">
        <f t="shared" si="133"/>
        <v>0</v>
      </c>
      <c r="H668" s="369"/>
      <c r="I668" s="369"/>
      <c r="J668" s="369"/>
      <c r="K668" s="369"/>
      <c r="L668" s="369"/>
      <c r="M668" s="369"/>
      <c r="N668" s="369"/>
      <c r="O668" s="369"/>
      <c r="P668" s="371"/>
      <c r="Q668" s="465">
        <f>IF(C668&gt;Allgemeines!$C$12,0,SUM(G668,H668,J668,K668,M668:N668)-SUM(I668,L668,O668:P668))</f>
        <v>0</v>
      </c>
      <c r="R668" s="369"/>
      <c r="S668" s="369"/>
      <c r="T668" s="369"/>
      <c r="U668" s="369"/>
      <c r="V668" s="344">
        <f t="shared" si="134"/>
        <v>0</v>
      </c>
      <c r="W668" s="345">
        <f>IF(ISBLANK($B668),0,VLOOKUP($B668,Listen!$A$2:$C$45,2,FALSE))</f>
        <v>0</v>
      </c>
      <c r="X668" s="345">
        <f>IF(ISBLANK($B668),0,VLOOKUP($B668,Listen!$A$2:$C$45,3,FALSE))</f>
        <v>0</v>
      </c>
      <c r="Y668" s="372">
        <f t="shared" si="136"/>
        <v>0</v>
      </c>
      <c r="Z668" s="372">
        <f t="shared" si="125"/>
        <v>0</v>
      </c>
      <c r="AA668" s="372">
        <f t="shared" si="125"/>
        <v>0</v>
      </c>
      <c r="AB668" s="372">
        <f t="shared" si="125"/>
        <v>0</v>
      </c>
      <c r="AC668" s="372">
        <f t="shared" si="125"/>
        <v>0</v>
      </c>
      <c r="AD668" s="372">
        <f t="shared" si="125"/>
        <v>0</v>
      </c>
      <c r="AE668" s="372">
        <f t="shared" si="125"/>
        <v>0</v>
      </c>
      <c r="AF668" s="346">
        <f t="shared" si="135"/>
        <v>0</v>
      </c>
      <c r="AG668" s="346">
        <f>IF(C668=Allgemeines!$C$12,SAV!$V668-SAV!$AH668,HLOOKUP(Allgemeines!$C$12-1,$AI$4:$AO$2000,ROW(C668)-3,FALSE)-$AH668)</f>
        <v>0</v>
      </c>
      <c r="AH668" s="346">
        <f>HLOOKUP(Allgemeines!$C$12,$AI$4:$AO$2000,ROW(C668)-3,FALSE)</f>
        <v>0</v>
      </c>
      <c r="AI668" s="346">
        <f t="shared" si="126"/>
        <v>0</v>
      </c>
      <c r="AJ668" s="346">
        <f t="shared" si="127"/>
        <v>0</v>
      </c>
      <c r="AK668" s="346">
        <f t="shared" si="128"/>
        <v>0</v>
      </c>
      <c r="AL668" s="346">
        <f t="shared" si="129"/>
        <v>0</v>
      </c>
      <c r="AM668" s="346">
        <f t="shared" si="130"/>
        <v>0</v>
      </c>
      <c r="AN668" s="346">
        <f t="shared" si="131"/>
        <v>0</v>
      </c>
      <c r="AO668" s="346">
        <f t="shared" si="132"/>
        <v>0</v>
      </c>
    </row>
    <row r="669" spans="1:41" x14ac:dyDescent="0.25">
      <c r="A669" s="369"/>
      <c r="B669" s="369"/>
      <c r="C669" s="370"/>
      <c r="D669" s="369"/>
      <c r="E669" s="369"/>
      <c r="F669" s="369"/>
      <c r="G669" s="344">
        <f t="shared" si="133"/>
        <v>0</v>
      </c>
      <c r="H669" s="369"/>
      <c r="I669" s="369"/>
      <c r="J669" s="369"/>
      <c r="K669" s="369"/>
      <c r="L669" s="369"/>
      <c r="M669" s="369"/>
      <c r="N669" s="369"/>
      <c r="O669" s="369"/>
      <c r="P669" s="371"/>
      <c r="Q669" s="465">
        <f>IF(C669&gt;Allgemeines!$C$12,0,SUM(G669,H669,J669,K669,M669:N669)-SUM(I669,L669,O669:P669))</f>
        <v>0</v>
      </c>
      <c r="R669" s="369"/>
      <c r="S669" s="369"/>
      <c r="T669" s="369"/>
      <c r="U669" s="369"/>
      <c r="V669" s="344">
        <f t="shared" si="134"/>
        <v>0</v>
      </c>
      <c r="W669" s="345">
        <f>IF(ISBLANK($B669),0,VLOOKUP($B669,Listen!$A$2:$C$45,2,FALSE))</f>
        <v>0</v>
      </c>
      <c r="X669" s="345">
        <f>IF(ISBLANK($B669),0,VLOOKUP($B669,Listen!$A$2:$C$45,3,FALSE))</f>
        <v>0</v>
      </c>
      <c r="Y669" s="372">
        <f t="shared" si="136"/>
        <v>0</v>
      </c>
      <c r="Z669" s="372">
        <f t="shared" si="125"/>
        <v>0</v>
      </c>
      <c r="AA669" s="372">
        <f t="shared" si="125"/>
        <v>0</v>
      </c>
      <c r="AB669" s="372">
        <f t="shared" ref="Z669:AE711" si="137">$W669</f>
        <v>0</v>
      </c>
      <c r="AC669" s="372">
        <f t="shared" si="137"/>
        <v>0</v>
      </c>
      <c r="AD669" s="372">
        <f t="shared" si="137"/>
        <v>0</v>
      </c>
      <c r="AE669" s="372">
        <f t="shared" si="137"/>
        <v>0</v>
      </c>
      <c r="AF669" s="346">
        <f t="shared" si="135"/>
        <v>0</v>
      </c>
      <c r="AG669" s="346">
        <f>IF(C669=Allgemeines!$C$12,SAV!$V669-SAV!$AH669,HLOOKUP(Allgemeines!$C$12-1,$AI$4:$AO$2000,ROW(C669)-3,FALSE)-$AH669)</f>
        <v>0</v>
      </c>
      <c r="AH669" s="346">
        <f>HLOOKUP(Allgemeines!$C$12,$AI$4:$AO$2000,ROW(C669)-3,FALSE)</f>
        <v>0</v>
      </c>
      <c r="AI669" s="346">
        <f t="shared" si="126"/>
        <v>0</v>
      </c>
      <c r="AJ669" s="346">
        <f t="shared" si="127"/>
        <v>0</v>
      </c>
      <c r="AK669" s="346">
        <f t="shared" si="128"/>
        <v>0</v>
      </c>
      <c r="AL669" s="346">
        <f t="shared" si="129"/>
        <v>0</v>
      </c>
      <c r="AM669" s="346">
        <f t="shared" si="130"/>
        <v>0</v>
      </c>
      <c r="AN669" s="346">
        <f t="shared" si="131"/>
        <v>0</v>
      </c>
      <c r="AO669" s="346">
        <f t="shared" si="132"/>
        <v>0</v>
      </c>
    </row>
    <row r="670" spans="1:41" x14ac:dyDescent="0.25">
      <c r="A670" s="369"/>
      <c r="B670" s="369"/>
      <c r="C670" s="370"/>
      <c r="D670" s="369"/>
      <c r="E670" s="369"/>
      <c r="F670" s="369"/>
      <c r="G670" s="344">
        <f t="shared" si="133"/>
        <v>0</v>
      </c>
      <c r="H670" s="369"/>
      <c r="I670" s="369"/>
      <c r="J670" s="369"/>
      <c r="K670" s="369"/>
      <c r="L670" s="369"/>
      <c r="M670" s="369"/>
      <c r="N670" s="369"/>
      <c r="O670" s="369"/>
      <c r="P670" s="371"/>
      <c r="Q670" s="465">
        <f>IF(C670&gt;Allgemeines!$C$12,0,SUM(G670,H670,J670,K670,M670:N670)-SUM(I670,L670,O670:P670))</f>
        <v>0</v>
      </c>
      <c r="R670" s="369"/>
      <c r="S670" s="369"/>
      <c r="T670" s="369"/>
      <c r="U670" s="369"/>
      <c r="V670" s="344">
        <f t="shared" si="134"/>
        <v>0</v>
      </c>
      <c r="W670" s="345">
        <f>IF(ISBLANK($B670),0,VLOOKUP($B670,Listen!$A$2:$C$45,2,FALSE))</f>
        <v>0</v>
      </c>
      <c r="X670" s="345">
        <f>IF(ISBLANK($B670),0,VLOOKUP($B670,Listen!$A$2:$C$45,3,FALSE))</f>
        <v>0</v>
      </c>
      <c r="Y670" s="372">
        <f t="shared" si="136"/>
        <v>0</v>
      </c>
      <c r="Z670" s="372">
        <f t="shared" si="137"/>
        <v>0</v>
      </c>
      <c r="AA670" s="372">
        <f t="shared" si="137"/>
        <v>0</v>
      </c>
      <c r="AB670" s="372">
        <f t="shared" si="137"/>
        <v>0</v>
      </c>
      <c r="AC670" s="372">
        <f t="shared" si="137"/>
        <v>0</v>
      </c>
      <c r="AD670" s="372">
        <f t="shared" si="137"/>
        <v>0</v>
      </c>
      <c r="AE670" s="372">
        <f t="shared" si="137"/>
        <v>0</v>
      </c>
      <c r="AF670" s="346">
        <f t="shared" si="135"/>
        <v>0</v>
      </c>
      <c r="AG670" s="346">
        <f>IF(C670=Allgemeines!$C$12,SAV!$V670-SAV!$AH670,HLOOKUP(Allgemeines!$C$12-1,$AI$4:$AO$2000,ROW(C670)-3,FALSE)-$AH670)</f>
        <v>0</v>
      </c>
      <c r="AH670" s="346">
        <f>HLOOKUP(Allgemeines!$C$12,$AI$4:$AO$2000,ROW(C670)-3,FALSE)</f>
        <v>0</v>
      </c>
      <c r="AI670" s="346">
        <f t="shared" si="126"/>
        <v>0</v>
      </c>
      <c r="AJ670" s="346">
        <f t="shared" si="127"/>
        <v>0</v>
      </c>
      <c r="AK670" s="346">
        <f t="shared" si="128"/>
        <v>0</v>
      </c>
      <c r="AL670" s="346">
        <f t="shared" si="129"/>
        <v>0</v>
      </c>
      <c r="AM670" s="346">
        <f t="shared" si="130"/>
        <v>0</v>
      </c>
      <c r="AN670" s="346">
        <f t="shared" si="131"/>
        <v>0</v>
      </c>
      <c r="AO670" s="346">
        <f t="shared" si="132"/>
        <v>0</v>
      </c>
    </row>
    <row r="671" spans="1:41" x14ac:dyDescent="0.25">
      <c r="A671" s="369"/>
      <c r="B671" s="369"/>
      <c r="C671" s="370"/>
      <c r="D671" s="369"/>
      <c r="E671" s="369"/>
      <c r="F671" s="369"/>
      <c r="G671" s="344">
        <f t="shared" si="133"/>
        <v>0</v>
      </c>
      <c r="H671" s="369"/>
      <c r="I671" s="369"/>
      <c r="J671" s="369"/>
      <c r="K671" s="369"/>
      <c r="L671" s="369"/>
      <c r="M671" s="369"/>
      <c r="N671" s="369"/>
      <c r="O671" s="369"/>
      <c r="P671" s="371"/>
      <c r="Q671" s="465">
        <f>IF(C671&gt;Allgemeines!$C$12,0,SUM(G671,H671,J671,K671,M671:N671)-SUM(I671,L671,O671:P671))</f>
        <v>0</v>
      </c>
      <c r="R671" s="369"/>
      <c r="S671" s="369"/>
      <c r="T671" s="369"/>
      <c r="U671" s="369"/>
      <c r="V671" s="344">
        <f t="shared" si="134"/>
        <v>0</v>
      </c>
      <c r="W671" s="345">
        <f>IF(ISBLANK($B671),0,VLOOKUP($B671,Listen!$A$2:$C$45,2,FALSE))</f>
        <v>0</v>
      </c>
      <c r="X671" s="345">
        <f>IF(ISBLANK($B671),0,VLOOKUP($B671,Listen!$A$2:$C$45,3,FALSE))</f>
        <v>0</v>
      </c>
      <c r="Y671" s="372">
        <f t="shared" si="136"/>
        <v>0</v>
      </c>
      <c r="Z671" s="372">
        <f t="shared" si="137"/>
        <v>0</v>
      </c>
      <c r="AA671" s="372">
        <f t="shared" si="137"/>
        <v>0</v>
      </c>
      <c r="AB671" s="372">
        <f t="shared" si="137"/>
        <v>0</v>
      </c>
      <c r="AC671" s="372">
        <f t="shared" si="137"/>
        <v>0</v>
      </c>
      <c r="AD671" s="372">
        <f t="shared" si="137"/>
        <v>0</v>
      </c>
      <c r="AE671" s="372">
        <f t="shared" si="137"/>
        <v>0</v>
      </c>
      <c r="AF671" s="346">
        <f t="shared" si="135"/>
        <v>0</v>
      </c>
      <c r="AG671" s="346">
        <f>IF(C671=Allgemeines!$C$12,SAV!$V671-SAV!$AH671,HLOOKUP(Allgemeines!$C$12-1,$AI$4:$AO$2000,ROW(C671)-3,FALSE)-$AH671)</f>
        <v>0</v>
      </c>
      <c r="AH671" s="346">
        <f>HLOOKUP(Allgemeines!$C$12,$AI$4:$AO$2000,ROW(C671)-3,FALSE)</f>
        <v>0</v>
      </c>
      <c r="AI671" s="346">
        <f t="shared" si="126"/>
        <v>0</v>
      </c>
      <c r="AJ671" s="346">
        <f t="shared" si="127"/>
        <v>0</v>
      </c>
      <c r="AK671" s="346">
        <f t="shared" si="128"/>
        <v>0</v>
      </c>
      <c r="AL671" s="346">
        <f t="shared" si="129"/>
        <v>0</v>
      </c>
      <c r="AM671" s="346">
        <f t="shared" si="130"/>
        <v>0</v>
      </c>
      <c r="AN671" s="346">
        <f t="shared" si="131"/>
        <v>0</v>
      </c>
      <c r="AO671" s="346">
        <f t="shared" si="132"/>
        <v>0</v>
      </c>
    </row>
    <row r="672" spans="1:41" x14ac:dyDescent="0.25">
      <c r="A672" s="369"/>
      <c r="B672" s="369"/>
      <c r="C672" s="370"/>
      <c r="D672" s="369"/>
      <c r="E672" s="369"/>
      <c r="F672" s="369"/>
      <c r="G672" s="344">
        <f t="shared" si="133"/>
        <v>0</v>
      </c>
      <c r="H672" s="369"/>
      <c r="I672" s="369"/>
      <c r="J672" s="369"/>
      <c r="K672" s="369"/>
      <c r="L672" s="369"/>
      <c r="M672" s="369"/>
      <c r="N672" s="369"/>
      <c r="O672" s="369"/>
      <c r="P672" s="371"/>
      <c r="Q672" s="465">
        <f>IF(C672&gt;Allgemeines!$C$12,0,SUM(G672,H672,J672,K672,M672:N672)-SUM(I672,L672,O672:P672))</f>
        <v>0</v>
      </c>
      <c r="R672" s="369"/>
      <c r="S672" s="369"/>
      <c r="T672" s="369"/>
      <c r="U672" s="369"/>
      <c r="V672" s="344">
        <f t="shared" si="134"/>
        <v>0</v>
      </c>
      <c r="W672" s="345">
        <f>IF(ISBLANK($B672),0,VLOOKUP($B672,Listen!$A$2:$C$45,2,FALSE))</f>
        <v>0</v>
      </c>
      <c r="X672" s="345">
        <f>IF(ISBLANK($B672),0,VLOOKUP($B672,Listen!$A$2:$C$45,3,FALSE))</f>
        <v>0</v>
      </c>
      <c r="Y672" s="372">
        <f t="shared" si="136"/>
        <v>0</v>
      </c>
      <c r="Z672" s="372">
        <f t="shared" si="137"/>
        <v>0</v>
      </c>
      <c r="AA672" s="372">
        <f t="shared" si="137"/>
        <v>0</v>
      </c>
      <c r="AB672" s="372">
        <f t="shared" si="137"/>
        <v>0</v>
      </c>
      <c r="AC672" s="372">
        <f t="shared" si="137"/>
        <v>0</v>
      </c>
      <c r="AD672" s="372">
        <f t="shared" si="137"/>
        <v>0</v>
      </c>
      <c r="AE672" s="372">
        <f t="shared" si="137"/>
        <v>0</v>
      </c>
      <c r="AF672" s="346">
        <f t="shared" si="135"/>
        <v>0</v>
      </c>
      <c r="AG672" s="346">
        <f>IF(C672=Allgemeines!$C$12,SAV!$V672-SAV!$AH672,HLOOKUP(Allgemeines!$C$12-1,$AI$4:$AO$2000,ROW(C672)-3,FALSE)-$AH672)</f>
        <v>0</v>
      </c>
      <c r="AH672" s="346">
        <f>HLOOKUP(Allgemeines!$C$12,$AI$4:$AO$2000,ROW(C672)-3,FALSE)</f>
        <v>0</v>
      </c>
      <c r="AI672" s="346">
        <f t="shared" si="126"/>
        <v>0</v>
      </c>
      <c r="AJ672" s="346">
        <f t="shared" si="127"/>
        <v>0</v>
      </c>
      <c r="AK672" s="346">
        <f t="shared" si="128"/>
        <v>0</v>
      </c>
      <c r="AL672" s="346">
        <f t="shared" si="129"/>
        <v>0</v>
      </c>
      <c r="AM672" s="346">
        <f t="shared" si="130"/>
        <v>0</v>
      </c>
      <c r="AN672" s="346">
        <f t="shared" si="131"/>
        <v>0</v>
      </c>
      <c r="AO672" s="346">
        <f t="shared" si="132"/>
        <v>0</v>
      </c>
    </row>
    <row r="673" spans="1:41" x14ac:dyDescent="0.25">
      <c r="A673" s="369"/>
      <c r="B673" s="369"/>
      <c r="C673" s="370"/>
      <c r="D673" s="369"/>
      <c r="E673" s="369"/>
      <c r="F673" s="369"/>
      <c r="G673" s="344">
        <f t="shared" si="133"/>
        <v>0</v>
      </c>
      <c r="H673" s="369"/>
      <c r="I673" s="369"/>
      <c r="J673" s="369"/>
      <c r="K673" s="369"/>
      <c r="L673" s="369"/>
      <c r="M673" s="369"/>
      <c r="N673" s="369"/>
      <c r="O673" s="369"/>
      <c r="P673" s="371"/>
      <c r="Q673" s="465">
        <f>IF(C673&gt;Allgemeines!$C$12,0,SUM(G673,H673,J673,K673,M673:N673)-SUM(I673,L673,O673:P673))</f>
        <v>0</v>
      </c>
      <c r="R673" s="369"/>
      <c r="S673" s="369"/>
      <c r="T673" s="369"/>
      <c r="U673" s="369"/>
      <c r="V673" s="344">
        <f t="shared" si="134"/>
        <v>0</v>
      </c>
      <c r="W673" s="345">
        <f>IF(ISBLANK($B673),0,VLOOKUP($B673,Listen!$A$2:$C$45,2,FALSE))</f>
        <v>0</v>
      </c>
      <c r="X673" s="345">
        <f>IF(ISBLANK($B673),0,VLOOKUP($B673,Listen!$A$2:$C$45,3,FALSE))</f>
        <v>0</v>
      </c>
      <c r="Y673" s="372">
        <f t="shared" si="136"/>
        <v>0</v>
      </c>
      <c r="Z673" s="372">
        <f t="shared" si="137"/>
        <v>0</v>
      </c>
      <c r="AA673" s="372">
        <f t="shared" si="137"/>
        <v>0</v>
      </c>
      <c r="AB673" s="372">
        <f t="shared" si="137"/>
        <v>0</v>
      </c>
      <c r="AC673" s="372">
        <f t="shared" si="137"/>
        <v>0</v>
      </c>
      <c r="AD673" s="372">
        <f t="shared" si="137"/>
        <v>0</v>
      </c>
      <c r="AE673" s="372">
        <f t="shared" si="137"/>
        <v>0</v>
      </c>
      <c r="AF673" s="346">
        <f t="shared" si="135"/>
        <v>0</v>
      </c>
      <c r="AG673" s="346">
        <f>IF(C673=Allgemeines!$C$12,SAV!$V673-SAV!$AH673,HLOOKUP(Allgemeines!$C$12-1,$AI$4:$AO$2000,ROW(C673)-3,FALSE)-$AH673)</f>
        <v>0</v>
      </c>
      <c r="AH673" s="346">
        <f>HLOOKUP(Allgemeines!$C$12,$AI$4:$AO$2000,ROW(C673)-3,FALSE)</f>
        <v>0</v>
      </c>
      <c r="AI673" s="346">
        <f t="shared" si="126"/>
        <v>0</v>
      </c>
      <c r="AJ673" s="346">
        <f t="shared" si="127"/>
        <v>0</v>
      </c>
      <c r="AK673" s="346">
        <f t="shared" si="128"/>
        <v>0</v>
      </c>
      <c r="AL673" s="346">
        <f t="shared" si="129"/>
        <v>0</v>
      </c>
      <c r="AM673" s="346">
        <f t="shared" si="130"/>
        <v>0</v>
      </c>
      <c r="AN673" s="346">
        <f t="shared" si="131"/>
        <v>0</v>
      </c>
      <c r="AO673" s="346">
        <f t="shared" si="132"/>
        <v>0</v>
      </c>
    </row>
    <row r="674" spans="1:41" x14ac:dyDescent="0.25">
      <c r="A674" s="369"/>
      <c r="B674" s="369"/>
      <c r="C674" s="370"/>
      <c r="D674" s="369"/>
      <c r="E674" s="369"/>
      <c r="F674" s="369"/>
      <c r="G674" s="344">
        <f t="shared" si="133"/>
        <v>0</v>
      </c>
      <c r="H674" s="369"/>
      <c r="I674" s="369"/>
      <c r="J674" s="369"/>
      <c r="K674" s="369"/>
      <c r="L674" s="369"/>
      <c r="M674" s="369"/>
      <c r="N674" s="369"/>
      <c r="O674" s="369"/>
      <c r="P674" s="371"/>
      <c r="Q674" s="465">
        <f>IF(C674&gt;Allgemeines!$C$12,0,SUM(G674,H674,J674,K674,M674:N674)-SUM(I674,L674,O674:P674))</f>
        <v>0</v>
      </c>
      <c r="R674" s="369"/>
      <c r="S674" s="369"/>
      <c r="T674" s="369"/>
      <c r="U674" s="369"/>
      <c r="V674" s="344">
        <f t="shared" si="134"/>
        <v>0</v>
      </c>
      <c r="W674" s="345">
        <f>IF(ISBLANK($B674),0,VLOOKUP($B674,Listen!$A$2:$C$45,2,FALSE))</f>
        <v>0</v>
      </c>
      <c r="X674" s="345">
        <f>IF(ISBLANK($B674),0,VLOOKUP($B674,Listen!$A$2:$C$45,3,FALSE))</f>
        <v>0</v>
      </c>
      <c r="Y674" s="372">
        <f t="shared" si="136"/>
        <v>0</v>
      </c>
      <c r="Z674" s="372">
        <f t="shared" si="137"/>
        <v>0</v>
      </c>
      <c r="AA674" s="372">
        <f t="shared" si="137"/>
        <v>0</v>
      </c>
      <c r="AB674" s="372">
        <f t="shared" si="137"/>
        <v>0</v>
      </c>
      <c r="AC674" s="372">
        <f t="shared" si="137"/>
        <v>0</v>
      </c>
      <c r="AD674" s="372">
        <f t="shared" si="137"/>
        <v>0</v>
      </c>
      <c r="AE674" s="372">
        <f t="shared" si="137"/>
        <v>0</v>
      </c>
      <c r="AF674" s="346">
        <f t="shared" si="135"/>
        <v>0</v>
      </c>
      <c r="AG674" s="346">
        <f>IF(C674=Allgemeines!$C$12,SAV!$V674-SAV!$AH674,HLOOKUP(Allgemeines!$C$12-1,$AI$4:$AO$2000,ROW(C674)-3,FALSE)-$AH674)</f>
        <v>0</v>
      </c>
      <c r="AH674" s="346">
        <f>HLOOKUP(Allgemeines!$C$12,$AI$4:$AO$2000,ROW(C674)-3,FALSE)</f>
        <v>0</v>
      </c>
      <c r="AI674" s="346">
        <f t="shared" si="126"/>
        <v>0</v>
      </c>
      <c r="AJ674" s="346">
        <f t="shared" si="127"/>
        <v>0</v>
      </c>
      <c r="AK674" s="346">
        <f t="shared" si="128"/>
        <v>0</v>
      </c>
      <c r="AL674" s="346">
        <f t="shared" si="129"/>
        <v>0</v>
      </c>
      <c r="AM674" s="346">
        <f t="shared" si="130"/>
        <v>0</v>
      </c>
      <c r="AN674" s="346">
        <f t="shared" si="131"/>
        <v>0</v>
      </c>
      <c r="AO674" s="346">
        <f t="shared" si="132"/>
        <v>0</v>
      </c>
    </row>
    <row r="675" spans="1:41" x14ac:dyDescent="0.25">
      <c r="A675" s="369"/>
      <c r="B675" s="369"/>
      <c r="C675" s="370"/>
      <c r="D675" s="369"/>
      <c r="E675" s="369"/>
      <c r="F675" s="369"/>
      <c r="G675" s="344">
        <f t="shared" si="133"/>
        <v>0</v>
      </c>
      <c r="H675" s="369"/>
      <c r="I675" s="369"/>
      <c r="J675" s="369"/>
      <c r="K675" s="369"/>
      <c r="L675" s="369"/>
      <c r="M675" s="369"/>
      <c r="N675" s="369"/>
      <c r="O675" s="369"/>
      <c r="P675" s="371"/>
      <c r="Q675" s="465">
        <f>IF(C675&gt;Allgemeines!$C$12,0,SUM(G675,H675,J675,K675,M675:N675)-SUM(I675,L675,O675:P675))</f>
        <v>0</v>
      </c>
      <c r="R675" s="369"/>
      <c r="S675" s="369"/>
      <c r="T675" s="369"/>
      <c r="U675" s="369"/>
      <c r="V675" s="344">
        <f t="shared" si="134"/>
        <v>0</v>
      </c>
      <c r="W675" s="345">
        <f>IF(ISBLANK($B675),0,VLOOKUP($B675,Listen!$A$2:$C$45,2,FALSE))</f>
        <v>0</v>
      </c>
      <c r="X675" s="345">
        <f>IF(ISBLANK($B675),0,VLOOKUP($B675,Listen!$A$2:$C$45,3,FALSE))</f>
        <v>0</v>
      </c>
      <c r="Y675" s="372">
        <f t="shared" si="136"/>
        <v>0</v>
      </c>
      <c r="Z675" s="372">
        <f t="shared" si="137"/>
        <v>0</v>
      </c>
      <c r="AA675" s="372">
        <f t="shared" si="137"/>
        <v>0</v>
      </c>
      <c r="AB675" s="372">
        <f t="shared" si="137"/>
        <v>0</v>
      </c>
      <c r="AC675" s="372">
        <f t="shared" si="137"/>
        <v>0</v>
      </c>
      <c r="AD675" s="372">
        <f t="shared" si="137"/>
        <v>0</v>
      </c>
      <c r="AE675" s="372">
        <f t="shared" si="137"/>
        <v>0</v>
      </c>
      <c r="AF675" s="346">
        <f t="shared" si="135"/>
        <v>0</v>
      </c>
      <c r="AG675" s="346">
        <f>IF(C675=Allgemeines!$C$12,SAV!$V675-SAV!$AH675,HLOOKUP(Allgemeines!$C$12-1,$AI$4:$AO$2000,ROW(C675)-3,FALSE)-$AH675)</f>
        <v>0</v>
      </c>
      <c r="AH675" s="346">
        <f>HLOOKUP(Allgemeines!$C$12,$AI$4:$AO$2000,ROW(C675)-3,FALSE)</f>
        <v>0</v>
      </c>
      <c r="AI675" s="346">
        <f t="shared" si="126"/>
        <v>0</v>
      </c>
      <c r="AJ675" s="346">
        <f t="shared" si="127"/>
        <v>0</v>
      </c>
      <c r="AK675" s="346">
        <f t="shared" si="128"/>
        <v>0</v>
      </c>
      <c r="AL675" s="346">
        <f t="shared" si="129"/>
        <v>0</v>
      </c>
      <c r="AM675" s="346">
        <f t="shared" si="130"/>
        <v>0</v>
      </c>
      <c r="AN675" s="346">
        <f t="shared" si="131"/>
        <v>0</v>
      </c>
      <c r="AO675" s="346">
        <f t="shared" si="132"/>
        <v>0</v>
      </c>
    </row>
    <row r="676" spans="1:41" x14ac:dyDescent="0.25">
      <c r="A676" s="369"/>
      <c r="B676" s="369"/>
      <c r="C676" s="370"/>
      <c r="D676" s="369"/>
      <c r="E676" s="369"/>
      <c r="F676" s="369"/>
      <c r="G676" s="344">
        <f t="shared" si="133"/>
        <v>0</v>
      </c>
      <c r="H676" s="369"/>
      <c r="I676" s="369"/>
      <c r="J676" s="369"/>
      <c r="K676" s="369"/>
      <c r="L676" s="369"/>
      <c r="M676" s="369"/>
      <c r="N676" s="369"/>
      <c r="O676" s="369"/>
      <c r="P676" s="371"/>
      <c r="Q676" s="465">
        <f>IF(C676&gt;Allgemeines!$C$12,0,SUM(G676,H676,J676,K676,M676:N676)-SUM(I676,L676,O676:P676))</f>
        <v>0</v>
      </c>
      <c r="R676" s="369"/>
      <c r="S676" s="369"/>
      <c r="T676" s="369"/>
      <c r="U676" s="369"/>
      <c r="V676" s="344">
        <f t="shared" si="134"/>
        <v>0</v>
      </c>
      <c r="W676" s="345">
        <f>IF(ISBLANK($B676),0,VLOOKUP($B676,Listen!$A$2:$C$45,2,FALSE))</f>
        <v>0</v>
      </c>
      <c r="X676" s="345">
        <f>IF(ISBLANK($B676),0,VLOOKUP($B676,Listen!$A$2:$C$45,3,FALSE))</f>
        <v>0</v>
      </c>
      <c r="Y676" s="372">
        <f t="shared" si="136"/>
        <v>0</v>
      </c>
      <c r="Z676" s="372">
        <f t="shared" si="137"/>
        <v>0</v>
      </c>
      <c r="AA676" s="372">
        <f t="shared" si="137"/>
        <v>0</v>
      </c>
      <c r="AB676" s="372">
        <f t="shared" si="137"/>
        <v>0</v>
      </c>
      <c r="AC676" s="372">
        <f t="shared" si="137"/>
        <v>0</v>
      </c>
      <c r="AD676" s="372">
        <f t="shared" si="137"/>
        <v>0</v>
      </c>
      <c r="AE676" s="372">
        <f t="shared" si="137"/>
        <v>0</v>
      </c>
      <c r="AF676" s="346">
        <f t="shared" si="135"/>
        <v>0</v>
      </c>
      <c r="AG676" s="346">
        <f>IF(C676=Allgemeines!$C$12,SAV!$V676-SAV!$AH676,HLOOKUP(Allgemeines!$C$12-1,$AI$4:$AO$2000,ROW(C676)-3,FALSE)-$AH676)</f>
        <v>0</v>
      </c>
      <c r="AH676" s="346">
        <f>HLOOKUP(Allgemeines!$C$12,$AI$4:$AO$2000,ROW(C676)-3,FALSE)</f>
        <v>0</v>
      </c>
      <c r="AI676" s="346">
        <f t="shared" si="126"/>
        <v>0</v>
      </c>
      <c r="AJ676" s="346">
        <f t="shared" si="127"/>
        <v>0</v>
      </c>
      <c r="AK676" s="346">
        <f t="shared" si="128"/>
        <v>0</v>
      </c>
      <c r="AL676" s="346">
        <f t="shared" si="129"/>
        <v>0</v>
      </c>
      <c r="AM676" s="346">
        <f t="shared" si="130"/>
        <v>0</v>
      </c>
      <c r="AN676" s="346">
        <f t="shared" si="131"/>
        <v>0</v>
      </c>
      <c r="AO676" s="346">
        <f t="shared" si="132"/>
        <v>0</v>
      </c>
    </row>
    <row r="677" spans="1:41" x14ac:dyDescent="0.25">
      <c r="A677" s="369"/>
      <c r="B677" s="369"/>
      <c r="C677" s="370"/>
      <c r="D677" s="369"/>
      <c r="E677" s="369"/>
      <c r="F677" s="369"/>
      <c r="G677" s="344">
        <f t="shared" si="133"/>
        <v>0</v>
      </c>
      <c r="H677" s="369"/>
      <c r="I677" s="369"/>
      <c r="J677" s="369"/>
      <c r="K677" s="369"/>
      <c r="L677" s="369"/>
      <c r="M677" s="369"/>
      <c r="N677" s="369"/>
      <c r="O677" s="369"/>
      <c r="P677" s="371"/>
      <c r="Q677" s="465">
        <f>IF(C677&gt;Allgemeines!$C$12,0,SUM(G677,H677,J677,K677,M677:N677)-SUM(I677,L677,O677:P677))</f>
        <v>0</v>
      </c>
      <c r="R677" s="369"/>
      <c r="S677" s="369"/>
      <c r="T677" s="369"/>
      <c r="U677" s="369"/>
      <c r="V677" s="344">
        <f t="shared" si="134"/>
        <v>0</v>
      </c>
      <c r="W677" s="345">
        <f>IF(ISBLANK($B677),0,VLOOKUP($B677,Listen!$A$2:$C$45,2,FALSE))</f>
        <v>0</v>
      </c>
      <c r="X677" s="345">
        <f>IF(ISBLANK($B677),0,VLOOKUP($B677,Listen!$A$2:$C$45,3,FALSE))</f>
        <v>0</v>
      </c>
      <c r="Y677" s="372">
        <f t="shared" si="136"/>
        <v>0</v>
      </c>
      <c r="Z677" s="372">
        <f t="shared" si="137"/>
        <v>0</v>
      </c>
      <c r="AA677" s="372">
        <f t="shared" si="137"/>
        <v>0</v>
      </c>
      <c r="AB677" s="372">
        <f t="shared" si="137"/>
        <v>0</v>
      </c>
      <c r="AC677" s="372">
        <f t="shared" si="137"/>
        <v>0</v>
      </c>
      <c r="AD677" s="372">
        <f t="shared" si="137"/>
        <v>0</v>
      </c>
      <c r="AE677" s="372">
        <f t="shared" si="137"/>
        <v>0</v>
      </c>
      <c r="AF677" s="346">
        <f t="shared" si="135"/>
        <v>0</v>
      </c>
      <c r="AG677" s="346">
        <f>IF(C677=Allgemeines!$C$12,SAV!$V677-SAV!$AH677,HLOOKUP(Allgemeines!$C$12-1,$AI$4:$AO$2000,ROW(C677)-3,FALSE)-$AH677)</f>
        <v>0</v>
      </c>
      <c r="AH677" s="346">
        <f>HLOOKUP(Allgemeines!$C$12,$AI$4:$AO$2000,ROW(C677)-3,FALSE)</f>
        <v>0</v>
      </c>
      <c r="AI677" s="346">
        <f t="shared" si="126"/>
        <v>0</v>
      </c>
      <c r="AJ677" s="346">
        <f t="shared" si="127"/>
        <v>0</v>
      </c>
      <c r="AK677" s="346">
        <f t="shared" si="128"/>
        <v>0</v>
      </c>
      <c r="AL677" s="346">
        <f t="shared" si="129"/>
        <v>0</v>
      </c>
      <c r="AM677" s="346">
        <f t="shared" si="130"/>
        <v>0</v>
      </c>
      <c r="AN677" s="346">
        <f t="shared" si="131"/>
        <v>0</v>
      </c>
      <c r="AO677" s="346">
        <f t="shared" si="132"/>
        <v>0</v>
      </c>
    </row>
    <row r="678" spans="1:41" x14ac:dyDescent="0.25">
      <c r="A678" s="369"/>
      <c r="B678" s="369"/>
      <c r="C678" s="370"/>
      <c r="D678" s="369"/>
      <c r="E678" s="369"/>
      <c r="F678" s="369"/>
      <c r="G678" s="344">
        <f t="shared" si="133"/>
        <v>0</v>
      </c>
      <c r="H678" s="369"/>
      <c r="I678" s="369"/>
      <c r="J678" s="369"/>
      <c r="K678" s="369"/>
      <c r="L678" s="369"/>
      <c r="M678" s="369"/>
      <c r="N678" s="369"/>
      <c r="O678" s="369"/>
      <c r="P678" s="371"/>
      <c r="Q678" s="465">
        <f>IF(C678&gt;Allgemeines!$C$12,0,SUM(G678,H678,J678,K678,M678:N678)-SUM(I678,L678,O678:P678))</f>
        <v>0</v>
      </c>
      <c r="R678" s="369"/>
      <c r="S678" s="369"/>
      <c r="T678" s="369"/>
      <c r="U678" s="369"/>
      <c r="V678" s="344">
        <f t="shared" si="134"/>
        <v>0</v>
      </c>
      <c r="W678" s="345">
        <f>IF(ISBLANK($B678),0,VLOOKUP($B678,Listen!$A$2:$C$45,2,FALSE))</f>
        <v>0</v>
      </c>
      <c r="X678" s="345">
        <f>IF(ISBLANK($B678),0,VLOOKUP($B678,Listen!$A$2:$C$45,3,FALSE))</f>
        <v>0</v>
      </c>
      <c r="Y678" s="372">
        <f t="shared" si="136"/>
        <v>0</v>
      </c>
      <c r="Z678" s="372">
        <f t="shared" si="137"/>
        <v>0</v>
      </c>
      <c r="AA678" s="372">
        <f t="shared" si="137"/>
        <v>0</v>
      </c>
      <c r="AB678" s="372">
        <f t="shared" si="137"/>
        <v>0</v>
      </c>
      <c r="AC678" s="372">
        <f t="shared" si="137"/>
        <v>0</v>
      </c>
      <c r="AD678" s="372">
        <f t="shared" si="137"/>
        <v>0</v>
      </c>
      <c r="AE678" s="372">
        <f t="shared" si="137"/>
        <v>0</v>
      </c>
      <c r="AF678" s="346">
        <f t="shared" si="135"/>
        <v>0</v>
      </c>
      <c r="AG678" s="346">
        <f>IF(C678=Allgemeines!$C$12,SAV!$V678-SAV!$AH678,HLOOKUP(Allgemeines!$C$12-1,$AI$4:$AO$2000,ROW(C678)-3,FALSE)-$AH678)</f>
        <v>0</v>
      </c>
      <c r="AH678" s="346">
        <f>HLOOKUP(Allgemeines!$C$12,$AI$4:$AO$2000,ROW(C678)-3,FALSE)</f>
        <v>0</v>
      </c>
      <c r="AI678" s="346">
        <f t="shared" si="126"/>
        <v>0</v>
      </c>
      <c r="AJ678" s="346">
        <f t="shared" si="127"/>
        <v>0</v>
      </c>
      <c r="AK678" s="346">
        <f t="shared" si="128"/>
        <v>0</v>
      </c>
      <c r="AL678" s="346">
        <f t="shared" si="129"/>
        <v>0</v>
      </c>
      <c r="AM678" s="346">
        <f t="shared" si="130"/>
        <v>0</v>
      </c>
      <c r="AN678" s="346">
        <f t="shared" si="131"/>
        <v>0</v>
      </c>
      <c r="AO678" s="346">
        <f t="shared" si="132"/>
        <v>0</v>
      </c>
    </row>
    <row r="679" spans="1:41" x14ac:dyDescent="0.25">
      <c r="A679" s="369"/>
      <c r="B679" s="369"/>
      <c r="C679" s="370"/>
      <c r="D679" s="369"/>
      <c r="E679" s="369"/>
      <c r="F679" s="369"/>
      <c r="G679" s="344">
        <f t="shared" si="133"/>
        <v>0</v>
      </c>
      <c r="H679" s="369"/>
      <c r="I679" s="369"/>
      <c r="J679" s="369"/>
      <c r="K679" s="369"/>
      <c r="L679" s="369"/>
      <c r="M679" s="369"/>
      <c r="N679" s="369"/>
      <c r="O679" s="369"/>
      <c r="P679" s="371"/>
      <c r="Q679" s="465">
        <f>IF(C679&gt;Allgemeines!$C$12,0,SUM(G679,H679,J679,K679,M679:N679)-SUM(I679,L679,O679:P679))</f>
        <v>0</v>
      </c>
      <c r="R679" s="369"/>
      <c r="S679" s="369"/>
      <c r="T679" s="369"/>
      <c r="U679" s="369"/>
      <c r="V679" s="344">
        <f t="shared" si="134"/>
        <v>0</v>
      </c>
      <c r="W679" s="345">
        <f>IF(ISBLANK($B679),0,VLOOKUP($B679,Listen!$A$2:$C$45,2,FALSE))</f>
        <v>0</v>
      </c>
      <c r="X679" s="345">
        <f>IF(ISBLANK($B679),0,VLOOKUP($B679,Listen!$A$2:$C$45,3,FALSE))</f>
        <v>0</v>
      </c>
      <c r="Y679" s="372">
        <f t="shared" si="136"/>
        <v>0</v>
      </c>
      <c r="Z679" s="372">
        <f t="shared" si="137"/>
        <v>0</v>
      </c>
      <c r="AA679" s="372">
        <f t="shared" si="137"/>
        <v>0</v>
      </c>
      <c r="AB679" s="372">
        <f t="shared" si="137"/>
        <v>0</v>
      </c>
      <c r="AC679" s="372">
        <f t="shared" si="137"/>
        <v>0</v>
      </c>
      <c r="AD679" s="372">
        <f t="shared" si="137"/>
        <v>0</v>
      </c>
      <c r="AE679" s="372">
        <f t="shared" si="137"/>
        <v>0</v>
      </c>
      <c r="AF679" s="346">
        <f t="shared" si="135"/>
        <v>0</v>
      </c>
      <c r="AG679" s="346">
        <f>IF(C679=Allgemeines!$C$12,SAV!$V679-SAV!$AH679,HLOOKUP(Allgemeines!$C$12-1,$AI$4:$AO$2000,ROW(C679)-3,FALSE)-$AH679)</f>
        <v>0</v>
      </c>
      <c r="AH679" s="346">
        <f>HLOOKUP(Allgemeines!$C$12,$AI$4:$AO$2000,ROW(C679)-3,FALSE)</f>
        <v>0</v>
      </c>
      <c r="AI679" s="346">
        <f t="shared" si="126"/>
        <v>0</v>
      </c>
      <c r="AJ679" s="346">
        <f t="shared" si="127"/>
        <v>0</v>
      </c>
      <c r="AK679" s="346">
        <f t="shared" si="128"/>
        <v>0</v>
      </c>
      <c r="AL679" s="346">
        <f t="shared" si="129"/>
        <v>0</v>
      </c>
      <c r="AM679" s="346">
        <f t="shared" si="130"/>
        <v>0</v>
      </c>
      <c r="AN679" s="346">
        <f t="shared" si="131"/>
        <v>0</v>
      </c>
      <c r="AO679" s="346">
        <f t="shared" si="132"/>
        <v>0</v>
      </c>
    </row>
    <row r="680" spans="1:41" x14ac:dyDescent="0.25">
      <c r="A680" s="369"/>
      <c r="B680" s="369"/>
      <c r="C680" s="370"/>
      <c r="D680" s="369"/>
      <c r="E680" s="369"/>
      <c r="F680" s="369"/>
      <c r="G680" s="344">
        <f t="shared" si="133"/>
        <v>0</v>
      </c>
      <c r="H680" s="369"/>
      <c r="I680" s="369"/>
      <c r="J680" s="369"/>
      <c r="K680" s="369"/>
      <c r="L680" s="369"/>
      <c r="M680" s="369"/>
      <c r="N680" s="369"/>
      <c r="O680" s="369"/>
      <c r="P680" s="371"/>
      <c r="Q680" s="465">
        <f>IF(C680&gt;Allgemeines!$C$12,0,SUM(G680,H680,J680,K680,M680:N680)-SUM(I680,L680,O680:P680))</f>
        <v>0</v>
      </c>
      <c r="R680" s="369"/>
      <c r="S680" s="369"/>
      <c r="T680" s="369"/>
      <c r="U680" s="369"/>
      <c r="V680" s="344">
        <f t="shared" si="134"/>
        <v>0</v>
      </c>
      <c r="W680" s="345">
        <f>IF(ISBLANK($B680),0,VLOOKUP($B680,Listen!$A$2:$C$45,2,FALSE))</f>
        <v>0</v>
      </c>
      <c r="X680" s="345">
        <f>IF(ISBLANK($B680),0,VLOOKUP($B680,Listen!$A$2:$C$45,3,FALSE))</f>
        <v>0</v>
      </c>
      <c r="Y680" s="372">
        <f t="shared" si="136"/>
        <v>0</v>
      </c>
      <c r="Z680" s="372">
        <f t="shared" si="137"/>
        <v>0</v>
      </c>
      <c r="AA680" s="372">
        <f t="shared" si="137"/>
        <v>0</v>
      </c>
      <c r="AB680" s="372">
        <f t="shared" si="137"/>
        <v>0</v>
      </c>
      <c r="AC680" s="372">
        <f t="shared" si="137"/>
        <v>0</v>
      </c>
      <c r="AD680" s="372">
        <f t="shared" si="137"/>
        <v>0</v>
      </c>
      <c r="AE680" s="372">
        <f t="shared" si="137"/>
        <v>0</v>
      </c>
      <c r="AF680" s="346">
        <f t="shared" si="135"/>
        <v>0</v>
      </c>
      <c r="AG680" s="346">
        <f>IF(C680=Allgemeines!$C$12,SAV!$V680-SAV!$AH680,HLOOKUP(Allgemeines!$C$12-1,$AI$4:$AO$2000,ROW(C680)-3,FALSE)-$AH680)</f>
        <v>0</v>
      </c>
      <c r="AH680" s="346">
        <f>HLOOKUP(Allgemeines!$C$12,$AI$4:$AO$2000,ROW(C680)-3,FALSE)</f>
        <v>0</v>
      </c>
      <c r="AI680" s="346">
        <f t="shared" si="126"/>
        <v>0</v>
      </c>
      <c r="AJ680" s="346">
        <f t="shared" si="127"/>
        <v>0</v>
      </c>
      <c r="AK680" s="346">
        <f t="shared" si="128"/>
        <v>0</v>
      </c>
      <c r="AL680" s="346">
        <f t="shared" si="129"/>
        <v>0</v>
      </c>
      <c r="AM680" s="346">
        <f t="shared" si="130"/>
        <v>0</v>
      </c>
      <c r="AN680" s="346">
        <f t="shared" si="131"/>
        <v>0</v>
      </c>
      <c r="AO680" s="346">
        <f t="shared" si="132"/>
        <v>0</v>
      </c>
    </row>
    <row r="681" spans="1:41" x14ac:dyDescent="0.25">
      <c r="A681" s="369"/>
      <c r="B681" s="369"/>
      <c r="C681" s="370"/>
      <c r="D681" s="369"/>
      <c r="E681" s="369"/>
      <c r="F681" s="369"/>
      <c r="G681" s="344">
        <f t="shared" si="133"/>
        <v>0</v>
      </c>
      <c r="H681" s="369"/>
      <c r="I681" s="369"/>
      <c r="J681" s="369"/>
      <c r="K681" s="369"/>
      <c r="L681" s="369"/>
      <c r="M681" s="369"/>
      <c r="N681" s="369"/>
      <c r="O681" s="369"/>
      <c r="P681" s="371"/>
      <c r="Q681" s="465">
        <f>IF(C681&gt;Allgemeines!$C$12,0,SUM(G681,H681,J681,K681,M681:N681)-SUM(I681,L681,O681:P681))</f>
        <v>0</v>
      </c>
      <c r="R681" s="369"/>
      <c r="S681" s="369"/>
      <c r="T681" s="369"/>
      <c r="U681" s="369"/>
      <c r="V681" s="344">
        <f t="shared" si="134"/>
        <v>0</v>
      </c>
      <c r="W681" s="345">
        <f>IF(ISBLANK($B681),0,VLOOKUP($B681,Listen!$A$2:$C$45,2,FALSE))</f>
        <v>0</v>
      </c>
      <c r="X681" s="345">
        <f>IF(ISBLANK($B681),0,VLOOKUP($B681,Listen!$A$2:$C$45,3,FALSE))</f>
        <v>0</v>
      </c>
      <c r="Y681" s="372">
        <f t="shared" si="136"/>
        <v>0</v>
      </c>
      <c r="Z681" s="372">
        <f t="shared" si="137"/>
        <v>0</v>
      </c>
      <c r="AA681" s="372">
        <f t="shared" si="137"/>
        <v>0</v>
      </c>
      <c r="AB681" s="372">
        <f t="shared" si="137"/>
        <v>0</v>
      </c>
      <c r="AC681" s="372">
        <f t="shared" si="137"/>
        <v>0</v>
      </c>
      <c r="AD681" s="372">
        <f t="shared" si="137"/>
        <v>0</v>
      </c>
      <c r="AE681" s="372">
        <f t="shared" si="137"/>
        <v>0</v>
      </c>
      <c r="AF681" s="346">
        <f t="shared" si="135"/>
        <v>0</v>
      </c>
      <c r="AG681" s="346">
        <f>IF(C681=Allgemeines!$C$12,SAV!$V681-SAV!$AH681,HLOOKUP(Allgemeines!$C$12-1,$AI$4:$AO$2000,ROW(C681)-3,FALSE)-$AH681)</f>
        <v>0</v>
      </c>
      <c r="AH681" s="346">
        <f>HLOOKUP(Allgemeines!$C$12,$AI$4:$AO$2000,ROW(C681)-3,FALSE)</f>
        <v>0</v>
      </c>
      <c r="AI681" s="346">
        <f t="shared" si="126"/>
        <v>0</v>
      </c>
      <c r="AJ681" s="346">
        <f t="shared" si="127"/>
        <v>0</v>
      </c>
      <c r="AK681" s="346">
        <f t="shared" si="128"/>
        <v>0</v>
      </c>
      <c r="AL681" s="346">
        <f t="shared" si="129"/>
        <v>0</v>
      </c>
      <c r="AM681" s="346">
        <f t="shared" si="130"/>
        <v>0</v>
      </c>
      <c r="AN681" s="346">
        <f t="shared" si="131"/>
        <v>0</v>
      </c>
      <c r="AO681" s="346">
        <f t="shared" si="132"/>
        <v>0</v>
      </c>
    </row>
    <row r="682" spans="1:41" x14ac:dyDescent="0.25">
      <c r="A682" s="369"/>
      <c r="B682" s="369"/>
      <c r="C682" s="370"/>
      <c r="D682" s="369"/>
      <c r="E682" s="369"/>
      <c r="F682" s="369"/>
      <c r="G682" s="344">
        <f t="shared" si="133"/>
        <v>0</v>
      </c>
      <c r="H682" s="369"/>
      <c r="I682" s="369"/>
      <c r="J682" s="369"/>
      <c r="K682" s="369"/>
      <c r="L682" s="369"/>
      <c r="M682" s="369"/>
      <c r="N682" s="369"/>
      <c r="O682" s="369"/>
      <c r="P682" s="371"/>
      <c r="Q682" s="465">
        <f>IF(C682&gt;Allgemeines!$C$12,0,SUM(G682,H682,J682,K682,M682:N682)-SUM(I682,L682,O682:P682))</f>
        <v>0</v>
      </c>
      <c r="R682" s="369"/>
      <c r="S682" s="369"/>
      <c r="T682" s="369"/>
      <c r="U682" s="369"/>
      <c r="V682" s="344">
        <f t="shared" si="134"/>
        <v>0</v>
      </c>
      <c r="W682" s="345">
        <f>IF(ISBLANK($B682),0,VLOOKUP($B682,Listen!$A$2:$C$45,2,FALSE))</f>
        <v>0</v>
      </c>
      <c r="X682" s="345">
        <f>IF(ISBLANK($B682),0,VLOOKUP($B682,Listen!$A$2:$C$45,3,FALSE))</f>
        <v>0</v>
      </c>
      <c r="Y682" s="372">
        <f t="shared" si="136"/>
        <v>0</v>
      </c>
      <c r="Z682" s="372">
        <f t="shared" si="137"/>
        <v>0</v>
      </c>
      <c r="AA682" s="372">
        <f t="shared" si="137"/>
        <v>0</v>
      </c>
      <c r="AB682" s="372">
        <f t="shared" si="137"/>
        <v>0</v>
      </c>
      <c r="AC682" s="372">
        <f t="shared" si="137"/>
        <v>0</v>
      </c>
      <c r="AD682" s="372">
        <f t="shared" si="137"/>
        <v>0</v>
      </c>
      <c r="AE682" s="372">
        <f t="shared" si="137"/>
        <v>0</v>
      </c>
      <c r="AF682" s="346">
        <f t="shared" si="135"/>
        <v>0</v>
      </c>
      <c r="AG682" s="346">
        <f>IF(C682=Allgemeines!$C$12,SAV!$V682-SAV!$AH682,HLOOKUP(Allgemeines!$C$12-1,$AI$4:$AO$2000,ROW(C682)-3,FALSE)-$AH682)</f>
        <v>0</v>
      </c>
      <c r="AH682" s="346">
        <f>HLOOKUP(Allgemeines!$C$12,$AI$4:$AO$2000,ROW(C682)-3,FALSE)</f>
        <v>0</v>
      </c>
      <c r="AI682" s="346">
        <f t="shared" si="126"/>
        <v>0</v>
      </c>
      <c r="AJ682" s="346">
        <f t="shared" si="127"/>
        <v>0</v>
      </c>
      <c r="AK682" s="346">
        <f t="shared" si="128"/>
        <v>0</v>
      </c>
      <c r="AL682" s="346">
        <f t="shared" si="129"/>
        <v>0</v>
      </c>
      <c r="AM682" s="346">
        <f t="shared" si="130"/>
        <v>0</v>
      </c>
      <c r="AN682" s="346">
        <f t="shared" si="131"/>
        <v>0</v>
      </c>
      <c r="AO682" s="346">
        <f t="shared" si="132"/>
        <v>0</v>
      </c>
    </row>
    <row r="683" spans="1:41" x14ac:dyDescent="0.25">
      <c r="A683" s="369"/>
      <c r="B683" s="369"/>
      <c r="C683" s="370"/>
      <c r="D683" s="369"/>
      <c r="E683" s="369"/>
      <c r="F683" s="369"/>
      <c r="G683" s="344">
        <f t="shared" si="133"/>
        <v>0</v>
      </c>
      <c r="H683" s="369"/>
      <c r="I683" s="369"/>
      <c r="J683" s="369"/>
      <c r="K683" s="369"/>
      <c r="L683" s="369"/>
      <c r="M683" s="369"/>
      <c r="N683" s="369"/>
      <c r="O683" s="369"/>
      <c r="P683" s="371"/>
      <c r="Q683" s="465">
        <f>IF(C683&gt;Allgemeines!$C$12,0,SUM(G683,H683,J683,K683,M683:N683)-SUM(I683,L683,O683:P683))</f>
        <v>0</v>
      </c>
      <c r="R683" s="369"/>
      <c r="S683" s="369"/>
      <c r="T683" s="369"/>
      <c r="U683" s="369"/>
      <c r="V683" s="344">
        <f t="shared" si="134"/>
        <v>0</v>
      </c>
      <c r="W683" s="345">
        <f>IF(ISBLANK($B683),0,VLOOKUP($B683,Listen!$A$2:$C$45,2,FALSE))</f>
        <v>0</v>
      </c>
      <c r="X683" s="345">
        <f>IF(ISBLANK($B683),0,VLOOKUP($B683,Listen!$A$2:$C$45,3,FALSE))</f>
        <v>0</v>
      </c>
      <c r="Y683" s="372">
        <f t="shared" si="136"/>
        <v>0</v>
      </c>
      <c r="Z683" s="372">
        <f t="shared" si="137"/>
        <v>0</v>
      </c>
      <c r="AA683" s="372">
        <f t="shared" si="137"/>
        <v>0</v>
      </c>
      <c r="AB683" s="372">
        <f t="shared" si="137"/>
        <v>0</v>
      </c>
      <c r="AC683" s="372">
        <f t="shared" si="137"/>
        <v>0</v>
      </c>
      <c r="AD683" s="372">
        <f t="shared" si="137"/>
        <v>0</v>
      </c>
      <c r="AE683" s="372">
        <f t="shared" si="137"/>
        <v>0</v>
      </c>
      <c r="AF683" s="346">
        <f t="shared" si="135"/>
        <v>0</v>
      </c>
      <c r="AG683" s="346">
        <f>IF(C683=Allgemeines!$C$12,SAV!$V683-SAV!$AH683,HLOOKUP(Allgemeines!$C$12-1,$AI$4:$AO$2000,ROW(C683)-3,FALSE)-$AH683)</f>
        <v>0</v>
      </c>
      <c r="AH683" s="346">
        <f>HLOOKUP(Allgemeines!$C$12,$AI$4:$AO$2000,ROW(C683)-3,FALSE)</f>
        <v>0</v>
      </c>
      <c r="AI683" s="346">
        <f t="shared" si="126"/>
        <v>0</v>
      </c>
      <c r="AJ683" s="346">
        <f t="shared" si="127"/>
        <v>0</v>
      </c>
      <c r="AK683" s="346">
        <f t="shared" si="128"/>
        <v>0</v>
      </c>
      <c r="AL683" s="346">
        <f t="shared" si="129"/>
        <v>0</v>
      </c>
      <c r="AM683" s="346">
        <f t="shared" si="130"/>
        <v>0</v>
      </c>
      <c r="AN683" s="346">
        <f t="shared" si="131"/>
        <v>0</v>
      </c>
      <c r="AO683" s="346">
        <f t="shared" si="132"/>
        <v>0</v>
      </c>
    </row>
    <row r="684" spans="1:41" x14ac:dyDescent="0.25">
      <c r="A684" s="369"/>
      <c r="B684" s="369"/>
      <c r="C684" s="370"/>
      <c r="D684" s="369"/>
      <c r="E684" s="369"/>
      <c r="F684" s="369"/>
      <c r="G684" s="344">
        <f t="shared" si="133"/>
        <v>0</v>
      </c>
      <c r="H684" s="369"/>
      <c r="I684" s="369"/>
      <c r="J684" s="369"/>
      <c r="K684" s="369"/>
      <c r="L684" s="369"/>
      <c r="M684" s="369"/>
      <c r="N684" s="369"/>
      <c r="O684" s="369"/>
      <c r="P684" s="371"/>
      <c r="Q684" s="465">
        <f>IF(C684&gt;Allgemeines!$C$12,0,SUM(G684,H684,J684,K684,M684:N684)-SUM(I684,L684,O684:P684))</f>
        <v>0</v>
      </c>
      <c r="R684" s="369"/>
      <c r="S684" s="369"/>
      <c r="T684" s="369"/>
      <c r="U684" s="369"/>
      <c r="V684" s="344">
        <f t="shared" si="134"/>
        <v>0</v>
      </c>
      <c r="W684" s="345">
        <f>IF(ISBLANK($B684),0,VLOOKUP($B684,Listen!$A$2:$C$45,2,FALSE))</f>
        <v>0</v>
      </c>
      <c r="X684" s="345">
        <f>IF(ISBLANK($B684),0,VLOOKUP($B684,Listen!$A$2:$C$45,3,FALSE))</f>
        <v>0</v>
      </c>
      <c r="Y684" s="372">
        <f t="shared" si="136"/>
        <v>0</v>
      </c>
      <c r="Z684" s="372">
        <f t="shared" si="137"/>
        <v>0</v>
      </c>
      <c r="AA684" s="372">
        <f t="shared" si="137"/>
        <v>0</v>
      </c>
      <c r="AB684" s="372">
        <f t="shared" si="137"/>
        <v>0</v>
      </c>
      <c r="AC684" s="372">
        <f t="shared" si="137"/>
        <v>0</v>
      </c>
      <c r="AD684" s="372">
        <f t="shared" si="137"/>
        <v>0</v>
      </c>
      <c r="AE684" s="372">
        <f t="shared" si="137"/>
        <v>0</v>
      </c>
      <c r="AF684" s="346">
        <f t="shared" si="135"/>
        <v>0</v>
      </c>
      <c r="AG684" s="346">
        <f>IF(C684=Allgemeines!$C$12,SAV!$V684-SAV!$AH684,HLOOKUP(Allgemeines!$C$12-1,$AI$4:$AO$2000,ROW(C684)-3,FALSE)-$AH684)</f>
        <v>0</v>
      </c>
      <c r="AH684" s="346">
        <f>HLOOKUP(Allgemeines!$C$12,$AI$4:$AO$2000,ROW(C684)-3,FALSE)</f>
        <v>0</v>
      </c>
      <c r="AI684" s="346">
        <f t="shared" si="126"/>
        <v>0</v>
      </c>
      <c r="AJ684" s="346">
        <f t="shared" si="127"/>
        <v>0</v>
      </c>
      <c r="AK684" s="346">
        <f t="shared" si="128"/>
        <v>0</v>
      </c>
      <c r="AL684" s="346">
        <f t="shared" si="129"/>
        <v>0</v>
      </c>
      <c r="AM684" s="346">
        <f t="shared" si="130"/>
        <v>0</v>
      </c>
      <c r="AN684" s="346">
        <f t="shared" si="131"/>
        <v>0</v>
      </c>
      <c r="AO684" s="346">
        <f t="shared" si="132"/>
        <v>0</v>
      </c>
    </row>
    <row r="685" spans="1:41" x14ac:dyDescent="0.25">
      <c r="A685" s="369"/>
      <c r="B685" s="369"/>
      <c r="C685" s="370"/>
      <c r="D685" s="369"/>
      <c r="E685" s="369"/>
      <c r="F685" s="369"/>
      <c r="G685" s="344">
        <f t="shared" si="133"/>
        <v>0</v>
      </c>
      <c r="H685" s="369"/>
      <c r="I685" s="369"/>
      <c r="J685" s="369"/>
      <c r="K685" s="369"/>
      <c r="L685" s="369"/>
      <c r="M685" s="369"/>
      <c r="N685" s="369"/>
      <c r="O685" s="369"/>
      <c r="P685" s="371"/>
      <c r="Q685" s="465">
        <f>IF(C685&gt;Allgemeines!$C$12,0,SUM(G685,H685,J685,K685,M685:N685)-SUM(I685,L685,O685:P685))</f>
        <v>0</v>
      </c>
      <c r="R685" s="369"/>
      <c r="S685" s="369"/>
      <c r="T685" s="369"/>
      <c r="U685" s="369"/>
      <c r="V685" s="344">
        <f t="shared" si="134"/>
        <v>0</v>
      </c>
      <c r="W685" s="345">
        <f>IF(ISBLANK($B685),0,VLOOKUP($B685,Listen!$A$2:$C$45,2,FALSE))</f>
        <v>0</v>
      </c>
      <c r="X685" s="345">
        <f>IF(ISBLANK($B685),0,VLOOKUP($B685,Listen!$A$2:$C$45,3,FALSE))</f>
        <v>0</v>
      </c>
      <c r="Y685" s="372">
        <f t="shared" si="136"/>
        <v>0</v>
      </c>
      <c r="Z685" s="372">
        <f t="shared" si="137"/>
        <v>0</v>
      </c>
      <c r="AA685" s="372">
        <f t="shared" si="137"/>
        <v>0</v>
      </c>
      <c r="AB685" s="372">
        <f t="shared" si="137"/>
        <v>0</v>
      </c>
      <c r="AC685" s="372">
        <f t="shared" si="137"/>
        <v>0</v>
      </c>
      <c r="AD685" s="372">
        <f t="shared" si="137"/>
        <v>0</v>
      </c>
      <c r="AE685" s="372">
        <f t="shared" si="137"/>
        <v>0</v>
      </c>
      <c r="AF685" s="346">
        <f t="shared" si="135"/>
        <v>0</v>
      </c>
      <c r="AG685" s="346">
        <f>IF(C685=Allgemeines!$C$12,SAV!$V685-SAV!$AH685,HLOOKUP(Allgemeines!$C$12-1,$AI$4:$AO$2000,ROW(C685)-3,FALSE)-$AH685)</f>
        <v>0</v>
      </c>
      <c r="AH685" s="346">
        <f>HLOOKUP(Allgemeines!$C$12,$AI$4:$AO$2000,ROW(C685)-3,FALSE)</f>
        <v>0</v>
      </c>
      <c r="AI685" s="346">
        <f t="shared" si="126"/>
        <v>0</v>
      </c>
      <c r="AJ685" s="346">
        <f t="shared" si="127"/>
        <v>0</v>
      </c>
      <c r="AK685" s="346">
        <f t="shared" si="128"/>
        <v>0</v>
      </c>
      <c r="AL685" s="346">
        <f t="shared" si="129"/>
        <v>0</v>
      </c>
      <c r="AM685" s="346">
        <f t="shared" si="130"/>
        <v>0</v>
      </c>
      <c r="AN685" s="346">
        <f t="shared" si="131"/>
        <v>0</v>
      </c>
      <c r="AO685" s="346">
        <f t="shared" si="132"/>
        <v>0</v>
      </c>
    </row>
    <row r="686" spans="1:41" x14ac:dyDescent="0.25">
      <c r="A686" s="369"/>
      <c r="B686" s="369"/>
      <c r="C686" s="370"/>
      <c r="D686" s="369"/>
      <c r="E686" s="369"/>
      <c r="F686" s="369"/>
      <c r="G686" s="344">
        <f t="shared" si="133"/>
        <v>0</v>
      </c>
      <c r="H686" s="369"/>
      <c r="I686" s="369"/>
      <c r="J686" s="369"/>
      <c r="K686" s="369"/>
      <c r="L686" s="369"/>
      <c r="M686" s="369"/>
      <c r="N686" s="369"/>
      <c r="O686" s="369"/>
      <c r="P686" s="371"/>
      <c r="Q686" s="465">
        <f>IF(C686&gt;Allgemeines!$C$12,0,SUM(G686,H686,J686,K686,M686:N686)-SUM(I686,L686,O686:P686))</f>
        <v>0</v>
      </c>
      <c r="R686" s="369"/>
      <c r="S686" s="369"/>
      <c r="T686" s="369"/>
      <c r="U686" s="369"/>
      <c r="V686" s="344">
        <f t="shared" si="134"/>
        <v>0</v>
      </c>
      <c r="W686" s="345">
        <f>IF(ISBLANK($B686),0,VLOOKUP($B686,Listen!$A$2:$C$45,2,FALSE))</f>
        <v>0</v>
      </c>
      <c r="X686" s="345">
        <f>IF(ISBLANK($B686),0,VLOOKUP($B686,Listen!$A$2:$C$45,3,FALSE))</f>
        <v>0</v>
      </c>
      <c r="Y686" s="372">
        <f t="shared" si="136"/>
        <v>0</v>
      </c>
      <c r="Z686" s="372">
        <f t="shared" si="137"/>
        <v>0</v>
      </c>
      <c r="AA686" s="372">
        <f t="shared" si="137"/>
        <v>0</v>
      </c>
      <c r="AB686" s="372">
        <f t="shared" si="137"/>
        <v>0</v>
      </c>
      <c r="AC686" s="372">
        <f t="shared" si="137"/>
        <v>0</v>
      </c>
      <c r="AD686" s="372">
        <f t="shared" si="137"/>
        <v>0</v>
      </c>
      <c r="AE686" s="372">
        <f t="shared" si="137"/>
        <v>0</v>
      </c>
      <c r="AF686" s="346">
        <f t="shared" si="135"/>
        <v>0</v>
      </c>
      <c r="AG686" s="346">
        <f>IF(C686=Allgemeines!$C$12,SAV!$V686-SAV!$AH686,HLOOKUP(Allgemeines!$C$12-1,$AI$4:$AO$2000,ROW(C686)-3,FALSE)-$AH686)</f>
        <v>0</v>
      </c>
      <c r="AH686" s="346">
        <f>HLOOKUP(Allgemeines!$C$12,$AI$4:$AO$2000,ROW(C686)-3,FALSE)</f>
        <v>0</v>
      </c>
      <c r="AI686" s="346">
        <f t="shared" si="126"/>
        <v>0</v>
      </c>
      <c r="AJ686" s="346">
        <f t="shared" si="127"/>
        <v>0</v>
      </c>
      <c r="AK686" s="346">
        <f t="shared" si="128"/>
        <v>0</v>
      </c>
      <c r="AL686" s="346">
        <f t="shared" si="129"/>
        <v>0</v>
      </c>
      <c r="AM686" s="346">
        <f t="shared" si="130"/>
        <v>0</v>
      </c>
      <c r="AN686" s="346">
        <f t="shared" si="131"/>
        <v>0</v>
      </c>
      <c r="AO686" s="346">
        <f t="shared" si="132"/>
        <v>0</v>
      </c>
    </row>
    <row r="687" spans="1:41" x14ac:dyDescent="0.25">
      <c r="A687" s="369"/>
      <c r="B687" s="369"/>
      <c r="C687" s="370"/>
      <c r="D687" s="369"/>
      <c r="E687" s="369"/>
      <c r="F687" s="369"/>
      <c r="G687" s="344">
        <f t="shared" si="133"/>
        <v>0</v>
      </c>
      <c r="H687" s="369"/>
      <c r="I687" s="369"/>
      <c r="J687" s="369"/>
      <c r="K687" s="369"/>
      <c r="L687" s="369"/>
      <c r="M687" s="369"/>
      <c r="N687" s="369"/>
      <c r="O687" s="369"/>
      <c r="P687" s="371"/>
      <c r="Q687" s="465">
        <f>IF(C687&gt;Allgemeines!$C$12,0,SUM(G687,H687,J687,K687,M687:N687)-SUM(I687,L687,O687:P687))</f>
        <v>0</v>
      </c>
      <c r="R687" s="369"/>
      <c r="S687" s="369"/>
      <c r="T687" s="369"/>
      <c r="U687" s="369"/>
      <c r="V687" s="344">
        <f t="shared" si="134"/>
        <v>0</v>
      </c>
      <c r="W687" s="345">
        <f>IF(ISBLANK($B687),0,VLOOKUP($B687,Listen!$A$2:$C$45,2,FALSE))</f>
        <v>0</v>
      </c>
      <c r="X687" s="345">
        <f>IF(ISBLANK($B687),0,VLOOKUP($B687,Listen!$A$2:$C$45,3,FALSE))</f>
        <v>0</v>
      </c>
      <c r="Y687" s="372">
        <f t="shared" si="136"/>
        <v>0</v>
      </c>
      <c r="Z687" s="372">
        <f t="shared" si="137"/>
        <v>0</v>
      </c>
      <c r="AA687" s="372">
        <f t="shared" si="137"/>
        <v>0</v>
      </c>
      <c r="AB687" s="372">
        <f t="shared" si="137"/>
        <v>0</v>
      </c>
      <c r="AC687" s="372">
        <f t="shared" si="137"/>
        <v>0</v>
      </c>
      <c r="AD687" s="372">
        <f t="shared" si="137"/>
        <v>0</v>
      </c>
      <c r="AE687" s="372">
        <f t="shared" si="137"/>
        <v>0</v>
      </c>
      <c r="AF687" s="346">
        <f t="shared" si="135"/>
        <v>0</v>
      </c>
      <c r="AG687" s="346">
        <f>IF(C687=Allgemeines!$C$12,SAV!$V687-SAV!$AH687,HLOOKUP(Allgemeines!$C$12-1,$AI$4:$AO$2000,ROW(C687)-3,FALSE)-$AH687)</f>
        <v>0</v>
      </c>
      <c r="AH687" s="346">
        <f>HLOOKUP(Allgemeines!$C$12,$AI$4:$AO$2000,ROW(C687)-3,FALSE)</f>
        <v>0</v>
      </c>
      <c r="AI687" s="346">
        <f t="shared" si="126"/>
        <v>0</v>
      </c>
      <c r="AJ687" s="346">
        <f t="shared" si="127"/>
        <v>0</v>
      </c>
      <c r="AK687" s="346">
        <f t="shared" si="128"/>
        <v>0</v>
      </c>
      <c r="AL687" s="346">
        <f t="shared" si="129"/>
        <v>0</v>
      </c>
      <c r="AM687" s="346">
        <f t="shared" si="130"/>
        <v>0</v>
      </c>
      <c r="AN687" s="346">
        <f t="shared" si="131"/>
        <v>0</v>
      </c>
      <c r="AO687" s="346">
        <f t="shared" si="132"/>
        <v>0</v>
      </c>
    </row>
    <row r="688" spans="1:41" x14ac:dyDescent="0.25">
      <c r="A688" s="369"/>
      <c r="B688" s="369"/>
      <c r="C688" s="370"/>
      <c r="D688" s="369"/>
      <c r="E688" s="369"/>
      <c r="F688" s="369"/>
      <c r="G688" s="344">
        <f t="shared" si="133"/>
        <v>0</v>
      </c>
      <c r="H688" s="369"/>
      <c r="I688" s="369"/>
      <c r="J688" s="369"/>
      <c r="K688" s="369"/>
      <c r="L688" s="369"/>
      <c r="M688" s="369"/>
      <c r="N688" s="369"/>
      <c r="O688" s="369"/>
      <c r="P688" s="371"/>
      <c r="Q688" s="465">
        <f>IF(C688&gt;Allgemeines!$C$12,0,SUM(G688,H688,J688,K688,M688:N688)-SUM(I688,L688,O688:P688))</f>
        <v>0</v>
      </c>
      <c r="R688" s="369"/>
      <c r="S688" s="369"/>
      <c r="T688" s="369"/>
      <c r="U688" s="369"/>
      <c r="V688" s="344">
        <f t="shared" si="134"/>
        <v>0</v>
      </c>
      <c r="W688" s="345">
        <f>IF(ISBLANK($B688),0,VLOOKUP($B688,Listen!$A$2:$C$45,2,FALSE))</f>
        <v>0</v>
      </c>
      <c r="X688" s="345">
        <f>IF(ISBLANK($B688),0,VLOOKUP($B688,Listen!$A$2:$C$45,3,FALSE))</f>
        <v>0</v>
      </c>
      <c r="Y688" s="372">
        <f t="shared" si="136"/>
        <v>0</v>
      </c>
      <c r="Z688" s="372">
        <f t="shared" si="137"/>
        <v>0</v>
      </c>
      <c r="AA688" s="372">
        <f t="shared" si="137"/>
        <v>0</v>
      </c>
      <c r="AB688" s="372">
        <f t="shared" si="137"/>
        <v>0</v>
      </c>
      <c r="AC688" s="372">
        <f t="shared" si="137"/>
        <v>0</v>
      </c>
      <c r="AD688" s="372">
        <f t="shared" si="137"/>
        <v>0</v>
      </c>
      <c r="AE688" s="372">
        <f t="shared" si="137"/>
        <v>0</v>
      </c>
      <c r="AF688" s="346">
        <f t="shared" si="135"/>
        <v>0</v>
      </c>
      <c r="AG688" s="346">
        <f>IF(C688=Allgemeines!$C$12,SAV!$V688-SAV!$AH688,HLOOKUP(Allgemeines!$C$12-1,$AI$4:$AO$2000,ROW(C688)-3,FALSE)-$AH688)</f>
        <v>0</v>
      </c>
      <c r="AH688" s="346">
        <f>HLOOKUP(Allgemeines!$C$12,$AI$4:$AO$2000,ROW(C688)-3,FALSE)</f>
        <v>0</v>
      </c>
      <c r="AI688" s="346">
        <f t="shared" si="126"/>
        <v>0</v>
      </c>
      <c r="AJ688" s="346">
        <f t="shared" si="127"/>
        <v>0</v>
      </c>
      <c r="AK688" s="346">
        <f t="shared" si="128"/>
        <v>0</v>
      </c>
      <c r="AL688" s="346">
        <f t="shared" si="129"/>
        <v>0</v>
      </c>
      <c r="AM688" s="346">
        <f t="shared" si="130"/>
        <v>0</v>
      </c>
      <c r="AN688" s="346">
        <f t="shared" si="131"/>
        <v>0</v>
      </c>
      <c r="AO688" s="346">
        <f t="shared" si="132"/>
        <v>0</v>
      </c>
    </row>
    <row r="689" spans="1:41" x14ac:dyDescent="0.25">
      <c r="A689" s="369"/>
      <c r="B689" s="369"/>
      <c r="C689" s="370"/>
      <c r="D689" s="369"/>
      <c r="E689" s="369"/>
      <c r="F689" s="369"/>
      <c r="G689" s="344">
        <f t="shared" si="133"/>
        <v>0</v>
      </c>
      <c r="H689" s="369"/>
      <c r="I689" s="369"/>
      <c r="J689" s="369"/>
      <c r="K689" s="369"/>
      <c r="L689" s="369"/>
      <c r="M689" s="369"/>
      <c r="N689" s="369"/>
      <c r="O689" s="369"/>
      <c r="P689" s="371"/>
      <c r="Q689" s="465">
        <f>IF(C689&gt;Allgemeines!$C$12,0,SUM(G689,H689,J689,K689,M689:N689)-SUM(I689,L689,O689:P689))</f>
        <v>0</v>
      </c>
      <c r="R689" s="369"/>
      <c r="S689" s="369"/>
      <c r="T689" s="369"/>
      <c r="U689" s="369"/>
      <c r="V689" s="344">
        <f t="shared" si="134"/>
        <v>0</v>
      </c>
      <c r="W689" s="345">
        <f>IF(ISBLANK($B689),0,VLOOKUP($B689,Listen!$A$2:$C$45,2,FALSE))</f>
        <v>0</v>
      </c>
      <c r="X689" s="345">
        <f>IF(ISBLANK($B689),0,VLOOKUP($B689,Listen!$A$2:$C$45,3,FALSE))</f>
        <v>0</v>
      </c>
      <c r="Y689" s="372">
        <f t="shared" si="136"/>
        <v>0</v>
      </c>
      <c r="Z689" s="372">
        <f t="shared" si="137"/>
        <v>0</v>
      </c>
      <c r="AA689" s="372">
        <f t="shared" si="137"/>
        <v>0</v>
      </c>
      <c r="AB689" s="372">
        <f t="shared" si="137"/>
        <v>0</v>
      </c>
      <c r="AC689" s="372">
        <f t="shared" si="137"/>
        <v>0</v>
      </c>
      <c r="AD689" s="372">
        <f t="shared" si="137"/>
        <v>0</v>
      </c>
      <c r="AE689" s="372">
        <f t="shared" si="137"/>
        <v>0</v>
      </c>
      <c r="AF689" s="346">
        <f t="shared" si="135"/>
        <v>0</v>
      </c>
      <c r="AG689" s="346">
        <f>IF(C689=Allgemeines!$C$12,SAV!$V689-SAV!$AH689,HLOOKUP(Allgemeines!$C$12-1,$AI$4:$AO$2000,ROW(C689)-3,FALSE)-$AH689)</f>
        <v>0</v>
      </c>
      <c r="AH689" s="346">
        <f>HLOOKUP(Allgemeines!$C$12,$AI$4:$AO$2000,ROW(C689)-3,FALSE)</f>
        <v>0</v>
      </c>
      <c r="AI689" s="346">
        <f t="shared" si="126"/>
        <v>0</v>
      </c>
      <c r="AJ689" s="346">
        <f t="shared" si="127"/>
        <v>0</v>
      </c>
      <c r="AK689" s="346">
        <f t="shared" si="128"/>
        <v>0</v>
      </c>
      <c r="AL689" s="346">
        <f t="shared" si="129"/>
        <v>0</v>
      </c>
      <c r="AM689" s="346">
        <f t="shared" si="130"/>
        <v>0</v>
      </c>
      <c r="AN689" s="346">
        <f t="shared" si="131"/>
        <v>0</v>
      </c>
      <c r="AO689" s="346">
        <f t="shared" si="132"/>
        <v>0</v>
      </c>
    </row>
    <row r="690" spans="1:41" x14ac:dyDescent="0.25">
      <c r="A690" s="369"/>
      <c r="B690" s="369"/>
      <c r="C690" s="370"/>
      <c r="D690" s="369"/>
      <c r="E690" s="369"/>
      <c r="F690" s="369"/>
      <c r="G690" s="344">
        <f t="shared" si="133"/>
        <v>0</v>
      </c>
      <c r="H690" s="369"/>
      <c r="I690" s="369"/>
      <c r="J690" s="369"/>
      <c r="K690" s="369"/>
      <c r="L690" s="369"/>
      <c r="M690" s="369"/>
      <c r="N690" s="369"/>
      <c r="O690" s="369"/>
      <c r="P690" s="371"/>
      <c r="Q690" s="465">
        <f>IF(C690&gt;Allgemeines!$C$12,0,SUM(G690,H690,J690,K690,M690:N690)-SUM(I690,L690,O690:P690))</f>
        <v>0</v>
      </c>
      <c r="R690" s="369"/>
      <c r="S690" s="369"/>
      <c r="T690" s="369"/>
      <c r="U690" s="369"/>
      <c r="V690" s="344">
        <f t="shared" si="134"/>
        <v>0</v>
      </c>
      <c r="W690" s="345">
        <f>IF(ISBLANK($B690),0,VLOOKUP($B690,Listen!$A$2:$C$45,2,FALSE))</f>
        <v>0</v>
      </c>
      <c r="X690" s="345">
        <f>IF(ISBLANK($B690),0,VLOOKUP($B690,Listen!$A$2:$C$45,3,FALSE))</f>
        <v>0</v>
      </c>
      <c r="Y690" s="372">
        <f t="shared" si="136"/>
        <v>0</v>
      </c>
      <c r="Z690" s="372">
        <f t="shared" si="137"/>
        <v>0</v>
      </c>
      <c r="AA690" s="372">
        <f t="shared" si="137"/>
        <v>0</v>
      </c>
      <c r="AB690" s="372">
        <f t="shared" si="137"/>
        <v>0</v>
      </c>
      <c r="AC690" s="372">
        <f t="shared" si="137"/>
        <v>0</v>
      </c>
      <c r="AD690" s="372">
        <f t="shared" si="137"/>
        <v>0</v>
      </c>
      <c r="AE690" s="372">
        <f t="shared" si="137"/>
        <v>0</v>
      </c>
      <c r="AF690" s="346">
        <f t="shared" si="135"/>
        <v>0</v>
      </c>
      <c r="AG690" s="346">
        <f>IF(C690=Allgemeines!$C$12,SAV!$V690-SAV!$AH690,HLOOKUP(Allgemeines!$C$12-1,$AI$4:$AO$2000,ROW(C690)-3,FALSE)-$AH690)</f>
        <v>0</v>
      </c>
      <c r="AH690" s="346">
        <f>HLOOKUP(Allgemeines!$C$12,$AI$4:$AO$2000,ROW(C690)-3,FALSE)</f>
        <v>0</v>
      </c>
      <c r="AI690" s="346">
        <f t="shared" si="126"/>
        <v>0</v>
      </c>
      <c r="AJ690" s="346">
        <f t="shared" si="127"/>
        <v>0</v>
      </c>
      <c r="AK690" s="346">
        <f t="shared" si="128"/>
        <v>0</v>
      </c>
      <c r="AL690" s="346">
        <f t="shared" si="129"/>
        <v>0</v>
      </c>
      <c r="AM690" s="346">
        <f t="shared" si="130"/>
        <v>0</v>
      </c>
      <c r="AN690" s="346">
        <f t="shared" si="131"/>
        <v>0</v>
      </c>
      <c r="AO690" s="346">
        <f t="shared" si="132"/>
        <v>0</v>
      </c>
    </row>
    <row r="691" spans="1:41" x14ac:dyDescent="0.25">
      <c r="A691" s="369"/>
      <c r="B691" s="369"/>
      <c r="C691" s="370"/>
      <c r="D691" s="369"/>
      <c r="E691" s="369"/>
      <c r="F691" s="369"/>
      <c r="G691" s="344">
        <f t="shared" si="133"/>
        <v>0</v>
      </c>
      <c r="H691" s="369"/>
      <c r="I691" s="369"/>
      <c r="J691" s="369"/>
      <c r="K691" s="369"/>
      <c r="L691" s="369"/>
      <c r="M691" s="369"/>
      <c r="N691" s="369"/>
      <c r="O691" s="369"/>
      <c r="P691" s="371"/>
      <c r="Q691" s="465">
        <f>IF(C691&gt;Allgemeines!$C$12,0,SUM(G691,H691,J691,K691,M691:N691)-SUM(I691,L691,O691:P691))</f>
        <v>0</v>
      </c>
      <c r="R691" s="369"/>
      <c r="S691" s="369"/>
      <c r="T691" s="369"/>
      <c r="U691" s="369"/>
      <c r="V691" s="344">
        <f t="shared" si="134"/>
        <v>0</v>
      </c>
      <c r="W691" s="345">
        <f>IF(ISBLANK($B691),0,VLOOKUP($B691,Listen!$A$2:$C$45,2,FALSE))</f>
        <v>0</v>
      </c>
      <c r="X691" s="345">
        <f>IF(ISBLANK($B691),0,VLOOKUP($B691,Listen!$A$2:$C$45,3,FALSE))</f>
        <v>0</v>
      </c>
      <c r="Y691" s="372">
        <f t="shared" si="136"/>
        <v>0</v>
      </c>
      <c r="Z691" s="372">
        <f t="shared" si="137"/>
        <v>0</v>
      </c>
      <c r="AA691" s="372">
        <f t="shared" si="137"/>
        <v>0</v>
      </c>
      <c r="AB691" s="372">
        <f t="shared" si="137"/>
        <v>0</v>
      </c>
      <c r="AC691" s="372">
        <f t="shared" si="137"/>
        <v>0</v>
      </c>
      <c r="AD691" s="372">
        <f t="shared" si="137"/>
        <v>0</v>
      </c>
      <c r="AE691" s="372">
        <f t="shared" si="137"/>
        <v>0</v>
      </c>
      <c r="AF691" s="346">
        <f t="shared" si="135"/>
        <v>0</v>
      </c>
      <c r="AG691" s="346">
        <f>IF(C691=Allgemeines!$C$12,SAV!$V691-SAV!$AH691,HLOOKUP(Allgemeines!$C$12-1,$AI$4:$AO$2000,ROW(C691)-3,FALSE)-$AH691)</f>
        <v>0</v>
      </c>
      <c r="AH691" s="346">
        <f>HLOOKUP(Allgemeines!$C$12,$AI$4:$AO$2000,ROW(C691)-3,FALSE)</f>
        <v>0</v>
      </c>
      <c r="AI691" s="346">
        <f t="shared" si="126"/>
        <v>0</v>
      </c>
      <c r="AJ691" s="346">
        <f t="shared" si="127"/>
        <v>0</v>
      </c>
      <c r="AK691" s="346">
        <f t="shared" si="128"/>
        <v>0</v>
      </c>
      <c r="AL691" s="346">
        <f t="shared" si="129"/>
        <v>0</v>
      </c>
      <c r="AM691" s="346">
        <f t="shared" si="130"/>
        <v>0</v>
      </c>
      <c r="AN691" s="346">
        <f t="shared" si="131"/>
        <v>0</v>
      </c>
      <c r="AO691" s="346">
        <f t="shared" si="132"/>
        <v>0</v>
      </c>
    </row>
    <row r="692" spans="1:41" x14ac:dyDescent="0.25">
      <c r="A692" s="369"/>
      <c r="B692" s="369"/>
      <c r="C692" s="370"/>
      <c r="D692" s="369"/>
      <c r="E692" s="369"/>
      <c r="F692" s="369"/>
      <c r="G692" s="344">
        <f t="shared" si="133"/>
        <v>0</v>
      </c>
      <c r="H692" s="369"/>
      <c r="I692" s="369"/>
      <c r="J692" s="369"/>
      <c r="K692" s="369"/>
      <c r="L692" s="369"/>
      <c r="M692" s="369"/>
      <c r="N692" s="369"/>
      <c r="O692" s="369"/>
      <c r="P692" s="371"/>
      <c r="Q692" s="465">
        <f>IF(C692&gt;Allgemeines!$C$12,0,SUM(G692,H692,J692,K692,M692:N692)-SUM(I692,L692,O692:P692))</f>
        <v>0</v>
      </c>
      <c r="R692" s="369"/>
      <c r="S692" s="369"/>
      <c r="T692" s="369"/>
      <c r="U692" s="369"/>
      <c r="V692" s="344">
        <f t="shared" si="134"/>
        <v>0</v>
      </c>
      <c r="W692" s="345">
        <f>IF(ISBLANK($B692),0,VLOOKUP($B692,Listen!$A$2:$C$45,2,FALSE))</f>
        <v>0</v>
      </c>
      <c r="X692" s="345">
        <f>IF(ISBLANK($B692),0,VLOOKUP($B692,Listen!$A$2:$C$45,3,FALSE))</f>
        <v>0</v>
      </c>
      <c r="Y692" s="372">
        <f t="shared" si="136"/>
        <v>0</v>
      </c>
      <c r="Z692" s="372">
        <f t="shared" si="137"/>
        <v>0</v>
      </c>
      <c r="AA692" s="372">
        <f t="shared" si="137"/>
        <v>0</v>
      </c>
      <c r="AB692" s="372">
        <f t="shared" si="137"/>
        <v>0</v>
      </c>
      <c r="AC692" s="372">
        <f t="shared" si="137"/>
        <v>0</v>
      </c>
      <c r="AD692" s="372">
        <f t="shared" si="137"/>
        <v>0</v>
      </c>
      <c r="AE692" s="372">
        <f t="shared" si="137"/>
        <v>0</v>
      </c>
      <c r="AF692" s="346">
        <f t="shared" si="135"/>
        <v>0</v>
      </c>
      <c r="AG692" s="346">
        <f>IF(C692=Allgemeines!$C$12,SAV!$V692-SAV!$AH692,HLOOKUP(Allgemeines!$C$12-1,$AI$4:$AO$2000,ROW(C692)-3,FALSE)-$AH692)</f>
        <v>0</v>
      </c>
      <c r="AH692" s="346">
        <f>HLOOKUP(Allgemeines!$C$12,$AI$4:$AO$2000,ROW(C692)-3,FALSE)</f>
        <v>0</v>
      </c>
      <c r="AI692" s="346">
        <f t="shared" si="126"/>
        <v>0</v>
      </c>
      <c r="AJ692" s="346">
        <f t="shared" si="127"/>
        <v>0</v>
      </c>
      <c r="AK692" s="346">
        <f t="shared" si="128"/>
        <v>0</v>
      </c>
      <c r="AL692" s="346">
        <f t="shared" si="129"/>
        <v>0</v>
      </c>
      <c r="AM692" s="346">
        <f t="shared" si="130"/>
        <v>0</v>
      </c>
      <c r="AN692" s="346">
        <f t="shared" si="131"/>
        <v>0</v>
      </c>
      <c r="AO692" s="346">
        <f t="shared" si="132"/>
        <v>0</v>
      </c>
    </row>
    <row r="693" spans="1:41" x14ac:dyDescent="0.25">
      <c r="A693" s="369"/>
      <c r="B693" s="369"/>
      <c r="C693" s="370"/>
      <c r="D693" s="369"/>
      <c r="E693" s="369"/>
      <c r="F693" s="369"/>
      <c r="G693" s="344">
        <f t="shared" si="133"/>
        <v>0</v>
      </c>
      <c r="H693" s="369"/>
      <c r="I693" s="369"/>
      <c r="J693" s="369"/>
      <c r="K693" s="369"/>
      <c r="L693" s="369"/>
      <c r="M693" s="369"/>
      <c r="N693" s="369"/>
      <c r="O693" s="369"/>
      <c r="P693" s="371"/>
      <c r="Q693" s="465">
        <f>IF(C693&gt;Allgemeines!$C$12,0,SUM(G693,H693,J693,K693,M693:N693)-SUM(I693,L693,O693:P693))</f>
        <v>0</v>
      </c>
      <c r="R693" s="369"/>
      <c r="S693" s="369"/>
      <c r="T693" s="369"/>
      <c r="U693" s="369"/>
      <c r="V693" s="344">
        <f t="shared" si="134"/>
        <v>0</v>
      </c>
      <c r="W693" s="345">
        <f>IF(ISBLANK($B693),0,VLOOKUP($B693,Listen!$A$2:$C$45,2,FALSE))</f>
        <v>0</v>
      </c>
      <c r="X693" s="345">
        <f>IF(ISBLANK($B693),0,VLOOKUP($B693,Listen!$A$2:$C$45,3,FALSE))</f>
        <v>0</v>
      </c>
      <c r="Y693" s="372">
        <f t="shared" si="136"/>
        <v>0</v>
      </c>
      <c r="Z693" s="372">
        <f t="shared" si="137"/>
        <v>0</v>
      </c>
      <c r="AA693" s="372">
        <f t="shared" si="137"/>
        <v>0</v>
      </c>
      <c r="AB693" s="372">
        <f t="shared" si="137"/>
        <v>0</v>
      </c>
      <c r="AC693" s="372">
        <f t="shared" si="137"/>
        <v>0</v>
      </c>
      <c r="AD693" s="372">
        <f t="shared" si="137"/>
        <v>0</v>
      </c>
      <c r="AE693" s="372">
        <f t="shared" si="137"/>
        <v>0</v>
      </c>
      <c r="AF693" s="346">
        <f t="shared" si="135"/>
        <v>0</v>
      </c>
      <c r="AG693" s="346">
        <f>IF(C693=Allgemeines!$C$12,SAV!$V693-SAV!$AH693,HLOOKUP(Allgemeines!$C$12-1,$AI$4:$AO$2000,ROW(C693)-3,FALSE)-$AH693)</f>
        <v>0</v>
      </c>
      <c r="AH693" s="346">
        <f>HLOOKUP(Allgemeines!$C$12,$AI$4:$AO$2000,ROW(C693)-3,FALSE)</f>
        <v>0</v>
      </c>
      <c r="AI693" s="346">
        <f t="shared" si="126"/>
        <v>0</v>
      </c>
      <c r="AJ693" s="346">
        <f t="shared" si="127"/>
        <v>0</v>
      </c>
      <c r="AK693" s="346">
        <f t="shared" si="128"/>
        <v>0</v>
      </c>
      <c r="AL693" s="346">
        <f t="shared" si="129"/>
        <v>0</v>
      </c>
      <c r="AM693" s="346">
        <f t="shared" si="130"/>
        <v>0</v>
      </c>
      <c r="AN693" s="346">
        <f t="shared" si="131"/>
        <v>0</v>
      </c>
      <c r="AO693" s="346">
        <f t="shared" si="132"/>
        <v>0</v>
      </c>
    </row>
    <row r="694" spans="1:41" x14ac:dyDescent="0.25">
      <c r="A694" s="369"/>
      <c r="B694" s="369"/>
      <c r="C694" s="370"/>
      <c r="D694" s="369"/>
      <c r="E694" s="369"/>
      <c r="F694" s="369"/>
      <c r="G694" s="344">
        <f t="shared" si="133"/>
        <v>0</v>
      </c>
      <c r="H694" s="369"/>
      <c r="I694" s="369"/>
      <c r="J694" s="369"/>
      <c r="K694" s="369"/>
      <c r="L694" s="369"/>
      <c r="M694" s="369"/>
      <c r="N694" s="369"/>
      <c r="O694" s="369"/>
      <c r="P694" s="371"/>
      <c r="Q694" s="465">
        <f>IF(C694&gt;Allgemeines!$C$12,0,SUM(G694,H694,J694,K694,M694:N694)-SUM(I694,L694,O694:P694))</f>
        <v>0</v>
      </c>
      <c r="R694" s="369"/>
      <c r="S694" s="369"/>
      <c r="T694" s="369"/>
      <c r="U694" s="369"/>
      <c r="V694" s="344">
        <f t="shared" si="134"/>
        <v>0</v>
      </c>
      <c r="W694" s="345">
        <f>IF(ISBLANK($B694),0,VLOOKUP($B694,Listen!$A$2:$C$45,2,FALSE))</f>
        <v>0</v>
      </c>
      <c r="X694" s="345">
        <f>IF(ISBLANK($B694),0,VLOOKUP($B694,Listen!$A$2:$C$45,3,FALSE))</f>
        <v>0</v>
      </c>
      <c r="Y694" s="372">
        <f t="shared" si="136"/>
        <v>0</v>
      </c>
      <c r="Z694" s="372">
        <f t="shared" si="137"/>
        <v>0</v>
      </c>
      <c r="AA694" s="372">
        <f t="shared" si="137"/>
        <v>0</v>
      </c>
      <c r="AB694" s="372">
        <f t="shared" si="137"/>
        <v>0</v>
      </c>
      <c r="AC694" s="372">
        <f t="shared" si="137"/>
        <v>0</v>
      </c>
      <c r="AD694" s="372">
        <f t="shared" si="137"/>
        <v>0</v>
      </c>
      <c r="AE694" s="372">
        <f t="shared" si="137"/>
        <v>0</v>
      </c>
      <c r="AF694" s="346">
        <f t="shared" si="135"/>
        <v>0</v>
      </c>
      <c r="AG694" s="346">
        <f>IF(C694=Allgemeines!$C$12,SAV!$V694-SAV!$AH694,HLOOKUP(Allgemeines!$C$12-1,$AI$4:$AO$2000,ROW(C694)-3,FALSE)-$AH694)</f>
        <v>0</v>
      </c>
      <c r="AH694" s="346">
        <f>HLOOKUP(Allgemeines!$C$12,$AI$4:$AO$2000,ROW(C694)-3,FALSE)</f>
        <v>0</v>
      </c>
      <c r="AI694" s="346">
        <f t="shared" si="126"/>
        <v>0</v>
      </c>
      <c r="AJ694" s="346">
        <f t="shared" si="127"/>
        <v>0</v>
      </c>
      <c r="AK694" s="346">
        <f t="shared" si="128"/>
        <v>0</v>
      </c>
      <c r="AL694" s="346">
        <f t="shared" si="129"/>
        <v>0</v>
      </c>
      <c r="AM694" s="346">
        <f t="shared" si="130"/>
        <v>0</v>
      </c>
      <c r="AN694" s="346">
        <f t="shared" si="131"/>
        <v>0</v>
      </c>
      <c r="AO694" s="346">
        <f t="shared" si="132"/>
        <v>0</v>
      </c>
    </row>
    <row r="695" spans="1:41" x14ac:dyDescent="0.25">
      <c r="A695" s="369"/>
      <c r="B695" s="369"/>
      <c r="C695" s="370"/>
      <c r="D695" s="369"/>
      <c r="E695" s="369"/>
      <c r="F695" s="369"/>
      <c r="G695" s="344">
        <f t="shared" si="133"/>
        <v>0</v>
      </c>
      <c r="H695" s="369"/>
      <c r="I695" s="369"/>
      <c r="J695" s="369"/>
      <c r="K695" s="369"/>
      <c r="L695" s="369"/>
      <c r="M695" s="369"/>
      <c r="N695" s="369"/>
      <c r="O695" s="369"/>
      <c r="P695" s="371"/>
      <c r="Q695" s="465">
        <f>IF(C695&gt;Allgemeines!$C$12,0,SUM(G695,H695,J695,K695,M695:N695)-SUM(I695,L695,O695:P695))</f>
        <v>0</v>
      </c>
      <c r="R695" s="369"/>
      <c r="S695" s="369"/>
      <c r="T695" s="369"/>
      <c r="U695" s="369"/>
      <c r="V695" s="344">
        <f t="shared" si="134"/>
        <v>0</v>
      </c>
      <c r="W695" s="345">
        <f>IF(ISBLANK($B695),0,VLOOKUP($B695,Listen!$A$2:$C$45,2,FALSE))</f>
        <v>0</v>
      </c>
      <c r="X695" s="345">
        <f>IF(ISBLANK($B695),0,VLOOKUP($B695,Listen!$A$2:$C$45,3,FALSE))</f>
        <v>0</v>
      </c>
      <c r="Y695" s="372">
        <f t="shared" si="136"/>
        <v>0</v>
      </c>
      <c r="Z695" s="372">
        <f t="shared" si="137"/>
        <v>0</v>
      </c>
      <c r="AA695" s="372">
        <f t="shared" si="137"/>
        <v>0</v>
      </c>
      <c r="AB695" s="372">
        <f t="shared" si="137"/>
        <v>0</v>
      </c>
      <c r="AC695" s="372">
        <f t="shared" si="137"/>
        <v>0</v>
      </c>
      <c r="AD695" s="372">
        <f t="shared" si="137"/>
        <v>0</v>
      </c>
      <c r="AE695" s="372">
        <f t="shared" si="137"/>
        <v>0</v>
      </c>
      <c r="AF695" s="346">
        <f t="shared" si="135"/>
        <v>0</v>
      </c>
      <c r="AG695" s="346">
        <f>IF(C695=Allgemeines!$C$12,SAV!$V695-SAV!$AH695,HLOOKUP(Allgemeines!$C$12-1,$AI$4:$AO$2000,ROW(C695)-3,FALSE)-$AH695)</f>
        <v>0</v>
      </c>
      <c r="AH695" s="346">
        <f>HLOOKUP(Allgemeines!$C$12,$AI$4:$AO$2000,ROW(C695)-3,FALSE)</f>
        <v>0</v>
      </c>
      <c r="AI695" s="346">
        <f t="shared" si="126"/>
        <v>0</v>
      </c>
      <c r="AJ695" s="346">
        <f t="shared" si="127"/>
        <v>0</v>
      </c>
      <c r="AK695" s="346">
        <f t="shared" si="128"/>
        <v>0</v>
      </c>
      <c r="AL695" s="346">
        <f t="shared" si="129"/>
        <v>0</v>
      </c>
      <c r="AM695" s="346">
        <f t="shared" si="130"/>
        <v>0</v>
      </c>
      <c r="AN695" s="346">
        <f t="shared" si="131"/>
        <v>0</v>
      </c>
      <c r="AO695" s="346">
        <f t="shared" si="132"/>
        <v>0</v>
      </c>
    </row>
    <row r="696" spans="1:41" x14ac:dyDescent="0.25">
      <c r="A696" s="369"/>
      <c r="B696" s="369"/>
      <c r="C696" s="370"/>
      <c r="D696" s="369"/>
      <c r="E696" s="369"/>
      <c r="F696" s="369"/>
      <c r="G696" s="344">
        <f t="shared" si="133"/>
        <v>0</v>
      </c>
      <c r="H696" s="369"/>
      <c r="I696" s="369"/>
      <c r="J696" s="369"/>
      <c r="K696" s="369"/>
      <c r="L696" s="369"/>
      <c r="M696" s="369"/>
      <c r="N696" s="369"/>
      <c r="O696" s="369"/>
      <c r="P696" s="371"/>
      <c r="Q696" s="465">
        <f>IF(C696&gt;Allgemeines!$C$12,0,SUM(G696,H696,J696,K696,M696:N696)-SUM(I696,L696,O696:P696))</f>
        <v>0</v>
      </c>
      <c r="R696" s="369"/>
      <c r="S696" s="369"/>
      <c r="T696" s="369"/>
      <c r="U696" s="369"/>
      <c r="V696" s="344">
        <f t="shared" si="134"/>
        <v>0</v>
      </c>
      <c r="W696" s="345">
        <f>IF(ISBLANK($B696),0,VLOOKUP($B696,Listen!$A$2:$C$45,2,FALSE))</f>
        <v>0</v>
      </c>
      <c r="X696" s="345">
        <f>IF(ISBLANK($B696),0,VLOOKUP($B696,Listen!$A$2:$C$45,3,FALSE))</f>
        <v>0</v>
      </c>
      <c r="Y696" s="372">
        <f t="shared" si="136"/>
        <v>0</v>
      </c>
      <c r="Z696" s="372">
        <f t="shared" si="137"/>
        <v>0</v>
      </c>
      <c r="AA696" s="372">
        <f t="shared" si="137"/>
        <v>0</v>
      </c>
      <c r="AB696" s="372">
        <f t="shared" si="137"/>
        <v>0</v>
      </c>
      <c r="AC696" s="372">
        <f t="shared" si="137"/>
        <v>0</v>
      </c>
      <c r="AD696" s="372">
        <f t="shared" si="137"/>
        <v>0</v>
      </c>
      <c r="AE696" s="372">
        <f t="shared" si="137"/>
        <v>0</v>
      </c>
      <c r="AF696" s="346">
        <f t="shared" si="135"/>
        <v>0</v>
      </c>
      <c r="AG696" s="346">
        <f>IF(C696=Allgemeines!$C$12,SAV!$V696-SAV!$AH696,HLOOKUP(Allgemeines!$C$12-1,$AI$4:$AO$2000,ROW(C696)-3,FALSE)-$AH696)</f>
        <v>0</v>
      </c>
      <c r="AH696" s="346">
        <f>HLOOKUP(Allgemeines!$C$12,$AI$4:$AO$2000,ROW(C696)-3,FALSE)</f>
        <v>0</v>
      </c>
      <c r="AI696" s="346">
        <f t="shared" si="126"/>
        <v>0</v>
      </c>
      <c r="AJ696" s="346">
        <f t="shared" si="127"/>
        <v>0</v>
      </c>
      <c r="AK696" s="346">
        <f t="shared" si="128"/>
        <v>0</v>
      </c>
      <c r="AL696" s="346">
        <f t="shared" si="129"/>
        <v>0</v>
      </c>
      <c r="AM696" s="346">
        <f t="shared" si="130"/>
        <v>0</v>
      </c>
      <c r="AN696" s="346">
        <f t="shared" si="131"/>
        <v>0</v>
      </c>
      <c r="AO696" s="346">
        <f t="shared" si="132"/>
        <v>0</v>
      </c>
    </row>
    <row r="697" spans="1:41" x14ac:dyDescent="0.25">
      <c r="A697" s="369"/>
      <c r="B697" s="369"/>
      <c r="C697" s="370"/>
      <c r="D697" s="369"/>
      <c r="E697" s="369"/>
      <c r="F697" s="369"/>
      <c r="G697" s="344">
        <f t="shared" si="133"/>
        <v>0</v>
      </c>
      <c r="H697" s="369"/>
      <c r="I697" s="369"/>
      <c r="J697" s="369"/>
      <c r="K697" s="369"/>
      <c r="L697" s="369"/>
      <c r="M697" s="369"/>
      <c r="N697" s="369"/>
      <c r="O697" s="369"/>
      <c r="P697" s="371"/>
      <c r="Q697" s="465">
        <f>IF(C697&gt;Allgemeines!$C$12,0,SUM(G697,H697,J697,K697,M697:N697)-SUM(I697,L697,O697:P697))</f>
        <v>0</v>
      </c>
      <c r="R697" s="369"/>
      <c r="S697" s="369"/>
      <c r="T697" s="369"/>
      <c r="U697" s="369"/>
      <c r="V697" s="344">
        <f t="shared" si="134"/>
        <v>0</v>
      </c>
      <c r="W697" s="345">
        <f>IF(ISBLANK($B697),0,VLOOKUP($B697,Listen!$A$2:$C$45,2,FALSE))</f>
        <v>0</v>
      </c>
      <c r="X697" s="345">
        <f>IF(ISBLANK($B697),0,VLOOKUP($B697,Listen!$A$2:$C$45,3,FALSE))</f>
        <v>0</v>
      </c>
      <c r="Y697" s="372">
        <f t="shared" si="136"/>
        <v>0</v>
      </c>
      <c r="Z697" s="372">
        <f t="shared" si="137"/>
        <v>0</v>
      </c>
      <c r="AA697" s="372">
        <f t="shared" si="137"/>
        <v>0</v>
      </c>
      <c r="AB697" s="372">
        <f t="shared" si="137"/>
        <v>0</v>
      </c>
      <c r="AC697" s="372">
        <f t="shared" si="137"/>
        <v>0</v>
      </c>
      <c r="AD697" s="372">
        <f t="shared" si="137"/>
        <v>0</v>
      </c>
      <c r="AE697" s="372">
        <f t="shared" si="137"/>
        <v>0</v>
      </c>
      <c r="AF697" s="346">
        <f t="shared" si="135"/>
        <v>0</v>
      </c>
      <c r="AG697" s="346">
        <f>IF(C697=Allgemeines!$C$12,SAV!$V697-SAV!$AH697,HLOOKUP(Allgemeines!$C$12-1,$AI$4:$AO$2000,ROW(C697)-3,FALSE)-$AH697)</f>
        <v>0</v>
      </c>
      <c r="AH697" s="346">
        <f>HLOOKUP(Allgemeines!$C$12,$AI$4:$AO$2000,ROW(C697)-3,FALSE)</f>
        <v>0</v>
      </c>
      <c r="AI697" s="346">
        <f t="shared" si="126"/>
        <v>0</v>
      </c>
      <c r="AJ697" s="346">
        <f t="shared" si="127"/>
        <v>0</v>
      </c>
      <c r="AK697" s="346">
        <f t="shared" si="128"/>
        <v>0</v>
      </c>
      <c r="AL697" s="346">
        <f t="shared" si="129"/>
        <v>0</v>
      </c>
      <c r="AM697" s="346">
        <f t="shared" si="130"/>
        <v>0</v>
      </c>
      <c r="AN697" s="346">
        <f t="shared" si="131"/>
        <v>0</v>
      </c>
      <c r="AO697" s="346">
        <f t="shared" si="132"/>
        <v>0</v>
      </c>
    </row>
    <row r="698" spans="1:41" x14ac:dyDescent="0.25">
      <c r="A698" s="369"/>
      <c r="B698" s="369"/>
      <c r="C698" s="370"/>
      <c r="D698" s="369"/>
      <c r="E698" s="369"/>
      <c r="F698" s="369"/>
      <c r="G698" s="344">
        <f t="shared" si="133"/>
        <v>0</v>
      </c>
      <c r="H698" s="369"/>
      <c r="I698" s="369"/>
      <c r="J698" s="369"/>
      <c r="K698" s="369"/>
      <c r="L698" s="369"/>
      <c r="M698" s="369"/>
      <c r="N698" s="369"/>
      <c r="O698" s="369"/>
      <c r="P698" s="371"/>
      <c r="Q698" s="465">
        <f>IF(C698&gt;Allgemeines!$C$12,0,SUM(G698,H698,J698,K698,M698:N698)-SUM(I698,L698,O698:P698))</f>
        <v>0</v>
      </c>
      <c r="R698" s="369"/>
      <c r="S698" s="369"/>
      <c r="T698" s="369"/>
      <c r="U698" s="369"/>
      <c r="V698" s="344">
        <f t="shared" si="134"/>
        <v>0</v>
      </c>
      <c r="W698" s="345">
        <f>IF(ISBLANK($B698),0,VLOOKUP($B698,Listen!$A$2:$C$45,2,FALSE))</f>
        <v>0</v>
      </c>
      <c r="X698" s="345">
        <f>IF(ISBLANK($B698),0,VLOOKUP($B698,Listen!$A$2:$C$45,3,FALSE))</f>
        <v>0</v>
      </c>
      <c r="Y698" s="372">
        <f t="shared" si="136"/>
        <v>0</v>
      </c>
      <c r="Z698" s="372">
        <f t="shared" si="137"/>
        <v>0</v>
      </c>
      <c r="AA698" s="372">
        <f t="shared" si="137"/>
        <v>0</v>
      </c>
      <c r="AB698" s="372">
        <f t="shared" si="137"/>
        <v>0</v>
      </c>
      <c r="AC698" s="372">
        <f t="shared" si="137"/>
        <v>0</v>
      </c>
      <c r="AD698" s="372">
        <f t="shared" si="137"/>
        <v>0</v>
      </c>
      <c r="AE698" s="372">
        <f t="shared" si="137"/>
        <v>0</v>
      </c>
      <c r="AF698" s="346">
        <f t="shared" si="135"/>
        <v>0</v>
      </c>
      <c r="AG698" s="346">
        <f>IF(C698=Allgemeines!$C$12,SAV!$V698-SAV!$AH698,HLOOKUP(Allgemeines!$C$12-1,$AI$4:$AO$2000,ROW(C698)-3,FALSE)-$AH698)</f>
        <v>0</v>
      </c>
      <c r="AH698" s="346">
        <f>HLOOKUP(Allgemeines!$C$12,$AI$4:$AO$2000,ROW(C698)-3,FALSE)</f>
        <v>0</v>
      </c>
      <c r="AI698" s="346">
        <f t="shared" si="126"/>
        <v>0</v>
      </c>
      <c r="AJ698" s="346">
        <f t="shared" si="127"/>
        <v>0</v>
      </c>
      <c r="AK698" s="346">
        <f t="shared" si="128"/>
        <v>0</v>
      </c>
      <c r="AL698" s="346">
        <f t="shared" si="129"/>
        <v>0</v>
      </c>
      <c r="AM698" s="346">
        <f t="shared" si="130"/>
        <v>0</v>
      </c>
      <c r="AN698" s="346">
        <f t="shared" si="131"/>
        <v>0</v>
      </c>
      <c r="AO698" s="346">
        <f t="shared" si="132"/>
        <v>0</v>
      </c>
    </row>
    <row r="699" spans="1:41" x14ac:dyDescent="0.25">
      <c r="A699" s="369"/>
      <c r="B699" s="369"/>
      <c r="C699" s="370"/>
      <c r="D699" s="369"/>
      <c r="E699" s="369"/>
      <c r="F699" s="369"/>
      <c r="G699" s="344">
        <f t="shared" si="133"/>
        <v>0</v>
      </c>
      <c r="H699" s="369"/>
      <c r="I699" s="369"/>
      <c r="J699" s="369"/>
      <c r="K699" s="369"/>
      <c r="L699" s="369"/>
      <c r="M699" s="369"/>
      <c r="N699" s="369"/>
      <c r="O699" s="369"/>
      <c r="P699" s="371"/>
      <c r="Q699" s="465">
        <f>IF(C699&gt;Allgemeines!$C$12,0,SUM(G699,H699,J699,K699,M699:N699)-SUM(I699,L699,O699:P699))</f>
        <v>0</v>
      </c>
      <c r="R699" s="369"/>
      <c r="S699" s="369"/>
      <c r="T699" s="369"/>
      <c r="U699" s="369"/>
      <c r="V699" s="344">
        <f t="shared" si="134"/>
        <v>0</v>
      </c>
      <c r="W699" s="345">
        <f>IF(ISBLANK($B699),0,VLOOKUP($B699,Listen!$A$2:$C$45,2,FALSE))</f>
        <v>0</v>
      </c>
      <c r="X699" s="345">
        <f>IF(ISBLANK($B699),0,VLOOKUP($B699,Listen!$A$2:$C$45,3,FALSE))</f>
        <v>0</v>
      </c>
      <c r="Y699" s="372">
        <f t="shared" si="136"/>
        <v>0</v>
      </c>
      <c r="Z699" s="372">
        <f t="shared" si="137"/>
        <v>0</v>
      </c>
      <c r="AA699" s="372">
        <f t="shared" si="137"/>
        <v>0</v>
      </c>
      <c r="AB699" s="372">
        <f t="shared" si="137"/>
        <v>0</v>
      </c>
      <c r="AC699" s="372">
        <f t="shared" si="137"/>
        <v>0</v>
      </c>
      <c r="AD699" s="372">
        <f t="shared" si="137"/>
        <v>0</v>
      </c>
      <c r="AE699" s="372">
        <f t="shared" si="137"/>
        <v>0</v>
      </c>
      <c r="AF699" s="346">
        <f t="shared" si="135"/>
        <v>0</v>
      </c>
      <c r="AG699" s="346">
        <f>IF(C699=Allgemeines!$C$12,SAV!$V699-SAV!$AH699,HLOOKUP(Allgemeines!$C$12-1,$AI$4:$AO$2000,ROW(C699)-3,FALSE)-$AH699)</f>
        <v>0</v>
      </c>
      <c r="AH699" s="346">
        <f>HLOOKUP(Allgemeines!$C$12,$AI$4:$AO$2000,ROW(C699)-3,FALSE)</f>
        <v>0</v>
      </c>
      <c r="AI699" s="346">
        <f t="shared" si="126"/>
        <v>0</v>
      </c>
      <c r="AJ699" s="346">
        <f t="shared" si="127"/>
        <v>0</v>
      </c>
      <c r="AK699" s="346">
        <f t="shared" si="128"/>
        <v>0</v>
      </c>
      <c r="AL699" s="346">
        <f t="shared" si="129"/>
        <v>0</v>
      </c>
      <c r="AM699" s="346">
        <f t="shared" si="130"/>
        <v>0</v>
      </c>
      <c r="AN699" s="346">
        <f t="shared" si="131"/>
        <v>0</v>
      </c>
      <c r="AO699" s="346">
        <f t="shared" si="132"/>
        <v>0</v>
      </c>
    </row>
    <row r="700" spans="1:41" x14ac:dyDescent="0.25">
      <c r="A700" s="369"/>
      <c r="B700" s="369"/>
      <c r="C700" s="370"/>
      <c r="D700" s="369"/>
      <c r="E700" s="369"/>
      <c r="F700" s="369"/>
      <c r="G700" s="344">
        <f t="shared" si="133"/>
        <v>0</v>
      </c>
      <c r="H700" s="369"/>
      <c r="I700" s="369"/>
      <c r="J700" s="369"/>
      <c r="K700" s="369"/>
      <c r="L700" s="369"/>
      <c r="M700" s="369"/>
      <c r="N700" s="369"/>
      <c r="O700" s="369"/>
      <c r="P700" s="371"/>
      <c r="Q700" s="465">
        <f>IF(C700&gt;Allgemeines!$C$12,0,SUM(G700,H700,J700,K700,M700:N700)-SUM(I700,L700,O700:P700))</f>
        <v>0</v>
      </c>
      <c r="R700" s="369"/>
      <c r="S700" s="369"/>
      <c r="T700" s="369"/>
      <c r="U700" s="369"/>
      <c r="V700" s="344">
        <f t="shared" si="134"/>
        <v>0</v>
      </c>
      <c r="W700" s="345">
        <f>IF(ISBLANK($B700),0,VLOOKUP($B700,Listen!$A$2:$C$45,2,FALSE))</f>
        <v>0</v>
      </c>
      <c r="X700" s="345">
        <f>IF(ISBLANK($B700),0,VLOOKUP($B700,Listen!$A$2:$C$45,3,FALSE))</f>
        <v>0</v>
      </c>
      <c r="Y700" s="372">
        <f t="shared" si="136"/>
        <v>0</v>
      </c>
      <c r="Z700" s="372">
        <f t="shared" si="137"/>
        <v>0</v>
      </c>
      <c r="AA700" s="372">
        <f t="shared" si="137"/>
        <v>0</v>
      </c>
      <c r="AB700" s="372">
        <f t="shared" si="137"/>
        <v>0</v>
      </c>
      <c r="AC700" s="372">
        <f t="shared" si="137"/>
        <v>0</v>
      </c>
      <c r="AD700" s="372">
        <f t="shared" si="137"/>
        <v>0</v>
      </c>
      <c r="AE700" s="372">
        <f t="shared" si="137"/>
        <v>0</v>
      </c>
      <c r="AF700" s="346">
        <f t="shared" si="135"/>
        <v>0</v>
      </c>
      <c r="AG700" s="346">
        <f>IF(C700=Allgemeines!$C$12,SAV!$V700-SAV!$AH700,HLOOKUP(Allgemeines!$C$12-1,$AI$4:$AO$2000,ROW(C700)-3,FALSE)-$AH700)</f>
        <v>0</v>
      </c>
      <c r="AH700" s="346">
        <f>HLOOKUP(Allgemeines!$C$12,$AI$4:$AO$2000,ROW(C700)-3,FALSE)</f>
        <v>0</v>
      </c>
      <c r="AI700" s="346">
        <f t="shared" si="126"/>
        <v>0</v>
      </c>
      <c r="AJ700" s="346">
        <f t="shared" si="127"/>
        <v>0</v>
      </c>
      <c r="AK700" s="346">
        <f t="shared" si="128"/>
        <v>0</v>
      </c>
      <c r="AL700" s="346">
        <f t="shared" si="129"/>
        <v>0</v>
      </c>
      <c r="AM700" s="346">
        <f t="shared" si="130"/>
        <v>0</v>
      </c>
      <c r="AN700" s="346">
        <f t="shared" si="131"/>
        <v>0</v>
      </c>
      <c r="AO700" s="346">
        <f t="shared" si="132"/>
        <v>0</v>
      </c>
    </row>
    <row r="701" spans="1:41" x14ac:dyDescent="0.25">
      <c r="A701" s="369"/>
      <c r="B701" s="369"/>
      <c r="C701" s="370"/>
      <c r="D701" s="369"/>
      <c r="E701" s="369"/>
      <c r="F701" s="369"/>
      <c r="G701" s="344">
        <f t="shared" si="133"/>
        <v>0</v>
      </c>
      <c r="H701" s="369"/>
      <c r="I701" s="369"/>
      <c r="J701" s="369"/>
      <c r="K701" s="369"/>
      <c r="L701" s="369"/>
      <c r="M701" s="369"/>
      <c r="N701" s="369"/>
      <c r="O701" s="369"/>
      <c r="P701" s="371"/>
      <c r="Q701" s="465">
        <f>IF(C701&gt;Allgemeines!$C$12,0,SUM(G701,H701,J701,K701,M701:N701)-SUM(I701,L701,O701:P701))</f>
        <v>0</v>
      </c>
      <c r="R701" s="369"/>
      <c r="S701" s="369"/>
      <c r="T701" s="369"/>
      <c r="U701" s="369"/>
      <c r="V701" s="344">
        <f t="shared" si="134"/>
        <v>0</v>
      </c>
      <c r="W701" s="345">
        <f>IF(ISBLANK($B701),0,VLOOKUP($B701,Listen!$A$2:$C$45,2,FALSE))</f>
        <v>0</v>
      </c>
      <c r="X701" s="345">
        <f>IF(ISBLANK($B701),0,VLOOKUP($B701,Listen!$A$2:$C$45,3,FALSE))</f>
        <v>0</v>
      </c>
      <c r="Y701" s="372">
        <f t="shared" si="136"/>
        <v>0</v>
      </c>
      <c r="Z701" s="372">
        <f t="shared" si="137"/>
        <v>0</v>
      </c>
      <c r="AA701" s="372">
        <f t="shared" si="137"/>
        <v>0</v>
      </c>
      <c r="AB701" s="372">
        <f t="shared" si="137"/>
        <v>0</v>
      </c>
      <c r="AC701" s="372">
        <f t="shared" si="137"/>
        <v>0</v>
      </c>
      <c r="AD701" s="372">
        <f t="shared" si="137"/>
        <v>0</v>
      </c>
      <c r="AE701" s="372">
        <f t="shared" si="137"/>
        <v>0</v>
      </c>
      <c r="AF701" s="346">
        <f t="shared" si="135"/>
        <v>0</v>
      </c>
      <c r="AG701" s="346">
        <f>IF(C701=Allgemeines!$C$12,SAV!$V701-SAV!$AH701,HLOOKUP(Allgemeines!$C$12-1,$AI$4:$AO$2000,ROW(C701)-3,FALSE)-$AH701)</f>
        <v>0</v>
      </c>
      <c r="AH701" s="346">
        <f>HLOOKUP(Allgemeines!$C$12,$AI$4:$AO$2000,ROW(C701)-3,FALSE)</f>
        <v>0</v>
      </c>
      <c r="AI701" s="346">
        <f t="shared" si="126"/>
        <v>0</v>
      </c>
      <c r="AJ701" s="346">
        <f t="shared" si="127"/>
        <v>0</v>
      </c>
      <c r="AK701" s="346">
        <f t="shared" si="128"/>
        <v>0</v>
      </c>
      <c r="AL701" s="346">
        <f t="shared" si="129"/>
        <v>0</v>
      </c>
      <c r="AM701" s="346">
        <f t="shared" si="130"/>
        <v>0</v>
      </c>
      <c r="AN701" s="346">
        <f t="shared" si="131"/>
        <v>0</v>
      </c>
      <c r="AO701" s="346">
        <f t="shared" si="132"/>
        <v>0</v>
      </c>
    </row>
    <row r="702" spans="1:41" x14ac:dyDescent="0.25">
      <c r="A702" s="369"/>
      <c r="B702" s="369"/>
      <c r="C702" s="370"/>
      <c r="D702" s="369"/>
      <c r="E702" s="369"/>
      <c r="F702" s="369"/>
      <c r="G702" s="344">
        <f t="shared" si="133"/>
        <v>0</v>
      </c>
      <c r="H702" s="369"/>
      <c r="I702" s="369"/>
      <c r="J702" s="369"/>
      <c r="K702" s="369"/>
      <c r="L702" s="369"/>
      <c r="M702" s="369"/>
      <c r="N702" s="369"/>
      <c r="O702" s="369"/>
      <c r="P702" s="371"/>
      <c r="Q702" s="465">
        <f>IF(C702&gt;Allgemeines!$C$12,0,SUM(G702,H702,J702,K702,M702:N702)-SUM(I702,L702,O702:P702))</f>
        <v>0</v>
      </c>
      <c r="R702" s="369"/>
      <c r="S702" s="369"/>
      <c r="T702" s="369"/>
      <c r="U702" s="369"/>
      <c r="V702" s="344">
        <f t="shared" si="134"/>
        <v>0</v>
      </c>
      <c r="W702" s="345">
        <f>IF(ISBLANK($B702),0,VLOOKUP($B702,Listen!$A$2:$C$45,2,FALSE))</f>
        <v>0</v>
      </c>
      <c r="X702" s="345">
        <f>IF(ISBLANK($B702),0,VLOOKUP($B702,Listen!$A$2:$C$45,3,FALSE))</f>
        <v>0</v>
      </c>
      <c r="Y702" s="372">
        <f t="shared" si="136"/>
        <v>0</v>
      </c>
      <c r="Z702" s="372">
        <f t="shared" si="137"/>
        <v>0</v>
      </c>
      <c r="AA702" s="372">
        <f t="shared" si="137"/>
        <v>0</v>
      </c>
      <c r="AB702" s="372">
        <f t="shared" si="137"/>
        <v>0</v>
      </c>
      <c r="AC702" s="372">
        <f t="shared" si="137"/>
        <v>0</v>
      </c>
      <c r="AD702" s="372">
        <f t="shared" si="137"/>
        <v>0</v>
      </c>
      <c r="AE702" s="372">
        <f t="shared" si="137"/>
        <v>0</v>
      </c>
      <c r="AF702" s="346">
        <f t="shared" si="135"/>
        <v>0</v>
      </c>
      <c r="AG702" s="346">
        <f>IF(C702=Allgemeines!$C$12,SAV!$V702-SAV!$AH702,HLOOKUP(Allgemeines!$C$12-1,$AI$4:$AO$2000,ROW(C702)-3,FALSE)-$AH702)</f>
        <v>0</v>
      </c>
      <c r="AH702" s="346">
        <f>HLOOKUP(Allgemeines!$C$12,$AI$4:$AO$2000,ROW(C702)-3,FALSE)</f>
        <v>0</v>
      </c>
      <c r="AI702" s="346">
        <f t="shared" si="126"/>
        <v>0</v>
      </c>
      <c r="AJ702" s="346">
        <f t="shared" si="127"/>
        <v>0</v>
      </c>
      <c r="AK702" s="346">
        <f t="shared" si="128"/>
        <v>0</v>
      </c>
      <c r="AL702" s="346">
        <f t="shared" si="129"/>
        <v>0</v>
      </c>
      <c r="AM702" s="346">
        <f t="shared" si="130"/>
        <v>0</v>
      </c>
      <c r="AN702" s="346">
        <f t="shared" si="131"/>
        <v>0</v>
      </c>
      <c r="AO702" s="346">
        <f t="shared" si="132"/>
        <v>0</v>
      </c>
    </row>
    <row r="703" spans="1:41" x14ac:dyDescent="0.25">
      <c r="A703" s="369"/>
      <c r="B703" s="369"/>
      <c r="C703" s="370"/>
      <c r="D703" s="369"/>
      <c r="E703" s="369"/>
      <c r="F703" s="369"/>
      <c r="G703" s="344">
        <f t="shared" si="133"/>
        <v>0</v>
      </c>
      <c r="H703" s="369"/>
      <c r="I703" s="369"/>
      <c r="J703" s="369"/>
      <c r="K703" s="369"/>
      <c r="L703" s="369"/>
      <c r="M703" s="369"/>
      <c r="N703" s="369"/>
      <c r="O703" s="369"/>
      <c r="P703" s="371"/>
      <c r="Q703" s="465">
        <f>IF(C703&gt;Allgemeines!$C$12,0,SUM(G703,H703,J703,K703,M703:N703)-SUM(I703,L703,O703:P703))</f>
        <v>0</v>
      </c>
      <c r="R703" s="369"/>
      <c r="S703" s="369"/>
      <c r="T703" s="369"/>
      <c r="U703" s="369"/>
      <c r="V703" s="344">
        <f t="shared" si="134"/>
        <v>0</v>
      </c>
      <c r="W703" s="345">
        <f>IF(ISBLANK($B703),0,VLOOKUP($B703,Listen!$A$2:$C$45,2,FALSE))</f>
        <v>0</v>
      </c>
      <c r="X703" s="345">
        <f>IF(ISBLANK($B703),0,VLOOKUP($B703,Listen!$A$2:$C$45,3,FALSE))</f>
        <v>0</v>
      </c>
      <c r="Y703" s="372">
        <f t="shared" si="136"/>
        <v>0</v>
      </c>
      <c r="Z703" s="372">
        <f t="shared" si="137"/>
        <v>0</v>
      </c>
      <c r="AA703" s="372">
        <f t="shared" si="137"/>
        <v>0</v>
      </c>
      <c r="AB703" s="372">
        <f t="shared" si="137"/>
        <v>0</v>
      </c>
      <c r="AC703" s="372">
        <f t="shared" si="137"/>
        <v>0</v>
      </c>
      <c r="AD703" s="372">
        <f t="shared" si="137"/>
        <v>0</v>
      </c>
      <c r="AE703" s="372">
        <f t="shared" si="137"/>
        <v>0</v>
      </c>
      <c r="AF703" s="346">
        <f t="shared" si="135"/>
        <v>0</v>
      </c>
      <c r="AG703" s="346">
        <f>IF(C703=Allgemeines!$C$12,SAV!$V703-SAV!$AH703,HLOOKUP(Allgemeines!$C$12-1,$AI$4:$AO$2000,ROW(C703)-3,FALSE)-$AH703)</f>
        <v>0</v>
      </c>
      <c r="AH703" s="346">
        <f>HLOOKUP(Allgemeines!$C$12,$AI$4:$AO$2000,ROW(C703)-3,FALSE)</f>
        <v>0</v>
      </c>
      <c r="AI703" s="346">
        <f t="shared" si="126"/>
        <v>0</v>
      </c>
      <c r="AJ703" s="346">
        <f t="shared" si="127"/>
        <v>0</v>
      </c>
      <c r="AK703" s="346">
        <f t="shared" si="128"/>
        <v>0</v>
      </c>
      <c r="AL703" s="346">
        <f t="shared" si="129"/>
        <v>0</v>
      </c>
      <c r="AM703" s="346">
        <f t="shared" si="130"/>
        <v>0</v>
      </c>
      <c r="AN703" s="346">
        <f t="shared" si="131"/>
        <v>0</v>
      </c>
      <c r="AO703" s="346">
        <f t="shared" si="132"/>
        <v>0</v>
      </c>
    </row>
    <row r="704" spans="1:41" x14ac:dyDescent="0.25">
      <c r="A704" s="369"/>
      <c r="B704" s="369"/>
      <c r="C704" s="370"/>
      <c r="D704" s="369"/>
      <c r="E704" s="369"/>
      <c r="F704" s="369"/>
      <c r="G704" s="344">
        <f t="shared" si="133"/>
        <v>0</v>
      </c>
      <c r="H704" s="369"/>
      <c r="I704" s="369"/>
      <c r="J704" s="369"/>
      <c r="K704" s="369"/>
      <c r="L704" s="369"/>
      <c r="M704" s="369"/>
      <c r="N704" s="369"/>
      <c r="O704" s="369"/>
      <c r="P704" s="371"/>
      <c r="Q704" s="465">
        <f>IF(C704&gt;Allgemeines!$C$12,0,SUM(G704,H704,J704,K704,M704:N704)-SUM(I704,L704,O704:P704))</f>
        <v>0</v>
      </c>
      <c r="R704" s="369"/>
      <c r="S704" s="369"/>
      <c r="T704" s="369"/>
      <c r="U704" s="369"/>
      <c r="V704" s="344">
        <f t="shared" si="134"/>
        <v>0</v>
      </c>
      <c r="W704" s="345">
        <f>IF(ISBLANK($B704),0,VLOOKUP($B704,Listen!$A$2:$C$45,2,FALSE))</f>
        <v>0</v>
      </c>
      <c r="X704" s="345">
        <f>IF(ISBLANK($B704),0,VLOOKUP($B704,Listen!$A$2:$C$45,3,FALSE))</f>
        <v>0</v>
      </c>
      <c r="Y704" s="372">
        <f t="shared" si="136"/>
        <v>0</v>
      </c>
      <c r="Z704" s="372">
        <f t="shared" si="137"/>
        <v>0</v>
      </c>
      <c r="AA704" s="372">
        <f t="shared" si="137"/>
        <v>0</v>
      </c>
      <c r="AB704" s="372">
        <f t="shared" si="137"/>
        <v>0</v>
      </c>
      <c r="AC704" s="372">
        <f t="shared" si="137"/>
        <v>0</v>
      </c>
      <c r="AD704" s="372">
        <f t="shared" si="137"/>
        <v>0</v>
      </c>
      <c r="AE704" s="372">
        <f t="shared" si="137"/>
        <v>0</v>
      </c>
      <c r="AF704" s="346">
        <f t="shared" si="135"/>
        <v>0</v>
      </c>
      <c r="AG704" s="346">
        <f>IF(C704=Allgemeines!$C$12,SAV!$V704-SAV!$AH704,HLOOKUP(Allgemeines!$C$12-1,$AI$4:$AO$2000,ROW(C704)-3,FALSE)-$AH704)</f>
        <v>0</v>
      </c>
      <c r="AH704" s="346">
        <f>HLOOKUP(Allgemeines!$C$12,$AI$4:$AO$2000,ROW(C704)-3,FALSE)</f>
        <v>0</v>
      </c>
      <c r="AI704" s="346">
        <f t="shared" si="126"/>
        <v>0</v>
      </c>
      <c r="AJ704" s="346">
        <f t="shared" si="127"/>
        <v>0</v>
      </c>
      <c r="AK704" s="346">
        <f t="shared" si="128"/>
        <v>0</v>
      </c>
      <c r="AL704" s="346">
        <f t="shared" si="129"/>
        <v>0</v>
      </c>
      <c r="AM704" s="346">
        <f t="shared" si="130"/>
        <v>0</v>
      </c>
      <c r="AN704" s="346">
        <f t="shared" si="131"/>
        <v>0</v>
      </c>
      <c r="AO704" s="346">
        <f t="shared" si="132"/>
        <v>0</v>
      </c>
    </row>
    <row r="705" spans="1:41" x14ac:dyDescent="0.25">
      <c r="A705" s="369"/>
      <c r="B705" s="369"/>
      <c r="C705" s="370"/>
      <c r="D705" s="369"/>
      <c r="E705" s="369"/>
      <c r="F705" s="369"/>
      <c r="G705" s="344">
        <f t="shared" si="133"/>
        <v>0</v>
      </c>
      <c r="H705" s="369"/>
      <c r="I705" s="369"/>
      <c r="J705" s="369"/>
      <c r="K705" s="369"/>
      <c r="L705" s="369"/>
      <c r="M705" s="369"/>
      <c r="N705" s="369"/>
      <c r="O705" s="369"/>
      <c r="P705" s="371"/>
      <c r="Q705" s="465">
        <f>IF(C705&gt;Allgemeines!$C$12,0,SUM(G705,H705,J705,K705,M705:N705)-SUM(I705,L705,O705:P705))</f>
        <v>0</v>
      </c>
      <c r="R705" s="369"/>
      <c r="S705" s="369"/>
      <c r="T705" s="369"/>
      <c r="U705" s="369"/>
      <c r="V705" s="344">
        <f t="shared" si="134"/>
        <v>0</v>
      </c>
      <c r="W705" s="345">
        <f>IF(ISBLANK($B705),0,VLOOKUP($B705,Listen!$A$2:$C$45,2,FALSE))</f>
        <v>0</v>
      </c>
      <c r="X705" s="345">
        <f>IF(ISBLANK($B705),0,VLOOKUP($B705,Listen!$A$2:$C$45,3,FALSE))</f>
        <v>0</v>
      </c>
      <c r="Y705" s="372">
        <f t="shared" si="136"/>
        <v>0</v>
      </c>
      <c r="Z705" s="372">
        <f t="shared" si="137"/>
        <v>0</v>
      </c>
      <c r="AA705" s="372">
        <f t="shared" si="137"/>
        <v>0</v>
      </c>
      <c r="AB705" s="372">
        <f t="shared" si="137"/>
        <v>0</v>
      </c>
      <c r="AC705" s="372">
        <f t="shared" si="137"/>
        <v>0</v>
      </c>
      <c r="AD705" s="372">
        <f t="shared" si="137"/>
        <v>0</v>
      </c>
      <c r="AE705" s="372">
        <f t="shared" si="137"/>
        <v>0</v>
      </c>
      <c r="AF705" s="346">
        <f t="shared" si="135"/>
        <v>0</v>
      </c>
      <c r="AG705" s="346">
        <f>IF(C705=Allgemeines!$C$12,SAV!$V705-SAV!$AH705,HLOOKUP(Allgemeines!$C$12-1,$AI$4:$AO$2000,ROW(C705)-3,FALSE)-$AH705)</f>
        <v>0</v>
      </c>
      <c r="AH705" s="346">
        <f>HLOOKUP(Allgemeines!$C$12,$AI$4:$AO$2000,ROW(C705)-3,FALSE)</f>
        <v>0</v>
      </c>
      <c r="AI705" s="346">
        <f t="shared" si="126"/>
        <v>0</v>
      </c>
      <c r="AJ705" s="346">
        <f t="shared" si="127"/>
        <v>0</v>
      </c>
      <c r="AK705" s="346">
        <f t="shared" si="128"/>
        <v>0</v>
      </c>
      <c r="AL705" s="346">
        <f t="shared" si="129"/>
        <v>0</v>
      </c>
      <c r="AM705" s="346">
        <f t="shared" si="130"/>
        <v>0</v>
      </c>
      <c r="AN705" s="346">
        <f t="shared" si="131"/>
        <v>0</v>
      </c>
      <c r="AO705" s="346">
        <f t="shared" si="132"/>
        <v>0</v>
      </c>
    </row>
    <row r="706" spans="1:41" x14ac:dyDescent="0.25">
      <c r="A706" s="369"/>
      <c r="B706" s="369"/>
      <c r="C706" s="370"/>
      <c r="D706" s="369"/>
      <c r="E706" s="369"/>
      <c r="F706" s="369"/>
      <c r="G706" s="344">
        <f t="shared" si="133"/>
        <v>0</v>
      </c>
      <c r="H706" s="369"/>
      <c r="I706" s="369"/>
      <c r="J706" s="369"/>
      <c r="K706" s="369"/>
      <c r="L706" s="369"/>
      <c r="M706" s="369"/>
      <c r="N706" s="369"/>
      <c r="O706" s="369"/>
      <c r="P706" s="371"/>
      <c r="Q706" s="465">
        <f>IF(C706&gt;Allgemeines!$C$12,0,SUM(G706,H706,J706,K706,M706:N706)-SUM(I706,L706,O706:P706))</f>
        <v>0</v>
      </c>
      <c r="R706" s="369"/>
      <c r="S706" s="369"/>
      <c r="T706" s="369"/>
      <c r="U706" s="369"/>
      <c r="V706" s="344">
        <f t="shared" si="134"/>
        <v>0</v>
      </c>
      <c r="W706" s="345">
        <f>IF(ISBLANK($B706),0,VLOOKUP($B706,Listen!$A$2:$C$45,2,FALSE))</f>
        <v>0</v>
      </c>
      <c r="X706" s="345">
        <f>IF(ISBLANK($B706),0,VLOOKUP($B706,Listen!$A$2:$C$45,3,FALSE))</f>
        <v>0</v>
      </c>
      <c r="Y706" s="372">
        <f t="shared" si="136"/>
        <v>0</v>
      </c>
      <c r="Z706" s="372">
        <f t="shared" si="137"/>
        <v>0</v>
      </c>
      <c r="AA706" s="372">
        <f t="shared" si="137"/>
        <v>0</v>
      </c>
      <c r="AB706" s="372">
        <f t="shared" si="137"/>
        <v>0</v>
      </c>
      <c r="AC706" s="372">
        <f t="shared" si="137"/>
        <v>0</v>
      </c>
      <c r="AD706" s="372">
        <f t="shared" si="137"/>
        <v>0</v>
      </c>
      <c r="AE706" s="372">
        <f t="shared" si="137"/>
        <v>0</v>
      </c>
      <c r="AF706" s="346">
        <f t="shared" si="135"/>
        <v>0</v>
      </c>
      <c r="AG706" s="346">
        <f>IF(C706=Allgemeines!$C$12,SAV!$V706-SAV!$AH706,HLOOKUP(Allgemeines!$C$12-1,$AI$4:$AO$2000,ROW(C706)-3,FALSE)-$AH706)</f>
        <v>0</v>
      </c>
      <c r="AH706" s="346">
        <f>HLOOKUP(Allgemeines!$C$12,$AI$4:$AO$2000,ROW(C706)-3,FALSE)</f>
        <v>0</v>
      </c>
      <c r="AI706" s="346">
        <f t="shared" si="126"/>
        <v>0</v>
      </c>
      <c r="AJ706" s="346">
        <f t="shared" si="127"/>
        <v>0</v>
      </c>
      <c r="AK706" s="346">
        <f t="shared" si="128"/>
        <v>0</v>
      </c>
      <c r="AL706" s="346">
        <f t="shared" si="129"/>
        <v>0</v>
      </c>
      <c r="AM706" s="346">
        <f t="shared" si="130"/>
        <v>0</v>
      </c>
      <c r="AN706" s="346">
        <f t="shared" si="131"/>
        <v>0</v>
      </c>
      <c r="AO706" s="346">
        <f t="shared" si="132"/>
        <v>0</v>
      </c>
    </row>
    <row r="707" spans="1:41" x14ac:dyDescent="0.25">
      <c r="A707" s="369"/>
      <c r="B707" s="369"/>
      <c r="C707" s="370"/>
      <c r="D707" s="369"/>
      <c r="E707" s="369"/>
      <c r="F707" s="369"/>
      <c r="G707" s="344">
        <f t="shared" si="133"/>
        <v>0</v>
      </c>
      <c r="H707" s="369"/>
      <c r="I707" s="369"/>
      <c r="J707" s="369"/>
      <c r="K707" s="369"/>
      <c r="L707" s="369"/>
      <c r="M707" s="369"/>
      <c r="N707" s="369"/>
      <c r="O707" s="369"/>
      <c r="P707" s="371"/>
      <c r="Q707" s="465">
        <f>IF(C707&gt;Allgemeines!$C$12,0,SUM(G707,H707,J707,K707,M707:N707)-SUM(I707,L707,O707:P707))</f>
        <v>0</v>
      </c>
      <c r="R707" s="369"/>
      <c r="S707" s="369"/>
      <c r="T707" s="369"/>
      <c r="U707" s="369"/>
      <c r="V707" s="344">
        <f t="shared" si="134"/>
        <v>0</v>
      </c>
      <c r="W707" s="345">
        <f>IF(ISBLANK($B707),0,VLOOKUP($B707,Listen!$A$2:$C$45,2,FALSE))</f>
        <v>0</v>
      </c>
      <c r="X707" s="345">
        <f>IF(ISBLANK($B707),0,VLOOKUP($B707,Listen!$A$2:$C$45,3,FALSE))</f>
        <v>0</v>
      </c>
      <c r="Y707" s="372">
        <f t="shared" si="136"/>
        <v>0</v>
      </c>
      <c r="Z707" s="372">
        <f t="shared" si="137"/>
        <v>0</v>
      </c>
      <c r="AA707" s="372">
        <f t="shared" si="137"/>
        <v>0</v>
      </c>
      <c r="AB707" s="372">
        <f t="shared" si="137"/>
        <v>0</v>
      </c>
      <c r="AC707" s="372">
        <f t="shared" si="137"/>
        <v>0</v>
      </c>
      <c r="AD707" s="372">
        <f t="shared" si="137"/>
        <v>0</v>
      </c>
      <c r="AE707" s="372">
        <f t="shared" si="137"/>
        <v>0</v>
      </c>
      <c r="AF707" s="346">
        <f t="shared" si="135"/>
        <v>0</v>
      </c>
      <c r="AG707" s="346">
        <f>IF(C707=Allgemeines!$C$12,SAV!$V707-SAV!$AH707,HLOOKUP(Allgemeines!$C$12-1,$AI$4:$AO$2000,ROW(C707)-3,FALSE)-$AH707)</f>
        <v>0</v>
      </c>
      <c r="AH707" s="346">
        <f>HLOOKUP(Allgemeines!$C$12,$AI$4:$AO$2000,ROW(C707)-3,FALSE)</f>
        <v>0</v>
      </c>
      <c r="AI707" s="346">
        <f t="shared" si="126"/>
        <v>0</v>
      </c>
      <c r="AJ707" s="346">
        <f t="shared" si="127"/>
        <v>0</v>
      </c>
      <c r="AK707" s="346">
        <f t="shared" si="128"/>
        <v>0</v>
      </c>
      <c r="AL707" s="346">
        <f t="shared" si="129"/>
        <v>0</v>
      </c>
      <c r="AM707" s="346">
        <f t="shared" si="130"/>
        <v>0</v>
      </c>
      <c r="AN707" s="346">
        <f t="shared" si="131"/>
        <v>0</v>
      </c>
      <c r="AO707" s="346">
        <f t="shared" si="132"/>
        <v>0</v>
      </c>
    </row>
    <row r="708" spans="1:41" x14ac:dyDescent="0.25">
      <c r="A708" s="369"/>
      <c r="B708" s="369"/>
      <c r="C708" s="370"/>
      <c r="D708" s="369"/>
      <c r="E708" s="369"/>
      <c r="F708" s="369"/>
      <c r="G708" s="344">
        <f t="shared" si="133"/>
        <v>0</v>
      </c>
      <c r="H708" s="369"/>
      <c r="I708" s="369"/>
      <c r="J708" s="369"/>
      <c r="K708" s="369"/>
      <c r="L708" s="369"/>
      <c r="M708" s="369"/>
      <c r="N708" s="369"/>
      <c r="O708" s="369"/>
      <c r="P708" s="371"/>
      <c r="Q708" s="465">
        <f>IF(C708&gt;Allgemeines!$C$12,0,SUM(G708,H708,J708,K708,M708:N708)-SUM(I708,L708,O708:P708))</f>
        <v>0</v>
      </c>
      <c r="R708" s="369"/>
      <c r="S708" s="369"/>
      <c r="T708" s="369"/>
      <c r="U708" s="369"/>
      <c r="V708" s="344">
        <f t="shared" si="134"/>
        <v>0</v>
      </c>
      <c r="W708" s="345">
        <f>IF(ISBLANK($B708),0,VLOOKUP($B708,Listen!$A$2:$C$45,2,FALSE))</f>
        <v>0</v>
      </c>
      <c r="X708" s="345">
        <f>IF(ISBLANK($B708),0,VLOOKUP($B708,Listen!$A$2:$C$45,3,FALSE))</f>
        <v>0</v>
      </c>
      <c r="Y708" s="372">
        <f t="shared" si="136"/>
        <v>0</v>
      </c>
      <c r="Z708" s="372">
        <f t="shared" si="137"/>
        <v>0</v>
      </c>
      <c r="AA708" s="372">
        <f t="shared" si="137"/>
        <v>0</v>
      </c>
      <c r="AB708" s="372">
        <f t="shared" si="137"/>
        <v>0</v>
      </c>
      <c r="AC708" s="372">
        <f t="shared" si="137"/>
        <v>0</v>
      </c>
      <c r="AD708" s="372">
        <f t="shared" si="137"/>
        <v>0</v>
      </c>
      <c r="AE708" s="372">
        <f t="shared" si="137"/>
        <v>0</v>
      </c>
      <c r="AF708" s="346">
        <f t="shared" si="135"/>
        <v>0</v>
      </c>
      <c r="AG708" s="346">
        <f>IF(C708=Allgemeines!$C$12,SAV!$V708-SAV!$AH708,HLOOKUP(Allgemeines!$C$12-1,$AI$4:$AO$2000,ROW(C708)-3,FALSE)-$AH708)</f>
        <v>0</v>
      </c>
      <c r="AH708" s="346">
        <f>HLOOKUP(Allgemeines!$C$12,$AI$4:$AO$2000,ROW(C708)-3,FALSE)</f>
        <v>0</v>
      </c>
      <c r="AI708" s="346">
        <f t="shared" si="126"/>
        <v>0</v>
      </c>
      <c r="AJ708" s="346">
        <f t="shared" si="127"/>
        <v>0</v>
      </c>
      <c r="AK708" s="346">
        <f t="shared" si="128"/>
        <v>0</v>
      </c>
      <c r="AL708" s="346">
        <f t="shared" si="129"/>
        <v>0</v>
      </c>
      <c r="AM708" s="346">
        <f t="shared" si="130"/>
        <v>0</v>
      </c>
      <c r="AN708" s="346">
        <f t="shared" si="131"/>
        <v>0</v>
      </c>
      <c r="AO708" s="346">
        <f t="shared" si="132"/>
        <v>0</v>
      </c>
    </row>
    <row r="709" spans="1:41" x14ac:dyDescent="0.25">
      <c r="A709" s="369"/>
      <c r="B709" s="369"/>
      <c r="C709" s="370"/>
      <c r="D709" s="369"/>
      <c r="E709" s="369"/>
      <c r="F709" s="369"/>
      <c r="G709" s="344">
        <f t="shared" si="133"/>
        <v>0</v>
      </c>
      <c r="H709" s="369"/>
      <c r="I709" s="369"/>
      <c r="J709" s="369"/>
      <c r="K709" s="369"/>
      <c r="L709" s="369"/>
      <c r="M709" s="369"/>
      <c r="N709" s="369"/>
      <c r="O709" s="369"/>
      <c r="P709" s="371"/>
      <c r="Q709" s="465">
        <f>IF(C709&gt;Allgemeines!$C$12,0,SUM(G709,H709,J709,K709,M709:N709)-SUM(I709,L709,O709:P709))</f>
        <v>0</v>
      </c>
      <c r="R709" s="369"/>
      <c r="S709" s="369"/>
      <c r="T709" s="369"/>
      <c r="U709" s="369"/>
      <c r="V709" s="344">
        <f t="shared" si="134"/>
        <v>0</v>
      </c>
      <c r="W709" s="345">
        <f>IF(ISBLANK($B709),0,VLOOKUP($B709,Listen!$A$2:$C$45,2,FALSE))</f>
        <v>0</v>
      </c>
      <c r="X709" s="345">
        <f>IF(ISBLANK($B709),0,VLOOKUP($B709,Listen!$A$2:$C$45,3,FALSE))</f>
        <v>0</v>
      </c>
      <c r="Y709" s="372">
        <f t="shared" si="136"/>
        <v>0</v>
      </c>
      <c r="Z709" s="372">
        <f t="shared" si="137"/>
        <v>0</v>
      </c>
      <c r="AA709" s="372">
        <f t="shared" si="137"/>
        <v>0</v>
      </c>
      <c r="AB709" s="372">
        <f t="shared" si="137"/>
        <v>0</v>
      </c>
      <c r="AC709" s="372">
        <f t="shared" si="137"/>
        <v>0</v>
      </c>
      <c r="AD709" s="372">
        <f t="shared" si="137"/>
        <v>0</v>
      </c>
      <c r="AE709" s="372">
        <f t="shared" si="137"/>
        <v>0</v>
      </c>
      <c r="AF709" s="346">
        <f t="shared" si="135"/>
        <v>0</v>
      </c>
      <c r="AG709" s="346">
        <f>IF(C709=Allgemeines!$C$12,SAV!$V709-SAV!$AH709,HLOOKUP(Allgemeines!$C$12-1,$AI$4:$AO$2000,ROW(C709)-3,FALSE)-$AH709)</f>
        <v>0</v>
      </c>
      <c r="AH709" s="346">
        <f>HLOOKUP(Allgemeines!$C$12,$AI$4:$AO$2000,ROW(C709)-3,FALSE)</f>
        <v>0</v>
      </c>
      <c r="AI709" s="346">
        <f t="shared" ref="AI709:AI772" si="138">IF(OR($C709=0,$V709=0),0,IF($C709&lt;=AI$4,$V709-$V709/Y709*(AI$4-$C709+1),0))</f>
        <v>0</v>
      </c>
      <c r="AJ709" s="346">
        <f t="shared" ref="AJ709:AJ772" si="139">IF(OR($C709=0,$V709=0,Z709-(AJ$4-$C709)=0),0,IF($C709&lt;AJ$4,AI709-AI709/(Z709-(AJ$4-$C709)),IF($C709=AJ$4,$V709-$V709/Z709,0)))</f>
        <v>0</v>
      </c>
      <c r="AK709" s="346">
        <f t="shared" ref="AK709:AK772" si="140">IF(OR($C709=0,$V709=0,AA709-(AK$4-$C709)=0),0,IF($C709&lt;AK$4,AJ709-AJ709/(AA709-(AK$4-$C709)),IF($C709=AK$4,$V709-$V709/AA709,0)))</f>
        <v>0</v>
      </c>
      <c r="AL709" s="346">
        <f t="shared" ref="AL709:AL772" si="141">IF(OR($C709=0,$V709=0,AB709-(AL$4-$C709)=0),0,IF($C709&lt;AL$4,AK709-AK709/(AB709-(AL$4-$C709)),IF($C709=AL$4,$V709-$V709/AB709,0)))</f>
        <v>0</v>
      </c>
      <c r="AM709" s="346">
        <f t="shared" ref="AM709:AM772" si="142">IF(OR($C709=0,$V709=0,AC709-(AM$4-$C709)=0),0,IF($C709&lt;AM$4,AL709-AL709/(AC709-(AM$4-$C709)),IF($C709=AM$4,$V709-$V709/AC709,0)))</f>
        <v>0</v>
      </c>
      <c r="AN709" s="346">
        <f t="shared" ref="AN709:AN772" si="143">IF(OR($C709=0,$V709=0,AD709-(AN$4-$C709)=0),0,IF($C709&lt;AN$4,AM709-AM709/(AD709-(AN$4-$C709)),IF($C709=AN$4,$V709-$V709/AD709,0)))</f>
        <v>0</v>
      </c>
      <c r="AO709" s="346">
        <f t="shared" ref="AO709:AO772" si="144">IF(OR($C709=0,$V709=0,AE709-(AO$4-$C709)=0),0,IF($C709&lt;AO$4,AN709-AN709/(AE709-(AO$4-$C709)),IF($C709=AO$4,$V709-$V709/AE709,0)))</f>
        <v>0</v>
      </c>
    </row>
    <row r="710" spans="1:41" x14ac:dyDescent="0.25">
      <c r="A710" s="369"/>
      <c r="B710" s="369"/>
      <c r="C710" s="370"/>
      <c r="D710" s="369"/>
      <c r="E710" s="369"/>
      <c r="F710" s="369"/>
      <c r="G710" s="344">
        <f t="shared" ref="G710:G773" si="145">D710*E710/100</f>
        <v>0</v>
      </c>
      <c r="H710" s="369"/>
      <c r="I710" s="369"/>
      <c r="J710" s="369"/>
      <c r="K710" s="369"/>
      <c r="L710" s="369"/>
      <c r="M710" s="369"/>
      <c r="N710" s="369"/>
      <c r="O710" s="369"/>
      <c r="P710" s="371"/>
      <c r="Q710" s="465">
        <f>IF(C710&gt;Allgemeines!$C$12,0,SUM(G710,H710,J710,K710,M710:N710)-SUM(I710,L710,O710:P710))</f>
        <v>0</v>
      </c>
      <c r="R710" s="369"/>
      <c r="S710" s="369"/>
      <c r="T710" s="369"/>
      <c r="U710" s="369"/>
      <c r="V710" s="344">
        <f t="shared" ref="V710:V773" si="146">Q710-SUM(R710:U710)</f>
        <v>0</v>
      </c>
      <c r="W710" s="345">
        <f>IF(ISBLANK($B710),0,VLOOKUP($B710,Listen!$A$2:$C$45,2,FALSE))</f>
        <v>0</v>
      </c>
      <c r="X710" s="345">
        <f>IF(ISBLANK($B710),0,VLOOKUP($B710,Listen!$A$2:$C$45,3,FALSE))</f>
        <v>0</v>
      </c>
      <c r="Y710" s="372">
        <f t="shared" si="136"/>
        <v>0</v>
      </c>
      <c r="Z710" s="372">
        <f t="shared" si="137"/>
        <v>0</v>
      </c>
      <c r="AA710" s="372">
        <f t="shared" si="137"/>
        <v>0</v>
      </c>
      <c r="AB710" s="372">
        <f t="shared" si="137"/>
        <v>0</v>
      </c>
      <c r="AC710" s="372">
        <f t="shared" si="137"/>
        <v>0</v>
      </c>
      <c r="AD710" s="372">
        <f t="shared" si="137"/>
        <v>0</v>
      </c>
      <c r="AE710" s="372">
        <f t="shared" si="137"/>
        <v>0</v>
      </c>
      <c r="AF710" s="346">
        <f t="shared" ref="AF710:AF773" si="147">AH710+AG710</f>
        <v>0</v>
      </c>
      <c r="AG710" s="346">
        <f>IF(C710=Allgemeines!$C$12,SAV!$V710-SAV!$AH710,HLOOKUP(Allgemeines!$C$12-1,$AI$4:$AO$2000,ROW(C710)-3,FALSE)-$AH710)</f>
        <v>0</v>
      </c>
      <c r="AH710" s="346">
        <f>HLOOKUP(Allgemeines!$C$12,$AI$4:$AO$2000,ROW(C710)-3,FALSE)</f>
        <v>0</v>
      </c>
      <c r="AI710" s="346">
        <f t="shared" si="138"/>
        <v>0</v>
      </c>
      <c r="AJ710" s="346">
        <f t="shared" si="139"/>
        <v>0</v>
      </c>
      <c r="AK710" s="346">
        <f t="shared" si="140"/>
        <v>0</v>
      </c>
      <c r="AL710" s="346">
        <f t="shared" si="141"/>
        <v>0</v>
      </c>
      <c r="AM710" s="346">
        <f t="shared" si="142"/>
        <v>0</v>
      </c>
      <c r="AN710" s="346">
        <f t="shared" si="143"/>
        <v>0</v>
      </c>
      <c r="AO710" s="346">
        <f t="shared" si="144"/>
        <v>0</v>
      </c>
    </row>
    <row r="711" spans="1:41" x14ac:dyDescent="0.25">
      <c r="A711" s="369"/>
      <c r="B711" s="369"/>
      <c r="C711" s="370"/>
      <c r="D711" s="369"/>
      <c r="E711" s="369"/>
      <c r="F711" s="369"/>
      <c r="G711" s="344">
        <f t="shared" si="145"/>
        <v>0</v>
      </c>
      <c r="H711" s="369"/>
      <c r="I711" s="369"/>
      <c r="J711" s="369"/>
      <c r="K711" s="369"/>
      <c r="L711" s="369"/>
      <c r="M711" s="369"/>
      <c r="N711" s="369"/>
      <c r="O711" s="369"/>
      <c r="P711" s="371"/>
      <c r="Q711" s="465">
        <f>IF(C711&gt;Allgemeines!$C$12,0,SUM(G711,H711,J711,K711,M711:N711)-SUM(I711,L711,O711:P711))</f>
        <v>0</v>
      </c>
      <c r="R711" s="369"/>
      <c r="S711" s="369"/>
      <c r="T711" s="369"/>
      <c r="U711" s="369"/>
      <c r="V711" s="344">
        <f t="shared" si="146"/>
        <v>0</v>
      </c>
      <c r="W711" s="345">
        <f>IF(ISBLANK($B711),0,VLOOKUP($B711,Listen!$A$2:$C$45,2,FALSE))</f>
        <v>0</v>
      </c>
      <c r="X711" s="345">
        <f>IF(ISBLANK($B711),0,VLOOKUP($B711,Listen!$A$2:$C$45,3,FALSE))</f>
        <v>0</v>
      </c>
      <c r="Y711" s="372">
        <f t="shared" si="136"/>
        <v>0</v>
      </c>
      <c r="Z711" s="372">
        <f t="shared" si="137"/>
        <v>0</v>
      </c>
      <c r="AA711" s="372">
        <f t="shared" si="137"/>
        <v>0</v>
      </c>
      <c r="AB711" s="372">
        <f t="shared" si="137"/>
        <v>0</v>
      </c>
      <c r="AC711" s="372">
        <f t="shared" si="137"/>
        <v>0</v>
      </c>
      <c r="AD711" s="372">
        <f t="shared" si="137"/>
        <v>0</v>
      </c>
      <c r="AE711" s="372">
        <f t="shared" ref="Z711:AE754" si="148">$W711</f>
        <v>0</v>
      </c>
      <c r="AF711" s="346">
        <f t="shared" si="147"/>
        <v>0</v>
      </c>
      <c r="AG711" s="346">
        <f>IF(C711=Allgemeines!$C$12,SAV!$V711-SAV!$AH711,HLOOKUP(Allgemeines!$C$12-1,$AI$4:$AO$2000,ROW(C711)-3,FALSE)-$AH711)</f>
        <v>0</v>
      </c>
      <c r="AH711" s="346">
        <f>HLOOKUP(Allgemeines!$C$12,$AI$4:$AO$2000,ROW(C711)-3,FALSE)</f>
        <v>0</v>
      </c>
      <c r="AI711" s="346">
        <f t="shared" si="138"/>
        <v>0</v>
      </c>
      <c r="AJ711" s="346">
        <f t="shared" si="139"/>
        <v>0</v>
      </c>
      <c r="AK711" s="346">
        <f t="shared" si="140"/>
        <v>0</v>
      </c>
      <c r="AL711" s="346">
        <f t="shared" si="141"/>
        <v>0</v>
      </c>
      <c r="AM711" s="346">
        <f t="shared" si="142"/>
        <v>0</v>
      </c>
      <c r="AN711" s="346">
        <f t="shared" si="143"/>
        <v>0</v>
      </c>
      <c r="AO711" s="346">
        <f t="shared" si="144"/>
        <v>0</v>
      </c>
    </row>
    <row r="712" spans="1:41" x14ac:dyDescent="0.25">
      <c r="A712" s="369"/>
      <c r="B712" s="369"/>
      <c r="C712" s="370"/>
      <c r="D712" s="369"/>
      <c r="E712" s="369"/>
      <c r="F712" s="369"/>
      <c r="G712" s="344">
        <f t="shared" si="145"/>
        <v>0</v>
      </c>
      <c r="H712" s="369"/>
      <c r="I712" s="369"/>
      <c r="J712" s="369"/>
      <c r="K712" s="369"/>
      <c r="L712" s="369"/>
      <c r="M712" s="369"/>
      <c r="N712" s="369"/>
      <c r="O712" s="369"/>
      <c r="P712" s="371"/>
      <c r="Q712" s="465">
        <f>IF(C712&gt;Allgemeines!$C$12,0,SUM(G712,H712,J712,K712,M712:N712)-SUM(I712,L712,O712:P712))</f>
        <v>0</v>
      </c>
      <c r="R712" s="369"/>
      <c r="S712" s="369"/>
      <c r="T712" s="369"/>
      <c r="U712" s="369"/>
      <c r="V712" s="344">
        <f t="shared" si="146"/>
        <v>0</v>
      </c>
      <c r="W712" s="345">
        <f>IF(ISBLANK($B712),0,VLOOKUP($B712,Listen!$A$2:$C$45,2,FALSE))</f>
        <v>0</v>
      </c>
      <c r="X712" s="345">
        <f>IF(ISBLANK($B712),0,VLOOKUP($B712,Listen!$A$2:$C$45,3,FALSE))</f>
        <v>0</v>
      </c>
      <c r="Y712" s="372">
        <f t="shared" si="136"/>
        <v>0</v>
      </c>
      <c r="Z712" s="372">
        <f t="shared" si="148"/>
        <v>0</v>
      </c>
      <c r="AA712" s="372">
        <f t="shared" si="148"/>
        <v>0</v>
      </c>
      <c r="AB712" s="372">
        <f t="shared" si="148"/>
        <v>0</v>
      </c>
      <c r="AC712" s="372">
        <f t="shared" si="148"/>
        <v>0</v>
      </c>
      <c r="AD712" s="372">
        <f t="shared" si="148"/>
        <v>0</v>
      </c>
      <c r="AE712" s="372">
        <f t="shared" si="148"/>
        <v>0</v>
      </c>
      <c r="AF712" s="346">
        <f t="shared" si="147"/>
        <v>0</v>
      </c>
      <c r="AG712" s="346">
        <f>IF(C712=Allgemeines!$C$12,SAV!$V712-SAV!$AH712,HLOOKUP(Allgemeines!$C$12-1,$AI$4:$AO$2000,ROW(C712)-3,FALSE)-$AH712)</f>
        <v>0</v>
      </c>
      <c r="AH712" s="346">
        <f>HLOOKUP(Allgemeines!$C$12,$AI$4:$AO$2000,ROW(C712)-3,FALSE)</f>
        <v>0</v>
      </c>
      <c r="AI712" s="346">
        <f t="shared" si="138"/>
        <v>0</v>
      </c>
      <c r="AJ712" s="346">
        <f t="shared" si="139"/>
        <v>0</v>
      </c>
      <c r="AK712" s="346">
        <f t="shared" si="140"/>
        <v>0</v>
      </c>
      <c r="AL712" s="346">
        <f t="shared" si="141"/>
        <v>0</v>
      </c>
      <c r="AM712" s="346">
        <f t="shared" si="142"/>
        <v>0</v>
      </c>
      <c r="AN712" s="346">
        <f t="shared" si="143"/>
        <v>0</v>
      </c>
      <c r="AO712" s="346">
        <f t="shared" si="144"/>
        <v>0</v>
      </c>
    </row>
    <row r="713" spans="1:41" x14ac:dyDescent="0.25">
      <c r="A713" s="369"/>
      <c r="B713" s="369"/>
      <c r="C713" s="370"/>
      <c r="D713" s="369"/>
      <c r="E713" s="369"/>
      <c r="F713" s="369"/>
      <c r="G713" s="344">
        <f t="shared" si="145"/>
        <v>0</v>
      </c>
      <c r="H713" s="369"/>
      <c r="I713" s="369"/>
      <c r="J713" s="369"/>
      <c r="K713" s="369"/>
      <c r="L713" s="369"/>
      <c r="M713" s="369"/>
      <c r="N713" s="369"/>
      <c r="O713" s="369"/>
      <c r="P713" s="371"/>
      <c r="Q713" s="465">
        <f>IF(C713&gt;Allgemeines!$C$12,0,SUM(G713,H713,J713,K713,M713:N713)-SUM(I713,L713,O713:P713))</f>
        <v>0</v>
      </c>
      <c r="R713" s="369"/>
      <c r="S713" s="369"/>
      <c r="T713" s="369"/>
      <c r="U713" s="369"/>
      <c r="V713" s="344">
        <f t="shared" si="146"/>
        <v>0</v>
      </c>
      <c r="W713" s="345">
        <f>IF(ISBLANK($B713),0,VLOOKUP($B713,Listen!$A$2:$C$45,2,FALSE))</f>
        <v>0</v>
      </c>
      <c r="X713" s="345">
        <f>IF(ISBLANK($B713),0,VLOOKUP($B713,Listen!$A$2:$C$45,3,FALSE))</f>
        <v>0</v>
      </c>
      <c r="Y713" s="372">
        <f t="shared" si="136"/>
        <v>0</v>
      </c>
      <c r="Z713" s="372">
        <f t="shared" si="148"/>
        <v>0</v>
      </c>
      <c r="AA713" s="372">
        <f t="shared" si="148"/>
        <v>0</v>
      </c>
      <c r="AB713" s="372">
        <f t="shared" si="148"/>
        <v>0</v>
      </c>
      <c r="AC713" s="372">
        <f t="shared" si="148"/>
        <v>0</v>
      </c>
      <c r="AD713" s="372">
        <f t="shared" si="148"/>
        <v>0</v>
      </c>
      <c r="AE713" s="372">
        <f t="shared" si="148"/>
        <v>0</v>
      </c>
      <c r="AF713" s="346">
        <f t="shared" si="147"/>
        <v>0</v>
      </c>
      <c r="AG713" s="346">
        <f>IF(C713=Allgemeines!$C$12,SAV!$V713-SAV!$AH713,HLOOKUP(Allgemeines!$C$12-1,$AI$4:$AO$2000,ROW(C713)-3,FALSE)-$AH713)</f>
        <v>0</v>
      </c>
      <c r="AH713" s="346">
        <f>HLOOKUP(Allgemeines!$C$12,$AI$4:$AO$2000,ROW(C713)-3,FALSE)</f>
        <v>0</v>
      </c>
      <c r="AI713" s="346">
        <f t="shared" si="138"/>
        <v>0</v>
      </c>
      <c r="AJ713" s="346">
        <f t="shared" si="139"/>
        <v>0</v>
      </c>
      <c r="AK713" s="346">
        <f t="shared" si="140"/>
        <v>0</v>
      </c>
      <c r="AL713" s="346">
        <f t="shared" si="141"/>
        <v>0</v>
      </c>
      <c r="AM713" s="346">
        <f t="shared" si="142"/>
        <v>0</v>
      </c>
      <c r="AN713" s="346">
        <f t="shared" si="143"/>
        <v>0</v>
      </c>
      <c r="AO713" s="346">
        <f t="shared" si="144"/>
        <v>0</v>
      </c>
    </row>
    <row r="714" spans="1:41" x14ac:dyDescent="0.25">
      <c r="A714" s="369"/>
      <c r="B714" s="369"/>
      <c r="C714" s="370"/>
      <c r="D714" s="369"/>
      <c r="E714" s="369"/>
      <c r="F714" s="369"/>
      <c r="G714" s="344">
        <f t="shared" si="145"/>
        <v>0</v>
      </c>
      <c r="H714" s="369"/>
      <c r="I714" s="369"/>
      <c r="J714" s="369"/>
      <c r="K714" s="369"/>
      <c r="L714" s="369"/>
      <c r="M714" s="369"/>
      <c r="N714" s="369"/>
      <c r="O714" s="369"/>
      <c r="P714" s="371"/>
      <c r="Q714" s="465">
        <f>IF(C714&gt;Allgemeines!$C$12,0,SUM(G714,H714,J714,K714,M714:N714)-SUM(I714,L714,O714:P714))</f>
        <v>0</v>
      </c>
      <c r="R714" s="369"/>
      <c r="S714" s="369"/>
      <c r="T714" s="369"/>
      <c r="U714" s="369"/>
      <c r="V714" s="344">
        <f t="shared" si="146"/>
        <v>0</v>
      </c>
      <c r="W714" s="345">
        <f>IF(ISBLANK($B714),0,VLOOKUP($B714,Listen!$A$2:$C$45,2,FALSE))</f>
        <v>0</v>
      </c>
      <c r="X714" s="345">
        <f>IF(ISBLANK($B714),0,VLOOKUP($B714,Listen!$A$2:$C$45,3,FALSE))</f>
        <v>0</v>
      </c>
      <c r="Y714" s="372">
        <f t="shared" si="136"/>
        <v>0</v>
      </c>
      <c r="Z714" s="372">
        <f t="shared" si="148"/>
        <v>0</v>
      </c>
      <c r="AA714" s="372">
        <f t="shared" si="148"/>
        <v>0</v>
      </c>
      <c r="AB714" s="372">
        <f t="shared" si="148"/>
        <v>0</v>
      </c>
      <c r="AC714" s="372">
        <f t="shared" si="148"/>
        <v>0</v>
      </c>
      <c r="AD714" s="372">
        <f t="shared" si="148"/>
        <v>0</v>
      </c>
      <c r="AE714" s="372">
        <f t="shared" si="148"/>
        <v>0</v>
      </c>
      <c r="AF714" s="346">
        <f t="shared" si="147"/>
        <v>0</v>
      </c>
      <c r="AG714" s="346">
        <f>IF(C714=Allgemeines!$C$12,SAV!$V714-SAV!$AH714,HLOOKUP(Allgemeines!$C$12-1,$AI$4:$AO$2000,ROW(C714)-3,FALSE)-$AH714)</f>
        <v>0</v>
      </c>
      <c r="AH714" s="346">
        <f>HLOOKUP(Allgemeines!$C$12,$AI$4:$AO$2000,ROW(C714)-3,FALSE)</f>
        <v>0</v>
      </c>
      <c r="AI714" s="346">
        <f t="shared" si="138"/>
        <v>0</v>
      </c>
      <c r="AJ714" s="346">
        <f t="shared" si="139"/>
        <v>0</v>
      </c>
      <c r="AK714" s="346">
        <f t="shared" si="140"/>
        <v>0</v>
      </c>
      <c r="AL714" s="346">
        <f t="shared" si="141"/>
        <v>0</v>
      </c>
      <c r="AM714" s="346">
        <f t="shared" si="142"/>
        <v>0</v>
      </c>
      <c r="AN714" s="346">
        <f t="shared" si="143"/>
        <v>0</v>
      </c>
      <c r="AO714" s="346">
        <f t="shared" si="144"/>
        <v>0</v>
      </c>
    </row>
    <row r="715" spans="1:41" x14ac:dyDescent="0.25">
      <c r="A715" s="369"/>
      <c r="B715" s="369"/>
      <c r="C715" s="370"/>
      <c r="D715" s="369"/>
      <c r="E715" s="369"/>
      <c r="F715" s="369"/>
      <c r="G715" s="344">
        <f t="shared" si="145"/>
        <v>0</v>
      </c>
      <c r="H715" s="369"/>
      <c r="I715" s="369"/>
      <c r="J715" s="369"/>
      <c r="K715" s="369"/>
      <c r="L715" s="369"/>
      <c r="M715" s="369"/>
      <c r="N715" s="369"/>
      <c r="O715" s="369"/>
      <c r="P715" s="371"/>
      <c r="Q715" s="465">
        <f>IF(C715&gt;Allgemeines!$C$12,0,SUM(G715,H715,J715,K715,M715:N715)-SUM(I715,L715,O715:P715))</f>
        <v>0</v>
      </c>
      <c r="R715" s="369"/>
      <c r="S715" s="369"/>
      <c r="T715" s="369"/>
      <c r="U715" s="369"/>
      <c r="V715" s="344">
        <f t="shared" si="146"/>
        <v>0</v>
      </c>
      <c r="W715" s="345">
        <f>IF(ISBLANK($B715),0,VLOOKUP($B715,Listen!$A$2:$C$45,2,FALSE))</f>
        <v>0</v>
      </c>
      <c r="X715" s="345">
        <f>IF(ISBLANK($B715),0,VLOOKUP($B715,Listen!$A$2:$C$45,3,FALSE))</f>
        <v>0</v>
      </c>
      <c r="Y715" s="372">
        <f t="shared" ref="Y715:Y778" si="149">$W715</f>
        <v>0</v>
      </c>
      <c r="Z715" s="372">
        <f t="shared" si="148"/>
        <v>0</v>
      </c>
      <c r="AA715" s="372">
        <f t="shared" si="148"/>
        <v>0</v>
      </c>
      <c r="AB715" s="372">
        <f t="shared" si="148"/>
        <v>0</v>
      </c>
      <c r="AC715" s="372">
        <f t="shared" si="148"/>
        <v>0</v>
      </c>
      <c r="AD715" s="372">
        <f t="shared" si="148"/>
        <v>0</v>
      </c>
      <c r="AE715" s="372">
        <f t="shared" si="148"/>
        <v>0</v>
      </c>
      <c r="AF715" s="346">
        <f t="shared" si="147"/>
        <v>0</v>
      </c>
      <c r="AG715" s="346">
        <f>IF(C715=Allgemeines!$C$12,SAV!$V715-SAV!$AH715,HLOOKUP(Allgemeines!$C$12-1,$AI$4:$AO$2000,ROW(C715)-3,FALSE)-$AH715)</f>
        <v>0</v>
      </c>
      <c r="AH715" s="346">
        <f>HLOOKUP(Allgemeines!$C$12,$AI$4:$AO$2000,ROW(C715)-3,FALSE)</f>
        <v>0</v>
      </c>
      <c r="AI715" s="346">
        <f t="shared" si="138"/>
        <v>0</v>
      </c>
      <c r="AJ715" s="346">
        <f t="shared" si="139"/>
        <v>0</v>
      </c>
      <c r="AK715" s="346">
        <f t="shared" si="140"/>
        <v>0</v>
      </c>
      <c r="AL715" s="346">
        <f t="shared" si="141"/>
        <v>0</v>
      </c>
      <c r="AM715" s="346">
        <f t="shared" si="142"/>
        <v>0</v>
      </c>
      <c r="AN715" s="346">
        <f t="shared" si="143"/>
        <v>0</v>
      </c>
      <c r="AO715" s="346">
        <f t="shared" si="144"/>
        <v>0</v>
      </c>
    </row>
    <row r="716" spans="1:41" x14ac:dyDescent="0.25">
      <c r="A716" s="369"/>
      <c r="B716" s="369"/>
      <c r="C716" s="370"/>
      <c r="D716" s="369"/>
      <c r="E716" s="369"/>
      <c r="F716" s="369"/>
      <c r="G716" s="344">
        <f t="shared" si="145"/>
        <v>0</v>
      </c>
      <c r="H716" s="369"/>
      <c r="I716" s="369"/>
      <c r="J716" s="369"/>
      <c r="K716" s="369"/>
      <c r="L716" s="369"/>
      <c r="M716" s="369"/>
      <c r="N716" s="369"/>
      <c r="O716" s="369"/>
      <c r="P716" s="371"/>
      <c r="Q716" s="465">
        <f>IF(C716&gt;Allgemeines!$C$12,0,SUM(G716,H716,J716,K716,M716:N716)-SUM(I716,L716,O716:P716))</f>
        <v>0</v>
      </c>
      <c r="R716" s="369"/>
      <c r="S716" s="369"/>
      <c r="T716" s="369"/>
      <c r="U716" s="369"/>
      <c r="V716" s="344">
        <f t="shared" si="146"/>
        <v>0</v>
      </c>
      <c r="W716" s="345">
        <f>IF(ISBLANK($B716),0,VLOOKUP($B716,Listen!$A$2:$C$45,2,FALSE))</f>
        <v>0</v>
      </c>
      <c r="X716" s="345">
        <f>IF(ISBLANK($B716),0,VLOOKUP($B716,Listen!$A$2:$C$45,3,FALSE))</f>
        <v>0</v>
      </c>
      <c r="Y716" s="372">
        <f t="shared" si="149"/>
        <v>0</v>
      </c>
      <c r="Z716" s="372">
        <f t="shared" si="148"/>
        <v>0</v>
      </c>
      <c r="AA716" s="372">
        <f t="shared" si="148"/>
        <v>0</v>
      </c>
      <c r="AB716" s="372">
        <f t="shared" si="148"/>
        <v>0</v>
      </c>
      <c r="AC716" s="372">
        <f t="shared" si="148"/>
        <v>0</v>
      </c>
      <c r="AD716" s="372">
        <f t="shared" si="148"/>
        <v>0</v>
      </c>
      <c r="AE716" s="372">
        <f t="shared" si="148"/>
        <v>0</v>
      </c>
      <c r="AF716" s="346">
        <f t="shared" si="147"/>
        <v>0</v>
      </c>
      <c r="AG716" s="346">
        <f>IF(C716=Allgemeines!$C$12,SAV!$V716-SAV!$AH716,HLOOKUP(Allgemeines!$C$12-1,$AI$4:$AO$2000,ROW(C716)-3,FALSE)-$AH716)</f>
        <v>0</v>
      </c>
      <c r="AH716" s="346">
        <f>HLOOKUP(Allgemeines!$C$12,$AI$4:$AO$2000,ROW(C716)-3,FALSE)</f>
        <v>0</v>
      </c>
      <c r="AI716" s="346">
        <f t="shared" si="138"/>
        <v>0</v>
      </c>
      <c r="AJ716" s="346">
        <f t="shared" si="139"/>
        <v>0</v>
      </c>
      <c r="AK716" s="346">
        <f t="shared" si="140"/>
        <v>0</v>
      </c>
      <c r="AL716" s="346">
        <f t="shared" si="141"/>
        <v>0</v>
      </c>
      <c r="AM716" s="346">
        <f t="shared" si="142"/>
        <v>0</v>
      </c>
      <c r="AN716" s="346">
        <f t="shared" si="143"/>
        <v>0</v>
      </c>
      <c r="AO716" s="346">
        <f t="shared" si="144"/>
        <v>0</v>
      </c>
    </row>
    <row r="717" spans="1:41" x14ac:dyDescent="0.25">
      <c r="A717" s="369"/>
      <c r="B717" s="369"/>
      <c r="C717" s="370"/>
      <c r="D717" s="369"/>
      <c r="E717" s="369"/>
      <c r="F717" s="369"/>
      <c r="G717" s="344">
        <f t="shared" si="145"/>
        <v>0</v>
      </c>
      <c r="H717" s="369"/>
      <c r="I717" s="369"/>
      <c r="J717" s="369"/>
      <c r="K717" s="369"/>
      <c r="L717" s="369"/>
      <c r="M717" s="369"/>
      <c r="N717" s="369"/>
      <c r="O717" s="369"/>
      <c r="P717" s="371"/>
      <c r="Q717" s="465">
        <f>IF(C717&gt;Allgemeines!$C$12,0,SUM(G717,H717,J717,K717,M717:N717)-SUM(I717,L717,O717:P717))</f>
        <v>0</v>
      </c>
      <c r="R717" s="369"/>
      <c r="S717" s="369"/>
      <c r="T717" s="369"/>
      <c r="U717" s="369"/>
      <c r="V717" s="344">
        <f t="shared" si="146"/>
        <v>0</v>
      </c>
      <c r="W717" s="345">
        <f>IF(ISBLANK($B717),0,VLOOKUP($B717,Listen!$A$2:$C$45,2,FALSE))</f>
        <v>0</v>
      </c>
      <c r="X717" s="345">
        <f>IF(ISBLANK($B717),0,VLOOKUP($B717,Listen!$A$2:$C$45,3,FALSE))</f>
        <v>0</v>
      </c>
      <c r="Y717" s="372">
        <f t="shared" si="149"/>
        <v>0</v>
      </c>
      <c r="Z717" s="372">
        <f t="shared" si="148"/>
        <v>0</v>
      </c>
      <c r="AA717" s="372">
        <f t="shared" si="148"/>
        <v>0</v>
      </c>
      <c r="AB717" s="372">
        <f t="shared" si="148"/>
        <v>0</v>
      </c>
      <c r="AC717" s="372">
        <f t="shared" si="148"/>
        <v>0</v>
      </c>
      <c r="AD717" s="372">
        <f t="shared" si="148"/>
        <v>0</v>
      </c>
      <c r="AE717" s="372">
        <f t="shared" si="148"/>
        <v>0</v>
      </c>
      <c r="AF717" s="346">
        <f t="shared" si="147"/>
        <v>0</v>
      </c>
      <c r="AG717" s="346">
        <f>IF(C717=Allgemeines!$C$12,SAV!$V717-SAV!$AH717,HLOOKUP(Allgemeines!$C$12-1,$AI$4:$AO$2000,ROW(C717)-3,FALSE)-$AH717)</f>
        <v>0</v>
      </c>
      <c r="AH717" s="346">
        <f>HLOOKUP(Allgemeines!$C$12,$AI$4:$AO$2000,ROW(C717)-3,FALSE)</f>
        <v>0</v>
      </c>
      <c r="AI717" s="346">
        <f t="shared" si="138"/>
        <v>0</v>
      </c>
      <c r="AJ717" s="346">
        <f t="shared" si="139"/>
        <v>0</v>
      </c>
      <c r="AK717" s="346">
        <f t="shared" si="140"/>
        <v>0</v>
      </c>
      <c r="AL717" s="346">
        <f t="shared" si="141"/>
        <v>0</v>
      </c>
      <c r="AM717" s="346">
        <f t="shared" si="142"/>
        <v>0</v>
      </c>
      <c r="AN717" s="346">
        <f t="shared" si="143"/>
        <v>0</v>
      </c>
      <c r="AO717" s="346">
        <f t="shared" si="144"/>
        <v>0</v>
      </c>
    </row>
    <row r="718" spans="1:41" x14ac:dyDescent="0.25">
      <c r="A718" s="369"/>
      <c r="B718" s="369"/>
      <c r="C718" s="370"/>
      <c r="D718" s="369"/>
      <c r="E718" s="369"/>
      <c r="F718" s="369"/>
      <c r="G718" s="344">
        <f t="shared" si="145"/>
        <v>0</v>
      </c>
      <c r="H718" s="369"/>
      <c r="I718" s="369"/>
      <c r="J718" s="369"/>
      <c r="K718" s="369"/>
      <c r="L718" s="369"/>
      <c r="M718" s="369"/>
      <c r="N718" s="369"/>
      <c r="O718" s="369"/>
      <c r="P718" s="371"/>
      <c r="Q718" s="465">
        <f>IF(C718&gt;Allgemeines!$C$12,0,SUM(G718,H718,J718,K718,M718:N718)-SUM(I718,L718,O718:P718))</f>
        <v>0</v>
      </c>
      <c r="R718" s="369"/>
      <c r="S718" s="369"/>
      <c r="T718" s="369"/>
      <c r="U718" s="369"/>
      <c r="V718" s="344">
        <f t="shared" si="146"/>
        <v>0</v>
      </c>
      <c r="W718" s="345">
        <f>IF(ISBLANK($B718),0,VLOOKUP($B718,Listen!$A$2:$C$45,2,FALSE))</f>
        <v>0</v>
      </c>
      <c r="X718" s="345">
        <f>IF(ISBLANK($B718),0,VLOOKUP($B718,Listen!$A$2:$C$45,3,FALSE))</f>
        <v>0</v>
      </c>
      <c r="Y718" s="372">
        <f t="shared" si="149"/>
        <v>0</v>
      </c>
      <c r="Z718" s="372">
        <f t="shared" si="148"/>
        <v>0</v>
      </c>
      <c r="AA718" s="372">
        <f t="shared" si="148"/>
        <v>0</v>
      </c>
      <c r="AB718" s="372">
        <f t="shared" si="148"/>
        <v>0</v>
      </c>
      <c r="AC718" s="372">
        <f t="shared" si="148"/>
        <v>0</v>
      </c>
      <c r="AD718" s="372">
        <f t="shared" si="148"/>
        <v>0</v>
      </c>
      <c r="AE718" s="372">
        <f t="shared" si="148"/>
        <v>0</v>
      </c>
      <c r="AF718" s="346">
        <f t="shared" si="147"/>
        <v>0</v>
      </c>
      <c r="AG718" s="346">
        <f>IF(C718=Allgemeines!$C$12,SAV!$V718-SAV!$AH718,HLOOKUP(Allgemeines!$C$12-1,$AI$4:$AO$2000,ROW(C718)-3,FALSE)-$AH718)</f>
        <v>0</v>
      </c>
      <c r="AH718" s="346">
        <f>HLOOKUP(Allgemeines!$C$12,$AI$4:$AO$2000,ROW(C718)-3,FALSE)</f>
        <v>0</v>
      </c>
      <c r="AI718" s="346">
        <f t="shared" si="138"/>
        <v>0</v>
      </c>
      <c r="AJ718" s="346">
        <f t="shared" si="139"/>
        <v>0</v>
      </c>
      <c r="AK718" s="346">
        <f t="shared" si="140"/>
        <v>0</v>
      </c>
      <c r="AL718" s="346">
        <f t="shared" si="141"/>
        <v>0</v>
      </c>
      <c r="AM718" s="346">
        <f t="shared" si="142"/>
        <v>0</v>
      </c>
      <c r="AN718" s="346">
        <f t="shared" si="143"/>
        <v>0</v>
      </c>
      <c r="AO718" s="346">
        <f t="shared" si="144"/>
        <v>0</v>
      </c>
    </row>
    <row r="719" spans="1:41" x14ac:dyDescent="0.25">
      <c r="A719" s="369"/>
      <c r="B719" s="369"/>
      <c r="C719" s="370"/>
      <c r="D719" s="369"/>
      <c r="E719" s="369"/>
      <c r="F719" s="369"/>
      <c r="G719" s="344">
        <f t="shared" si="145"/>
        <v>0</v>
      </c>
      <c r="H719" s="369"/>
      <c r="I719" s="369"/>
      <c r="J719" s="369"/>
      <c r="K719" s="369"/>
      <c r="L719" s="369"/>
      <c r="M719" s="369"/>
      <c r="N719" s="369"/>
      <c r="O719" s="369"/>
      <c r="P719" s="371"/>
      <c r="Q719" s="465">
        <f>IF(C719&gt;Allgemeines!$C$12,0,SUM(G719,H719,J719,K719,M719:N719)-SUM(I719,L719,O719:P719))</f>
        <v>0</v>
      </c>
      <c r="R719" s="369"/>
      <c r="S719" s="369"/>
      <c r="T719" s="369"/>
      <c r="U719" s="369"/>
      <c r="V719" s="344">
        <f t="shared" si="146"/>
        <v>0</v>
      </c>
      <c r="W719" s="345">
        <f>IF(ISBLANK($B719),0,VLOOKUP($B719,Listen!$A$2:$C$45,2,FALSE))</f>
        <v>0</v>
      </c>
      <c r="X719" s="345">
        <f>IF(ISBLANK($B719),0,VLOOKUP($B719,Listen!$A$2:$C$45,3,FALSE))</f>
        <v>0</v>
      </c>
      <c r="Y719" s="372">
        <f t="shared" si="149"/>
        <v>0</v>
      </c>
      <c r="Z719" s="372">
        <f t="shared" si="148"/>
        <v>0</v>
      </c>
      <c r="AA719" s="372">
        <f t="shared" si="148"/>
        <v>0</v>
      </c>
      <c r="AB719" s="372">
        <f t="shared" si="148"/>
        <v>0</v>
      </c>
      <c r="AC719" s="372">
        <f t="shared" si="148"/>
        <v>0</v>
      </c>
      <c r="AD719" s="372">
        <f t="shared" si="148"/>
        <v>0</v>
      </c>
      <c r="AE719" s="372">
        <f t="shared" si="148"/>
        <v>0</v>
      </c>
      <c r="AF719" s="346">
        <f t="shared" si="147"/>
        <v>0</v>
      </c>
      <c r="AG719" s="346">
        <f>IF(C719=Allgemeines!$C$12,SAV!$V719-SAV!$AH719,HLOOKUP(Allgemeines!$C$12-1,$AI$4:$AO$2000,ROW(C719)-3,FALSE)-$AH719)</f>
        <v>0</v>
      </c>
      <c r="AH719" s="346">
        <f>HLOOKUP(Allgemeines!$C$12,$AI$4:$AO$2000,ROW(C719)-3,FALSE)</f>
        <v>0</v>
      </c>
      <c r="AI719" s="346">
        <f t="shared" si="138"/>
        <v>0</v>
      </c>
      <c r="AJ719" s="346">
        <f t="shared" si="139"/>
        <v>0</v>
      </c>
      <c r="AK719" s="346">
        <f t="shared" si="140"/>
        <v>0</v>
      </c>
      <c r="AL719" s="346">
        <f t="shared" si="141"/>
        <v>0</v>
      </c>
      <c r="AM719" s="346">
        <f t="shared" si="142"/>
        <v>0</v>
      </c>
      <c r="AN719" s="346">
        <f t="shared" si="143"/>
        <v>0</v>
      </c>
      <c r="AO719" s="346">
        <f t="shared" si="144"/>
        <v>0</v>
      </c>
    </row>
    <row r="720" spans="1:41" x14ac:dyDescent="0.25">
      <c r="A720" s="369"/>
      <c r="B720" s="369"/>
      <c r="C720" s="370"/>
      <c r="D720" s="369"/>
      <c r="E720" s="369"/>
      <c r="F720" s="369"/>
      <c r="G720" s="344">
        <f t="shared" si="145"/>
        <v>0</v>
      </c>
      <c r="H720" s="369"/>
      <c r="I720" s="369"/>
      <c r="J720" s="369"/>
      <c r="K720" s="369"/>
      <c r="L720" s="369"/>
      <c r="M720" s="369"/>
      <c r="N720" s="369"/>
      <c r="O720" s="369"/>
      <c r="P720" s="371"/>
      <c r="Q720" s="465">
        <f>IF(C720&gt;Allgemeines!$C$12,0,SUM(G720,H720,J720,K720,M720:N720)-SUM(I720,L720,O720:P720))</f>
        <v>0</v>
      </c>
      <c r="R720" s="369"/>
      <c r="S720" s="369"/>
      <c r="T720" s="369"/>
      <c r="U720" s="369"/>
      <c r="V720" s="344">
        <f t="shared" si="146"/>
        <v>0</v>
      </c>
      <c r="W720" s="345">
        <f>IF(ISBLANK($B720),0,VLOOKUP($B720,Listen!$A$2:$C$45,2,FALSE))</f>
        <v>0</v>
      </c>
      <c r="X720" s="345">
        <f>IF(ISBLANK($B720),0,VLOOKUP($B720,Listen!$A$2:$C$45,3,FALSE))</f>
        <v>0</v>
      </c>
      <c r="Y720" s="372">
        <f t="shared" si="149"/>
        <v>0</v>
      </c>
      <c r="Z720" s="372">
        <f t="shared" si="148"/>
        <v>0</v>
      </c>
      <c r="AA720" s="372">
        <f t="shared" si="148"/>
        <v>0</v>
      </c>
      <c r="AB720" s="372">
        <f t="shared" si="148"/>
        <v>0</v>
      </c>
      <c r="AC720" s="372">
        <f t="shared" si="148"/>
        <v>0</v>
      </c>
      <c r="AD720" s="372">
        <f t="shared" si="148"/>
        <v>0</v>
      </c>
      <c r="AE720" s="372">
        <f t="shared" si="148"/>
        <v>0</v>
      </c>
      <c r="AF720" s="346">
        <f t="shared" si="147"/>
        <v>0</v>
      </c>
      <c r="AG720" s="346">
        <f>IF(C720=Allgemeines!$C$12,SAV!$V720-SAV!$AH720,HLOOKUP(Allgemeines!$C$12-1,$AI$4:$AO$2000,ROW(C720)-3,FALSE)-$AH720)</f>
        <v>0</v>
      </c>
      <c r="AH720" s="346">
        <f>HLOOKUP(Allgemeines!$C$12,$AI$4:$AO$2000,ROW(C720)-3,FALSE)</f>
        <v>0</v>
      </c>
      <c r="AI720" s="346">
        <f t="shared" si="138"/>
        <v>0</v>
      </c>
      <c r="AJ720" s="346">
        <f t="shared" si="139"/>
        <v>0</v>
      </c>
      <c r="AK720" s="346">
        <f t="shared" si="140"/>
        <v>0</v>
      </c>
      <c r="AL720" s="346">
        <f t="shared" si="141"/>
        <v>0</v>
      </c>
      <c r="AM720" s="346">
        <f t="shared" si="142"/>
        <v>0</v>
      </c>
      <c r="AN720" s="346">
        <f t="shared" si="143"/>
        <v>0</v>
      </c>
      <c r="AO720" s="346">
        <f t="shared" si="144"/>
        <v>0</v>
      </c>
    </row>
    <row r="721" spans="1:41" x14ac:dyDescent="0.25">
      <c r="A721" s="369"/>
      <c r="B721" s="369"/>
      <c r="C721" s="370"/>
      <c r="D721" s="369"/>
      <c r="E721" s="369"/>
      <c r="F721" s="369"/>
      <c r="G721" s="344">
        <f t="shared" si="145"/>
        <v>0</v>
      </c>
      <c r="H721" s="369"/>
      <c r="I721" s="369"/>
      <c r="J721" s="369"/>
      <c r="K721" s="369"/>
      <c r="L721" s="369"/>
      <c r="M721" s="369"/>
      <c r="N721" s="369"/>
      <c r="O721" s="369"/>
      <c r="P721" s="371"/>
      <c r="Q721" s="465">
        <f>IF(C721&gt;Allgemeines!$C$12,0,SUM(G721,H721,J721,K721,M721:N721)-SUM(I721,L721,O721:P721))</f>
        <v>0</v>
      </c>
      <c r="R721" s="369"/>
      <c r="S721" s="369"/>
      <c r="T721" s="369"/>
      <c r="U721" s="369"/>
      <c r="V721" s="344">
        <f t="shared" si="146"/>
        <v>0</v>
      </c>
      <c r="W721" s="345">
        <f>IF(ISBLANK($B721),0,VLOOKUP($B721,Listen!$A$2:$C$45,2,FALSE))</f>
        <v>0</v>
      </c>
      <c r="X721" s="345">
        <f>IF(ISBLANK($B721),0,VLOOKUP($B721,Listen!$A$2:$C$45,3,FALSE))</f>
        <v>0</v>
      </c>
      <c r="Y721" s="372">
        <f t="shared" si="149"/>
        <v>0</v>
      </c>
      <c r="Z721" s="372">
        <f t="shared" si="148"/>
        <v>0</v>
      </c>
      <c r="AA721" s="372">
        <f t="shared" si="148"/>
        <v>0</v>
      </c>
      <c r="AB721" s="372">
        <f t="shared" si="148"/>
        <v>0</v>
      </c>
      <c r="AC721" s="372">
        <f t="shared" si="148"/>
        <v>0</v>
      </c>
      <c r="AD721" s="372">
        <f t="shared" si="148"/>
        <v>0</v>
      </c>
      <c r="AE721" s="372">
        <f t="shared" si="148"/>
        <v>0</v>
      </c>
      <c r="AF721" s="346">
        <f t="shared" si="147"/>
        <v>0</v>
      </c>
      <c r="AG721" s="346">
        <f>IF(C721=Allgemeines!$C$12,SAV!$V721-SAV!$AH721,HLOOKUP(Allgemeines!$C$12-1,$AI$4:$AO$2000,ROW(C721)-3,FALSE)-$AH721)</f>
        <v>0</v>
      </c>
      <c r="AH721" s="346">
        <f>HLOOKUP(Allgemeines!$C$12,$AI$4:$AO$2000,ROW(C721)-3,FALSE)</f>
        <v>0</v>
      </c>
      <c r="AI721" s="346">
        <f t="shared" si="138"/>
        <v>0</v>
      </c>
      <c r="AJ721" s="346">
        <f t="shared" si="139"/>
        <v>0</v>
      </c>
      <c r="AK721" s="346">
        <f t="shared" si="140"/>
        <v>0</v>
      </c>
      <c r="AL721" s="346">
        <f t="shared" si="141"/>
        <v>0</v>
      </c>
      <c r="AM721" s="346">
        <f t="shared" si="142"/>
        <v>0</v>
      </c>
      <c r="AN721" s="346">
        <f t="shared" si="143"/>
        <v>0</v>
      </c>
      <c r="AO721" s="346">
        <f t="shared" si="144"/>
        <v>0</v>
      </c>
    </row>
    <row r="722" spans="1:41" x14ac:dyDescent="0.25">
      <c r="A722" s="369"/>
      <c r="B722" s="369"/>
      <c r="C722" s="370"/>
      <c r="D722" s="369"/>
      <c r="E722" s="369"/>
      <c r="F722" s="369"/>
      <c r="G722" s="344">
        <f t="shared" si="145"/>
        <v>0</v>
      </c>
      <c r="H722" s="369"/>
      <c r="I722" s="369"/>
      <c r="J722" s="369"/>
      <c r="K722" s="369"/>
      <c r="L722" s="369"/>
      <c r="M722" s="369"/>
      <c r="N722" s="369"/>
      <c r="O722" s="369"/>
      <c r="P722" s="371"/>
      <c r="Q722" s="465">
        <f>IF(C722&gt;Allgemeines!$C$12,0,SUM(G722,H722,J722,K722,M722:N722)-SUM(I722,L722,O722:P722))</f>
        <v>0</v>
      </c>
      <c r="R722" s="369"/>
      <c r="S722" s="369"/>
      <c r="T722" s="369"/>
      <c r="U722" s="369"/>
      <c r="V722" s="344">
        <f t="shared" si="146"/>
        <v>0</v>
      </c>
      <c r="W722" s="345">
        <f>IF(ISBLANK($B722),0,VLOOKUP($B722,Listen!$A$2:$C$45,2,FALSE))</f>
        <v>0</v>
      </c>
      <c r="X722" s="345">
        <f>IF(ISBLANK($B722),0,VLOOKUP($B722,Listen!$A$2:$C$45,3,FALSE))</f>
        <v>0</v>
      </c>
      <c r="Y722" s="372">
        <f t="shared" si="149"/>
        <v>0</v>
      </c>
      <c r="Z722" s="372">
        <f t="shared" si="148"/>
        <v>0</v>
      </c>
      <c r="AA722" s="372">
        <f t="shared" si="148"/>
        <v>0</v>
      </c>
      <c r="AB722" s="372">
        <f t="shared" si="148"/>
        <v>0</v>
      </c>
      <c r="AC722" s="372">
        <f t="shared" si="148"/>
        <v>0</v>
      </c>
      <c r="AD722" s="372">
        <f t="shared" si="148"/>
        <v>0</v>
      </c>
      <c r="AE722" s="372">
        <f t="shared" si="148"/>
        <v>0</v>
      </c>
      <c r="AF722" s="346">
        <f t="shared" si="147"/>
        <v>0</v>
      </c>
      <c r="AG722" s="346">
        <f>IF(C722=Allgemeines!$C$12,SAV!$V722-SAV!$AH722,HLOOKUP(Allgemeines!$C$12-1,$AI$4:$AO$2000,ROW(C722)-3,FALSE)-$AH722)</f>
        <v>0</v>
      </c>
      <c r="AH722" s="346">
        <f>HLOOKUP(Allgemeines!$C$12,$AI$4:$AO$2000,ROW(C722)-3,FALSE)</f>
        <v>0</v>
      </c>
      <c r="AI722" s="346">
        <f t="shared" si="138"/>
        <v>0</v>
      </c>
      <c r="AJ722" s="346">
        <f t="shared" si="139"/>
        <v>0</v>
      </c>
      <c r="AK722" s="346">
        <f t="shared" si="140"/>
        <v>0</v>
      </c>
      <c r="AL722" s="346">
        <f t="shared" si="141"/>
        <v>0</v>
      </c>
      <c r="AM722" s="346">
        <f t="shared" si="142"/>
        <v>0</v>
      </c>
      <c r="AN722" s="346">
        <f t="shared" si="143"/>
        <v>0</v>
      </c>
      <c r="AO722" s="346">
        <f t="shared" si="144"/>
        <v>0</v>
      </c>
    </row>
    <row r="723" spans="1:41" x14ac:dyDescent="0.25">
      <c r="A723" s="369"/>
      <c r="B723" s="369"/>
      <c r="C723" s="370"/>
      <c r="D723" s="369"/>
      <c r="E723" s="369"/>
      <c r="F723" s="369"/>
      <c r="G723" s="344">
        <f t="shared" si="145"/>
        <v>0</v>
      </c>
      <c r="H723" s="369"/>
      <c r="I723" s="369"/>
      <c r="J723" s="369"/>
      <c r="K723" s="369"/>
      <c r="L723" s="369"/>
      <c r="M723" s="369"/>
      <c r="N723" s="369"/>
      <c r="O723" s="369"/>
      <c r="P723" s="371"/>
      <c r="Q723" s="465">
        <f>IF(C723&gt;Allgemeines!$C$12,0,SUM(G723,H723,J723,K723,M723:N723)-SUM(I723,L723,O723:P723))</f>
        <v>0</v>
      </c>
      <c r="R723" s="369"/>
      <c r="S723" s="369"/>
      <c r="T723" s="369"/>
      <c r="U723" s="369"/>
      <c r="V723" s="344">
        <f t="shared" si="146"/>
        <v>0</v>
      </c>
      <c r="W723" s="345">
        <f>IF(ISBLANK($B723),0,VLOOKUP($B723,Listen!$A$2:$C$45,2,FALSE))</f>
        <v>0</v>
      </c>
      <c r="X723" s="345">
        <f>IF(ISBLANK($B723),0,VLOOKUP($B723,Listen!$A$2:$C$45,3,FALSE))</f>
        <v>0</v>
      </c>
      <c r="Y723" s="372">
        <f t="shared" si="149"/>
        <v>0</v>
      </c>
      <c r="Z723" s="372">
        <f t="shared" si="148"/>
        <v>0</v>
      </c>
      <c r="AA723" s="372">
        <f t="shared" si="148"/>
        <v>0</v>
      </c>
      <c r="AB723" s="372">
        <f t="shared" si="148"/>
        <v>0</v>
      </c>
      <c r="AC723" s="372">
        <f t="shared" si="148"/>
        <v>0</v>
      </c>
      <c r="AD723" s="372">
        <f t="shared" si="148"/>
        <v>0</v>
      </c>
      <c r="AE723" s="372">
        <f t="shared" si="148"/>
        <v>0</v>
      </c>
      <c r="AF723" s="346">
        <f t="shared" si="147"/>
        <v>0</v>
      </c>
      <c r="AG723" s="346">
        <f>IF(C723=Allgemeines!$C$12,SAV!$V723-SAV!$AH723,HLOOKUP(Allgemeines!$C$12-1,$AI$4:$AO$2000,ROW(C723)-3,FALSE)-$AH723)</f>
        <v>0</v>
      </c>
      <c r="AH723" s="346">
        <f>HLOOKUP(Allgemeines!$C$12,$AI$4:$AO$2000,ROW(C723)-3,FALSE)</f>
        <v>0</v>
      </c>
      <c r="AI723" s="346">
        <f t="shared" si="138"/>
        <v>0</v>
      </c>
      <c r="AJ723" s="346">
        <f t="shared" si="139"/>
        <v>0</v>
      </c>
      <c r="AK723" s="346">
        <f t="shared" si="140"/>
        <v>0</v>
      </c>
      <c r="AL723" s="346">
        <f t="shared" si="141"/>
        <v>0</v>
      </c>
      <c r="AM723" s="346">
        <f t="shared" si="142"/>
        <v>0</v>
      </c>
      <c r="AN723" s="346">
        <f t="shared" si="143"/>
        <v>0</v>
      </c>
      <c r="AO723" s="346">
        <f t="shared" si="144"/>
        <v>0</v>
      </c>
    </row>
    <row r="724" spans="1:41" x14ac:dyDescent="0.25">
      <c r="A724" s="369"/>
      <c r="B724" s="369"/>
      <c r="C724" s="370"/>
      <c r="D724" s="369"/>
      <c r="E724" s="369"/>
      <c r="F724" s="369"/>
      <c r="G724" s="344">
        <f t="shared" si="145"/>
        <v>0</v>
      </c>
      <c r="H724" s="369"/>
      <c r="I724" s="369"/>
      <c r="J724" s="369"/>
      <c r="K724" s="369"/>
      <c r="L724" s="369"/>
      <c r="M724" s="369"/>
      <c r="N724" s="369"/>
      <c r="O724" s="369"/>
      <c r="P724" s="371"/>
      <c r="Q724" s="465">
        <f>IF(C724&gt;Allgemeines!$C$12,0,SUM(G724,H724,J724,K724,M724:N724)-SUM(I724,L724,O724:P724))</f>
        <v>0</v>
      </c>
      <c r="R724" s="369"/>
      <c r="S724" s="369"/>
      <c r="T724" s="369"/>
      <c r="U724" s="369"/>
      <c r="V724" s="344">
        <f t="shared" si="146"/>
        <v>0</v>
      </c>
      <c r="W724" s="345">
        <f>IF(ISBLANK($B724),0,VLOOKUP($B724,Listen!$A$2:$C$45,2,FALSE))</f>
        <v>0</v>
      </c>
      <c r="X724" s="345">
        <f>IF(ISBLANK($B724),0,VLOOKUP($B724,Listen!$A$2:$C$45,3,FALSE))</f>
        <v>0</v>
      </c>
      <c r="Y724" s="372">
        <f t="shared" si="149"/>
        <v>0</v>
      </c>
      <c r="Z724" s="372">
        <f t="shared" si="148"/>
        <v>0</v>
      </c>
      <c r="AA724" s="372">
        <f t="shared" si="148"/>
        <v>0</v>
      </c>
      <c r="AB724" s="372">
        <f t="shared" si="148"/>
        <v>0</v>
      </c>
      <c r="AC724" s="372">
        <f t="shared" si="148"/>
        <v>0</v>
      </c>
      <c r="AD724" s="372">
        <f t="shared" si="148"/>
        <v>0</v>
      </c>
      <c r="AE724" s="372">
        <f t="shared" si="148"/>
        <v>0</v>
      </c>
      <c r="AF724" s="346">
        <f t="shared" si="147"/>
        <v>0</v>
      </c>
      <c r="AG724" s="346">
        <f>IF(C724=Allgemeines!$C$12,SAV!$V724-SAV!$AH724,HLOOKUP(Allgemeines!$C$12-1,$AI$4:$AO$2000,ROW(C724)-3,FALSE)-$AH724)</f>
        <v>0</v>
      </c>
      <c r="AH724" s="346">
        <f>HLOOKUP(Allgemeines!$C$12,$AI$4:$AO$2000,ROW(C724)-3,FALSE)</f>
        <v>0</v>
      </c>
      <c r="AI724" s="346">
        <f t="shared" si="138"/>
        <v>0</v>
      </c>
      <c r="AJ724" s="346">
        <f t="shared" si="139"/>
        <v>0</v>
      </c>
      <c r="AK724" s="346">
        <f t="shared" si="140"/>
        <v>0</v>
      </c>
      <c r="AL724" s="346">
        <f t="shared" si="141"/>
        <v>0</v>
      </c>
      <c r="AM724" s="346">
        <f t="shared" si="142"/>
        <v>0</v>
      </c>
      <c r="AN724" s="346">
        <f t="shared" si="143"/>
        <v>0</v>
      </c>
      <c r="AO724" s="346">
        <f t="shared" si="144"/>
        <v>0</v>
      </c>
    </row>
    <row r="725" spans="1:41" x14ac:dyDescent="0.25">
      <c r="A725" s="369"/>
      <c r="B725" s="369"/>
      <c r="C725" s="370"/>
      <c r="D725" s="369"/>
      <c r="E725" s="369"/>
      <c r="F725" s="369"/>
      <c r="G725" s="344">
        <f t="shared" si="145"/>
        <v>0</v>
      </c>
      <c r="H725" s="369"/>
      <c r="I725" s="369"/>
      <c r="J725" s="369"/>
      <c r="K725" s="369"/>
      <c r="L725" s="369"/>
      <c r="M725" s="369"/>
      <c r="N725" s="369"/>
      <c r="O725" s="369"/>
      <c r="P725" s="371"/>
      <c r="Q725" s="465">
        <f>IF(C725&gt;Allgemeines!$C$12,0,SUM(G725,H725,J725,K725,M725:N725)-SUM(I725,L725,O725:P725))</f>
        <v>0</v>
      </c>
      <c r="R725" s="369"/>
      <c r="S725" s="369"/>
      <c r="T725" s="369"/>
      <c r="U725" s="369"/>
      <c r="V725" s="344">
        <f t="shared" si="146"/>
        <v>0</v>
      </c>
      <c r="W725" s="345">
        <f>IF(ISBLANK($B725),0,VLOOKUP($B725,Listen!$A$2:$C$45,2,FALSE))</f>
        <v>0</v>
      </c>
      <c r="X725" s="345">
        <f>IF(ISBLANK($B725),0,VLOOKUP($B725,Listen!$A$2:$C$45,3,FALSE))</f>
        <v>0</v>
      </c>
      <c r="Y725" s="372">
        <f t="shared" si="149"/>
        <v>0</v>
      </c>
      <c r="Z725" s="372">
        <f t="shared" si="148"/>
        <v>0</v>
      </c>
      <c r="AA725" s="372">
        <f t="shared" si="148"/>
        <v>0</v>
      </c>
      <c r="AB725" s="372">
        <f t="shared" si="148"/>
        <v>0</v>
      </c>
      <c r="AC725" s="372">
        <f t="shared" si="148"/>
        <v>0</v>
      </c>
      <c r="AD725" s="372">
        <f t="shared" si="148"/>
        <v>0</v>
      </c>
      <c r="AE725" s="372">
        <f t="shared" si="148"/>
        <v>0</v>
      </c>
      <c r="AF725" s="346">
        <f t="shared" si="147"/>
        <v>0</v>
      </c>
      <c r="AG725" s="346">
        <f>IF(C725=Allgemeines!$C$12,SAV!$V725-SAV!$AH725,HLOOKUP(Allgemeines!$C$12-1,$AI$4:$AO$2000,ROW(C725)-3,FALSE)-$AH725)</f>
        <v>0</v>
      </c>
      <c r="AH725" s="346">
        <f>HLOOKUP(Allgemeines!$C$12,$AI$4:$AO$2000,ROW(C725)-3,FALSE)</f>
        <v>0</v>
      </c>
      <c r="AI725" s="346">
        <f t="shared" si="138"/>
        <v>0</v>
      </c>
      <c r="AJ725" s="346">
        <f t="shared" si="139"/>
        <v>0</v>
      </c>
      <c r="AK725" s="346">
        <f t="shared" si="140"/>
        <v>0</v>
      </c>
      <c r="AL725" s="346">
        <f t="shared" si="141"/>
        <v>0</v>
      </c>
      <c r="AM725" s="346">
        <f t="shared" si="142"/>
        <v>0</v>
      </c>
      <c r="AN725" s="346">
        <f t="shared" si="143"/>
        <v>0</v>
      </c>
      <c r="AO725" s="346">
        <f t="shared" si="144"/>
        <v>0</v>
      </c>
    </row>
    <row r="726" spans="1:41" x14ac:dyDescent="0.25">
      <c r="A726" s="369"/>
      <c r="B726" s="369"/>
      <c r="C726" s="370"/>
      <c r="D726" s="369"/>
      <c r="E726" s="369"/>
      <c r="F726" s="369"/>
      <c r="G726" s="344">
        <f t="shared" si="145"/>
        <v>0</v>
      </c>
      <c r="H726" s="369"/>
      <c r="I726" s="369"/>
      <c r="J726" s="369"/>
      <c r="K726" s="369"/>
      <c r="L726" s="369"/>
      <c r="M726" s="369"/>
      <c r="N726" s="369"/>
      <c r="O726" s="369"/>
      <c r="P726" s="371"/>
      <c r="Q726" s="465">
        <f>IF(C726&gt;Allgemeines!$C$12,0,SUM(G726,H726,J726,K726,M726:N726)-SUM(I726,L726,O726:P726))</f>
        <v>0</v>
      </c>
      <c r="R726" s="369"/>
      <c r="S726" s="369"/>
      <c r="T726" s="369"/>
      <c r="U726" s="369"/>
      <c r="V726" s="344">
        <f t="shared" si="146"/>
        <v>0</v>
      </c>
      <c r="W726" s="345">
        <f>IF(ISBLANK($B726),0,VLOOKUP($B726,Listen!$A$2:$C$45,2,FALSE))</f>
        <v>0</v>
      </c>
      <c r="X726" s="345">
        <f>IF(ISBLANK($B726),0,VLOOKUP($B726,Listen!$A$2:$C$45,3,FALSE))</f>
        <v>0</v>
      </c>
      <c r="Y726" s="372">
        <f t="shared" si="149"/>
        <v>0</v>
      </c>
      <c r="Z726" s="372">
        <f t="shared" si="148"/>
        <v>0</v>
      </c>
      <c r="AA726" s="372">
        <f t="shared" si="148"/>
        <v>0</v>
      </c>
      <c r="AB726" s="372">
        <f t="shared" si="148"/>
        <v>0</v>
      </c>
      <c r="AC726" s="372">
        <f t="shared" si="148"/>
        <v>0</v>
      </c>
      <c r="AD726" s="372">
        <f t="shared" si="148"/>
        <v>0</v>
      </c>
      <c r="AE726" s="372">
        <f t="shared" si="148"/>
        <v>0</v>
      </c>
      <c r="AF726" s="346">
        <f t="shared" si="147"/>
        <v>0</v>
      </c>
      <c r="AG726" s="346">
        <f>IF(C726=Allgemeines!$C$12,SAV!$V726-SAV!$AH726,HLOOKUP(Allgemeines!$C$12-1,$AI$4:$AO$2000,ROW(C726)-3,FALSE)-$AH726)</f>
        <v>0</v>
      </c>
      <c r="AH726" s="346">
        <f>HLOOKUP(Allgemeines!$C$12,$AI$4:$AO$2000,ROW(C726)-3,FALSE)</f>
        <v>0</v>
      </c>
      <c r="AI726" s="346">
        <f t="shared" si="138"/>
        <v>0</v>
      </c>
      <c r="AJ726" s="346">
        <f t="shared" si="139"/>
        <v>0</v>
      </c>
      <c r="AK726" s="346">
        <f t="shared" si="140"/>
        <v>0</v>
      </c>
      <c r="AL726" s="346">
        <f t="shared" si="141"/>
        <v>0</v>
      </c>
      <c r="AM726" s="346">
        <f t="shared" si="142"/>
        <v>0</v>
      </c>
      <c r="AN726" s="346">
        <f t="shared" si="143"/>
        <v>0</v>
      </c>
      <c r="AO726" s="346">
        <f t="shared" si="144"/>
        <v>0</v>
      </c>
    </row>
    <row r="727" spans="1:41" x14ac:dyDescent="0.25">
      <c r="A727" s="369"/>
      <c r="B727" s="369"/>
      <c r="C727" s="370"/>
      <c r="D727" s="369"/>
      <c r="E727" s="369"/>
      <c r="F727" s="369"/>
      <c r="G727" s="344">
        <f t="shared" si="145"/>
        <v>0</v>
      </c>
      <c r="H727" s="369"/>
      <c r="I727" s="369"/>
      <c r="J727" s="369"/>
      <c r="K727" s="369"/>
      <c r="L727" s="369"/>
      <c r="M727" s="369"/>
      <c r="N727" s="369"/>
      <c r="O727" s="369"/>
      <c r="P727" s="371"/>
      <c r="Q727" s="465">
        <f>IF(C727&gt;Allgemeines!$C$12,0,SUM(G727,H727,J727,K727,M727:N727)-SUM(I727,L727,O727:P727))</f>
        <v>0</v>
      </c>
      <c r="R727" s="369"/>
      <c r="S727" s="369"/>
      <c r="T727" s="369"/>
      <c r="U727" s="369"/>
      <c r="V727" s="344">
        <f t="shared" si="146"/>
        <v>0</v>
      </c>
      <c r="W727" s="345">
        <f>IF(ISBLANK($B727),0,VLOOKUP($B727,Listen!$A$2:$C$45,2,FALSE))</f>
        <v>0</v>
      </c>
      <c r="X727" s="345">
        <f>IF(ISBLANK($B727),0,VLOOKUP($B727,Listen!$A$2:$C$45,3,FALSE))</f>
        <v>0</v>
      </c>
      <c r="Y727" s="372">
        <f t="shared" si="149"/>
        <v>0</v>
      </c>
      <c r="Z727" s="372">
        <f t="shared" si="148"/>
        <v>0</v>
      </c>
      <c r="AA727" s="372">
        <f t="shared" si="148"/>
        <v>0</v>
      </c>
      <c r="AB727" s="372">
        <f t="shared" si="148"/>
        <v>0</v>
      </c>
      <c r="AC727" s="372">
        <f t="shared" si="148"/>
        <v>0</v>
      </c>
      <c r="AD727" s="372">
        <f t="shared" si="148"/>
        <v>0</v>
      </c>
      <c r="AE727" s="372">
        <f t="shared" si="148"/>
        <v>0</v>
      </c>
      <c r="AF727" s="346">
        <f t="shared" si="147"/>
        <v>0</v>
      </c>
      <c r="AG727" s="346">
        <f>IF(C727=Allgemeines!$C$12,SAV!$V727-SAV!$AH727,HLOOKUP(Allgemeines!$C$12-1,$AI$4:$AO$2000,ROW(C727)-3,FALSE)-$AH727)</f>
        <v>0</v>
      </c>
      <c r="AH727" s="346">
        <f>HLOOKUP(Allgemeines!$C$12,$AI$4:$AO$2000,ROW(C727)-3,FALSE)</f>
        <v>0</v>
      </c>
      <c r="AI727" s="346">
        <f t="shared" si="138"/>
        <v>0</v>
      </c>
      <c r="AJ727" s="346">
        <f t="shared" si="139"/>
        <v>0</v>
      </c>
      <c r="AK727" s="346">
        <f t="shared" si="140"/>
        <v>0</v>
      </c>
      <c r="AL727" s="346">
        <f t="shared" si="141"/>
        <v>0</v>
      </c>
      <c r="AM727" s="346">
        <f t="shared" si="142"/>
        <v>0</v>
      </c>
      <c r="AN727" s="346">
        <f t="shared" si="143"/>
        <v>0</v>
      </c>
      <c r="AO727" s="346">
        <f t="shared" si="144"/>
        <v>0</v>
      </c>
    </row>
    <row r="728" spans="1:41" x14ac:dyDescent="0.25">
      <c r="A728" s="369"/>
      <c r="B728" s="369"/>
      <c r="C728" s="370"/>
      <c r="D728" s="369"/>
      <c r="E728" s="369"/>
      <c r="F728" s="369"/>
      <c r="G728" s="344">
        <f t="shared" si="145"/>
        <v>0</v>
      </c>
      <c r="H728" s="369"/>
      <c r="I728" s="369"/>
      <c r="J728" s="369"/>
      <c r="K728" s="369"/>
      <c r="L728" s="369"/>
      <c r="M728" s="369"/>
      <c r="N728" s="369"/>
      <c r="O728" s="369"/>
      <c r="P728" s="371"/>
      <c r="Q728" s="465">
        <f>IF(C728&gt;Allgemeines!$C$12,0,SUM(G728,H728,J728,K728,M728:N728)-SUM(I728,L728,O728:P728))</f>
        <v>0</v>
      </c>
      <c r="R728" s="369"/>
      <c r="S728" s="369"/>
      <c r="T728" s="369"/>
      <c r="U728" s="369"/>
      <c r="V728" s="344">
        <f t="shared" si="146"/>
        <v>0</v>
      </c>
      <c r="W728" s="345">
        <f>IF(ISBLANK($B728),0,VLOOKUP($B728,Listen!$A$2:$C$45,2,FALSE))</f>
        <v>0</v>
      </c>
      <c r="X728" s="345">
        <f>IF(ISBLANK($B728),0,VLOOKUP($B728,Listen!$A$2:$C$45,3,FALSE))</f>
        <v>0</v>
      </c>
      <c r="Y728" s="372">
        <f t="shared" si="149"/>
        <v>0</v>
      </c>
      <c r="Z728" s="372">
        <f t="shared" si="148"/>
        <v>0</v>
      </c>
      <c r="AA728" s="372">
        <f t="shared" si="148"/>
        <v>0</v>
      </c>
      <c r="AB728" s="372">
        <f t="shared" si="148"/>
        <v>0</v>
      </c>
      <c r="AC728" s="372">
        <f t="shared" si="148"/>
        <v>0</v>
      </c>
      <c r="AD728" s="372">
        <f t="shared" si="148"/>
        <v>0</v>
      </c>
      <c r="AE728" s="372">
        <f t="shared" si="148"/>
        <v>0</v>
      </c>
      <c r="AF728" s="346">
        <f t="shared" si="147"/>
        <v>0</v>
      </c>
      <c r="AG728" s="346">
        <f>IF(C728=Allgemeines!$C$12,SAV!$V728-SAV!$AH728,HLOOKUP(Allgemeines!$C$12-1,$AI$4:$AO$2000,ROW(C728)-3,FALSE)-$AH728)</f>
        <v>0</v>
      </c>
      <c r="AH728" s="346">
        <f>HLOOKUP(Allgemeines!$C$12,$AI$4:$AO$2000,ROW(C728)-3,FALSE)</f>
        <v>0</v>
      </c>
      <c r="AI728" s="346">
        <f t="shared" si="138"/>
        <v>0</v>
      </c>
      <c r="AJ728" s="346">
        <f t="shared" si="139"/>
        <v>0</v>
      </c>
      <c r="AK728" s="346">
        <f t="shared" si="140"/>
        <v>0</v>
      </c>
      <c r="AL728" s="346">
        <f t="shared" si="141"/>
        <v>0</v>
      </c>
      <c r="AM728" s="346">
        <f t="shared" si="142"/>
        <v>0</v>
      </c>
      <c r="AN728" s="346">
        <f t="shared" si="143"/>
        <v>0</v>
      </c>
      <c r="AO728" s="346">
        <f t="shared" si="144"/>
        <v>0</v>
      </c>
    </row>
    <row r="729" spans="1:41" x14ac:dyDescent="0.25">
      <c r="A729" s="369"/>
      <c r="B729" s="369"/>
      <c r="C729" s="370"/>
      <c r="D729" s="369"/>
      <c r="E729" s="369"/>
      <c r="F729" s="369"/>
      <c r="G729" s="344">
        <f t="shared" si="145"/>
        <v>0</v>
      </c>
      <c r="H729" s="369"/>
      <c r="I729" s="369"/>
      <c r="J729" s="369"/>
      <c r="K729" s="369"/>
      <c r="L729" s="369"/>
      <c r="M729" s="369"/>
      <c r="N729" s="369"/>
      <c r="O729" s="369"/>
      <c r="P729" s="371"/>
      <c r="Q729" s="465">
        <f>IF(C729&gt;Allgemeines!$C$12,0,SUM(G729,H729,J729,K729,M729:N729)-SUM(I729,L729,O729:P729))</f>
        <v>0</v>
      </c>
      <c r="R729" s="369"/>
      <c r="S729" s="369"/>
      <c r="T729" s="369"/>
      <c r="U729" s="369"/>
      <c r="V729" s="344">
        <f t="shared" si="146"/>
        <v>0</v>
      </c>
      <c r="W729" s="345">
        <f>IF(ISBLANK($B729),0,VLOOKUP($B729,Listen!$A$2:$C$45,2,FALSE))</f>
        <v>0</v>
      </c>
      <c r="X729" s="345">
        <f>IF(ISBLANK($B729),0,VLOOKUP($B729,Listen!$A$2:$C$45,3,FALSE))</f>
        <v>0</v>
      </c>
      <c r="Y729" s="372">
        <f t="shared" si="149"/>
        <v>0</v>
      </c>
      <c r="Z729" s="372">
        <f t="shared" si="148"/>
        <v>0</v>
      </c>
      <c r="AA729" s="372">
        <f t="shared" si="148"/>
        <v>0</v>
      </c>
      <c r="AB729" s="372">
        <f t="shared" si="148"/>
        <v>0</v>
      </c>
      <c r="AC729" s="372">
        <f t="shared" si="148"/>
        <v>0</v>
      </c>
      <c r="AD729" s="372">
        <f t="shared" si="148"/>
        <v>0</v>
      </c>
      <c r="AE729" s="372">
        <f t="shared" si="148"/>
        <v>0</v>
      </c>
      <c r="AF729" s="346">
        <f t="shared" si="147"/>
        <v>0</v>
      </c>
      <c r="AG729" s="346">
        <f>IF(C729=Allgemeines!$C$12,SAV!$V729-SAV!$AH729,HLOOKUP(Allgemeines!$C$12-1,$AI$4:$AO$2000,ROW(C729)-3,FALSE)-$AH729)</f>
        <v>0</v>
      </c>
      <c r="AH729" s="346">
        <f>HLOOKUP(Allgemeines!$C$12,$AI$4:$AO$2000,ROW(C729)-3,FALSE)</f>
        <v>0</v>
      </c>
      <c r="AI729" s="346">
        <f t="shared" si="138"/>
        <v>0</v>
      </c>
      <c r="AJ729" s="346">
        <f t="shared" si="139"/>
        <v>0</v>
      </c>
      <c r="AK729" s="346">
        <f t="shared" si="140"/>
        <v>0</v>
      </c>
      <c r="AL729" s="346">
        <f t="shared" si="141"/>
        <v>0</v>
      </c>
      <c r="AM729" s="346">
        <f t="shared" si="142"/>
        <v>0</v>
      </c>
      <c r="AN729" s="346">
        <f t="shared" si="143"/>
        <v>0</v>
      </c>
      <c r="AO729" s="346">
        <f t="shared" si="144"/>
        <v>0</v>
      </c>
    </row>
    <row r="730" spans="1:41" x14ac:dyDescent="0.25">
      <c r="A730" s="369"/>
      <c r="B730" s="369"/>
      <c r="C730" s="370"/>
      <c r="D730" s="369"/>
      <c r="E730" s="369"/>
      <c r="F730" s="369"/>
      <c r="G730" s="344">
        <f t="shared" si="145"/>
        <v>0</v>
      </c>
      <c r="H730" s="369"/>
      <c r="I730" s="369"/>
      <c r="J730" s="369"/>
      <c r="K730" s="369"/>
      <c r="L730" s="369"/>
      <c r="M730" s="369"/>
      <c r="N730" s="369"/>
      <c r="O730" s="369"/>
      <c r="P730" s="371"/>
      <c r="Q730" s="465">
        <f>IF(C730&gt;Allgemeines!$C$12,0,SUM(G730,H730,J730,K730,M730:N730)-SUM(I730,L730,O730:P730))</f>
        <v>0</v>
      </c>
      <c r="R730" s="369"/>
      <c r="S730" s="369"/>
      <c r="T730" s="369"/>
      <c r="U730" s="369"/>
      <c r="V730" s="344">
        <f t="shared" si="146"/>
        <v>0</v>
      </c>
      <c r="W730" s="345">
        <f>IF(ISBLANK($B730),0,VLOOKUP($B730,Listen!$A$2:$C$45,2,FALSE))</f>
        <v>0</v>
      </c>
      <c r="X730" s="345">
        <f>IF(ISBLANK($B730),0,VLOOKUP($B730,Listen!$A$2:$C$45,3,FALSE))</f>
        <v>0</v>
      </c>
      <c r="Y730" s="372">
        <f t="shared" si="149"/>
        <v>0</v>
      </c>
      <c r="Z730" s="372">
        <f t="shared" si="148"/>
        <v>0</v>
      </c>
      <c r="AA730" s="372">
        <f t="shared" si="148"/>
        <v>0</v>
      </c>
      <c r="AB730" s="372">
        <f t="shared" si="148"/>
        <v>0</v>
      </c>
      <c r="AC730" s="372">
        <f t="shared" si="148"/>
        <v>0</v>
      </c>
      <c r="AD730" s="372">
        <f t="shared" si="148"/>
        <v>0</v>
      </c>
      <c r="AE730" s="372">
        <f t="shared" si="148"/>
        <v>0</v>
      </c>
      <c r="AF730" s="346">
        <f t="shared" si="147"/>
        <v>0</v>
      </c>
      <c r="AG730" s="346">
        <f>IF(C730=Allgemeines!$C$12,SAV!$V730-SAV!$AH730,HLOOKUP(Allgemeines!$C$12-1,$AI$4:$AO$2000,ROW(C730)-3,FALSE)-$AH730)</f>
        <v>0</v>
      </c>
      <c r="AH730" s="346">
        <f>HLOOKUP(Allgemeines!$C$12,$AI$4:$AO$2000,ROW(C730)-3,FALSE)</f>
        <v>0</v>
      </c>
      <c r="AI730" s="346">
        <f t="shared" si="138"/>
        <v>0</v>
      </c>
      <c r="AJ730" s="346">
        <f t="shared" si="139"/>
        <v>0</v>
      </c>
      <c r="AK730" s="346">
        <f t="shared" si="140"/>
        <v>0</v>
      </c>
      <c r="AL730" s="346">
        <f t="shared" si="141"/>
        <v>0</v>
      </c>
      <c r="AM730" s="346">
        <f t="shared" si="142"/>
        <v>0</v>
      </c>
      <c r="AN730" s="346">
        <f t="shared" si="143"/>
        <v>0</v>
      </c>
      <c r="AO730" s="346">
        <f t="shared" si="144"/>
        <v>0</v>
      </c>
    </row>
    <row r="731" spans="1:41" x14ac:dyDescent="0.25">
      <c r="A731" s="369"/>
      <c r="B731" s="369"/>
      <c r="C731" s="370"/>
      <c r="D731" s="369"/>
      <c r="E731" s="369"/>
      <c r="F731" s="369"/>
      <c r="G731" s="344">
        <f t="shared" si="145"/>
        <v>0</v>
      </c>
      <c r="H731" s="369"/>
      <c r="I731" s="369"/>
      <c r="J731" s="369"/>
      <c r="K731" s="369"/>
      <c r="L731" s="369"/>
      <c r="M731" s="369"/>
      <c r="N731" s="369"/>
      <c r="O731" s="369"/>
      <c r="P731" s="371"/>
      <c r="Q731" s="465">
        <f>IF(C731&gt;Allgemeines!$C$12,0,SUM(G731,H731,J731,K731,M731:N731)-SUM(I731,L731,O731:P731))</f>
        <v>0</v>
      </c>
      <c r="R731" s="369"/>
      <c r="S731" s="369"/>
      <c r="T731" s="369"/>
      <c r="U731" s="369"/>
      <c r="V731" s="344">
        <f t="shared" si="146"/>
        <v>0</v>
      </c>
      <c r="W731" s="345">
        <f>IF(ISBLANK($B731),0,VLOOKUP($B731,Listen!$A$2:$C$45,2,FALSE))</f>
        <v>0</v>
      </c>
      <c r="X731" s="345">
        <f>IF(ISBLANK($B731),0,VLOOKUP($B731,Listen!$A$2:$C$45,3,FALSE))</f>
        <v>0</v>
      </c>
      <c r="Y731" s="372">
        <f t="shared" si="149"/>
        <v>0</v>
      </c>
      <c r="Z731" s="372">
        <f t="shared" si="148"/>
        <v>0</v>
      </c>
      <c r="AA731" s="372">
        <f t="shared" si="148"/>
        <v>0</v>
      </c>
      <c r="AB731" s="372">
        <f t="shared" si="148"/>
        <v>0</v>
      </c>
      <c r="AC731" s="372">
        <f t="shared" si="148"/>
        <v>0</v>
      </c>
      <c r="AD731" s="372">
        <f t="shared" si="148"/>
        <v>0</v>
      </c>
      <c r="AE731" s="372">
        <f t="shared" si="148"/>
        <v>0</v>
      </c>
      <c r="AF731" s="346">
        <f t="shared" si="147"/>
        <v>0</v>
      </c>
      <c r="AG731" s="346">
        <f>IF(C731=Allgemeines!$C$12,SAV!$V731-SAV!$AH731,HLOOKUP(Allgemeines!$C$12-1,$AI$4:$AO$2000,ROW(C731)-3,FALSE)-$AH731)</f>
        <v>0</v>
      </c>
      <c r="AH731" s="346">
        <f>HLOOKUP(Allgemeines!$C$12,$AI$4:$AO$2000,ROW(C731)-3,FALSE)</f>
        <v>0</v>
      </c>
      <c r="AI731" s="346">
        <f t="shared" si="138"/>
        <v>0</v>
      </c>
      <c r="AJ731" s="346">
        <f t="shared" si="139"/>
        <v>0</v>
      </c>
      <c r="AK731" s="346">
        <f t="shared" si="140"/>
        <v>0</v>
      </c>
      <c r="AL731" s="346">
        <f t="shared" si="141"/>
        <v>0</v>
      </c>
      <c r="AM731" s="346">
        <f t="shared" si="142"/>
        <v>0</v>
      </c>
      <c r="AN731" s="346">
        <f t="shared" si="143"/>
        <v>0</v>
      </c>
      <c r="AO731" s="346">
        <f t="shared" si="144"/>
        <v>0</v>
      </c>
    </row>
    <row r="732" spans="1:41" x14ac:dyDescent="0.25">
      <c r="A732" s="369"/>
      <c r="B732" s="369"/>
      <c r="C732" s="370"/>
      <c r="D732" s="369"/>
      <c r="E732" s="369"/>
      <c r="F732" s="369"/>
      <c r="G732" s="344">
        <f t="shared" si="145"/>
        <v>0</v>
      </c>
      <c r="H732" s="369"/>
      <c r="I732" s="369"/>
      <c r="J732" s="369"/>
      <c r="K732" s="369"/>
      <c r="L732" s="369"/>
      <c r="M732" s="369"/>
      <c r="N732" s="369"/>
      <c r="O732" s="369"/>
      <c r="P732" s="371"/>
      <c r="Q732" s="465">
        <f>IF(C732&gt;Allgemeines!$C$12,0,SUM(G732,H732,J732,K732,M732:N732)-SUM(I732,L732,O732:P732))</f>
        <v>0</v>
      </c>
      <c r="R732" s="369"/>
      <c r="S732" s="369"/>
      <c r="T732" s="369"/>
      <c r="U732" s="369"/>
      <c r="V732" s="344">
        <f t="shared" si="146"/>
        <v>0</v>
      </c>
      <c r="W732" s="345">
        <f>IF(ISBLANK($B732),0,VLOOKUP($B732,Listen!$A$2:$C$45,2,FALSE))</f>
        <v>0</v>
      </c>
      <c r="X732" s="345">
        <f>IF(ISBLANK($B732),0,VLOOKUP($B732,Listen!$A$2:$C$45,3,FALSE))</f>
        <v>0</v>
      </c>
      <c r="Y732" s="372">
        <f t="shared" si="149"/>
        <v>0</v>
      </c>
      <c r="Z732" s="372">
        <f t="shared" si="148"/>
        <v>0</v>
      </c>
      <c r="AA732" s="372">
        <f t="shared" si="148"/>
        <v>0</v>
      </c>
      <c r="AB732" s="372">
        <f t="shared" si="148"/>
        <v>0</v>
      </c>
      <c r="AC732" s="372">
        <f t="shared" si="148"/>
        <v>0</v>
      </c>
      <c r="AD732" s="372">
        <f t="shared" si="148"/>
        <v>0</v>
      </c>
      <c r="AE732" s="372">
        <f t="shared" si="148"/>
        <v>0</v>
      </c>
      <c r="AF732" s="346">
        <f t="shared" si="147"/>
        <v>0</v>
      </c>
      <c r="AG732" s="346">
        <f>IF(C732=Allgemeines!$C$12,SAV!$V732-SAV!$AH732,HLOOKUP(Allgemeines!$C$12-1,$AI$4:$AO$2000,ROW(C732)-3,FALSE)-$AH732)</f>
        <v>0</v>
      </c>
      <c r="AH732" s="346">
        <f>HLOOKUP(Allgemeines!$C$12,$AI$4:$AO$2000,ROW(C732)-3,FALSE)</f>
        <v>0</v>
      </c>
      <c r="AI732" s="346">
        <f t="shared" si="138"/>
        <v>0</v>
      </c>
      <c r="AJ732" s="346">
        <f t="shared" si="139"/>
        <v>0</v>
      </c>
      <c r="AK732" s="346">
        <f t="shared" si="140"/>
        <v>0</v>
      </c>
      <c r="AL732" s="346">
        <f t="shared" si="141"/>
        <v>0</v>
      </c>
      <c r="AM732" s="346">
        <f t="shared" si="142"/>
        <v>0</v>
      </c>
      <c r="AN732" s="346">
        <f t="shared" si="143"/>
        <v>0</v>
      </c>
      <c r="AO732" s="346">
        <f t="shared" si="144"/>
        <v>0</v>
      </c>
    </row>
    <row r="733" spans="1:41" x14ac:dyDescent="0.25">
      <c r="A733" s="369"/>
      <c r="B733" s="369"/>
      <c r="C733" s="370"/>
      <c r="D733" s="369"/>
      <c r="E733" s="369"/>
      <c r="F733" s="369"/>
      <c r="G733" s="344">
        <f t="shared" si="145"/>
        <v>0</v>
      </c>
      <c r="H733" s="369"/>
      <c r="I733" s="369"/>
      <c r="J733" s="369"/>
      <c r="K733" s="369"/>
      <c r="L733" s="369"/>
      <c r="M733" s="369"/>
      <c r="N733" s="369"/>
      <c r="O733" s="369"/>
      <c r="P733" s="371"/>
      <c r="Q733" s="465">
        <f>IF(C733&gt;Allgemeines!$C$12,0,SUM(G733,H733,J733,K733,M733:N733)-SUM(I733,L733,O733:P733))</f>
        <v>0</v>
      </c>
      <c r="R733" s="369"/>
      <c r="S733" s="369"/>
      <c r="T733" s="369"/>
      <c r="U733" s="369"/>
      <c r="V733" s="344">
        <f t="shared" si="146"/>
        <v>0</v>
      </c>
      <c r="W733" s="345">
        <f>IF(ISBLANK($B733),0,VLOOKUP($B733,Listen!$A$2:$C$45,2,FALSE))</f>
        <v>0</v>
      </c>
      <c r="X733" s="345">
        <f>IF(ISBLANK($B733),0,VLOOKUP($B733,Listen!$A$2:$C$45,3,FALSE))</f>
        <v>0</v>
      </c>
      <c r="Y733" s="372">
        <f t="shared" si="149"/>
        <v>0</v>
      </c>
      <c r="Z733" s="372">
        <f t="shared" si="148"/>
        <v>0</v>
      </c>
      <c r="AA733" s="372">
        <f t="shared" si="148"/>
        <v>0</v>
      </c>
      <c r="AB733" s="372">
        <f t="shared" si="148"/>
        <v>0</v>
      </c>
      <c r="AC733" s="372">
        <f t="shared" si="148"/>
        <v>0</v>
      </c>
      <c r="AD733" s="372">
        <f t="shared" si="148"/>
        <v>0</v>
      </c>
      <c r="AE733" s="372">
        <f t="shared" si="148"/>
        <v>0</v>
      </c>
      <c r="AF733" s="346">
        <f t="shared" si="147"/>
        <v>0</v>
      </c>
      <c r="AG733" s="346">
        <f>IF(C733=Allgemeines!$C$12,SAV!$V733-SAV!$AH733,HLOOKUP(Allgemeines!$C$12-1,$AI$4:$AO$2000,ROW(C733)-3,FALSE)-$AH733)</f>
        <v>0</v>
      </c>
      <c r="AH733" s="346">
        <f>HLOOKUP(Allgemeines!$C$12,$AI$4:$AO$2000,ROW(C733)-3,FALSE)</f>
        <v>0</v>
      </c>
      <c r="AI733" s="346">
        <f t="shared" si="138"/>
        <v>0</v>
      </c>
      <c r="AJ733" s="346">
        <f t="shared" si="139"/>
        <v>0</v>
      </c>
      <c r="AK733" s="346">
        <f t="shared" si="140"/>
        <v>0</v>
      </c>
      <c r="AL733" s="346">
        <f t="shared" si="141"/>
        <v>0</v>
      </c>
      <c r="AM733" s="346">
        <f t="shared" si="142"/>
        <v>0</v>
      </c>
      <c r="AN733" s="346">
        <f t="shared" si="143"/>
        <v>0</v>
      </c>
      <c r="AO733" s="346">
        <f t="shared" si="144"/>
        <v>0</v>
      </c>
    </row>
    <row r="734" spans="1:41" x14ac:dyDescent="0.25">
      <c r="A734" s="369"/>
      <c r="B734" s="369"/>
      <c r="C734" s="370"/>
      <c r="D734" s="369"/>
      <c r="E734" s="369"/>
      <c r="F734" s="369"/>
      <c r="G734" s="344">
        <f t="shared" si="145"/>
        <v>0</v>
      </c>
      <c r="H734" s="369"/>
      <c r="I734" s="369"/>
      <c r="J734" s="369"/>
      <c r="K734" s="369"/>
      <c r="L734" s="369"/>
      <c r="M734" s="369"/>
      <c r="N734" s="369"/>
      <c r="O734" s="369"/>
      <c r="P734" s="371"/>
      <c r="Q734" s="465">
        <f>IF(C734&gt;Allgemeines!$C$12,0,SUM(G734,H734,J734,K734,M734:N734)-SUM(I734,L734,O734:P734))</f>
        <v>0</v>
      </c>
      <c r="R734" s="369"/>
      <c r="S734" s="369"/>
      <c r="T734" s="369"/>
      <c r="U734" s="369"/>
      <c r="V734" s="344">
        <f t="shared" si="146"/>
        <v>0</v>
      </c>
      <c r="W734" s="345">
        <f>IF(ISBLANK($B734),0,VLOOKUP($B734,Listen!$A$2:$C$45,2,FALSE))</f>
        <v>0</v>
      </c>
      <c r="X734" s="345">
        <f>IF(ISBLANK($B734),0,VLOOKUP($B734,Listen!$A$2:$C$45,3,FALSE))</f>
        <v>0</v>
      </c>
      <c r="Y734" s="372">
        <f t="shared" si="149"/>
        <v>0</v>
      </c>
      <c r="Z734" s="372">
        <f t="shared" si="148"/>
        <v>0</v>
      </c>
      <c r="AA734" s="372">
        <f t="shared" si="148"/>
        <v>0</v>
      </c>
      <c r="AB734" s="372">
        <f t="shared" si="148"/>
        <v>0</v>
      </c>
      <c r="AC734" s="372">
        <f t="shared" si="148"/>
        <v>0</v>
      </c>
      <c r="AD734" s="372">
        <f t="shared" si="148"/>
        <v>0</v>
      </c>
      <c r="AE734" s="372">
        <f t="shared" si="148"/>
        <v>0</v>
      </c>
      <c r="AF734" s="346">
        <f t="shared" si="147"/>
        <v>0</v>
      </c>
      <c r="AG734" s="346">
        <f>IF(C734=Allgemeines!$C$12,SAV!$V734-SAV!$AH734,HLOOKUP(Allgemeines!$C$12-1,$AI$4:$AO$2000,ROW(C734)-3,FALSE)-$AH734)</f>
        <v>0</v>
      </c>
      <c r="AH734" s="346">
        <f>HLOOKUP(Allgemeines!$C$12,$AI$4:$AO$2000,ROW(C734)-3,FALSE)</f>
        <v>0</v>
      </c>
      <c r="AI734" s="346">
        <f t="shared" si="138"/>
        <v>0</v>
      </c>
      <c r="AJ734" s="346">
        <f t="shared" si="139"/>
        <v>0</v>
      </c>
      <c r="AK734" s="346">
        <f t="shared" si="140"/>
        <v>0</v>
      </c>
      <c r="AL734" s="346">
        <f t="shared" si="141"/>
        <v>0</v>
      </c>
      <c r="AM734" s="346">
        <f t="shared" si="142"/>
        <v>0</v>
      </c>
      <c r="AN734" s="346">
        <f t="shared" si="143"/>
        <v>0</v>
      </c>
      <c r="AO734" s="346">
        <f t="shared" si="144"/>
        <v>0</v>
      </c>
    </row>
    <row r="735" spans="1:41" x14ac:dyDescent="0.25">
      <c r="A735" s="369"/>
      <c r="B735" s="369"/>
      <c r="C735" s="370"/>
      <c r="D735" s="369"/>
      <c r="E735" s="369"/>
      <c r="F735" s="369"/>
      <c r="G735" s="344">
        <f t="shared" si="145"/>
        <v>0</v>
      </c>
      <c r="H735" s="369"/>
      <c r="I735" s="369"/>
      <c r="J735" s="369"/>
      <c r="K735" s="369"/>
      <c r="L735" s="369"/>
      <c r="M735" s="369"/>
      <c r="N735" s="369"/>
      <c r="O735" s="369"/>
      <c r="P735" s="371"/>
      <c r="Q735" s="465">
        <f>IF(C735&gt;Allgemeines!$C$12,0,SUM(G735,H735,J735,K735,M735:N735)-SUM(I735,L735,O735:P735))</f>
        <v>0</v>
      </c>
      <c r="R735" s="369"/>
      <c r="S735" s="369"/>
      <c r="T735" s="369"/>
      <c r="U735" s="369"/>
      <c r="V735" s="344">
        <f t="shared" si="146"/>
        <v>0</v>
      </c>
      <c r="W735" s="345">
        <f>IF(ISBLANK($B735),0,VLOOKUP($B735,Listen!$A$2:$C$45,2,FALSE))</f>
        <v>0</v>
      </c>
      <c r="X735" s="345">
        <f>IF(ISBLANK($B735),0,VLOOKUP($B735,Listen!$A$2:$C$45,3,FALSE))</f>
        <v>0</v>
      </c>
      <c r="Y735" s="372">
        <f t="shared" si="149"/>
        <v>0</v>
      </c>
      <c r="Z735" s="372">
        <f t="shared" si="148"/>
        <v>0</v>
      </c>
      <c r="AA735" s="372">
        <f t="shared" si="148"/>
        <v>0</v>
      </c>
      <c r="AB735" s="372">
        <f t="shared" si="148"/>
        <v>0</v>
      </c>
      <c r="AC735" s="372">
        <f t="shared" si="148"/>
        <v>0</v>
      </c>
      <c r="AD735" s="372">
        <f t="shared" si="148"/>
        <v>0</v>
      </c>
      <c r="AE735" s="372">
        <f t="shared" si="148"/>
        <v>0</v>
      </c>
      <c r="AF735" s="346">
        <f t="shared" si="147"/>
        <v>0</v>
      </c>
      <c r="AG735" s="346">
        <f>IF(C735=Allgemeines!$C$12,SAV!$V735-SAV!$AH735,HLOOKUP(Allgemeines!$C$12-1,$AI$4:$AO$2000,ROW(C735)-3,FALSE)-$AH735)</f>
        <v>0</v>
      </c>
      <c r="AH735" s="346">
        <f>HLOOKUP(Allgemeines!$C$12,$AI$4:$AO$2000,ROW(C735)-3,FALSE)</f>
        <v>0</v>
      </c>
      <c r="AI735" s="346">
        <f t="shared" si="138"/>
        <v>0</v>
      </c>
      <c r="AJ735" s="346">
        <f t="shared" si="139"/>
        <v>0</v>
      </c>
      <c r="AK735" s="346">
        <f t="shared" si="140"/>
        <v>0</v>
      </c>
      <c r="AL735" s="346">
        <f t="shared" si="141"/>
        <v>0</v>
      </c>
      <c r="AM735" s="346">
        <f t="shared" si="142"/>
        <v>0</v>
      </c>
      <c r="AN735" s="346">
        <f t="shared" si="143"/>
        <v>0</v>
      </c>
      <c r="AO735" s="346">
        <f t="shared" si="144"/>
        <v>0</v>
      </c>
    </row>
    <row r="736" spans="1:41" x14ac:dyDescent="0.25">
      <c r="A736" s="369"/>
      <c r="B736" s="369"/>
      <c r="C736" s="370"/>
      <c r="D736" s="369"/>
      <c r="E736" s="369"/>
      <c r="F736" s="369"/>
      <c r="G736" s="344">
        <f t="shared" si="145"/>
        <v>0</v>
      </c>
      <c r="H736" s="369"/>
      <c r="I736" s="369"/>
      <c r="J736" s="369"/>
      <c r="K736" s="369"/>
      <c r="L736" s="369"/>
      <c r="M736" s="369"/>
      <c r="N736" s="369"/>
      <c r="O736" s="369"/>
      <c r="P736" s="371"/>
      <c r="Q736" s="465">
        <f>IF(C736&gt;Allgemeines!$C$12,0,SUM(G736,H736,J736,K736,M736:N736)-SUM(I736,L736,O736:P736))</f>
        <v>0</v>
      </c>
      <c r="R736" s="369"/>
      <c r="S736" s="369"/>
      <c r="T736" s="369"/>
      <c r="U736" s="369"/>
      <c r="V736" s="344">
        <f t="shared" si="146"/>
        <v>0</v>
      </c>
      <c r="W736" s="345">
        <f>IF(ISBLANK($B736),0,VLOOKUP($B736,Listen!$A$2:$C$45,2,FALSE))</f>
        <v>0</v>
      </c>
      <c r="X736" s="345">
        <f>IF(ISBLANK($B736),0,VLOOKUP($B736,Listen!$A$2:$C$45,3,FALSE))</f>
        <v>0</v>
      </c>
      <c r="Y736" s="372">
        <f t="shared" si="149"/>
        <v>0</v>
      </c>
      <c r="Z736" s="372">
        <f t="shared" si="148"/>
        <v>0</v>
      </c>
      <c r="AA736" s="372">
        <f t="shared" si="148"/>
        <v>0</v>
      </c>
      <c r="AB736" s="372">
        <f t="shared" si="148"/>
        <v>0</v>
      </c>
      <c r="AC736" s="372">
        <f t="shared" si="148"/>
        <v>0</v>
      </c>
      <c r="AD736" s="372">
        <f t="shared" si="148"/>
        <v>0</v>
      </c>
      <c r="AE736" s="372">
        <f t="shared" si="148"/>
        <v>0</v>
      </c>
      <c r="AF736" s="346">
        <f t="shared" si="147"/>
        <v>0</v>
      </c>
      <c r="AG736" s="346">
        <f>IF(C736=Allgemeines!$C$12,SAV!$V736-SAV!$AH736,HLOOKUP(Allgemeines!$C$12-1,$AI$4:$AO$2000,ROW(C736)-3,FALSE)-$AH736)</f>
        <v>0</v>
      </c>
      <c r="AH736" s="346">
        <f>HLOOKUP(Allgemeines!$C$12,$AI$4:$AO$2000,ROW(C736)-3,FALSE)</f>
        <v>0</v>
      </c>
      <c r="AI736" s="346">
        <f t="shared" si="138"/>
        <v>0</v>
      </c>
      <c r="AJ736" s="346">
        <f t="shared" si="139"/>
        <v>0</v>
      </c>
      <c r="AK736" s="346">
        <f t="shared" si="140"/>
        <v>0</v>
      </c>
      <c r="AL736" s="346">
        <f t="shared" si="141"/>
        <v>0</v>
      </c>
      <c r="AM736" s="346">
        <f t="shared" si="142"/>
        <v>0</v>
      </c>
      <c r="AN736" s="346">
        <f t="shared" si="143"/>
        <v>0</v>
      </c>
      <c r="AO736" s="346">
        <f t="shared" si="144"/>
        <v>0</v>
      </c>
    </row>
    <row r="737" spans="1:41" x14ac:dyDescent="0.25">
      <c r="A737" s="369"/>
      <c r="B737" s="369"/>
      <c r="C737" s="370"/>
      <c r="D737" s="369"/>
      <c r="E737" s="369"/>
      <c r="F737" s="369"/>
      <c r="G737" s="344">
        <f t="shared" si="145"/>
        <v>0</v>
      </c>
      <c r="H737" s="369"/>
      <c r="I737" s="369"/>
      <c r="J737" s="369"/>
      <c r="K737" s="369"/>
      <c r="L737" s="369"/>
      <c r="M737" s="369"/>
      <c r="N737" s="369"/>
      <c r="O737" s="369"/>
      <c r="P737" s="371"/>
      <c r="Q737" s="465">
        <f>IF(C737&gt;Allgemeines!$C$12,0,SUM(G737,H737,J737,K737,M737:N737)-SUM(I737,L737,O737:P737))</f>
        <v>0</v>
      </c>
      <c r="R737" s="369"/>
      <c r="S737" s="369"/>
      <c r="T737" s="369"/>
      <c r="U737" s="369"/>
      <c r="V737" s="344">
        <f t="shared" si="146"/>
        <v>0</v>
      </c>
      <c r="W737" s="345">
        <f>IF(ISBLANK($B737),0,VLOOKUP($B737,Listen!$A$2:$C$45,2,FALSE))</f>
        <v>0</v>
      </c>
      <c r="X737" s="345">
        <f>IF(ISBLANK($B737),0,VLOOKUP($B737,Listen!$A$2:$C$45,3,FALSE))</f>
        <v>0</v>
      </c>
      <c r="Y737" s="372">
        <f t="shared" si="149"/>
        <v>0</v>
      </c>
      <c r="Z737" s="372">
        <f t="shared" si="148"/>
        <v>0</v>
      </c>
      <c r="AA737" s="372">
        <f t="shared" si="148"/>
        <v>0</v>
      </c>
      <c r="AB737" s="372">
        <f t="shared" si="148"/>
        <v>0</v>
      </c>
      <c r="AC737" s="372">
        <f t="shared" si="148"/>
        <v>0</v>
      </c>
      <c r="AD737" s="372">
        <f t="shared" si="148"/>
        <v>0</v>
      </c>
      <c r="AE737" s="372">
        <f t="shared" si="148"/>
        <v>0</v>
      </c>
      <c r="AF737" s="346">
        <f t="shared" si="147"/>
        <v>0</v>
      </c>
      <c r="AG737" s="346">
        <f>IF(C737=Allgemeines!$C$12,SAV!$V737-SAV!$AH737,HLOOKUP(Allgemeines!$C$12-1,$AI$4:$AO$2000,ROW(C737)-3,FALSE)-$AH737)</f>
        <v>0</v>
      </c>
      <c r="AH737" s="346">
        <f>HLOOKUP(Allgemeines!$C$12,$AI$4:$AO$2000,ROW(C737)-3,FALSE)</f>
        <v>0</v>
      </c>
      <c r="AI737" s="346">
        <f t="shared" si="138"/>
        <v>0</v>
      </c>
      <c r="AJ737" s="346">
        <f t="shared" si="139"/>
        <v>0</v>
      </c>
      <c r="AK737" s="346">
        <f t="shared" si="140"/>
        <v>0</v>
      </c>
      <c r="AL737" s="346">
        <f t="shared" si="141"/>
        <v>0</v>
      </c>
      <c r="AM737" s="346">
        <f t="shared" si="142"/>
        <v>0</v>
      </c>
      <c r="AN737" s="346">
        <f t="shared" si="143"/>
        <v>0</v>
      </c>
      <c r="AO737" s="346">
        <f t="shared" si="144"/>
        <v>0</v>
      </c>
    </row>
    <row r="738" spans="1:41" x14ac:dyDescent="0.25">
      <c r="A738" s="369"/>
      <c r="B738" s="369"/>
      <c r="C738" s="370"/>
      <c r="D738" s="369"/>
      <c r="E738" s="369"/>
      <c r="F738" s="369"/>
      <c r="G738" s="344">
        <f t="shared" si="145"/>
        <v>0</v>
      </c>
      <c r="H738" s="369"/>
      <c r="I738" s="369"/>
      <c r="J738" s="369"/>
      <c r="K738" s="369"/>
      <c r="L738" s="369"/>
      <c r="M738" s="369"/>
      <c r="N738" s="369"/>
      <c r="O738" s="369"/>
      <c r="P738" s="371"/>
      <c r="Q738" s="465">
        <f>IF(C738&gt;Allgemeines!$C$12,0,SUM(G738,H738,J738,K738,M738:N738)-SUM(I738,L738,O738:P738))</f>
        <v>0</v>
      </c>
      <c r="R738" s="369"/>
      <c r="S738" s="369"/>
      <c r="T738" s="369"/>
      <c r="U738" s="369"/>
      <c r="V738" s="344">
        <f t="shared" si="146"/>
        <v>0</v>
      </c>
      <c r="W738" s="345">
        <f>IF(ISBLANK($B738),0,VLOOKUP($B738,Listen!$A$2:$C$45,2,FALSE))</f>
        <v>0</v>
      </c>
      <c r="X738" s="345">
        <f>IF(ISBLANK($B738),0,VLOOKUP($B738,Listen!$A$2:$C$45,3,FALSE))</f>
        <v>0</v>
      </c>
      <c r="Y738" s="372">
        <f t="shared" si="149"/>
        <v>0</v>
      </c>
      <c r="Z738" s="372">
        <f t="shared" si="148"/>
        <v>0</v>
      </c>
      <c r="AA738" s="372">
        <f t="shared" si="148"/>
        <v>0</v>
      </c>
      <c r="AB738" s="372">
        <f t="shared" si="148"/>
        <v>0</v>
      </c>
      <c r="AC738" s="372">
        <f t="shared" si="148"/>
        <v>0</v>
      </c>
      <c r="AD738" s="372">
        <f t="shared" si="148"/>
        <v>0</v>
      </c>
      <c r="AE738" s="372">
        <f t="shared" si="148"/>
        <v>0</v>
      </c>
      <c r="AF738" s="346">
        <f t="shared" si="147"/>
        <v>0</v>
      </c>
      <c r="AG738" s="346">
        <f>IF(C738=Allgemeines!$C$12,SAV!$V738-SAV!$AH738,HLOOKUP(Allgemeines!$C$12-1,$AI$4:$AO$2000,ROW(C738)-3,FALSE)-$AH738)</f>
        <v>0</v>
      </c>
      <c r="AH738" s="346">
        <f>HLOOKUP(Allgemeines!$C$12,$AI$4:$AO$2000,ROW(C738)-3,FALSE)</f>
        <v>0</v>
      </c>
      <c r="AI738" s="346">
        <f t="shared" si="138"/>
        <v>0</v>
      </c>
      <c r="AJ738" s="346">
        <f t="shared" si="139"/>
        <v>0</v>
      </c>
      <c r="AK738" s="346">
        <f t="shared" si="140"/>
        <v>0</v>
      </c>
      <c r="AL738" s="346">
        <f t="shared" si="141"/>
        <v>0</v>
      </c>
      <c r="AM738" s="346">
        <f t="shared" si="142"/>
        <v>0</v>
      </c>
      <c r="AN738" s="346">
        <f t="shared" si="143"/>
        <v>0</v>
      </c>
      <c r="AO738" s="346">
        <f t="shared" si="144"/>
        <v>0</v>
      </c>
    </row>
    <row r="739" spans="1:41" x14ac:dyDescent="0.25">
      <c r="A739" s="369"/>
      <c r="B739" s="369"/>
      <c r="C739" s="370"/>
      <c r="D739" s="369"/>
      <c r="E739" s="369"/>
      <c r="F739" s="369"/>
      <c r="G739" s="344">
        <f t="shared" si="145"/>
        <v>0</v>
      </c>
      <c r="H739" s="369"/>
      <c r="I739" s="369"/>
      <c r="J739" s="369"/>
      <c r="K739" s="369"/>
      <c r="L739" s="369"/>
      <c r="M739" s="369"/>
      <c r="N739" s="369"/>
      <c r="O739" s="369"/>
      <c r="P739" s="371"/>
      <c r="Q739" s="465">
        <f>IF(C739&gt;Allgemeines!$C$12,0,SUM(G739,H739,J739,K739,M739:N739)-SUM(I739,L739,O739:P739))</f>
        <v>0</v>
      </c>
      <c r="R739" s="369"/>
      <c r="S739" s="369"/>
      <c r="T739" s="369"/>
      <c r="U739" s="369"/>
      <c r="V739" s="344">
        <f t="shared" si="146"/>
        <v>0</v>
      </c>
      <c r="W739" s="345">
        <f>IF(ISBLANK($B739),0,VLOOKUP($B739,Listen!$A$2:$C$45,2,FALSE))</f>
        <v>0</v>
      </c>
      <c r="X739" s="345">
        <f>IF(ISBLANK($B739),0,VLOOKUP($B739,Listen!$A$2:$C$45,3,FALSE))</f>
        <v>0</v>
      </c>
      <c r="Y739" s="372">
        <f t="shared" si="149"/>
        <v>0</v>
      </c>
      <c r="Z739" s="372">
        <f t="shared" si="148"/>
        <v>0</v>
      </c>
      <c r="AA739" s="372">
        <f t="shared" si="148"/>
        <v>0</v>
      </c>
      <c r="AB739" s="372">
        <f t="shared" si="148"/>
        <v>0</v>
      </c>
      <c r="AC739" s="372">
        <f t="shared" si="148"/>
        <v>0</v>
      </c>
      <c r="AD739" s="372">
        <f t="shared" si="148"/>
        <v>0</v>
      </c>
      <c r="AE739" s="372">
        <f t="shared" si="148"/>
        <v>0</v>
      </c>
      <c r="AF739" s="346">
        <f t="shared" si="147"/>
        <v>0</v>
      </c>
      <c r="AG739" s="346">
        <f>IF(C739=Allgemeines!$C$12,SAV!$V739-SAV!$AH739,HLOOKUP(Allgemeines!$C$12-1,$AI$4:$AO$2000,ROW(C739)-3,FALSE)-$AH739)</f>
        <v>0</v>
      </c>
      <c r="AH739" s="346">
        <f>HLOOKUP(Allgemeines!$C$12,$AI$4:$AO$2000,ROW(C739)-3,FALSE)</f>
        <v>0</v>
      </c>
      <c r="AI739" s="346">
        <f t="shared" si="138"/>
        <v>0</v>
      </c>
      <c r="AJ739" s="346">
        <f t="shared" si="139"/>
        <v>0</v>
      </c>
      <c r="AK739" s="346">
        <f t="shared" si="140"/>
        <v>0</v>
      </c>
      <c r="AL739" s="346">
        <f t="shared" si="141"/>
        <v>0</v>
      </c>
      <c r="AM739" s="346">
        <f t="shared" si="142"/>
        <v>0</v>
      </c>
      <c r="AN739" s="346">
        <f t="shared" si="143"/>
        <v>0</v>
      </c>
      <c r="AO739" s="346">
        <f t="shared" si="144"/>
        <v>0</v>
      </c>
    </row>
    <row r="740" spans="1:41" x14ac:dyDescent="0.25">
      <c r="A740" s="369"/>
      <c r="B740" s="369"/>
      <c r="C740" s="370"/>
      <c r="D740" s="369"/>
      <c r="E740" s="369"/>
      <c r="F740" s="369"/>
      <c r="G740" s="344">
        <f t="shared" si="145"/>
        <v>0</v>
      </c>
      <c r="H740" s="369"/>
      <c r="I740" s="369"/>
      <c r="J740" s="369"/>
      <c r="K740" s="369"/>
      <c r="L740" s="369"/>
      <c r="M740" s="369"/>
      <c r="N740" s="369"/>
      <c r="O740" s="369"/>
      <c r="P740" s="371"/>
      <c r="Q740" s="465">
        <f>IF(C740&gt;Allgemeines!$C$12,0,SUM(G740,H740,J740,K740,M740:N740)-SUM(I740,L740,O740:P740))</f>
        <v>0</v>
      </c>
      <c r="R740" s="369"/>
      <c r="S740" s="369"/>
      <c r="T740" s="369"/>
      <c r="U740" s="369"/>
      <c r="V740" s="344">
        <f t="shared" si="146"/>
        <v>0</v>
      </c>
      <c r="W740" s="345">
        <f>IF(ISBLANK($B740),0,VLOOKUP($B740,Listen!$A$2:$C$45,2,FALSE))</f>
        <v>0</v>
      </c>
      <c r="X740" s="345">
        <f>IF(ISBLANK($B740),0,VLOOKUP($B740,Listen!$A$2:$C$45,3,FALSE))</f>
        <v>0</v>
      </c>
      <c r="Y740" s="372">
        <f t="shared" si="149"/>
        <v>0</v>
      </c>
      <c r="Z740" s="372">
        <f t="shared" si="148"/>
        <v>0</v>
      </c>
      <c r="AA740" s="372">
        <f t="shared" si="148"/>
        <v>0</v>
      </c>
      <c r="AB740" s="372">
        <f t="shared" si="148"/>
        <v>0</v>
      </c>
      <c r="AC740" s="372">
        <f t="shared" si="148"/>
        <v>0</v>
      </c>
      <c r="AD740" s="372">
        <f t="shared" si="148"/>
        <v>0</v>
      </c>
      <c r="AE740" s="372">
        <f t="shared" si="148"/>
        <v>0</v>
      </c>
      <c r="AF740" s="346">
        <f t="shared" si="147"/>
        <v>0</v>
      </c>
      <c r="AG740" s="346">
        <f>IF(C740=Allgemeines!$C$12,SAV!$V740-SAV!$AH740,HLOOKUP(Allgemeines!$C$12-1,$AI$4:$AO$2000,ROW(C740)-3,FALSE)-$AH740)</f>
        <v>0</v>
      </c>
      <c r="AH740" s="346">
        <f>HLOOKUP(Allgemeines!$C$12,$AI$4:$AO$2000,ROW(C740)-3,FALSE)</f>
        <v>0</v>
      </c>
      <c r="AI740" s="346">
        <f t="shared" si="138"/>
        <v>0</v>
      </c>
      <c r="AJ740" s="346">
        <f t="shared" si="139"/>
        <v>0</v>
      </c>
      <c r="AK740" s="346">
        <f t="shared" si="140"/>
        <v>0</v>
      </c>
      <c r="AL740" s="346">
        <f t="shared" si="141"/>
        <v>0</v>
      </c>
      <c r="AM740" s="346">
        <f t="shared" si="142"/>
        <v>0</v>
      </c>
      <c r="AN740" s="346">
        <f t="shared" si="143"/>
        <v>0</v>
      </c>
      <c r="AO740" s="346">
        <f t="shared" si="144"/>
        <v>0</v>
      </c>
    </row>
    <row r="741" spans="1:41" x14ac:dyDescent="0.25">
      <c r="A741" s="369"/>
      <c r="B741" s="369"/>
      <c r="C741" s="370"/>
      <c r="D741" s="369"/>
      <c r="E741" s="369"/>
      <c r="F741" s="369"/>
      <c r="G741" s="344">
        <f t="shared" si="145"/>
        <v>0</v>
      </c>
      <c r="H741" s="369"/>
      <c r="I741" s="369"/>
      <c r="J741" s="369"/>
      <c r="K741" s="369"/>
      <c r="L741" s="369"/>
      <c r="M741" s="369"/>
      <c r="N741" s="369"/>
      <c r="O741" s="369"/>
      <c r="P741" s="371"/>
      <c r="Q741" s="465">
        <f>IF(C741&gt;Allgemeines!$C$12,0,SUM(G741,H741,J741,K741,M741:N741)-SUM(I741,L741,O741:P741))</f>
        <v>0</v>
      </c>
      <c r="R741" s="369"/>
      <c r="S741" s="369"/>
      <c r="T741" s="369"/>
      <c r="U741" s="369"/>
      <c r="V741" s="344">
        <f t="shared" si="146"/>
        <v>0</v>
      </c>
      <c r="W741" s="345">
        <f>IF(ISBLANK($B741),0,VLOOKUP($B741,Listen!$A$2:$C$45,2,FALSE))</f>
        <v>0</v>
      </c>
      <c r="X741" s="345">
        <f>IF(ISBLANK($B741),0,VLOOKUP($B741,Listen!$A$2:$C$45,3,FALSE))</f>
        <v>0</v>
      </c>
      <c r="Y741" s="372">
        <f t="shared" si="149"/>
        <v>0</v>
      </c>
      <c r="Z741" s="372">
        <f t="shared" si="148"/>
        <v>0</v>
      </c>
      <c r="AA741" s="372">
        <f t="shared" si="148"/>
        <v>0</v>
      </c>
      <c r="AB741" s="372">
        <f t="shared" si="148"/>
        <v>0</v>
      </c>
      <c r="AC741" s="372">
        <f t="shared" si="148"/>
        <v>0</v>
      </c>
      <c r="AD741" s="372">
        <f t="shared" si="148"/>
        <v>0</v>
      </c>
      <c r="AE741" s="372">
        <f t="shared" si="148"/>
        <v>0</v>
      </c>
      <c r="AF741" s="346">
        <f t="shared" si="147"/>
        <v>0</v>
      </c>
      <c r="AG741" s="346">
        <f>IF(C741=Allgemeines!$C$12,SAV!$V741-SAV!$AH741,HLOOKUP(Allgemeines!$C$12-1,$AI$4:$AO$2000,ROW(C741)-3,FALSE)-$AH741)</f>
        <v>0</v>
      </c>
      <c r="AH741" s="346">
        <f>HLOOKUP(Allgemeines!$C$12,$AI$4:$AO$2000,ROW(C741)-3,FALSE)</f>
        <v>0</v>
      </c>
      <c r="AI741" s="346">
        <f t="shared" si="138"/>
        <v>0</v>
      </c>
      <c r="AJ741" s="346">
        <f t="shared" si="139"/>
        <v>0</v>
      </c>
      <c r="AK741" s="346">
        <f t="shared" si="140"/>
        <v>0</v>
      </c>
      <c r="AL741" s="346">
        <f t="shared" si="141"/>
        <v>0</v>
      </c>
      <c r="AM741" s="346">
        <f t="shared" si="142"/>
        <v>0</v>
      </c>
      <c r="AN741" s="346">
        <f t="shared" si="143"/>
        <v>0</v>
      </c>
      <c r="AO741" s="346">
        <f t="shared" si="144"/>
        <v>0</v>
      </c>
    </row>
    <row r="742" spans="1:41" x14ac:dyDescent="0.25">
      <c r="A742" s="369"/>
      <c r="B742" s="369"/>
      <c r="C742" s="370"/>
      <c r="D742" s="369"/>
      <c r="E742" s="369"/>
      <c r="F742" s="369"/>
      <c r="G742" s="344">
        <f t="shared" si="145"/>
        <v>0</v>
      </c>
      <c r="H742" s="369"/>
      <c r="I742" s="369"/>
      <c r="J742" s="369"/>
      <c r="K742" s="369"/>
      <c r="L742" s="369"/>
      <c r="M742" s="369"/>
      <c r="N742" s="369"/>
      <c r="O742" s="369"/>
      <c r="P742" s="371"/>
      <c r="Q742" s="465">
        <f>IF(C742&gt;Allgemeines!$C$12,0,SUM(G742,H742,J742,K742,M742:N742)-SUM(I742,L742,O742:P742))</f>
        <v>0</v>
      </c>
      <c r="R742" s="369"/>
      <c r="S742" s="369"/>
      <c r="T742" s="369"/>
      <c r="U742" s="369"/>
      <c r="V742" s="344">
        <f t="shared" si="146"/>
        <v>0</v>
      </c>
      <c r="W742" s="345">
        <f>IF(ISBLANK($B742),0,VLOOKUP($B742,Listen!$A$2:$C$45,2,FALSE))</f>
        <v>0</v>
      </c>
      <c r="X742" s="345">
        <f>IF(ISBLANK($B742),0,VLOOKUP($B742,Listen!$A$2:$C$45,3,FALSE))</f>
        <v>0</v>
      </c>
      <c r="Y742" s="372">
        <f t="shared" si="149"/>
        <v>0</v>
      </c>
      <c r="Z742" s="372">
        <f t="shared" si="148"/>
        <v>0</v>
      </c>
      <c r="AA742" s="372">
        <f t="shared" si="148"/>
        <v>0</v>
      </c>
      <c r="AB742" s="372">
        <f t="shared" si="148"/>
        <v>0</v>
      </c>
      <c r="AC742" s="372">
        <f t="shared" si="148"/>
        <v>0</v>
      </c>
      <c r="AD742" s="372">
        <f t="shared" si="148"/>
        <v>0</v>
      </c>
      <c r="AE742" s="372">
        <f t="shared" si="148"/>
        <v>0</v>
      </c>
      <c r="AF742" s="346">
        <f t="shared" si="147"/>
        <v>0</v>
      </c>
      <c r="AG742" s="346">
        <f>IF(C742=Allgemeines!$C$12,SAV!$V742-SAV!$AH742,HLOOKUP(Allgemeines!$C$12-1,$AI$4:$AO$2000,ROW(C742)-3,FALSE)-$AH742)</f>
        <v>0</v>
      </c>
      <c r="AH742" s="346">
        <f>HLOOKUP(Allgemeines!$C$12,$AI$4:$AO$2000,ROW(C742)-3,FALSE)</f>
        <v>0</v>
      </c>
      <c r="AI742" s="346">
        <f t="shared" si="138"/>
        <v>0</v>
      </c>
      <c r="AJ742" s="346">
        <f t="shared" si="139"/>
        <v>0</v>
      </c>
      <c r="AK742" s="346">
        <f t="shared" si="140"/>
        <v>0</v>
      </c>
      <c r="AL742" s="346">
        <f t="shared" si="141"/>
        <v>0</v>
      </c>
      <c r="AM742" s="346">
        <f t="shared" si="142"/>
        <v>0</v>
      </c>
      <c r="AN742" s="346">
        <f t="shared" si="143"/>
        <v>0</v>
      </c>
      <c r="AO742" s="346">
        <f t="shared" si="144"/>
        <v>0</v>
      </c>
    </row>
    <row r="743" spans="1:41" x14ac:dyDescent="0.25">
      <c r="A743" s="369"/>
      <c r="B743" s="369"/>
      <c r="C743" s="370"/>
      <c r="D743" s="369"/>
      <c r="E743" s="369"/>
      <c r="F743" s="369"/>
      <c r="G743" s="344">
        <f t="shared" si="145"/>
        <v>0</v>
      </c>
      <c r="H743" s="369"/>
      <c r="I743" s="369"/>
      <c r="J743" s="369"/>
      <c r="K743" s="369"/>
      <c r="L743" s="369"/>
      <c r="M743" s="369"/>
      <c r="N743" s="369"/>
      <c r="O743" s="369"/>
      <c r="P743" s="371"/>
      <c r="Q743" s="465">
        <f>IF(C743&gt;Allgemeines!$C$12,0,SUM(G743,H743,J743,K743,M743:N743)-SUM(I743,L743,O743:P743))</f>
        <v>0</v>
      </c>
      <c r="R743" s="369"/>
      <c r="S743" s="369"/>
      <c r="T743" s="369"/>
      <c r="U743" s="369"/>
      <c r="V743" s="344">
        <f t="shared" si="146"/>
        <v>0</v>
      </c>
      <c r="W743" s="345">
        <f>IF(ISBLANK($B743),0,VLOOKUP($B743,Listen!$A$2:$C$45,2,FALSE))</f>
        <v>0</v>
      </c>
      <c r="X743" s="345">
        <f>IF(ISBLANK($B743),0,VLOOKUP($B743,Listen!$A$2:$C$45,3,FALSE))</f>
        <v>0</v>
      </c>
      <c r="Y743" s="372">
        <f t="shared" si="149"/>
        <v>0</v>
      </c>
      <c r="Z743" s="372">
        <f t="shared" si="148"/>
        <v>0</v>
      </c>
      <c r="AA743" s="372">
        <f t="shared" si="148"/>
        <v>0</v>
      </c>
      <c r="AB743" s="372">
        <f t="shared" si="148"/>
        <v>0</v>
      </c>
      <c r="AC743" s="372">
        <f t="shared" si="148"/>
        <v>0</v>
      </c>
      <c r="AD743" s="372">
        <f t="shared" si="148"/>
        <v>0</v>
      </c>
      <c r="AE743" s="372">
        <f t="shared" si="148"/>
        <v>0</v>
      </c>
      <c r="AF743" s="346">
        <f t="shared" si="147"/>
        <v>0</v>
      </c>
      <c r="AG743" s="346">
        <f>IF(C743=Allgemeines!$C$12,SAV!$V743-SAV!$AH743,HLOOKUP(Allgemeines!$C$12-1,$AI$4:$AO$2000,ROW(C743)-3,FALSE)-$AH743)</f>
        <v>0</v>
      </c>
      <c r="AH743" s="346">
        <f>HLOOKUP(Allgemeines!$C$12,$AI$4:$AO$2000,ROW(C743)-3,FALSE)</f>
        <v>0</v>
      </c>
      <c r="AI743" s="346">
        <f t="shared" si="138"/>
        <v>0</v>
      </c>
      <c r="AJ743" s="346">
        <f t="shared" si="139"/>
        <v>0</v>
      </c>
      <c r="AK743" s="346">
        <f t="shared" si="140"/>
        <v>0</v>
      </c>
      <c r="AL743" s="346">
        <f t="shared" si="141"/>
        <v>0</v>
      </c>
      <c r="AM743" s="346">
        <f t="shared" si="142"/>
        <v>0</v>
      </c>
      <c r="AN743" s="346">
        <f t="shared" si="143"/>
        <v>0</v>
      </c>
      <c r="AO743" s="346">
        <f t="shared" si="144"/>
        <v>0</v>
      </c>
    </row>
    <row r="744" spans="1:41" x14ac:dyDescent="0.25">
      <c r="A744" s="369"/>
      <c r="B744" s="369"/>
      <c r="C744" s="370"/>
      <c r="D744" s="369"/>
      <c r="E744" s="369"/>
      <c r="F744" s="369"/>
      <c r="G744" s="344">
        <f t="shared" si="145"/>
        <v>0</v>
      </c>
      <c r="H744" s="369"/>
      <c r="I744" s="369"/>
      <c r="J744" s="369"/>
      <c r="K744" s="369"/>
      <c r="L744" s="369"/>
      <c r="M744" s="369"/>
      <c r="N744" s="369"/>
      <c r="O744" s="369"/>
      <c r="P744" s="371"/>
      <c r="Q744" s="465">
        <f>IF(C744&gt;Allgemeines!$C$12,0,SUM(G744,H744,J744,K744,M744:N744)-SUM(I744,L744,O744:P744))</f>
        <v>0</v>
      </c>
      <c r="R744" s="369"/>
      <c r="S744" s="369"/>
      <c r="T744" s="369"/>
      <c r="U744" s="369"/>
      <c r="V744" s="344">
        <f t="shared" si="146"/>
        <v>0</v>
      </c>
      <c r="W744" s="345">
        <f>IF(ISBLANK($B744),0,VLOOKUP($B744,Listen!$A$2:$C$45,2,FALSE))</f>
        <v>0</v>
      </c>
      <c r="X744" s="345">
        <f>IF(ISBLANK($B744),0,VLOOKUP($B744,Listen!$A$2:$C$45,3,FALSE))</f>
        <v>0</v>
      </c>
      <c r="Y744" s="372">
        <f t="shared" si="149"/>
        <v>0</v>
      </c>
      <c r="Z744" s="372">
        <f t="shared" si="148"/>
        <v>0</v>
      </c>
      <c r="AA744" s="372">
        <f t="shared" si="148"/>
        <v>0</v>
      </c>
      <c r="AB744" s="372">
        <f t="shared" si="148"/>
        <v>0</v>
      </c>
      <c r="AC744" s="372">
        <f t="shared" si="148"/>
        <v>0</v>
      </c>
      <c r="AD744" s="372">
        <f t="shared" si="148"/>
        <v>0</v>
      </c>
      <c r="AE744" s="372">
        <f t="shared" si="148"/>
        <v>0</v>
      </c>
      <c r="AF744" s="346">
        <f t="shared" si="147"/>
        <v>0</v>
      </c>
      <c r="AG744" s="346">
        <f>IF(C744=Allgemeines!$C$12,SAV!$V744-SAV!$AH744,HLOOKUP(Allgemeines!$C$12-1,$AI$4:$AO$2000,ROW(C744)-3,FALSE)-$AH744)</f>
        <v>0</v>
      </c>
      <c r="AH744" s="346">
        <f>HLOOKUP(Allgemeines!$C$12,$AI$4:$AO$2000,ROW(C744)-3,FALSE)</f>
        <v>0</v>
      </c>
      <c r="AI744" s="346">
        <f t="shared" si="138"/>
        <v>0</v>
      </c>
      <c r="AJ744" s="346">
        <f t="shared" si="139"/>
        <v>0</v>
      </c>
      <c r="AK744" s="346">
        <f t="shared" si="140"/>
        <v>0</v>
      </c>
      <c r="AL744" s="346">
        <f t="shared" si="141"/>
        <v>0</v>
      </c>
      <c r="AM744" s="346">
        <f t="shared" si="142"/>
        <v>0</v>
      </c>
      <c r="AN744" s="346">
        <f t="shared" si="143"/>
        <v>0</v>
      </c>
      <c r="AO744" s="346">
        <f t="shared" si="144"/>
        <v>0</v>
      </c>
    </row>
    <row r="745" spans="1:41" x14ac:dyDescent="0.25">
      <c r="A745" s="369"/>
      <c r="B745" s="369"/>
      <c r="C745" s="370"/>
      <c r="D745" s="369"/>
      <c r="E745" s="369"/>
      <c r="F745" s="369"/>
      <c r="G745" s="344">
        <f t="shared" si="145"/>
        <v>0</v>
      </c>
      <c r="H745" s="369"/>
      <c r="I745" s="369"/>
      <c r="J745" s="369"/>
      <c r="K745" s="369"/>
      <c r="L745" s="369"/>
      <c r="M745" s="369"/>
      <c r="N745" s="369"/>
      <c r="O745" s="369"/>
      <c r="P745" s="371"/>
      <c r="Q745" s="465">
        <f>IF(C745&gt;Allgemeines!$C$12,0,SUM(G745,H745,J745,K745,M745:N745)-SUM(I745,L745,O745:P745))</f>
        <v>0</v>
      </c>
      <c r="R745" s="369"/>
      <c r="S745" s="369"/>
      <c r="T745" s="369"/>
      <c r="U745" s="369"/>
      <c r="V745" s="344">
        <f t="shared" si="146"/>
        <v>0</v>
      </c>
      <c r="W745" s="345">
        <f>IF(ISBLANK($B745),0,VLOOKUP($B745,Listen!$A$2:$C$45,2,FALSE))</f>
        <v>0</v>
      </c>
      <c r="X745" s="345">
        <f>IF(ISBLANK($B745),0,VLOOKUP($B745,Listen!$A$2:$C$45,3,FALSE))</f>
        <v>0</v>
      </c>
      <c r="Y745" s="372">
        <f t="shared" si="149"/>
        <v>0</v>
      </c>
      <c r="Z745" s="372">
        <f t="shared" si="148"/>
        <v>0</v>
      </c>
      <c r="AA745" s="372">
        <f t="shared" si="148"/>
        <v>0</v>
      </c>
      <c r="AB745" s="372">
        <f t="shared" si="148"/>
        <v>0</v>
      </c>
      <c r="AC745" s="372">
        <f t="shared" si="148"/>
        <v>0</v>
      </c>
      <c r="AD745" s="372">
        <f t="shared" si="148"/>
        <v>0</v>
      </c>
      <c r="AE745" s="372">
        <f t="shared" si="148"/>
        <v>0</v>
      </c>
      <c r="AF745" s="346">
        <f t="shared" si="147"/>
        <v>0</v>
      </c>
      <c r="AG745" s="346">
        <f>IF(C745=Allgemeines!$C$12,SAV!$V745-SAV!$AH745,HLOOKUP(Allgemeines!$C$12-1,$AI$4:$AO$2000,ROW(C745)-3,FALSE)-$AH745)</f>
        <v>0</v>
      </c>
      <c r="AH745" s="346">
        <f>HLOOKUP(Allgemeines!$C$12,$AI$4:$AO$2000,ROW(C745)-3,FALSE)</f>
        <v>0</v>
      </c>
      <c r="AI745" s="346">
        <f t="shared" si="138"/>
        <v>0</v>
      </c>
      <c r="AJ745" s="346">
        <f t="shared" si="139"/>
        <v>0</v>
      </c>
      <c r="AK745" s="346">
        <f t="shared" si="140"/>
        <v>0</v>
      </c>
      <c r="AL745" s="346">
        <f t="shared" si="141"/>
        <v>0</v>
      </c>
      <c r="AM745" s="346">
        <f t="shared" si="142"/>
        <v>0</v>
      </c>
      <c r="AN745" s="346">
        <f t="shared" si="143"/>
        <v>0</v>
      </c>
      <c r="AO745" s="346">
        <f t="shared" si="144"/>
        <v>0</v>
      </c>
    </row>
    <row r="746" spans="1:41" x14ac:dyDescent="0.25">
      <c r="A746" s="369"/>
      <c r="B746" s="369"/>
      <c r="C746" s="370"/>
      <c r="D746" s="369"/>
      <c r="E746" s="369"/>
      <c r="F746" s="369"/>
      <c r="G746" s="344">
        <f t="shared" si="145"/>
        <v>0</v>
      </c>
      <c r="H746" s="369"/>
      <c r="I746" s="369"/>
      <c r="J746" s="369"/>
      <c r="K746" s="369"/>
      <c r="L746" s="369"/>
      <c r="M746" s="369"/>
      <c r="N746" s="369"/>
      <c r="O746" s="369"/>
      <c r="P746" s="371"/>
      <c r="Q746" s="465">
        <f>IF(C746&gt;Allgemeines!$C$12,0,SUM(G746,H746,J746,K746,M746:N746)-SUM(I746,L746,O746:P746))</f>
        <v>0</v>
      </c>
      <c r="R746" s="369"/>
      <c r="S746" s="369"/>
      <c r="T746" s="369"/>
      <c r="U746" s="369"/>
      <c r="V746" s="344">
        <f t="shared" si="146"/>
        <v>0</v>
      </c>
      <c r="W746" s="345">
        <f>IF(ISBLANK($B746),0,VLOOKUP($B746,Listen!$A$2:$C$45,2,FALSE))</f>
        <v>0</v>
      </c>
      <c r="X746" s="345">
        <f>IF(ISBLANK($B746),0,VLOOKUP($B746,Listen!$A$2:$C$45,3,FALSE))</f>
        <v>0</v>
      </c>
      <c r="Y746" s="372">
        <f t="shared" si="149"/>
        <v>0</v>
      </c>
      <c r="Z746" s="372">
        <f t="shared" si="148"/>
        <v>0</v>
      </c>
      <c r="AA746" s="372">
        <f t="shared" si="148"/>
        <v>0</v>
      </c>
      <c r="AB746" s="372">
        <f t="shared" si="148"/>
        <v>0</v>
      </c>
      <c r="AC746" s="372">
        <f t="shared" si="148"/>
        <v>0</v>
      </c>
      <c r="AD746" s="372">
        <f t="shared" si="148"/>
        <v>0</v>
      </c>
      <c r="AE746" s="372">
        <f t="shared" si="148"/>
        <v>0</v>
      </c>
      <c r="AF746" s="346">
        <f t="shared" si="147"/>
        <v>0</v>
      </c>
      <c r="AG746" s="346">
        <f>IF(C746=Allgemeines!$C$12,SAV!$V746-SAV!$AH746,HLOOKUP(Allgemeines!$C$12-1,$AI$4:$AO$2000,ROW(C746)-3,FALSE)-$AH746)</f>
        <v>0</v>
      </c>
      <c r="AH746" s="346">
        <f>HLOOKUP(Allgemeines!$C$12,$AI$4:$AO$2000,ROW(C746)-3,FALSE)</f>
        <v>0</v>
      </c>
      <c r="AI746" s="346">
        <f t="shared" si="138"/>
        <v>0</v>
      </c>
      <c r="AJ746" s="346">
        <f t="shared" si="139"/>
        <v>0</v>
      </c>
      <c r="AK746" s="346">
        <f t="shared" si="140"/>
        <v>0</v>
      </c>
      <c r="AL746" s="346">
        <f t="shared" si="141"/>
        <v>0</v>
      </c>
      <c r="AM746" s="346">
        <f t="shared" si="142"/>
        <v>0</v>
      </c>
      <c r="AN746" s="346">
        <f t="shared" si="143"/>
        <v>0</v>
      </c>
      <c r="AO746" s="346">
        <f t="shared" si="144"/>
        <v>0</v>
      </c>
    </row>
    <row r="747" spans="1:41" x14ac:dyDescent="0.25">
      <c r="A747" s="369"/>
      <c r="B747" s="369"/>
      <c r="C747" s="370"/>
      <c r="D747" s="369"/>
      <c r="E747" s="369"/>
      <c r="F747" s="369"/>
      <c r="G747" s="344">
        <f t="shared" si="145"/>
        <v>0</v>
      </c>
      <c r="H747" s="369"/>
      <c r="I747" s="369"/>
      <c r="J747" s="369"/>
      <c r="K747" s="369"/>
      <c r="L747" s="369"/>
      <c r="M747" s="369"/>
      <c r="N747" s="369"/>
      <c r="O747" s="369"/>
      <c r="P747" s="371"/>
      <c r="Q747" s="465">
        <f>IF(C747&gt;Allgemeines!$C$12,0,SUM(G747,H747,J747,K747,M747:N747)-SUM(I747,L747,O747:P747))</f>
        <v>0</v>
      </c>
      <c r="R747" s="369"/>
      <c r="S747" s="369"/>
      <c r="T747" s="369"/>
      <c r="U747" s="369"/>
      <c r="V747" s="344">
        <f t="shared" si="146"/>
        <v>0</v>
      </c>
      <c r="W747" s="345">
        <f>IF(ISBLANK($B747),0,VLOOKUP($B747,Listen!$A$2:$C$45,2,FALSE))</f>
        <v>0</v>
      </c>
      <c r="X747" s="345">
        <f>IF(ISBLANK($B747),0,VLOOKUP($B747,Listen!$A$2:$C$45,3,FALSE))</f>
        <v>0</v>
      </c>
      <c r="Y747" s="372">
        <f t="shared" si="149"/>
        <v>0</v>
      </c>
      <c r="Z747" s="372">
        <f t="shared" si="148"/>
        <v>0</v>
      </c>
      <c r="AA747" s="372">
        <f t="shared" si="148"/>
        <v>0</v>
      </c>
      <c r="AB747" s="372">
        <f t="shared" si="148"/>
        <v>0</v>
      </c>
      <c r="AC747" s="372">
        <f t="shared" si="148"/>
        <v>0</v>
      </c>
      <c r="AD747" s="372">
        <f t="shared" si="148"/>
        <v>0</v>
      </c>
      <c r="AE747" s="372">
        <f t="shared" si="148"/>
        <v>0</v>
      </c>
      <c r="AF747" s="346">
        <f t="shared" si="147"/>
        <v>0</v>
      </c>
      <c r="AG747" s="346">
        <f>IF(C747=Allgemeines!$C$12,SAV!$V747-SAV!$AH747,HLOOKUP(Allgemeines!$C$12-1,$AI$4:$AO$2000,ROW(C747)-3,FALSE)-$AH747)</f>
        <v>0</v>
      </c>
      <c r="AH747" s="346">
        <f>HLOOKUP(Allgemeines!$C$12,$AI$4:$AO$2000,ROW(C747)-3,FALSE)</f>
        <v>0</v>
      </c>
      <c r="AI747" s="346">
        <f t="shared" si="138"/>
        <v>0</v>
      </c>
      <c r="AJ747" s="346">
        <f t="shared" si="139"/>
        <v>0</v>
      </c>
      <c r="AK747" s="346">
        <f t="shared" si="140"/>
        <v>0</v>
      </c>
      <c r="AL747" s="346">
        <f t="shared" si="141"/>
        <v>0</v>
      </c>
      <c r="AM747" s="346">
        <f t="shared" si="142"/>
        <v>0</v>
      </c>
      <c r="AN747" s="346">
        <f t="shared" si="143"/>
        <v>0</v>
      </c>
      <c r="AO747" s="346">
        <f t="shared" si="144"/>
        <v>0</v>
      </c>
    </row>
    <row r="748" spans="1:41" x14ac:dyDescent="0.25">
      <c r="A748" s="369"/>
      <c r="B748" s="369"/>
      <c r="C748" s="370"/>
      <c r="D748" s="369"/>
      <c r="E748" s="369"/>
      <c r="F748" s="369"/>
      <c r="G748" s="344">
        <f t="shared" si="145"/>
        <v>0</v>
      </c>
      <c r="H748" s="369"/>
      <c r="I748" s="369"/>
      <c r="J748" s="369"/>
      <c r="K748" s="369"/>
      <c r="L748" s="369"/>
      <c r="M748" s="369"/>
      <c r="N748" s="369"/>
      <c r="O748" s="369"/>
      <c r="P748" s="371"/>
      <c r="Q748" s="465">
        <f>IF(C748&gt;Allgemeines!$C$12,0,SUM(G748,H748,J748,K748,M748:N748)-SUM(I748,L748,O748:P748))</f>
        <v>0</v>
      </c>
      <c r="R748" s="369"/>
      <c r="S748" s="369"/>
      <c r="T748" s="369"/>
      <c r="U748" s="369"/>
      <c r="V748" s="344">
        <f t="shared" si="146"/>
        <v>0</v>
      </c>
      <c r="W748" s="345">
        <f>IF(ISBLANK($B748),0,VLOOKUP($B748,Listen!$A$2:$C$45,2,FALSE))</f>
        <v>0</v>
      </c>
      <c r="X748" s="345">
        <f>IF(ISBLANK($B748),0,VLOOKUP($B748,Listen!$A$2:$C$45,3,FALSE))</f>
        <v>0</v>
      </c>
      <c r="Y748" s="372">
        <f t="shared" si="149"/>
        <v>0</v>
      </c>
      <c r="Z748" s="372">
        <f t="shared" si="148"/>
        <v>0</v>
      </c>
      <c r="AA748" s="372">
        <f t="shared" si="148"/>
        <v>0</v>
      </c>
      <c r="AB748" s="372">
        <f t="shared" si="148"/>
        <v>0</v>
      </c>
      <c r="AC748" s="372">
        <f t="shared" si="148"/>
        <v>0</v>
      </c>
      <c r="AD748" s="372">
        <f t="shared" si="148"/>
        <v>0</v>
      </c>
      <c r="AE748" s="372">
        <f t="shared" si="148"/>
        <v>0</v>
      </c>
      <c r="AF748" s="346">
        <f t="shared" si="147"/>
        <v>0</v>
      </c>
      <c r="AG748" s="346">
        <f>IF(C748=Allgemeines!$C$12,SAV!$V748-SAV!$AH748,HLOOKUP(Allgemeines!$C$12-1,$AI$4:$AO$2000,ROW(C748)-3,FALSE)-$AH748)</f>
        <v>0</v>
      </c>
      <c r="AH748" s="346">
        <f>HLOOKUP(Allgemeines!$C$12,$AI$4:$AO$2000,ROW(C748)-3,FALSE)</f>
        <v>0</v>
      </c>
      <c r="AI748" s="346">
        <f t="shared" si="138"/>
        <v>0</v>
      </c>
      <c r="AJ748" s="346">
        <f t="shared" si="139"/>
        <v>0</v>
      </c>
      <c r="AK748" s="346">
        <f t="shared" si="140"/>
        <v>0</v>
      </c>
      <c r="AL748" s="346">
        <f t="shared" si="141"/>
        <v>0</v>
      </c>
      <c r="AM748" s="346">
        <f t="shared" si="142"/>
        <v>0</v>
      </c>
      <c r="AN748" s="346">
        <f t="shared" si="143"/>
        <v>0</v>
      </c>
      <c r="AO748" s="346">
        <f t="shared" si="144"/>
        <v>0</v>
      </c>
    </row>
    <row r="749" spans="1:41" x14ac:dyDescent="0.25">
      <c r="A749" s="369"/>
      <c r="B749" s="369"/>
      <c r="C749" s="370"/>
      <c r="D749" s="369"/>
      <c r="E749" s="369"/>
      <c r="F749" s="369"/>
      <c r="G749" s="344">
        <f t="shared" si="145"/>
        <v>0</v>
      </c>
      <c r="H749" s="369"/>
      <c r="I749" s="369"/>
      <c r="J749" s="369"/>
      <c r="K749" s="369"/>
      <c r="L749" s="369"/>
      <c r="M749" s="369"/>
      <c r="N749" s="369"/>
      <c r="O749" s="369"/>
      <c r="P749" s="371"/>
      <c r="Q749" s="465">
        <f>IF(C749&gt;Allgemeines!$C$12,0,SUM(G749,H749,J749,K749,M749:N749)-SUM(I749,L749,O749:P749))</f>
        <v>0</v>
      </c>
      <c r="R749" s="369"/>
      <c r="S749" s="369"/>
      <c r="T749" s="369"/>
      <c r="U749" s="369"/>
      <c r="V749" s="344">
        <f t="shared" si="146"/>
        <v>0</v>
      </c>
      <c r="W749" s="345">
        <f>IF(ISBLANK($B749),0,VLOOKUP($B749,Listen!$A$2:$C$45,2,FALSE))</f>
        <v>0</v>
      </c>
      <c r="X749" s="345">
        <f>IF(ISBLANK($B749),0,VLOOKUP($B749,Listen!$A$2:$C$45,3,FALSE))</f>
        <v>0</v>
      </c>
      <c r="Y749" s="372">
        <f t="shared" si="149"/>
        <v>0</v>
      </c>
      <c r="Z749" s="372">
        <f t="shared" si="148"/>
        <v>0</v>
      </c>
      <c r="AA749" s="372">
        <f t="shared" si="148"/>
        <v>0</v>
      </c>
      <c r="AB749" s="372">
        <f t="shared" si="148"/>
        <v>0</v>
      </c>
      <c r="AC749" s="372">
        <f t="shared" si="148"/>
        <v>0</v>
      </c>
      <c r="AD749" s="372">
        <f t="shared" si="148"/>
        <v>0</v>
      </c>
      <c r="AE749" s="372">
        <f t="shared" si="148"/>
        <v>0</v>
      </c>
      <c r="AF749" s="346">
        <f t="shared" si="147"/>
        <v>0</v>
      </c>
      <c r="AG749" s="346">
        <f>IF(C749=Allgemeines!$C$12,SAV!$V749-SAV!$AH749,HLOOKUP(Allgemeines!$C$12-1,$AI$4:$AO$2000,ROW(C749)-3,FALSE)-$AH749)</f>
        <v>0</v>
      </c>
      <c r="AH749" s="346">
        <f>HLOOKUP(Allgemeines!$C$12,$AI$4:$AO$2000,ROW(C749)-3,FALSE)</f>
        <v>0</v>
      </c>
      <c r="AI749" s="346">
        <f t="shared" si="138"/>
        <v>0</v>
      </c>
      <c r="AJ749" s="346">
        <f t="shared" si="139"/>
        <v>0</v>
      </c>
      <c r="AK749" s="346">
        <f t="shared" si="140"/>
        <v>0</v>
      </c>
      <c r="AL749" s="346">
        <f t="shared" si="141"/>
        <v>0</v>
      </c>
      <c r="AM749" s="346">
        <f t="shared" si="142"/>
        <v>0</v>
      </c>
      <c r="AN749" s="346">
        <f t="shared" si="143"/>
        <v>0</v>
      </c>
      <c r="AO749" s="346">
        <f t="shared" si="144"/>
        <v>0</v>
      </c>
    </row>
    <row r="750" spans="1:41" x14ac:dyDescent="0.25">
      <c r="A750" s="369"/>
      <c r="B750" s="369"/>
      <c r="C750" s="370"/>
      <c r="D750" s="369"/>
      <c r="E750" s="369"/>
      <c r="F750" s="369"/>
      <c r="G750" s="344">
        <f t="shared" si="145"/>
        <v>0</v>
      </c>
      <c r="H750" s="369"/>
      <c r="I750" s="369"/>
      <c r="J750" s="369"/>
      <c r="K750" s="369"/>
      <c r="L750" s="369"/>
      <c r="M750" s="369"/>
      <c r="N750" s="369"/>
      <c r="O750" s="369"/>
      <c r="P750" s="371"/>
      <c r="Q750" s="465">
        <f>IF(C750&gt;Allgemeines!$C$12,0,SUM(G750,H750,J750,K750,M750:N750)-SUM(I750,L750,O750:P750))</f>
        <v>0</v>
      </c>
      <c r="R750" s="369"/>
      <c r="S750" s="369"/>
      <c r="T750" s="369"/>
      <c r="U750" s="369"/>
      <c r="V750" s="344">
        <f t="shared" si="146"/>
        <v>0</v>
      </c>
      <c r="W750" s="345">
        <f>IF(ISBLANK($B750),0,VLOOKUP($B750,Listen!$A$2:$C$45,2,FALSE))</f>
        <v>0</v>
      </c>
      <c r="X750" s="345">
        <f>IF(ISBLANK($B750),0,VLOOKUP($B750,Listen!$A$2:$C$45,3,FALSE))</f>
        <v>0</v>
      </c>
      <c r="Y750" s="372">
        <f t="shared" si="149"/>
        <v>0</v>
      </c>
      <c r="Z750" s="372">
        <f t="shared" si="148"/>
        <v>0</v>
      </c>
      <c r="AA750" s="372">
        <f t="shared" si="148"/>
        <v>0</v>
      </c>
      <c r="AB750" s="372">
        <f t="shared" si="148"/>
        <v>0</v>
      </c>
      <c r="AC750" s="372">
        <f t="shared" si="148"/>
        <v>0</v>
      </c>
      <c r="AD750" s="372">
        <f t="shared" si="148"/>
        <v>0</v>
      </c>
      <c r="AE750" s="372">
        <f t="shared" si="148"/>
        <v>0</v>
      </c>
      <c r="AF750" s="346">
        <f t="shared" si="147"/>
        <v>0</v>
      </c>
      <c r="AG750" s="346">
        <f>IF(C750=Allgemeines!$C$12,SAV!$V750-SAV!$AH750,HLOOKUP(Allgemeines!$C$12-1,$AI$4:$AO$2000,ROW(C750)-3,FALSE)-$AH750)</f>
        <v>0</v>
      </c>
      <c r="AH750" s="346">
        <f>HLOOKUP(Allgemeines!$C$12,$AI$4:$AO$2000,ROW(C750)-3,FALSE)</f>
        <v>0</v>
      </c>
      <c r="AI750" s="346">
        <f t="shared" si="138"/>
        <v>0</v>
      </c>
      <c r="AJ750" s="346">
        <f t="shared" si="139"/>
        <v>0</v>
      </c>
      <c r="AK750" s="346">
        <f t="shared" si="140"/>
        <v>0</v>
      </c>
      <c r="AL750" s="346">
        <f t="shared" si="141"/>
        <v>0</v>
      </c>
      <c r="AM750" s="346">
        <f t="shared" si="142"/>
        <v>0</v>
      </c>
      <c r="AN750" s="346">
        <f t="shared" si="143"/>
        <v>0</v>
      </c>
      <c r="AO750" s="346">
        <f t="shared" si="144"/>
        <v>0</v>
      </c>
    </row>
    <row r="751" spans="1:41" x14ac:dyDescent="0.25">
      <c r="A751" s="369"/>
      <c r="B751" s="369"/>
      <c r="C751" s="370"/>
      <c r="D751" s="369"/>
      <c r="E751" s="369"/>
      <c r="F751" s="369"/>
      <c r="G751" s="344">
        <f t="shared" si="145"/>
        <v>0</v>
      </c>
      <c r="H751" s="369"/>
      <c r="I751" s="369"/>
      <c r="J751" s="369"/>
      <c r="K751" s="369"/>
      <c r="L751" s="369"/>
      <c r="M751" s="369"/>
      <c r="N751" s="369"/>
      <c r="O751" s="369"/>
      <c r="P751" s="371"/>
      <c r="Q751" s="465">
        <f>IF(C751&gt;Allgemeines!$C$12,0,SUM(G751,H751,J751,K751,M751:N751)-SUM(I751,L751,O751:P751))</f>
        <v>0</v>
      </c>
      <c r="R751" s="369"/>
      <c r="S751" s="369"/>
      <c r="T751" s="369"/>
      <c r="U751" s="369"/>
      <c r="V751" s="344">
        <f t="shared" si="146"/>
        <v>0</v>
      </c>
      <c r="W751" s="345">
        <f>IF(ISBLANK($B751),0,VLOOKUP($B751,Listen!$A$2:$C$45,2,FALSE))</f>
        <v>0</v>
      </c>
      <c r="X751" s="345">
        <f>IF(ISBLANK($B751),0,VLOOKUP($B751,Listen!$A$2:$C$45,3,FALSE))</f>
        <v>0</v>
      </c>
      <c r="Y751" s="372">
        <f t="shared" si="149"/>
        <v>0</v>
      </c>
      <c r="Z751" s="372">
        <f t="shared" si="148"/>
        <v>0</v>
      </c>
      <c r="AA751" s="372">
        <f t="shared" si="148"/>
        <v>0</v>
      </c>
      <c r="AB751" s="372">
        <f t="shared" si="148"/>
        <v>0</v>
      </c>
      <c r="AC751" s="372">
        <f t="shared" si="148"/>
        <v>0</v>
      </c>
      <c r="AD751" s="372">
        <f t="shared" si="148"/>
        <v>0</v>
      </c>
      <c r="AE751" s="372">
        <f t="shared" si="148"/>
        <v>0</v>
      </c>
      <c r="AF751" s="346">
        <f t="shared" si="147"/>
        <v>0</v>
      </c>
      <c r="AG751" s="346">
        <f>IF(C751=Allgemeines!$C$12,SAV!$V751-SAV!$AH751,HLOOKUP(Allgemeines!$C$12-1,$AI$4:$AO$2000,ROW(C751)-3,FALSE)-$AH751)</f>
        <v>0</v>
      </c>
      <c r="AH751" s="346">
        <f>HLOOKUP(Allgemeines!$C$12,$AI$4:$AO$2000,ROW(C751)-3,FALSE)</f>
        <v>0</v>
      </c>
      <c r="AI751" s="346">
        <f t="shared" si="138"/>
        <v>0</v>
      </c>
      <c r="AJ751" s="346">
        <f t="shared" si="139"/>
        <v>0</v>
      </c>
      <c r="AK751" s="346">
        <f t="shared" si="140"/>
        <v>0</v>
      </c>
      <c r="AL751" s="346">
        <f t="shared" si="141"/>
        <v>0</v>
      </c>
      <c r="AM751" s="346">
        <f t="shared" si="142"/>
        <v>0</v>
      </c>
      <c r="AN751" s="346">
        <f t="shared" si="143"/>
        <v>0</v>
      </c>
      <c r="AO751" s="346">
        <f t="shared" si="144"/>
        <v>0</v>
      </c>
    </row>
    <row r="752" spans="1:41" x14ac:dyDescent="0.25">
      <c r="A752" s="369"/>
      <c r="B752" s="369"/>
      <c r="C752" s="370"/>
      <c r="D752" s="369"/>
      <c r="E752" s="369"/>
      <c r="F752" s="369"/>
      <c r="G752" s="344">
        <f t="shared" si="145"/>
        <v>0</v>
      </c>
      <c r="H752" s="369"/>
      <c r="I752" s="369"/>
      <c r="J752" s="369"/>
      <c r="K752" s="369"/>
      <c r="L752" s="369"/>
      <c r="M752" s="369"/>
      <c r="N752" s="369"/>
      <c r="O752" s="369"/>
      <c r="P752" s="371"/>
      <c r="Q752" s="465">
        <f>IF(C752&gt;Allgemeines!$C$12,0,SUM(G752,H752,J752,K752,M752:N752)-SUM(I752,L752,O752:P752))</f>
        <v>0</v>
      </c>
      <c r="R752" s="369"/>
      <c r="S752" s="369"/>
      <c r="T752" s="369"/>
      <c r="U752" s="369"/>
      <c r="V752" s="344">
        <f t="shared" si="146"/>
        <v>0</v>
      </c>
      <c r="W752" s="345">
        <f>IF(ISBLANK($B752),0,VLOOKUP($B752,Listen!$A$2:$C$45,2,FALSE))</f>
        <v>0</v>
      </c>
      <c r="X752" s="345">
        <f>IF(ISBLANK($B752),0,VLOOKUP($B752,Listen!$A$2:$C$45,3,FALSE))</f>
        <v>0</v>
      </c>
      <c r="Y752" s="372">
        <f t="shared" si="149"/>
        <v>0</v>
      </c>
      <c r="Z752" s="372">
        <f t="shared" si="148"/>
        <v>0</v>
      </c>
      <c r="AA752" s="372">
        <f t="shared" si="148"/>
        <v>0</v>
      </c>
      <c r="AB752" s="372">
        <f t="shared" si="148"/>
        <v>0</v>
      </c>
      <c r="AC752" s="372">
        <f t="shared" si="148"/>
        <v>0</v>
      </c>
      <c r="AD752" s="372">
        <f t="shared" si="148"/>
        <v>0</v>
      </c>
      <c r="AE752" s="372">
        <f t="shared" si="148"/>
        <v>0</v>
      </c>
      <c r="AF752" s="346">
        <f t="shared" si="147"/>
        <v>0</v>
      </c>
      <c r="AG752" s="346">
        <f>IF(C752=Allgemeines!$C$12,SAV!$V752-SAV!$AH752,HLOOKUP(Allgemeines!$C$12-1,$AI$4:$AO$2000,ROW(C752)-3,FALSE)-$AH752)</f>
        <v>0</v>
      </c>
      <c r="AH752" s="346">
        <f>HLOOKUP(Allgemeines!$C$12,$AI$4:$AO$2000,ROW(C752)-3,FALSE)</f>
        <v>0</v>
      </c>
      <c r="AI752" s="346">
        <f t="shared" si="138"/>
        <v>0</v>
      </c>
      <c r="AJ752" s="346">
        <f t="shared" si="139"/>
        <v>0</v>
      </c>
      <c r="AK752" s="346">
        <f t="shared" si="140"/>
        <v>0</v>
      </c>
      <c r="AL752" s="346">
        <f t="shared" si="141"/>
        <v>0</v>
      </c>
      <c r="AM752" s="346">
        <f t="shared" si="142"/>
        <v>0</v>
      </c>
      <c r="AN752" s="346">
        <f t="shared" si="143"/>
        <v>0</v>
      </c>
      <c r="AO752" s="346">
        <f t="shared" si="144"/>
        <v>0</v>
      </c>
    </row>
    <row r="753" spans="1:41" x14ac:dyDescent="0.25">
      <c r="A753" s="369"/>
      <c r="B753" s="369"/>
      <c r="C753" s="370"/>
      <c r="D753" s="369"/>
      <c r="E753" s="369"/>
      <c r="F753" s="369"/>
      <c r="G753" s="344">
        <f t="shared" si="145"/>
        <v>0</v>
      </c>
      <c r="H753" s="369"/>
      <c r="I753" s="369"/>
      <c r="J753" s="369"/>
      <c r="K753" s="369"/>
      <c r="L753" s="369"/>
      <c r="M753" s="369"/>
      <c r="N753" s="369"/>
      <c r="O753" s="369"/>
      <c r="P753" s="371"/>
      <c r="Q753" s="465">
        <f>IF(C753&gt;Allgemeines!$C$12,0,SUM(G753,H753,J753,K753,M753:N753)-SUM(I753,L753,O753:P753))</f>
        <v>0</v>
      </c>
      <c r="R753" s="369"/>
      <c r="S753" s="369"/>
      <c r="T753" s="369"/>
      <c r="U753" s="369"/>
      <c r="V753" s="344">
        <f t="shared" si="146"/>
        <v>0</v>
      </c>
      <c r="W753" s="345">
        <f>IF(ISBLANK($B753),0,VLOOKUP($B753,Listen!$A$2:$C$45,2,FALSE))</f>
        <v>0</v>
      </c>
      <c r="X753" s="345">
        <f>IF(ISBLANK($B753),0,VLOOKUP($B753,Listen!$A$2:$C$45,3,FALSE))</f>
        <v>0</v>
      </c>
      <c r="Y753" s="372">
        <f t="shared" si="149"/>
        <v>0</v>
      </c>
      <c r="Z753" s="372">
        <f t="shared" si="148"/>
        <v>0</v>
      </c>
      <c r="AA753" s="372">
        <f t="shared" si="148"/>
        <v>0</v>
      </c>
      <c r="AB753" s="372">
        <f t="shared" si="148"/>
        <v>0</v>
      </c>
      <c r="AC753" s="372">
        <f t="shared" si="148"/>
        <v>0</v>
      </c>
      <c r="AD753" s="372">
        <f t="shared" si="148"/>
        <v>0</v>
      </c>
      <c r="AE753" s="372">
        <f t="shared" si="148"/>
        <v>0</v>
      </c>
      <c r="AF753" s="346">
        <f t="shared" si="147"/>
        <v>0</v>
      </c>
      <c r="AG753" s="346">
        <f>IF(C753=Allgemeines!$C$12,SAV!$V753-SAV!$AH753,HLOOKUP(Allgemeines!$C$12-1,$AI$4:$AO$2000,ROW(C753)-3,FALSE)-$AH753)</f>
        <v>0</v>
      </c>
      <c r="AH753" s="346">
        <f>HLOOKUP(Allgemeines!$C$12,$AI$4:$AO$2000,ROW(C753)-3,FALSE)</f>
        <v>0</v>
      </c>
      <c r="AI753" s="346">
        <f t="shared" si="138"/>
        <v>0</v>
      </c>
      <c r="AJ753" s="346">
        <f t="shared" si="139"/>
        <v>0</v>
      </c>
      <c r="AK753" s="346">
        <f t="shared" si="140"/>
        <v>0</v>
      </c>
      <c r="AL753" s="346">
        <f t="shared" si="141"/>
        <v>0</v>
      </c>
      <c r="AM753" s="346">
        <f t="shared" si="142"/>
        <v>0</v>
      </c>
      <c r="AN753" s="346">
        <f t="shared" si="143"/>
        <v>0</v>
      </c>
      <c r="AO753" s="346">
        <f t="shared" si="144"/>
        <v>0</v>
      </c>
    </row>
    <row r="754" spans="1:41" x14ac:dyDescent="0.25">
      <c r="A754" s="369"/>
      <c r="B754" s="369"/>
      <c r="C754" s="370"/>
      <c r="D754" s="369"/>
      <c r="E754" s="369"/>
      <c r="F754" s="369"/>
      <c r="G754" s="344">
        <f t="shared" si="145"/>
        <v>0</v>
      </c>
      <c r="H754" s="369"/>
      <c r="I754" s="369"/>
      <c r="J754" s="369"/>
      <c r="K754" s="369"/>
      <c r="L754" s="369"/>
      <c r="M754" s="369"/>
      <c r="N754" s="369"/>
      <c r="O754" s="369"/>
      <c r="P754" s="371"/>
      <c r="Q754" s="465">
        <f>IF(C754&gt;Allgemeines!$C$12,0,SUM(G754,H754,J754,K754,M754:N754)-SUM(I754,L754,O754:P754))</f>
        <v>0</v>
      </c>
      <c r="R754" s="369"/>
      <c r="S754" s="369"/>
      <c r="T754" s="369"/>
      <c r="U754" s="369"/>
      <c r="V754" s="344">
        <f t="shared" si="146"/>
        <v>0</v>
      </c>
      <c r="W754" s="345">
        <f>IF(ISBLANK($B754),0,VLOOKUP($B754,Listen!$A$2:$C$45,2,FALSE))</f>
        <v>0</v>
      </c>
      <c r="X754" s="345">
        <f>IF(ISBLANK($B754),0,VLOOKUP($B754,Listen!$A$2:$C$45,3,FALSE))</f>
        <v>0</v>
      </c>
      <c r="Y754" s="372">
        <f t="shared" si="149"/>
        <v>0</v>
      </c>
      <c r="Z754" s="372">
        <f t="shared" si="148"/>
        <v>0</v>
      </c>
      <c r="AA754" s="372">
        <f t="shared" si="148"/>
        <v>0</v>
      </c>
      <c r="AB754" s="372">
        <f t="shared" ref="Z754:AE796" si="150">$W754</f>
        <v>0</v>
      </c>
      <c r="AC754" s="372">
        <f t="shared" si="150"/>
        <v>0</v>
      </c>
      <c r="AD754" s="372">
        <f t="shared" si="150"/>
        <v>0</v>
      </c>
      <c r="AE754" s="372">
        <f t="shared" si="150"/>
        <v>0</v>
      </c>
      <c r="AF754" s="346">
        <f t="shared" si="147"/>
        <v>0</v>
      </c>
      <c r="AG754" s="346">
        <f>IF(C754=Allgemeines!$C$12,SAV!$V754-SAV!$AH754,HLOOKUP(Allgemeines!$C$12-1,$AI$4:$AO$2000,ROW(C754)-3,FALSE)-$AH754)</f>
        <v>0</v>
      </c>
      <c r="AH754" s="346">
        <f>HLOOKUP(Allgemeines!$C$12,$AI$4:$AO$2000,ROW(C754)-3,FALSE)</f>
        <v>0</v>
      </c>
      <c r="AI754" s="346">
        <f t="shared" si="138"/>
        <v>0</v>
      </c>
      <c r="AJ754" s="346">
        <f t="shared" si="139"/>
        <v>0</v>
      </c>
      <c r="AK754" s="346">
        <f t="shared" si="140"/>
        <v>0</v>
      </c>
      <c r="AL754" s="346">
        <f t="shared" si="141"/>
        <v>0</v>
      </c>
      <c r="AM754" s="346">
        <f t="shared" si="142"/>
        <v>0</v>
      </c>
      <c r="AN754" s="346">
        <f t="shared" si="143"/>
        <v>0</v>
      </c>
      <c r="AO754" s="346">
        <f t="shared" si="144"/>
        <v>0</v>
      </c>
    </row>
    <row r="755" spans="1:41" x14ac:dyDescent="0.25">
      <c r="A755" s="369"/>
      <c r="B755" s="369"/>
      <c r="C755" s="370"/>
      <c r="D755" s="369"/>
      <c r="E755" s="369"/>
      <c r="F755" s="369"/>
      <c r="G755" s="344">
        <f t="shared" si="145"/>
        <v>0</v>
      </c>
      <c r="H755" s="369"/>
      <c r="I755" s="369"/>
      <c r="J755" s="369"/>
      <c r="K755" s="369"/>
      <c r="L755" s="369"/>
      <c r="M755" s="369"/>
      <c r="N755" s="369"/>
      <c r="O755" s="369"/>
      <c r="P755" s="371"/>
      <c r="Q755" s="465">
        <f>IF(C755&gt;Allgemeines!$C$12,0,SUM(G755,H755,J755,K755,M755:N755)-SUM(I755,L755,O755:P755))</f>
        <v>0</v>
      </c>
      <c r="R755" s="369"/>
      <c r="S755" s="369"/>
      <c r="T755" s="369"/>
      <c r="U755" s="369"/>
      <c r="V755" s="344">
        <f t="shared" si="146"/>
        <v>0</v>
      </c>
      <c r="W755" s="345">
        <f>IF(ISBLANK($B755),0,VLOOKUP($B755,Listen!$A$2:$C$45,2,FALSE))</f>
        <v>0</v>
      </c>
      <c r="X755" s="345">
        <f>IF(ISBLANK($B755),0,VLOOKUP($B755,Listen!$A$2:$C$45,3,FALSE))</f>
        <v>0</v>
      </c>
      <c r="Y755" s="372">
        <f t="shared" si="149"/>
        <v>0</v>
      </c>
      <c r="Z755" s="372">
        <f t="shared" si="150"/>
        <v>0</v>
      </c>
      <c r="AA755" s="372">
        <f t="shared" si="150"/>
        <v>0</v>
      </c>
      <c r="AB755" s="372">
        <f t="shared" si="150"/>
        <v>0</v>
      </c>
      <c r="AC755" s="372">
        <f t="shared" si="150"/>
        <v>0</v>
      </c>
      <c r="AD755" s="372">
        <f t="shared" si="150"/>
        <v>0</v>
      </c>
      <c r="AE755" s="372">
        <f t="shared" si="150"/>
        <v>0</v>
      </c>
      <c r="AF755" s="346">
        <f t="shared" si="147"/>
        <v>0</v>
      </c>
      <c r="AG755" s="346">
        <f>IF(C755=Allgemeines!$C$12,SAV!$V755-SAV!$AH755,HLOOKUP(Allgemeines!$C$12-1,$AI$4:$AO$2000,ROW(C755)-3,FALSE)-$AH755)</f>
        <v>0</v>
      </c>
      <c r="AH755" s="346">
        <f>HLOOKUP(Allgemeines!$C$12,$AI$4:$AO$2000,ROW(C755)-3,FALSE)</f>
        <v>0</v>
      </c>
      <c r="AI755" s="346">
        <f t="shared" si="138"/>
        <v>0</v>
      </c>
      <c r="AJ755" s="346">
        <f t="shared" si="139"/>
        <v>0</v>
      </c>
      <c r="AK755" s="346">
        <f t="shared" si="140"/>
        <v>0</v>
      </c>
      <c r="AL755" s="346">
        <f t="shared" si="141"/>
        <v>0</v>
      </c>
      <c r="AM755" s="346">
        <f t="shared" si="142"/>
        <v>0</v>
      </c>
      <c r="AN755" s="346">
        <f t="shared" si="143"/>
        <v>0</v>
      </c>
      <c r="AO755" s="346">
        <f t="shared" si="144"/>
        <v>0</v>
      </c>
    </row>
    <row r="756" spans="1:41" x14ac:dyDescent="0.25">
      <c r="A756" s="369"/>
      <c r="B756" s="369"/>
      <c r="C756" s="370"/>
      <c r="D756" s="369"/>
      <c r="E756" s="369"/>
      <c r="F756" s="369"/>
      <c r="G756" s="344">
        <f t="shared" si="145"/>
        <v>0</v>
      </c>
      <c r="H756" s="369"/>
      <c r="I756" s="369"/>
      <c r="J756" s="369"/>
      <c r="K756" s="369"/>
      <c r="L756" s="369"/>
      <c r="M756" s="369"/>
      <c r="N756" s="369"/>
      <c r="O756" s="369"/>
      <c r="P756" s="371"/>
      <c r="Q756" s="465">
        <f>IF(C756&gt;Allgemeines!$C$12,0,SUM(G756,H756,J756,K756,M756:N756)-SUM(I756,L756,O756:P756))</f>
        <v>0</v>
      </c>
      <c r="R756" s="369"/>
      <c r="S756" s="369"/>
      <c r="T756" s="369"/>
      <c r="U756" s="369"/>
      <c r="V756" s="344">
        <f t="shared" si="146"/>
        <v>0</v>
      </c>
      <c r="W756" s="345">
        <f>IF(ISBLANK($B756),0,VLOOKUP($B756,Listen!$A$2:$C$45,2,FALSE))</f>
        <v>0</v>
      </c>
      <c r="X756" s="345">
        <f>IF(ISBLANK($B756),0,VLOOKUP($B756,Listen!$A$2:$C$45,3,FALSE))</f>
        <v>0</v>
      </c>
      <c r="Y756" s="372">
        <f t="shared" si="149"/>
        <v>0</v>
      </c>
      <c r="Z756" s="372">
        <f t="shared" si="150"/>
        <v>0</v>
      </c>
      <c r="AA756" s="372">
        <f t="shared" si="150"/>
        <v>0</v>
      </c>
      <c r="AB756" s="372">
        <f t="shared" si="150"/>
        <v>0</v>
      </c>
      <c r="AC756" s="372">
        <f t="shared" si="150"/>
        <v>0</v>
      </c>
      <c r="AD756" s="372">
        <f t="shared" si="150"/>
        <v>0</v>
      </c>
      <c r="AE756" s="372">
        <f t="shared" si="150"/>
        <v>0</v>
      </c>
      <c r="AF756" s="346">
        <f t="shared" si="147"/>
        <v>0</v>
      </c>
      <c r="AG756" s="346">
        <f>IF(C756=Allgemeines!$C$12,SAV!$V756-SAV!$AH756,HLOOKUP(Allgemeines!$C$12-1,$AI$4:$AO$2000,ROW(C756)-3,FALSE)-$AH756)</f>
        <v>0</v>
      </c>
      <c r="AH756" s="346">
        <f>HLOOKUP(Allgemeines!$C$12,$AI$4:$AO$2000,ROW(C756)-3,FALSE)</f>
        <v>0</v>
      </c>
      <c r="AI756" s="346">
        <f t="shared" si="138"/>
        <v>0</v>
      </c>
      <c r="AJ756" s="346">
        <f t="shared" si="139"/>
        <v>0</v>
      </c>
      <c r="AK756" s="346">
        <f t="shared" si="140"/>
        <v>0</v>
      </c>
      <c r="AL756" s="346">
        <f t="shared" si="141"/>
        <v>0</v>
      </c>
      <c r="AM756" s="346">
        <f t="shared" si="142"/>
        <v>0</v>
      </c>
      <c r="AN756" s="346">
        <f t="shared" si="143"/>
        <v>0</v>
      </c>
      <c r="AO756" s="346">
        <f t="shared" si="144"/>
        <v>0</v>
      </c>
    </row>
    <row r="757" spans="1:41" x14ac:dyDescent="0.25">
      <c r="A757" s="369"/>
      <c r="B757" s="369"/>
      <c r="C757" s="370"/>
      <c r="D757" s="369"/>
      <c r="E757" s="369"/>
      <c r="F757" s="369"/>
      <c r="G757" s="344">
        <f t="shared" si="145"/>
        <v>0</v>
      </c>
      <c r="H757" s="369"/>
      <c r="I757" s="369"/>
      <c r="J757" s="369"/>
      <c r="K757" s="369"/>
      <c r="L757" s="369"/>
      <c r="M757" s="369"/>
      <c r="N757" s="369"/>
      <c r="O757" s="369"/>
      <c r="P757" s="371"/>
      <c r="Q757" s="465">
        <f>IF(C757&gt;Allgemeines!$C$12,0,SUM(G757,H757,J757,K757,M757:N757)-SUM(I757,L757,O757:P757))</f>
        <v>0</v>
      </c>
      <c r="R757" s="369"/>
      <c r="S757" s="369"/>
      <c r="T757" s="369"/>
      <c r="U757" s="369"/>
      <c r="V757" s="344">
        <f t="shared" si="146"/>
        <v>0</v>
      </c>
      <c r="W757" s="345">
        <f>IF(ISBLANK($B757),0,VLOOKUP($B757,Listen!$A$2:$C$45,2,FALSE))</f>
        <v>0</v>
      </c>
      <c r="X757" s="345">
        <f>IF(ISBLANK($B757),0,VLOOKUP($B757,Listen!$A$2:$C$45,3,FALSE))</f>
        <v>0</v>
      </c>
      <c r="Y757" s="372">
        <f t="shared" si="149"/>
        <v>0</v>
      </c>
      <c r="Z757" s="372">
        <f t="shared" si="150"/>
        <v>0</v>
      </c>
      <c r="AA757" s="372">
        <f t="shared" si="150"/>
        <v>0</v>
      </c>
      <c r="AB757" s="372">
        <f t="shared" si="150"/>
        <v>0</v>
      </c>
      <c r="AC757" s="372">
        <f t="shared" si="150"/>
        <v>0</v>
      </c>
      <c r="AD757" s="372">
        <f t="shared" si="150"/>
        <v>0</v>
      </c>
      <c r="AE757" s="372">
        <f t="shared" si="150"/>
        <v>0</v>
      </c>
      <c r="AF757" s="346">
        <f t="shared" si="147"/>
        <v>0</v>
      </c>
      <c r="AG757" s="346">
        <f>IF(C757=Allgemeines!$C$12,SAV!$V757-SAV!$AH757,HLOOKUP(Allgemeines!$C$12-1,$AI$4:$AO$2000,ROW(C757)-3,FALSE)-$AH757)</f>
        <v>0</v>
      </c>
      <c r="AH757" s="346">
        <f>HLOOKUP(Allgemeines!$C$12,$AI$4:$AO$2000,ROW(C757)-3,FALSE)</f>
        <v>0</v>
      </c>
      <c r="AI757" s="346">
        <f t="shared" si="138"/>
        <v>0</v>
      </c>
      <c r="AJ757" s="346">
        <f t="shared" si="139"/>
        <v>0</v>
      </c>
      <c r="AK757" s="346">
        <f t="shared" si="140"/>
        <v>0</v>
      </c>
      <c r="AL757" s="346">
        <f t="shared" si="141"/>
        <v>0</v>
      </c>
      <c r="AM757" s="346">
        <f t="shared" si="142"/>
        <v>0</v>
      </c>
      <c r="AN757" s="346">
        <f t="shared" si="143"/>
        <v>0</v>
      </c>
      <c r="AO757" s="346">
        <f t="shared" si="144"/>
        <v>0</v>
      </c>
    </row>
    <row r="758" spans="1:41" x14ac:dyDescent="0.25">
      <c r="A758" s="369"/>
      <c r="B758" s="369"/>
      <c r="C758" s="370"/>
      <c r="D758" s="369"/>
      <c r="E758" s="369"/>
      <c r="F758" s="369"/>
      <c r="G758" s="344">
        <f t="shared" si="145"/>
        <v>0</v>
      </c>
      <c r="H758" s="369"/>
      <c r="I758" s="369"/>
      <c r="J758" s="369"/>
      <c r="K758" s="369"/>
      <c r="L758" s="369"/>
      <c r="M758" s="369"/>
      <c r="N758" s="369"/>
      <c r="O758" s="369"/>
      <c r="P758" s="371"/>
      <c r="Q758" s="465">
        <f>IF(C758&gt;Allgemeines!$C$12,0,SUM(G758,H758,J758,K758,M758:N758)-SUM(I758,L758,O758:P758))</f>
        <v>0</v>
      </c>
      <c r="R758" s="369"/>
      <c r="S758" s="369"/>
      <c r="T758" s="369"/>
      <c r="U758" s="369"/>
      <c r="V758" s="344">
        <f t="shared" si="146"/>
        <v>0</v>
      </c>
      <c r="W758" s="345">
        <f>IF(ISBLANK($B758),0,VLOOKUP($B758,Listen!$A$2:$C$45,2,FALSE))</f>
        <v>0</v>
      </c>
      <c r="X758" s="345">
        <f>IF(ISBLANK($B758),0,VLOOKUP($B758,Listen!$A$2:$C$45,3,FALSE))</f>
        <v>0</v>
      </c>
      <c r="Y758" s="372">
        <f t="shared" si="149"/>
        <v>0</v>
      </c>
      <c r="Z758" s="372">
        <f t="shared" si="150"/>
        <v>0</v>
      </c>
      <c r="AA758" s="372">
        <f t="shared" si="150"/>
        <v>0</v>
      </c>
      <c r="AB758" s="372">
        <f t="shared" si="150"/>
        <v>0</v>
      </c>
      <c r="AC758" s="372">
        <f t="shared" si="150"/>
        <v>0</v>
      </c>
      <c r="AD758" s="372">
        <f t="shared" si="150"/>
        <v>0</v>
      </c>
      <c r="AE758" s="372">
        <f t="shared" si="150"/>
        <v>0</v>
      </c>
      <c r="AF758" s="346">
        <f t="shared" si="147"/>
        <v>0</v>
      </c>
      <c r="AG758" s="346">
        <f>IF(C758=Allgemeines!$C$12,SAV!$V758-SAV!$AH758,HLOOKUP(Allgemeines!$C$12-1,$AI$4:$AO$2000,ROW(C758)-3,FALSE)-$AH758)</f>
        <v>0</v>
      </c>
      <c r="AH758" s="346">
        <f>HLOOKUP(Allgemeines!$C$12,$AI$4:$AO$2000,ROW(C758)-3,FALSE)</f>
        <v>0</v>
      </c>
      <c r="AI758" s="346">
        <f t="shared" si="138"/>
        <v>0</v>
      </c>
      <c r="AJ758" s="346">
        <f t="shared" si="139"/>
        <v>0</v>
      </c>
      <c r="AK758" s="346">
        <f t="shared" si="140"/>
        <v>0</v>
      </c>
      <c r="AL758" s="346">
        <f t="shared" si="141"/>
        <v>0</v>
      </c>
      <c r="AM758" s="346">
        <f t="shared" si="142"/>
        <v>0</v>
      </c>
      <c r="AN758" s="346">
        <f t="shared" si="143"/>
        <v>0</v>
      </c>
      <c r="AO758" s="346">
        <f t="shared" si="144"/>
        <v>0</v>
      </c>
    </row>
    <row r="759" spans="1:41" x14ac:dyDescent="0.25">
      <c r="A759" s="369"/>
      <c r="B759" s="369"/>
      <c r="C759" s="370"/>
      <c r="D759" s="369"/>
      <c r="E759" s="369"/>
      <c r="F759" s="369"/>
      <c r="G759" s="344">
        <f t="shared" si="145"/>
        <v>0</v>
      </c>
      <c r="H759" s="369"/>
      <c r="I759" s="369"/>
      <c r="J759" s="369"/>
      <c r="K759" s="369"/>
      <c r="L759" s="369"/>
      <c r="M759" s="369"/>
      <c r="N759" s="369"/>
      <c r="O759" s="369"/>
      <c r="P759" s="371"/>
      <c r="Q759" s="465">
        <f>IF(C759&gt;Allgemeines!$C$12,0,SUM(G759,H759,J759,K759,M759:N759)-SUM(I759,L759,O759:P759))</f>
        <v>0</v>
      </c>
      <c r="R759" s="369"/>
      <c r="S759" s="369"/>
      <c r="T759" s="369"/>
      <c r="U759" s="369"/>
      <c r="V759" s="344">
        <f t="shared" si="146"/>
        <v>0</v>
      </c>
      <c r="W759" s="345">
        <f>IF(ISBLANK($B759),0,VLOOKUP($B759,Listen!$A$2:$C$45,2,FALSE))</f>
        <v>0</v>
      </c>
      <c r="X759" s="345">
        <f>IF(ISBLANK($B759),0,VLOOKUP($B759,Listen!$A$2:$C$45,3,FALSE))</f>
        <v>0</v>
      </c>
      <c r="Y759" s="372">
        <f t="shared" si="149"/>
        <v>0</v>
      </c>
      <c r="Z759" s="372">
        <f t="shared" si="150"/>
        <v>0</v>
      </c>
      <c r="AA759" s="372">
        <f t="shared" si="150"/>
        <v>0</v>
      </c>
      <c r="AB759" s="372">
        <f t="shared" si="150"/>
        <v>0</v>
      </c>
      <c r="AC759" s="372">
        <f t="shared" si="150"/>
        <v>0</v>
      </c>
      <c r="AD759" s="372">
        <f t="shared" si="150"/>
        <v>0</v>
      </c>
      <c r="AE759" s="372">
        <f t="shared" si="150"/>
        <v>0</v>
      </c>
      <c r="AF759" s="346">
        <f t="shared" si="147"/>
        <v>0</v>
      </c>
      <c r="AG759" s="346">
        <f>IF(C759=Allgemeines!$C$12,SAV!$V759-SAV!$AH759,HLOOKUP(Allgemeines!$C$12-1,$AI$4:$AO$2000,ROW(C759)-3,FALSE)-$AH759)</f>
        <v>0</v>
      </c>
      <c r="AH759" s="346">
        <f>HLOOKUP(Allgemeines!$C$12,$AI$4:$AO$2000,ROW(C759)-3,FALSE)</f>
        <v>0</v>
      </c>
      <c r="AI759" s="346">
        <f t="shared" si="138"/>
        <v>0</v>
      </c>
      <c r="AJ759" s="346">
        <f t="shared" si="139"/>
        <v>0</v>
      </c>
      <c r="AK759" s="346">
        <f t="shared" si="140"/>
        <v>0</v>
      </c>
      <c r="AL759" s="346">
        <f t="shared" si="141"/>
        <v>0</v>
      </c>
      <c r="AM759" s="346">
        <f t="shared" si="142"/>
        <v>0</v>
      </c>
      <c r="AN759" s="346">
        <f t="shared" si="143"/>
        <v>0</v>
      </c>
      <c r="AO759" s="346">
        <f t="shared" si="144"/>
        <v>0</v>
      </c>
    </row>
    <row r="760" spans="1:41" x14ac:dyDescent="0.25">
      <c r="A760" s="369"/>
      <c r="B760" s="369"/>
      <c r="C760" s="370"/>
      <c r="D760" s="369"/>
      <c r="E760" s="369"/>
      <c r="F760" s="369"/>
      <c r="G760" s="344">
        <f t="shared" si="145"/>
        <v>0</v>
      </c>
      <c r="H760" s="369"/>
      <c r="I760" s="369"/>
      <c r="J760" s="369"/>
      <c r="K760" s="369"/>
      <c r="L760" s="369"/>
      <c r="M760" s="369"/>
      <c r="N760" s="369"/>
      <c r="O760" s="369"/>
      <c r="P760" s="371"/>
      <c r="Q760" s="465">
        <f>IF(C760&gt;Allgemeines!$C$12,0,SUM(G760,H760,J760,K760,M760:N760)-SUM(I760,L760,O760:P760))</f>
        <v>0</v>
      </c>
      <c r="R760" s="369"/>
      <c r="S760" s="369"/>
      <c r="T760" s="369"/>
      <c r="U760" s="369"/>
      <c r="V760" s="344">
        <f t="shared" si="146"/>
        <v>0</v>
      </c>
      <c r="W760" s="345">
        <f>IF(ISBLANK($B760),0,VLOOKUP($B760,Listen!$A$2:$C$45,2,FALSE))</f>
        <v>0</v>
      </c>
      <c r="X760" s="345">
        <f>IF(ISBLANK($B760),0,VLOOKUP($B760,Listen!$A$2:$C$45,3,FALSE))</f>
        <v>0</v>
      </c>
      <c r="Y760" s="372">
        <f t="shared" si="149"/>
        <v>0</v>
      </c>
      <c r="Z760" s="372">
        <f t="shared" si="150"/>
        <v>0</v>
      </c>
      <c r="AA760" s="372">
        <f t="shared" si="150"/>
        <v>0</v>
      </c>
      <c r="AB760" s="372">
        <f t="shared" si="150"/>
        <v>0</v>
      </c>
      <c r="AC760" s="372">
        <f t="shared" si="150"/>
        <v>0</v>
      </c>
      <c r="AD760" s="372">
        <f t="shared" si="150"/>
        <v>0</v>
      </c>
      <c r="AE760" s="372">
        <f t="shared" si="150"/>
        <v>0</v>
      </c>
      <c r="AF760" s="346">
        <f t="shared" si="147"/>
        <v>0</v>
      </c>
      <c r="AG760" s="346">
        <f>IF(C760=Allgemeines!$C$12,SAV!$V760-SAV!$AH760,HLOOKUP(Allgemeines!$C$12-1,$AI$4:$AO$2000,ROW(C760)-3,FALSE)-$AH760)</f>
        <v>0</v>
      </c>
      <c r="AH760" s="346">
        <f>HLOOKUP(Allgemeines!$C$12,$AI$4:$AO$2000,ROW(C760)-3,FALSE)</f>
        <v>0</v>
      </c>
      <c r="AI760" s="346">
        <f t="shared" si="138"/>
        <v>0</v>
      </c>
      <c r="AJ760" s="346">
        <f t="shared" si="139"/>
        <v>0</v>
      </c>
      <c r="AK760" s="346">
        <f t="shared" si="140"/>
        <v>0</v>
      </c>
      <c r="AL760" s="346">
        <f t="shared" si="141"/>
        <v>0</v>
      </c>
      <c r="AM760" s="346">
        <f t="shared" si="142"/>
        <v>0</v>
      </c>
      <c r="AN760" s="346">
        <f t="shared" si="143"/>
        <v>0</v>
      </c>
      <c r="AO760" s="346">
        <f t="shared" si="144"/>
        <v>0</v>
      </c>
    </row>
    <row r="761" spans="1:41" x14ac:dyDescent="0.25">
      <c r="A761" s="369"/>
      <c r="B761" s="369"/>
      <c r="C761" s="370"/>
      <c r="D761" s="369"/>
      <c r="E761" s="369"/>
      <c r="F761" s="369"/>
      <c r="G761" s="344">
        <f t="shared" si="145"/>
        <v>0</v>
      </c>
      <c r="H761" s="369"/>
      <c r="I761" s="369"/>
      <c r="J761" s="369"/>
      <c r="K761" s="369"/>
      <c r="L761" s="369"/>
      <c r="M761" s="369"/>
      <c r="N761" s="369"/>
      <c r="O761" s="369"/>
      <c r="P761" s="371"/>
      <c r="Q761" s="465">
        <f>IF(C761&gt;Allgemeines!$C$12,0,SUM(G761,H761,J761,K761,M761:N761)-SUM(I761,L761,O761:P761))</f>
        <v>0</v>
      </c>
      <c r="R761" s="369"/>
      <c r="S761" s="369"/>
      <c r="T761" s="369"/>
      <c r="U761" s="369"/>
      <c r="V761" s="344">
        <f t="shared" si="146"/>
        <v>0</v>
      </c>
      <c r="W761" s="345">
        <f>IF(ISBLANK($B761),0,VLOOKUP($B761,Listen!$A$2:$C$45,2,FALSE))</f>
        <v>0</v>
      </c>
      <c r="X761" s="345">
        <f>IF(ISBLANK($B761),0,VLOOKUP($B761,Listen!$A$2:$C$45,3,FALSE))</f>
        <v>0</v>
      </c>
      <c r="Y761" s="372">
        <f t="shared" si="149"/>
        <v>0</v>
      </c>
      <c r="Z761" s="372">
        <f t="shared" si="150"/>
        <v>0</v>
      </c>
      <c r="AA761" s="372">
        <f t="shared" si="150"/>
        <v>0</v>
      </c>
      <c r="AB761" s="372">
        <f t="shared" si="150"/>
        <v>0</v>
      </c>
      <c r="AC761" s="372">
        <f t="shared" si="150"/>
        <v>0</v>
      </c>
      <c r="AD761" s="372">
        <f t="shared" si="150"/>
        <v>0</v>
      </c>
      <c r="AE761" s="372">
        <f t="shared" si="150"/>
        <v>0</v>
      </c>
      <c r="AF761" s="346">
        <f t="shared" si="147"/>
        <v>0</v>
      </c>
      <c r="AG761" s="346">
        <f>IF(C761=Allgemeines!$C$12,SAV!$V761-SAV!$AH761,HLOOKUP(Allgemeines!$C$12-1,$AI$4:$AO$2000,ROW(C761)-3,FALSE)-$AH761)</f>
        <v>0</v>
      </c>
      <c r="AH761" s="346">
        <f>HLOOKUP(Allgemeines!$C$12,$AI$4:$AO$2000,ROW(C761)-3,FALSE)</f>
        <v>0</v>
      </c>
      <c r="AI761" s="346">
        <f t="shared" si="138"/>
        <v>0</v>
      </c>
      <c r="AJ761" s="346">
        <f t="shared" si="139"/>
        <v>0</v>
      </c>
      <c r="AK761" s="346">
        <f t="shared" si="140"/>
        <v>0</v>
      </c>
      <c r="AL761" s="346">
        <f t="shared" si="141"/>
        <v>0</v>
      </c>
      <c r="AM761" s="346">
        <f t="shared" si="142"/>
        <v>0</v>
      </c>
      <c r="AN761" s="346">
        <f t="shared" si="143"/>
        <v>0</v>
      </c>
      <c r="AO761" s="346">
        <f t="shared" si="144"/>
        <v>0</v>
      </c>
    </row>
    <row r="762" spans="1:41" x14ac:dyDescent="0.25">
      <c r="A762" s="369"/>
      <c r="B762" s="369"/>
      <c r="C762" s="370"/>
      <c r="D762" s="369"/>
      <c r="E762" s="369"/>
      <c r="F762" s="369"/>
      <c r="G762" s="344">
        <f t="shared" si="145"/>
        <v>0</v>
      </c>
      <c r="H762" s="369"/>
      <c r="I762" s="369"/>
      <c r="J762" s="369"/>
      <c r="K762" s="369"/>
      <c r="L762" s="369"/>
      <c r="M762" s="369"/>
      <c r="N762" s="369"/>
      <c r="O762" s="369"/>
      <c r="P762" s="371"/>
      <c r="Q762" s="465">
        <f>IF(C762&gt;Allgemeines!$C$12,0,SUM(G762,H762,J762,K762,M762:N762)-SUM(I762,L762,O762:P762))</f>
        <v>0</v>
      </c>
      <c r="R762" s="369"/>
      <c r="S762" s="369"/>
      <c r="T762" s="369"/>
      <c r="U762" s="369"/>
      <c r="V762" s="344">
        <f t="shared" si="146"/>
        <v>0</v>
      </c>
      <c r="W762" s="345">
        <f>IF(ISBLANK($B762),0,VLOOKUP($B762,Listen!$A$2:$C$45,2,FALSE))</f>
        <v>0</v>
      </c>
      <c r="X762" s="345">
        <f>IF(ISBLANK($B762),0,VLOOKUP($B762,Listen!$A$2:$C$45,3,FALSE))</f>
        <v>0</v>
      </c>
      <c r="Y762" s="372">
        <f t="shared" si="149"/>
        <v>0</v>
      </c>
      <c r="Z762" s="372">
        <f t="shared" si="150"/>
        <v>0</v>
      </c>
      <c r="AA762" s="372">
        <f t="shared" si="150"/>
        <v>0</v>
      </c>
      <c r="AB762" s="372">
        <f t="shared" si="150"/>
        <v>0</v>
      </c>
      <c r="AC762" s="372">
        <f t="shared" si="150"/>
        <v>0</v>
      </c>
      <c r="AD762" s="372">
        <f t="shared" si="150"/>
        <v>0</v>
      </c>
      <c r="AE762" s="372">
        <f t="shared" si="150"/>
        <v>0</v>
      </c>
      <c r="AF762" s="346">
        <f t="shared" si="147"/>
        <v>0</v>
      </c>
      <c r="AG762" s="346">
        <f>IF(C762=Allgemeines!$C$12,SAV!$V762-SAV!$AH762,HLOOKUP(Allgemeines!$C$12-1,$AI$4:$AO$2000,ROW(C762)-3,FALSE)-$AH762)</f>
        <v>0</v>
      </c>
      <c r="AH762" s="346">
        <f>HLOOKUP(Allgemeines!$C$12,$AI$4:$AO$2000,ROW(C762)-3,FALSE)</f>
        <v>0</v>
      </c>
      <c r="AI762" s="346">
        <f t="shared" si="138"/>
        <v>0</v>
      </c>
      <c r="AJ762" s="346">
        <f t="shared" si="139"/>
        <v>0</v>
      </c>
      <c r="AK762" s="346">
        <f t="shared" si="140"/>
        <v>0</v>
      </c>
      <c r="AL762" s="346">
        <f t="shared" si="141"/>
        <v>0</v>
      </c>
      <c r="AM762" s="346">
        <f t="shared" si="142"/>
        <v>0</v>
      </c>
      <c r="AN762" s="346">
        <f t="shared" si="143"/>
        <v>0</v>
      </c>
      <c r="AO762" s="346">
        <f t="shared" si="144"/>
        <v>0</v>
      </c>
    </row>
    <row r="763" spans="1:41" x14ac:dyDescent="0.25">
      <c r="A763" s="369"/>
      <c r="B763" s="369"/>
      <c r="C763" s="370"/>
      <c r="D763" s="369"/>
      <c r="E763" s="369"/>
      <c r="F763" s="369"/>
      <c r="G763" s="344">
        <f t="shared" si="145"/>
        <v>0</v>
      </c>
      <c r="H763" s="369"/>
      <c r="I763" s="369"/>
      <c r="J763" s="369"/>
      <c r="K763" s="369"/>
      <c r="L763" s="369"/>
      <c r="M763" s="369"/>
      <c r="N763" s="369"/>
      <c r="O763" s="369"/>
      <c r="P763" s="371"/>
      <c r="Q763" s="465">
        <f>IF(C763&gt;Allgemeines!$C$12,0,SUM(G763,H763,J763,K763,M763:N763)-SUM(I763,L763,O763:P763))</f>
        <v>0</v>
      </c>
      <c r="R763" s="369"/>
      <c r="S763" s="369"/>
      <c r="T763" s="369"/>
      <c r="U763" s="369"/>
      <c r="V763" s="344">
        <f t="shared" si="146"/>
        <v>0</v>
      </c>
      <c r="W763" s="345">
        <f>IF(ISBLANK($B763),0,VLOOKUP($B763,Listen!$A$2:$C$45,2,FALSE))</f>
        <v>0</v>
      </c>
      <c r="X763" s="345">
        <f>IF(ISBLANK($B763),0,VLOOKUP($B763,Listen!$A$2:$C$45,3,FALSE))</f>
        <v>0</v>
      </c>
      <c r="Y763" s="372">
        <f t="shared" si="149"/>
        <v>0</v>
      </c>
      <c r="Z763" s="372">
        <f t="shared" si="150"/>
        <v>0</v>
      </c>
      <c r="AA763" s="372">
        <f t="shared" si="150"/>
        <v>0</v>
      </c>
      <c r="AB763" s="372">
        <f t="shared" si="150"/>
        <v>0</v>
      </c>
      <c r="AC763" s="372">
        <f t="shared" si="150"/>
        <v>0</v>
      </c>
      <c r="AD763" s="372">
        <f t="shared" si="150"/>
        <v>0</v>
      </c>
      <c r="AE763" s="372">
        <f t="shared" si="150"/>
        <v>0</v>
      </c>
      <c r="AF763" s="346">
        <f t="shared" si="147"/>
        <v>0</v>
      </c>
      <c r="AG763" s="346">
        <f>IF(C763=Allgemeines!$C$12,SAV!$V763-SAV!$AH763,HLOOKUP(Allgemeines!$C$12-1,$AI$4:$AO$2000,ROW(C763)-3,FALSE)-$AH763)</f>
        <v>0</v>
      </c>
      <c r="AH763" s="346">
        <f>HLOOKUP(Allgemeines!$C$12,$AI$4:$AO$2000,ROW(C763)-3,FALSE)</f>
        <v>0</v>
      </c>
      <c r="AI763" s="346">
        <f t="shared" si="138"/>
        <v>0</v>
      </c>
      <c r="AJ763" s="346">
        <f t="shared" si="139"/>
        <v>0</v>
      </c>
      <c r="AK763" s="346">
        <f t="shared" si="140"/>
        <v>0</v>
      </c>
      <c r="AL763" s="346">
        <f t="shared" si="141"/>
        <v>0</v>
      </c>
      <c r="AM763" s="346">
        <f t="shared" si="142"/>
        <v>0</v>
      </c>
      <c r="AN763" s="346">
        <f t="shared" si="143"/>
        <v>0</v>
      </c>
      <c r="AO763" s="346">
        <f t="shared" si="144"/>
        <v>0</v>
      </c>
    </row>
    <row r="764" spans="1:41" x14ac:dyDescent="0.25">
      <c r="A764" s="369"/>
      <c r="B764" s="369"/>
      <c r="C764" s="370"/>
      <c r="D764" s="369"/>
      <c r="E764" s="369"/>
      <c r="F764" s="369"/>
      <c r="G764" s="344">
        <f t="shared" si="145"/>
        <v>0</v>
      </c>
      <c r="H764" s="369"/>
      <c r="I764" s="369"/>
      <c r="J764" s="369"/>
      <c r="K764" s="369"/>
      <c r="L764" s="369"/>
      <c r="M764" s="369"/>
      <c r="N764" s="369"/>
      <c r="O764" s="369"/>
      <c r="P764" s="371"/>
      <c r="Q764" s="465">
        <f>IF(C764&gt;Allgemeines!$C$12,0,SUM(G764,H764,J764,K764,M764:N764)-SUM(I764,L764,O764:P764))</f>
        <v>0</v>
      </c>
      <c r="R764" s="369"/>
      <c r="S764" s="369"/>
      <c r="T764" s="369"/>
      <c r="U764" s="369"/>
      <c r="V764" s="344">
        <f t="shared" si="146"/>
        <v>0</v>
      </c>
      <c r="W764" s="345">
        <f>IF(ISBLANK($B764),0,VLOOKUP($B764,Listen!$A$2:$C$45,2,FALSE))</f>
        <v>0</v>
      </c>
      <c r="X764" s="345">
        <f>IF(ISBLANK($B764),0,VLOOKUP($B764,Listen!$A$2:$C$45,3,FALSE))</f>
        <v>0</v>
      </c>
      <c r="Y764" s="372">
        <f t="shared" si="149"/>
        <v>0</v>
      </c>
      <c r="Z764" s="372">
        <f t="shared" si="150"/>
        <v>0</v>
      </c>
      <c r="AA764" s="372">
        <f t="shared" si="150"/>
        <v>0</v>
      </c>
      <c r="AB764" s="372">
        <f t="shared" si="150"/>
        <v>0</v>
      </c>
      <c r="AC764" s="372">
        <f t="shared" si="150"/>
        <v>0</v>
      </c>
      <c r="AD764" s="372">
        <f t="shared" si="150"/>
        <v>0</v>
      </c>
      <c r="AE764" s="372">
        <f t="shared" si="150"/>
        <v>0</v>
      </c>
      <c r="AF764" s="346">
        <f t="shared" si="147"/>
        <v>0</v>
      </c>
      <c r="AG764" s="346">
        <f>IF(C764=Allgemeines!$C$12,SAV!$V764-SAV!$AH764,HLOOKUP(Allgemeines!$C$12-1,$AI$4:$AO$2000,ROW(C764)-3,FALSE)-$AH764)</f>
        <v>0</v>
      </c>
      <c r="AH764" s="346">
        <f>HLOOKUP(Allgemeines!$C$12,$AI$4:$AO$2000,ROW(C764)-3,FALSE)</f>
        <v>0</v>
      </c>
      <c r="AI764" s="346">
        <f t="shared" si="138"/>
        <v>0</v>
      </c>
      <c r="AJ764" s="346">
        <f t="shared" si="139"/>
        <v>0</v>
      </c>
      <c r="AK764" s="346">
        <f t="shared" si="140"/>
        <v>0</v>
      </c>
      <c r="AL764" s="346">
        <f t="shared" si="141"/>
        <v>0</v>
      </c>
      <c r="AM764" s="346">
        <f t="shared" si="142"/>
        <v>0</v>
      </c>
      <c r="AN764" s="346">
        <f t="shared" si="143"/>
        <v>0</v>
      </c>
      <c r="AO764" s="346">
        <f t="shared" si="144"/>
        <v>0</v>
      </c>
    </row>
    <row r="765" spans="1:41" x14ac:dyDescent="0.25">
      <c r="A765" s="369"/>
      <c r="B765" s="369"/>
      <c r="C765" s="370"/>
      <c r="D765" s="369"/>
      <c r="E765" s="369"/>
      <c r="F765" s="369"/>
      <c r="G765" s="344">
        <f t="shared" si="145"/>
        <v>0</v>
      </c>
      <c r="H765" s="369"/>
      <c r="I765" s="369"/>
      <c r="J765" s="369"/>
      <c r="K765" s="369"/>
      <c r="L765" s="369"/>
      <c r="M765" s="369"/>
      <c r="N765" s="369"/>
      <c r="O765" s="369"/>
      <c r="P765" s="371"/>
      <c r="Q765" s="465">
        <f>IF(C765&gt;Allgemeines!$C$12,0,SUM(G765,H765,J765,K765,M765:N765)-SUM(I765,L765,O765:P765))</f>
        <v>0</v>
      </c>
      <c r="R765" s="369"/>
      <c r="S765" s="369"/>
      <c r="T765" s="369"/>
      <c r="U765" s="369"/>
      <c r="V765" s="344">
        <f t="shared" si="146"/>
        <v>0</v>
      </c>
      <c r="W765" s="345">
        <f>IF(ISBLANK($B765),0,VLOOKUP($B765,Listen!$A$2:$C$45,2,FALSE))</f>
        <v>0</v>
      </c>
      <c r="X765" s="345">
        <f>IF(ISBLANK($B765),0,VLOOKUP($B765,Listen!$A$2:$C$45,3,FALSE))</f>
        <v>0</v>
      </c>
      <c r="Y765" s="372">
        <f t="shared" si="149"/>
        <v>0</v>
      </c>
      <c r="Z765" s="372">
        <f t="shared" si="150"/>
        <v>0</v>
      </c>
      <c r="AA765" s="372">
        <f t="shared" si="150"/>
        <v>0</v>
      </c>
      <c r="AB765" s="372">
        <f t="shared" si="150"/>
        <v>0</v>
      </c>
      <c r="AC765" s="372">
        <f t="shared" si="150"/>
        <v>0</v>
      </c>
      <c r="AD765" s="372">
        <f t="shared" si="150"/>
        <v>0</v>
      </c>
      <c r="AE765" s="372">
        <f t="shared" si="150"/>
        <v>0</v>
      </c>
      <c r="AF765" s="346">
        <f t="shared" si="147"/>
        <v>0</v>
      </c>
      <c r="AG765" s="346">
        <f>IF(C765=Allgemeines!$C$12,SAV!$V765-SAV!$AH765,HLOOKUP(Allgemeines!$C$12-1,$AI$4:$AO$2000,ROW(C765)-3,FALSE)-$AH765)</f>
        <v>0</v>
      </c>
      <c r="AH765" s="346">
        <f>HLOOKUP(Allgemeines!$C$12,$AI$4:$AO$2000,ROW(C765)-3,FALSE)</f>
        <v>0</v>
      </c>
      <c r="AI765" s="346">
        <f t="shared" si="138"/>
        <v>0</v>
      </c>
      <c r="AJ765" s="346">
        <f t="shared" si="139"/>
        <v>0</v>
      </c>
      <c r="AK765" s="346">
        <f t="shared" si="140"/>
        <v>0</v>
      </c>
      <c r="AL765" s="346">
        <f t="shared" si="141"/>
        <v>0</v>
      </c>
      <c r="AM765" s="346">
        <f t="shared" si="142"/>
        <v>0</v>
      </c>
      <c r="AN765" s="346">
        <f t="shared" si="143"/>
        <v>0</v>
      </c>
      <c r="AO765" s="346">
        <f t="shared" si="144"/>
        <v>0</v>
      </c>
    </row>
    <row r="766" spans="1:41" x14ac:dyDescent="0.25">
      <c r="A766" s="369"/>
      <c r="B766" s="369"/>
      <c r="C766" s="370"/>
      <c r="D766" s="369"/>
      <c r="E766" s="369"/>
      <c r="F766" s="369"/>
      <c r="G766" s="344">
        <f t="shared" si="145"/>
        <v>0</v>
      </c>
      <c r="H766" s="369"/>
      <c r="I766" s="369"/>
      <c r="J766" s="369"/>
      <c r="K766" s="369"/>
      <c r="L766" s="369"/>
      <c r="M766" s="369"/>
      <c r="N766" s="369"/>
      <c r="O766" s="369"/>
      <c r="P766" s="371"/>
      <c r="Q766" s="465">
        <f>IF(C766&gt;Allgemeines!$C$12,0,SUM(G766,H766,J766,K766,M766:N766)-SUM(I766,L766,O766:P766))</f>
        <v>0</v>
      </c>
      <c r="R766" s="369"/>
      <c r="S766" s="369"/>
      <c r="T766" s="369"/>
      <c r="U766" s="369"/>
      <c r="V766" s="344">
        <f t="shared" si="146"/>
        <v>0</v>
      </c>
      <c r="W766" s="345">
        <f>IF(ISBLANK($B766),0,VLOOKUP($B766,Listen!$A$2:$C$45,2,FALSE))</f>
        <v>0</v>
      </c>
      <c r="X766" s="345">
        <f>IF(ISBLANK($B766),0,VLOOKUP($B766,Listen!$A$2:$C$45,3,FALSE))</f>
        <v>0</v>
      </c>
      <c r="Y766" s="372">
        <f t="shared" si="149"/>
        <v>0</v>
      </c>
      <c r="Z766" s="372">
        <f t="shared" si="150"/>
        <v>0</v>
      </c>
      <c r="AA766" s="372">
        <f t="shared" si="150"/>
        <v>0</v>
      </c>
      <c r="AB766" s="372">
        <f t="shared" si="150"/>
        <v>0</v>
      </c>
      <c r="AC766" s="372">
        <f t="shared" si="150"/>
        <v>0</v>
      </c>
      <c r="AD766" s="372">
        <f t="shared" si="150"/>
        <v>0</v>
      </c>
      <c r="AE766" s="372">
        <f t="shared" si="150"/>
        <v>0</v>
      </c>
      <c r="AF766" s="346">
        <f t="shared" si="147"/>
        <v>0</v>
      </c>
      <c r="AG766" s="346">
        <f>IF(C766=Allgemeines!$C$12,SAV!$V766-SAV!$AH766,HLOOKUP(Allgemeines!$C$12-1,$AI$4:$AO$2000,ROW(C766)-3,FALSE)-$AH766)</f>
        <v>0</v>
      </c>
      <c r="AH766" s="346">
        <f>HLOOKUP(Allgemeines!$C$12,$AI$4:$AO$2000,ROW(C766)-3,FALSE)</f>
        <v>0</v>
      </c>
      <c r="AI766" s="346">
        <f t="shared" si="138"/>
        <v>0</v>
      </c>
      <c r="AJ766" s="346">
        <f t="shared" si="139"/>
        <v>0</v>
      </c>
      <c r="AK766" s="346">
        <f t="shared" si="140"/>
        <v>0</v>
      </c>
      <c r="AL766" s="346">
        <f t="shared" si="141"/>
        <v>0</v>
      </c>
      <c r="AM766" s="346">
        <f t="shared" si="142"/>
        <v>0</v>
      </c>
      <c r="AN766" s="346">
        <f t="shared" si="143"/>
        <v>0</v>
      </c>
      <c r="AO766" s="346">
        <f t="shared" si="144"/>
        <v>0</v>
      </c>
    </row>
    <row r="767" spans="1:41" x14ac:dyDescent="0.25">
      <c r="A767" s="369"/>
      <c r="B767" s="369"/>
      <c r="C767" s="370"/>
      <c r="D767" s="369"/>
      <c r="E767" s="369"/>
      <c r="F767" s="369"/>
      <c r="G767" s="344">
        <f t="shared" si="145"/>
        <v>0</v>
      </c>
      <c r="H767" s="369"/>
      <c r="I767" s="369"/>
      <c r="J767" s="369"/>
      <c r="K767" s="369"/>
      <c r="L767" s="369"/>
      <c r="M767" s="369"/>
      <c r="N767" s="369"/>
      <c r="O767" s="369"/>
      <c r="P767" s="371"/>
      <c r="Q767" s="465">
        <f>IF(C767&gt;Allgemeines!$C$12,0,SUM(G767,H767,J767,K767,M767:N767)-SUM(I767,L767,O767:P767))</f>
        <v>0</v>
      </c>
      <c r="R767" s="369"/>
      <c r="S767" s="369"/>
      <c r="T767" s="369"/>
      <c r="U767" s="369"/>
      <c r="V767" s="344">
        <f t="shared" si="146"/>
        <v>0</v>
      </c>
      <c r="W767" s="345">
        <f>IF(ISBLANK($B767),0,VLOOKUP($B767,Listen!$A$2:$C$45,2,FALSE))</f>
        <v>0</v>
      </c>
      <c r="X767" s="345">
        <f>IF(ISBLANK($B767),0,VLOOKUP($B767,Listen!$A$2:$C$45,3,FALSE))</f>
        <v>0</v>
      </c>
      <c r="Y767" s="372">
        <f t="shared" si="149"/>
        <v>0</v>
      </c>
      <c r="Z767" s="372">
        <f t="shared" si="150"/>
        <v>0</v>
      </c>
      <c r="AA767" s="372">
        <f t="shared" si="150"/>
        <v>0</v>
      </c>
      <c r="AB767" s="372">
        <f t="shared" si="150"/>
        <v>0</v>
      </c>
      <c r="AC767" s="372">
        <f t="shared" si="150"/>
        <v>0</v>
      </c>
      <c r="AD767" s="372">
        <f t="shared" si="150"/>
        <v>0</v>
      </c>
      <c r="AE767" s="372">
        <f t="shared" si="150"/>
        <v>0</v>
      </c>
      <c r="AF767" s="346">
        <f t="shared" si="147"/>
        <v>0</v>
      </c>
      <c r="AG767" s="346">
        <f>IF(C767=Allgemeines!$C$12,SAV!$V767-SAV!$AH767,HLOOKUP(Allgemeines!$C$12-1,$AI$4:$AO$2000,ROW(C767)-3,FALSE)-$AH767)</f>
        <v>0</v>
      </c>
      <c r="AH767" s="346">
        <f>HLOOKUP(Allgemeines!$C$12,$AI$4:$AO$2000,ROW(C767)-3,FALSE)</f>
        <v>0</v>
      </c>
      <c r="AI767" s="346">
        <f t="shared" si="138"/>
        <v>0</v>
      </c>
      <c r="AJ767" s="346">
        <f t="shared" si="139"/>
        <v>0</v>
      </c>
      <c r="AK767" s="346">
        <f t="shared" si="140"/>
        <v>0</v>
      </c>
      <c r="AL767" s="346">
        <f t="shared" si="141"/>
        <v>0</v>
      </c>
      <c r="AM767" s="346">
        <f t="shared" si="142"/>
        <v>0</v>
      </c>
      <c r="AN767" s="346">
        <f t="shared" si="143"/>
        <v>0</v>
      </c>
      <c r="AO767" s="346">
        <f t="shared" si="144"/>
        <v>0</v>
      </c>
    </row>
    <row r="768" spans="1:41" x14ac:dyDescent="0.25">
      <c r="A768" s="369"/>
      <c r="B768" s="369"/>
      <c r="C768" s="370"/>
      <c r="D768" s="369"/>
      <c r="E768" s="369"/>
      <c r="F768" s="369"/>
      <c r="G768" s="344">
        <f t="shared" si="145"/>
        <v>0</v>
      </c>
      <c r="H768" s="369"/>
      <c r="I768" s="369"/>
      <c r="J768" s="369"/>
      <c r="K768" s="369"/>
      <c r="L768" s="369"/>
      <c r="M768" s="369"/>
      <c r="N768" s="369"/>
      <c r="O768" s="369"/>
      <c r="P768" s="371"/>
      <c r="Q768" s="465">
        <f>IF(C768&gt;Allgemeines!$C$12,0,SUM(G768,H768,J768,K768,M768:N768)-SUM(I768,L768,O768:P768))</f>
        <v>0</v>
      </c>
      <c r="R768" s="369"/>
      <c r="S768" s="369"/>
      <c r="T768" s="369"/>
      <c r="U768" s="369"/>
      <c r="V768" s="344">
        <f t="shared" si="146"/>
        <v>0</v>
      </c>
      <c r="W768" s="345">
        <f>IF(ISBLANK($B768),0,VLOOKUP($B768,Listen!$A$2:$C$45,2,FALSE))</f>
        <v>0</v>
      </c>
      <c r="X768" s="345">
        <f>IF(ISBLANK($B768),0,VLOOKUP($B768,Listen!$A$2:$C$45,3,FALSE))</f>
        <v>0</v>
      </c>
      <c r="Y768" s="372">
        <f t="shared" si="149"/>
        <v>0</v>
      </c>
      <c r="Z768" s="372">
        <f t="shared" si="150"/>
        <v>0</v>
      </c>
      <c r="AA768" s="372">
        <f t="shared" si="150"/>
        <v>0</v>
      </c>
      <c r="AB768" s="372">
        <f t="shared" si="150"/>
        <v>0</v>
      </c>
      <c r="AC768" s="372">
        <f t="shared" si="150"/>
        <v>0</v>
      </c>
      <c r="AD768" s="372">
        <f t="shared" si="150"/>
        <v>0</v>
      </c>
      <c r="AE768" s="372">
        <f t="shared" si="150"/>
        <v>0</v>
      </c>
      <c r="AF768" s="346">
        <f t="shared" si="147"/>
        <v>0</v>
      </c>
      <c r="AG768" s="346">
        <f>IF(C768=Allgemeines!$C$12,SAV!$V768-SAV!$AH768,HLOOKUP(Allgemeines!$C$12-1,$AI$4:$AO$2000,ROW(C768)-3,FALSE)-$AH768)</f>
        <v>0</v>
      </c>
      <c r="AH768" s="346">
        <f>HLOOKUP(Allgemeines!$C$12,$AI$4:$AO$2000,ROW(C768)-3,FALSE)</f>
        <v>0</v>
      </c>
      <c r="AI768" s="346">
        <f t="shared" si="138"/>
        <v>0</v>
      </c>
      <c r="AJ768" s="346">
        <f t="shared" si="139"/>
        <v>0</v>
      </c>
      <c r="AK768" s="346">
        <f t="shared" si="140"/>
        <v>0</v>
      </c>
      <c r="AL768" s="346">
        <f t="shared" si="141"/>
        <v>0</v>
      </c>
      <c r="AM768" s="346">
        <f t="shared" si="142"/>
        <v>0</v>
      </c>
      <c r="AN768" s="346">
        <f t="shared" si="143"/>
        <v>0</v>
      </c>
      <c r="AO768" s="346">
        <f t="shared" si="144"/>
        <v>0</v>
      </c>
    </row>
    <row r="769" spans="1:41" x14ac:dyDescent="0.25">
      <c r="A769" s="369"/>
      <c r="B769" s="369"/>
      <c r="C769" s="370"/>
      <c r="D769" s="369"/>
      <c r="E769" s="369"/>
      <c r="F769" s="369"/>
      <c r="G769" s="344">
        <f t="shared" si="145"/>
        <v>0</v>
      </c>
      <c r="H769" s="369"/>
      <c r="I769" s="369"/>
      <c r="J769" s="369"/>
      <c r="K769" s="369"/>
      <c r="L769" s="369"/>
      <c r="M769" s="369"/>
      <c r="N769" s="369"/>
      <c r="O769" s="369"/>
      <c r="P769" s="371"/>
      <c r="Q769" s="465">
        <f>IF(C769&gt;Allgemeines!$C$12,0,SUM(G769,H769,J769,K769,M769:N769)-SUM(I769,L769,O769:P769))</f>
        <v>0</v>
      </c>
      <c r="R769" s="369"/>
      <c r="S769" s="369"/>
      <c r="T769" s="369"/>
      <c r="U769" s="369"/>
      <c r="V769" s="344">
        <f t="shared" si="146"/>
        <v>0</v>
      </c>
      <c r="W769" s="345">
        <f>IF(ISBLANK($B769),0,VLOOKUP($B769,Listen!$A$2:$C$45,2,FALSE))</f>
        <v>0</v>
      </c>
      <c r="X769" s="345">
        <f>IF(ISBLANK($B769),0,VLOOKUP($B769,Listen!$A$2:$C$45,3,FALSE))</f>
        <v>0</v>
      </c>
      <c r="Y769" s="372">
        <f t="shared" si="149"/>
        <v>0</v>
      </c>
      <c r="Z769" s="372">
        <f t="shared" si="150"/>
        <v>0</v>
      </c>
      <c r="AA769" s="372">
        <f t="shared" si="150"/>
        <v>0</v>
      </c>
      <c r="AB769" s="372">
        <f t="shared" si="150"/>
        <v>0</v>
      </c>
      <c r="AC769" s="372">
        <f t="shared" si="150"/>
        <v>0</v>
      </c>
      <c r="AD769" s="372">
        <f t="shared" si="150"/>
        <v>0</v>
      </c>
      <c r="AE769" s="372">
        <f t="shared" si="150"/>
        <v>0</v>
      </c>
      <c r="AF769" s="346">
        <f t="shared" si="147"/>
        <v>0</v>
      </c>
      <c r="AG769" s="346">
        <f>IF(C769=Allgemeines!$C$12,SAV!$V769-SAV!$AH769,HLOOKUP(Allgemeines!$C$12-1,$AI$4:$AO$2000,ROW(C769)-3,FALSE)-$AH769)</f>
        <v>0</v>
      </c>
      <c r="AH769" s="346">
        <f>HLOOKUP(Allgemeines!$C$12,$AI$4:$AO$2000,ROW(C769)-3,FALSE)</f>
        <v>0</v>
      </c>
      <c r="AI769" s="346">
        <f t="shared" si="138"/>
        <v>0</v>
      </c>
      <c r="AJ769" s="346">
        <f t="shared" si="139"/>
        <v>0</v>
      </c>
      <c r="AK769" s="346">
        <f t="shared" si="140"/>
        <v>0</v>
      </c>
      <c r="AL769" s="346">
        <f t="shared" si="141"/>
        <v>0</v>
      </c>
      <c r="AM769" s="346">
        <f t="shared" si="142"/>
        <v>0</v>
      </c>
      <c r="AN769" s="346">
        <f t="shared" si="143"/>
        <v>0</v>
      </c>
      <c r="AO769" s="346">
        <f t="shared" si="144"/>
        <v>0</v>
      </c>
    </row>
    <row r="770" spans="1:41" x14ac:dyDescent="0.25">
      <c r="A770" s="369"/>
      <c r="B770" s="369"/>
      <c r="C770" s="370"/>
      <c r="D770" s="369"/>
      <c r="E770" s="369"/>
      <c r="F770" s="369"/>
      <c r="G770" s="344">
        <f t="shared" si="145"/>
        <v>0</v>
      </c>
      <c r="H770" s="369"/>
      <c r="I770" s="369"/>
      <c r="J770" s="369"/>
      <c r="K770" s="369"/>
      <c r="L770" s="369"/>
      <c r="M770" s="369"/>
      <c r="N770" s="369"/>
      <c r="O770" s="369"/>
      <c r="P770" s="371"/>
      <c r="Q770" s="465">
        <f>IF(C770&gt;Allgemeines!$C$12,0,SUM(G770,H770,J770,K770,M770:N770)-SUM(I770,L770,O770:P770))</f>
        <v>0</v>
      </c>
      <c r="R770" s="369"/>
      <c r="S770" s="369"/>
      <c r="T770" s="369"/>
      <c r="U770" s="369"/>
      <c r="V770" s="344">
        <f t="shared" si="146"/>
        <v>0</v>
      </c>
      <c r="W770" s="345">
        <f>IF(ISBLANK($B770),0,VLOOKUP($B770,Listen!$A$2:$C$45,2,FALSE))</f>
        <v>0</v>
      </c>
      <c r="X770" s="345">
        <f>IF(ISBLANK($B770),0,VLOOKUP($B770,Listen!$A$2:$C$45,3,FALSE))</f>
        <v>0</v>
      </c>
      <c r="Y770" s="372">
        <f t="shared" si="149"/>
        <v>0</v>
      </c>
      <c r="Z770" s="372">
        <f t="shared" si="150"/>
        <v>0</v>
      </c>
      <c r="AA770" s="372">
        <f t="shared" si="150"/>
        <v>0</v>
      </c>
      <c r="AB770" s="372">
        <f t="shared" si="150"/>
        <v>0</v>
      </c>
      <c r="AC770" s="372">
        <f t="shared" si="150"/>
        <v>0</v>
      </c>
      <c r="AD770" s="372">
        <f t="shared" si="150"/>
        <v>0</v>
      </c>
      <c r="AE770" s="372">
        <f t="shared" si="150"/>
        <v>0</v>
      </c>
      <c r="AF770" s="346">
        <f t="shared" si="147"/>
        <v>0</v>
      </c>
      <c r="AG770" s="346">
        <f>IF(C770=Allgemeines!$C$12,SAV!$V770-SAV!$AH770,HLOOKUP(Allgemeines!$C$12-1,$AI$4:$AO$2000,ROW(C770)-3,FALSE)-$AH770)</f>
        <v>0</v>
      </c>
      <c r="AH770" s="346">
        <f>HLOOKUP(Allgemeines!$C$12,$AI$4:$AO$2000,ROW(C770)-3,FALSE)</f>
        <v>0</v>
      </c>
      <c r="AI770" s="346">
        <f t="shared" si="138"/>
        <v>0</v>
      </c>
      <c r="AJ770" s="346">
        <f t="shared" si="139"/>
        <v>0</v>
      </c>
      <c r="AK770" s="346">
        <f t="shared" si="140"/>
        <v>0</v>
      </c>
      <c r="AL770" s="346">
        <f t="shared" si="141"/>
        <v>0</v>
      </c>
      <c r="AM770" s="346">
        <f t="shared" si="142"/>
        <v>0</v>
      </c>
      <c r="AN770" s="346">
        <f t="shared" si="143"/>
        <v>0</v>
      </c>
      <c r="AO770" s="346">
        <f t="shared" si="144"/>
        <v>0</v>
      </c>
    </row>
    <row r="771" spans="1:41" x14ac:dyDescent="0.25">
      <c r="A771" s="369"/>
      <c r="B771" s="369"/>
      <c r="C771" s="370"/>
      <c r="D771" s="369"/>
      <c r="E771" s="369"/>
      <c r="F771" s="369"/>
      <c r="G771" s="344">
        <f t="shared" si="145"/>
        <v>0</v>
      </c>
      <c r="H771" s="369"/>
      <c r="I771" s="369"/>
      <c r="J771" s="369"/>
      <c r="K771" s="369"/>
      <c r="L771" s="369"/>
      <c r="M771" s="369"/>
      <c r="N771" s="369"/>
      <c r="O771" s="369"/>
      <c r="P771" s="371"/>
      <c r="Q771" s="465">
        <f>IF(C771&gt;Allgemeines!$C$12,0,SUM(G771,H771,J771,K771,M771:N771)-SUM(I771,L771,O771:P771))</f>
        <v>0</v>
      </c>
      <c r="R771" s="369"/>
      <c r="S771" s="369"/>
      <c r="T771" s="369"/>
      <c r="U771" s="369"/>
      <c r="V771" s="344">
        <f t="shared" si="146"/>
        <v>0</v>
      </c>
      <c r="W771" s="345">
        <f>IF(ISBLANK($B771),0,VLOOKUP($B771,Listen!$A$2:$C$45,2,FALSE))</f>
        <v>0</v>
      </c>
      <c r="X771" s="345">
        <f>IF(ISBLANK($B771),0,VLOOKUP($B771,Listen!$A$2:$C$45,3,FALSE))</f>
        <v>0</v>
      </c>
      <c r="Y771" s="372">
        <f t="shared" si="149"/>
        <v>0</v>
      </c>
      <c r="Z771" s="372">
        <f t="shared" si="150"/>
        <v>0</v>
      </c>
      <c r="AA771" s="372">
        <f t="shared" si="150"/>
        <v>0</v>
      </c>
      <c r="AB771" s="372">
        <f t="shared" si="150"/>
        <v>0</v>
      </c>
      <c r="AC771" s="372">
        <f t="shared" si="150"/>
        <v>0</v>
      </c>
      <c r="AD771" s="372">
        <f t="shared" si="150"/>
        <v>0</v>
      </c>
      <c r="AE771" s="372">
        <f t="shared" si="150"/>
        <v>0</v>
      </c>
      <c r="AF771" s="346">
        <f t="shared" si="147"/>
        <v>0</v>
      </c>
      <c r="AG771" s="346">
        <f>IF(C771=Allgemeines!$C$12,SAV!$V771-SAV!$AH771,HLOOKUP(Allgemeines!$C$12-1,$AI$4:$AO$2000,ROW(C771)-3,FALSE)-$AH771)</f>
        <v>0</v>
      </c>
      <c r="AH771" s="346">
        <f>HLOOKUP(Allgemeines!$C$12,$AI$4:$AO$2000,ROW(C771)-3,FALSE)</f>
        <v>0</v>
      </c>
      <c r="AI771" s="346">
        <f t="shared" si="138"/>
        <v>0</v>
      </c>
      <c r="AJ771" s="346">
        <f t="shared" si="139"/>
        <v>0</v>
      </c>
      <c r="AK771" s="346">
        <f t="shared" si="140"/>
        <v>0</v>
      </c>
      <c r="AL771" s="346">
        <f t="shared" si="141"/>
        <v>0</v>
      </c>
      <c r="AM771" s="346">
        <f t="shared" si="142"/>
        <v>0</v>
      </c>
      <c r="AN771" s="346">
        <f t="shared" si="143"/>
        <v>0</v>
      </c>
      <c r="AO771" s="346">
        <f t="shared" si="144"/>
        <v>0</v>
      </c>
    </row>
    <row r="772" spans="1:41" x14ac:dyDescent="0.25">
      <c r="A772" s="369"/>
      <c r="B772" s="369"/>
      <c r="C772" s="370"/>
      <c r="D772" s="369"/>
      <c r="E772" s="369"/>
      <c r="F772" s="369"/>
      <c r="G772" s="344">
        <f t="shared" si="145"/>
        <v>0</v>
      </c>
      <c r="H772" s="369"/>
      <c r="I772" s="369"/>
      <c r="J772" s="369"/>
      <c r="K772" s="369"/>
      <c r="L772" s="369"/>
      <c r="M772" s="369"/>
      <c r="N772" s="369"/>
      <c r="O772" s="369"/>
      <c r="P772" s="371"/>
      <c r="Q772" s="465">
        <f>IF(C772&gt;Allgemeines!$C$12,0,SUM(G772,H772,J772,K772,M772:N772)-SUM(I772,L772,O772:P772))</f>
        <v>0</v>
      </c>
      <c r="R772" s="369"/>
      <c r="S772" s="369"/>
      <c r="T772" s="369"/>
      <c r="U772" s="369"/>
      <c r="V772" s="344">
        <f t="shared" si="146"/>
        <v>0</v>
      </c>
      <c r="W772" s="345">
        <f>IF(ISBLANK($B772),0,VLOOKUP($B772,Listen!$A$2:$C$45,2,FALSE))</f>
        <v>0</v>
      </c>
      <c r="X772" s="345">
        <f>IF(ISBLANK($B772),0,VLOOKUP($B772,Listen!$A$2:$C$45,3,FALSE))</f>
        <v>0</v>
      </c>
      <c r="Y772" s="372">
        <f t="shared" si="149"/>
        <v>0</v>
      </c>
      <c r="Z772" s="372">
        <f t="shared" si="150"/>
        <v>0</v>
      </c>
      <c r="AA772" s="372">
        <f t="shared" si="150"/>
        <v>0</v>
      </c>
      <c r="AB772" s="372">
        <f t="shared" si="150"/>
        <v>0</v>
      </c>
      <c r="AC772" s="372">
        <f t="shared" si="150"/>
        <v>0</v>
      </c>
      <c r="AD772" s="372">
        <f t="shared" si="150"/>
        <v>0</v>
      </c>
      <c r="AE772" s="372">
        <f t="shared" si="150"/>
        <v>0</v>
      </c>
      <c r="AF772" s="346">
        <f t="shared" si="147"/>
        <v>0</v>
      </c>
      <c r="AG772" s="346">
        <f>IF(C772=Allgemeines!$C$12,SAV!$V772-SAV!$AH772,HLOOKUP(Allgemeines!$C$12-1,$AI$4:$AO$2000,ROW(C772)-3,FALSE)-$AH772)</f>
        <v>0</v>
      </c>
      <c r="AH772" s="346">
        <f>HLOOKUP(Allgemeines!$C$12,$AI$4:$AO$2000,ROW(C772)-3,FALSE)</f>
        <v>0</v>
      </c>
      <c r="AI772" s="346">
        <f t="shared" si="138"/>
        <v>0</v>
      </c>
      <c r="AJ772" s="346">
        <f t="shared" si="139"/>
        <v>0</v>
      </c>
      <c r="AK772" s="346">
        <f t="shared" si="140"/>
        <v>0</v>
      </c>
      <c r="AL772" s="346">
        <f t="shared" si="141"/>
        <v>0</v>
      </c>
      <c r="AM772" s="346">
        <f t="shared" si="142"/>
        <v>0</v>
      </c>
      <c r="AN772" s="346">
        <f t="shared" si="143"/>
        <v>0</v>
      </c>
      <c r="AO772" s="346">
        <f t="shared" si="144"/>
        <v>0</v>
      </c>
    </row>
    <row r="773" spans="1:41" x14ac:dyDescent="0.25">
      <c r="A773" s="369"/>
      <c r="B773" s="369"/>
      <c r="C773" s="370"/>
      <c r="D773" s="369"/>
      <c r="E773" s="369"/>
      <c r="F773" s="369"/>
      <c r="G773" s="344">
        <f t="shared" si="145"/>
        <v>0</v>
      </c>
      <c r="H773" s="369"/>
      <c r="I773" s="369"/>
      <c r="J773" s="369"/>
      <c r="K773" s="369"/>
      <c r="L773" s="369"/>
      <c r="M773" s="369"/>
      <c r="N773" s="369"/>
      <c r="O773" s="369"/>
      <c r="P773" s="371"/>
      <c r="Q773" s="465">
        <f>IF(C773&gt;Allgemeines!$C$12,0,SUM(G773,H773,J773,K773,M773:N773)-SUM(I773,L773,O773:P773))</f>
        <v>0</v>
      </c>
      <c r="R773" s="369"/>
      <c r="S773" s="369"/>
      <c r="T773" s="369"/>
      <c r="U773" s="369"/>
      <c r="V773" s="344">
        <f t="shared" si="146"/>
        <v>0</v>
      </c>
      <c r="W773" s="345">
        <f>IF(ISBLANK($B773),0,VLOOKUP($B773,Listen!$A$2:$C$45,2,FALSE))</f>
        <v>0</v>
      </c>
      <c r="X773" s="345">
        <f>IF(ISBLANK($B773),0,VLOOKUP($B773,Listen!$A$2:$C$45,3,FALSE))</f>
        <v>0</v>
      </c>
      <c r="Y773" s="372">
        <f t="shared" si="149"/>
        <v>0</v>
      </c>
      <c r="Z773" s="372">
        <f t="shared" si="150"/>
        <v>0</v>
      </c>
      <c r="AA773" s="372">
        <f t="shared" si="150"/>
        <v>0</v>
      </c>
      <c r="AB773" s="372">
        <f t="shared" si="150"/>
        <v>0</v>
      </c>
      <c r="AC773" s="372">
        <f t="shared" si="150"/>
        <v>0</v>
      </c>
      <c r="AD773" s="372">
        <f t="shared" si="150"/>
        <v>0</v>
      </c>
      <c r="AE773" s="372">
        <f t="shared" si="150"/>
        <v>0</v>
      </c>
      <c r="AF773" s="346">
        <f t="shared" si="147"/>
        <v>0</v>
      </c>
      <c r="AG773" s="346">
        <f>IF(C773=Allgemeines!$C$12,SAV!$V773-SAV!$AH773,HLOOKUP(Allgemeines!$C$12-1,$AI$4:$AO$2000,ROW(C773)-3,FALSE)-$AH773)</f>
        <v>0</v>
      </c>
      <c r="AH773" s="346">
        <f>HLOOKUP(Allgemeines!$C$12,$AI$4:$AO$2000,ROW(C773)-3,FALSE)</f>
        <v>0</v>
      </c>
      <c r="AI773" s="346">
        <f t="shared" ref="AI773:AI836" si="151">IF(OR($C773=0,$V773=0),0,IF($C773&lt;=AI$4,$V773-$V773/Y773*(AI$4-$C773+1),0))</f>
        <v>0</v>
      </c>
      <c r="AJ773" s="346">
        <f t="shared" ref="AJ773:AJ836" si="152">IF(OR($C773=0,$V773=0,Z773-(AJ$4-$C773)=0),0,IF($C773&lt;AJ$4,AI773-AI773/(Z773-(AJ$4-$C773)),IF($C773=AJ$4,$V773-$V773/Z773,0)))</f>
        <v>0</v>
      </c>
      <c r="AK773" s="346">
        <f t="shared" ref="AK773:AK836" si="153">IF(OR($C773=0,$V773=0,AA773-(AK$4-$C773)=0),0,IF($C773&lt;AK$4,AJ773-AJ773/(AA773-(AK$4-$C773)),IF($C773=AK$4,$V773-$V773/AA773,0)))</f>
        <v>0</v>
      </c>
      <c r="AL773" s="346">
        <f t="shared" ref="AL773:AL836" si="154">IF(OR($C773=0,$V773=0,AB773-(AL$4-$C773)=0),0,IF($C773&lt;AL$4,AK773-AK773/(AB773-(AL$4-$C773)),IF($C773=AL$4,$V773-$V773/AB773,0)))</f>
        <v>0</v>
      </c>
      <c r="AM773" s="346">
        <f t="shared" ref="AM773:AM836" si="155">IF(OR($C773=0,$V773=0,AC773-(AM$4-$C773)=0),0,IF($C773&lt;AM$4,AL773-AL773/(AC773-(AM$4-$C773)),IF($C773=AM$4,$V773-$V773/AC773,0)))</f>
        <v>0</v>
      </c>
      <c r="AN773" s="346">
        <f t="shared" ref="AN773:AN836" si="156">IF(OR($C773=0,$V773=0,AD773-(AN$4-$C773)=0),0,IF($C773&lt;AN$4,AM773-AM773/(AD773-(AN$4-$C773)),IF($C773=AN$4,$V773-$V773/AD773,0)))</f>
        <v>0</v>
      </c>
      <c r="AO773" s="346">
        <f t="shared" ref="AO773:AO836" si="157">IF(OR($C773=0,$V773=0,AE773-(AO$4-$C773)=0),0,IF($C773&lt;AO$4,AN773-AN773/(AE773-(AO$4-$C773)),IF($C773=AO$4,$V773-$V773/AE773,0)))</f>
        <v>0</v>
      </c>
    </row>
    <row r="774" spans="1:41" x14ac:dyDescent="0.25">
      <c r="A774" s="369"/>
      <c r="B774" s="369"/>
      <c r="C774" s="370"/>
      <c r="D774" s="369"/>
      <c r="E774" s="369"/>
      <c r="F774" s="369"/>
      <c r="G774" s="344">
        <f t="shared" ref="G774:G837" si="158">D774*E774/100</f>
        <v>0</v>
      </c>
      <c r="H774" s="369"/>
      <c r="I774" s="369"/>
      <c r="J774" s="369"/>
      <c r="K774" s="369"/>
      <c r="L774" s="369"/>
      <c r="M774" s="369"/>
      <c r="N774" s="369"/>
      <c r="O774" s="369"/>
      <c r="P774" s="371"/>
      <c r="Q774" s="465">
        <f>IF(C774&gt;Allgemeines!$C$12,0,SUM(G774,H774,J774,K774,M774:N774)-SUM(I774,L774,O774:P774))</f>
        <v>0</v>
      </c>
      <c r="R774" s="369"/>
      <c r="S774" s="369"/>
      <c r="T774" s="369"/>
      <c r="U774" s="369"/>
      <c r="V774" s="344">
        <f t="shared" ref="V774:V837" si="159">Q774-SUM(R774:U774)</f>
        <v>0</v>
      </c>
      <c r="W774" s="345">
        <f>IF(ISBLANK($B774),0,VLOOKUP($B774,Listen!$A$2:$C$45,2,FALSE))</f>
        <v>0</v>
      </c>
      <c r="X774" s="345">
        <f>IF(ISBLANK($B774),0,VLOOKUP($B774,Listen!$A$2:$C$45,3,FALSE))</f>
        <v>0</v>
      </c>
      <c r="Y774" s="372">
        <f t="shared" si="149"/>
        <v>0</v>
      </c>
      <c r="Z774" s="372">
        <f t="shared" si="150"/>
        <v>0</v>
      </c>
      <c r="AA774" s="372">
        <f t="shared" si="150"/>
        <v>0</v>
      </c>
      <c r="AB774" s="372">
        <f t="shared" si="150"/>
        <v>0</v>
      </c>
      <c r="AC774" s="372">
        <f t="shared" si="150"/>
        <v>0</v>
      </c>
      <c r="AD774" s="372">
        <f t="shared" si="150"/>
        <v>0</v>
      </c>
      <c r="AE774" s="372">
        <f t="shared" si="150"/>
        <v>0</v>
      </c>
      <c r="AF774" s="346">
        <f t="shared" ref="AF774:AF837" si="160">AH774+AG774</f>
        <v>0</v>
      </c>
      <c r="AG774" s="346">
        <f>IF(C774=Allgemeines!$C$12,SAV!$V774-SAV!$AH774,HLOOKUP(Allgemeines!$C$12-1,$AI$4:$AO$2000,ROW(C774)-3,FALSE)-$AH774)</f>
        <v>0</v>
      </c>
      <c r="AH774" s="346">
        <f>HLOOKUP(Allgemeines!$C$12,$AI$4:$AO$2000,ROW(C774)-3,FALSE)</f>
        <v>0</v>
      </c>
      <c r="AI774" s="346">
        <f t="shared" si="151"/>
        <v>0</v>
      </c>
      <c r="AJ774" s="346">
        <f t="shared" si="152"/>
        <v>0</v>
      </c>
      <c r="AK774" s="346">
        <f t="shared" si="153"/>
        <v>0</v>
      </c>
      <c r="AL774" s="346">
        <f t="shared" si="154"/>
        <v>0</v>
      </c>
      <c r="AM774" s="346">
        <f t="shared" si="155"/>
        <v>0</v>
      </c>
      <c r="AN774" s="346">
        <f t="shared" si="156"/>
        <v>0</v>
      </c>
      <c r="AO774" s="346">
        <f t="shared" si="157"/>
        <v>0</v>
      </c>
    </row>
    <row r="775" spans="1:41" x14ac:dyDescent="0.25">
      <c r="A775" s="369"/>
      <c r="B775" s="369"/>
      <c r="C775" s="370"/>
      <c r="D775" s="369"/>
      <c r="E775" s="369"/>
      <c r="F775" s="369"/>
      <c r="G775" s="344">
        <f t="shared" si="158"/>
        <v>0</v>
      </c>
      <c r="H775" s="369"/>
      <c r="I775" s="369"/>
      <c r="J775" s="369"/>
      <c r="K775" s="369"/>
      <c r="L775" s="369"/>
      <c r="M775" s="369"/>
      <c r="N775" s="369"/>
      <c r="O775" s="369"/>
      <c r="P775" s="371"/>
      <c r="Q775" s="465">
        <f>IF(C775&gt;Allgemeines!$C$12,0,SUM(G775,H775,J775,K775,M775:N775)-SUM(I775,L775,O775:P775))</f>
        <v>0</v>
      </c>
      <c r="R775" s="369"/>
      <c r="S775" s="369"/>
      <c r="T775" s="369"/>
      <c r="U775" s="369"/>
      <c r="V775" s="344">
        <f t="shared" si="159"/>
        <v>0</v>
      </c>
      <c r="W775" s="345">
        <f>IF(ISBLANK($B775),0,VLOOKUP($B775,Listen!$A$2:$C$45,2,FALSE))</f>
        <v>0</v>
      </c>
      <c r="X775" s="345">
        <f>IF(ISBLANK($B775),0,VLOOKUP($B775,Listen!$A$2:$C$45,3,FALSE))</f>
        <v>0</v>
      </c>
      <c r="Y775" s="372">
        <f t="shared" si="149"/>
        <v>0</v>
      </c>
      <c r="Z775" s="372">
        <f t="shared" si="150"/>
        <v>0</v>
      </c>
      <c r="AA775" s="372">
        <f t="shared" si="150"/>
        <v>0</v>
      </c>
      <c r="AB775" s="372">
        <f t="shared" si="150"/>
        <v>0</v>
      </c>
      <c r="AC775" s="372">
        <f t="shared" si="150"/>
        <v>0</v>
      </c>
      <c r="AD775" s="372">
        <f t="shared" si="150"/>
        <v>0</v>
      </c>
      <c r="AE775" s="372">
        <f t="shared" si="150"/>
        <v>0</v>
      </c>
      <c r="AF775" s="346">
        <f t="shared" si="160"/>
        <v>0</v>
      </c>
      <c r="AG775" s="346">
        <f>IF(C775=Allgemeines!$C$12,SAV!$V775-SAV!$AH775,HLOOKUP(Allgemeines!$C$12-1,$AI$4:$AO$2000,ROW(C775)-3,FALSE)-$AH775)</f>
        <v>0</v>
      </c>
      <c r="AH775" s="346">
        <f>HLOOKUP(Allgemeines!$C$12,$AI$4:$AO$2000,ROW(C775)-3,FALSE)</f>
        <v>0</v>
      </c>
      <c r="AI775" s="346">
        <f t="shared" si="151"/>
        <v>0</v>
      </c>
      <c r="AJ775" s="346">
        <f t="shared" si="152"/>
        <v>0</v>
      </c>
      <c r="AK775" s="346">
        <f t="shared" si="153"/>
        <v>0</v>
      </c>
      <c r="AL775" s="346">
        <f t="shared" si="154"/>
        <v>0</v>
      </c>
      <c r="AM775" s="346">
        <f t="shared" si="155"/>
        <v>0</v>
      </c>
      <c r="AN775" s="346">
        <f t="shared" si="156"/>
        <v>0</v>
      </c>
      <c r="AO775" s="346">
        <f t="shared" si="157"/>
        <v>0</v>
      </c>
    </row>
    <row r="776" spans="1:41" x14ac:dyDescent="0.25">
      <c r="A776" s="369"/>
      <c r="B776" s="369"/>
      <c r="C776" s="370"/>
      <c r="D776" s="369"/>
      <c r="E776" s="369"/>
      <c r="F776" s="369"/>
      <c r="G776" s="344">
        <f t="shared" si="158"/>
        <v>0</v>
      </c>
      <c r="H776" s="369"/>
      <c r="I776" s="369"/>
      <c r="J776" s="369"/>
      <c r="K776" s="369"/>
      <c r="L776" s="369"/>
      <c r="M776" s="369"/>
      <c r="N776" s="369"/>
      <c r="O776" s="369"/>
      <c r="P776" s="371"/>
      <c r="Q776" s="465">
        <f>IF(C776&gt;Allgemeines!$C$12,0,SUM(G776,H776,J776,K776,M776:N776)-SUM(I776,L776,O776:P776))</f>
        <v>0</v>
      </c>
      <c r="R776" s="369"/>
      <c r="S776" s="369"/>
      <c r="T776" s="369"/>
      <c r="U776" s="369"/>
      <c r="V776" s="344">
        <f t="shared" si="159"/>
        <v>0</v>
      </c>
      <c r="W776" s="345">
        <f>IF(ISBLANK($B776),0,VLOOKUP($B776,Listen!$A$2:$C$45,2,FALSE))</f>
        <v>0</v>
      </c>
      <c r="X776" s="345">
        <f>IF(ISBLANK($B776),0,VLOOKUP($B776,Listen!$A$2:$C$45,3,FALSE))</f>
        <v>0</v>
      </c>
      <c r="Y776" s="372">
        <f t="shared" si="149"/>
        <v>0</v>
      </c>
      <c r="Z776" s="372">
        <f t="shared" si="150"/>
        <v>0</v>
      </c>
      <c r="AA776" s="372">
        <f t="shared" si="150"/>
        <v>0</v>
      </c>
      <c r="AB776" s="372">
        <f t="shared" si="150"/>
        <v>0</v>
      </c>
      <c r="AC776" s="372">
        <f t="shared" si="150"/>
        <v>0</v>
      </c>
      <c r="AD776" s="372">
        <f t="shared" si="150"/>
        <v>0</v>
      </c>
      <c r="AE776" s="372">
        <f t="shared" si="150"/>
        <v>0</v>
      </c>
      <c r="AF776" s="346">
        <f t="shared" si="160"/>
        <v>0</v>
      </c>
      <c r="AG776" s="346">
        <f>IF(C776=Allgemeines!$C$12,SAV!$V776-SAV!$AH776,HLOOKUP(Allgemeines!$C$12-1,$AI$4:$AO$2000,ROW(C776)-3,FALSE)-$AH776)</f>
        <v>0</v>
      </c>
      <c r="AH776" s="346">
        <f>HLOOKUP(Allgemeines!$C$12,$AI$4:$AO$2000,ROW(C776)-3,FALSE)</f>
        <v>0</v>
      </c>
      <c r="AI776" s="346">
        <f t="shared" si="151"/>
        <v>0</v>
      </c>
      <c r="AJ776" s="346">
        <f t="shared" si="152"/>
        <v>0</v>
      </c>
      <c r="AK776" s="346">
        <f t="shared" si="153"/>
        <v>0</v>
      </c>
      <c r="AL776" s="346">
        <f t="shared" si="154"/>
        <v>0</v>
      </c>
      <c r="AM776" s="346">
        <f t="shared" si="155"/>
        <v>0</v>
      </c>
      <c r="AN776" s="346">
        <f t="shared" si="156"/>
        <v>0</v>
      </c>
      <c r="AO776" s="346">
        <f t="shared" si="157"/>
        <v>0</v>
      </c>
    </row>
    <row r="777" spans="1:41" x14ac:dyDescent="0.25">
      <c r="A777" s="369"/>
      <c r="B777" s="369"/>
      <c r="C777" s="370"/>
      <c r="D777" s="369"/>
      <c r="E777" s="369"/>
      <c r="F777" s="369"/>
      <c r="G777" s="344">
        <f t="shared" si="158"/>
        <v>0</v>
      </c>
      <c r="H777" s="369"/>
      <c r="I777" s="369"/>
      <c r="J777" s="369"/>
      <c r="K777" s="369"/>
      <c r="L777" s="369"/>
      <c r="M777" s="369"/>
      <c r="N777" s="369"/>
      <c r="O777" s="369"/>
      <c r="P777" s="371"/>
      <c r="Q777" s="465">
        <f>IF(C777&gt;Allgemeines!$C$12,0,SUM(G777,H777,J777,K777,M777:N777)-SUM(I777,L777,O777:P777))</f>
        <v>0</v>
      </c>
      <c r="R777" s="369"/>
      <c r="S777" s="369"/>
      <c r="T777" s="369"/>
      <c r="U777" s="369"/>
      <c r="V777" s="344">
        <f t="shared" si="159"/>
        <v>0</v>
      </c>
      <c r="W777" s="345">
        <f>IF(ISBLANK($B777),0,VLOOKUP($B777,Listen!$A$2:$C$45,2,FALSE))</f>
        <v>0</v>
      </c>
      <c r="X777" s="345">
        <f>IF(ISBLANK($B777),0,VLOOKUP($B777,Listen!$A$2:$C$45,3,FALSE))</f>
        <v>0</v>
      </c>
      <c r="Y777" s="372">
        <f t="shared" si="149"/>
        <v>0</v>
      </c>
      <c r="Z777" s="372">
        <f t="shared" si="150"/>
        <v>0</v>
      </c>
      <c r="AA777" s="372">
        <f t="shared" si="150"/>
        <v>0</v>
      </c>
      <c r="AB777" s="372">
        <f t="shared" si="150"/>
        <v>0</v>
      </c>
      <c r="AC777" s="372">
        <f t="shared" si="150"/>
        <v>0</v>
      </c>
      <c r="AD777" s="372">
        <f t="shared" si="150"/>
        <v>0</v>
      </c>
      <c r="AE777" s="372">
        <f t="shared" si="150"/>
        <v>0</v>
      </c>
      <c r="AF777" s="346">
        <f t="shared" si="160"/>
        <v>0</v>
      </c>
      <c r="AG777" s="346">
        <f>IF(C777=Allgemeines!$C$12,SAV!$V777-SAV!$AH777,HLOOKUP(Allgemeines!$C$12-1,$AI$4:$AO$2000,ROW(C777)-3,FALSE)-$AH777)</f>
        <v>0</v>
      </c>
      <c r="AH777" s="346">
        <f>HLOOKUP(Allgemeines!$C$12,$AI$4:$AO$2000,ROW(C777)-3,FALSE)</f>
        <v>0</v>
      </c>
      <c r="AI777" s="346">
        <f t="shared" si="151"/>
        <v>0</v>
      </c>
      <c r="AJ777" s="346">
        <f t="shared" si="152"/>
        <v>0</v>
      </c>
      <c r="AK777" s="346">
        <f t="shared" si="153"/>
        <v>0</v>
      </c>
      <c r="AL777" s="346">
        <f t="shared" si="154"/>
        <v>0</v>
      </c>
      <c r="AM777" s="346">
        <f t="shared" si="155"/>
        <v>0</v>
      </c>
      <c r="AN777" s="346">
        <f t="shared" si="156"/>
        <v>0</v>
      </c>
      <c r="AO777" s="346">
        <f t="shared" si="157"/>
        <v>0</v>
      </c>
    </row>
    <row r="778" spans="1:41" x14ac:dyDescent="0.25">
      <c r="A778" s="369"/>
      <c r="B778" s="369"/>
      <c r="C778" s="370"/>
      <c r="D778" s="369"/>
      <c r="E778" s="369"/>
      <c r="F778" s="369"/>
      <c r="G778" s="344">
        <f t="shared" si="158"/>
        <v>0</v>
      </c>
      <c r="H778" s="369"/>
      <c r="I778" s="369"/>
      <c r="J778" s="369"/>
      <c r="K778" s="369"/>
      <c r="L778" s="369"/>
      <c r="M778" s="369"/>
      <c r="N778" s="369"/>
      <c r="O778" s="369"/>
      <c r="P778" s="371"/>
      <c r="Q778" s="465">
        <f>IF(C778&gt;Allgemeines!$C$12,0,SUM(G778,H778,J778,K778,M778:N778)-SUM(I778,L778,O778:P778))</f>
        <v>0</v>
      </c>
      <c r="R778" s="369"/>
      <c r="S778" s="369"/>
      <c r="T778" s="369"/>
      <c r="U778" s="369"/>
      <c r="V778" s="344">
        <f t="shared" si="159"/>
        <v>0</v>
      </c>
      <c r="W778" s="345">
        <f>IF(ISBLANK($B778),0,VLOOKUP($B778,Listen!$A$2:$C$45,2,FALSE))</f>
        <v>0</v>
      </c>
      <c r="X778" s="345">
        <f>IF(ISBLANK($B778),0,VLOOKUP($B778,Listen!$A$2:$C$45,3,FALSE))</f>
        <v>0</v>
      </c>
      <c r="Y778" s="372">
        <f t="shared" si="149"/>
        <v>0</v>
      </c>
      <c r="Z778" s="372">
        <f t="shared" si="150"/>
        <v>0</v>
      </c>
      <c r="AA778" s="372">
        <f t="shared" si="150"/>
        <v>0</v>
      </c>
      <c r="AB778" s="372">
        <f t="shared" si="150"/>
        <v>0</v>
      </c>
      <c r="AC778" s="372">
        <f t="shared" si="150"/>
        <v>0</v>
      </c>
      <c r="AD778" s="372">
        <f t="shared" si="150"/>
        <v>0</v>
      </c>
      <c r="AE778" s="372">
        <f t="shared" si="150"/>
        <v>0</v>
      </c>
      <c r="AF778" s="346">
        <f t="shared" si="160"/>
        <v>0</v>
      </c>
      <c r="AG778" s="346">
        <f>IF(C778=Allgemeines!$C$12,SAV!$V778-SAV!$AH778,HLOOKUP(Allgemeines!$C$12-1,$AI$4:$AO$2000,ROW(C778)-3,FALSE)-$AH778)</f>
        <v>0</v>
      </c>
      <c r="AH778" s="346">
        <f>HLOOKUP(Allgemeines!$C$12,$AI$4:$AO$2000,ROW(C778)-3,FALSE)</f>
        <v>0</v>
      </c>
      <c r="AI778" s="346">
        <f t="shared" si="151"/>
        <v>0</v>
      </c>
      <c r="AJ778" s="346">
        <f t="shared" si="152"/>
        <v>0</v>
      </c>
      <c r="AK778" s="346">
        <f t="shared" si="153"/>
        <v>0</v>
      </c>
      <c r="AL778" s="346">
        <f t="shared" si="154"/>
        <v>0</v>
      </c>
      <c r="AM778" s="346">
        <f t="shared" si="155"/>
        <v>0</v>
      </c>
      <c r="AN778" s="346">
        <f t="shared" si="156"/>
        <v>0</v>
      </c>
      <c r="AO778" s="346">
        <f t="shared" si="157"/>
        <v>0</v>
      </c>
    </row>
    <row r="779" spans="1:41" x14ac:dyDescent="0.25">
      <c r="A779" s="369"/>
      <c r="B779" s="369"/>
      <c r="C779" s="370"/>
      <c r="D779" s="369"/>
      <c r="E779" s="369"/>
      <c r="F779" s="369"/>
      <c r="G779" s="344">
        <f t="shared" si="158"/>
        <v>0</v>
      </c>
      <c r="H779" s="369"/>
      <c r="I779" s="369"/>
      <c r="J779" s="369"/>
      <c r="K779" s="369"/>
      <c r="L779" s="369"/>
      <c r="M779" s="369"/>
      <c r="N779" s="369"/>
      <c r="O779" s="369"/>
      <c r="P779" s="371"/>
      <c r="Q779" s="465">
        <f>IF(C779&gt;Allgemeines!$C$12,0,SUM(G779,H779,J779,K779,M779:N779)-SUM(I779,L779,O779:P779))</f>
        <v>0</v>
      </c>
      <c r="R779" s="369"/>
      <c r="S779" s="369"/>
      <c r="T779" s="369"/>
      <c r="U779" s="369"/>
      <c r="V779" s="344">
        <f t="shared" si="159"/>
        <v>0</v>
      </c>
      <c r="W779" s="345">
        <f>IF(ISBLANK($B779),0,VLOOKUP($B779,Listen!$A$2:$C$45,2,FALSE))</f>
        <v>0</v>
      </c>
      <c r="X779" s="345">
        <f>IF(ISBLANK($B779),0,VLOOKUP($B779,Listen!$A$2:$C$45,3,FALSE))</f>
        <v>0</v>
      </c>
      <c r="Y779" s="372">
        <f t="shared" ref="Y779:Y842" si="161">$W779</f>
        <v>0</v>
      </c>
      <c r="Z779" s="372">
        <f t="shared" si="150"/>
        <v>0</v>
      </c>
      <c r="AA779" s="372">
        <f t="shared" si="150"/>
        <v>0</v>
      </c>
      <c r="AB779" s="372">
        <f t="shared" si="150"/>
        <v>0</v>
      </c>
      <c r="AC779" s="372">
        <f t="shared" si="150"/>
        <v>0</v>
      </c>
      <c r="AD779" s="372">
        <f t="shared" si="150"/>
        <v>0</v>
      </c>
      <c r="AE779" s="372">
        <f t="shared" si="150"/>
        <v>0</v>
      </c>
      <c r="AF779" s="346">
        <f t="shared" si="160"/>
        <v>0</v>
      </c>
      <c r="AG779" s="346">
        <f>IF(C779=Allgemeines!$C$12,SAV!$V779-SAV!$AH779,HLOOKUP(Allgemeines!$C$12-1,$AI$4:$AO$2000,ROW(C779)-3,FALSE)-$AH779)</f>
        <v>0</v>
      </c>
      <c r="AH779" s="346">
        <f>HLOOKUP(Allgemeines!$C$12,$AI$4:$AO$2000,ROW(C779)-3,FALSE)</f>
        <v>0</v>
      </c>
      <c r="AI779" s="346">
        <f t="shared" si="151"/>
        <v>0</v>
      </c>
      <c r="AJ779" s="346">
        <f t="shared" si="152"/>
        <v>0</v>
      </c>
      <c r="AK779" s="346">
        <f t="shared" si="153"/>
        <v>0</v>
      </c>
      <c r="AL779" s="346">
        <f t="shared" si="154"/>
        <v>0</v>
      </c>
      <c r="AM779" s="346">
        <f t="shared" si="155"/>
        <v>0</v>
      </c>
      <c r="AN779" s="346">
        <f t="shared" si="156"/>
        <v>0</v>
      </c>
      <c r="AO779" s="346">
        <f t="shared" si="157"/>
        <v>0</v>
      </c>
    </row>
    <row r="780" spans="1:41" x14ac:dyDescent="0.25">
      <c r="A780" s="369"/>
      <c r="B780" s="369"/>
      <c r="C780" s="370"/>
      <c r="D780" s="369"/>
      <c r="E780" s="369"/>
      <c r="F780" s="369"/>
      <c r="G780" s="344">
        <f t="shared" si="158"/>
        <v>0</v>
      </c>
      <c r="H780" s="369"/>
      <c r="I780" s="369"/>
      <c r="J780" s="369"/>
      <c r="K780" s="369"/>
      <c r="L780" s="369"/>
      <c r="M780" s="369"/>
      <c r="N780" s="369"/>
      <c r="O780" s="369"/>
      <c r="P780" s="371"/>
      <c r="Q780" s="465">
        <f>IF(C780&gt;Allgemeines!$C$12,0,SUM(G780,H780,J780,K780,M780:N780)-SUM(I780,L780,O780:P780))</f>
        <v>0</v>
      </c>
      <c r="R780" s="369"/>
      <c r="S780" s="369"/>
      <c r="T780" s="369"/>
      <c r="U780" s="369"/>
      <c r="V780" s="344">
        <f t="shared" si="159"/>
        <v>0</v>
      </c>
      <c r="W780" s="345">
        <f>IF(ISBLANK($B780),0,VLOOKUP($B780,Listen!$A$2:$C$45,2,FALSE))</f>
        <v>0</v>
      </c>
      <c r="X780" s="345">
        <f>IF(ISBLANK($B780),0,VLOOKUP($B780,Listen!$A$2:$C$45,3,FALSE))</f>
        <v>0</v>
      </c>
      <c r="Y780" s="372">
        <f t="shared" si="161"/>
        <v>0</v>
      </c>
      <c r="Z780" s="372">
        <f t="shared" si="150"/>
        <v>0</v>
      </c>
      <c r="AA780" s="372">
        <f t="shared" si="150"/>
        <v>0</v>
      </c>
      <c r="AB780" s="372">
        <f t="shared" si="150"/>
        <v>0</v>
      </c>
      <c r="AC780" s="372">
        <f t="shared" si="150"/>
        <v>0</v>
      </c>
      <c r="AD780" s="372">
        <f t="shared" si="150"/>
        <v>0</v>
      </c>
      <c r="AE780" s="372">
        <f t="shared" si="150"/>
        <v>0</v>
      </c>
      <c r="AF780" s="346">
        <f t="shared" si="160"/>
        <v>0</v>
      </c>
      <c r="AG780" s="346">
        <f>IF(C780=Allgemeines!$C$12,SAV!$V780-SAV!$AH780,HLOOKUP(Allgemeines!$C$12-1,$AI$4:$AO$2000,ROW(C780)-3,FALSE)-$AH780)</f>
        <v>0</v>
      </c>
      <c r="AH780" s="346">
        <f>HLOOKUP(Allgemeines!$C$12,$AI$4:$AO$2000,ROW(C780)-3,FALSE)</f>
        <v>0</v>
      </c>
      <c r="AI780" s="346">
        <f t="shared" si="151"/>
        <v>0</v>
      </c>
      <c r="AJ780" s="346">
        <f t="shared" si="152"/>
        <v>0</v>
      </c>
      <c r="AK780" s="346">
        <f t="shared" si="153"/>
        <v>0</v>
      </c>
      <c r="AL780" s="346">
        <f t="shared" si="154"/>
        <v>0</v>
      </c>
      <c r="AM780" s="346">
        <f t="shared" si="155"/>
        <v>0</v>
      </c>
      <c r="AN780" s="346">
        <f t="shared" si="156"/>
        <v>0</v>
      </c>
      <c r="AO780" s="346">
        <f t="shared" si="157"/>
        <v>0</v>
      </c>
    </row>
    <row r="781" spans="1:41" x14ac:dyDescent="0.25">
      <c r="A781" s="369"/>
      <c r="B781" s="369"/>
      <c r="C781" s="370"/>
      <c r="D781" s="369"/>
      <c r="E781" s="369"/>
      <c r="F781" s="369"/>
      <c r="G781" s="344">
        <f t="shared" si="158"/>
        <v>0</v>
      </c>
      <c r="H781" s="369"/>
      <c r="I781" s="369"/>
      <c r="J781" s="369"/>
      <c r="K781" s="369"/>
      <c r="L781" s="369"/>
      <c r="M781" s="369"/>
      <c r="N781" s="369"/>
      <c r="O781" s="369"/>
      <c r="P781" s="371"/>
      <c r="Q781" s="465">
        <f>IF(C781&gt;Allgemeines!$C$12,0,SUM(G781,H781,J781,K781,M781:N781)-SUM(I781,L781,O781:P781))</f>
        <v>0</v>
      </c>
      <c r="R781" s="369"/>
      <c r="S781" s="369"/>
      <c r="T781" s="369"/>
      <c r="U781" s="369"/>
      <c r="V781" s="344">
        <f t="shared" si="159"/>
        <v>0</v>
      </c>
      <c r="W781" s="345">
        <f>IF(ISBLANK($B781),0,VLOOKUP($B781,Listen!$A$2:$C$45,2,FALSE))</f>
        <v>0</v>
      </c>
      <c r="X781" s="345">
        <f>IF(ISBLANK($B781),0,VLOOKUP($B781,Listen!$A$2:$C$45,3,FALSE))</f>
        <v>0</v>
      </c>
      <c r="Y781" s="372">
        <f t="shared" si="161"/>
        <v>0</v>
      </c>
      <c r="Z781" s="372">
        <f t="shared" si="150"/>
        <v>0</v>
      </c>
      <c r="AA781" s="372">
        <f t="shared" si="150"/>
        <v>0</v>
      </c>
      <c r="AB781" s="372">
        <f t="shared" si="150"/>
        <v>0</v>
      </c>
      <c r="AC781" s="372">
        <f t="shared" si="150"/>
        <v>0</v>
      </c>
      <c r="AD781" s="372">
        <f t="shared" si="150"/>
        <v>0</v>
      </c>
      <c r="AE781" s="372">
        <f t="shared" si="150"/>
        <v>0</v>
      </c>
      <c r="AF781" s="346">
        <f t="shared" si="160"/>
        <v>0</v>
      </c>
      <c r="AG781" s="346">
        <f>IF(C781=Allgemeines!$C$12,SAV!$V781-SAV!$AH781,HLOOKUP(Allgemeines!$C$12-1,$AI$4:$AO$2000,ROW(C781)-3,FALSE)-$AH781)</f>
        <v>0</v>
      </c>
      <c r="AH781" s="346">
        <f>HLOOKUP(Allgemeines!$C$12,$AI$4:$AO$2000,ROW(C781)-3,FALSE)</f>
        <v>0</v>
      </c>
      <c r="AI781" s="346">
        <f t="shared" si="151"/>
        <v>0</v>
      </c>
      <c r="AJ781" s="346">
        <f t="shared" si="152"/>
        <v>0</v>
      </c>
      <c r="AK781" s="346">
        <f t="shared" si="153"/>
        <v>0</v>
      </c>
      <c r="AL781" s="346">
        <f t="shared" si="154"/>
        <v>0</v>
      </c>
      <c r="AM781" s="346">
        <f t="shared" si="155"/>
        <v>0</v>
      </c>
      <c r="AN781" s="346">
        <f t="shared" si="156"/>
        <v>0</v>
      </c>
      <c r="AO781" s="346">
        <f t="shared" si="157"/>
        <v>0</v>
      </c>
    </row>
    <row r="782" spans="1:41" x14ac:dyDescent="0.25">
      <c r="A782" s="369"/>
      <c r="B782" s="369"/>
      <c r="C782" s="370"/>
      <c r="D782" s="369"/>
      <c r="E782" s="369"/>
      <c r="F782" s="369"/>
      <c r="G782" s="344">
        <f t="shared" si="158"/>
        <v>0</v>
      </c>
      <c r="H782" s="369"/>
      <c r="I782" s="369"/>
      <c r="J782" s="369"/>
      <c r="K782" s="369"/>
      <c r="L782" s="369"/>
      <c r="M782" s="369"/>
      <c r="N782" s="369"/>
      <c r="O782" s="369"/>
      <c r="P782" s="371"/>
      <c r="Q782" s="465">
        <f>IF(C782&gt;Allgemeines!$C$12,0,SUM(G782,H782,J782,K782,M782:N782)-SUM(I782,L782,O782:P782))</f>
        <v>0</v>
      </c>
      <c r="R782" s="369"/>
      <c r="S782" s="369"/>
      <c r="T782" s="369"/>
      <c r="U782" s="369"/>
      <c r="V782" s="344">
        <f t="shared" si="159"/>
        <v>0</v>
      </c>
      <c r="W782" s="345">
        <f>IF(ISBLANK($B782),0,VLOOKUP($B782,Listen!$A$2:$C$45,2,FALSE))</f>
        <v>0</v>
      </c>
      <c r="X782" s="345">
        <f>IF(ISBLANK($B782),0,VLOOKUP($B782,Listen!$A$2:$C$45,3,FALSE))</f>
        <v>0</v>
      </c>
      <c r="Y782" s="372">
        <f t="shared" si="161"/>
        <v>0</v>
      </c>
      <c r="Z782" s="372">
        <f t="shared" si="150"/>
        <v>0</v>
      </c>
      <c r="AA782" s="372">
        <f t="shared" si="150"/>
        <v>0</v>
      </c>
      <c r="AB782" s="372">
        <f t="shared" si="150"/>
        <v>0</v>
      </c>
      <c r="AC782" s="372">
        <f t="shared" si="150"/>
        <v>0</v>
      </c>
      <c r="AD782" s="372">
        <f t="shared" si="150"/>
        <v>0</v>
      </c>
      <c r="AE782" s="372">
        <f t="shared" si="150"/>
        <v>0</v>
      </c>
      <c r="AF782" s="346">
        <f t="shared" si="160"/>
        <v>0</v>
      </c>
      <c r="AG782" s="346">
        <f>IF(C782=Allgemeines!$C$12,SAV!$V782-SAV!$AH782,HLOOKUP(Allgemeines!$C$12-1,$AI$4:$AO$2000,ROW(C782)-3,FALSE)-$AH782)</f>
        <v>0</v>
      </c>
      <c r="AH782" s="346">
        <f>HLOOKUP(Allgemeines!$C$12,$AI$4:$AO$2000,ROW(C782)-3,FALSE)</f>
        <v>0</v>
      </c>
      <c r="AI782" s="346">
        <f t="shared" si="151"/>
        <v>0</v>
      </c>
      <c r="AJ782" s="346">
        <f t="shared" si="152"/>
        <v>0</v>
      </c>
      <c r="AK782" s="346">
        <f t="shared" si="153"/>
        <v>0</v>
      </c>
      <c r="AL782" s="346">
        <f t="shared" si="154"/>
        <v>0</v>
      </c>
      <c r="AM782" s="346">
        <f t="shared" si="155"/>
        <v>0</v>
      </c>
      <c r="AN782" s="346">
        <f t="shared" si="156"/>
        <v>0</v>
      </c>
      <c r="AO782" s="346">
        <f t="shared" si="157"/>
        <v>0</v>
      </c>
    </row>
    <row r="783" spans="1:41" x14ac:dyDescent="0.25">
      <c r="A783" s="369"/>
      <c r="B783" s="369"/>
      <c r="C783" s="370"/>
      <c r="D783" s="369"/>
      <c r="E783" s="369"/>
      <c r="F783" s="369"/>
      <c r="G783" s="344">
        <f t="shared" si="158"/>
        <v>0</v>
      </c>
      <c r="H783" s="369"/>
      <c r="I783" s="369"/>
      <c r="J783" s="369"/>
      <c r="K783" s="369"/>
      <c r="L783" s="369"/>
      <c r="M783" s="369"/>
      <c r="N783" s="369"/>
      <c r="O783" s="369"/>
      <c r="P783" s="371"/>
      <c r="Q783" s="465">
        <f>IF(C783&gt;Allgemeines!$C$12,0,SUM(G783,H783,J783,K783,M783:N783)-SUM(I783,L783,O783:P783))</f>
        <v>0</v>
      </c>
      <c r="R783" s="369"/>
      <c r="S783" s="369"/>
      <c r="T783" s="369"/>
      <c r="U783" s="369"/>
      <c r="V783" s="344">
        <f t="shared" si="159"/>
        <v>0</v>
      </c>
      <c r="W783" s="345">
        <f>IF(ISBLANK($B783),0,VLOOKUP($B783,Listen!$A$2:$C$45,2,FALSE))</f>
        <v>0</v>
      </c>
      <c r="X783" s="345">
        <f>IF(ISBLANK($B783),0,VLOOKUP($B783,Listen!$A$2:$C$45,3,FALSE))</f>
        <v>0</v>
      </c>
      <c r="Y783" s="372">
        <f t="shared" si="161"/>
        <v>0</v>
      </c>
      <c r="Z783" s="372">
        <f t="shared" si="150"/>
        <v>0</v>
      </c>
      <c r="AA783" s="372">
        <f t="shared" si="150"/>
        <v>0</v>
      </c>
      <c r="AB783" s="372">
        <f t="shared" si="150"/>
        <v>0</v>
      </c>
      <c r="AC783" s="372">
        <f t="shared" si="150"/>
        <v>0</v>
      </c>
      <c r="AD783" s="372">
        <f t="shared" si="150"/>
        <v>0</v>
      </c>
      <c r="AE783" s="372">
        <f t="shared" si="150"/>
        <v>0</v>
      </c>
      <c r="AF783" s="346">
        <f t="shared" si="160"/>
        <v>0</v>
      </c>
      <c r="AG783" s="346">
        <f>IF(C783=Allgemeines!$C$12,SAV!$V783-SAV!$AH783,HLOOKUP(Allgemeines!$C$12-1,$AI$4:$AO$2000,ROW(C783)-3,FALSE)-$AH783)</f>
        <v>0</v>
      </c>
      <c r="AH783" s="346">
        <f>HLOOKUP(Allgemeines!$C$12,$AI$4:$AO$2000,ROW(C783)-3,FALSE)</f>
        <v>0</v>
      </c>
      <c r="AI783" s="346">
        <f t="shared" si="151"/>
        <v>0</v>
      </c>
      <c r="AJ783" s="346">
        <f t="shared" si="152"/>
        <v>0</v>
      </c>
      <c r="AK783" s="346">
        <f t="shared" si="153"/>
        <v>0</v>
      </c>
      <c r="AL783" s="346">
        <f t="shared" si="154"/>
        <v>0</v>
      </c>
      <c r="AM783" s="346">
        <f t="shared" si="155"/>
        <v>0</v>
      </c>
      <c r="AN783" s="346">
        <f t="shared" si="156"/>
        <v>0</v>
      </c>
      <c r="AO783" s="346">
        <f t="shared" si="157"/>
        <v>0</v>
      </c>
    </row>
    <row r="784" spans="1:41" x14ac:dyDescent="0.25">
      <c r="A784" s="369"/>
      <c r="B784" s="369"/>
      <c r="C784" s="370"/>
      <c r="D784" s="369"/>
      <c r="E784" s="369"/>
      <c r="F784" s="369"/>
      <c r="G784" s="344">
        <f t="shared" si="158"/>
        <v>0</v>
      </c>
      <c r="H784" s="369"/>
      <c r="I784" s="369"/>
      <c r="J784" s="369"/>
      <c r="K784" s="369"/>
      <c r="L784" s="369"/>
      <c r="M784" s="369"/>
      <c r="N784" s="369"/>
      <c r="O784" s="369"/>
      <c r="P784" s="371"/>
      <c r="Q784" s="465">
        <f>IF(C784&gt;Allgemeines!$C$12,0,SUM(G784,H784,J784,K784,M784:N784)-SUM(I784,L784,O784:P784))</f>
        <v>0</v>
      </c>
      <c r="R784" s="369"/>
      <c r="S784" s="369"/>
      <c r="T784" s="369"/>
      <c r="U784" s="369"/>
      <c r="V784" s="344">
        <f t="shared" si="159"/>
        <v>0</v>
      </c>
      <c r="W784" s="345">
        <f>IF(ISBLANK($B784),0,VLOOKUP($B784,Listen!$A$2:$C$45,2,FALSE))</f>
        <v>0</v>
      </c>
      <c r="X784" s="345">
        <f>IF(ISBLANK($B784),0,VLOOKUP($B784,Listen!$A$2:$C$45,3,FALSE))</f>
        <v>0</v>
      </c>
      <c r="Y784" s="372">
        <f t="shared" si="161"/>
        <v>0</v>
      </c>
      <c r="Z784" s="372">
        <f t="shared" si="150"/>
        <v>0</v>
      </c>
      <c r="AA784" s="372">
        <f t="shared" si="150"/>
        <v>0</v>
      </c>
      <c r="AB784" s="372">
        <f t="shared" si="150"/>
        <v>0</v>
      </c>
      <c r="AC784" s="372">
        <f t="shared" si="150"/>
        <v>0</v>
      </c>
      <c r="AD784" s="372">
        <f t="shared" si="150"/>
        <v>0</v>
      </c>
      <c r="AE784" s="372">
        <f t="shared" si="150"/>
        <v>0</v>
      </c>
      <c r="AF784" s="346">
        <f t="shared" si="160"/>
        <v>0</v>
      </c>
      <c r="AG784" s="346">
        <f>IF(C784=Allgemeines!$C$12,SAV!$V784-SAV!$AH784,HLOOKUP(Allgemeines!$C$12-1,$AI$4:$AO$2000,ROW(C784)-3,FALSE)-$AH784)</f>
        <v>0</v>
      </c>
      <c r="AH784" s="346">
        <f>HLOOKUP(Allgemeines!$C$12,$AI$4:$AO$2000,ROW(C784)-3,FALSE)</f>
        <v>0</v>
      </c>
      <c r="AI784" s="346">
        <f t="shared" si="151"/>
        <v>0</v>
      </c>
      <c r="AJ784" s="346">
        <f t="shared" si="152"/>
        <v>0</v>
      </c>
      <c r="AK784" s="346">
        <f t="shared" si="153"/>
        <v>0</v>
      </c>
      <c r="AL784" s="346">
        <f t="shared" si="154"/>
        <v>0</v>
      </c>
      <c r="AM784" s="346">
        <f t="shared" si="155"/>
        <v>0</v>
      </c>
      <c r="AN784" s="346">
        <f t="shared" si="156"/>
        <v>0</v>
      </c>
      <c r="AO784" s="346">
        <f t="shared" si="157"/>
        <v>0</v>
      </c>
    </row>
    <row r="785" spans="1:41" x14ac:dyDescent="0.25">
      <c r="A785" s="369"/>
      <c r="B785" s="369"/>
      <c r="C785" s="370"/>
      <c r="D785" s="369"/>
      <c r="E785" s="369"/>
      <c r="F785" s="369"/>
      <c r="G785" s="344">
        <f t="shared" si="158"/>
        <v>0</v>
      </c>
      <c r="H785" s="369"/>
      <c r="I785" s="369"/>
      <c r="J785" s="369"/>
      <c r="K785" s="369"/>
      <c r="L785" s="369"/>
      <c r="M785" s="369"/>
      <c r="N785" s="369"/>
      <c r="O785" s="369"/>
      <c r="P785" s="371"/>
      <c r="Q785" s="465">
        <f>IF(C785&gt;Allgemeines!$C$12,0,SUM(G785,H785,J785,K785,M785:N785)-SUM(I785,L785,O785:P785))</f>
        <v>0</v>
      </c>
      <c r="R785" s="369"/>
      <c r="S785" s="369"/>
      <c r="T785" s="369"/>
      <c r="U785" s="369"/>
      <c r="V785" s="344">
        <f t="shared" si="159"/>
        <v>0</v>
      </c>
      <c r="W785" s="345">
        <f>IF(ISBLANK($B785),0,VLOOKUP($B785,Listen!$A$2:$C$45,2,FALSE))</f>
        <v>0</v>
      </c>
      <c r="X785" s="345">
        <f>IF(ISBLANK($B785),0,VLOOKUP($B785,Listen!$A$2:$C$45,3,FALSE))</f>
        <v>0</v>
      </c>
      <c r="Y785" s="372">
        <f t="shared" si="161"/>
        <v>0</v>
      </c>
      <c r="Z785" s="372">
        <f t="shared" si="150"/>
        <v>0</v>
      </c>
      <c r="AA785" s="372">
        <f t="shared" si="150"/>
        <v>0</v>
      </c>
      <c r="AB785" s="372">
        <f t="shared" si="150"/>
        <v>0</v>
      </c>
      <c r="AC785" s="372">
        <f t="shared" si="150"/>
        <v>0</v>
      </c>
      <c r="AD785" s="372">
        <f t="shared" si="150"/>
        <v>0</v>
      </c>
      <c r="AE785" s="372">
        <f t="shared" si="150"/>
        <v>0</v>
      </c>
      <c r="AF785" s="346">
        <f t="shared" si="160"/>
        <v>0</v>
      </c>
      <c r="AG785" s="346">
        <f>IF(C785=Allgemeines!$C$12,SAV!$V785-SAV!$AH785,HLOOKUP(Allgemeines!$C$12-1,$AI$4:$AO$2000,ROW(C785)-3,FALSE)-$AH785)</f>
        <v>0</v>
      </c>
      <c r="AH785" s="346">
        <f>HLOOKUP(Allgemeines!$C$12,$AI$4:$AO$2000,ROW(C785)-3,FALSE)</f>
        <v>0</v>
      </c>
      <c r="AI785" s="346">
        <f t="shared" si="151"/>
        <v>0</v>
      </c>
      <c r="AJ785" s="346">
        <f t="shared" si="152"/>
        <v>0</v>
      </c>
      <c r="AK785" s="346">
        <f t="shared" si="153"/>
        <v>0</v>
      </c>
      <c r="AL785" s="346">
        <f t="shared" si="154"/>
        <v>0</v>
      </c>
      <c r="AM785" s="346">
        <f t="shared" si="155"/>
        <v>0</v>
      </c>
      <c r="AN785" s="346">
        <f t="shared" si="156"/>
        <v>0</v>
      </c>
      <c r="AO785" s="346">
        <f t="shared" si="157"/>
        <v>0</v>
      </c>
    </row>
    <row r="786" spans="1:41" x14ac:dyDescent="0.25">
      <c r="A786" s="369"/>
      <c r="B786" s="369"/>
      <c r="C786" s="370"/>
      <c r="D786" s="369"/>
      <c r="E786" s="369"/>
      <c r="F786" s="369"/>
      <c r="G786" s="344">
        <f t="shared" si="158"/>
        <v>0</v>
      </c>
      <c r="H786" s="369"/>
      <c r="I786" s="369"/>
      <c r="J786" s="369"/>
      <c r="K786" s="369"/>
      <c r="L786" s="369"/>
      <c r="M786" s="369"/>
      <c r="N786" s="369"/>
      <c r="O786" s="369"/>
      <c r="P786" s="371"/>
      <c r="Q786" s="465">
        <f>IF(C786&gt;Allgemeines!$C$12,0,SUM(G786,H786,J786,K786,M786:N786)-SUM(I786,L786,O786:P786))</f>
        <v>0</v>
      </c>
      <c r="R786" s="369"/>
      <c r="S786" s="369"/>
      <c r="T786" s="369"/>
      <c r="U786" s="369"/>
      <c r="V786" s="344">
        <f t="shared" si="159"/>
        <v>0</v>
      </c>
      <c r="W786" s="345">
        <f>IF(ISBLANK($B786),0,VLOOKUP($B786,Listen!$A$2:$C$45,2,FALSE))</f>
        <v>0</v>
      </c>
      <c r="X786" s="345">
        <f>IF(ISBLANK($B786),0,VLOOKUP($B786,Listen!$A$2:$C$45,3,FALSE))</f>
        <v>0</v>
      </c>
      <c r="Y786" s="372">
        <f t="shared" si="161"/>
        <v>0</v>
      </c>
      <c r="Z786" s="372">
        <f t="shared" si="150"/>
        <v>0</v>
      </c>
      <c r="AA786" s="372">
        <f t="shared" si="150"/>
        <v>0</v>
      </c>
      <c r="AB786" s="372">
        <f t="shared" si="150"/>
        <v>0</v>
      </c>
      <c r="AC786" s="372">
        <f t="shared" si="150"/>
        <v>0</v>
      </c>
      <c r="AD786" s="372">
        <f t="shared" si="150"/>
        <v>0</v>
      </c>
      <c r="AE786" s="372">
        <f t="shared" si="150"/>
        <v>0</v>
      </c>
      <c r="AF786" s="346">
        <f t="shared" si="160"/>
        <v>0</v>
      </c>
      <c r="AG786" s="346">
        <f>IF(C786=Allgemeines!$C$12,SAV!$V786-SAV!$AH786,HLOOKUP(Allgemeines!$C$12-1,$AI$4:$AO$2000,ROW(C786)-3,FALSE)-$AH786)</f>
        <v>0</v>
      </c>
      <c r="AH786" s="346">
        <f>HLOOKUP(Allgemeines!$C$12,$AI$4:$AO$2000,ROW(C786)-3,FALSE)</f>
        <v>0</v>
      </c>
      <c r="AI786" s="346">
        <f t="shared" si="151"/>
        <v>0</v>
      </c>
      <c r="AJ786" s="346">
        <f t="shared" si="152"/>
        <v>0</v>
      </c>
      <c r="AK786" s="346">
        <f t="shared" si="153"/>
        <v>0</v>
      </c>
      <c r="AL786" s="346">
        <f t="shared" si="154"/>
        <v>0</v>
      </c>
      <c r="AM786" s="346">
        <f t="shared" si="155"/>
        <v>0</v>
      </c>
      <c r="AN786" s="346">
        <f t="shared" si="156"/>
        <v>0</v>
      </c>
      <c r="AO786" s="346">
        <f t="shared" si="157"/>
        <v>0</v>
      </c>
    </row>
    <row r="787" spans="1:41" x14ac:dyDescent="0.25">
      <c r="A787" s="369"/>
      <c r="B787" s="369"/>
      <c r="C787" s="370"/>
      <c r="D787" s="369"/>
      <c r="E787" s="369"/>
      <c r="F787" s="369"/>
      <c r="G787" s="344">
        <f t="shared" si="158"/>
        <v>0</v>
      </c>
      <c r="H787" s="369"/>
      <c r="I787" s="369"/>
      <c r="J787" s="369"/>
      <c r="K787" s="369"/>
      <c r="L787" s="369"/>
      <c r="M787" s="369"/>
      <c r="N787" s="369"/>
      <c r="O787" s="369"/>
      <c r="P787" s="371"/>
      <c r="Q787" s="465">
        <f>IF(C787&gt;Allgemeines!$C$12,0,SUM(G787,H787,J787,K787,M787:N787)-SUM(I787,L787,O787:P787))</f>
        <v>0</v>
      </c>
      <c r="R787" s="369"/>
      <c r="S787" s="369"/>
      <c r="T787" s="369"/>
      <c r="U787" s="369"/>
      <c r="V787" s="344">
        <f t="shared" si="159"/>
        <v>0</v>
      </c>
      <c r="W787" s="345">
        <f>IF(ISBLANK($B787),0,VLOOKUP($B787,Listen!$A$2:$C$45,2,FALSE))</f>
        <v>0</v>
      </c>
      <c r="X787" s="345">
        <f>IF(ISBLANK($B787),0,VLOOKUP($B787,Listen!$A$2:$C$45,3,FALSE))</f>
        <v>0</v>
      </c>
      <c r="Y787" s="372">
        <f t="shared" si="161"/>
        <v>0</v>
      </c>
      <c r="Z787" s="372">
        <f t="shared" si="150"/>
        <v>0</v>
      </c>
      <c r="AA787" s="372">
        <f t="shared" si="150"/>
        <v>0</v>
      </c>
      <c r="AB787" s="372">
        <f t="shared" si="150"/>
        <v>0</v>
      </c>
      <c r="AC787" s="372">
        <f t="shared" si="150"/>
        <v>0</v>
      </c>
      <c r="AD787" s="372">
        <f t="shared" si="150"/>
        <v>0</v>
      </c>
      <c r="AE787" s="372">
        <f t="shared" si="150"/>
        <v>0</v>
      </c>
      <c r="AF787" s="346">
        <f t="shared" si="160"/>
        <v>0</v>
      </c>
      <c r="AG787" s="346">
        <f>IF(C787=Allgemeines!$C$12,SAV!$V787-SAV!$AH787,HLOOKUP(Allgemeines!$C$12-1,$AI$4:$AO$2000,ROW(C787)-3,FALSE)-$AH787)</f>
        <v>0</v>
      </c>
      <c r="AH787" s="346">
        <f>HLOOKUP(Allgemeines!$C$12,$AI$4:$AO$2000,ROW(C787)-3,FALSE)</f>
        <v>0</v>
      </c>
      <c r="AI787" s="346">
        <f t="shared" si="151"/>
        <v>0</v>
      </c>
      <c r="AJ787" s="346">
        <f t="shared" si="152"/>
        <v>0</v>
      </c>
      <c r="AK787" s="346">
        <f t="shared" si="153"/>
        <v>0</v>
      </c>
      <c r="AL787" s="346">
        <f t="shared" si="154"/>
        <v>0</v>
      </c>
      <c r="AM787" s="346">
        <f t="shared" si="155"/>
        <v>0</v>
      </c>
      <c r="AN787" s="346">
        <f t="shared" si="156"/>
        <v>0</v>
      </c>
      <c r="AO787" s="346">
        <f t="shared" si="157"/>
        <v>0</v>
      </c>
    </row>
    <row r="788" spans="1:41" x14ac:dyDescent="0.25">
      <c r="A788" s="369"/>
      <c r="B788" s="369"/>
      <c r="C788" s="370"/>
      <c r="D788" s="369"/>
      <c r="E788" s="369"/>
      <c r="F788" s="369"/>
      <c r="G788" s="344">
        <f t="shared" si="158"/>
        <v>0</v>
      </c>
      <c r="H788" s="369"/>
      <c r="I788" s="369"/>
      <c r="J788" s="369"/>
      <c r="K788" s="369"/>
      <c r="L788" s="369"/>
      <c r="M788" s="369"/>
      <c r="N788" s="369"/>
      <c r="O788" s="369"/>
      <c r="P788" s="371"/>
      <c r="Q788" s="465">
        <f>IF(C788&gt;Allgemeines!$C$12,0,SUM(G788,H788,J788,K788,M788:N788)-SUM(I788,L788,O788:P788))</f>
        <v>0</v>
      </c>
      <c r="R788" s="369"/>
      <c r="S788" s="369"/>
      <c r="T788" s="369"/>
      <c r="U788" s="369"/>
      <c r="V788" s="344">
        <f t="shared" si="159"/>
        <v>0</v>
      </c>
      <c r="W788" s="345">
        <f>IF(ISBLANK($B788),0,VLOOKUP($B788,Listen!$A$2:$C$45,2,FALSE))</f>
        <v>0</v>
      </c>
      <c r="X788" s="345">
        <f>IF(ISBLANK($B788),0,VLOOKUP($B788,Listen!$A$2:$C$45,3,FALSE))</f>
        <v>0</v>
      </c>
      <c r="Y788" s="372">
        <f t="shared" si="161"/>
        <v>0</v>
      </c>
      <c r="Z788" s="372">
        <f t="shared" si="150"/>
        <v>0</v>
      </c>
      <c r="AA788" s="372">
        <f t="shared" si="150"/>
        <v>0</v>
      </c>
      <c r="AB788" s="372">
        <f t="shared" si="150"/>
        <v>0</v>
      </c>
      <c r="AC788" s="372">
        <f t="shared" si="150"/>
        <v>0</v>
      </c>
      <c r="AD788" s="372">
        <f t="shared" si="150"/>
        <v>0</v>
      </c>
      <c r="AE788" s="372">
        <f t="shared" si="150"/>
        <v>0</v>
      </c>
      <c r="AF788" s="346">
        <f t="shared" si="160"/>
        <v>0</v>
      </c>
      <c r="AG788" s="346">
        <f>IF(C788=Allgemeines!$C$12,SAV!$V788-SAV!$AH788,HLOOKUP(Allgemeines!$C$12-1,$AI$4:$AO$2000,ROW(C788)-3,FALSE)-$AH788)</f>
        <v>0</v>
      </c>
      <c r="AH788" s="346">
        <f>HLOOKUP(Allgemeines!$C$12,$AI$4:$AO$2000,ROW(C788)-3,FALSE)</f>
        <v>0</v>
      </c>
      <c r="AI788" s="346">
        <f t="shared" si="151"/>
        <v>0</v>
      </c>
      <c r="AJ788" s="346">
        <f t="shared" si="152"/>
        <v>0</v>
      </c>
      <c r="AK788" s="346">
        <f t="shared" si="153"/>
        <v>0</v>
      </c>
      <c r="AL788" s="346">
        <f t="shared" si="154"/>
        <v>0</v>
      </c>
      <c r="AM788" s="346">
        <f t="shared" si="155"/>
        <v>0</v>
      </c>
      <c r="AN788" s="346">
        <f t="shared" si="156"/>
        <v>0</v>
      </c>
      <c r="AO788" s="346">
        <f t="shared" si="157"/>
        <v>0</v>
      </c>
    </row>
    <row r="789" spans="1:41" x14ac:dyDescent="0.25">
      <c r="A789" s="369"/>
      <c r="B789" s="369"/>
      <c r="C789" s="370"/>
      <c r="D789" s="369"/>
      <c r="E789" s="369"/>
      <c r="F789" s="369"/>
      <c r="G789" s="344">
        <f t="shared" si="158"/>
        <v>0</v>
      </c>
      <c r="H789" s="369"/>
      <c r="I789" s="369"/>
      <c r="J789" s="369"/>
      <c r="K789" s="369"/>
      <c r="L789" s="369"/>
      <c r="M789" s="369"/>
      <c r="N789" s="369"/>
      <c r="O789" s="369"/>
      <c r="P789" s="371"/>
      <c r="Q789" s="465">
        <f>IF(C789&gt;Allgemeines!$C$12,0,SUM(G789,H789,J789,K789,M789:N789)-SUM(I789,L789,O789:P789))</f>
        <v>0</v>
      </c>
      <c r="R789" s="369"/>
      <c r="S789" s="369"/>
      <c r="T789" s="369"/>
      <c r="U789" s="369"/>
      <c r="V789" s="344">
        <f t="shared" si="159"/>
        <v>0</v>
      </c>
      <c r="W789" s="345">
        <f>IF(ISBLANK($B789),0,VLOOKUP($B789,Listen!$A$2:$C$45,2,FALSE))</f>
        <v>0</v>
      </c>
      <c r="X789" s="345">
        <f>IF(ISBLANK($B789),0,VLOOKUP($B789,Listen!$A$2:$C$45,3,FALSE))</f>
        <v>0</v>
      </c>
      <c r="Y789" s="372">
        <f t="shared" si="161"/>
        <v>0</v>
      </c>
      <c r="Z789" s="372">
        <f t="shared" si="150"/>
        <v>0</v>
      </c>
      <c r="AA789" s="372">
        <f t="shared" si="150"/>
        <v>0</v>
      </c>
      <c r="AB789" s="372">
        <f t="shared" si="150"/>
        <v>0</v>
      </c>
      <c r="AC789" s="372">
        <f t="shared" si="150"/>
        <v>0</v>
      </c>
      <c r="AD789" s="372">
        <f t="shared" si="150"/>
        <v>0</v>
      </c>
      <c r="AE789" s="372">
        <f t="shared" si="150"/>
        <v>0</v>
      </c>
      <c r="AF789" s="346">
        <f t="shared" si="160"/>
        <v>0</v>
      </c>
      <c r="AG789" s="346">
        <f>IF(C789=Allgemeines!$C$12,SAV!$V789-SAV!$AH789,HLOOKUP(Allgemeines!$C$12-1,$AI$4:$AO$2000,ROW(C789)-3,FALSE)-$AH789)</f>
        <v>0</v>
      </c>
      <c r="AH789" s="346">
        <f>HLOOKUP(Allgemeines!$C$12,$AI$4:$AO$2000,ROW(C789)-3,FALSE)</f>
        <v>0</v>
      </c>
      <c r="AI789" s="346">
        <f t="shared" si="151"/>
        <v>0</v>
      </c>
      <c r="AJ789" s="346">
        <f t="shared" si="152"/>
        <v>0</v>
      </c>
      <c r="AK789" s="346">
        <f t="shared" si="153"/>
        <v>0</v>
      </c>
      <c r="AL789" s="346">
        <f t="shared" si="154"/>
        <v>0</v>
      </c>
      <c r="AM789" s="346">
        <f t="shared" si="155"/>
        <v>0</v>
      </c>
      <c r="AN789" s="346">
        <f t="shared" si="156"/>
        <v>0</v>
      </c>
      <c r="AO789" s="346">
        <f t="shared" si="157"/>
        <v>0</v>
      </c>
    </row>
    <row r="790" spans="1:41" x14ac:dyDescent="0.25">
      <c r="A790" s="369"/>
      <c r="B790" s="369"/>
      <c r="C790" s="370"/>
      <c r="D790" s="369"/>
      <c r="E790" s="369"/>
      <c r="F790" s="369"/>
      <c r="G790" s="344">
        <f t="shared" si="158"/>
        <v>0</v>
      </c>
      <c r="H790" s="369"/>
      <c r="I790" s="369"/>
      <c r="J790" s="369"/>
      <c r="K790" s="369"/>
      <c r="L790" s="369"/>
      <c r="M790" s="369"/>
      <c r="N790" s="369"/>
      <c r="O790" s="369"/>
      <c r="P790" s="371"/>
      <c r="Q790" s="465">
        <f>IF(C790&gt;Allgemeines!$C$12,0,SUM(G790,H790,J790,K790,M790:N790)-SUM(I790,L790,O790:P790))</f>
        <v>0</v>
      </c>
      <c r="R790" s="369"/>
      <c r="S790" s="369"/>
      <c r="T790" s="369"/>
      <c r="U790" s="369"/>
      <c r="V790" s="344">
        <f t="shared" si="159"/>
        <v>0</v>
      </c>
      <c r="W790" s="345">
        <f>IF(ISBLANK($B790),0,VLOOKUP($B790,Listen!$A$2:$C$45,2,FALSE))</f>
        <v>0</v>
      </c>
      <c r="X790" s="345">
        <f>IF(ISBLANK($B790),0,VLOOKUP($B790,Listen!$A$2:$C$45,3,FALSE))</f>
        <v>0</v>
      </c>
      <c r="Y790" s="372">
        <f t="shared" si="161"/>
        <v>0</v>
      </c>
      <c r="Z790" s="372">
        <f t="shared" si="150"/>
        <v>0</v>
      </c>
      <c r="AA790" s="372">
        <f t="shared" si="150"/>
        <v>0</v>
      </c>
      <c r="AB790" s="372">
        <f t="shared" si="150"/>
        <v>0</v>
      </c>
      <c r="AC790" s="372">
        <f t="shared" si="150"/>
        <v>0</v>
      </c>
      <c r="AD790" s="372">
        <f t="shared" si="150"/>
        <v>0</v>
      </c>
      <c r="AE790" s="372">
        <f t="shared" si="150"/>
        <v>0</v>
      </c>
      <c r="AF790" s="346">
        <f t="shared" si="160"/>
        <v>0</v>
      </c>
      <c r="AG790" s="346">
        <f>IF(C790=Allgemeines!$C$12,SAV!$V790-SAV!$AH790,HLOOKUP(Allgemeines!$C$12-1,$AI$4:$AO$2000,ROW(C790)-3,FALSE)-$AH790)</f>
        <v>0</v>
      </c>
      <c r="AH790" s="346">
        <f>HLOOKUP(Allgemeines!$C$12,$AI$4:$AO$2000,ROW(C790)-3,FALSE)</f>
        <v>0</v>
      </c>
      <c r="AI790" s="346">
        <f t="shared" si="151"/>
        <v>0</v>
      </c>
      <c r="AJ790" s="346">
        <f t="shared" si="152"/>
        <v>0</v>
      </c>
      <c r="AK790" s="346">
        <f t="shared" si="153"/>
        <v>0</v>
      </c>
      <c r="AL790" s="346">
        <f t="shared" si="154"/>
        <v>0</v>
      </c>
      <c r="AM790" s="346">
        <f t="shared" si="155"/>
        <v>0</v>
      </c>
      <c r="AN790" s="346">
        <f t="shared" si="156"/>
        <v>0</v>
      </c>
      <c r="AO790" s="346">
        <f t="shared" si="157"/>
        <v>0</v>
      </c>
    </row>
    <row r="791" spans="1:41" x14ac:dyDescent="0.25">
      <c r="A791" s="369"/>
      <c r="B791" s="369"/>
      <c r="C791" s="370"/>
      <c r="D791" s="369"/>
      <c r="E791" s="369"/>
      <c r="F791" s="369"/>
      <c r="G791" s="344">
        <f t="shared" si="158"/>
        <v>0</v>
      </c>
      <c r="H791" s="369"/>
      <c r="I791" s="369"/>
      <c r="J791" s="369"/>
      <c r="K791" s="369"/>
      <c r="L791" s="369"/>
      <c r="M791" s="369"/>
      <c r="N791" s="369"/>
      <c r="O791" s="369"/>
      <c r="P791" s="371"/>
      <c r="Q791" s="465">
        <f>IF(C791&gt;Allgemeines!$C$12,0,SUM(G791,H791,J791,K791,M791:N791)-SUM(I791,L791,O791:P791))</f>
        <v>0</v>
      </c>
      <c r="R791" s="369"/>
      <c r="S791" s="369"/>
      <c r="T791" s="369"/>
      <c r="U791" s="369"/>
      <c r="V791" s="344">
        <f t="shared" si="159"/>
        <v>0</v>
      </c>
      <c r="W791" s="345">
        <f>IF(ISBLANK($B791),0,VLOOKUP($B791,Listen!$A$2:$C$45,2,FALSE))</f>
        <v>0</v>
      </c>
      <c r="X791" s="345">
        <f>IF(ISBLANK($B791),0,VLOOKUP($B791,Listen!$A$2:$C$45,3,FALSE))</f>
        <v>0</v>
      </c>
      <c r="Y791" s="372">
        <f t="shared" si="161"/>
        <v>0</v>
      </c>
      <c r="Z791" s="372">
        <f t="shared" si="150"/>
        <v>0</v>
      </c>
      <c r="AA791" s="372">
        <f t="shared" si="150"/>
        <v>0</v>
      </c>
      <c r="AB791" s="372">
        <f t="shared" si="150"/>
        <v>0</v>
      </c>
      <c r="AC791" s="372">
        <f t="shared" si="150"/>
        <v>0</v>
      </c>
      <c r="AD791" s="372">
        <f t="shared" si="150"/>
        <v>0</v>
      </c>
      <c r="AE791" s="372">
        <f t="shared" si="150"/>
        <v>0</v>
      </c>
      <c r="AF791" s="346">
        <f t="shared" si="160"/>
        <v>0</v>
      </c>
      <c r="AG791" s="346">
        <f>IF(C791=Allgemeines!$C$12,SAV!$V791-SAV!$AH791,HLOOKUP(Allgemeines!$C$12-1,$AI$4:$AO$2000,ROW(C791)-3,FALSE)-$AH791)</f>
        <v>0</v>
      </c>
      <c r="AH791" s="346">
        <f>HLOOKUP(Allgemeines!$C$12,$AI$4:$AO$2000,ROW(C791)-3,FALSE)</f>
        <v>0</v>
      </c>
      <c r="AI791" s="346">
        <f t="shared" si="151"/>
        <v>0</v>
      </c>
      <c r="AJ791" s="346">
        <f t="shared" si="152"/>
        <v>0</v>
      </c>
      <c r="AK791" s="346">
        <f t="shared" si="153"/>
        <v>0</v>
      </c>
      <c r="AL791" s="346">
        <f t="shared" si="154"/>
        <v>0</v>
      </c>
      <c r="AM791" s="346">
        <f t="shared" si="155"/>
        <v>0</v>
      </c>
      <c r="AN791" s="346">
        <f t="shared" si="156"/>
        <v>0</v>
      </c>
      <c r="AO791" s="346">
        <f t="shared" si="157"/>
        <v>0</v>
      </c>
    </row>
    <row r="792" spans="1:41" x14ac:dyDescent="0.25">
      <c r="A792" s="369"/>
      <c r="B792" s="369"/>
      <c r="C792" s="370"/>
      <c r="D792" s="369"/>
      <c r="E792" s="369"/>
      <c r="F792" s="369"/>
      <c r="G792" s="344">
        <f t="shared" si="158"/>
        <v>0</v>
      </c>
      <c r="H792" s="369"/>
      <c r="I792" s="369"/>
      <c r="J792" s="369"/>
      <c r="K792" s="369"/>
      <c r="L792" s="369"/>
      <c r="M792" s="369"/>
      <c r="N792" s="369"/>
      <c r="O792" s="369"/>
      <c r="P792" s="371"/>
      <c r="Q792" s="465">
        <f>IF(C792&gt;Allgemeines!$C$12,0,SUM(G792,H792,J792,K792,M792:N792)-SUM(I792,L792,O792:P792))</f>
        <v>0</v>
      </c>
      <c r="R792" s="369"/>
      <c r="S792" s="369"/>
      <c r="T792" s="369"/>
      <c r="U792" s="369"/>
      <c r="V792" s="344">
        <f t="shared" si="159"/>
        <v>0</v>
      </c>
      <c r="W792" s="345">
        <f>IF(ISBLANK($B792),0,VLOOKUP($B792,Listen!$A$2:$C$45,2,FALSE))</f>
        <v>0</v>
      </c>
      <c r="X792" s="345">
        <f>IF(ISBLANK($B792),0,VLOOKUP($B792,Listen!$A$2:$C$45,3,FALSE))</f>
        <v>0</v>
      </c>
      <c r="Y792" s="372">
        <f t="shared" si="161"/>
        <v>0</v>
      </c>
      <c r="Z792" s="372">
        <f t="shared" si="150"/>
        <v>0</v>
      </c>
      <c r="AA792" s="372">
        <f t="shared" si="150"/>
        <v>0</v>
      </c>
      <c r="AB792" s="372">
        <f t="shared" si="150"/>
        <v>0</v>
      </c>
      <c r="AC792" s="372">
        <f t="shared" si="150"/>
        <v>0</v>
      </c>
      <c r="AD792" s="372">
        <f t="shared" si="150"/>
        <v>0</v>
      </c>
      <c r="AE792" s="372">
        <f t="shared" si="150"/>
        <v>0</v>
      </c>
      <c r="AF792" s="346">
        <f t="shared" si="160"/>
        <v>0</v>
      </c>
      <c r="AG792" s="346">
        <f>IF(C792=Allgemeines!$C$12,SAV!$V792-SAV!$AH792,HLOOKUP(Allgemeines!$C$12-1,$AI$4:$AO$2000,ROW(C792)-3,FALSE)-$AH792)</f>
        <v>0</v>
      </c>
      <c r="AH792" s="346">
        <f>HLOOKUP(Allgemeines!$C$12,$AI$4:$AO$2000,ROW(C792)-3,FALSE)</f>
        <v>0</v>
      </c>
      <c r="AI792" s="346">
        <f t="shared" si="151"/>
        <v>0</v>
      </c>
      <c r="AJ792" s="346">
        <f t="shared" si="152"/>
        <v>0</v>
      </c>
      <c r="AK792" s="346">
        <f t="shared" si="153"/>
        <v>0</v>
      </c>
      <c r="AL792" s="346">
        <f t="shared" si="154"/>
        <v>0</v>
      </c>
      <c r="AM792" s="346">
        <f t="shared" si="155"/>
        <v>0</v>
      </c>
      <c r="AN792" s="346">
        <f t="shared" si="156"/>
        <v>0</v>
      </c>
      <c r="AO792" s="346">
        <f t="shared" si="157"/>
        <v>0</v>
      </c>
    </row>
    <row r="793" spans="1:41" x14ac:dyDescent="0.25">
      <c r="A793" s="369"/>
      <c r="B793" s="369"/>
      <c r="C793" s="370"/>
      <c r="D793" s="369"/>
      <c r="E793" s="369"/>
      <c r="F793" s="369"/>
      <c r="G793" s="344">
        <f t="shared" si="158"/>
        <v>0</v>
      </c>
      <c r="H793" s="369"/>
      <c r="I793" s="369"/>
      <c r="J793" s="369"/>
      <c r="K793" s="369"/>
      <c r="L793" s="369"/>
      <c r="M793" s="369"/>
      <c r="N793" s="369"/>
      <c r="O793" s="369"/>
      <c r="P793" s="371"/>
      <c r="Q793" s="465">
        <f>IF(C793&gt;Allgemeines!$C$12,0,SUM(G793,H793,J793,K793,M793:N793)-SUM(I793,L793,O793:P793))</f>
        <v>0</v>
      </c>
      <c r="R793" s="369"/>
      <c r="S793" s="369"/>
      <c r="T793" s="369"/>
      <c r="U793" s="369"/>
      <c r="V793" s="344">
        <f t="shared" si="159"/>
        <v>0</v>
      </c>
      <c r="W793" s="345">
        <f>IF(ISBLANK($B793),0,VLOOKUP($B793,Listen!$A$2:$C$45,2,FALSE))</f>
        <v>0</v>
      </c>
      <c r="X793" s="345">
        <f>IF(ISBLANK($B793),0,VLOOKUP($B793,Listen!$A$2:$C$45,3,FALSE))</f>
        <v>0</v>
      </c>
      <c r="Y793" s="372">
        <f t="shared" si="161"/>
        <v>0</v>
      </c>
      <c r="Z793" s="372">
        <f t="shared" si="150"/>
        <v>0</v>
      </c>
      <c r="AA793" s="372">
        <f t="shared" si="150"/>
        <v>0</v>
      </c>
      <c r="AB793" s="372">
        <f t="shared" si="150"/>
        <v>0</v>
      </c>
      <c r="AC793" s="372">
        <f t="shared" si="150"/>
        <v>0</v>
      </c>
      <c r="AD793" s="372">
        <f t="shared" si="150"/>
        <v>0</v>
      </c>
      <c r="AE793" s="372">
        <f t="shared" si="150"/>
        <v>0</v>
      </c>
      <c r="AF793" s="346">
        <f t="shared" si="160"/>
        <v>0</v>
      </c>
      <c r="AG793" s="346">
        <f>IF(C793=Allgemeines!$C$12,SAV!$V793-SAV!$AH793,HLOOKUP(Allgemeines!$C$12-1,$AI$4:$AO$2000,ROW(C793)-3,FALSE)-$AH793)</f>
        <v>0</v>
      </c>
      <c r="AH793" s="346">
        <f>HLOOKUP(Allgemeines!$C$12,$AI$4:$AO$2000,ROW(C793)-3,FALSE)</f>
        <v>0</v>
      </c>
      <c r="AI793" s="346">
        <f t="shared" si="151"/>
        <v>0</v>
      </c>
      <c r="AJ793" s="346">
        <f t="shared" si="152"/>
        <v>0</v>
      </c>
      <c r="AK793" s="346">
        <f t="shared" si="153"/>
        <v>0</v>
      </c>
      <c r="AL793" s="346">
        <f t="shared" si="154"/>
        <v>0</v>
      </c>
      <c r="AM793" s="346">
        <f t="shared" si="155"/>
        <v>0</v>
      </c>
      <c r="AN793" s="346">
        <f t="shared" si="156"/>
        <v>0</v>
      </c>
      <c r="AO793" s="346">
        <f t="shared" si="157"/>
        <v>0</v>
      </c>
    </row>
    <row r="794" spans="1:41" x14ac:dyDescent="0.25">
      <c r="A794" s="369"/>
      <c r="B794" s="369"/>
      <c r="C794" s="370"/>
      <c r="D794" s="369"/>
      <c r="E794" s="369"/>
      <c r="F794" s="369"/>
      <c r="G794" s="344">
        <f t="shared" si="158"/>
        <v>0</v>
      </c>
      <c r="H794" s="369"/>
      <c r="I794" s="369"/>
      <c r="J794" s="369"/>
      <c r="K794" s="369"/>
      <c r="L794" s="369"/>
      <c r="M794" s="369"/>
      <c r="N794" s="369"/>
      <c r="O794" s="369"/>
      <c r="P794" s="371"/>
      <c r="Q794" s="465">
        <f>IF(C794&gt;Allgemeines!$C$12,0,SUM(G794,H794,J794,K794,M794:N794)-SUM(I794,L794,O794:P794))</f>
        <v>0</v>
      </c>
      <c r="R794" s="369"/>
      <c r="S794" s="369"/>
      <c r="T794" s="369"/>
      <c r="U794" s="369"/>
      <c r="V794" s="344">
        <f t="shared" si="159"/>
        <v>0</v>
      </c>
      <c r="W794" s="345">
        <f>IF(ISBLANK($B794),0,VLOOKUP($B794,Listen!$A$2:$C$45,2,FALSE))</f>
        <v>0</v>
      </c>
      <c r="X794" s="345">
        <f>IF(ISBLANK($B794),0,VLOOKUP($B794,Listen!$A$2:$C$45,3,FALSE))</f>
        <v>0</v>
      </c>
      <c r="Y794" s="372">
        <f t="shared" si="161"/>
        <v>0</v>
      </c>
      <c r="Z794" s="372">
        <f t="shared" si="150"/>
        <v>0</v>
      </c>
      <c r="AA794" s="372">
        <f t="shared" si="150"/>
        <v>0</v>
      </c>
      <c r="AB794" s="372">
        <f t="shared" si="150"/>
        <v>0</v>
      </c>
      <c r="AC794" s="372">
        <f t="shared" si="150"/>
        <v>0</v>
      </c>
      <c r="AD794" s="372">
        <f t="shared" si="150"/>
        <v>0</v>
      </c>
      <c r="AE794" s="372">
        <f t="shared" si="150"/>
        <v>0</v>
      </c>
      <c r="AF794" s="346">
        <f t="shared" si="160"/>
        <v>0</v>
      </c>
      <c r="AG794" s="346">
        <f>IF(C794=Allgemeines!$C$12,SAV!$V794-SAV!$AH794,HLOOKUP(Allgemeines!$C$12-1,$AI$4:$AO$2000,ROW(C794)-3,FALSE)-$AH794)</f>
        <v>0</v>
      </c>
      <c r="AH794" s="346">
        <f>HLOOKUP(Allgemeines!$C$12,$AI$4:$AO$2000,ROW(C794)-3,FALSE)</f>
        <v>0</v>
      </c>
      <c r="AI794" s="346">
        <f t="shared" si="151"/>
        <v>0</v>
      </c>
      <c r="AJ794" s="346">
        <f t="shared" si="152"/>
        <v>0</v>
      </c>
      <c r="AK794" s="346">
        <f t="shared" si="153"/>
        <v>0</v>
      </c>
      <c r="AL794" s="346">
        <f t="shared" si="154"/>
        <v>0</v>
      </c>
      <c r="AM794" s="346">
        <f t="shared" si="155"/>
        <v>0</v>
      </c>
      <c r="AN794" s="346">
        <f t="shared" si="156"/>
        <v>0</v>
      </c>
      <c r="AO794" s="346">
        <f t="shared" si="157"/>
        <v>0</v>
      </c>
    </row>
    <row r="795" spans="1:41" x14ac:dyDescent="0.25">
      <c r="A795" s="369"/>
      <c r="B795" s="369"/>
      <c r="C795" s="370"/>
      <c r="D795" s="369"/>
      <c r="E795" s="369"/>
      <c r="F795" s="369"/>
      <c r="G795" s="344">
        <f t="shared" si="158"/>
        <v>0</v>
      </c>
      <c r="H795" s="369"/>
      <c r="I795" s="369"/>
      <c r="J795" s="369"/>
      <c r="K795" s="369"/>
      <c r="L795" s="369"/>
      <c r="M795" s="369"/>
      <c r="N795" s="369"/>
      <c r="O795" s="369"/>
      <c r="P795" s="371"/>
      <c r="Q795" s="465">
        <f>IF(C795&gt;Allgemeines!$C$12,0,SUM(G795,H795,J795,K795,M795:N795)-SUM(I795,L795,O795:P795))</f>
        <v>0</v>
      </c>
      <c r="R795" s="369"/>
      <c r="S795" s="369"/>
      <c r="T795" s="369"/>
      <c r="U795" s="369"/>
      <c r="V795" s="344">
        <f t="shared" si="159"/>
        <v>0</v>
      </c>
      <c r="W795" s="345">
        <f>IF(ISBLANK($B795),0,VLOOKUP($B795,Listen!$A$2:$C$45,2,FALSE))</f>
        <v>0</v>
      </c>
      <c r="X795" s="345">
        <f>IF(ISBLANK($B795),0,VLOOKUP($B795,Listen!$A$2:$C$45,3,FALSE))</f>
        <v>0</v>
      </c>
      <c r="Y795" s="372">
        <f t="shared" si="161"/>
        <v>0</v>
      </c>
      <c r="Z795" s="372">
        <f t="shared" si="150"/>
        <v>0</v>
      </c>
      <c r="AA795" s="372">
        <f t="shared" si="150"/>
        <v>0</v>
      </c>
      <c r="AB795" s="372">
        <f t="shared" si="150"/>
        <v>0</v>
      </c>
      <c r="AC795" s="372">
        <f t="shared" si="150"/>
        <v>0</v>
      </c>
      <c r="AD795" s="372">
        <f t="shared" si="150"/>
        <v>0</v>
      </c>
      <c r="AE795" s="372">
        <f t="shared" si="150"/>
        <v>0</v>
      </c>
      <c r="AF795" s="346">
        <f t="shared" si="160"/>
        <v>0</v>
      </c>
      <c r="AG795" s="346">
        <f>IF(C795=Allgemeines!$C$12,SAV!$V795-SAV!$AH795,HLOOKUP(Allgemeines!$C$12-1,$AI$4:$AO$2000,ROW(C795)-3,FALSE)-$AH795)</f>
        <v>0</v>
      </c>
      <c r="AH795" s="346">
        <f>HLOOKUP(Allgemeines!$C$12,$AI$4:$AO$2000,ROW(C795)-3,FALSE)</f>
        <v>0</v>
      </c>
      <c r="AI795" s="346">
        <f t="shared" si="151"/>
        <v>0</v>
      </c>
      <c r="AJ795" s="346">
        <f t="shared" si="152"/>
        <v>0</v>
      </c>
      <c r="AK795" s="346">
        <f t="shared" si="153"/>
        <v>0</v>
      </c>
      <c r="AL795" s="346">
        <f t="shared" si="154"/>
        <v>0</v>
      </c>
      <c r="AM795" s="346">
        <f t="shared" si="155"/>
        <v>0</v>
      </c>
      <c r="AN795" s="346">
        <f t="shared" si="156"/>
        <v>0</v>
      </c>
      <c r="AO795" s="346">
        <f t="shared" si="157"/>
        <v>0</v>
      </c>
    </row>
    <row r="796" spans="1:41" x14ac:dyDescent="0.25">
      <c r="A796" s="369"/>
      <c r="B796" s="369"/>
      <c r="C796" s="370"/>
      <c r="D796" s="369"/>
      <c r="E796" s="369"/>
      <c r="F796" s="369"/>
      <c r="G796" s="344">
        <f t="shared" si="158"/>
        <v>0</v>
      </c>
      <c r="H796" s="369"/>
      <c r="I796" s="369"/>
      <c r="J796" s="369"/>
      <c r="K796" s="369"/>
      <c r="L796" s="369"/>
      <c r="M796" s="369"/>
      <c r="N796" s="369"/>
      <c r="O796" s="369"/>
      <c r="P796" s="371"/>
      <c r="Q796" s="465">
        <f>IF(C796&gt;Allgemeines!$C$12,0,SUM(G796,H796,J796,K796,M796:N796)-SUM(I796,L796,O796:P796))</f>
        <v>0</v>
      </c>
      <c r="R796" s="369"/>
      <c r="S796" s="369"/>
      <c r="T796" s="369"/>
      <c r="U796" s="369"/>
      <c r="V796" s="344">
        <f t="shared" si="159"/>
        <v>0</v>
      </c>
      <c r="W796" s="345">
        <f>IF(ISBLANK($B796),0,VLOOKUP($B796,Listen!$A$2:$C$45,2,FALSE))</f>
        <v>0</v>
      </c>
      <c r="X796" s="345">
        <f>IF(ISBLANK($B796),0,VLOOKUP($B796,Listen!$A$2:$C$45,3,FALSE))</f>
        <v>0</v>
      </c>
      <c r="Y796" s="372">
        <f t="shared" si="161"/>
        <v>0</v>
      </c>
      <c r="Z796" s="372">
        <f t="shared" si="150"/>
        <v>0</v>
      </c>
      <c r="AA796" s="372">
        <f t="shared" si="150"/>
        <v>0</v>
      </c>
      <c r="AB796" s="372">
        <f t="shared" si="150"/>
        <v>0</v>
      </c>
      <c r="AC796" s="372">
        <f t="shared" si="150"/>
        <v>0</v>
      </c>
      <c r="AD796" s="372">
        <f t="shared" si="150"/>
        <v>0</v>
      </c>
      <c r="AE796" s="372">
        <f t="shared" ref="Z796:AE839" si="162">$W796</f>
        <v>0</v>
      </c>
      <c r="AF796" s="346">
        <f t="shared" si="160"/>
        <v>0</v>
      </c>
      <c r="AG796" s="346">
        <f>IF(C796=Allgemeines!$C$12,SAV!$V796-SAV!$AH796,HLOOKUP(Allgemeines!$C$12-1,$AI$4:$AO$2000,ROW(C796)-3,FALSE)-$AH796)</f>
        <v>0</v>
      </c>
      <c r="AH796" s="346">
        <f>HLOOKUP(Allgemeines!$C$12,$AI$4:$AO$2000,ROW(C796)-3,FALSE)</f>
        <v>0</v>
      </c>
      <c r="AI796" s="346">
        <f t="shared" si="151"/>
        <v>0</v>
      </c>
      <c r="AJ796" s="346">
        <f t="shared" si="152"/>
        <v>0</v>
      </c>
      <c r="AK796" s="346">
        <f t="shared" si="153"/>
        <v>0</v>
      </c>
      <c r="AL796" s="346">
        <f t="shared" si="154"/>
        <v>0</v>
      </c>
      <c r="AM796" s="346">
        <f t="shared" si="155"/>
        <v>0</v>
      </c>
      <c r="AN796" s="346">
        <f t="shared" si="156"/>
        <v>0</v>
      </c>
      <c r="AO796" s="346">
        <f t="shared" si="157"/>
        <v>0</v>
      </c>
    </row>
    <row r="797" spans="1:41" x14ac:dyDescent="0.25">
      <c r="A797" s="369"/>
      <c r="B797" s="369"/>
      <c r="C797" s="370"/>
      <c r="D797" s="369"/>
      <c r="E797" s="369"/>
      <c r="F797" s="369"/>
      <c r="G797" s="344">
        <f t="shared" si="158"/>
        <v>0</v>
      </c>
      <c r="H797" s="369"/>
      <c r="I797" s="369"/>
      <c r="J797" s="369"/>
      <c r="K797" s="369"/>
      <c r="L797" s="369"/>
      <c r="M797" s="369"/>
      <c r="N797" s="369"/>
      <c r="O797" s="369"/>
      <c r="P797" s="371"/>
      <c r="Q797" s="465">
        <f>IF(C797&gt;Allgemeines!$C$12,0,SUM(G797,H797,J797,K797,M797:N797)-SUM(I797,L797,O797:P797))</f>
        <v>0</v>
      </c>
      <c r="R797" s="369"/>
      <c r="S797" s="369"/>
      <c r="T797" s="369"/>
      <c r="U797" s="369"/>
      <c r="V797" s="344">
        <f t="shared" si="159"/>
        <v>0</v>
      </c>
      <c r="W797" s="345">
        <f>IF(ISBLANK($B797),0,VLOOKUP($B797,Listen!$A$2:$C$45,2,FALSE))</f>
        <v>0</v>
      </c>
      <c r="X797" s="345">
        <f>IF(ISBLANK($B797),0,VLOOKUP($B797,Listen!$A$2:$C$45,3,FALSE))</f>
        <v>0</v>
      </c>
      <c r="Y797" s="372">
        <f t="shared" si="161"/>
        <v>0</v>
      </c>
      <c r="Z797" s="372">
        <f t="shared" si="162"/>
        <v>0</v>
      </c>
      <c r="AA797" s="372">
        <f t="shared" si="162"/>
        <v>0</v>
      </c>
      <c r="AB797" s="372">
        <f t="shared" si="162"/>
        <v>0</v>
      </c>
      <c r="AC797" s="372">
        <f t="shared" si="162"/>
        <v>0</v>
      </c>
      <c r="AD797" s="372">
        <f t="shared" si="162"/>
        <v>0</v>
      </c>
      <c r="AE797" s="372">
        <f t="shared" si="162"/>
        <v>0</v>
      </c>
      <c r="AF797" s="346">
        <f t="shared" si="160"/>
        <v>0</v>
      </c>
      <c r="AG797" s="346">
        <f>IF(C797=Allgemeines!$C$12,SAV!$V797-SAV!$AH797,HLOOKUP(Allgemeines!$C$12-1,$AI$4:$AO$2000,ROW(C797)-3,FALSE)-$AH797)</f>
        <v>0</v>
      </c>
      <c r="AH797" s="346">
        <f>HLOOKUP(Allgemeines!$C$12,$AI$4:$AO$2000,ROW(C797)-3,FALSE)</f>
        <v>0</v>
      </c>
      <c r="AI797" s="346">
        <f t="shared" si="151"/>
        <v>0</v>
      </c>
      <c r="AJ797" s="346">
        <f t="shared" si="152"/>
        <v>0</v>
      </c>
      <c r="AK797" s="346">
        <f t="shared" si="153"/>
        <v>0</v>
      </c>
      <c r="AL797" s="346">
        <f t="shared" si="154"/>
        <v>0</v>
      </c>
      <c r="AM797" s="346">
        <f t="shared" si="155"/>
        <v>0</v>
      </c>
      <c r="AN797" s="346">
        <f t="shared" si="156"/>
        <v>0</v>
      </c>
      <c r="AO797" s="346">
        <f t="shared" si="157"/>
        <v>0</v>
      </c>
    </row>
    <row r="798" spans="1:41" x14ac:dyDescent="0.25">
      <c r="A798" s="369"/>
      <c r="B798" s="369"/>
      <c r="C798" s="370"/>
      <c r="D798" s="369"/>
      <c r="E798" s="369"/>
      <c r="F798" s="369"/>
      <c r="G798" s="344">
        <f t="shared" si="158"/>
        <v>0</v>
      </c>
      <c r="H798" s="369"/>
      <c r="I798" s="369"/>
      <c r="J798" s="369"/>
      <c r="K798" s="369"/>
      <c r="L798" s="369"/>
      <c r="M798" s="369"/>
      <c r="N798" s="369"/>
      <c r="O798" s="369"/>
      <c r="P798" s="371"/>
      <c r="Q798" s="465">
        <f>IF(C798&gt;Allgemeines!$C$12,0,SUM(G798,H798,J798,K798,M798:N798)-SUM(I798,L798,O798:P798))</f>
        <v>0</v>
      </c>
      <c r="R798" s="369"/>
      <c r="S798" s="369"/>
      <c r="T798" s="369"/>
      <c r="U798" s="369"/>
      <c r="V798" s="344">
        <f t="shared" si="159"/>
        <v>0</v>
      </c>
      <c r="W798" s="345">
        <f>IF(ISBLANK($B798),0,VLOOKUP($B798,Listen!$A$2:$C$45,2,FALSE))</f>
        <v>0</v>
      </c>
      <c r="X798" s="345">
        <f>IF(ISBLANK($B798),0,VLOOKUP($B798,Listen!$A$2:$C$45,3,FALSE))</f>
        <v>0</v>
      </c>
      <c r="Y798" s="372">
        <f t="shared" si="161"/>
        <v>0</v>
      </c>
      <c r="Z798" s="372">
        <f t="shared" si="162"/>
        <v>0</v>
      </c>
      <c r="AA798" s="372">
        <f t="shared" si="162"/>
        <v>0</v>
      </c>
      <c r="AB798" s="372">
        <f t="shared" si="162"/>
        <v>0</v>
      </c>
      <c r="AC798" s="372">
        <f t="shared" si="162"/>
        <v>0</v>
      </c>
      <c r="AD798" s="372">
        <f t="shared" si="162"/>
        <v>0</v>
      </c>
      <c r="AE798" s="372">
        <f t="shared" si="162"/>
        <v>0</v>
      </c>
      <c r="AF798" s="346">
        <f t="shared" si="160"/>
        <v>0</v>
      </c>
      <c r="AG798" s="346">
        <f>IF(C798=Allgemeines!$C$12,SAV!$V798-SAV!$AH798,HLOOKUP(Allgemeines!$C$12-1,$AI$4:$AO$2000,ROW(C798)-3,FALSE)-$AH798)</f>
        <v>0</v>
      </c>
      <c r="AH798" s="346">
        <f>HLOOKUP(Allgemeines!$C$12,$AI$4:$AO$2000,ROW(C798)-3,FALSE)</f>
        <v>0</v>
      </c>
      <c r="AI798" s="346">
        <f t="shared" si="151"/>
        <v>0</v>
      </c>
      <c r="AJ798" s="346">
        <f t="shared" si="152"/>
        <v>0</v>
      </c>
      <c r="AK798" s="346">
        <f t="shared" si="153"/>
        <v>0</v>
      </c>
      <c r="AL798" s="346">
        <f t="shared" si="154"/>
        <v>0</v>
      </c>
      <c r="AM798" s="346">
        <f t="shared" si="155"/>
        <v>0</v>
      </c>
      <c r="AN798" s="346">
        <f t="shared" si="156"/>
        <v>0</v>
      </c>
      <c r="AO798" s="346">
        <f t="shared" si="157"/>
        <v>0</v>
      </c>
    </row>
    <row r="799" spans="1:41" x14ac:dyDescent="0.25">
      <c r="A799" s="369"/>
      <c r="B799" s="369"/>
      <c r="C799" s="370"/>
      <c r="D799" s="369"/>
      <c r="E799" s="369"/>
      <c r="F799" s="369"/>
      <c r="G799" s="344">
        <f t="shared" si="158"/>
        <v>0</v>
      </c>
      <c r="H799" s="369"/>
      <c r="I799" s="369"/>
      <c r="J799" s="369"/>
      <c r="K799" s="369"/>
      <c r="L799" s="369"/>
      <c r="M799" s="369"/>
      <c r="N799" s="369"/>
      <c r="O799" s="369"/>
      <c r="P799" s="371"/>
      <c r="Q799" s="465">
        <f>IF(C799&gt;Allgemeines!$C$12,0,SUM(G799,H799,J799,K799,M799:N799)-SUM(I799,L799,O799:P799))</f>
        <v>0</v>
      </c>
      <c r="R799" s="369"/>
      <c r="S799" s="369"/>
      <c r="T799" s="369"/>
      <c r="U799" s="369"/>
      <c r="V799" s="344">
        <f t="shared" si="159"/>
        <v>0</v>
      </c>
      <c r="W799" s="345">
        <f>IF(ISBLANK($B799),0,VLOOKUP($B799,Listen!$A$2:$C$45,2,FALSE))</f>
        <v>0</v>
      </c>
      <c r="X799" s="345">
        <f>IF(ISBLANK($B799),0,VLOOKUP($B799,Listen!$A$2:$C$45,3,FALSE))</f>
        <v>0</v>
      </c>
      <c r="Y799" s="372">
        <f t="shared" si="161"/>
        <v>0</v>
      </c>
      <c r="Z799" s="372">
        <f t="shared" si="162"/>
        <v>0</v>
      </c>
      <c r="AA799" s="372">
        <f t="shared" si="162"/>
        <v>0</v>
      </c>
      <c r="AB799" s="372">
        <f t="shared" si="162"/>
        <v>0</v>
      </c>
      <c r="AC799" s="372">
        <f t="shared" si="162"/>
        <v>0</v>
      </c>
      <c r="AD799" s="372">
        <f t="shared" si="162"/>
        <v>0</v>
      </c>
      <c r="AE799" s="372">
        <f t="shared" si="162"/>
        <v>0</v>
      </c>
      <c r="AF799" s="346">
        <f t="shared" si="160"/>
        <v>0</v>
      </c>
      <c r="AG799" s="346">
        <f>IF(C799=Allgemeines!$C$12,SAV!$V799-SAV!$AH799,HLOOKUP(Allgemeines!$C$12-1,$AI$4:$AO$2000,ROW(C799)-3,FALSE)-$AH799)</f>
        <v>0</v>
      </c>
      <c r="AH799" s="346">
        <f>HLOOKUP(Allgemeines!$C$12,$AI$4:$AO$2000,ROW(C799)-3,FALSE)</f>
        <v>0</v>
      </c>
      <c r="AI799" s="346">
        <f t="shared" si="151"/>
        <v>0</v>
      </c>
      <c r="AJ799" s="346">
        <f t="shared" si="152"/>
        <v>0</v>
      </c>
      <c r="AK799" s="346">
        <f t="shared" si="153"/>
        <v>0</v>
      </c>
      <c r="AL799" s="346">
        <f t="shared" si="154"/>
        <v>0</v>
      </c>
      <c r="AM799" s="346">
        <f t="shared" si="155"/>
        <v>0</v>
      </c>
      <c r="AN799" s="346">
        <f t="shared" si="156"/>
        <v>0</v>
      </c>
      <c r="AO799" s="346">
        <f t="shared" si="157"/>
        <v>0</v>
      </c>
    </row>
    <row r="800" spans="1:41" x14ac:dyDescent="0.25">
      <c r="A800" s="369"/>
      <c r="B800" s="369"/>
      <c r="C800" s="370"/>
      <c r="D800" s="369"/>
      <c r="E800" s="369"/>
      <c r="F800" s="369"/>
      <c r="G800" s="344">
        <f t="shared" si="158"/>
        <v>0</v>
      </c>
      <c r="H800" s="369"/>
      <c r="I800" s="369"/>
      <c r="J800" s="369"/>
      <c r="K800" s="369"/>
      <c r="L800" s="369"/>
      <c r="M800" s="369"/>
      <c r="N800" s="369"/>
      <c r="O800" s="369"/>
      <c r="P800" s="371"/>
      <c r="Q800" s="465">
        <f>IF(C800&gt;Allgemeines!$C$12,0,SUM(G800,H800,J800,K800,M800:N800)-SUM(I800,L800,O800:P800))</f>
        <v>0</v>
      </c>
      <c r="R800" s="369"/>
      <c r="S800" s="369"/>
      <c r="T800" s="369"/>
      <c r="U800" s="369"/>
      <c r="V800" s="344">
        <f t="shared" si="159"/>
        <v>0</v>
      </c>
      <c r="W800" s="345">
        <f>IF(ISBLANK($B800),0,VLOOKUP($B800,Listen!$A$2:$C$45,2,FALSE))</f>
        <v>0</v>
      </c>
      <c r="X800" s="345">
        <f>IF(ISBLANK($B800),0,VLOOKUP($B800,Listen!$A$2:$C$45,3,FALSE))</f>
        <v>0</v>
      </c>
      <c r="Y800" s="372">
        <f t="shared" si="161"/>
        <v>0</v>
      </c>
      <c r="Z800" s="372">
        <f t="shared" si="162"/>
        <v>0</v>
      </c>
      <c r="AA800" s="372">
        <f t="shared" si="162"/>
        <v>0</v>
      </c>
      <c r="AB800" s="372">
        <f t="shared" si="162"/>
        <v>0</v>
      </c>
      <c r="AC800" s="372">
        <f t="shared" si="162"/>
        <v>0</v>
      </c>
      <c r="AD800" s="372">
        <f t="shared" si="162"/>
        <v>0</v>
      </c>
      <c r="AE800" s="372">
        <f t="shared" si="162"/>
        <v>0</v>
      </c>
      <c r="AF800" s="346">
        <f t="shared" si="160"/>
        <v>0</v>
      </c>
      <c r="AG800" s="346">
        <f>IF(C800=Allgemeines!$C$12,SAV!$V800-SAV!$AH800,HLOOKUP(Allgemeines!$C$12-1,$AI$4:$AO$2000,ROW(C800)-3,FALSE)-$AH800)</f>
        <v>0</v>
      </c>
      <c r="AH800" s="346">
        <f>HLOOKUP(Allgemeines!$C$12,$AI$4:$AO$2000,ROW(C800)-3,FALSE)</f>
        <v>0</v>
      </c>
      <c r="AI800" s="346">
        <f t="shared" si="151"/>
        <v>0</v>
      </c>
      <c r="AJ800" s="346">
        <f t="shared" si="152"/>
        <v>0</v>
      </c>
      <c r="AK800" s="346">
        <f t="shared" si="153"/>
        <v>0</v>
      </c>
      <c r="AL800" s="346">
        <f t="shared" si="154"/>
        <v>0</v>
      </c>
      <c r="AM800" s="346">
        <f t="shared" si="155"/>
        <v>0</v>
      </c>
      <c r="AN800" s="346">
        <f t="shared" si="156"/>
        <v>0</v>
      </c>
      <c r="AO800" s="346">
        <f t="shared" si="157"/>
        <v>0</v>
      </c>
    </row>
    <row r="801" spans="1:41" x14ac:dyDescent="0.25">
      <c r="A801" s="369"/>
      <c r="B801" s="369"/>
      <c r="C801" s="370"/>
      <c r="D801" s="369"/>
      <c r="E801" s="369"/>
      <c r="F801" s="369"/>
      <c r="G801" s="344">
        <f t="shared" si="158"/>
        <v>0</v>
      </c>
      <c r="H801" s="369"/>
      <c r="I801" s="369"/>
      <c r="J801" s="369"/>
      <c r="K801" s="369"/>
      <c r="L801" s="369"/>
      <c r="M801" s="369"/>
      <c r="N801" s="369"/>
      <c r="O801" s="369"/>
      <c r="P801" s="371"/>
      <c r="Q801" s="465">
        <f>IF(C801&gt;Allgemeines!$C$12,0,SUM(G801,H801,J801,K801,M801:N801)-SUM(I801,L801,O801:P801))</f>
        <v>0</v>
      </c>
      <c r="R801" s="369"/>
      <c r="S801" s="369"/>
      <c r="T801" s="369"/>
      <c r="U801" s="369"/>
      <c r="V801" s="344">
        <f t="shared" si="159"/>
        <v>0</v>
      </c>
      <c r="W801" s="345">
        <f>IF(ISBLANK($B801),0,VLOOKUP($B801,Listen!$A$2:$C$45,2,FALSE))</f>
        <v>0</v>
      </c>
      <c r="X801" s="345">
        <f>IF(ISBLANK($B801),0,VLOOKUP($B801,Listen!$A$2:$C$45,3,FALSE))</f>
        <v>0</v>
      </c>
      <c r="Y801" s="372">
        <f t="shared" si="161"/>
        <v>0</v>
      </c>
      <c r="Z801" s="372">
        <f t="shared" si="162"/>
        <v>0</v>
      </c>
      <c r="AA801" s="372">
        <f t="shared" si="162"/>
        <v>0</v>
      </c>
      <c r="AB801" s="372">
        <f t="shared" si="162"/>
        <v>0</v>
      </c>
      <c r="AC801" s="372">
        <f t="shared" si="162"/>
        <v>0</v>
      </c>
      <c r="AD801" s="372">
        <f t="shared" si="162"/>
        <v>0</v>
      </c>
      <c r="AE801" s="372">
        <f t="shared" si="162"/>
        <v>0</v>
      </c>
      <c r="AF801" s="346">
        <f t="shared" si="160"/>
        <v>0</v>
      </c>
      <c r="AG801" s="346">
        <f>IF(C801=Allgemeines!$C$12,SAV!$V801-SAV!$AH801,HLOOKUP(Allgemeines!$C$12-1,$AI$4:$AO$2000,ROW(C801)-3,FALSE)-$AH801)</f>
        <v>0</v>
      </c>
      <c r="AH801" s="346">
        <f>HLOOKUP(Allgemeines!$C$12,$AI$4:$AO$2000,ROW(C801)-3,FALSE)</f>
        <v>0</v>
      </c>
      <c r="AI801" s="346">
        <f t="shared" si="151"/>
        <v>0</v>
      </c>
      <c r="AJ801" s="346">
        <f t="shared" si="152"/>
        <v>0</v>
      </c>
      <c r="AK801" s="346">
        <f t="shared" si="153"/>
        <v>0</v>
      </c>
      <c r="AL801" s="346">
        <f t="shared" si="154"/>
        <v>0</v>
      </c>
      <c r="AM801" s="346">
        <f t="shared" si="155"/>
        <v>0</v>
      </c>
      <c r="AN801" s="346">
        <f t="shared" si="156"/>
        <v>0</v>
      </c>
      <c r="AO801" s="346">
        <f t="shared" si="157"/>
        <v>0</v>
      </c>
    </row>
    <row r="802" spans="1:41" x14ac:dyDescent="0.25">
      <c r="A802" s="369"/>
      <c r="B802" s="369"/>
      <c r="C802" s="370"/>
      <c r="D802" s="369"/>
      <c r="E802" s="369"/>
      <c r="F802" s="369"/>
      <c r="G802" s="344">
        <f t="shared" si="158"/>
        <v>0</v>
      </c>
      <c r="H802" s="369"/>
      <c r="I802" s="369"/>
      <c r="J802" s="369"/>
      <c r="K802" s="369"/>
      <c r="L802" s="369"/>
      <c r="M802" s="369"/>
      <c r="N802" s="369"/>
      <c r="O802" s="369"/>
      <c r="P802" s="371"/>
      <c r="Q802" s="465">
        <f>IF(C802&gt;Allgemeines!$C$12,0,SUM(G802,H802,J802,K802,M802:N802)-SUM(I802,L802,O802:P802))</f>
        <v>0</v>
      </c>
      <c r="R802" s="369"/>
      <c r="S802" s="369"/>
      <c r="T802" s="369"/>
      <c r="U802" s="369"/>
      <c r="V802" s="344">
        <f t="shared" si="159"/>
        <v>0</v>
      </c>
      <c r="W802" s="345">
        <f>IF(ISBLANK($B802),0,VLOOKUP($B802,Listen!$A$2:$C$45,2,FALSE))</f>
        <v>0</v>
      </c>
      <c r="X802" s="345">
        <f>IF(ISBLANK($B802),0,VLOOKUP($B802,Listen!$A$2:$C$45,3,FALSE))</f>
        <v>0</v>
      </c>
      <c r="Y802" s="372">
        <f t="shared" si="161"/>
        <v>0</v>
      </c>
      <c r="Z802" s="372">
        <f t="shared" si="162"/>
        <v>0</v>
      </c>
      <c r="AA802" s="372">
        <f t="shared" si="162"/>
        <v>0</v>
      </c>
      <c r="AB802" s="372">
        <f t="shared" si="162"/>
        <v>0</v>
      </c>
      <c r="AC802" s="372">
        <f t="shared" si="162"/>
        <v>0</v>
      </c>
      <c r="AD802" s="372">
        <f t="shared" si="162"/>
        <v>0</v>
      </c>
      <c r="AE802" s="372">
        <f t="shared" si="162"/>
        <v>0</v>
      </c>
      <c r="AF802" s="346">
        <f t="shared" si="160"/>
        <v>0</v>
      </c>
      <c r="AG802" s="346">
        <f>IF(C802=Allgemeines!$C$12,SAV!$V802-SAV!$AH802,HLOOKUP(Allgemeines!$C$12-1,$AI$4:$AO$2000,ROW(C802)-3,FALSE)-$AH802)</f>
        <v>0</v>
      </c>
      <c r="AH802" s="346">
        <f>HLOOKUP(Allgemeines!$C$12,$AI$4:$AO$2000,ROW(C802)-3,FALSE)</f>
        <v>0</v>
      </c>
      <c r="AI802" s="346">
        <f t="shared" si="151"/>
        <v>0</v>
      </c>
      <c r="AJ802" s="346">
        <f t="shared" si="152"/>
        <v>0</v>
      </c>
      <c r="AK802" s="346">
        <f t="shared" si="153"/>
        <v>0</v>
      </c>
      <c r="AL802" s="346">
        <f t="shared" si="154"/>
        <v>0</v>
      </c>
      <c r="AM802" s="346">
        <f t="shared" si="155"/>
        <v>0</v>
      </c>
      <c r="AN802" s="346">
        <f t="shared" si="156"/>
        <v>0</v>
      </c>
      <c r="AO802" s="346">
        <f t="shared" si="157"/>
        <v>0</v>
      </c>
    </row>
    <row r="803" spans="1:41" x14ac:dyDescent="0.25">
      <c r="A803" s="369"/>
      <c r="B803" s="369"/>
      <c r="C803" s="370"/>
      <c r="D803" s="369"/>
      <c r="E803" s="369"/>
      <c r="F803" s="369"/>
      <c r="G803" s="344">
        <f t="shared" si="158"/>
        <v>0</v>
      </c>
      <c r="H803" s="369"/>
      <c r="I803" s="369"/>
      <c r="J803" s="369"/>
      <c r="K803" s="369"/>
      <c r="L803" s="369"/>
      <c r="M803" s="369"/>
      <c r="N803" s="369"/>
      <c r="O803" s="369"/>
      <c r="P803" s="371"/>
      <c r="Q803" s="465">
        <f>IF(C803&gt;Allgemeines!$C$12,0,SUM(G803,H803,J803,K803,M803:N803)-SUM(I803,L803,O803:P803))</f>
        <v>0</v>
      </c>
      <c r="R803" s="369"/>
      <c r="S803" s="369"/>
      <c r="T803" s="369"/>
      <c r="U803" s="369"/>
      <c r="V803" s="344">
        <f t="shared" si="159"/>
        <v>0</v>
      </c>
      <c r="W803" s="345">
        <f>IF(ISBLANK($B803),0,VLOOKUP($B803,Listen!$A$2:$C$45,2,FALSE))</f>
        <v>0</v>
      </c>
      <c r="X803" s="345">
        <f>IF(ISBLANK($B803),0,VLOOKUP($B803,Listen!$A$2:$C$45,3,FALSE))</f>
        <v>0</v>
      </c>
      <c r="Y803" s="372">
        <f t="shared" si="161"/>
        <v>0</v>
      </c>
      <c r="Z803" s="372">
        <f t="shared" si="162"/>
        <v>0</v>
      </c>
      <c r="AA803" s="372">
        <f t="shared" si="162"/>
        <v>0</v>
      </c>
      <c r="AB803" s="372">
        <f t="shared" si="162"/>
        <v>0</v>
      </c>
      <c r="AC803" s="372">
        <f t="shared" si="162"/>
        <v>0</v>
      </c>
      <c r="AD803" s="372">
        <f t="shared" si="162"/>
        <v>0</v>
      </c>
      <c r="AE803" s="372">
        <f t="shared" si="162"/>
        <v>0</v>
      </c>
      <c r="AF803" s="346">
        <f t="shared" si="160"/>
        <v>0</v>
      </c>
      <c r="AG803" s="346">
        <f>IF(C803=Allgemeines!$C$12,SAV!$V803-SAV!$AH803,HLOOKUP(Allgemeines!$C$12-1,$AI$4:$AO$2000,ROW(C803)-3,FALSE)-$AH803)</f>
        <v>0</v>
      </c>
      <c r="AH803" s="346">
        <f>HLOOKUP(Allgemeines!$C$12,$AI$4:$AO$2000,ROW(C803)-3,FALSE)</f>
        <v>0</v>
      </c>
      <c r="AI803" s="346">
        <f t="shared" si="151"/>
        <v>0</v>
      </c>
      <c r="AJ803" s="346">
        <f t="shared" si="152"/>
        <v>0</v>
      </c>
      <c r="AK803" s="346">
        <f t="shared" si="153"/>
        <v>0</v>
      </c>
      <c r="AL803" s="346">
        <f t="shared" si="154"/>
        <v>0</v>
      </c>
      <c r="AM803" s="346">
        <f t="shared" si="155"/>
        <v>0</v>
      </c>
      <c r="AN803" s="346">
        <f t="shared" si="156"/>
        <v>0</v>
      </c>
      <c r="AO803" s="346">
        <f t="shared" si="157"/>
        <v>0</v>
      </c>
    </row>
    <row r="804" spans="1:41" x14ac:dyDescent="0.25">
      <c r="A804" s="369"/>
      <c r="B804" s="369"/>
      <c r="C804" s="370"/>
      <c r="D804" s="369"/>
      <c r="E804" s="369"/>
      <c r="F804" s="369"/>
      <c r="G804" s="344">
        <f t="shared" si="158"/>
        <v>0</v>
      </c>
      <c r="H804" s="369"/>
      <c r="I804" s="369"/>
      <c r="J804" s="369"/>
      <c r="K804" s="369"/>
      <c r="L804" s="369"/>
      <c r="M804" s="369"/>
      <c r="N804" s="369"/>
      <c r="O804" s="369"/>
      <c r="P804" s="371"/>
      <c r="Q804" s="465">
        <f>IF(C804&gt;Allgemeines!$C$12,0,SUM(G804,H804,J804,K804,M804:N804)-SUM(I804,L804,O804:P804))</f>
        <v>0</v>
      </c>
      <c r="R804" s="369"/>
      <c r="S804" s="369"/>
      <c r="T804" s="369"/>
      <c r="U804" s="369"/>
      <c r="V804" s="344">
        <f t="shared" si="159"/>
        <v>0</v>
      </c>
      <c r="W804" s="345">
        <f>IF(ISBLANK($B804),0,VLOOKUP($B804,Listen!$A$2:$C$45,2,FALSE))</f>
        <v>0</v>
      </c>
      <c r="X804" s="345">
        <f>IF(ISBLANK($B804),0,VLOOKUP($B804,Listen!$A$2:$C$45,3,FALSE))</f>
        <v>0</v>
      </c>
      <c r="Y804" s="372">
        <f t="shared" si="161"/>
        <v>0</v>
      </c>
      <c r="Z804" s="372">
        <f t="shared" si="162"/>
        <v>0</v>
      </c>
      <c r="AA804" s="372">
        <f t="shared" si="162"/>
        <v>0</v>
      </c>
      <c r="AB804" s="372">
        <f t="shared" si="162"/>
        <v>0</v>
      </c>
      <c r="AC804" s="372">
        <f t="shared" si="162"/>
        <v>0</v>
      </c>
      <c r="AD804" s="372">
        <f t="shared" si="162"/>
        <v>0</v>
      </c>
      <c r="AE804" s="372">
        <f t="shared" si="162"/>
        <v>0</v>
      </c>
      <c r="AF804" s="346">
        <f t="shared" si="160"/>
        <v>0</v>
      </c>
      <c r="AG804" s="346">
        <f>IF(C804=Allgemeines!$C$12,SAV!$V804-SAV!$AH804,HLOOKUP(Allgemeines!$C$12-1,$AI$4:$AO$2000,ROW(C804)-3,FALSE)-$AH804)</f>
        <v>0</v>
      </c>
      <c r="AH804" s="346">
        <f>HLOOKUP(Allgemeines!$C$12,$AI$4:$AO$2000,ROW(C804)-3,FALSE)</f>
        <v>0</v>
      </c>
      <c r="AI804" s="346">
        <f t="shared" si="151"/>
        <v>0</v>
      </c>
      <c r="AJ804" s="346">
        <f t="shared" si="152"/>
        <v>0</v>
      </c>
      <c r="AK804" s="346">
        <f t="shared" si="153"/>
        <v>0</v>
      </c>
      <c r="AL804" s="346">
        <f t="shared" si="154"/>
        <v>0</v>
      </c>
      <c r="AM804" s="346">
        <f t="shared" si="155"/>
        <v>0</v>
      </c>
      <c r="AN804" s="346">
        <f t="shared" si="156"/>
        <v>0</v>
      </c>
      <c r="AO804" s="346">
        <f t="shared" si="157"/>
        <v>0</v>
      </c>
    </row>
    <row r="805" spans="1:41" x14ac:dyDescent="0.25">
      <c r="A805" s="369"/>
      <c r="B805" s="369"/>
      <c r="C805" s="370"/>
      <c r="D805" s="369"/>
      <c r="E805" s="369"/>
      <c r="F805" s="369"/>
      <c r="G805" s="344">
        <f t="shared" si="158"/>
        <v>0</v>
      </c>
      <c r="H805" s="369"/>
      <c r="I805" s="369"/>
      <c r="J805" s="369"/>
      <c r="K805" s="369"/>
      <c r="L805" s="369"/>
      <c r="M805" s="369"/>
      <c r="N805" s="369"/>
      <c r="O805" s="369"/>
      <c r="P805" s="371"/>
      <c r="Q805" s="465">
        <f>IF(C805&gt;Allgemeines!$C$12,0,SUM(G805,H805,J805,K805,M805:N805)-SUM(I805,L805,O805:P805))</f>
        <v>0</v>
      </c>
      <c r="R805" s="369"/>
      <c r="S805" s="369"/>
      <c r="T805" s="369"/>
      <c r="U805" s="369"/>
      <c r="V805" s="344">
        <f t="shared" si="159"/>
        <v>0</v>
      </c>
      <c r="W805" s="345">
        <f>IF(ISBLANK($B805),0,VLOOKUP($B805,Listen!$A$2:$C$45,2,FALSE))</f>
        <v>0</v>
      </c>
      <c r="X805" s="345">
        <f>IF(ISBLANK($B805),0,VLOOKUP($B805,Listen!$A$2:$C$45,3,FALSE))</f>
        <v>0</v>
      </c>
      <c r="Y805" s="372">
        <f t="shared" si="161"/>
        <v>0</v>
      </c>
      <c r="Z805" s="372">
        <f t="shared" si="162"/>
        <v>0</v>
      </c>
      <c r="AA805" s="372">
        <f t="shared" si="162"/>
        <v>0</v>
      </c>
      <c r="AB805" s="372">
        <f t="shared" si="162"/>
        <v>0</v>
      </c>
      <c r="AC805" s="372">
        <f t="shared" si="162"/>
        <v>0</v>
      </c>
      <c r="AD805" s="372">
        <f t="shared" si="162"/>
        <v>0</v>
      </c>
      <c r="AE805" s="372">
        <f t="shared" si="162"/>
        <v>0</v>
      </c>
      <c r="AF805" s="346">
        <f t="shared" si="160"/>
        <v>0</v>
      </c>
      <c r="AG805" s="346">
        <f>IF(C805=Allgemeines!$C$12,SAV!$V805-SAV!$AH805,HLOOKUP(Allgemeines!$C$12-1,$AI$4:$AO$2000,ROW(C805)-3,FALSE)-$AH805)</f>
        <v>0</v>
      </c>
      <c r="AH805" s="346">
        <f>HLOOKUP(Allgemeines!$C$12,$AI$4:$AO$2000,ROW(C805)-3,FALSE)</f>
        <v>0</v>
      </c>
      <c r="AI805" s="346">
        <f t="shared" si="151"/>
        <v>0</v>
      </c>
      <c r="AJ805" s="346">
        <f t="shared" si="152"/>
        <v>0</v>
      </c>
      <c r="AK805" s="346">
        <f t="shared" si="153"/>
        <v>0</v>
      </c>
      <c r="AL805" s="346">
        <f t="shared" si="154"/>
        <v>0</v>
      </c>
      <c r="AM805" s="346">
        <f t="shared" si="155"/>
        <v>0</v>
      </c>
      <c r="AN805" s="346">
        <f t="shared" si="156"/>
        <v>0</v>
      </c>
      <c r="AO805" s="346">
        <f t="shared" si="157"/>
        <v>0</v>
      </c>
    </row>
    <row r="806" spans="1:41" x14ac:dyDescent="0.25">
      <c r="A806" s="369"/>
      <c r="B806" s="369"/>
      <c r="C806" s="370"/>
      <c r="D806" s="369"/>
      <c r="E806" s="369"/>
      <c r="F806" s="369"/>
      <c r="G806" s="344">
        <f t="shared" si="158"/>
        <v>0</v>
      </c>
      <c r="H806" s="369"/>
      <c r="I806" s="369"/>
      <c r="J806" s="369"/>
      <c r="K806" s="369"/>
      <c r="L806" s="369"/>
      <c r="M806" s="369"/>
      <c r="N806" s="369"/>
      <c r="O806" s="369"/>
      <c r="P806" s="371"/>
      <c r="Q806" s="465">
        <f>IF(C806&gt;Allgemeines!$C$12,0,SUM(G806,H806,J806,K806,M806:N806)-SUM(I806,L806,O806:P806))</f>
        <v>0</v>
      </c>
      <c r="R806" s="369"/>
      <c r="S806" s="369"/>
      <c r="T806" s="369"/>
      <c r="U806" s="369"/>
      <c r="V806" s="344">
        <f t="shared" si="159"/>
        <v>0</v>
      </c>
      <c r="W806" s="345">
        <f>IF(ISBLANK($B806),0,VLOOKUP($B806,Listen!$A$2:$C$45,2,FALSE))</f>
        <v>0</v>
      </c>
      <c r="X806" s="345">
        <f>IF(ISBLANK($B806),0,VLOOKUP($B806,Listen!$A$2:$C$45,3,FALSE))</f>
        <v>0</v>
      </c>
      <c r="Y806" s="372">
        <f t="shared" si="161"/>
        <v>0</v>
      </c>
      <c r="Z806" s="372">
        <f t="shared" si="162"/>
        <v>0</v>
      </c>
      <c r="AA806" s="372">
        <f t="shared" si="162"/>
        <v>0</v>
      </c>
      <c r="AB806" s="372">
        <f t="shared" si="162"/>
        <v>0</v>
      </c>
      <c r="AC806" s="372">
        <f t="shared" si="162"/>
        <v>0</v>
      </c>
      <c r="AD806" s="372">
        <f t="shared" si="162"/>
        <v>0</v>
      </c>
      <c r="AE806" s="372">
        <f t="shared" si="162"/>
        <v>0</v>
      </c>
      <c r="AF806" s="346">
        <f t="shared" si="160"/>
        <v>0</v>
      </c>
      <c r="AG806" s="346">
        <f>IF(C806=Allgemeines!$C$12,SAV!$V806-SAV!$AH806,HLOOKUP(Allgemeines!$C$12-1,$AI$4:$AO$2000,ROW(C806)-3,FALSE)-$AH806)</f>
        <v>0</v>
      </c>
      <c r="AH806" s="346">
        <f>HLOOKUP(Allgemeines!$C$12,$AI$4:$AO$2000,ROW(C806)-3,FALSE)</f>
        <v>0</v>
      </c>
      <c r="AI806" s="346">
        <f t="shared" si="151"/>
        <v>0</v>
      </c>
      <c r="AJ806" s="346">
        <f t="shared" si="152"/>
        <v>0</v>
      </c>
      <c r="AK806" s="346">
        <f t="shared" si="153"/>
        <v>0</v>
      </c>
      <c r="AL806" s="346">
        <f t="shared" si="154"/>
        <v>0</v>
      </c>
      <c r="AM806" s="346">
        <f t="shared" si="155"/>
        <v>0</v>
      </c>
      <c r="AN806" s="346">
        <f t="shared" si="156"/>
        <v>0</v>
      </c>
      <c r="AO806" s="346">
        <f t="shared" si="157"/>
        <v>0</v>
      </c>
    </row>
    <row r="807" spans="1:41" x14ac:dyDescent="0.25">
      <c r="A807" s="369"/>
      <c r="B807" s="369"/>
      <c r="C807" s="370"/>
      <c r="D807" s="369"/>
      <c r="E807" s="369"/>
      <c r="F807" s="369"/>
      <c r="G807" s="344">
        <f t="shared" si="158"/>
        <v>0</v>
      </c>
      <c r="H807" s="369"/>
      <c r="I807" s="369"/>
      <c r="J807" s="369"/>
      <c r="K807" s="369"/>
      <c r="L807" s="369"/>
      <c r="M807" s="369"/>
      <c r="N807" s="369"/>
      <c r="O807" s="369"/>
      <c r="P807" s="371"/>
      <c r="Q807" s="465">
        <f>IF(C807&gt;Allgemeines!$C$12,0,SUM(G807,H807,J807,K807,M807:N807)-SUM(I807,L807,O807:P807))</f>
        <v>0</v>
      </c>
      <c r="R807" s="369"/>
      <c r="S807" s="369"/>
      <c r="T807" s="369"/>
      <c r="U807" s="369"/>
      <c r="V807" s="344">
        <f t="shared" si="159"/>
        <v>0</v>
      </c>
      <c r="W807" s="345">
        <f>IF(ISBLANK($B807),0,VLOOKUP($B807,Listen!$A$2:$C$45,2,FALSE))</f>
        <v>0</v>
      </c>
      <c r="X807" s="345">
        <f>IF(ISBLANK($B807),0,VLOOKUP($B807,Listen!$A$2:$C$45,3,FALSE))</f>
        <v>0</v>
      </c>
      <c r="Y807" s="372">
        <f t="shared" si="161"/>
        <v>0</v>
      </c>
      <c r="Z807" s="372">
        <f t="shared" si="162"/>
        <v>0</v>
      </c>
      <c r="AA807" s="372">
        <f t="shared" si="162"/>
        <v>0</v>
      </c>
      <c r="AB807" s="372">
        <f t="shared" si="162"/>
        <v>0</v>
      </c>
      <c r="AC807" s="372">
        <f t="shared" si="162"/>
        <v>0</v>
      </c>
      <c r="AD807" s="372">
        <f t="shared" si="162"/>
        <v>0</v>
      </c>
      <c r="AE807" s="372">
        <f t="shared" si="162"/>
        <v>0</v>
      </c>
      <c r="AF807" s="346">
        <f t="shared" si="160"/>
        <v>0</v>
      </c>
      <c r="AG807" s="346">
        <f>IF(C807=Allgemeines!$C$12,SAV!$V807-SAV!$AH807,HLOOKUP(Allgemeines!$C$12-1,$AI$4:$AO$2000,ROW(C807)-3,FALSE)-$AH807)</f>
        <v>0</v>
      </c>
      <c r="AH807" s="346">
        <f>HLOOKUP(Allgemeines!$C$12,$AI$4:$AO$2000,ROW(C807)-3,FALSE)</f>
        <v>0</v>
      </c>
      <c r="AI807" s="346">
        <f t="shared" si="151"/>
        <v>0</v>
      </c>
      <c r="AJ807" s="346">
        <f t="shared" si="152"/>
        <v>0</v>
      </c>
      <c r="AK807" s="346">
        <f t="shared" si="153"/>
        <v>0</v>
      </c>
      <c r="AL807" s="346">
        <f t="shared" si="154"/>
        <v>0</v>
      </c>
      <c r="AM807" s="346">
        <f t="shared" si="155"/>
        <v>0</v>
      </c>
      <c r="AN807" s="346">
        <f t="shared" si="156"/>
        <v>0</v>
      </c>
      <c r="AO807" s="346">
        <f t="shared" si="157"/>
        <v>0</v>
      </c>
    </row>
    <row r="808" spans="1:41" x14ac:dyDescent="0.25">
      <c r="A808" s="369"/>
      <c r="B808" s="369"/>
      <c r="C808" s="370"/>
      <c r="D808" s="369"/>
      <c r="E808" s="369"/>
      <c r="F808" s="369"/>
      <c r="G808" s="344">
        <f t="shared" si="158"/>
        <v>0</v>
      </c>
      <c r="H808" s="369"/>
      <c r="I808" s="369"/>
      <c r="J808" s="369"/>
      <c r="K808" s="369"/>
      <c r="L808" s="369"/>
      <c r="M808" s="369"/>
      <c r="N808" s="369"/>
      <c r="O808" s="369"/>
      <c r="P808" s="371"/>
      <c r="Q808" s="465">
        <f>IF(C808&gt;Allgemeines!$C$12,0,SUM(G808,H808,J808,K808,M808:N808)-SUM(I808,L808,O808:P808))</f>
        <v>0</v>
      </c>
      <c r="R808" s="369"/>
      <c r="S808" s="369"/>
      <c r="T808" s="369"/>
      <c r="U808" s="369"/>
      <c r="V808" s="344">
        <f t="shared" si="159"/>
        <v>0</v>
      </c>
      <c r="W808" s="345">
        <f>IF(ISBLANK($B808),0,VLOOKUP($B808,Listen!$A$2:$C$45,2,FALSE))</f>
        <v>0</v>
      </c>
      <c r="X808" s="345">
        <f>IF(ISBLANK($B808),0,VLOOKUP($B808,Listen!$A$2:$C$45,3,FALSE))</f>
        <v>0</v>
      </c>
      <c r="Y808" s="372">
        <f t="shared" si="161"/>
        <v>0</v>
      </c>
      <c r="Z808" s="372">
        <f t="shared" si="162"/>
        <v>0</v>
      </c>
      <c r="AA808" s="372">
        <f t="shared" si="162"/>
        <v>0</v>
      </c>
      <c r="AB808" s="372">
        <f t="shared" si="162"/>
        <v>0</v>
      </c>
      <c r="AC808" s="372">
        <f t="shared" si="162"/>
        <v>0</v>
      </c>
      <c r="AD808" s="372">
        <f t="shared" si="162"/>
        <v>0</v>
      </c>
      <c r="AE808" s="372">
        <f t="shared" si="162"/>
        <v>0</v>
      </c>
      <c r="AF808" s="346">
        <f t="shared" si="160"/>
        <v>0</v>
      </c>
      <c r="AG808" s="346">
        <f>IF(C808=Allgemeines!$C$12,SAV!$V808-SAV!$AH808,HLOOKUP(Allgemeines!$C$12-1,$AI$4:$AO$2000,ROW(C808)-3,FALSE)-$AH808)</f>
        <v>0</v>
      </c>
      <c r="AH808" s="346">
        <f>HLOOKUP(Allgemeines!$C$12,$AI$4:$AO$2000,ROW(C808)-3,FALSE)</f>
        <v>0</v>
      </c>
      <c r="AI808" s="346">
        <f t="shared" si="151"/>
        <v>0</v>
      </c>
      <c r="AJ808" s="346">
        <f t="shared" si="152"/>
        <v>0</v>
      </c>
      <c r="AK808" s="346">
        <f t="shared" si="153"/>
        <v>0</v>
      </c>
      <c r="AL808" s="346">
        <f t="shared" si="154"/>
        <v>0</v>
      </c>
      <c r="AM808" s="346">
        <f t="shared" si="155"/>
        <v>0</v>
      </c>
      <c r="AN808" s="346">
        <f t="shared" si="156"/>
        <v>0</v>
      </c>
      <c r="AO808" s="346">
        <f t="shared" si="157"/>
        <v>0</v>
      </c>
    </row>
    <row r="809" spans="1:41" x14ac:dyDescent="0.25">
      <c r="A809" s="369"/>
      <c r="B809" s="369"/>
      <c r="C809" s="370"/>
      <c r="D809" s="369"/>
      <c r="E809" s="369"/>
      <c r="F809" s="369"/>
      <c r="G809" s="344">
        <f t="shared" si="158"/>
        <v>0</v>
      </c>
      <c r="H809" s="369"/>
      <c r="I809" s="369"/>
      <c r="J809" s="369"/>
      <c r="K809" s="369"/>
      <c r="L809" s="369"/>
      <c r="M809" s="369"/>
      <c r="N809" s="369"/>
      <c r="O809" s="369"/>
      <c r="P809" s="371"/>
      <c r="Q809" s="465">
        <f>IF(C809&gt;Allgemeines!$C$12,0,SUM(G809,H809,J809,K809,M809:N809)-SUM(I809,L809,O809:P809))</f>
        <v>0</v>
      </c>
      <c r="R809" s="369"/>
      <c r="S809" s="369"/>
      <c r="T809" s="369"/>
      <c r="U809" s="369"/>
      <c r="V809" s="344">
        <f t="shared" si="159"/>
        <v>0</v>
      </c>
      <c r="W809" s="345">
        <f>IF(ISBLANK($B809),0,VLOOKUP($B809,Listen!$A$2:$C$45,2,FALSE))</f>
        <v>0</v>
      </c>
      <c r="X809" s="345">
        <f>IF(ISBLANK($B809),0,VLOOKUP($B809,Listen!$A$2:$C$45,3,FALSE))</f>
        <v>0</v>
      </c>
      <c r="Y809" s="372">
        <f t="shared" si="161"/>
        <v>0</v>
      </c>
      <c r="Z809" s="372">
        <f t="shared" si="162"/>
        <v>0</v>
      </c>
      <c r="AA809" s="372">
        <f t="shared" si="162"/>
        <v>0</v>
      </c>
      <c r="AB809" s="372">
        <f t="shared" si="162"/>
        <v>0</v>
      </c>
      <c r="AC809" s="372">
        <f t="shared" si="162"/>
        <v>0</v>
      </c>
      <c r="AD809" s="372">
        <f t="shared" si="162"/>
        <v>0</v>
      </c>
      <c r="AE809" s="372">
        <f t="shared" si="162"/>
        <v>0</v>
      </c>
      <c r="AF809" s="346">
        <f t="shared" si="160"/>
        <v>0</v>
      </c>
      <c r="AG809" s="346">
        <f>IF(C809=Allgemeines!$C$12,SAV!$V809-SAV!$AH809,HLOOKUP(Allgemeines!$C$12-1,$AI$4:$AO$2000,ROW(C809)-3,FALSE)-$AH809)</f>
        <v>0</v>
      </c>
      <c r="AH809" s="346">
        <f>HLOOKUP(Allgemeines!$C$12,$AI$4:$AO$2000,ROW(C809)-3,FALSE)</f>
        <v>0</v>
      </c>
      <c r="AI809" s="346">
        <f t="shared" si="151"/>
        <v>0</v>
      </c>
      <c r="AJ809" s="346">
        <f t="shared" si="152"/>
        <v>0</v>
      </c>
      <c r="AK809" s="346">
        <f t="shared" si="153"/>
        <v>0</v>
      </c>
      <c r="AL809" s="346">
        <f t="shared" si="154"/>
        <v>0</v>
      </c>
      <c r="AM809" s="346">
        <f t="shared" si="155"/>
        <v>0</v>
      </c>
      <c r="AN809" s="346">
        <f t="shared" si="156"/>
        <v>0</v>
      </c>
      <c r="AO809" s="346">
        <f t="shared" si="157"/>
        <v>0</v>
      </c>
    </row>
    <row r="810" spans="1:41" x14ac:dyDescent="0.25">
      <c r="A810" s="369"/>
      <c r="B810" s="369"/>
      <c r="C810" s="370"/>
      <c r="D810" s="369"/>
      <c r="E810" s="369"/>
      <c r="F810" s="369"/>
      <c r="G810" s="344">
        <f t="shared" si="158"/>
        <v>0</v>
      </c>
      <c r="H810" s="369"/>
      <c r="I810" s="369"/>
      <c r="J810" s="369"/>
      <c r="K810" s="369"/>
      <c r="L810" s="369"/>
      <c r="M810" s="369"/>
      <c r="N810" s="369"/>
      <c r="O810" s="369"/>
      <c r="P810" s="371"/>
      <c r="Q810" s="465">
        <f>IF(C810&gt;Allgemeines!$C$12,0,SUM(G810,H810,J810,K810,M810:N810)-SUM(I810,L810,O810:P810))</f>
        <v>0</v>
      </c>
      <c r="R810" s="369"/>
      <c r="S810" s="369"/>
      <c r="T810" s="369"/>
      <c r="U810" s="369"/>
      <c r="V810" s="344">
        <f t="shared" si="159"/>
        <v>0</v>
      </c>
      <c r="W810" s="345">
        <f>IF(ISBLANK($B810),0,VLOOKUP($B810,Listen!$A$2:$C$45,2,FALSE))</f>
        <v>0</v>
      </c>
      <c r="X810" s="345">
        <f>IF(ISBLANK($B810),0,VLOOKUP($B810,Listen!$A$2:$C$45,3,FALSE))</f>
        <v>0</v>
      </c>
      <c r="Y810" s="372">
        <f t="shared" si="161"/>
        <v>0</v>
      </c>
      <c r="Z810" s="372">
        <f t="shared" si="162"/>
        <v>0</v>
      </c>
      <c r="AA810" s="372">
        <f t="shared" si="162"/>
        <v>0</v>
      </c>
      <c r="AB810" s="372">
        <f t="shared" si="162"/>
        <v>0</v>
      </c>
      <c r="AC810" s="372">
        <f t="shared" si="162"/>
        <v>0</v>
      </c>
      <c r="AD810" s="372">
        <f t="shared" si="162"/>
        <v>0</v>
      </c>
      <c r="AE810" s="372">
        <f t="shared" si="162"/>
        <v>0</v>
      </c>
      <c r="AF810" s="346">
        <f t="shared" si="160"/>
        <v>0</v>
      </c>
      <c r="AG810" s="346">
        <f>IF(C810=Allgemeines!$C$12,SAV!$V810-SAV!$AH810,HLOOKUP(Allgemeines!$C$12-1,$AI$4:$AO$2000,ROW(C810)-3,FALSE)-$AH810)</f>
        <v>0</v>
      </c>
      <c r="AH810" s="346">
        <f>HLOOKUP(Allgemeines!$C$12,$AI$4:$AO$2000,ROW(C810)-3,FALSE)</f>
        <v>0</v>
      </c>
      <c r="AI810" s="346">
        <f t="shared" si="151"/>
        <v>0</v>
      </c>
      <c r="AJ810" s="346">
        <f t="shared" si="152"/>
        <v>0</v>
      </c>
      <c r="AK810" s="346">
        <f t="shared" si="153"/>
        <v>0</v>
      </c>
      <c r="AL810" s="346">
        <f t="shared" si="154"/>
        <v>0</v>
      </c>
      <c r="AM810" s="346">
        <f t="shared" si="155"/>
        <v>0</v>
      </c>
      <c r="AN810" s="346">
        <f t="shared" si="156"/>
        <v>0</v>
      </c>
      <c r="AO810" s="346">
        <f t="shared" si="157"/>
        <v>0</v>
      </c>
    </row>
    <row r="811" spans="1:41" x14ac:dyDescent="0.25">
      <c r="A811" s="369"/>
      <c r="B811" s="369"/>
      <c r="C811" s="370"/>
      <c r="D811" s="369"/>
      <c r="E811" s="369"/>
      <c r="F811" s="369"/>
      <c r="G811" s="344">
        <f t="shared" si="158"/>
        <v>0</v>
      </c>
      <c r="H811" s="369"/>
      <c r="I811" s="369"/>
      <c r="J811" s="369"/>
      <c r="K811" s="369"/>
      <c r="L811" s="369"/>
      <c r="M811" s="369"/>
      <c r="N811" s="369"/>
      <c r="O811" s="369"/>
      <c r="P811" s="371"/>
      <c r="Q811" s="465">
        <f>IF(C811&gt;Allgemeines!$C$12,0,SUM(G811,H811,J811,K811,M811:N811)-SUM(I811,L811,O811:P811))</f>
        <v>0</v>
      </c>
      <c r="R811" s="369"/>
      <c r="S811" s="369"/>
      <c r="T811" s="369"/>
      <c r="U811" s="369"/>
      <c r="V811" s="344">
        <f t="shared" si="159"/>
        <v>0</v>
      </c>
      <c r="W811" s="345">
        <f>IF(ISBLANK($B811),0,VLOOKUP($B811,Listen!$A$2:$C$45,2,FALSE))</f>
        <v>0</v>
      </c>
      <c r="X811" s="345">
        <f>IF(ISBLANK($B811),0,VLOOKUP($B811,Listen!$A$2:$C$45,3,FALSE))</f>
        <v>0</v>
      </c>
      <c r="Y811" s="372">
        <f t="shared" si="161"/>
        <v>0</v>
      </c>
      <c r="Z811" s="372">
        <f t="shared" si="162"/>
        <v>0</v>
      </c>
      <c r="AA811" s="372">
        <f t="shared" si="162"/>
        <v>0</v>
      </c>
      <c r="AB811" s="372">
        <f t="shared" si="162"/>
        <v>0</v>
      </c>
      <c r="AC811" s="372">
        <f t="shared" si="162"/>
        <v>0</v>
      </c>
      <c r="AD811" s="372">
        <f t="shared" si="162"/>
        <v>0</v>
      </c>
      <c r="AE811" s="372">
        <f t="shared" si="162"/>
        <v>0</v>
      </c>
      <c r="AF811" s="346">
        <f t="shared" si="160"/>
        <v>0</v>
      </c>
      <c r="AG811" s="346">
        <f>IF(C811=Allgemeines!$C$12,SAV!$V811-SAV!$AH811,HLOOKUP(Allgemeines!$C$12-1,$AI$4:$AO$2000,ROW(C811)-3,FALSE)-$AH811)</f>
        <v>0</v>
      </c>
      <c r="AH811" s="346">
        <f>HLOOKUP(Allgemeines!$C$12,$AI$4:$AO$2000,ROW(C811)-3,FALSE)</f>
        <v>0</v>
      </c>
      <c r="AI811" s="346">
        <f t="shared" si="151"/>
        <v>0</v>
      </c>
      <c r="AJ811" s="346">
        <f t="shared" si="152"/>
        <v>0</v>
      </c>
      <c r="AK811" s="346">
        <f t="shared" si="153"/>
        <v>0</v>
      </c>
      <c r="AL811" s="346">
        <f t="shared" si="154"/>
        <v>0</v>
      </c>
      <c r="AM811" s="346">
        <f t="shared" si="155"/>
        <v>0</v>
      </c>
      <c r="AN811" s="346">
        <f t="shared" si="156"/>
        <v>0</v>
      </c>
      <c r="AO811" s="346">
        <f t="shared" si="157"/>
        <v>0</v>
      </c>
    </row>
    <row r="812" spans="1:41" x14ac:dyDescent="0.25">
      <c r="A812" s="369"/>
      <c r="B812" s="369"/>
      <c r="C812" s="370"/>
      <c r="D812" s="369"/>
      <c r="E812" s="369"/>
      <c r="F812" s="369"/>
      <c r="G812" s="344">
        <f t="shared" si="158"/>
        <v>0</v>
      </c>
      <c r="H812" s="369"/>
      <c r="I812" s="369"/>
      <c r="J812" s="369"/>
      <c r="K812" s="369"/>
      <c r="L812" s="369"/>
      <c r="M812" s="369"/>
      <c r="N812" s="369"/>
      <c r="O812" s="369"/>
      <c r="P812" s="371"/>
      <c r="Q812" s="465">
        <f>IF(C812&gt;Allgemeines!$C$12,0,SUM(G812,H812,J812,K812,M812:N812)-SUM(I812,L812,O812:P812))</f>
        <v>0</v>
      </c>
      <c r="R812" s="369"/>
      <c r="S812" s="369"/>
      <c r="T812" s="369"/>
      <c r="U812" s="369"/>
      <c r="V812" s="344">
        <f t="shared" si="159"/>
        <v>0</v>
      </c>
      <c r="W812" s="345">
        <f>IF(ISBLANK($B812),0,VLOOKUP($B812,Listen!$A$2:$C$45,2,FALSE))</f>
        <v>0</v>
      </c>
      <c r="X812" s="345">
        <f>IF(ISBLANK($B812),0,VLOOKUP($B812,Listen!$A$2:$C$45,3,FALSE))</f>
        <v>0</v>
      </c>
      <c r="Y812" s="372">
        <f t="shared" si="161"/>
        <v>0</v>
      </c>
      <c r="Z812" s="372">
        <f t="shared" si="162"/>
        <v>0</v>
      </c>
      <c r="AA812" s="372">
        <f t="shared" si="162"/>
        <v>0</v>
      </c>
      <c r="AB812" s="372">
        <f t="shared" si="162"/>
        <v>0</v>
      </c>
      <c r="AC812" s="372">
        <f t="shared" si="162"/>
        <v>0</v>
      </c>
      <c r="AD812" s="372">
        <f t="shared" si="162"/>
        <v>0</v>
      </c>
      <c r="AE812" s="372">
        <f t="shared" si="162"/>
        <v>0</v>
      </c>
      <c r="AF812" s="346">
        <f t="shared" si="160"/>
        <v>0</v>
      </c>
      <c r="AG812" s="346">
        <f>IF(C812=Allgemeines!$C$12,SAV!$V812-SAV!$AH812,HLOOKUP(Allgemeines!$C$12-1,$AI$4:$AO$2000,ROW(C812)-3,FALSE)-$AH812)</f>
        <v>0</v>
      </c>
      <c r="AH812" s="346">
        <f>HLOOKUP(Allgemeines!$C$12,$AI$4:$AO$2000,ROW(C812)-3,FALSE)</f>
        <v>0</v>
      </c>
      <c r="AI812" s="346">
        <f t="shared" si="151"/>
        <v>0</v>
      </c>
      <c r="AJ812" s="346">
        <f t="shared" si="152"/>
        <v>0</v>
      </c>
      <c r="AK812" s="346">
        <f t="shared" si="153"/>
        <v>0</v>
      </c>
      <c r="AL812" s="346">
        <f t="shared" si="154"/>
        <v>0</v>
      </c>
      <c r="AM812" s="346">
        <f t="shared" si="155"/>
        <v>0</v>
      </c>
      <c r="AN812" s="346">
        <f t="shared" si="156"/>
        <v>0</v>
      </c>
      <c r="AO812" s="346">
        <f t="shared" si="157"/>
        <v>0</v>
      </c>
    </row>
    <row r="813" spans="1:41" x14ac:dyDescent="0.25">
      <c r="A813" s="369"/>
      <c r="B813" s="369"/>
      <c r="C813" s="370"/>
      <c r="D813" s="369"/>
      <c r="E813" s="369"/>
      <c r="F813" s="369"/>
      <c r="G813" s="344">
        <f t="shared" si="158"/>
        <v>0</v>
      </c>
      <c r="H813" s="369"/>
      <c r="I813" s="369"/>
      <c r="J813" s="369"/>
      <c r="K813" s="369"/>
      <c r="L813" s="369"/>
      <c r="M813" s="369"/>
      <c r="N813" s="369"/>
      <c r="O813" s="369"/>
      <c r="P813" s="371"/>
      <c r="Q813" s="465">
        <f>IF(C813&gt;Allgemeines!$C$12,0,SUM(G813,H813,J813,K813,M813:N813)-SUM(I813,L813,O813:P813))</f>
        <v>0</v>
      </c>
      <c r="R813" s="369"/>
      <c r="S813" s="369"/>
      <c r="T813" s="369"/>
      <c r="U813" s="369"/>
      <c r="V813" s="344">
        <f t="shared" si="159"/>
        <v>0</v>
      </c>
      <c r="W813" s="345">
        <f>IF(ISBLANK($B813),0,VLOOKUP($B813,Listen!$A$2:$C$45,2,FALSE))</f>
        <v>0</v>
      </c>
      <c r="X813" s="345">
        <f>IF(ISBLANK($B813),0,VLOOKUP($B813,Listen!$A$2:$C$45,3,FALSE))</f>
        <v>0</v>
      </c>
      <c r="Y813" s="372">
        <f t="shared" si="161"/>
        <v>0</v>
      </c>
      <c r="Z813" s="372">
        <f t="shared" si="162"/>
        <v>0</v>
      </c>
      <c r="AA813" s="372">
        <f t="shared" si="162"/>
        <v>0</v>
      </c>
      <c r="AB813" s="372">
        <f t="shared" si="162"/>
        <v>0</v>
      </c>
      <c r="AC813" s="372">
        <f t="shared" si="162"/>
        <v>0</v>
      </c>
      <c r="AD813" s="372">
        <f t="shared" si="162"/>
        <v>0</v>
      </c>
      <c r="AE813" s="372">
        <f t="shared" si="162"/>
        <v>0</v>
      </c>
      <c r="AF813" s="346">
        <f t="shared" si="160"/>
        <v>0</v>
      </c>
      <c r="AG813" s="346">
        <f>IF(C813=Allgemeines!$C$12,SAV!$V813-SAV!$AH813,HLOOKUP(Allgemeines!$C$12-1,$AI$4:$AO$2000,ROW(C813)-3,FALSE)-$AH813)</f>
        <v>0</v>
      </c>
      <c r="AH813" s="346">
        <f>HLOOKUP(Allgemeines!$C$12,$AI$4:$AO$2000,ROW(C813)-3,FALSE)</f>
        <v>0</v>
      </c>
      <c r="AI813" s="346">
        <f t="shared" si="151"/>
        <v>0</v>
      </c>
      <c r="AJ813" s="346">
        <f t="shared" si="152"/>
        <v>0</v>
      </c>
      <c r="AK813" s="346">
        <f t="shared" si="153"/>
        <v>0</v>
      </c>
      <c r="AL813" s="346">
        <f t="shared" si="154"/>
        <v>0</v>
      </c>
      <c r="AM813" s="346">
        <f t="shared" si="155"/>
        <v>0</v>
      </c>
      <c r="AN813" s="346">
        <f t="shared" si="156"/>
        <v>0</v>
      </c>
      <c r="AO813" s="346">
        <f t="shared" si="157"/>
        <v>0</v>
      </c>
    </row>
    <row r="814" spans="1:41" x14ac:dyDescent="0.25">
      <c r="A814" s="369"/>
      <c r="B814" s="369"/>
      <c r="C814" s="370"/>
      <c r="D814" s="369"/>
      <c r="E814" s="369"/>
      <c r="F814" s="369"/>
      <c r="G814" s="344">
        <f t="shared" si="158"/>
        <v>0</v>
      </c>
      <c r="H814" s="369"/>
      <c r="I814" s="369"/>
      <c r="J814" s="369"/>
      <c r="K814" s="369"/>
      <c r="L814" s="369"/>
      <c r="M814" s="369"/>
      <c r="N814" s="369"/>
      <c r="O814" s="369"/>
      <c r="P814" s="371"/>
      <c r="Q814" s="465">
        <f>IF(C814&gt;Allgemeines!$C$12,0,SUM(G814,H814,J814,K814,M814:N814)-SUM(I814,L814,O814:P814))</f>
        <v>0</v>
      </c>
      <c r="R814" s="369"/>
      <c r="S814" s="369"/>
      <c r="T814" s="369"/>
      <c r="U814" s="369"/>
      <c r="V814" s="344">
        <f t="shared" si="159"/>
        <v>0</v>
      </c>
      <c r="W814" s="345">
        <f>IF(ISBLANK($B814),0,VLOOKUP($B814,Listen!$A$2:$C$45,2,FALSE))</f>
        <v>0</v>
      </c>
      <c r="X814" s="345">
        <f>IF(ISBLANK($B814),0,VLOOKUP($B814,Listen!$A$2:$C$45,3,FALSE))</f>
        <v>0</v>
      </c>
      <c r="Y814" s="372">
        <f t="shared" si="161"/>
        <v>0</v>
      </c>
      <c r="Z814" s="372">
        <f t="shared" si="162"/>
        <v>0</v>
      </c>
      <c r="AA814" s="372">
        <f t="shared" si="162"/>
        <v>0</v>
      </c>
      <c r="AB814" s="372">
        <f t="shared" si="162"/>
        <v>0</v>
      </c>
      <c r="AC814" s="372">
        <f t="shared" si="162"/>
        <v>0</v>
      </c>
      <c r="AD814" s="372">
        <f t="shared" si="162"/>
        <v>0</v>
      </c>
      <c r="AE814" s="372">
        <f t="shared" si="162"/>
        <v>0</v>
      </c>
      <c r="AF814" s="346">
        <f t="shared" si="160"/>
        <v>0</v>
      </c>
      <c r="AG814" s="346">
        <f>IF(C814=Allgemeines!$C$12,SAV!$V814-SAV!$AH814,HLOOKUP(Allgemeines!$C$12-1,$AI$4:$AO$2000,ROW(C814)-3,FALSE)-$AH814)</f>
        <v>0</v>
      </c>
      <c r="AH814" s="346">
        <f>HLOOKUP(Allgemeines!$C$12,$AI$4:$AO$2000,ROW(C814)-3,FALSE)</f>
        <v>0</v>
      </c>
      <c r="AI814" s="346">
        <f t="shared" si="151"/>
        <v>0</v>
      </c>
      <c r="AJ814" s="346">
        <f t="shared" si="152"/>
        <v>0</v>
      </c>
      <c r="AK814" s="346">
        <f t="shared" si="153"/>
        <v>0</v>
      </c>
      <c r="AL814" s="346">
        <f t="shared" si="154"/>
        <v>0</v>
      </c>
      <c r="AM814" s="346">
        <f t="shared" si="155"/>
        <v>0</v>
      </c>
      <c r="AN814" s="346">
        <f t="shared" si="156"/>
        <v>0</v>
      </c>
      <c r="AO814" s="346">
        <f t="shared" si="157"/>
        <v>0</v>
      </c>
    </row>
    <row r="815" spans="1:41" x14ac:dyDescent="0.25">
      <c r="A815" s="369"/>
      <c r="B815" s="369"/>
      <c r="C815" s="370"/>
      <c r="D815" s="369"/>
      <c r="E815" s="369"/>
      <c r="F815" s="369"/>
      <c r="G815" s="344">
        <f t="shared" si="158"/>
        <v>0</v>
      </c>
      <c r="H815" s="369"/>
      <c r="I815" s="369"/>
      <c r="J815" s="369"/>
      <c r="K815" s="369"/>
      <c r="L815" s="369"/>
      <c r="M815" s="369"/>
      <c r="N815" s="369"/>
      <c r="O815" s="369"/>
      <c r="P815" s="371"/>
      <c r="Q815" s="465">
        <f>IF(C815&gt;Allgemeines!$C$12,0,SUM(G815,H815,J815,K815,M815:N815)-SUM(I815,L815,O815:P815))</f>
        <v>0</v>
      </c>
      <c r="R815" s="369"/>
      <c r="S815" s="369"/>
      <c r="T815" s="369"/>
      <c r="U815" s="369"/>
      <c r="V815" s="344">
        <f t="shared" si="159"/>
        <v>0</v>
      </c>
      <c r="W815" s="345">
        <f>IF(ISBLANK($B815),0,VLOOKUP($B815,Listen!$A$2:$C$45,2,FALSE))</f>
        <v>0</v>
      </c>
      <c r="X815" s="345">
        <f>IF(ISBLANK($B815),0,VLOOKUP($B815,Listen!$A$2:$C$45,3,FALSE))</f>
        <v>0</v>
      </c>
      <c r="Y815" s="372">
        <f t="shared" si="161"/>
        <v>0</v>
      </c>
      <c r="Z815" s="372">
        <f t="shared" si="162"/>
        <v>0</v>
      </c>
      <c r="AA815" s="372">
        <f t="shared" si="162"/>
        <v>0</v>
      </c>
      <c r="AB815" s="372">
        <f t="shared" si="162"/>
        <v>0</v>
      </c>
      <c r="AC815" s="372">
        <f t="shared" si="162"/>
        <v>0</v>
      </c>
      <c r="AD815" s="372">
        <f t="shared" si="162"/>
        <v>0</v>
      </c>
      <c r="AE815" s="372">
        <f t="shared" si="162"/>
        <v>0</v>
      </c>
      <c r="AF815" s="346">
        <f t="shared" si="160"/>
        <v>0</v>
      </c>
      <c r="AG815" s="346">
        <f>IF(C815=Allgemeines!$C$12,SAV!$V815-SAV!$AH815,HLOOKUP(Allgemeines!$C$12-1,$AI$4:$AO$2000,ROW(C815)-3,FALSE)-$AH815)</f>
        <v>0</v>
      </c>
      <c r="AH815" s="346">
        <f>HLOOKUP(Allgemeines!$C$12,$AI$4:$AO$2000,ROW(C815)-3,FALSE)</f>
        <v>0</v>
      </c>
      <c r="AI815" s="346">
        <f t="shared" si="151"/>
        <v>0</v>
      </c>
      <c r="AJ815" s="346">
        <f t="shared" si="152"/>
        <v>0</v>
      </c>
      <c r="AK815" s="346">
        <f t="shared" si="153"/>
        <v>0</v>
      </c>
      <c r="AL815" s="346">
        <f t="shared" si="154"/>
        <v>0</v>
      </c>
      <c r="AM815" s="346">
        <f t="shared" si="155"/>
        <v>0</v>
      </c>
      <c r="AN815" s="346">
        <f t="shared" si="156"/>
        <v>0</v>
      </c>
      <c r="AO815" s="346">
        <f t="shared" si="157"/>
        <v>0</v>
      </c>
    </row>
    <row r="816" spans="1:41" x14ac:dyDescent="0.25">
      <c r="A816" s="369"/>
      <c r="B816" s="369"/>
      <c r="C816" s="370"/>
      <c r="D816" s="369"/>
      <c r="E816" s="369"/>
      <c r="F816" s="369"/>
      <c r="G816" s="344">
        <f t="shared" si="158"/>
        <v>0</v>
      </c>
      <c r="H816" s="369"/>
      <c r="I816" s="369"/>
      <c r="J816" s="369"/>
      <c r="K816" s="369"/>
      <c r="L816" s="369"/>
      <c r="M816" s="369"/>
      <c r="N816" s="369"/>
      <c r="O816" s="369"/>
      <c r="P816" s="371"/>
      <c r="Q816" s="465">
        <f>IF(C816&gt;Allgemeines!$C$12,0,SUM(G816,H816,J816,K816,M816:N816)-SUM(I816,L816,O816:P816))</f>
        <v>0</v>
      </c>
      <c r="R816" s="369"/>
      <c r="S816" s="369"/>
      <c r="T816" s="369"/>
      <c r="U816" s="369"/>
      <c r="V816" s="344">
        <f t="shared" si="159"/>
        <v>0</v>
      </c>
      <c r="W816" s="345">
        <f>IF(ISBLANK($B816),0,VLOOKUP($B816,Listen!$A$2:$C$45,2,FALSE))</f>
        <v>0</v>
      </c>
      <c r="X816" s="345">
        <f>IF(ISBLANK($B816),0,VLOOKUP($B816,Listen!$A$2:$C$45,3,FALSE))</f>
        <v>0</v>
      </c>
      <c r="Y816" s="372">
        <f t="shared" si="161"/>
        <v>0</v>
      </c>
      <c r="Z816" s="372">
        <f t="shared" si="162"/>
        <v>0</v>
      </c>
      <c r="AA816" s="372">
        <f t="shared" si="162"/>
        <v>0</v>
      </c>
      <c r="AB816" s="372">
        <f t="shared" si="162"/>
        <v>0</v>
      </c>
      <c r="AC816" s="372">
        <f t="shared" si="162"/>
        <v>0</v>
      </c>
      <c r="AD816" s="372">
        <f t="shared" si="162"/>
        <v>0</v>
      </c>
      <c r="AE816" s="372">
        <f t="shared" si="162"/>
        <v>0</v>
      </c>
      <c r="AF816" s="346">
        <f t="shared" si="160"/>
        <v>0</v>
      </c>
      <c r="AG816" s="346">
        <f>IF(C816=Allgemeines!$C$12,SAV!$V816-SAV!$AH816,HLOOKUP(Allgemeines!$C$12-1,$AI$4:$AO$2000,ROW(C816)-3,FALSE)-$AH816)</f>
        <v>0</v>
      </c>
      <c r="AH816" s="346">
        <f>HLOOKUP(Allgemeines!$C$12,$AI$4:$AO$2000,ROW(C816)-3,FALSE)</f>
        <v>0</v>
      </c>
      <c r="AI816" s="346">
        <f t="shared" si="151"/>
        <v>0</v>
      </c>
      <c r="AJ816" s="346">
        <f t="shared" si="152"/>
        <v>0</v>
      </c>
      <c r="AK816" s="346">
        <f t="shared" si="153"/>
        <v>0</v>
      </c>
      <c r="AL816" s="346">
        <f t="shared" si="154"/>
        <v>0</v>
      </c>
      <c r="AM816" s="346">
        <f t="shared" si="155"/>
        <v>0</v>
      </c>
      <c r="AN816" s="346">
        <f t="shared" si="156"/>
        <v>0</v>
      </c>
      <c r="AO816" s="346">
        <f t="shared" si="157"/>
        <v>0</v>
      </c>
    </row>
    <row r="817" spans="1:41" x14ac:dyDescent="0.25">
      <c r="A817" s="369"/>
      <c r="B817" s="369"/>
      <c r="C817" s="370"/>
      <c r="D817" s="369"/>
      <c r="E817" s="369"/>
      <c r="F817" s="369"/>
      <c r="G817" s="344">
        <f t="shared" si="158"/>
        <v>0</v>
      </c>
      <c r="H817" s="369"/>
      <c r="I817" s="369"/>
      <c r="J817" s="369"/>
      <c r="K817" s="369"/>
      <c r="L817" s="369"/>
      <c r="M817" s="369"/>
      <c r="N817" s="369"/>
      <c r="O817" s="369"/>
      <c r="P817" s="371"/>
      <c r="Q817" s="465">
        <f>IF(C817&gt;Allgemeines!$C$12,0,SUM(G817,H817,J817,K817,M817:N817)-SUM(I817,L817,O817:P817))</f>
        <v>0</v>
      </c>
      <c r="R817" s="369"/>
      <c r="S817" s="369"/>
      <c r="T817" s="369"/>
      <c r="U817" s="369"/>
      <c r="V817" s="344">
        <f t="shared" si="159"/>
        <v>0</v>
      </c>
      <c r="W817" s="345">
        <f>IF(ISBLANK($B817),0,VLOOKUP($B817,Listen!$A$2:$C$45,2,FALSE))</f>
        <v>0</v>
      </c>
      <c r="X817" s="345">
        <f>IF(ISBLANK($B817),0,VLOOKUP($B817,Listen!$A$2:$C$45,3,FALSE))</f>
        <v>0</v>
      </c>
      <c r="Y817" s="372">
        <f t="shared" si="161"/>
        <v>0</v>
      </c>
      <c r="Z817" s="372">
        <f t="shared" si="162"/>
        <v>0</v>
      </c>
      <c r="AA817" s="372">
        <f t="shared" si="162"/>
        <v>0</v>
      </c>
      <c r="AB817" s="372">
        <f t="shared" si="162"/>
        <v>0</v>
      </c>
      <c r="AC817" s="372">
        <f t="shared" si="162"/>
        <v>0</v>
      </c>
      <c r="AD817" s="372">
        <f t="shared" si="162"/>
        <v>0</v>
      </c>
      <c r="AE817" s="372">
        <f t="shared" si="162"/>
        <v>0</v>
      </c>
      <c r="AF817" s="346">
        <f t="shared" si="160"/>
        <v>0</v>
      </c>
      <c r="AG817" s="346">
        <f>IF(C817=Allgemeines!$C$12,SAV!$V817-SAV!$AH817,HLOOKUP(Allgemeines!$C$12-1,$AI$4:$AO$2000,ROW(C817)-3,FALSE)-$AH817)</f>
        <v>0</v>
      </c>
      <c r="AH817" s="346">
        <f>HLOOKUP(Allgemeines!$C$12,$AI$4:$AO$2000,ROW(C817)-3,FALSE)</f>
        <v>0</v>
      </c>
      <c r="AI817" s="346">
        <f t="shared" si="151"/>
        <v>0</v>
      </c>
      <c r="AJ817" s="346">
        <f t="shared" si="152"/>
        <v>0</v>
      </c>
      <c r="AK817" s="346">
        <f t="shared" si="153"/>
        <v>0</v>
      </c>
      <c r="AL817" s="346">
        <f t="shared" si="154"/>
        <v>0</v>
      </c>
      <c r="AM817" s="346">
        <f t="shared" si="155"/>
        <v>0</v>
      </c>
      <c r="AN817" s="346">
        <f t="shared" si="156"/>
        <v>0</v>
      </c>
      <c r="AO817" s="346">
        <f t="shared" si="157"/>
        <v>0</v>
      </c>
    </row>
    <row r="818" spans="1:41" x14ac:dyDescent="0.25">
      <c r="A818" s="369"/>
      <c r="B818" s="369"/>
      <c r="C818" s="370"/>
      <c r="D818" s="369"/>
      <c r="E818" s="369"/>
      <c r="F818" s="369"/>
      <c r="G818" s="344">
        <f t="shared" si="158"/>
        <v>0</v>
      </c>
      <c r="H818" s="369"/>
      <c r="I818" s="369"/>
      <c r="J818" s="369"/>
      <c r="K818" s="369"/>
      <c r="L818" s="369"/>
      <c r="M818" s="369"/>
      <c r="N818" s="369"/>
      <c r="O818" s="369"/>
      <c r="P818" s="371"/>
      <c r="Q818" s="465">
        <f>IF(C818&gt;Allgemeines!$C$12,0,SUM(G818,H818,J818,K818,M818:N818)-SUM(I818,L818,O818:P818))</f>
        <v>0</v>
      </c>
      <c r="R818" s="369"/>
      <c r="S818" s="369"/>
      <c r="T818" s="369"/>
      <c r="U818" s="369"/>
      <c r="V818" s="344">
        <f t="shared" si="159"/>
        <v>0</v>
      </c>
      <c r="W818" s="345">
        <f>IF(ISBLANK($B818),0,VLOOKUP($B818,Listen!$A$2:$C$45,2,FALSE))</f>
        <v>0</v>
      </c>
      <c r="X818" s="345">
        <f>IF(ISBLANK($B818),0,VLOOKUP($B818,Listen!$A$2:$C$45,3,FALSE))</f>
        <v>0</v>
      </c>
      <c r="Y818" s="372">
        <f t="shared" si="161"/>
        <v>0</v>
      </c>
      <c r="Z818" s="372">
        <f t="shared" si="162"/>
        <v>0</v>
      </c>
      <c r="AA818" s="372">
        <f t="shared" si="162"/>
        <v>0</v>
      </c>
      <c r="AB818" s="372">
        <f t="shared" si="162"/>
        <v>0</v>
      </c>
      <c r="AC818" s="372">
        <f t="shared" si="162"/>
        <v>0</v>
      </c>
      <c r="AD818" s="372">
        <f t="shared" si="162"/>
        <v>0</v>
      </c>
      <c r="AE818" s="372">
        <f t="shared" si="162"/>
        <v>0</v>
      </c>
      <c r="AF818" s="346">
        <f t="shared" si="160"/>
        <v>0</v>
      </c>
      <c r="AG818" s="346">
        <f>IF(C818=Allgemeines!$C$12,SAV!$V818-SAV!$AH818,HLOOKUP(Allgemeines!$C$12-1,$AI$4:$AO$2000,ROW(C818)-3,FALSE)-$AH818)</f>
        <v>0</v>
      </c>
      <c r="AH818" s="346">
        <f>HLOOKUP(Allgemeines!$C$12,$AI$4:$AO$2000,ROW(C818)-3,FALSE)</f>
        <v>0</v>
      </c>
      <c r="AI818" s="346">
        <f t="shared" si="151"/>
        <v>0</v>
      </c>
      <c r="AJ818" s="346">
        <f t="shared" si="152"/>
        <v>0</v>
      </c>
      <c r="AK818" s="346">
        <f t="shared" si="153"/>
        <v>0</v>
      </c>
      <c r="AL818" s="346">
        <f t="shared" si="154"/>
        <v>0</v>
      </c>
      <c r="AM818" s="346">
        <f t="shared" si="155"/>
        <v>0</v>
      </c>
      <c r="AN818" s="346">
        <f t="shared" si="156"/>
        <v>0</v>
      </c>
      <c r="AO818" s="346">
        <f t="shared" si="157"/>
        <v>0</v>
      </c>
    </row>
    <row r="819" spans="1:41" x14ac:dyDescent="0.25">
      <c r="A819" s="369"/>
      <c r="B819" s="369"/>
      <c r="C819" s="370"/>
      <c r="D819" s="369"/>
      <c r="E819" s="369"/>
      <c r="F819" s="369"/>
      <c r="G819" s="344">
        <f t="shared" si="158"/>
        <v>0</v>
      </c>
      <c r="H819" s="369"/>
      <c r="I819" s="369"/>
      <c r="J819" s="369"/>
      <c r="K819" s="369"/>
      <c r="L819" s="369"/>
      <c r="M819" s="369"/>
      <c r="N819" s="369"/>
      <c r="O819" s="369"/>
      <c r="P819" s="371"/>
      <c r="Q819" s="465">
        <f>IF(C819&gt;Allgemeines!$C$12,0,SUM(G819,H819,J819,K819,M819:N819)-SUM(I819,L819,O819:P819))</f>
        <v>0</v>
      </c>
      <c r="R819" s="369"/>
      <c r="S819" s="369"/>
      <c r="T819" s="369"/>
      <c r="U819" s="369"/>
      <c r="V819" s="344">
        <f t="shared" si="159"/>
        <v>0</v>
      </c>
      <c r="W819" s="345">
        <f>IF(ISBLANK($B819),0,VLOOKUP($B819,Listen!$A$2:$C$45,2,FALSE))</f>
        <v>0</v>
      </c>
      <c r="X819" s="345">
        <f>IF(ISBLANK($B819),0,VLOOKUP($B819,Listen!$A$2:$C$45,3,FALSE))</f>
        <v>0</v>
      </c>
      <c r="Y819" s="372">
        <f t="shared" si="161"/>
        <v>0</v>
      </c>
      <c r="Z819" s="372">
        <f t="shared" si="162"/>
        <v>0</v>
      </c>
      <c r="AA819" s="372">
        <f t="shared" si="162"/>
        <v>0</v>
      </c>
      <c r="AB819" s="372">
        <f t="shared" si="162"/>
        <v>0</v>
      </c>
      <c r="AC819" s="372">
        <f t="shared" si="162"/>
        <v>0</v>
      </c>
      <c r="AD819" s="372">
        <f t="shared" si="162"/>
        <v>0</v>
      </c>
      <c r="AE819" s="372">
        <f t="shared" si="162"/>
        <v>0</v>
      </c>
      <c r="AF819" s="346">
        <f t="shared" si="160"/>
        <v>0</v>
      </c>
      <c r="AG819" s="346">
        <f>IF(C819=Allgemeines!$C$12,SAV!$V819-SAV!$AH819,HLOOKUP(Allgemeines!$C$12-1,$AI$4:$AO$2000,ROW(C819)-3,FALSE)-$AH819)</f>
        <v>0</v>
      </c>
      <c r="AH819" s="346">
        <f>HLOOKUP(Allgemeines!$C$12,$AI$4:$AO$2000,ROW(C819)-3,FALSE)</f>
        <v>0</v>
      </c>
      <c r="AI819" s="346">
        <f t="shared" si="151"/>
        <v>0</v>
      </c>
      <c r="AJ819" s="346">
        <f t="shared" si="152"/>
        <v>0</v>
      </c>
      <c r="AK819" s="346">
        <f t="shared" si="153"/>
        <v>0</v>
      </c>
      <c r="AL819" s="346">
        <f t="shared" si="154"/>
        <v>0</v>
      </c>
      <c r="AM819" s="346">
        <f t="shared" si="155"/>
        <v>0</v>
      </c>
      <c r="AN819" s="346">
        <f t="shared" si="156"/>
        <v>0</v>
      </c>
      <c r="AO819" s="346">
        <f t="shared" si="157"/>
        <v>0</v>
      </c>
    </row>
    <row r="820" spans="1:41" x14ac:dyDescent="0.25">
      <c r="A820" s="369"/>
      <c r="B820" s="369"/>
      <c r="C820" s="370"/>
      <c r="D820" s="369"/>
      <c r="E820" s="369"/>
      <c r="F820" s="369"/>
      <c r="G820" s="344">
        <f t="shared" si="158"/>
        <v>0</v>
      </c>
      <c r="H820" s="369"/>
      <c r="I820" s="369"/>
      <c r="J820" s="369"/>
      <c r="K820" s="369"/>
      <c r="L820" s="369"/>
      <c r="M820" s="369"/>
      <c r="N820" s="369"/>
      <c r="O820" s="369"/>
      <c r="P820" s="371"/>
      <c r="Q820" s="465">
        <f>IF(C820&gt;Allgemeines!$C$12,0,SUM(G820,H820,J820,K820,M820:N820)-SUM(I820,L820,O820:P820))</f>
        <v>0</v>
      </c>
      <c r="R820" s="369"/>
      <c r="S820" s="369"/>
      <c r="T820" s="369"/>
      <c r="U820" s="369"/>
      <c r="V820" s="344">
        <f t="shared" si="159"/>
        <v>0</v>
      </c>
      <c r="W820" s="345">
        <f>IF(ISBLANK($B820),0,VLOOKUP($B820,Listen!$A$2:$C$45,2,FALSE))</f>
        <v>0</v>
      </c>
      <c r="X820" s="345">
        <f>IF(ISBLANK($B820),0,VLOOKUP($B820,Listen!$A$2:$C$45,3,FALSE))</f>
        <v>0</v>
      </c>
      <c r="Y820" s="372">
        <f t="shared" si="161"/>
        <v>0</v>
      </c>
      <c r="Z820" s="372">
        <f t="shared" si="162"/>
        <v>0</v>
      </c>
      <c r="AA820" s="372">
        <f t="shared" si="162"/>
        <v>0</v>
      </c>
      <c r="AB820" s="372">
        <f t="shared" si="162"/>
        <v>0</v>
      </c>
      <c r="AC820" s="372">
        <f t="shared" si="162"/>
        <v>0</v>
      </c>
      <c r="AD820" s="372">
        <f t="shared" si="162"/>
        <v>0</v>
      </c>
      <c r="AE820" s="372">
        <f t="shared" si="162"/>
        <v>0</v>
      </c>
      <c r="AF820" s="346">
        <f t="shared" si="160"/>
        <v>0</v>
      </c>
      <c r="AG820" s="346">
        <f>IF(C820=Allgemeines!$C$12,SAV!$V820-SAV!$AH820,HLOOKUP(Allgemeines!$C$12-1,$AI$4:$AO$2000,ROW(C820)-3,FALSE)-$AH820)</f>
        <v>0</v>
      </c>
      <c r="AH820" s="346">
        <f>HLOOKUP(Allgemeines!$C$12,$AI$4:$AO$2000,ROW(C820)-3,FALSE)</f>
        <v>0</v>
      </c>
      <c r="AI820" s="346">
        <f t="shared" si="151"/>
        <v>0</v>
      </c>
      <c r="AJ820" s="346">
        <f t="shared" si="152"/>
        <v>0</v>
      </c>
      <c r="AK820" s="346">
        <f t="shared" si="153"/>
        <v>0</v>
      </c>
      <c r="AL820" s="346">
        <f t="shared" si="154"/>
        <v>0</v>
      </c>
      <c r="AM820" s="346">
        <f t="shared" si="155"/>
        <v>0</v>
      </c>
      <c r="AN820" s="346">
        <f t="shared" si="156"/>
        <v>0</v>
      </c>
      <c r="AO820" s="346">
        <f t="shared" si="157"/>
        <v>0</v>
      </c>
    </row>
    <row r="821" spans="1:41" x14ac:dyDescent="0.25">
      <c r="A821" s="369"/>
      <c r="B821" s="369"/>
      <c r="C821" s="370"/>
      <c r="D821" s="369"/>
      <c r="E821" s="369"/>
      <c r="F821" s="369"/>
      <c r="G821" s="344">
        <f t="shared" si="158"/>
        <v>0</v>
      </c>
      <c r="H821" s="369"/>
      <c r="I821" s="369"/>
      <c r="J821" s="369"/>
      <c r="K821" s="369"/>
      <c r="L821" s="369"/>
      <c r="M821" s="369"/>
      <c r="N821" s="369"/>
      <c r="O821" s="369"/>
      <c r="P821" s="371"/>
      <c r="Q821" s="465">
        <f>IF(C821&gt;Allgemeines!$C$12,0,SUM(G821,H821,J821,K821,M821:N821)-SUM(I821,L821,O821:P821))</f>
        <v>0</v>
      </c>
      <c r="R821" s="369"/>
      <c r="S821" s="369"/>
      <c r="T821" s="369"/>
      <c r="U821" s="369"/>
      <c r="V821" s="344">
        <f t="shared" si="159"/>
        <v>0</v>
      </c>
      <c r="W821" s="345">
        <f>IF(ISBLANK($B821),0,VLOOKUP($B821,Listen!$A$2:$C$45,2,FALSE))</f>
        <v>0</v>
      </c>
      <c r="X821" s="345">
        <f>IF(ISBLANK($B821),0,VLOOKUP($B821,Listen!$A$2:$C$45,3,FALSE))</f>
        <v>0</v>
      </c>
      <c r="Y821" s="372">
        <f t="shared" si="161"/>
        <v>0</v>
      </c>
      <c r="Z821" s="372">
        <f t="shared" si="162"/>
        <v>0</v>
      </c>
      <c r="AA821" s="372">
        <f t="shared" si="162"/>
        <v>0</v>
      </c>
      <c r="AB821" s="372">
        <f t="shared" si="162"/>
        <v>0</v>
      </c>
      <c r="AC821" s="372">
        <f t="shared" si="162"/>
        <v>0</v>
      </c>
      <c r="AD821" s="372">
        <f t="shared" si="162"/>
        <v>0</v>
      </c>
      <c r="AE821" s="372">
        <f t="shared" si="162"/>
        <v>0</v>
      </c>
      <c r="AF821" s="346">
        <f t="shared" si="160"/>
        <v>0</v>
      </c>
      <c r="AG821" s="346">
        <f>IF(C821=Allgemeines!$C$12,SAV!$V821-SAV!$AH821,HLOOKUP(Allgemeines!$C$12-1,$AI$4:$AO$2000,ROW(C821)-3,FALSE)-$AH821)</f>
        <v>0</v>
      </c>
      <c r="AH821" s="346">
        <f>HLOOKUP(Allgemeines!$C$12,$AI$4:$AO$2000,ROW(C821)-3,FALSE)</f>
        <v>0</v>
      </c>
      <c r="AI821" s="346">
        <f t="shared" si="151"/>
        <v>0</v>
      </c>
      <c r="AJ821" s="346">
        <f t="shared" si="152"/>
        <v>0</v>
      </c>
      <c r="AK821" s="346">
        <f t="shared" si="153"/>
        <v>0</v>
      </c>
      <c r="AL821" s="346">
        <f t="shared" si="154"/>
        <v>0</v>
      </c>
      <c r="AM821" s="346">
        <f t="shared" si="155"/>
        <v>0</v>
      </c>
      <c r="AN821" s="346">
        <f t="shared" si="156"/>
        <v>0</v>
      </c>
      <c r="AO821" s="346">
        <f t="shared" si="157"/>
        <v>0</v>
      </c>
    </row>
    <row r="822" spans="1:41" x14ac:dyDescent="0.25">
      <c r="A822" s="369"/>
      <c r="B822" s="369"/>
      <c r="C822" s="370"/>
      <c r="D822" s="369"/>
      <c r="E822" s="369"/>
      <c r="F822" s="369"/>
      <c r="G822" s="344">
        <f t="shared" si="158"/>
        <v>0</v>
      </c>
      <c r="H822" s="369"/>
      <c r="I822" s="369"/>
      <c r="J822" s="369"/>
      <c r="K822" s="369"/>
      <c r="L822" s="369"/>
      <c r="M822" s="369"/>
      <c r="N822" s="369"/>
      <c r="O822" s="369"/>
      <c r="P822" s="371"/>
      <c r="Q822" s="465">
        <f>IF(C822&gt;Allgemeines!$C$12,0,SUM(G822,H822,J822,K822,M822:N822)-SUM(I822,L822,O822:P822))</f>
        <v>0</v>
      </c>
      <c r="R822" s="369"/>
      <c r="S822" s="369"/>
      <c r="T822" s="369"/>
      <c r="U822" s="369"/>
      <c r="V822" s="344">
        <f t="shared" si="159"/>
        <v>0</v>
      </c>
      <c r="W822" s="345">
        <f>IF(ISBLANK($B822),0,VLOOKUP($B822,Listen!$A$2:$C$45,2,FALSE))</f>
        <v>0</v>
      </c>
      <c r="X822" s="345">
        <f>IF(ISBLANK($B822),0,VLOOKUP($B822,Listen!$A$2:$C$45,3,FALSE))</f>
        <v>0</v>
      </c>
      <c r="Y822" s="372">
        <f t="shared" si="161"/>
        <v>0</v>
      </c>
      <c r="Z822" s="372">
        <f t="shared" si="162"/>
        <v>0</v>
      </c>
      <c r="AA822" s="372">
        <f t="shared" si="162"/>
        <v>0</v>
      </c>
      <c r="AB822" s="372">
        <f t="shared" si="162"/>
        <v>0</v>
      </c>
      <c r="AC822" s="372">
        <f t="shared" si="162"/>
        <v>0</v>
      </c>
      <c r="AD822" s="372">
        <f t="shared" si="162"/>
        <v>0</v>
      </c>
      <c r="AE822" s="372">
        <f t="shared" si="162"/>
        <v>0</v>
      </c>
      <c r="AF822" s="346">
        <f t="shared" si="160"/>
        <v>0</v>
      </c>
      <c r="AG822" s="346">
        <f>IF(C822=Allgemeines!$C$12,SAV!$V822-SAV!$AH822,HLOOKUP(Allgemeines!$C$12-1,$AI$4:$AO$2000,ROW(C822)-3,FALSE)-$AH822)</f>
        <v>0</v>
      </c>
      <c r="AH822" s="346">
        <f>HLOOKUP(Allgemeines!$C$12,$AI$4:$AO$2000,ROW(C822)-3,FALSE)</f>
        <v>0</v>
      </c>
      <c r="AI822" s="346">
        <f t="shared" si="151"/>
        <v>0</v>
      </c>
      <c r="AJ822" s="346">
        <f t="shared" si="152"/>
        <v>0</v>
      </c>
      <c r="AK822" s="346">
        <f t="shared" si="153"/>
        <v>0</v>
      </c>
      <c r="AL822" s="346">
        <f t="shared" si="154"/>
        <v>0</v>
      </c>
      <c r="AM822" s="346">
        <f t="shared" si="155"/>
        <v>0</v>
      </c>
      <c r="AN822" s="346">
        <f t="shared" si="156"/>
        <v>0</v>
      </c>
      <c r="AO822" s="346">
        <f t="shared" si="157"/>
        <v>0</v>
      </c>
    </row>
    <row r="823" spans="1:41" x14ac:dyDescent="0.25">
      <c r="A823" s="369"/>
      <c r="B823" s="369"/>
      <c r="C823" s="370"/>
      <c r="D823" s="369"/>
      <c r="E823" s="369"/>
      <c r="F823" s="369"/>
      <c r="G823" s="344">
        <f t="shared" si="158"/>
        <v>0</v>
      </c>
      <c r="H823" s="369"/>
      <c r="I823" s="369"/>
      <c r="J823" s="369"/>
      <c r="K823" s="369"/>
      <c r="L823" s="369"/>
      <c r="M823" s="369"/>
      <c r="N823" s="369"/>
      <c r="O823" s="369"/>
      <c r="P823" s="371"/>
      <c r="Q823" s="465">
        <f>IF(C823&gt;Allgemeines!$C$12,0,SUM(G823,H823,J823,K823,M823:N823)-SUM(I823,L823,O823:P823))</f>
        <v>0</v>
      </c>
      <c r="R823" s="369"/>
      <c r="S823" s="369"/>
      <c r="T823" s="369"/>
      <c r="U823" s="369"/>
      <c r="V823" s="344">
        <f t="shared" si="159"/>
        <v>0</v>
      </c>
      <c r="W823" s="345">
        <f>IF(ISBLANK($B823),0,VLOOKUP($B823,Listen!$A$2:$C$45,2,FALSE))</f>
        <v>0</v>
      </c>
      <c r="X823" s="345">
        <f>IF(ISBLANK($B823),0,VLOOKUP($B823,Listen!$A$2:$C$45,3,FALSE))</f>
        <v>0</v>
      </c>
      <c r="Y823" s="372">
        <f t="shared" si="161"/>
        <v>0</v>
      </c>
      <c r="Z823" s="372">
        <f t="shared" si="162"/>
        <v>0</v>
      </c>
      <c r="AA823" s="372">
        <f t="shared" si="162"/>
        <v>0</v>
      </c>
      <c r="AB823" s="372">
        <f t="shared" si="162"/>
        <v>0</v>
      </c>
      <c r="AC823" s="372">
        <f t="shared" si="162"/>
        <v>0</v>
      </c>
      <c r="AD823" s="372">
        <f t="shared" si="162"/>
        <v>0</v>
      </c>
      <c r="AE823" s="372">
        <f t="shared" si="162"/>
        <v>0</v>
      </c>
      <c r="AF823" s="346">
        <f t="shared" si="160"/>
        <v>0</v>
      </c>
      <c r="AG823" s="346">
        <f>IF(C823=Allgemeines!$C$12,SAV!$V823-SAV!$AH823,HLOOKUP(Allgemeines!$C$12-1,$AI$4:$AO$2000,ROW(C823)-3,FALSE)-$AH823)</f>
        <v>0</v>
      </c>
      <c r="AH823" s="346">
        <f>HLOOKUP(Allgemeines!$C$12,$AI$4:$AO$2000,ROW(C823)-3,FALSE)</f>
        <v>0</v>
      </c>
      <c r="AI823" s="346">
        <f t="shared" si="151"/>
        <v>0</v>
      </c>
      <c r="AJ823" s="346">
        <f t="shared" si="152"/>
        <v>0</v>
      </c>
      <c r="AK823" s="346">
        <f t="shared" si="153"/>
        <v>0</v>
      </c>
      <c r="AL823" s="346">
        <f t="shared" si="154"/>
        <v>0</v>
      </c>
      <c r="AM823" s="346">
        <f t="shared" si="155"/>
        <v>0</v>
      </c>
      <c r="AN823" s="346">
        <f t="shared" si="156"/>
        <v>0</v>
      </c>
      <c r="AO823" s="346">
        <f t="shared" si="157"/>
        <v>0</v>
      </c>
    </row>
    <row r="824" spans="1:41" x14ac:dyDescent="0.25">
      <c r="A824" s="369"/>
      <c r="B824" s="369"/>
      <c r="C824" s="370"/>
      <c r="D824" s="369"/>
      <c r="E824" s="369"/>
      <c r="F824" s="369"/>
      <c r="G824" s="344">
        <f t="shared" si="158"/>
        <v>0</v>
      </c>
      <c r="H824" s="369"/>
      <c r="I824" s="369"/>
      <c r="J824" s="369"/>
      <c r="K824" s="369"/>
      <c r="L824" s="369"/>
      <c r="M824" s="369"/>
      <c r="N824" s="369"/>
      <c r="O824" s="369"/>
      <c r="P824" s="371"/>
      <c r="Q824" s="465">
        <f>IF(C824&gt;Allgemeines!$C$12,0,SUM(G824,H824,J824,K824,M824:N824)-SUM(I824,L824,O824:P824))</f>
        <v>0</v>
      </c>
      <c r="R824" s="369"/>
      <c r="S824" s="369"/>
      <c r="T824" s="369"/>
      <c r="U824" s="369"/>
      <c r="V824" s="344">
        <f t="shared" si="159"/>
        <v>0</v>
      </c>
      <c r="W824" s="345">
        <f>IF(ISBLANK($B824),0,VLOOKUP($B824,Listen!$A$2:$C$45,2,FALSE))</f>
        <v>0</v>
      </c>
      <c r="X824" s="345">
        <f>IF(ISBLANK($B824),0,VLOOKUP($B824,Listen!$A$2:$C$45,3,FALSE))</f>
        <v>0</v>
      </c>
      <c r="Y824" s="372">
        <f t="shared" si="161"/>
        <v>0</v>
      </c>
      <c r="Z824" s="372">
        <f t="shared" si="162"/>
        <v>0</v>
      </c>
      <c r="AA824" s="372">
        <f t="shared" si="162"/>
        <v>0</v>
      </c>
      <c r="AB824" s="372">
        <f t="shared" si="162"/>
        <v>0</v>
      </c>
      <c r="AC824" s="372">
        <f t="shared" si="162"/>
        <v>0</v>
      </c>
      <c r="AD824" s="372">
        <f t="shared" si="162"/>
        <v>0</v>
      </c>
      <c r="AE824" s="372">
        <f t="shared" si="162"/>
        <v>0</v>
      </c>
      <c r="AF824" s="346">
        <f t="shared" si="160"/>
        <v>0</v>
      </c>
      <c r="AG824" s="346">
        <f>IF(C824=Allgemeines!$C$12,SAV!$V824-SAV!$AH824,HLOOKUP(Allgemeines!$C$12-1,$AI$4:$AO$2000,ROW(C824)-3,FALSE)-$AH824)</f>
        <v>0</v>
      </c>
      <c r="AH824" s="346">
        <f>HLOOKUP(Allgemeines!$C$12,$AI$4:$AO$2000,ROW(C824)-3,FALSE)</f>
        <v>0</v>
      </c>
      <c r="AI824" s="346">
        <f t="shared" si="151"/>
        <v>0</v>
      </c>
      <c r="AJ824" s="346">
        <f t="shared" si="152"/>
        <v>0</v>
      </c>
      <c r="AK824" s="346">
        <f t="shared" si="153"/>
        <v>0</v>
      </c>
      <c r="AL824" s="346">
        <f t="shared" si="154"/>
        <v>0</v>
      </c>
      <c r="AM824" s="346">
        <f t="shared" si="155"/>
        <v>0</v>
      </c>
      <c r="AN824" s="346">
        <f t="shared" si="156"/>
        <v>0</v>
      </c>
      <c r="AO824" s="346">
        <f t="shared" si="157"/>
        <v>0</v>
      </c>
    </row>
    <row r="825" spans="1:41" x14ac:dyDescent="0.25">
      <c r="A825" s="369"/>
      <c r="B825" s="369"/>
      <c r="C825" s="370"/>
      <c r="D825" s="369"/>
      <c r="E825" s="369"/>
      <c r="F825" s="369"/>
      <c r="G825" s="344">
        <f t="shared" si="158"/>
        <v>0</v>
      </c>
      <c r="H825" s="369"/>
      <c r="I825" s="369"/>
      <c r="J825" s="369"/>
      <c r="K825" s="369"/>
      <c r="L825" s="369"/>
      <c r="M825" s="369"/>
      <c r="N825" s="369"/>
      <c r="O825" s="369"/>
      <c r="P825" s="371"/>
      <c r="Q825" s="465">
        <f>IF(C825&gt;Allgemeines!$C$12,0,SUM(G825,H825,J825,K825,M825:N825)-SUM(I825,L825,O825:P825))</f>
        <v>0</v>
      </c>
      <c r="R825" s="369"/>
      <c r="S825" s="369"/>
      <c r="T825" s="369"/>
      <c r="U825" s="369"/>
      <c r="V825" s="344">
        <f t="shared" si="159"/>
        <v>0</v>
      </c>
      <c r="W825" s="345">
        <f>IF(ISBLANK($B825),0,VLOOKUP($B825,Listen!$A$2:$C$45,2,FALSE))</f>
        <v>0</v>
      </c>
      <c r="X825" s="345">
        <f>IF(ISBLANK($B825),0,VLOOKUP($B825,Listen!$A$2:$C$45,3,FALSE))</f>
        <v>0</v>
      </c>
      <c r="Y825" s="372">
        <f t="shared" si="161"/>
        <v>0</v>
      </c>
      <c r="Z825" s="372">
        <f t="shared" si="162"/>
        <v>0</v>
      </c>
      <c r="AA825" s="372">
        <f t="shared" si="162"/>
        <v>0</v>
      </c>
      <c r="AB825" s="372">
        <f t="shared" si="162"/>
        <v>0</v>
      </c>
      <c r="AC825" s="372">
        <f t="shared" si="162"/>
        <v>0</v>
      </c>
      <c r="AD825" s="372">
        <f t="shared" si="162"/>
        <v>0</v>
      </c>
      <c r="AE825" s="372">
        <f t="shared" si="162"/>
        <v>0</v>
      </c>
      <c r="AF825" s="346">
        <f t="shared" si="160"/>
        <v>0</v>
      </c>
      <c r="AG825" s="346">
        <f>IF(C825=Allgemeines!$C$12,SAV!$V825-SAV!$AH825,HLOOKUP(Allgemeines!$C$12-1,$AI$4:$AO$2000,ROW(C825)-3,FALSE)-$AH825)</f>
        <v>0</v>
      </c>
      <c r="AH825" s="346">
        <f>HLOOKUP(Allgemeines!$C$12,$AI$4:$AO$2000,ROW(C825)-3,FALSE)</f>
        <v>0</v>
      </c>
      <c r="AI825" s="346">
        <f t="shared" si="151"/>
        <v>0</v>
      </c>
      <c r="AJ825" s="346">
        <f t="shared" si="152"/>
        <v>0</v>
      </c>
      <c r="AK825" s="346">
        <f t="shared" si="153"/>
        <v>0</v>
      </c>
      <c r="AL825" s="346">
        <f t="shared" si="154"/>
        <v>0</v>
      </c>
      <c r="AM825" s="346">
        <f t="shared" si="155"/>
        <v>0</v>
      </c>
      <c r="AN825" s="346">
        <f t="shared" si="156"/>
        <v>0</v>
      </c>
      <c r="AO825" s="346">
        <f t="shared" si="157"/>
        <v>0</v>
      </c>
    </row>
    <row r="826" spans="1:41" x14ac:dyDescent="0.25">
      <c r="A826" s="369"/>
      <c r="B826" s="369"/>
      <c r="C826" s="370"/>
      <c r="D826" s="369"/>
      <c r="E826" s="369"/>
      <c r="F826" s="369"/>
      <c r="G826" s="344">
        <f t="shared" si="158"/>
        <v>0</v>
      </c>
      <c r="H826" s="369"/>
      <c r="I826" s="369"/>
      <c r="J826" s="369"/>
      <c r="K826" s="369"/>
      <c r="L826" s="369"/>
      <c r="M826" s="369"/>
      <c r="N826" s="369"/>
      <c r="O826" s="369"/>
      <c r="P826" s="371"/>
      <c r="Q826" s="465">
        <f>IF(C826&gt;Allgemeines!$C$12,0,SUM(G826,H826,J826,K826,M826:N826)-SUM(I826,L826,O826:P826))</f>
        <v>0</v>
      </c>
      <c r="R826" s="369"/>
      <c r="S826" s="369"/>
      <c r="T826" s="369"/>
      <c r="U826" s="369"/>
      <c r="V826" s="344">
        <f t="shared" si="159"/>
        <v>0</v>
      </c>
      <c r="W826" s="345">
        <f>IF(ISBLANK($B826),0,VLOOKUP($B826,Listen!$A$2:$C$45,2,FALSE))</f>
        <v>0</v>
      </c>
      <c r="X826" s="345">
        <f>IF(ISBLANK($B826),0,VLOOKUP($B826,Listen!$A$2:$C$45,3,FALSE))</f>
        <v>0</v>
      </c>
      <c r="Y826" s="372">
        <f t="shared" si="161"/>
        <v>0</v>
      </c>
      <c r="Z826" s="372">
        <f t="shared" si="162"/>
        <v>0</v>
      </c>
      <c r="AA826" s="372">
        <f t="shared" si="162"/>
        <v>0</v>
      </c>
      <c r="AB826" s="372">
        <f t="shared" si="162"/>
        <v>0</v>
      </c>
      <c r="AC826" s="372">
        <f t="shared" si="162"/>
        <v>0</v>
      </c>
      <c r="AD826" s="372">
        <f t="shared" si="162"/>
        <v>0</v>
      </c>
      <c r="AE826" s="372">
        <f t="shared" si="162"/>
        <v>0</v>
      </c>
      <c r="AF826" s="346">
        <f t="shared" si="160"/>
        <v>0</v>
      </c>
      <c r="AG826" s="346">
        <f>IF(C826=Allgemeines!$C$12,SAV!$V826-SAV!$AH826,HLOOKUP(Allgemeines!$C$12-1,$AI$4:$AO$2000,ROW(C826)-3,FALSE)-$AH826)</f>
        <v>0</v>
      </c>
      <c r="AH826" s="346">
        <f>HLOOKUP(Allgemeines!$C$12,$AI$4:$AO$2000,ROW(C826)-3,FALSE)</f>
        <v>0</v>
      </c>
      <c r="AI826" s="346">
        <f t="shared" si="151"/>
        <v>0</v>
      </c>
      <c r="AJ826" s="346">
        <f t="shared" si="152"/>
        <v>0</v>
      </c>
      <c r="AK826" s="346">
        <f t="shared" si="153"/>
        <v>0</v>
      </c>
      <c r="AL826" s="346">
        <f t="shared" si="154"/>
        <v>0</v>
      </c>
      <c r="AM826" s="346">
        <f t="shared" si="155"/>
        <v>0</v>
      </c>
      <c r="AN826" s="346">
        <f t="shared" si="156"/>
        <v>0</v>
      </c>
      <c r="AO826" s="346">
        <f t="shared" si="157"/>
        <v>0</v>
      </c>
    </row>
    <row r="827" spans="1:41" x14ac:dyDescent="0.25">
      <c r="A827" s="369"/>
      <c r="B827" s="369"/>
      <c r="C827" s="370"/>
      <c r="D827" s="369"/>
      <c r="E827" s="369"/>
      <c r="F827" s="369"/>
      <c r="G827" s="344">
        <f t="shared" si="158"/>
        <v>0</v>
      </c>
      <c r="H827" s="369"/>
      <c r="I827" s="369"/>
      <c r="J827" s="369"/>
      <c r="K827" s="369"/>
      <c r="L827" s="369"/>
      <c r="M827" s="369"/>
      <c r="N827" s="369"/>
      <c r="O827" s="369"/>
      <c r="P827" s="371"/>
      <c r="Q827" s="465">
        <f>IF(C827&gt;Allgemeines!$C$12,0,SUM(G827,H827,J827,K827,M827:N827)-SUM(I827,L827,O827:P827))</f>
        <v>0</v>
      </c>
      <c r="R827" s="369"/>
      <c r="S827" s="369"/>
      <c r="T827" s="369"/>
      <c r="U827" s="369"/>
      <c r="V827" s="344">
        <f t="shared" si="159"/>
        <v>0</v>
      </c>
      <c r="W827" s="345">
        <f>IF(ISBLANK($B827),0,VLOOKUP($B827,Listen!$A$2:$C$45,2,FALSE))</f>
        <v>0</v>
      </c>
      <c r="X827" s="345">
        <f>IF(ISBLANK($B827),0,VLOOKUP($B827,Listen!$A$2:$C$45,3,FALSE))</f>
        <v>0</v>
      </c>
      <c r="Y827" s="372">
        <f t="shared" si="161"/>
        <v>0</v>
      </c>
      <c r="Z827" s="372">
        <f t="shared" si="162"/>
        <v>0</v>
      </c>
      <c r="AA827" s="372">
        <f t="shared" si="162"/>
        <v>0</v>
      </c>
      <c r="AB827" s="372">
        <f t="shared" si="162"/>
        <v>0</v>
      </c>
      <c r="AC827" s="372">
        <f t="shared" si="162"/>
        <v>0</v>
      </c>
      <c r="AD827" s="372">
        <f t="shared" si="162"/>
        <v>0</v>
      </c>
      <c r="AE827" s="372">
        <f t="shared" si="162"/>
        <v>0</v>
      </c>
      <c r="AF827" s="346">
        <f t="shared" si="160"/>
        <v>0</v>
      </c>
      <c r="AG827" s="346">
        <f>IF(C827=Allgemeines!$C$12,SAV!$V827-SAV!$AH827,HLOOKUP(Allgemeines!$C$12-1,$AI$4:$AO$2000,ROW(C827)-3,FALSE)-$AH827)</f>
        <v>0</v>
      </c>
      <c r="AH827" s="346">
        <f>HLOOKUP(Allgemeines!$C$12,$AI$4:$AO$2000,ROW(C827)-3,FALSE)</f>
        <v>0</v>
      </c>
      <c r="AI827" s="346">
        <f t="shared" si="151"/>
        <v>0</v>
      </c>
      <c r="AJ827" s="346">
        <f t="shared" si="152"/>
        <v>0</v>
      </c>
      <c r="AK827" s="346">
        <f t="shared" si="153"/>
        <v>0</v>
      </c>
      <c r="AL827" s="346">
        <f t="shared" si="154"/>
        <v>0</v>
      </c>
      <c r="AM827" s="346">
        <f t="shared" si="155"/>
        <v>0</v>
      </c>
      <c r="AN827" s="346">
        <f t="shared" si="156"/>
        <v>0</v>
      </c>
      <c r="AO827" s="346">
        <f t="shared" si="157"/>
        <v>0</v>
      </c>
    </row>
    <row r="828" spans="1:41" x14ac:dyDescent="0.25">
      <c r="A828" s="369"/>
      <c r="B828" s="369"/>
      <c r="C828" s="370"/>
      <c r="D828" s="369"/>
      <c r="E828" s="369"/>
      <c r="F828" s="369"/>
      <c r="G828" s="344">
        <f t="shared" si="158"/>
        <v>0</v>
      </c>
      <c r="H828" s="369"/>
      <c r="I828" s="369"/>
      <c r="J828" s="369"/>
      <c r="K828" s="369"/>
      <c r="L828" s="369"/>
      <c r="M828" s="369"/>
      <c r="N828" s="369"/>
      <c r="O828" s="369"/>
      <c r="P828" s="371"/>
      <c r="Q828" s="465">
        <f>IF(C828&gt;Allgemeines!$C$12,0,SUM(G828,H828,J828,K828,M828:N828)-SUM(I828,L828,O828:P828))</f>
        <v>0</v>
      </c>
      <c r="R828" s="369"/>
      <c r="S828" s="369"/>
      <c r="T828" s="369"/>
      <c r="U828" s="369"/>
      <c r="V828" s="344">
        <f t="shared" si="159"/>
        <v>0</v>
      </c>
      <c r="W828" s="345">
        <f>IF(ISBLANK($B828),0,VLOOKUP($B828,Listen!$A$2:$C$45,2,FALSE))</f>
        <v>0</v>
      </c>
      <c r="X828" s="345">
        <f>IF(ISBLANK($B828),0,VLOOKUP($B828,Listen!$A$2:$C$45,3,FALSE))</f>
        <v>0</v>
      </c>
      <c r="Y828" s="372">
        <f t="shared" si="161"/>
        <v>0</v>
      </c>
      <c r="Z828" s="372">
        <f t="shared" si="162"/>
        <v>0</v>
      </c>
      <c r="AA828" s="372">
        <f t="shared" si="162"/>
        <v>0</v>
      </c>
      <c r="AB828" s="372">
        <f t="shared" si="162"/>
        <v>0</v>
      </c>
      <c r="AC828" s="372">
        <f t="shared" si="162"/>
        <v>0</v>
      </c>
      <c r="AD828" s="372">
        <f t="shared" si="162"/>
        <v>0</v>
      </c>
      <c r="AE828" s="372">
        <f t="shared" si="162"/>
        <v>0</v>
      </c>
      <c r="AF828" s="346">
        <f t="shared" si="160"/>
        <v>0</v>
      </c>
      <c r="AG828" s="346">
        <f>IF(C828=Allgemeines!$C$12,SAV!$V828-SAV!$AH828,HLOOKUP(Allgemeines!$C$12-1,$AI$4:$AO$2000,ROW(C828)-3,FALSE)-$AH828)</f>
        <v>0</v>
      </c>
      <c r="AH828" s="346">
        <f>HLOOKUP(Allgemeines!$C$12,$AI$4:$AO$2000,ROW(C828)-3,FALSE)</f>
        <v>0</v>
      </c>
      <c r="AI828" s="346">
        <f t="shared" si="151"/>
        <v>0</v>
      </c>
      <c r="AJ828" s="346">
        <f t="shared" si="152"/>
        <v>0</v>
      </c>
      <c r="AK828" s="346">
        <f t="shared" si="153"/>
        <v>0</v>
      </c>
      <c r="AL828" s="346">
        <f t="shared" si="154"/>
        <v>0</v>
      </c>
      <c r="AM828" s="346">
        <f t="shared" si="155"/>
        <v>0</v>
      </c>
      <c r="AN828" s="346">
        <f t="shared" si="156"/>
        <v>0</v>
      </c>
      <c r="AO828" s="346">
        <f t="shared" si="157"/>
        <v>0</v>
      </c>
    </row>
    <row r="829" spans="1:41" x14ac:dyDescent="0.25">
      <c r="A829" s="369"/>
      <c r="B829" s="369"/>
      <c r="C829" s="370"/>
      <c r="D829" s="369"/>
      <c r="E829" s="369"/>
      <c r="F829" s="369"/>
      <c r="G829" s="344">
        <f t="shared" si="158"/>
        <v>0</v>
      </c>
      <c r="H829" s="369"/>
      <c r="I829" s="369"/>
      <c r="J829" s="369"/>
      <c r="K829" s="369"/>
      <c r="L829" s="369"/>
      <c r="M829" s="369"/>
      <c r="N829" s="369"/>
      <c r="O829" s="369"/>
      <c r="P829" s="371"/>
      <c r="Q829" s="465">
        <f>IF(C829&gt;Allgemeines!$C$12,0,SUM(G829,H829,J829,K829,M829:N829)-SUM(I829,L829,O829:P829))</f>
        <v>0</v>
      </c>
      <c r="R829" s="369"/>
      <c r="S829" s="369"/>
      <c r="T829" s="369"/>
      <c r="U829" s="369"/>
      <c r="V829" s="344">
        <f t="shared" si="159"/>
        <v>0</v>
      </c>
      <c r="W829" s="345">
        <f>IF(ISBLANK($B829),0,VLOOKUP($B829,Listen!$A$2:$C$45,2,FALSE))</f>
        <v>0</v>
      </c>
      <c r="X829" s="345">
        <f>IF(ISBLANK($B829),0,VLOOKUP($B829,Listen!$A$2:$C$45,3,FALSE))</f>
        <v>0</v>
      </c>
      <c r="Y829" s="372">
        <f t="shared" si="161"/>
        <v>0</v>
      </c>
      <c r="Z829" s="372">
        <f t="shared" si="162"/>
        <v>0</v>
      </c>
      <c r="AA829" s="372">
        <f t="shared" si="162"/>
        <v>0</v>
      </c>
      <c r="AB829" s="372">
        <f t="shared" si="162"/>
        <v>0</v>
      </c>
      <c r="AC829" s="372">
        <f t="shared" si="162"/>
        <v>0</v>
      </c>
      <c r="AD829" s="372">
        <f t="shared" si="162"/>
        <v>0</v>
      </c>
      <c r="AE829" s="372">
        <f t="shared" si="162"/>
        <v>0</v>
      </c>
      <c r="AF829" s="346">
        <f t="shared" si="160"/>
        <v>0</v>
      </c>
      <c r="AG829" s="346">
        <f>IF(C829=Allgemeines!$C$12,SAV!$V829-SAV!$AH829,HLOOKUP(Allgemeines!$C$12-1,$AI$4:$AO$2000,ROW(C829)-3,FALSE)-$AH829)</f>
        <v>0</v>
      </c>
      <c r="AH829" s="346">
        <f>HLOOKUP(Allgemeines!$C$12,$AI$4:$AO$2000,ROW(C829)-3,FALSE)</f>
        <v>0</v>
      </c>
      <c r="AI829" s="346">
        <f t="shared" si="151"/>
        <v>0</v>
      </c>
      <c r="AJ829" s="346">
        <f t="shared" si="152"/>
        <v>0</v>
      </c>
      <c r="AK829" s="346">
        <f t="shared" si="153"/>
        <v>0</v>
      </c>
      <c r="AL829" s="346">
        <f t="shared" si="154"/>
        <v>0</v>
      </c>
      <c r="AM829" s="346">
        <f t="shared" si="155"/>
        <v>0</v>
      </c>
      <c r="AN829" s="346">
        <f t="shared" si="156"/>
        <v>0</v>
      </c>
      <c r="AO829" s="346">
        <f t="shared" si="157"/>
        <v>0</v>
      </c>
    </row>
    <row r="830" spans="1:41" x14ac:dyDescent="0.25">
      <c r="A830" s="369"/>
      <c r="B830" s="369"/>
      <c r="C830" s="370"/>
      <c r="D830" s="369"/>
      <c r="E830" s="369"/>
      <c r="F830" s="369"/>
      <c r="G830" s="344">
        <f t="shared" si="158"/>
        <v>0</v>
      </c>
      <c r="H830" s="369"/>
      <c r="I830" s="369"/>
      <c r="J830" s="369"/>
      <c r="K830" s="369"/>
      <c r="L830" s="369"/>
      <c r="M830" s="369"/>
      <c r="N830" s="369"/>
      <c r="O830" s="369"/>
      <c r="P830" s="371"/>
      <c r="Q830" s="465">
        <f>IF(C830&gt;Allgemeines!$C$12,0,SUM(G830,H830,J830,K830,M830:N830)-SUM(I830,L830,O830:P830))</f>
        <v>0</v>
      </c>
      <c r="R830" s="369"/>
      <c r="S830" s="369"/>
      <c r="T830" s="369"/>
      <c r="U830" s="369"/>
      <c r="V830" s="344">
        <f t="shared" si="159"/>
        <v>0</v>
      </c>
      <c r="W830" s="345">
        <f>IF(ISBLANK($B830),0,VLOOKUP($B830,Listen!$A$2:$C$45,2,FALSE))</f>
        <v>0</v>
      </c>
      <c r="X830" s="345">
        <f>IF(ISBLANK($B830),0,VLOOKUP($B830,Listen!$A$2:$C$45,3,FALSE))</f>
        <v>0</v>
      </c>
      <c r="Y830" s="372">
        <f t="shared" si="161"/>
        <v>0</v>
      </c>
      <c r="Z830" s="372">
        <f t="shared" si="162"/>
        <v>0</v>
      </c>
      <c r="AA830" s="372">
        <f t="shared" si="162"/>
        <v>0</v>
      </c>
      <c r="AB830" s="372">
        <f t="shared" si="162"/>
        <v>0</v>
      </c>
      <c r="AC830" s="372">
        <f t="shared" si="162"/>
        <v>0</v>
      </c>
      <c r="AD830" s="372">
        <f t="shared" si="162"/>
        <v>0</v>
      </c>
      <c r="AE830" s="372">
        <f t="shared" si="162"/>
        <v>0</v>
      </c>
      <c r="AF830" s="346">
        <f t="shared" si="160"/>
        <v>0</v>
      </c>
      <c r="AG830" s="346">
        <f>IF(C830=Allgemeines!$C$12,SAV!$V830-SAV!$AH830,HLOOKUP(Allgemeines!$C$12-1,$AI$4:$AO$2000,ROW(C830)-3,FALSE)-$AH830)</f>
        <v>0</v>
      </c>
      <c r="AH830" s="346">
        <f>HLOOKUP(Allgemeines!$C$12,$AI$4:$AO$2000,ROW(C830)-3,FALSE)</f>
        <v>0</v>
      </c>
      <c r="AI830" s="346">
        <f t="shared" si="151"/>
        <v>0</v>
      </c>
      <c r="AJ830" s="346">
        <f t="shared" si="152"/>
        <v>0</v>
      </c>
      <c r="AK830" s="346">
        <f t="shared" si="153"/>
        <v>0</v>
      </c>
      <c r="AL830" s="346">
        <f t="shared" si="154"/>
        <v>0</v>
      </c>
      <c r="AM830" s="346">
        <f t="shared" si="155"/>
        <v>0</v>
      </c>
      <c r="AN830" s="346">
        <f t="shared" si="156"/>
        <v>0</v>
      </c>
      <c r="AO830" s="346">
        <f t="shared" si="157"/>
        <v>0</v>
      </c>
    </row>
    <row r="831" spans="1:41" x14ac:dyDescent="0.25">
      <c r="A831" s="369"/>
      <c r="B831" s="369"/>
      <c r="C831" s="370"/>
      <c r="D831" s="369"/>
      <c r="E831" s="369"/>
      <c r="F831" s="369"/>
      <c r="G831" s="344">
        <f t="shared" si="158"/>
        <v>0</v>
      </c>
      <c r="H831" s="369"/>
      <c r="I831" s="369"/>
      <c r="J831" s="369"/>
      <c r="K831" s="369"/>
      <c r="L831" s="369"/>
      <c r="M831" s="369"/>
      <c r="N831" s="369"/>
      <c r="O831" s="369"/>
      <c r="P831" s="371"/>
      <c r="Q831" s="465">
        <f>IF(C831&gt;Allgemeines!$C$12,0,SUM(G831,H831,J831,K831,M831:N831)-SUM(I831,L831,O831:P831))</f>
        <v>0</v>
      </c>
      <c r="R831" s="369"/>
      <c r="S831" s="369"/>
      <c r="T831" s="369"/>
      <c r="U831" s="369"/>
      <c r="V831" s="344">
        <f t="shared" si="159"/>
        <v>0</v>
      </c>
      <c r="W831" s="345">
        <f>IF(ISBLANK($B831),0,VLOOKUP($B831,Listen!$A$2:$C$45,2,FALSE))</f>
        <v>0</v>
      </c>
      <c r="X831" s="345">
        <f>IF(ISBLANK($B831),0,VLOOKUP($B831,Listen!$A$2:$C$45,3,FALSE))</f>
        <v>0</v>
      </c>
      <c r="Y831" s="372">
        <f t="shared" si="161"/>
        <v>0</v>
      </c>
      <c r="Z831" s="372">
        <f t="shared" si="162"/>
        <v>0</v>
      </c>
      <c r="AA831" s="372">
        <f t="shared" si="162"/>
        <v>0</v>
      </c>
      <c r="AB831" s="372">
        <f t="shared" si="162"/>
        <v>0</v>
      </c>
      <c r="AC831" s="372">
        <f t="shared" si="162"/>
        <v>0</v>
      </c>
      <c r="AD831" s="372">
        <f t="shared" si="162"/>
        <v>0</v>
      </c>
      <c r="AE831" s="372">
        <f t="shared" si="162"/>
        <v>0</v>
      </c>
      <c r="AF831" s="346">
        <f t="shared" si="160"/>
        <v>0</v>
      </c>
      <c r="AG831" s="346">
        <f>IF(C831=Allgemeines!$C$12,SAV!$V831-SAV!$AH831,HLOOKUP(Allgemeines!$C$12-1,$AI$4:$AO$2000,ROW(C831)-3,FALSE)-$AH831)</f>
        <v>0</v>
      </c>
      <c r="AH831" s="346">
        <f>HLOOKUP(Allgemeines!$C$12,$AI$4:$AO$2000,ROW(C831)-3,FALSE)</f>
        <v>0</v>
      </c>
      <c r="AI831" s="346">
        <f t="shared" si="151"/>
        <v>0</v>
      </c>
      <c r="AJ831" s="346">
        <f t="shared" si="152"/>
        <v>0</v>
      </c>
      <c r="AK831" s="346">
        <f t="shared" si="153"/>
        <v>0</v>
      </c>
      <c r="AL831" s="346">
        <f t="shared" si="154"/>
        <v>0</v>
      </c>
      <c r="AM831" s="346">
        <f t="shared" si="155"/>
        <v>0</v>
      </c>
      <c r="AN831" s="346">
        <f t="shared" si="156"/>
        <v>0</v>
      </c>
      <c r="AO831" s="346">
        <f t="shared" si="157"/>
        <v>0</v>
      </c>
    </row>
    <row r="832" spans="1:41" x14ac:dyDescent="0.25">
      <c r="A832" s="369"/>
      <c r="B832" s="369"/>
      <c r="C832" s="370"/>
      <c r="D832" s="369"/>
      <c r="E832" s="369"/>
      <c r="F832" s="369"/>
      <c r="G832" s="344">
        <f t="shared" si="158"/>
        <v>0</v>
      </c>
      <c r="H832" s="369"/>
      <c r="I832" s="369"/>
      <c r="J832" s="369"/>
      <c r="K832" s="369"/>
      <c r="L832" s="369"/>
      <c r="M832" s="369"/>
      <c r="N832" s="369"/>
      <c r="O832" s="369"/>
      <c r="P832" s="371"/>
      <c r="Q832" s="465">
        <f>IF(C832&gt;Allgemeines!$C$12,0,SUM(G832,H832,J832,K832,M832:N832)-SUM(I832,L832,O832:P832))</f>
        <v>0</v>
      </c>
      <c r="R832" s="369"/>
      <c r="S832" s="369"/>
      <c r="T832" s="369"/>
      <c r="U832" s="369"/>
      <c r="V832" s="344">
        <f t="shared" si="159"/>
        <v>0</v>
      </c>
      <c r="W832" s="345">
        <f>IF(ISBLANK($B832),0,VLOOKUP($B832,Listen!$A$2:$C$45,2,FALSE))</f>
        <v>0</v>
      </c>
      <c r="X832" s="345">
        <f>IF(ISBLANK($B832),0,VLOOKUP($B832,Listen!$A$2:$C$45,3,FALSE))</f>
        <v>0</v>
      </c>
      <c r="Y832" s="372">
        <f t="shared" si="161"/>
        <v>0</v>
      </c>
      <c r="Z832" s="372">
        <f t="shared" si="162"/>
        <v>0</v>
      </c>
      <c r="AA832" s="372">
        <f t="shared" si="162"/>
        <v>0</v>
      </c>
      <c r="AB832" s="372">
        <f t="shared" si="162"/>
        <v>0</v>
      </c>
      <c r="AC832" s="372">
        <f t="shared" si="162"/>
        <v>0</v>
      </c>
      <c r="AD832" s="372">
        <f t="shared" si="162"/>
        <v>0</v>
      </c>
      <c r="AE832" s="372">
        <f t="shared" si="162"/>
        <v>0</v>
      </c>
      <c r="AF832" s="346">
        <f t="shared" si="160"/>
        <v>0</v>
      </c>
      <c r="AG832" s="346">
        <f>IF(C832=Allgemeines!$C$12,SAV!$V832-SAV!$AH832,HLOOKUP(Allgemeines!$C$12-1,$AI$4:$AO$2000,ROW(C832)-3,FALSE)-$AH832)</f>
        <v>0</v>
      </c>
      <c r="AH832" s="346">
        <f>HLOOKUP(Allgemeines!$C$12,$AI$4:$AO$2000,ROW(C832)-3,FALSE)</f>
        <v>0</v>
      </c>
      <c r="AI832" s="346">
        <f t="shared" si="151"/>
        <v>0</v>
      </c>
      <c r="AJ832" s="346">
        <f t="shared" si="152"/>
        <v>0</v>
      </c>
      <c r="AK832" s="346">
        <f t="shared" si="153"/>
        <v>0</v>
      </c>
      <c r="AL832" s="346">
        <f t="shared" si="154"/>
        <v>0</v>
      </c>
      <c r="AM832" s="346">
        <f t="shared" si="155"/>
        <v>0</v>
      </c>
      <c r="AN832" s="346">
        <f t="shared" si="156"/>
        <v>0</v>
      </c>
      <c r="AO832" s="346">
        <f t="shared" si="157"/>
        <v>0</v>
      </c>
    </row>
    <row r="833" spans="1:41" x14ac:dyDescent="0.25">
      <c r="A833" s="369"/>
      <c r="B833" s="369"/>
      <c r="C833" s="370"/>
      <c r="D833" s="369"/>
      <c r="E833" s="369"/>
      <c r="F833" s="369"/>
      <c r="G833" s="344">
        <f t="shared" si="158"/>
        <v>0</v>
      </c>
      <c r="H833" s="369"/>
      <c r="I833" s="369"/>
      <c r="J833" s="369"/>
      <c r="K833" s="369"/>
      <c r="L833" s="369"/>
      <c r="M833" s="369"/>
      <c r="N833" s="369"/>
      <c r="O833" s="369"/>
      <c r="P833" s="371"/>
      <c r="Q833" s="465">
        <f>IF(C833&gt;Allgemeines!$C$12,0,SUM(G833,H833,J833,K833,M833:N833)-SUM(I833,L833,O833:P833))</f>
        <v>0</v>
      </c>
      <c r="R833" s="369"/>
      <c r="S833" s="369"/>
      <c r="T833" s="369"/>
      <c r="U833" s="369"/>
      <c r="V833" s="344">
        <f t="shared" si="159"/>
        <v>0</v>
      </c>
      <c r="W833" s="345">
        <f>IF(ISBLANK($B833),0,VLOOKUP($B833,Listen!$A$2:$C$45,2,FALSE))</f>
        <v>0</v>
      </c>
      <c r="X833" s="345">
        <f>IF(ISBLANK($B833),0,VLOOKUP($B833,Listen!$A$2:$C$45,3,FALSE))</f>
        <v>0</v>
      </c>
      <c r="Y833" s="372">
        <f t="shared" si="161"/>
        <v>0</v>
      </c>
      <c r="Z833" s="372">
        <f t="shared" si="162"/>
        <v>0</v>
      </c>
      <c r="AA833" s="372">
        <f t="shared" si="162"/>
        <v>0</v>
      </c>
      <c r="AB833" s="372">
        <f t="shared" si="162"/>
        <v>0</v>
      </c>
      <c r="AC833" s="372">
        <f t="shared" si="162"/>
        <v>0</v>
      </c>
      <c r="AD833" s="372">
        <f t="shared" si="162"/>
        <v>0</v>
      </c>
      <c r="AE833" s="372">
        <f t="shared" si="162"/>
        <v>0</v>
      </c>
      <c r="AF833" s="346">
        <f t="shared" si="160"/>
        <v>0</v>
      </c>
      <c r="AG833" s="346">
        <f>IF(C833=Allgemeines!$C$12,SAV!$V833-SAV!$AH833,HLOOKUP(Allgemeines!$C$12-1,$AI$4:$AO$2000,ROW(C833)-3,FALSE)-$AH833)</f>
        <v>0</v>
      </c>
      <c r="AH833" s="346">
        <f>HLOOKUP(Allgemeines!$C$12,$AI$4:$AO$2000,ROW(C833)-3,FALSE)</f>
        <v>0</v>
      </c>
      <c r="AI833" s="346">
        <f t="shared" si="151"/>
        <v>0</v>
      </c>
      <c r="AJ833" s="346">
        <f t="shared" si="152"/>
        <v>0</v>
      </c>
      <c r="AK833" s="346">
        <f t="shared" si="153"/>
        <v>0</v>
      </c>
      <c r="AL833" s="346">
        <f t="shared" si="154"/>
        <v>0</v>
      </c>
      <c r="AM833" s="346">
        <f t="shared" si="155"/>
        <v>0</v>
      </c>
      <c r="AN833" s="346">
        <f t="shared" si="156"/>
        <v>0</v>
      </c>
      <c r="AO833" s="346">
        <f t="shared" si="157"/>
        <v>0</v>
      </c>
    </row>
    <row r="834" spans="1:41" x14ac:dyDescent="0.25">
      <c r="A834" s="369"/>
      <c r="B834" s="369"/>
      <c r="C834" s="370"/>
      <c r="D834" s="369"/>
      <c r="E834" s="369"/>
      <c r="F834" s="369"/>
      <c r="G834" s="344">
        <f t="shared" si="158"/>
        <v>0</v>
      </c>
      <c r="H834" s="369"/>
      <c r="I834" s="369"/>
      <c r="J834" s="369"/>
      <c r="K834" s="369"/>
      <c r="L834" s="369"/>
      <c r="M834" s="369"/>
      <c r="N834" s="369"/>
      <c r="O834" s="369"/>
      <c r="P834" s="371"/>
      <c r="Q834" s="465">
        <f>IF(C834&gt;Allgemeines!$C$12,0,SUM(G834,H834,J834,K834,M834:N834)-SUM(I834,L834,O834:P834))</f>
        <v>0</v>
      </c>
      <c r="R834" s="369"/>
      <c r="S834" s="369"/>
      <c r="T834" s="369"/>
      <c r="U834" s="369"/>
      <c r="V834" s="344">
        <f t="shared" si="159"/>
        <v>0</v>
      </c>
      <c r="W834" s="345">
        <f>IF(ISBLANK($B834),0,VLOOKUP($B834,Listen!$A$2:$C$45,2,FALSE))</f>
        <v>0</v>
      </c>
      <c r="X834" s="345">
        <f>IF(ISBLANK($B834),0,VLOOKUP($B834,Listen!$A$2:$C$45,3,FALSE))</f>
        <v>0</v>
      </c>
      <c r="Y834" s="372">
        <f t="shared" si="161"/>
        <v>0</v>
      </c>
      <c r="Z834" s="372">
        <f t="shared" si="162"/>
        <v>0</v>
      </c>
      <c r="AA834" s="372">
        <f t="shared" si="162"/>
        <v>0</v>
      </c>
      <c r="AB834" s="372">
        <f t="shared" si="162"/>
        <v>0</v>
      </c>
      <c r="AC834" s="372">
        <f t="shared" si="162"/>
        <v>0</v>
      </c>
      <c r="AD834" s="372">
        <f t="shared" si="162"/>
        <v>0</v>
      </c>
      <c r="AE834" s="372">
        <f t="shared" si="162"/>
        <v>0</v>
      </c>
      <c r="AF834" s="346">
        <f t="shared" si="160"/>
        <v>0</v>
      </c>
      <c r="AG834" s="346">
        <f>IF(C834=Allgemeines!$C$12,SAV!$V834-SAV!$AH834,HLOOKUP(Allgemeines!$C$12-1,$AI$4:$AO$2000,ROW(C834)-3,FALSE)-$AH834)</f>
        <v>0</v>
      </c>
      <c r="AH834" s="346">
        <f>HLOOKUP(Allgemeines!$C$12,$AI$4:$AO$2000,ROW(C834)-3,FALSE)</f>
        <v>0</v>
      </c>
      <c r="AI834" s="346">
        <f t="shared" si="151"/>
        <v>0</v>
      </c>
      <c r="AJ834" s="346">
        <f t="shared" si="152"/>
        <v>0</v>
      </c>
      <c r="AK834" s="346">
        <f t="shared" si="153"/>
        <v>0</v>
      </c>
      <c r="AL834" s="346">
        <f t="shared" si="154"/>
        <v>0</v>
      </c>
      <c r="AM834" s="346">
        <f t="shared" si="155"/>
        <v>0</v>
      </c>
      <c r="AN834" s="346">
        <f t="shared" si="156"/>
        <v>0</v>
      </c>
      <c r="AO834" s="346">
        <f t="shared" si="157"/>
        <v>0</v>
      </c>
    </row>
    <row r="835" spans="1:41" x14ac:dyDescent="0.25">
      <c r="A835" s="369"/>
      <c r="B835" s="369"/>
      <c r="C835" s="370"/>
      <c r="D835" s="369"/>
      <c r="E835" s="369"/>
      <c r="F835" s="369"/>
      <c r="G835" s="344">
        <f t="shared" si="158"/>
        <v>0</v>
      </c>
      <c r="H835" s="369"/>
      <c r="I835" s="369"/>
      <c r="J835" s="369"/>
      <c r="K835" s="369"/>
      <c r="L835" s="369"/>
      <c r="M835" s="369"/>
      <c r="N835" s="369"/>
      <c r="O835" s="369"/>
      <c r="P835" s="371"/>
      <c r="Q835" s="465">
        <f>IF(C835&gt;Allgemeines!$C$12,0,SUM(G835,H835,J835,K835,M835:N835)-SUM(I835,L835,O835:P835))</f>
        <v>0</v>
      </c>
      <c r="R835" s="369"/>
      <c r="S835" s="369"/>
      <c r="T835" s="369"/>
      <c r="U835" s="369"/>
      <c r="V835" s="344">
        <f t="shared" si="159"/>
        <v>0</v>
      </c>
      <c r="W835" s="345">
        <f>IF(ISBLANK($B835),0,VLOOKUP($B835,Listen!$A$2:$C$45,2,FALSE))</f>
        <v>0</v>
      </c>
      <c r="X835" s="345">
        <f>IF(ISBLANK($B835),0,VLOOKUP($B835,Listen!$A$2:$C$45,3,FALSE))</f>
        <v>0</v>
      </c>
      <c r="Y835" s="372">
        <f t="shared" si="161"/>
        <v>0</v>
      </c>
      <c r="Z835" s="372">
        <f t="shared" si="162"/>
        <v>0</v>
      </c>
      <c r="AA835" s="372">
        <f t="shared" si="162"/>
        <v>0</v>
      </c>
      <c r="AB835" s="372">
        <f t="shared" si="162"/>
        <v>0</v>
      </c>
      <c r="AC835" s="372">
        <f t="shared" si="162"/>
        <v>0</v>
      </c>
      <c r="AD835" s="372">
        <f t="shared" si="162"/>
        <v>0</v>
      </c>
      <c r="AE835" s="372">
        <f t="shared" si="162"/>
        <v>0</v>
      </c>
      <c r="AF835" s="346">
        <f t="shared" si="160"/>
        <v>0</v>
      </c>
      <c r="AG835" s="346">
        <f>IF(C835=Allgemeines!$C$12,SAV!$V835-SAV!$AH835,HLOOKUP(Allgemeines!$C$12-1,$AI$4:$AO$2000,ROW(C835)-3,FALSE)-$AH835)</f>
        <v>0</v>
      </c>
      <c r="AH835" s="346">
        <f>HLOOKUP(Allgemeines!$C$12,$AI$4:$AO$2000,ROW(C835)-3,FALSE)</f>
        <v>0</v>
      </c>
      <c r="AI835" s="346">
        <f t="shared" si="151"/>
        <v>0</v>
      </c>
      <c r="AJ835" s="346">
        <f t="shared" si="152"/>
        <v>0</v>
      </c>
      <c r="AK835" s="346">
        <f t="shared" si="153"/>
        <v>0</v>
      </c>
      <c r="AL835" s="346">
        <f t="shared" si="154"/>
        <v>0</v>
      </c>
      <c r="AM835" s="346">
        <f t="shared" si="155"/>
        <v>0</v>
      </c>
      <c r="AN835" s="346">
        <f t="shared" si="156"/>
        <v>0</v>
      </c>
      <c r="AO835" s="346">
        <f t="shared" si="157"/>
        <v>0</v>
      </c>
    </row>
    <row r="836" spans="1:41" x14ac:dyDescent="0.25">
      <c r="A836" s="369"/>
      <c r="B836" s="369"/>
      <c r="C836" s="370"/>
      <c r="D836" s="369"/>
      <c r="E836" s="369"/>
      <c r="F836" s="369"/>
      <c r="G836" s="344">
        <f t="shared" si="158"/>
        <v>0</v>
      </c>
      <c r="H836" s="369"/>
      <c r="I836" s="369"/>
      <c r="J836" s="369"/>
      <c r="K836" s="369"/>
      <c r="L836" s="369"/>
      <c r="M836" s="369"/>
      <c r="N836" s="369"/>
      <c r="O836" s="369"/>
      <c r="P836" s="371"/>
      <c r="Q836" s="465">
        <f>IF(C836&gt;Allgemeines!$C$12,0,SUM(G836,H836,J836,K836,M836:N836)-SUM(I836,L836,O836:P836))</f>
        <v>0</v>
      </c>
      <c r="R836" s="369"/>
      <c r="S836" s="369"/>
      <c r="T836" s="369"/>
      <c r="U836" s="369"/>
      <c r="V836" s="344">
        <f t="shared" si="159"/>
        <v>0</v>
      </c>
      <c r="W836" s="345">
        <f>IF(ISBLANK($B836),0,VLOOKUP($B836,Listen!$A$2:$C$45,2,FALSE))</f>
        <v>0</v>
      </c>
      <c r="X836" s="345">
        <f>IF(ISBLANK($B836),0,VLOOKUP($B836,Listen!$A$2:$C$45,3,FALSE))</f>
        <v>0</v>
      </c>
      <c r="Y836" s="372">
        <f t="shared" si="161"/>
        <v>0</v>
      </c>
      <c r="Z836" s="372">
        <f t="shared" si="162"/>
        <v>0</v>
      </c>
      <c r="AA836" s="372">
        <f t="shared" si="162"/>
        <v>0</v>
      </c>
      <c r="AB836" s="372">
        <f t="shared" si="162"/>
        <v>0</v>
      </c>
      <c r="AC836" s="372">
        <f t="shared" si="162"/>
        <v>0</v>
      </c>
      <c r="AD836" s="372">
        <f t="shared" si="162"/>
        <v>0</v>
      </c>
      <c r="AE836" s="372">
        <f t="shared" si="162"/>
        <v>0</v>
      </c>
      <c r="AF836" s="346">
        <f t="shared" si="160"/>
        <v>0</v>
      </c>
      <c r="AG836" s="346">
        <f>IF(C836=Allgemeines!$C$12,SAV!$V836-SAV!$AH836,HLOOKUP(Allgemeines!$C$12-1,$AI$4:$AO$2000,ROW(C836)-3,FALSE)-$AH836)</f>
        <v>0</v>
      </c>
      <c r="AH836" s="346">
        <f>HLOOKUP(Allgemeines!$C$12,$AI$4:$AO$2000,ROW(C836)-3,FALSE)</f>
        <v>0</v>
      </c>
      <c r="AI836" s="346">
        <f t="shared" si="151"/>
        <v>0</v>
      </c>
      <c r="AJ836" s="346">
        <f t="shared" si="152"/>
        <v>0</v>
      </c>
      <c r="AK836" s="346">
        <f t="shared" si="153"/>
        <v>0</v>
      </c>
      <c r="AL836" s="346">
        <f t="shared" si="154"/>
        <v>0</v>
      </c>
      <c r="AM836" s="346">
        <f t="shared" si="155"/>
        <v>0</v>
      </c>
      <c r="AN836" s="346">
        <f t="shared" si="156"/>
        <v>0</v>
      </c>
      <c r="AO836" s="346">
        <f t="shared" si="157"/>
        <v>0</v>
      </c>
    </row>
    <row r="837" spans="1:41" x14ac:dyDescent="0.25">
      <c r="A837" s="369"/>
      <c r="B837" s="369"/>
      <c r="C837" s="370"/>
      <c r="D837" s="369"/>
      <c r="E837" s="369"/>
      <c r="F837" s="369"/>
      <c r="G837" s="344">
        <f t="shared" si="158"/>
        <v>0</v>
      </c>
      <c r="H837" s="369"/>
      <c r="I837" s="369"/>
      <c r="J837" s="369"/>
      <c r="K837" s="369"/>
      <c r="L837" s="369"/>
      <c r="M837" s="369"/>
      <c r="N837" s="369"/>
      <c r="O837" s="369"/>
      <c r="P837" s="371"/>
      <c r="Q837" s="465">
        <f>IF(C837&gt;Allgemeines!$C$12,0,SUM(G837,H837,J837,K837,M837:N837)-SUM(I837,L837,O837:P837))</f>
        <v>0</v>
      </c>
      <c r="R837" s="369"/>
      <c r="S837" s="369"/>
      <c r="T837" s="369"/>
      <c r="U837" s="369"/>
      <c r="V837" s="344">
        <f t="shared" si="159"/>
        <v>0</v>
      </c>
      <c r="W837" s="345">
        <f>IF(ISBLANK($B837),0,VLOOKUP($B837,Listen!$A$2:$C$45,2,FALSE))</f>
        <v>0</v>
      </c>
      <c r="X837" s="345">
        <f>IF(ISBLANK($B837),0,VLOOKUP($B837,Listen!$A$2:$C$45,3,FALSE))</f>
        <v>0</v>
      </c>
      <c r="Y837" s="372">
        <f t="shared" si="161"/>
        <v>0</v>
      </c>
      <c r="Z837" s="372">
        <f t="shared" si="162"/>
        <v>0</v>
      </c>
      <c r="AA837" s="372">
        <f t="shared" si="162"/>
        <v>0</v>
      </c>
      <c r="AB837" s="372">
        <f t="shared" si="162"/>
        <v>0</v>
      </c>
      <c r="AC837" s="372">
        <f t="shared" si="162"/>
        <v>0</v>
      </c>
      <c r="AD837" s="372">
        <f t="shared" si="162"/>
        <v>0</v>
      </c>
      <c r="AE837" s="372">
        <f t="shared" si="162"/>
        <v>0</v>
      </c>
      <c r="AF837" s="346">
        <f t="shared" si="160"/>
        <v>0</v>
      </c>
      <c r="AG837" s="346">
        <f>IF(C837=Allgemeines!$C$12,SAV!$V837-SAV!$AH837,HLOOKUP(Allgemeines!$C$12-1,$AI$4:$AO$2000,ROW(C837)-3,FALSE)-$AH837)</f>
        <v>0</v>
      </c>
      <c r="AH837" s="346">
        <f>HLOOKUP(Allgemeines!$C$12,$AI$4:$AO$2000,ROW(C837)-3,FALSE)</f>
        <v>0</v>
      </c>
      <c r="AI837" s="346">
        <f t="shared" ref="AI837:AI900" si="163">IF(OR($C837=0,$V837=0),0,IF($C837&lt;=AI$4,$V837-$V837/Y837*(AI$4-$C837+1),0))</f>
        <v>0</v>
      </c>
      <c r="AJ837" s="346">
        <f t="shared" ref="AJ837:AJ900" si="164">IF(OR($C837=0,$V837=0,Z837-(AJ$4-$C837)=0),0,IF($C837&lt;AJ$4,AI837-AI837/(Z837-(AJ$4-$C837)),IF($C837=AJ$4,$V837-$V837/Z837,0)))</f>
        <v>0</v>
      </c>
      <c r="AK837" s="346">
        <f t="shared" ref="AK837:AK900" si="165">IF(OR($C837=0,$V837=0,AA837-(AK$4-$C837)=0),0,IF($C837&lt;AK$4,AJ837-AJ837/(AA837-(AK$4-$C837)),IF($C837=AK$4,$V837-$V837/AA837,0)))</f>
        <v>0</v>
      </c>
      <c r="AL837" s="346">
        <f t="shared" ref="AL837:AL900" si="166">IF(OR($C837=0,$V837=0,AB837-(AL$4-$C837)=0),0,IF($C837&lt;AL$4,AK837-AK837/(AB837-(AL$4-$C837)),IF($C837=AL$4,$V837-$V837/AB837,0)))</f>
        <v>0</v>
      </c>
      <c r="AM837" s="346">
        <f t="shared" ref="AM837:AM900" si="167">IF(OR($C837=0,$V837=0,AC837-(AM$4-$C837)=0),0,IF($C837&lt;AM$4,AL837-AL837/(AC837-(AM$4-$C837)),IF($C837=AM$4,$V837-$V837/AC837,0)))</f>
        <v>0</v>
      </c>
      <c r="AN837" s="346">
        <f t="shared" ref="AN837:AN900" si="168">IF(OR($C837=0,$V837=0,AD837-(AN$4-$C837)=0),0,IF($C837&lt;AN$4,AM837-AM837/(AD837-(AN$4-$C837)),IF($C837=AN$4,$V837-$V837/AD837,0)))</f>
        <v>0</v>
      </c>
      <c r="AO837" s="346">
        <f t="shared" ref="AO837:AO900" si="169">IF(OR($C837=0,$V837=0,AE837-(AO$4-$C837)=0),0,IF($C837&lt;AO$4,AN837-AN837/(AE837-(AO$4-$C837)),IF($C837=AO$4,$V837-$V837/AE837,0)))</f>
        <v>0</v>
      </c>
    </row>
    <row r="838" spans="1:41" x14ac:dyDescent="0.25">
      <c r="A838" s="369"/>
      <c r="B838" s="369"/>
      <c r="C838" s="370"/>
      <c r="D838" s="369"/>
      <c r="E838" s="369"/>
      <c r="F838" s="369"/>
      <c r="G838" s="344">
        <f t="shared" ref="G838:G901" si="170">D838*E838/100</f>
        <v>0</v>
      </c>
      <c r="H838" s="369"/>
      <c r="I838" s="369"/>
      <c r="J838" s="369"/>
      <c r="K838" s="369"/>
      <c r="L838" s="369"/>
      <c r="M838" s="369"/>
      <c r="N838" s="369"/>
      <c r="O838" s="369"/>
      <c r="P838" s="371"/>
      <c r="Q838" s="465">
        <f>IF(C838&gt;Allgemeines!$C$12,0,SUM(G838,H838,J838,K838,M838:N838)-SUM(I838,L838,O838:P838))</f>
        <v>0</v>
      </c>
      <c r="R838" s="369"/>
      <c r="S838" s="369"/>
      <c r="T838" s="369"/>
      <c r="U838" s="369"/>
      <c r="V838" s="344">
        <f t="shared" ref="V838:V901" si="171">Q838-SUM(R838:U838)</f>
        <v>0</v>
      </c>
      <c r="W838" s="345">
        <f>IF(ISBLANK($B838),0,VLOOKUP($B838,Listen!$A$2:$C$45,2,FALSE))</f>
        <v>0</v>
      </c>
      <c r="X838" s="345">
        <f>IF(ISBLANK($B838),0,VLOOKUP($B838,Listen!$A$2:$C$45,3,FALSE))</f>
        <v>0</v>
      </c>
      <c r="Y838" s="372">
        <f t="shared" si="161"/>
        <v>0</v>
      </c>
      <c r="Z838" s="372">
        <f t="shared" si="162"/>
        <v>0</v>
      </c>
      <c r="AA838" s="372">
        <f t="shared" si="162"/>
        <v>0</v>
      </c>
      <c r="AB838" s="372">
        <f t="shared" si="162"/>
        <v>0</v>
      </c>
      <c r="AC838" s="372">
        <f t="shared" si="162"/>
        <v>0</v>
      </c>
      <c r="AD838" s="372">
        <f t="shared" si="162"/>
        <v>0</v>
      </c>
      <c r="AE838" s="372">
        <f t="shared" si="162"/>
        <v>0</v>
      </c>
      <c r="AF838" s="346">
        <f t="shared" ref="AF838:AF901" si="172">AH838+AG838</f>
        <v>0</v>
      </c>
      <c r="AG838" s="346">
        <f>IF(C838=Allgemeines!$C$12,SAV!$V838-SAV!$AH838,HLOOKUP(Allgemeines!$C$12-1,$AI$4:$AO$2000,ROW(C838)-3,FALSE)-$AH838)</f>
        <v>0</v>
      </c>
      <c r="AH838" s="346">
        <f>HLOOKUP(Allgemeines!$C$12,$AI$4:$AO$2000,ROW(C838)-3,FALSE)</f>
        <v>0</v>
      </c>
      <c r="AI838" s="346">
        <f t="shared" si="163"/>
        <v>0</v>
      </c>
      <c r="AJ838" s="346">
        <f t="shared" si="164"/>
        <v>0</v>
      </c>
      <c r="AK838" s="346">
        <f t="shared" si="165"/>
        <v>0</v>
      </c>
      <c r="AL838" s="346">
        <f t="shared" si="166"/>
        <v>0</v>
      </c>
      <c r="AM838" s="346">
        <f t="shared" si="167"/>
        <v>0</v>
      </c>
      <c r="AN838" s="346">
        <f t="shared" si="168"/>
        <v>0</v>
      </c>
      <c r="AO838" s="346">
        <f t="shared" si="169"/>
        <v>0</v>
      </c>
    </row>
    <row r="839" spans="1:41" x14ac:dyDescent="0.25">
      <c r="A839" s="369"/>
      <c r="B839" s="369"/>
      <c r="C839" s="370"/>
      <c r="D839" s="369"/>
      <c r="E839" s="369"/>
      <c r="F839" s="369"/>
      <c r="G839" s="344">
        <f t="shared" si="170"/>
        <v>0</v>
      </c>
      <c r="H839" s="369"/>
      <c r="I839" s="369"/>
      <c r="J839" s="369"/>
      <c r="K839" s="369"/>
      <c r="L839" s="369"/>
      <c r="M839" s="369"/>
      <c r="N839" s="369"/>
      <c r="O839" s="369"/>
      <c r="P839" s="371"/>
      <c r="Q839" s="465">
        <f>IF(C839&gt;Allgemeines!$C$12,0,SUM(G839,H839,J839,K839,M839:N839)-SUM(I839,L839,O839:P839))</f>
        <v>0</v>
      </c>
      <c r="R839" s="369"/>
      <c r="S839" s="369"/>
      <c r="T839" s="369"/>
      <c r="U839" s="369"/>
      <c r="V839" s="344">
        <f t="shared" si="171"/>
        <v>0</v>
      </c>
      <c r="W839" s="345">
        <f>IF(ISBLANK($B839),0,VLOOKUP($B839,Listen!$A$2:$C$45,2,FALSE))</f>
        <v>0</v>
      </c>
      <c r="X839" s="345">
        <f>IF(ISBLANK($B839),0,VLOOKUP($B839,Listen!$A$2:$C$45,3,FALSE))</f>
        <v>0</v>
      </c>
      <c r="Y839" s="372">
        <f t="shared" si="161"/>
        <v>0</v>
      </c>
      <c r="Z839" s="372">
        <f t="shared" si="162"/>
        <v>0</v>
      </c>
      <c r="AA839" s="372">
        <f t="shared" si="162"/>
        <v>0</v>
      </c>
      <c r="AB839" s="372">
        <f t="shared" ref="Z839:AE881" si="173">$W839</f>
        <v>0</v>
      </c>
      <c r="AC839" s="372">
        <f t="shared" si="173"/>
        <v>0</v>
      </c>
      <c r="AD839" s="372">
        <f t="shared" si="173"/>
        <v>0</v>
      </c>
      <c r="AE839" s="372">
        <f t="shared" si="173"/>
        <v>0</v>
      </c>
      <c r="AF839" s="346">
        <f t="shared" si="172"/>
        <v>0</v>
      </c>
      <c r="AG839" s="346">
        <f>IF(C839=Allgemeines!$C$12,SAV!$V839-SAV!$AH839,HLOOKUP(Allgemeines!$C$12-1,$AI$4:$AO$2000,ROW(C839)-3,FALSE)-$AH839)</f>
        <v>0</v>
      </c>
      <c r="AH839" s="346">
        <f>HLOOKUP(Allgemeines!$C$12,$AI$4:$AO$2000,ROW(C839)-3,FALSE)</f>
        <v>0</v>
      </c>
      <c r="AI839" s="346">
        <f t="shared" si="163"/>
        <v>0</v>
      </c>
      <c r="AJ839" s="346">
        <f t="shared" si="164"/>
        <v>0</v>
      </c>
      <c r="AK839" s="346">
        <f t="shared" si="165"/>
        <v>0</v>
      </c>
      <c r="AL839" s="346">
        <f t="shared" si="166"/>
        <v>0</v>
      </c>
      <c r="AM839" s="346">
        <f t="shared" si="167"/>
        <v>0</v>
      </c>
      <c r="AN839" s="346">
        <f t="shared" si="168"/>
        <v>0</v>
      </c>
      <c r="AO839" s="346">
        <f t="shared" si="169"/>
        <v>0</v>
      </c>
    </row>
    <row r="840" spans="1:41" x14ac:dyDescent="0.25">
      <c r="A840" s="369"/>
      <c r="B840" s="369"/>
      <c r="C840" s="370"/>
      <c r="D840" s="369"/>
      <c r="E840" s="369"/>
      <c r="F840" s="369"/>
      <c r="G840" s="344">
        <f t="shared" si="170"/>
        <v>0</v>
      </c>
      <c r="H840" s="369"/>
      <c r="I840" s="369"/>
      <c r="J840" s="369"/>
      <c r="K840" s="369"/>
      <c r="L840" s="369"/>
      <c r="M840" s="369"/>
      <c r="N840" s="369"/>
      <c r="O840" s="369"/>
      <c r="P840" s="371"/>
      <c r="Q840" s="465">
        <f>IF(C840&gt;Allgemeines!$C$12,0,SUM(G840,H840,J840,K840,M840:N840)-SUM(I840,L840,O840:P840))</f>
        <v>0</v>
      </c>
      <c r="R840" s="369"/>
      <c r="S840" s="369"/>
      <c r="T840" s="369"/>
      <c r="U840" s="369"/>
      <c r="V840" s="344">
        <f t="shared" si="171"/>
        <v>0</v>
      </c>
      <c r="W840" s="345">
        <f>IF(ISBLANK($B840),0,VLOOKUP($B840,Listen!$A$2:$C$45,2,FALSE))</f>
        <v>0</v>
      </c>
      <c r="X840" s="345">
        <f>IF(ISBLANK($B840),0,VLOOKUP($B840,Listen!$A$2:$C$45,3,FALSE))</f>
        <v>0</v>
      </c>
      <c r="Y840" s="372">
        <f t="shared" si="161"/>
        <v>0</v>
      </c>
      <c r="Z840" s="372">
        <f t="shared" si="173"/>
        <v>0</v>
      </c>
      <c r="AA840" s="372">
        <f t="shared" si="173"/>
        <v>0</v>
      </c>
      <c r="AB840" s="372">
        <f t="shared" si="173"/>
        <v>0</v>
      </c>
      <c r="AC840" s="372">
        <f t="shared" si="173"/>
        <v>0</v>
      </c>
      <c r="AD840" s="372">
        <f t="shared" si="173"/>
        <v>0</v>
      </c>
      <c r="AE840" s="372">
        <f t="shared" si="173"/>
        <v>0</v>
      </c>
      <c r="AF840" s="346">
        <f t="shared" si="172"/>
        <v>0</v>
      </c>
      <c r="AG840" s="346">
        <f>IF(C840=Allgemeines!$C$12,SAV!$V840-SAV!$AH840,HLOOKUP(Allgemeines!$C$12-1,$AI$4:$AO$2000,ROW(C840)-3,FALSE)-$AH840)</f>
        <v>0</v>
      </c>
      <c r="AH840" s="346">
        <f>HLOOKUP(Allgemeines!$C$12,$AI$4:$AO$2000,ROW(C840)-3,FALSE)</f>
        <v>0</v>
      </c>
      <c r="AI840" s="346">
        <f t="shared" si="163"/>
        <v>0</v>
      </c>
      <c r="AJ840" s="346">
        <f t="shared" si="164"/>
        <v>0</v>
      </c>
      <c r="AK840" s="346">
        <f t="shared" si="165"/>
        <v>0</v>
      </c>
      <c r="AL840" s="346">
        <f t="shared" si="166"/>
        <v>0</v>
      </c>
      <c r="AM840" s="346">
        <f t="shared" si="167"/>
        <v>0</v>
      </c>
      <c r="AN840" s="346">
        <f t="shared" si="168"/>
        <v>0</v>
      </c>
      <c r="AO840" s="346">
        <f t="shared" si="169"/>
        <v>0</v>
      </c>
    </row>
    <row r="841" spans="1:41" x14ac:dyDescent="0.25">
      <c r="A841" s="369"/>
      <c r="B841" s="369"/>
      <c r="C841" s="370"/>
      <c r="D841" s="369"/>
      <c r="E841" s="369"/>
      <c r="F841" s="369"/>
      <c r="G841" s="344">
        <f t="shared" si="170"/>
        <v>0</v>
      </c>
      <c r="H841" s="369"/>
      <c r="I841" s="369"/>
      <c r="J841" s="369"/>
      <c r="K841" s="369"/>
      <c r="L841" s="369"/>
      <c r="M841" s="369"/>
      <c r="N841" s="369"/>
      <c r="O841" s="369"/>
      <c r="P841" s="371"/>
      <c r="Q841" s="465">
        <f>IF(C841&gt;Allgemeines!$C$12,0,SUM(G841,H841,J841,K841,M841:N841)-SUM(I841,L841,O841:P841))</f>
        <v>0</v>
      </c>
      <c r="R841" s="369"/>
      <c r="S841" s="369"/>
      <c r="T841" s="369"/>
      <c r="U841" s="369"/>
      <c r="V841" s="344">
        <f t="shared" si="171"/>
        <v>0</v>
      </c>
      <c r="W841" s="345">
        <f>IF(ISBLANK($B841),0,VLOOKUP($B841,Listen!$A$2:$C$45,2,FALSE))</f>
        <v>0</v>
      </c>
      <c r="X841" s="345">
        <f>IF(ISBLANK($B841),0,VLOOKUP($B841,Listen!$A$2:$C$45,3,FALSE))</f>
        <v>0</v>
      </c>
      <c r="Y841" s="372">
        <f t="shared" si="161"/>
        <v>0</v>
      </c>
      <c r="Z841" s="372">
        <f t="shared" si="173"/>
        <v>0</v>
      </c>
      <c r="AA841" s="372">
        <f t="shared" si="173"/>
        <v>0</v>
      </c>
      <c r="AB841" s="372">
        <f t="shared" si="173"/>
        <v>0</v>
      </c>
      <c r="AC841" s="372">
        <f t="shared" si="173"/>
        <v>0</v>
      </c>
      <c r="AD841" s="372">
        <f t="shared" si="173"/>
        <v>0</v>
      </c>
      <c r="AE841" s="372">
        <f t="shared" si="173"/>
        <v>0</v>
      </c>
      <c r="AF841" s="346">
        <f t="shared" si="172"/>
        <v>0</v>
      </c>
      <c r="AG841" s="346">
        <f>IF(C841=Allgemeines!$C$12,SAV!$V841-SAV!$AH841,HLOOKUP(Allgemeines!$C$12-1,$AI$4:$AO$2000,ROW(C841)-3,FALSE)-$AH841)</f>
        <v>0</v>
      </c>
      <c r="AH841" s="346">
        <f>HLOOKUP(Allgemeines!$C$12,$AI$4:$AO$2000,ROW(C841)-3,FALSE)</f>
        <v>0</v>
      </c>
      <c r="AI841" s="346">
        <f t="shared" si="163"/>
        <v>0</v>
      </c>
      <c r="AJ841" s="346">
        <f t="shared" si="164"/>
        <v>0</v>
      </c>
      <c r="AK841" s="346">
        <f t="shared" si="165"/>
        <v>0</v>
      </c>
      <c r="AL841" s="346">
        <f t="shared" si="166"/>
        <v>0</v>
      </c>
      <c r="AM841" s="346">
        <f t="shared" si="167"/>
        <v>0</v>
      </c>
      <c r="AN841" s="346">
        <f t="shared" si="168"/>
        <v>0</v>
      </c>
      <c r="AO841" s="346">
        <f t="shared" si="169"/>
        <v>0</v>
      </c>
    </row>
    <row r="842" spans="1:41" x14ac:dyDescent="0.25">
      <c r="A842" s="369"/>
      <c r="B842" s="369"/>
      <c r="C842" s="370"/>
      <c r="D842" s="369"/>
      <c r="E842" s="369"/>
      <c r="F842" s="369"/>
      <c r="G842" s="344">
        <f t="shared" si="170"/>
        <v>0</v>
      </c>
      <c r="H842" s="369"/>
      <c r="I842" s="369"/>
      <c r="J842" s="369"/>
      <c r="K842" s="369"/>
      <c r="L842" s="369"/>
      <c r="M842" s="369"/>
      <c r="N842" s="369"/>
      <c r="O842" s="369"/>
      <c r="P842" s="371"/>
      <c r="Q842" s="465">
        <f>IF(C842&gt;Allgemeines!$C$12,0,SUM(G842,H842,J842,K842,M842:N842)-SUM(I842,L842,O842:P842))</f>
        <v>0</v>
      </c>
      <c r="R842" s="369"/>
      <c r="S842" s="369"/>
      <c r="T842" s="369"/>
      <c r="U842" s="369"/>
      <c r="V842" s="344">
        <f t="shared" si="171"/>
        <v>0</v>
      </c>
      <c r="W842" s="345">
        <f>IF(ISBLANK($B842),0,VLOOKUP($B842,Listen!$A$2:$C$45,2,FALSE))</f>
        <v>0</v>
      </c>
      <c r="X842" s="345">
        <f>IF(ISBLANK($B842),0,VLOOKUP($B842,Listen!$A$2:$C$45,3,FALSE))</f>
        <v>0</v>
      </c>
      <c r="Y842" s="372">
        <f t="shared" si="161"/>
        <v>0</v>
      </c>
      <c r="Z842" s="372">
        <f t="shared" si="173"/>
        <v>0</v>
      </c>
      <c r="AA842" s="372">
        <f t="shared" si="173"/>
        <v>0</v>
      </c>
      <c r="AB842" s="372">
        <f t="shared" si="173"/>
        <v>0</v>
      </c>
      <c r="AC842" s="372">
        <f t="shared" si="173"/>
        <v>0</v>
      </c>
      <c r="AD842" s="372">
        <f t="shared" si="173"/>
        <v>0</v>
      </c>
      <c r="AE842" s="372">
        <f t="shared" si="173"/>
        <v>0</v>
      </c>
      <c r="AF842" s="346">
        <f t="shared" si="172"/>
        <v>0</v>
      </c>
      <c r="AG842" s="346">
        <f>IF(C842=Allgemeines!$C$12,SAV!$V842-SAV!$AH842,HLOOKUP(Allgemeines!$C$12-1,$AI$4:$AO$2000,ROW(C842)-3,FALSE)-$AH842)</f>
        <v>0</v>
      </c>
      <c r="AH842" s="346">
        <f>HLOOKUP(Allgemeines!$C$12,$AI$4:$AO$2000,ROW(C842)-3,FALSE)</f>
        <v>0</v>
      </c>
      <c r="AI842" s="346">
        <f t="shared" si="163"/>
        <v>0</v>
      </c>
      <c r="AJ842" s="346">
        <f t="shared" si="164"/>
        <v>0</v>
      </c>
      <c r="AK842" s="346">
        <f t="shared" si="165"/>
        <v>0</v>
      </c>
      <c r="AL842" s="346">
        <f t="shared" si="166"/>
        <v>0</v>
      </c>
      <c r="AM842" s="346">
        <f t="shared" si="167"/>
        <v>0</v>
      </c>
      <c r="AN842" s="346">
        <f t="shared" si="168"/>
        <v>0</v>
      </c>
      <c r="AO842" s="346">
        <f t="shared" si="169"/>
        <v>0</v>
      </c>
    </row>
    <row r="843" spans="1:41" x14ac:dyDescent="0.25">
      <c r="A843" s="369"/>
      <c r="B843" s="369"/>
      <c r="C843" s="370"/>
      <c r="D843" s="369"/>
      <c r="E843" s="369"/>
      <c r="F843" s="369"/>
      <c r="G843" s="344">
        <f t="shared" si="170"/>
        <v>0</v>
      </c>
      <c r="H843" s="369"/>
      <c r="I843" s="369"/>
      <c r="J843" s="369"/>
      <c r="K843" s="369"/>
      <c r="L843" s="369"/>
      <c r="M843" s="369"/>
      <c r="N843" s="369"/>
      <c r="O843" s="369"/>
      <c r="P843" s="371"/>
      <c r="Q843" s="465">
        <f>IF(C843&gt;Allgemeines!$C$12,0,SUM(G843,H843,J843,K843,M843:N843)-SUM(I843,L843,O843:P843))</f>
        <v>0</v>
      </c>
      <c r="R843" s="369"/>
      <c r="S843" s="369"/>
      <c r="T843" s="369"/>
      <c r="U843" s="369"/>
      <c r="V843" s="344">
        <f t="shared" si="171"/>
        <v>0</v>
      </c>
      <c r="W843" s="345">
        <f>IF(ISBLANK($B843),0,VLOOKUP($B843,Listen!$A$2:$C$45,2,FALSE))</f>
        <v>0</v>
      </c>
      <c r="X843" s="345">
        <f>IF(ISBLANK($B843),0,VLOOKUP($B843,Listen!$A$2:$C$45,3,FALSE))</f>
        <v>0</v>
      </c>
      <c r="Y843" s="372">
        <f t="shared" ref="Y843:Y906" si="174">$W843</f>
        <v>0</v>
      </c>
      <c r="Z843" s="372">
        <f t="shared" si="173"/>
        <v>0</v>
      </c>
      <c r="AA843" s="372">
        <f t="shared" si="173"/>
        <v>0</v>
      </c>
      <c r="AB843" s="372">
        <f t="shared" si="173"/>
        <v>0</v>
      </c>
      <c r="AC843" s="372">
        <f t="shared" si="173"/>
        <v>0</v>
      </c>
      <c r="AD843" s="372">
        <f t="shared" si="173"/>
        <v>0</v>
      </c>
      <c r="AE843" s="372">
        <f t="shared" si="173"/>
        <v>0</v>
      </c>
      <c r="AF843" s="346">
        <f t="shared" si="172"/>
        <v>0</v>
      </c>
      <c r="AG843" s="346">
        <f>IF(C843=Allgemeines!$C$12,SAV!$V843-SAV!$AH843,HLOOKUP(Allgemeines!$C$12-1,$AI$4:$AO$2000,ROW(C843)-3,FALSE)-$AH843)</f>
        <v>0</v>
      </c>
      <c r="AH843" s="346">
        <f>HLOOKUP(Allgemeines!$C$12,$AI$4:$AO$2000,ROW(C843)-3,FALSE)</f>
        <v>0</v>
      </c>
      <c r="AI843" s="346">
        <f t="shared" si="163"/>
        <v>0</v>
      </c>
      <c r="AJ843" s="346">
        <f t="shared" si="164"/>
        <v>0</v>
      </c>
      <c r="AK843" s="346">
        <f t="shared" si="165"/>
        <v>0</v>
      </c>
      <c r="AL843" s="346">
        <f t="shared" si="166"/>
        <v>0</v>
      </c>
      <c r="AM843" s="346">
        <f t="shared" si="167"/>
        <v>0</v>
      </c>
      <c r="AN843" s="346">
        <f t="shared" si="168"/>
        <v>0</v>
      </c>
      <c r="AO843" s="346">
        <f t="shared" si="169"/>
        <v>0</v>
      </c>
    </row>
    <row r="844" spans="1:41" x14ac:dyDescent="0.25">
      <c r="A844" s="369"/>
      <c r="B844" s="369"/>
      <c r="C844" s="370"/>
      <c r="D844" s="369"/>
      <c r="E844" s="369"/>
      <c r="F844" s="369"/>
      <c r="G844" s="344">
        <f t="shared" si="170"/>
        <v>0</v>
      </c>
      <c r="H844" s="369"/>
      <c r="I844" s="369"/>
      <c r="J844" s="369"/>
      <c r="K844" s="369"/>
      <c r="L844" s="369"/>
      <c r="M844" s="369"/>
      <c r="N844" s="369"/>
      <c r="O844" s="369"/>
      <c r="P844" s="371"/>
      <c r="Q844" s="465">
        <f>IF(C844&gt;Allgemeines!$C$12,0,SUM(G844,H844,J844,K844,M844:N844)-SUM(I844,L844,O844:P844))</f>
        <v>0</v>
      </c>
      <c r="R844" s="369"/>
      <c r="S844" s="369"/>
      <c r="T844" s="369"/>
      <c r="U844" s="369"/>
      <c r="V844" s="344">
        <f t="shared" si="171"/>
        <v>0</v>
      </c>
      <c r="W844" s="345">
        <f>IF(ISBLANK($B844),0,VLOOKUP($B844,Listen!$A$2:$C$45,2,FALSE))</f>
        <v>0</v>
      </c>
      <c r="X844" s="345">
        <f>IF(ISBLANK($B844),0,VLOOKUP($B844,Listen!$A$2:$C$45,3,FALSE))</f>
        <v>0</v>
      </c>
      <c r="Y844" s="372">
        <f t="shared" si="174"/>
        <v>0</v>
      </c>
      <c r="Z844" s="372">
        <f t="shared" si="173"/>
        <v>0</v>
      </c>
      <c r="AA844" s="372">
        <f t="shared" si="173"/>
        <v>0</v>
      </c>
      <c r="AB844" s="372">
        <f t="shared" si="173"/>
        <v>0</v>
      </c>
      <c r="AC844" s="372">
        <f t="shared" si="173"/>
        <v>0</v>
      </c>
      <c r="AD844" s="372">
        <f t="shared" si="173"/>
        <v>0</v>
      </c>
      <c r="AE844" s="372">
        <f t="shared" si="173"/>
        <v>0</v>
      </c>
      <c r="AF844" s="346">
        <f t="shared" si="172"/>
        <v>0</v>
      </c>
      <c r="AG844" s="346">
        <f>IF(C844=Allgemeines!$C$12,SAV!$V844-SAV!$AH844,HLOOKUP(Allgemeines!$C$12-1,$AI$4:$AO$2000,ROW(C844)-3,FALSE)-$AH844)</f>
        <v>0</v>
      </c>
      <c r="AH844" s="346">
        <f>HLOOKUP(Allgemeines!$C$12,$AI$4:$AO$2000,ROW(C844)-3,FALSE)</f>
        <v>0</v>
      </c>
      <c r="AI844" s="346">
        <f t="shared" si="163"/>
        <v>0</v>
      </c>
      <c r="AJ844" s="346">
        <f t="shared" si="164"/>
        <v>0</v>
      </c>
      <c r="AK844" s="346">
        <f t="shared" si="165"/>
        <v>0</v>
      </c>
      <c r="AL844" s="346">
        <f t="shared" si="166"/>
        <v>0</v>
      </c>
      <c r="AM844" s="346">
        <f t="shared" si="167"/>
        <v>0</v>
      </c>
      <c r="AN844" s="346">
        <f t="shared" si="168"/>
        <v>0</v>
      </c>
      <c r="AO844" s="346">
        <f t="shared" si="169"/>
        <v>0</v>
      </c>
    </row>
    <row r="845" spans="1:41" x14ac:dyDescent="0.25">
      <c r="A845" s="369"/>
      <c r="B845" s="369"/>
      <c r="C845" s="370"/>
      <c r="D845" s="369"/>
      <c r="E845" s="369"/>
      <c r="F845" s="369"/>
      <c r="G845" s="344">
        <f t="shared" si="170"/>
        <v>0</v>
      </c>
      <c r="H845" s="369"/>
      <c r="I845" s="369"/>
      <c r="J845" s="369"/>
      <c r="K845" s="369"/>
      <c r="L845" s="369"/>
      <c r="M845" s="369"/>
      <c r="N845" s="369"/>
      <c r="O845" s="369"/>
      <c r="P845" s="371"/>
      <c r="Q845" s="465">
        <f>IF(C845&gt;Allgemeines!$C$12,0,SUM(G845,H845,J845,K845,M845:N845)-SUM(I845,L845,O845:P845))</f>
        <v>0</v>
      </c>
      <c r="R845" s="369"/>
      <c r="S845" s="369"/>
      <c r="T845" s="369"/>
      <c r="U845" s="369"/>
      <c r="V845" s="344">
        <f t="shared" si="171"/>
        <v>0</v>
      </c>
      <c r="W845" s="345">
        <f>IF(ISBLANK($B845),0,VLOOKUP($B845,Listen!$A$2:$C$45,2,FALSE))</f>
        <v>0</v>
      </c>
      <c r="X845" s="345">
        <f>IF(ISBLANK($B845),0,VLOOKUP($B845,Listen!$A$2:$C$45,3,FALSE))</f>
        <v>0</v>
      </c>
      <c r="Y845" s="372">
        <f t="shared" si="174"/>
        <v>0</v>
      </c>
      <c r="Z845" s="372">
        <f t="shared" si="173"/>
        <v>0</v>
      </c>
      <c r="AA845" s="372">
        <f t="shared" si="173"/>
        <v>0</v>
      </c>
      <c r="AB845" s="372">
        <f t="shared" si="173"/>
        <v>0</v>
      </c>
      <c r="AC845" s="372">
        <f t="shared" si="173"/>
        <v>0</v>
      </c>
      <c r="AD845" s="372">
        <f t="shared" si="173"/>
        <v>0</v>
      </c>
      <c r="AE845" s="372">
        <f t="shared" si="173"/>
        <v>0</v>
      </c>
      <c r="AF845" s="346">
        <f t="shared" si="172"/>
        <v>0</v>
      </c>
      <c r="AG845" s="346">
        <f>IF(C845=Allgemeines!$C$12,SAV!$V845-SAV!$AH845,HLOOKUP(Allgemeines!$C$12-1,$AI$4:$AO$2000,ROW(C845)-3,FALSE)-$AH845)</f>
        <v>0</v>
      </c>
      <c r="AH845" s="346">
        <f>HLOOKUP(Allgemeines!$C$12,$AI$4:$AO$2000,ROW(C845)-3,FALSE)</f>
        <v>0</v>
      </c>
      <c r="AI845" s="346">
        <f t="shared" si="163"/>
        <v>0</v>
      </c>
      <c r="AJ845" s="346">
        <f t="shared" si="164"/>
        <v>0</v>
      </c>
      <c r="AK845" s="346">
        <f t="shared" si="165"/>
        <v>0</v>
      </c>
      <c r="AL845" s="346">
        <f t="shared" si="166"/>
        <v>0</v>
      </c>
      <c r="AM845" s="346">
        <f t="shared" si="167"/>
        <v>0</v>
      </c>
      <c r="AN845" s="346">
        <f t="shared" si="168"/>
        <v>0</v>
      </c>
      <c r="AO845" s="346">
        <f t="shared" si="169"/>
        <v>0</v>
      </c>
    </row>
    <row r="846" spans="1:41" x14ac:dyDescent="0.25">
      <c r="A846" s="369"/>
      <c r="B846" s="369"/>
      <c r="C846" s="370"/>
      <c r="D846" s="369"/>
      <c r="E846" s="369"/>
      <c r="F846" s="369"/>
      <c r="G846" s="344">
        <f t="shared" si="170"/>
        <v>0</v>
      </c>
      <c r="H846" s="369"/>
      <c r="I846" s="369"/>
      <c r="J846" s="369"/>
      <c r="K846" s="369"/>
      <c r="L846" s="369"/>
      <c r="M846" s="369"/>
      <c r="N846" s="369"/>
      <c r="O846" s="369"/>
      <c r="P846" s="371"/>
      <c r="Q846" s="465">
        <f>IF(C846&gt;Allgemeines!$C$12,0,SUM(G846,H846,J846,K846,M846:N846)-SUM(I846,L846,O846:P846))</f>
        <v>0</v>
      </c>
      <c r="R846" s="369"/>
      <c r="S846" s="369"/>
      <c r="T846" s="369"/>
      <c r="U846" s="369"/>
      <c r="V846" s="344">
        <f t="shared" si="171"/>
        <v>0</v>
      </c>
      <c r="W846" s="345">
        <f>IF(ISBLANK($B846),0,VLOOKUP($B846,Listen!$A$2:$C$45,2,FALSE))</f>
        <v>0</v>
      </c>
      <c r="X846" s="345">
        <f>IF(ISBLANK($B846),0,VLOOKUP($B846,Listen!$A$2:$C$45,3,FALSE))</f>
        <v>0</v>
      </c>
      <c r="Y846" s="372">
        <f t="shared" si="174"/>
        <v>0</v>
      </c>
      <c r="Z846" s="372">
        <f t="shared" si="173"/>
        <v>0</v>
      </c>
      <c r="AA846" s="372">
        <f t="shared" si="173"/>
        <v>0</v>
      </c>
      <c r="AB846" s="372">
        <f t="shared" si="173"/>
        <v>0</v>
      </c>
      <c r="AC846" s="372">
        <f t="shared" si="173"/>
        <v>0</v>
      </c>
      <c r="AD846" s="372">
        <f t="shared" si="173"/>
        <v>0</v>
      </c>
      <c r="AE846" s="372">
        <f t="shared" si="173"/>
        <v>0</v>
      </c>
      <c r="AF846" s="346">
        <f t="shared" si="172"/>
        <v>0</v>
      </c>
      <c r="AG846" s="346">
        <f>IF(C846=Allgemeines!$C$12,SAV!$V846-SAV!$AH846,HLOOKUP(Allgemeines!$C$12-1,$AI$4:$AO$2000,ROW(C846)-3,FALSE)-$AH846)</f>
        <v>0</v>
      </c>
      <c r="AH846" s="346">
        <f>HLOOKUP(Allgemeines!$C$12,$AI$4:$AO$2000,ROW(C846)-3,FALSE)</f>
        <v>0</v>
      </c>
      <c r="AI846" s="346">
        <f t="shared" si="163"/>
        <v>0</v>
      </c>
      <c r="AJ846" s="346">
        <f t="shared" si="164"/>
        <v>0</v>
      </c>
      <c r="AK846" s="346">
        <f t="shared" si="165"/>
        <v>0</v>
      </c>
      <c r="AL846" s="346">
        <f t="shared" si="166"/>
        <v>0</v>
      </c>
      <c r="AM846" s="346">
        <f t="shared" si="167"/>
        <v>0</v>
      </c>
      <c r="AN846" s="346">
        <f t="shared" si="168"/>
        <v>0</v>
      </c>
      <c r="AO846" s="346">
        <f t="shared" si="169"/>
        <v>0</v>
      </c>
    </row>
    <row r="847" spans="1:41" x14ac:dyDescent="0.25">
      <c r="A847" s="369"/>
      <c r="B847" s="369"/>
      <c r="C847" s="370"/>
      <c r="D847" s="369"/>
      <c r="E847" s="369"/>
      <c r="F847" s="369"/>
      <c r="G847" s="344">
        <f t="shared" si="170"/>
        <v>0</v>
      </c>
      <c r="H847" s="369"/>
      <c r="I847" s="369"/>
      <c r="J847" s="369"/>
      <c r="K847" s="369"/>
      <c r="L847" s="369"/>
      <c r="M847" s="369"/>
      <c r="N847" s="369"/>
      <c r="O847" s="369"/>
      <c r="P847" s="371"/>
      <c r="Q847" s="465">
        <f>IF(C847&gt;Allgemeines!$C$12,0,SUM(G847,H847,J847,K847,M847:N847)-SUM(I847,L847,O847:P847))</f>
        <v>0</v>
      </c>
      <c r="R847" s="369"/>
      <c r="S847" s="369"/>
      <c r="T847" s="369"/>
      <c r="U847" s="369"/>
      <c r="V847" s="344">
        <f t="shared" si="171"/>
        <v>0</v>
      </c>
      <c r="W847" s="345">
        <f>IF(ISBLANK($B847),0,VLOOKUP($B847,Listen!$A$2:$C$45,2,FALSE))</f>
        <v>0</v>
      </c>
      <c r="X847" s="345">
        <f>IF(ISBLANK($B847),0,VLOOKUP($B847,Listen!$A$2:$C$45,3,FALSE))</f>
        <v>0</v>
      </c>
      <c r="Y847" s="372">
        <f t="shared" si="174"/>
        <v>0</v>
      </c>
      <c r="Z847" s="372">
        <f t="shared" si="173"/>
        <v>0</v>
      </c>
      <c r="AA847" s="372">
        <f t="shared" si="173"/>
        <v>0</v>
      </c>
      <c r="AB847" s="372">
        <f t="shared" si="173"/>
        <v>0</v>
      </c>
      <c r="AC847" s="372">
        <f t="shared" si="173"/>
        <v>0</v>
      </c>
      <c r="AD847" s="372">
        <f t="shared" si="173"/>
        <v>0</v>
      </c>
      <c r="AE847" s="372">
        <f t="shared" si="173"/>
        <v>0</v>
      </c>
      <c r="AF847" s="346">
        <f t="shared" si="172"/>
        <v>0</v>
      </c>
      <c r="AG847" s="346">
        <f>IF(C847=Allgemeines!$C$12,SAV!$V847-SAV!$AH847,HLOOKUP(Allgemeines!$C$12-1,$AI$4:$AO$2000,ROW(C847)-3,FALSE)-$AH847)</f>
        <v>0</v>
      </c>
      <c r="AH847" s="346">
        <f>HLOOKUP(Allgemeines!$C$12,$AI$4:$AO$2000,ROW(C847)-3,FALSE)</f>
        <v>0</v>
      </c>
      <c r="AI847" s="346">
        <f t="shared" si="163"/>
        <v>0</v>
      </c>
      <c r="AJ847" s="346">
        <f t="shared" si="164"/>
        <v>0</v>
      </c>
      <c r="AK847" s="346">
        <f t="shared" si="165"/>
        <v>0</v>
      </c>
      <c r="AL847" s="346">
        <f t="shared" si="166"/>
        <v>0</v>
      </c>
      <c r="AM847" s="346">
        <f t="shared" si="167"/>
        <v>0</v>
      </c>
      <c r="AN847" s="346">
        <f t="shared" si="168"/>
        <v>0</v>
      </c>
      <c r="AO847" s="346">
        <f t="shared" si="169"/>
        <v>0</v>
      </c>
    </row>
    <row r="848" spans="1:41" x14ac:dyDescent="0.25">
      <c r="A848" s="369"/>
      <c r="B848" s="369"/>
      <c r="C848" s="370"/>
      <c r="D848" s="369"/>
      <c r="E848" s="369"/>
      <c r="F848" s="369"/>
      <c r="G848" s="344">
        <f t="shared" si="170"/>
        <v>0</v>
      </c>
      <c r="H848" s="369"/>
      <c r="I848" s="369"/>
      <c r="J848" s="369"/>
      <c r="K848" s="369"/>
      <c r="L848" s="369"/>
      <c r="M848" s="369"/>
      <c r="N848" s="369"/>
      <c r="O848" s="369"/>
      <c r="P848" s="371"/>
      <c r="Q848" s="465">
        <f>IF(C848&gt;Allgemeines!$C$12,0,SUM(G848,H848,J848,K848,M848:N848)-SUM(I848,L848,O848:P848))</f>
        <v>0</v>
      </c>
      <c r="R848" s="369"/>
      <c r="S848" s="369"/>
      <c r="T848" s="369"/>
      <c r="U848" s="369"/>
      <c r="V848" s="344">
        <f t="shared" si="171"/>
        <v>0</v>
      </c>
      <c r="W848" s="345">
        <f>IF(ISBLANK($B848),0,VLOOKUP($B848,Listen!$A$2:$C$45,2,FALSE))</f>
        <v>0</v>
      </c>
      <c r="X848" s="345">
        <f>IF(ISBLANK($B848),0,VLOOKUP($B848,Listen!$A$2:$C$45,3,FALSE))</f>
        <v>0</v>
      </c>
      <c r="Y848" s="372">
        <f t="shared" si="174"/>
        <v>0</v>
      </c>
      <c r="Z848" s="372">
        <f t="shared" si="173"/>
        <v>0</v>
      </c>
      <c r="AA848" s="372">
        <f t="shared" si="173"/>
        <v>0</v>
      </c>
      <c r="AB848" s="372">
        <f t="shared" si="173"/>
        <v>0</v>
      </c>
      <c r="AC848" s="372">
        <f t="shared" si="173"/>
        <v>0</v>
      </c>
      <c r="AD848" s="372">
        <f t="shared" si="173"/>
        <v>0</v>
      </c>
      <c r="AE848" s="372">
        <f t="shared" si="173"/>
        <v>0</v>
      </c>
      <c r="AF848" s="346">
        <f t="shared" si="172"/>
        <v>0</v>
      </c>
      <c r="AG848" s="346">
        <f>IF(C848=Allgemeines!$C$12,SAV!$V848-SAV!$AH848,HLOOKUP(Allgemeines!$C$12-1,$AI$4:$AO$2000,ROW(C848)-3,FALSE)-$AH848)</f>
        <v>0</v>
      </c>
      <c r="AH848" s="346">
        <f>HLOOKUP(Allgemeines!$C$12,$AI$4:$AO$2000,ROW(C848)-3,FALSE)</f>
        <v>0</v>
      </c>
      <c r="AI848" s="346">
        <f t="shared" si="163"/>
        <v>0</v>
      </c>
      <c r="AJ848" s="346">
        <f t="shared" si="164"/>
        <v>0</v>
      </c>
      <c r="AK848" s="346">
        <f t="shared" si="165"/>
        <v>0</v>
      </c>
      <c r="AL848" s="346">
        <f t="shared" si="166"/>
        <v>0</v>
      </c>
      <c r="AM848" s="346">
        <f t="shared" si="167"/>
        <v>0</v>
      </c>
      <c r="AN848" s="346">
        <f t="shared" si="168"/>
        <v>0</v>
      </c>
      <c r="AO848" s="346">
        <f t="shared" si="169"/>
        <v>0</v>
      </c>
    </row>
    <row r="849" spans="1:41" x14ac:dyDescent="0.25">
      <c r="A849" s="369"/>
      <c r="B849" s="369"/>
      <c r="C849" s="370"/>
      <c r="D849" s="369"/>
      <c r="E849" s="369"/>
      <c r="F849" s="369"/>
      <c r="G849" s="344">
        <f t="shared" si="170"/>
        <v>0</v>
      </c>
      <c r="H849" s="369"/>
      <c r="I849" s="369"/>
      <c r="J849" s="369"/>
      <c r="K849" s="369"/>
      <c r="L849" s="369"/>
      <c r="M849" s="369"/>
      <c r="N849" s="369"/>
      <c r="O849" s="369"/>
      <c r="P849" s="371"/>
      <c r="Q849" s="465">
        <f>IF(C849&gt;Allgemeines!$C$12,0,SUM(G849,H849,J849,K849,M849:N849)-SUM(I849,L849,O849:P849))</f>
        <v>0</v>
      </c>
      <c r="R849" s="369"/>
      <c r="S849" s="369"/>
      <c r="T849" s="369"/>
      <c r="U849" s="369"/>
      <c r="V849" s="344">
        <f t="shared" si="171"/>
        <v>0</v>
      </c>
      <c r="W849" s="345">
        <f>IF(ISBLANK($B849),0,VLOOKUP($B849,Listen!$A$2:$C$45,2,FALSE))</f>
        <v>0</v>
      </c>
      <c r="X849" s="345">
        <f>IF(ISBLANK($B849),0,VLOOKUP($B849,Listen!$A$2:$C$45,3,FALSE))</f>
        <v>0</v>
      </c>
      <c r="Y849" s="372">
        <f t="shared" si="174"/>
        <v>0</v>
      </c>
      <c r="Z849" s="372">
        <f t="shared" si="173"/>
        <v>0</v>
      </c>
      <c r="AA849" s="372">
        <f t="shared" si="173"/>
        <v>0</v>
      </c>
      <c r="AB849" s="372">
        <f t="shared" si="173"/>
        <v>0</v>
      </c>
      <c r="AC849" s="372">
        <f t="shared" si="173"/>
        <v>0</v>
      </c>
      <c r="AD849" s="372">
        <f t="shared" si="173"/>
        <v>0</v>
      </c>
      <c r="AE849" s="372">
        <f t="shared" si="173"/>
        <v>0</v>
      </c>
      <c r="AF849" s="346">
        <f t="shared" si="172"/>
        <v>0</v>
      </c>
      <c r="AG849" s="346">
        <f>IF(C849=Allgemeines!$C$12,SAV!$V849-SAV!$AH849,HLOOKUP(Allgemeines!$C$12-1,$AI$4:$AO$2000,ROW(C849)-3,FALSE)-$AH849)</f>
        <v>0</v>
      </c>
      <c r="AH849" s="346">
        <f>HLOOKUP(Allgemeines!$C$12,$AI$4:$AO$2000,ROW(C849)-3,FALSE)</f>
        <v>0</v>
      </c>
      <c r="AI849" s="346">
        <f t="shared" si="163"/>
        <v>0</v>
      </c>
      <c r="AJ849" s="346">
        <f t="shared" si="164"/>
        <v>0</v>
      </c>
      <c r="AK849" s="346">
        <f t="shared" si="165"/>
        <v>0</v>
      </c>
      <c r="AL849" s="346">
        <f t="shared" si="166"/>
        <v>0</v>
      </c>
      <c r="AM849" s="346">
        <f t="shared" si="167"/>
        <v>0</v>
      </c>
      <c r="AN849" s="346">
        <f t="shared" si="168"/>
        <v>0</v>
      </c>
      <c r="AO849" s="346">
        <f t="shared" si="169"/>
        <v>0</v>
      </c>
    </row>
    <row r="850" spans="1:41" x14ac:dyDescent="0.25">
      <c r="A850" s="369"/>
      <c r="B850" s="369"/>
      <c r="C850" s="370"/>
      <c r="D850" s="369"/>
      <c r="E850" s="369"/>
      <c r="F850" s="369"/>
      <c r="G850" s="344">
        <f t="shared" si="170"/>
        <v>0</v>
      </c>
      <c r="H850" s="369"/>
      <c r="I850" s="369"/>
      <c r="J850" s="369"/>
      <c r="K850" s="369"/>
      <c r="L850" s="369"/>
      <c r="M850" s="369"/>
      <c r="N850" s="369"/>
      <c r="O850" s="369"/>
      <c r="P850" s="371"/>
      <c r="Q850" s="465">
        <f>IF(C850&gt;Allgemeines!$C$12,0,SUM(G850,H850,J850,K850,M850:N850)-SUM(I850,L850,O850:P850))</f>
        <v>0</v>
      </c>
      <c r="R850" s="369"/>
      <c r="S850" s="369"/>
      <c r="T850" s="369"/>
      <c r="U850" s="369"/>
      <c r="V850" s="344">
        <f t="shared" si="171"/>
        <v>0</v>
      </c>
      <c r="W850" s="345">
        <f>IF(ISBLANK($B850),0,VLOOKUP($B850,Listen!$A$2:$C$45,2,FALSE))</f>
        <v>0</v>
      </c>
      <c r="X850" s="345">
        <f>IF(ISBLANK($B850),0,VLOOKUP($B850,Listen!$A$2:$C$45,3,FALSE))</f>
        <v>0</v>
      </c>
      <c r="Y850" s="372">
        <f t="shared" si="174"/>
        <v>0</v>
      </c>
      <c r="Z850" s="372">
        <f t="shared" si="173"/>
        <v>0</v>
      </c>
      <c r="AA850" s="372">
        <f t="shared" si="173"/>
        <v>0</v>
      </c>
      <c r="AB850" s="372">
        <f t="shared" si="173"/>
        <v>0</v>
      </c>
      <c r="AC850" s="372">
        <f t="shared" si="173"/>
        <v>0</v>
      </c>
      <c r="AD850" s="372">
        <f t="shared" si="173"/>
        <v>0</v>
      </c>
      <c r="AE850" s="372">
        <f t="shared" si="173"/>
        <v>0</v>
      </c>
      <c r="AF850" s="346">
        <f t="shared" si="172"/>
        <v>0</v>
      </c>
      <c r="AG850" s="346">
        <f>IF(C850=Allgemeines!$C$12,SAV!$V850-SAV!$AH850,HLOOKUP(Allgemeines!$C$12-1,$AI$4:$AO$2000,ROW(C850)-3,FALSE)-$AH850)</f>
        <v>0</v>
      </c>
      <c r="AH850" s="346">
        <f>HLOOKUP(Allgemeines!$C$12,$AI$4:$AO$2000,ROW(C850)-3,FALSE)</f>
        <v>0</v>
      </c>
      <c r="AI850" s="346">
        <f t="shared" si="163"/>
        <v>0</v>
      </c>
      <c r="AJ850" s="346">
        <f t="shared" si="164"/>
        <v>0</v>
      </c>
      <c r="AK850" s="346">
        <f t="shared" si="165"/>
        <v>0</v>
      </c>
      <c r="AL850" s="346">
        <f t="shared" si="166"/>
        <v>0</v>
      </c>
      <c r="AM850" s="346">
        <f t="shared" si="167"/>
        <v>0</v>
      </c>
      <c r="AN850" s="346">
        <f t="shared" si="168"/>
        <v>0</v>
      </c>
      <c r="AO850" s="346">
        <f t="shared" si="169"/>
        <v>0</v>
      </c>
    </row>
    <row r="851" spans="1:41" x14ac:dyDescent="0.25">
      <c r="A851" s="369"/>
      <c r="B851" s="369"/>
      <c r="C851" s="370"/>
      <c r="D851" s="369"/>
      <c r="E851" s="369"/>
      <c r="F851" s="369"/>
      <c r="G851" s="344">
        <f t="shared" si="170"/>
        <v>0</v>
      </c>
      <c r="H851" s="369"/>
      <c r="I851" s="369"/>
      <c r="J851" s="369"/>
      <c r="K851" s="369"/>
      <c r="L851" s="369"/>
      <c r="M851" s="369"/>
      <c r="N851" s="369"/>
      <c r="O851" s="369"/>
      <c r="P851" s="371"/>
      <c r="Q851" s="465">
        <f>IF(C851&gt;Allgemeines!$C$12,0,SUM(G851,H851,J851,K851,M851:N851)-SUM(I851,L851,O851:P851))</f>
        <v>0</v>
      </c>
      <c r="R851" s="369"/>
      <c r="S851" s="369"/>
      <c r="T851" s="369"/>
      <c r="U851" s="369"/>
      <c r="V851" s="344">
        <f t="shared" si="171"/>
        <v>0</v>
      </c>
      <c r="W851" s="345">
        <f>IF(ISBLANK($B851),0,VLOOKUP($B851,Listen!$A$2:$C$45,2,FALSE))</f>
        <v>0</v>
      </c>
      <c r="X851" s="345">
        <f>IF(ISBLANK($B851),0,VLOOKUP($B851,Listen!$A$2:$C$45,3,FALSE))</f>
        <v>0</v>
      </c>
      <c r="Y851" s="372">
        <f t="shared" si="174"/>
        <v>0</v>
      </c>
      <c r="Z851" s="372">
        <f t="shared" si="173"/>
        <v>0</v>
      </c>
      <c r="AA851" s="372">
        <f t="shared" si="173"/>
        <v>0</v>
      </c>
      <c r="AB851" s="372">
        <f t="shared" si="173"/>
        <v>0</v>
      </c>
      <c r="AC851" s="372">
        <f t="shared" si="173"/>
        <v>0</v>
      </c>
      <c r="AD851" s="372">
        <f t="shared" si="173"/>
        <v>0</v>
      </c>
      <c r="AE851" s="372">
        <f t="shared" si="173"/>
        <v>0</v>
      </c>
      <c r="AF851" s="346">
        <f t="shared" si="172"/>
        <v>0</v>
      </c>
      <c r="AG851" s="346">
        <f>IF(C851=Allgemeines!$C$12,SAV!$V851-SAV!$AH851,HLOOKUP(Allgemeines!$C$12-1,$AI$4:$AO$2000,ROW(C851)-3,FALSE)-$AH851)</f>
        <v>0</v>
      </c>
      <c r="AH851" s="346">
        <f>HLOOKUP(Allgemeines!$C$12,$AI$4:$AO$2000,ROW(C851)-3,FALSE)</f>
        <v>0</v>
      </c>
      <c r="AI851" s="346">
        <f t="shared" si="163"/>
        <v>0</v>
      </c>
      <c r="AJ851" s="346">
        <f t="shared" si="164"/>
        <v>0</v>
      </c>
      <c r="AK851" s="346">
        <f t="shared" si="165"/>
        <v>0</v>
      </c>
      <c r="AL851" s="346">
        <f t="shared" si="166"/>
        <v>0</v>
      </c>
      <c r="AM851" s="346">
        <f t="shared" si="167"/>
        <v>0</v>
      </c>
      <c r="AN851" s="346">
        <f t="shared" si="168"/>
        <v>0</v>
      </c>
      <c r="AO851" s="346">
        <f t="shared" si="169"/>
        <v>0</v>
      </c>
    </row>
    <row r="852" spans="1:41" x14ac:dyDescent="0.25">
      <c r="A852" s="369"/>
      <c r="B852" s="369"/>
      <c r="C852" s="370"/>
      <c r="D852" s="369"/>
      <c r="E852" s="369"/>
      <c r="F852" s="369"/>
      <c r="G852" s="344">
        <f t="shared" si="170"/>
        <v>0</v>
      </c>
      <c r="H852" s="369"/>
      <c r="I852" s="369"/>
      <c r="J852" s="369"/>
      <c r="K852" s="369"/>
      <c r="L852" s="369"/>
      <c r="M852" s="369"/>
      <c r="N852" s="369"/>
      <c r="O852" s="369"/>
      <c r="P852" s="371"/>
      <c r="Q852" s="465">
        <f>IF(C852&gt;Allgemeines!$C$12,0,SUM(G852,H852,J852,K852,M852:N852)-SUM(I852,L852,O852:P852))</f>
        <v>0</v>
      </c>
      <c r="R852" s="369"/>
      <c r="S852" s="369"/>
      <c r="T852" s="369"/>
      <c r="U852" s="369"/>
      <c r="V852" s="344">
        <f t="shared" si="171"/>
        <v>0</v>
      </c>
      <c r="W852" s="345">
        <f>IF(ISBLANK($B852),0,VLOOKUP($B852,Listen!$A$2:$C$45,2,FALSE))</f>
        <v>0</v>
      </c>
      <c r="X852" s="345">
        <f>IF(ISBLANK($B852),0,VLOOKUP($B852,Listen!$A$2:$C$45,3,FALSE))</f>
        <v>0</v>
      </c>
      <c r="Y852" s="372">
        <f t="shared" si="174"/>
        <v>0</v>
      </c>
      <c r="Z852" s="372">
        <f t="shared" si="173"/>
        <v>0</v>
      </c>
      <c r="AA852" s="372">
        <f t="shared" si="173"/>
        <v>0</v>
      </c>
      <c r="AB852" s="372">
        <f t="shared" si="173"/>
        <v>0</v>
      </c>
      <c r="AC852" s="372">
        <f t="shared" si="173"/>
        <v>0</v>
      </c>
      <c r="AD852" s="372">
        <f t="shared" si="173"/>
        <v>0</v>
      </c>
      <c r="AE852" s="372">
        <f t="shared" si="173"/>
        <v>0</v>
      </c>
      <c r="AF852" s="346">
        <f t="shared" si="172"/>
        <v>0</v>
      </c>
      <c r="AG852" s="346">
        <f>IF(C852=Allgemeines!$C$12,SAV!$V852-SAV!$AH852,HLOOKUP(Allgemeines!$C$12-1,$AI$4:$AO$2000,ROW(C852)-3,FALSE)-$AH852)</f>
        <v>0</v>
      </c>
      <c r="AH852" s="346">
        <f>HLOOKUP(Allgemeines!$C$12,$AI$4:$AO$2000,ROW(C852)-3,FALSE)</f>
        <v>0</v>
      </c>
      <c r="AI852" s="346">
        <f t="shared" si="163"/>
        <v>0</v>
      </c>
      <c r="AJ852" s="346">
        <f t="shared" si="164"/>
        <v>0</v>
      </c>
      <c r="AK852" s="346">
        <f t="shared" si="165"/>
        <v>0</v>
      </c>
      <c r="AL852" s="346">
        <f t="shared" si="166"/>
        <v>0</v>
      </c>
      <c r="AM852" s="346">
        <f t="shared" si="167"/>
        <v>0</v>
      </c>
      <c r="AN852" s="346">
        <f t="shared" si="168"/>
        <v>0</v>
      </c>
      <c r="AO852" s="346">
        <f t="shared" si="169"/>
        <v>0</v>
      </c>
    </row>
    <row r="853" spans="1:41" x14ac:dyDescent="0.25">
      <c r="A853" s="369"/>
      <c r="B853" s="369"/>
      <c r="C853" s="370"/>
      <c r="D853" s="369"/>
      <c r="E853" s="369"/>
      <c r="F853" s="369"/>
      <c r="G853" s="344">
        <f t="shared" si="170"/>
        <v>0</v>
      </c>
      <c r="H853" s="369"/>
      <c r="I853" s="369"/>
      <c r="J853" s="369"/>
      <c r="K853" s="369"/>
      <c r="L853" s="369"/>
      <c r="M853" s="369"/>
      <c r="N853" s="369"/>
      <c r="O853" s="369"/>
      <c r="P853" s="371"/>
      <c r="Q853" s="465">
        <f>IF(C853&gt;Allgemeines!$C$12,0,SUM(G853,H853,J853,K853,M853:N853)-SUM(I853,L853,O853:P853))</f>
        <v>0</v>
      </c>
      <c r="R853" s="369"/>
      <c r="S853" s="369"/>
      <c r="T853" s="369"/>
      <c r="U853" s="369"/>
      <c r="V853" s="344">
        <f t="shared" si="171"/>
        <v>0</v>
      </c>
      <c r="W853" s="345">
        <f>IF(ISBLANK($B853),0,VLOOKUP($B853,Listen!$A$2:$C$45,2,FALSE))</f>
        <v>0</v>
      </c>
      <c r="X853" s="345">
        <f>IF(ISBLANK($B853),0,VLOOKUP($B853,Listen!$A$2:$C$45,3,FALSE))</f>
        <v>0</v>
      </c>
      <c r="Y853" s="372">
        <f t="shared" si="174"/>
        <v>0</v>
      </c>
      <c r="Z853" s="372">
        <f t="shared" si="173"/>
        <v>0</v>
      </c>
      <c r="AA853" s="372">
        <f t="shared" si="173"/>
        <v>0</v>
      </c>
      <c r="AB853" s="372">
        <f t="shared" si="173"/>
        <v>0</v>
      </c>
      <c r="AC853" s="372">
        <f t="shared" si="173"/>
        <v>0</v>
      </c>
      <c r="AD853" s="372">
        <f t="shared" si="173"/>
        <v>0</v>
      </c>
      <c r="AE853" s="372">
        <f t="shared" si="173"/>
        <v>0</v>
      </c>
      <c r="AF853" s="346">
        <f t="shared" si="172"/>
        <v>0</v>
      </c>
      <c r="AG853" s="346">
        <f>IF(C853=Allgemeines!$C$12,SAV!$V853-SAV!$AH853,HLOOKUP(Allgemeines!$C$12-1,$AI$4:$AO$2000,ROW(C853)-3,FALSE)-$AH853)</f>
        <v>0</v>
      </c>
      <c r="AH853" s="346">
        <f>HLOOKUP(Allgemeines!$C$12,$AI$4:$AO$2000,ROW(C853)-3,FALSE)</f>
        <v>0</v>
      </c>
      <c r="AI853" s="346">
        <f t="shared" si="163"/>
        <v>0</v>
      </c>
      <c r="AJ853" s="346">
        <f t="shared" si="164"/>
        <v>0</v>
      </c>
      <c r="AK853" s="346">
        <f t="shared" si="165"/>
        <v>0</v>
      </c>
      <c r="AL853" s="346">
        <f t="shared" si="166"/>
        <v>0</v>
      </c>
      <c r="AM853" s="346">
        <f t="shared" si="167"/>
        <v>0</v>
      </c>
      <c r="AN853" s="346">
        <f t="shared" si="168"/>
        <v>0</v>
      </c>
      <c r="AO853" s="346">
        <f t="shared" si="169"/>
        <v>0</v>
      </c>
    </row>
    <row r="854" spans="1:41" x14ac:dyDescent="0.25">
      <c r="A854" s="369"/>
      <c r="B854" s="369"/>
      <c r="C854" s="370"/>
      <c r="D854" s="369"/>
      <c r="E854" s="369"/>
      <c r="F854" s="369"/>
      <c r="G854" s="344">
        <f t="shared" si="170"/>
        <v>0</v>
      </c>
      <c r="H854" s="369"/>
      <c r="I854" s="369"/>
      <c r="J854" s="369"/>
      <c r="K854" s="369"/>
      <c r="L854" s="369"/>
      <c r="M854" s="369"/>
      <c r="N854" s="369"/>
      <c r="O854" s="369"/>
      <c r="P854" s="371"/>
      <c r="Q854" s="465">
        <f>IF(C854&gt;Allgemeines!$C$12,0,SUM(G854,H854,J854,K854,M854:N854)-SUM(I854,L854,O854:P854))</f>
        <v>0</v>
      </c>
      <c r="R854" s="369"/>
      <c r="S854" s="369"/>
      <c r="T854" s="369"/>
      <c r="U854" s="369"/>
      <c r="V854" s="344">
        <f t="shared" si="171"/>
        <v>0</v>
      </c>
      <c r="W854" s="345">
        <f>IF(ISBLANK($B854),0,VLOOKUP($B854,Listen!$A$2:$C$45,2,FALSE))</f>
        <v>0</v>
      </c>
      <c r="X854" s="345">
        <f>IF(ISBLANK($B854),0,VLOOKUP($B854,Listen!$A$2:$C$45,3,FALSE))</f>
        <v>0</v>
      </c>
      <c r="Y854" s="372">
        <f t="shared" si="174"/>
        <v>0</v>
      </c>
      <c r="Z854" s="372">
        <f t="shared" si="173"/>
        <v>0</v>
      </c>
      <c r="AA854" s="372">
        <f t="shared" si="173"/>
        <v>0</v>
      </c>
      <c r="AB854" s="372">
        <f t="shared" si="173"/>
        <v>0</v>
      </c>
      <c r="AC854" s="372">
        <f t="shared" si="173"/>
        <v>0</v>
      </c>
      <c r="AD854" s="372">
        <f t="shared" si="173"/>
        <v>0</v>
      </c>
      <c r="AE854" s="372">
        <f t="shared" si="173"/>
        <v>0</v>
      </c>
      <c r="AF854" s="346">
        <f t="shared" si="172"/>
        <v>0</v>
      </c>
      <c r="AG854" s="346">
        <f>IF(C854=Allgemeines!$C$12,SAV!$V854-SAV!$AH854,HLOOKUP(Allgemeines!$C$12-1,$AI$4:$AO$2000,ROW(C854)-3,FALSE)-$AH854)</f>
        <v>0</v>
      </c>
      <c r="AH854" s="346">
        <f>HLOOKUP(Allgemeines!$C$12,$AI$4:$AO$2000,ROW(C854)-3,FALSE)</f>
        <v>0</v>
      </c>
      <c r="AI854" s="346">
        <f t="shared" si="163"/>
        <v>0</v>
      </c>
      <c r="AJ854" s="346">
        <f t="shared" si="164"/>
        <v>0</v>
      </c>
      <c r="AK854" s="346">
        <f t="shared" si="165"/>
        <v>0</v>
      </c>
      <c r="AL854" s="346">
        <f t="shared" si="166"/>
        <v>0</v>
      </c>
      <c r="AM854" s="346">
        <f t="shared" si="167"/>
        <v>0</v>
      </c>
      <c r="AN854" s="346">
        <f t="shared" si="168"/>
        <v>0</v>
      </c>
      <c r="AO854" s="346">
        <f t="shared" si="169"/>
        <v>0</v>
      </c>
    </row>
    <row r="855" spans="1:41" x14ac:dyDescent="0.25">
      <c r="A855" s="369"/>
      <c r="B855" s="369"/>
      <c r="C855" s="370"/>
      <c r="D855" s="369"/>
      <c r="E855" s="369"/>
      <c r="F855" s="369"/>
      <c r="G855" s="344">
        <f t="shared" si="170"/>
        <v>0</v>
      </c>
      <c r="H855" s="369"/>
      <c r="I855" s="369"/>
      <c r="J855" s="369"/>
      <c r="K855" s="369"/>
      <c r="L855" s="369"/>
      <c r="M855" s="369"/>
      <c r="N855" s="369"/>
      <c r="O855" s="369"/>
      <c r="P855" s="371"/>
      <c r="Q855" s="465">
        <f>IF(C855&gt;Allgemeines!$C$12,0,SUM(G855,H855,J855,K855,M855:N855)-SUM(I855,L855,O855:P855))</f>
        <v>0</v>
      </c>
      <c r="R855" s="369"/>
      <c r="S855" s="369"/>
      <c r="T855" s="369"/>
      <c r="U855" s="369"/>
      <c r="V855" s="344">
        <f t="shared" si="171"/>
        <v>0</v>
      </c>
      <c r="W855" s="345">
        <f>IF(ISBLANK($B855),0,VLOOKUP($B855,Listen!$A$2:$C$45,2,FALSE))</f>
        <v>0</v>
      </c>
      <c r="X855" s="345">
        <f>IF(ISBLANK($B855),0,VLOOKUP($B855,Listen!$A$2:$C$45,3,FALSE))</f>
        <v>0</v>
      </c>
      <c r="Y855" s="372">
        <f t="shared" si="174"/>
        <v>0</v>
      </c>
      <c r="Z855" s="372">
        <f t="shared" si="173"/>
        <v>0</v>
      </c>
      <c r="AA855" s="372">
        <f t="shared" si="173"/>
        <v>0</v>
      </c>
      <c r="AB855" s="372">
        <f t="shared" si="173"/>
        <v>0</v>
      </c>
      <c r="AC855" s="372">
        <f t="shared" si="173"/>
        <v>0</v>
      </c>
      <c r="AD855" s="372">
        <f t="shared" si="173"/>
        <v>0</v>
      </c>
      <c r="AE855" s="372">
        <f t="shared" si="173"/>
        <v>0</v>
      </c>
      <c r="AF855" s="346">
        <f t="shared" si="172"/>
        <v>0</v>
      </c>
      <c r="AG855" s="346">
        <f>IF(C855=Allgemeines!$C$12,SAV!$V855-SAV!$AH855,HLOOKUP(Allgemeines!$C$12-1,$AI$4:$AO$2000,ROW(C855)-3,FALSE)-$AH855)</f>
        <v>0</v>
      </c>
      <c r="AH855" s="346">
        <f>HLOOKUP(Allgemeines!$C$12,$AI$4:$AO$2000,ROW(C855)-3,FALSE)</f>
        <v>0</v>
      </c>
      <c r="AI855" s="346">
        <f t="shared" si="163"/>
        <v>0</v>
      </c>
      <c r="AJ855" s="346">
        <f t="shared" si="164"/>
        <v>0</v>
      </c>
      <c r="AK855" s="346">
        <f t="shared" si="165"/>
        <v>0</v>
      </c>
      <c r="AL855" s="346">
        <f t="shared" si="166"/>
        <v>0</v>
      </c>
      <c r="AM855" s="346">
        <f t="shared" si="167"/>
        <v>0</v>
      </c>
      <c r="AN855" s="346">
        <f t="shared" si="168"/>
        <v>0</v>
      </c>
      <c r="AO855" s="346">
        <f t="shared" si="169"/>
        <v>0</v>
      </c>
    </row>
    <row r="856" spans="1:41" x14ac:dyDescent="0.25">
      <c r="A856" s="369"/>
      <c r="B856" s="369"/>
      <c r="C856" s="370"/>
      <c r="D856" s="369"/>
      <c r="E856" s="369"/>
      <c r="F856" s="369"/>
      <c r="G856" s="344">
        <f t="shared" si="170"/>
        <v>0</v>
      </c>
      <c r="H856" s="369"/>
      <c r="I856" s="369"/>
      <c r="J856" s="369"/>
      <c r="K856" s="369"/>
      <c r="L856" s="369"/>
      <c r="M856" s="369"/>
      <c r="N856" s="369"/>
      <c r="O856" s="369"/>
      <c r="P856" s="371"/>
      <c r="Q856" s="465">
        <f>IF(C856&gt;Allgemeines!$C$12,0,SUM(G856,H856,J856,K856,M856:N856)-SUM(I856,L856,O856:P856))</f>
        <v>0</v>
      </c>
      <c r="R856" s="369"/>
      <c r="S856" s="369"/>
      <c r="T856" s="369"/>
      <c r="U856" s="369"/>
      <c r="V856" s="344">
        <f t="shared" si="171"/>
        <v>0</v>
      </c>
      <c r="W856" s="345">
        <f>IF(ISBLANK($B856),0,VLOOKUP($B856,Listen!$A$2:$C$45,2,FALSE))</f>
        <v>0</v>
      </c>
      <c r="X856" s="345">
        <f>IF(ISBLANK($B856),0,VLOOKUP($B856,Listen!$A$2:$C$45,3,FALSE))</f>
        <v>0</v>
      </c>
      <c r="Y856" s="372">
        <f t="shared" si="174"/>
        <v>0</v>
      </c>
      <c r="Z856" s="372">
        <f t="shared" si="173"/>
        <v>0</v>
      </c>
      <c r="AA856" s="372">
        <f t="shared" si="173"/>
        <v>0</v>
      </c>
      <c r="AB856" s="372">
        <f t="shared" si="173"/>
        <v>0</v>
      </c>
      <c r="AC856" s="372">
        <f t="shared" si="173"/>
        <v>0</v>
      </c>
      <c r="AD856" s="372">
        <f t="shared" si="173"/>
        <v>0</v>
      </c>
      <c r="AE856" s="372">
        <f t="shared" si="173"/>
        <v>0</v>
      </c>
      <c r="AF856" s="346">
        <f t="shared" si="172"/>
        <v>0</v>
      </c>
      <c r="AG856" s="346">
        <f>IF(C856=Allgemeines!$C$12,SAV!$V856-SAV!$AH856,HLOOKUP(Allgemeines!$C$12-1,$AI$4:$AO$2000,ROW(C856)-3,FALSE)-$AH856)</f>
        <v>0</v>
      </c>
      <c r="AH856" s="346">
        <f>HLOOKUP(Allgemeines!$C$12,$AI$4:$AO$2000,ROW(C856)-3,FALSE)</f>
        <v>0</v>
      </c>
      <c r="AI856" s="346">
        <f t="shared" si="163"/>
        <v>0</v>
      </c>
      <c r="AJ856" s="346">
        <f t="shared" si="164"/>
        <v>0</v>
      </c>
      <c r="AK856" s="346">
        <f t="shared" si="165"/>
        <v>0</v>
      </c>
      <c r="AL856" s="346">
        <f t="shared" si="166"/>
        <v>0</v>
      </c>
      <c r="AM856" s="346">
        <f t="shared" si="167"/>
        <v>0</v>
      </c>
      <c r="AN856" s="346">
        <f t="shared" si="168"/>
        <v>0</v>
      </c>
      <c r="AO856" s="346">
        <f t="shared" si="169"/>
        <v>0</v>
      </c>
    </row>
    <row r="857" spans="1:41" x14ac:dyDescent="0.25">
      <c r="A857" s="369"/>
      <c r="B857" s="369"/>
      <c r="C857" s="370"/>
      <c r="D857" s="369"/>
      <c r="E857" s="369"/>
      <c r="F857" s="369"/>
      <c r="G857" s="344">
        <f t="shared" si="170"/>
        <v>0</v>
      </c>
      <c r="H857" s="369"/>
      <c r="I857" s="369"/>
      <c r="J857" s="369"/>
      <c r="K857" s="369"/>
      <c r="L857" s="369"/>
      <c r="M857" s="369"/>
      <c r="N857" s="369"/>
      <c r="O857" s="369"/>
      <c r="P857" s="371"/>
      <c r="Q857" s="465">
        <f>IF(C857&gt;Allgemeines!$C$12,0,SUM(G857,H857,J857,K857,M857:N857)-SUM(I857,L857,O857:P857))</f>
        <v>0</v>
      </c>
      <c r="R857" s="369"/>
      <c r="S857" s="369"/>
      <c r="T857" s="369"/>
      <c r="U857" s="369"/>
      <c r="V857" s="344">
        <f t="shared" si="171"/>
        <v>0</v>
      </c>
      <c r="W857" s="345">
        <f>IF(ISBLANK($B857),0,VLOOKUP($B857,Listen!$A$2:$C$45,2,FALSE))</f>
        <v>0</v>
      </c>
      <c r="X857" s="345">
        <f>IF(ISBLANK($B857),0,VLOOKUP($B857,Listen!$A$2:$C$45,3,FALSE))</f>
        <v>0</v>
      </c>
      <c r="Y857" s="372">
        <f t="shared" si="174"/>
        <v>0</v>
      </c>
      <c r="Z857" s="372">
        <f t="shared" si="173"/>
        <v>0</v>
      </c>
      <c r="AA857" s="372">
        <f t="shared" si="173"/>
        <v>0</v>
      </c>
      <c r="AB857" s="372">
        <f t="shared" si="173"/>
        <v>0</v>
      </c>
      <c r="AC857" s="372">
        <f t="shared" si="173"/>
        <v>0</v>
      </c>
      <c r="AD857" s="372">
        <f t="shared" si="173"/>
        <v>0</v>
      </c>
      <c r="AE857" s="372">
        <f t="shared" si="173"/>
        <v>0</v>
      </c>
      <c r="AF857" s="346">
        <f t="shared" si="172"/>
        <v>0</v>
      </c>
      <c r="AG857" s="346">
        <f>IF(C857=Allgemeines!$C$12,SAV!$V857-SAV!$AH857,HLOOKUP(Allgemeines!$C$12-1,$AI$4:$AO$2000,ROW(C857)-3,FALSE)-$AH857)</f>
        <v>0</v>
      </c>
      <c r="AH857" s="346">
        <f>HLOOKUP(Allgemeines!$C$12,$AI$4:$AO$2000,ROW(C857)-3,FALSE)</f>
        <v>0</v>
      </c>
      <c r="AI857" s="346">
        <f t="shared" si="163"/>
        <v>0</v>
      </c>
      <c r="AJ857" s="346">
        <f t="shared" si="164"/>
        <v>0</v>
      </c>
      <c r="AK857" s="346">
        <f t="shared" si="165"/>
        <v>0</v>
      </c>
      <c r="AL857" s="346">
        <f t="shared" si="166"/>
        <v>0</v>
      </c>
      <c r="AM857" s="346">
        <f t="shared" si="167"/>
        <v>0</v>
      </c>
      <c r="AN857" s="346">
        <f t="shared" si="168"/>
        <v>0</v>
      </c>
      <c r="AO857" s="346">
        <f t="shared" si="169"/>
        <v>0</v>
      </c>
    </row>
    <row r="858" spans="1:41" x14ac:dyDescent="0.25">
      <c r="A858" s="369"/>
      <c r="B858" s="369"/>
      <c r="C858" s="370"/>
      <c r="D858" s="369"/>
      <c r="E858" s="369"/>
      <c r="F858" s="369"/>
      <c r="G858" s="344">
        <f t="shared" si="170"/>
        <v>0</v>
      </c>
      <c r="H858" s="369"/>
      <c r="I858" s="369"/>
      <c r="J858" s="369"/>
      <c r="K858" s="369"/>
      <c r="L858" s="369"/>
      <c r="M858" s="369"/>
      <c r="N858" s="369"/>
      <c r="O858" s="369"/>
      <c r="P858" s="371"/>
      <c r="Q858" s="465">
        <f>IF(C858&gt;Allgemeines!$C$12,0,SUM(G858,H858,J858,K858,M858:N858)-SUM(I858,L858,O858:P858))</f>
        <v>0</v>
      </c>
      <c r="R858" s="369"/>
      <c r="S858" s="369"/>
      <c r="T858" s="369"/>
      <c r="U858" s="369"/>
      <c r="V858" s="344">
        <f t="shared" si="171"/>
        <v>0</v>
      </c>
      <c r="W858" s="345">
        <f>IF(ISBLANK($B858),0,VLOOKUP($B858,Listen!$A$2:$C$45,2,FALSE))</f>
        <v>0</v>
      </c>
      <c r="X858" s="345">
        <f>IF(ISBLANK($B858),0,VLOOKUP($B858,Listen!$A$2:$C$45,3,FALSE))</f>
        <v>0</v>
      </c>
      <c r="Y858" s="372">
        <f t="shared" si="174"/>
        <v>0</v>
      </c>
      <c r="Z858" s="372">
        <f t="shared" si="173"/>
        <v>0</v>
      </c>
      <c r="AA858" s="372">
        <f t="shared" si="173"/>
        <v>0</v>
      </c>
      <c r="AB858" s="372">
        <f t="shared" si="173"/>
        <v>0</v>
      </c>
      <c r="AC858" s="372">
        <f t="shared" si="173"/>
        <v>0</v>
      </c>
      <c r="AD858" s="372">
        <f t="shared" si="173"/>
        <v>0</v>
      </c>
      <c r="AE858" s="372">
        <f t="shared" si="173"/>
        <v>0</v>
      </c>
      <c r="AF858" s="346">
        <f t="shared" si="172"/>
        <v>0</v>
      </c>
      <c r="AG858" s="346">
        <f>IF(C858=Allgemeines!$C$12,SAV!$V858-SAV!$AH858,HLOOKUP(Allgemeines!$C$12-1,$AI$4:$AO$2000,ROW(C858)-3,FALSE)-$AH858)</f>
        <v>0</v>
      </c>
      <c r="AH858" s="346">
        <f>HLOOKUP(Allgemeines!$C$12,$AI$4:$AO$2000,ROW(C858)-3,FALSE)</f>
        <v>0</v>
      </c>
      <c r="AI858" s="346">
        <f t="shared" si="163"/>
        <v>0</v>
      </c>
      <c r="AJ858" s="346">
        <f t="shared" si="164"/>
        <v>0</v>
      </c>
      <c r="AK858" s="346">
        <f t="shared" si="165"/>
        <v>0</v>
      </c>
      <c r="AL858" s="346">
        <f t="shared" si="166"/>
        <v>0</v>
      </c>
      <c r="AM858" s="346">
        <f t="shared" si="167"/>
        <v>0</v>
      </c>
      <c r="AN858" s="346">
        <f t="shared" si="168"/>
        <v>0</v>
      </c>
      <c r="AO858" s="346">
        <f t="shared" si="169"/>
        <v>0</v>
      </c>
    </row>
    <row r="859" spans="1:41" x14ac:dyDescent="0.25">
      <c r="A859" s="369"/>
      <c r="B859" s="369"/>
      <c r="C859" s="370"/>
      <c r="D859" s="369"/>
      <c r="E859" s="369"/>
      <c r="F859" s="369"/>
      <c r="G859" s="344">
        <f t="shared" si="170"/>
        <v>0</v>
      </c>
      <c r="H859" s="369"/>
      <c r="I859" s="369"/>
      <c r="J859" s="369"/>
      <c r="K859" s="369"/>
      <c r="L859" s="369"/>
      <c r="M859" s="369"/>
      <c r="N859" s="369"/>
      <c r="O859" s="369"/>
      <c r="P859" s="371"/>
      <c r="Q859" s="465">
        <f>IF(C859&gt;Allgemeines!$C$12,0,SUM(G859,H859,J859,K859,M859:N859)-SUM(I859,L859,O859:P859))</f>
        <v>0</v>
      </c>
      <c r="R859" s="369"/>
      <c r="S859" s="369"/>
      <c r="T859" s="369"/>
      <c r="U859" s="369"/>
      <c r="V859" s="344">
        <f t="shared" si="171"/>
        <v>0</v>
      </c>
      <c r="W859" s="345">
        <f>IF(ISBLANK($B859),0,VLOOKUP($B859,Listen!$A$2:$C$45,2,FALSE))</f>
        <v>0</v>
      </c>
      <c r="X859" s="345">
        <f>IF(ISBLANK($B859),0,VLOOKUP($B859,Listen!$A$2:$C$45,3,FALSE))</f>
        <v>0</v>
      </c>
      <c r="Y859" s="372">
        <f t="shared" si="174"/>
        <v>0</v>
      </c>
      <c r="Z859" s="372">
        <f t="shared" si="173"/>
        <v>0</v>
      </c>
      <c r="AA859" s="372">
        <f t="shared" si="173"/>
        <v>0</v>
      </c>
      <c r="AB859" s="372">
        <f t="shared" si="173"/>
        <v>0</v>
      </c>
      <c r="AC859" s="372">
        <f t="shared" si="173"/>
        <v>0</v>
      </c>
      <c r="AD859" s="372">
        <f t="shared" si="173"/>
        <v>0</v>
      </c>
      <c r="AE859" s="372">
        <f t="shared" si="173"/>
        <v>0</v>
      </c>
      <c r="AF859" s="346">
        <f t="shared" si="172"/>
        <v>0</v>
      </c>
      <c r="AG859" s="346">
        <f>IF(C859=Allgemeines!$C$12,SAV!$V859-SAV!$AH859,HLOOKUP(Allgemeines!$C$12-1,$AI$4:$AO$2000,ROW(C859)-3,FALSE)-$AH859)</f>
        <v>0</v>
      </c>
      <c r="AH859" s="346">
        <f>HLOOKUP(Allgemeines!$C$12,$AI$4:$AO$2000,ROW(C859)-3,FALSE)</f>
        <v>0</v>
      </c>
      <c r="AI859" s="346">
        <f t="shared" si="163"/>
        <v>0</v>
      </c>
      <c r="AJ859" s="346">
        <f t="shared" si="164"/>
        <v>0</v>
      </c>
      <c r="AK859" s="346">
        <f t="shared" si="165"/>
        <v>0</v>
      </c>
      <c r="AL859" s="346">
        <f t="shared" si="166"/>
        <v>0</v>
      </c>
      <c r="AM859" s="346">
        <f t="shared" si="167"/>
        <v>0</v>
      </c>
      <c r="AN859" s="346">
        <f t="shared" si="168"/>
        <v>0</v>
      </c>
      <c r="AO859" s="346">
        <f t="shared" si="169"/>
        <v>0</v>
      </c>
    </row>
    <row r="860" spans="1:41" x14ac:dyDescent="0.25">
      <c r="A860" s="369"/>
      <c r="B860" s="369"/>
      <c r="C860" s="370"/>
      <c r="D860" s="369"/>
      <c r="E860" s="369"/>
      <c r="F860" s="369"/>
      <c r="G860" s="344">
        <f t="shared" si="170"/>
        <v>0</v>
      </c>
      <c r="H860" s="369"/>
      <c r="I860" s="369"/>
      <c r="J860" s="369"/>
      <c r="K860" s="369"/>
      <c r="L860" s="369"/>
      <c r="M860" s="369"/>
      <c r="N860" s="369"/>
      <c r="O860" s="369"/>
      <c r="P860" s="371"/>
      <c r="Q860" s="465">
        <f>IF(C860&gt;Allgemeines!$C$12,0,SUM(G860,H860,J860,K860,M860:N860)-SUM(I860,L860,O860:P860))</f>
        <v>0</v>
      </c>
      <c r="R860" s="369"/>
      <c r="S860" s="369"/>
      <c r="T860" s="369"/>
      <c r="U860" s="369"/>
      <c r="V860" s="344">
        <f t="shared" si="171"/>
        <v>0</v>
      </c>
      <c r="W860" s="345">
        <f>IF(ISBLANK($B860),0,VLOOKUP($B860,Listen!$A$2:$C$45,2,FALSE))</f>
        <v>0</v>
      </c>
      <c r="X860" s="345">
        <f>IF(ISBLANK($B860),0,VLOOKUP($B860,Listen!$A$2:$C$45,3,FALSE))</f>
        <v>0</v>
      </c>
      <c r="Y860" s="372">
        <f t="shared" si="174"/>
        <v>0</v>
      </c>
      <c r="Z860" s="372">
        <f t="shared" si="173"/>
        <v>0</v>
      </c>
      <c r="AA860" s="372">
        <f t="shared" si="173"/>
        <v>0</v>
      </c>
      <c r="AB860" s="372">
        <f t="shared" si="173"/>
        <v>0</v>
      </c>
      <c r="AC860" s="372">
        <f t="shared" si="173"/>
        <v>0</v>
      </c>
      <c r="AD860" s="372">
        <f t="shared" si="173"/>
        <v>0</v>
      </c>
      <c r="AE860" s="372">
        <f t="shared" si="173"/>
        <v>0</v>
      </c>
      <c r="AF860" s="346">
        <f t="shared" si="172"/>
        <v>0</v>
      </c>
      <c r="AG860" s="346">
        <f>IF(C860=Allgemeines!$C$12,SAV!$V860-SAV!$AH860,HLOOKUP(Allgemeines!$C$12-1,$AI$4:$AO$2000,ROW(C860)-3,FALSE)-$AH860)</f>
        <v>0</v>
      </c>
      <c r="AH860" s="346">
        <f>HLOOKUP(Allgemeines!$C$12,$AI$4:$AO$2000,ROW(C860)-3,FALSE)</f>
        <v>0</v>
      </c>
      <c r="AI860" s="346">
        <f t="shared" si="163"/>
        <v>0</v>
      </c>
      <c r="AJ860" s="346">
        <f t="shared" si="164"/>
        <v>0</v>
      </c>
      <c r="AK860" s="346">
        <f t="shared" si="165"/>
        <v>0</v>
      </c>
      <c r="AL860" s="346">
        <f t="shared" si="166"/>
        <v>0</v>
      </c>
      <c r="AM860" s="346">
        <f t="shared" si="167"/>
        <v>0</v>
      </c>
      <c r="AN860" s="346">
        <f t="shared" si="168"/>
        <v>0</v>
      </c>
      <c r="AO860" s="346">
        <f t="shared" si="169"/>
        <v>0</v>
      </c>
    </row>
    <row r="861" spans="1:41" x14ac:dyDescent="0.25">
      <c r="A861" s="369"/>
      <c r="B861" s="369"/>
      <c r="C861" s="370"/>
      <c r="D861" s="369"/>
      <c r="E861" s="369"/>
      <c r="F861" s="369"/>
      <c r="G861" s="344">
        <f t="shared" si="170"/>
        <v>0</v>
      </c>
      <c r="H861" s="369"/>
      <c r="I861" s="369"/>
      <c r="J861" s="369"/>
      <c r="K861" s="369"/>
      <c r="L861" s="369"/>
      <c r="M861" s="369"/>
      <c r="N861" s="369"/>
      <c r="O861" s="369"/>
      <c r="P861" s="371"/>
      <c r="Q861" s="465">
        <f>IF(C861&gt;Allgemeines!$C$12,0,SUM(G861,H861,J861,K861,M861:N861)-SUM(I861,L861,O861:P861))</f>
        <v>0</v>
      </c>
      <c r="R861" s="369"/>
      <c r="S861" s="369"/>
      <c r="T861" s="369"/>
      <c r="U861" s="369"/>
      <c r="V861" s="344">
        <f t="shared" si="171"/>
        <v>0</v>
      </c>
      <c r="W861" s="345">
        <f>IF(ISBLANK($B861),0,VLOOKUP($B861,Listen!$A$2:$C$45,2,FALSE))</f>
        <v>0</v>
      </c>
      <c r="X861" s="345">
        <f>IF(ISBLANK($B861),0,VLOOKUP($B861,Listen!$A$2:$C$45,3,FALSE))</f>
        <v>0</v>
      </c>
      <c r="Y861" s="372">
        <f t="shared" si="174"/>
        <v>0</v>
      </c>
      <c r="Z861" s="372">
        <f t="shared" si="173"/>
        <v>0</v>
      </c>
      <c r="AA861" s="372">
        <f t="shared" si="173"/>
        <v>0</v>
      </c>
      <c r="AB861" s="372">
        <f t="shared" si="173"/>
        <v>0</v>
      </c>
      <c r="AC861" s="372">
        <f t="shared" si="173"/>
        <v>0</v>
      </c>
      <c r="AD861" s="372">
        <f t="shared" si="173"/>
        <v>0</v>
      </c>
      <c r="AE861" s="372">
        <f t="shared" si="173"/>
        <v>0</v>
      </c>
      <c r="AF861" s="346">
        <f t="shared" si="172"/>
        <v>0</v>
      </c>
      <c r="AG861" s="346">
        <f>IF(C861=Allgemeines!$C$12,SAV!$V861-SAV!$AH861,HLOOKUP(Allgemeines!$C$12-1,$AI$4:$AO$2000,ROW(C861)-3,FALSE)-$AH861)</f>
        <v>0</v>
      </c>
      <c r="AH861" s="346">
        <f>HLOOKUP(Allgemeines!$C$12,$AI$4:$AO$2000,ROW(C861)-3,FALSE)</f>
        <v>0</v>
      </c>
      <c r="AI861" s="346">
        <f t="shared" si="163"/>
        <v>0</v>
      </c>
      <c r="AJ861" s="346">
        <f t="shared" si="164"/>
        <v>0</v>
      </c>
      <c r="AK861" s="346">
        <f t="shared" si="165"/>
        <v>0</v>
      </c>
      <c r="AL861" s="346">
        <f t="shared" si="166"/>
        <v>0</v>
      </c>
      <c r="AM861" s="346">
        <f t="shared" si="167"/>
        <v>0</v>
      </c>
      <c r="AN861" s="346">
        <f t="shared" si="168"/>
        <v>0</v>
      </c>
      <c r="AO861" s="346">
        <f t="shared" si="169"/>
        <v>0</v>
      </c>
    </row>
    <row r="862" spans="1:41" x14ac:dyDescent="0.25">
      <c r="A862" s="369"/>
      <c r="B862" s="369"/>
      <c r="C862" s="370"/>
      <c r="D862" s="369"/>
      <c r="E862" s="369"/>
      <c r="F862" s="369"/>
      <c r="G862" s="344">
        <f t="shared" si="170"/>
        <v>0</v>
      </c>
      <c r="H862" s="369"/>
      <c r="I862" s="369"/>
      <c r="J862" s="369"/>
      <c r="K862" s="369"/>
      <c r="L862" s="369"/>
      <c r="M862" s="369"/>
      <c r="N862" s="369"/>
      <c r="O862" s="369"/>
      <c r="P862" s="371"/>
      <c r="Q862" s="465">
        <f>IF(C862&gt;Allgemeines!$C$12,0,SUM(G862,H862,J862,K862,M862:N862)-SUM(I862,L862,O862:P862))</f>
        <v>0</v>
      </c>
      <c r="R862" s="369"/>
      <c r="S862" s="369"/>
      <c r="T862" s="369"/>
      <c r="U862" s="369"/>
      <c r="V862" s="344">
        <f t="shared" si="171"/>
        <v>0</v>
      </c>
      <c r="W862" s="345">
        <f>IF(ISBLANK($B862),0,VLOOKUP($B862,Listen!$A$2:$C$45,2,FALSE))</f>
        <v>0</v>
      </c>
      <c r="X862" s="345">
        <f>IF(ISBLANK($B862),0,VLOOKUP($B862,Listen!$A$2:$C$45,3,FALSE))</f>
        <v>0</v>
      </c>
      <c r="Y862" s="372">
        <f t="shared" si="174"/>
        <v>0</v>
      </c>
      <c r="Z862" s="372">
        <f t="shared" si="173"/>
        <v>0</v>
      </c>
      <c r="AA862" s="372">
        <f t="shared" si="173"/>
        <v>0</v>
      </c>
      <c r="AB862" s="372">
        <f t="shared" si="173"/>
        <v>0</v>
      </c>
      <c r="AC862" s="372">
        <f t="shared" si="173"/>
        <v>0</v>
      </c>
      <c r="AD862" s="372">
        <f t="shared" si="173"/>
        <v>0</v>
      </c>
      <c r="AE862" s="372">
        <f t="shared" si="173"/>
        <v>0</v>
      </c>
      <c r="AF862" s="346">
        <f t="shared" si="172"/>
        <v>0</v>
      </c>
      <c r="AG862" s="346">
        <f>IF(C862=Allgemeines!$C$12,SAV!$V862-SAV!$AH862,HLOOKUP(Allgemeines!$C$12-1,$AI$4:$AO$2000,ROW(C862)-3,FALSE)-$AH862)</f>
        <v>0</v>
      </c>
      <c r="AH862" s="346">
        <f>HLOOKUP(Allgemeines!$C$12,$AI$4:$AO$2000,ROW(C862)-3,FALSE)</f>
        <v>0</v>
      </c>
      <c r="AI862" s="346">
        <f t="shared" si="163"/>
        <v>0</v>
      </c>
      <c r="AJ862" s="346">
        <f t="shared" si="164"/>
        <v>0</v>
      </c>
      <c r="AK862" s="346">
        <f t="shared" si="165"/>
        <v>0</v>
      </c>
      <c r="AL862" s="346">
        <f t="shared" si="166"/>
        <v>0</v>
      </c>
      <c r="AM862" s="346">
        <f t="shared" si="167"/>
        <v>0</v>
      </c>
      <c r="AN862" s="346">
        <f t="shared" si="168"/>
        <v>0</v>
      </c>
      <c r="AO862" s="346">
        <f t="shared" si="169"/>
        <v>0</v>
      </c>
    </row>
    <row r="863" spans="1:41" x14ac:dyDescent="0.25">
      <c r="A863" s="369"/>
      <c r="B863" s="369"/>
      <c r="C863" s="370"/>
      <c r="D863" s="369"/>
      <c r="E863" s="369"/>
      <c r="F863" s="369"/>
      <c r="G863" s="344">
        <f t="shared" si="170"/>
        <v>0</v>
      </c>
      <c r="H863" s="369"/>
      <c r="I863" s="369"/>
      <c r="J863" s="369"/>
      <c r="K863" s="369"/>
      <c r="L863" s="369"/>
      <c r="M863" s="369"/>
      <c r="N863" s="369"/>
      <c r="O863" s="369"/>
      <c r="P863" s="371"/>
      <c r="Q863" s="465">
        <f>IF(C863&gt;Allgemeines!$C$12,0,SUM(G863,H863,J863,K863,M863:N863)-SUM(I863,L863,O863:P863))</f>
        <v>0</v>
      </c>
      <c r="R863" s="369"/>
      <c r="S863" s="369"/>
      <c r="T863" s="369"/>
      <c r="U863" s="369"/>
      <c r="V863" s="344">
        <f t="shared" si="171"/>
        <v>0</v>
      </c>
      <c r="W863" s="345">
        <f>IF(ISBLANK($B863),0,VLOOKUP($B863,Listen!$A$2:$C$45,2,FALSE))</f>
        <v>0</v>
      </c>
      <c r="X863" s="345">
        <f>IF(ISBLANK($B863),0,VLOOKUP($B863,Listen!$A$2:$C$45,3,FALSE))</f>
        <v>0</v>
      </c>
      <c r="Y863" s="372">
        <f t="shared" si="174"/>
        <v>0</v>
      </c>
      <c r="Z863" s="372">
        <f t="shared" si="173"/>
        <v>0</v>
      </c>
      <c r="AA863" s="372">
        <f t="shared" si="173"/>
        <v>0</v>
      </c>
      <c r="AB863" s="372">
        <f t="shared" si="173"/>
        <v>0</v>
      </c>
      <c r="AC863" s="372">
        <f t="shared" si="173"/>
        <v>0</v>
      </c>
      <c r="AD863" s="372">
        <f t="shared" si="173"/>
        <v>0</v>
      </c>
      <c r="AE863" s="372">
        <f t="shared" si="173"/>
        <v>0</v>
      </c>
      <c r="AF863" s="346">
        <f t="shared" si="172"/>
        <v>0</v>
      </c>
      <c r="AG863" s="346">
        <f>IF(C863=Allgemeines!$C$12,SAV!$V863-SAV!$AH863,HLOOKUP(Allgemeines!$C$12-1,$AI$4:$AO$2000,ROW(C863)-3,FALSE)-$AH863)</f>
        <v>0</v>
      </c>
      <c r="AH863" s="346">
        <f>HLOOKUP(Allgemeines!$C$12,$AI$4:$AO$2000,ROW(C863)-3,FALSE)</f>
        <v>0</v>
      </c>
      <c r="AI863" s="346">
        <f t="shared" si="163"/>
        <v>0</v>
      </c>
      <c r="AJ863" s="346">
        <f t="shared" si="164"/>
        <v>0</v>
      </c>
      <c r="AK863" s="346">
        <f t="shared" si="165"/>
        <v>0</v>
      </c>
      <c r="AL863" s="346">
        <f t="shared" si="166"/>
        <v>0</v>
      </c>
      <c r="AM863" s="346">
        <f t="shared" si="167"/>
        <v>0</v>
      </c>
      <c r="AN863" s="346">
        <f t="shared" si="168"/>
        <v>0</v>
      </c>
      <c r="AO863" s="346">
        <f t="shared" si="169"/>
        <v>0</v>
      </c>
    </row>
    <row r="864" spans="1:41" x14ac:dyDescent="0.25">
      <c r="A864" s="369"/>
      <c r="B864" s="369"/>
      <c r="C864" s="370"/>
      <c r="D864" s="369"/>
      <c r="E864" s="369"/>
      <c r="F864" s="369"/>
      <c r="G864" s="344">
        <f t="shared" si="170"/>
        <v>0</v>
      </c>
      <c r="H864" s="369"/>
      <c r="I864" s="369"/>
      <c r="J864" s="369"/>
      <c r="K864" s="369"/>
      <c r="L864" s="369"/>
      <c r="M864" s="369"/>
      <c r="N864" s="369"/>
      <c r="O864" s="369"/>
      <c r="P864" s="371"/>
      <c r="Q864" s="465">
        <f>IF(C864&gt;Allgemeines!$C$12,0,SUM(G864,H864,J864,K864,M864:N864)-SUM(I864,L864,O864:P864))</f>
        <v>0</v>
      </c>
      <c r="R864" s="369"/>
      <c r="S864" s="369"/>
      <c r="T864" s="369"/>
      <c r="U864" s="369"/>
      <c r="V864" s="344">
        <f t="shared" si="171"/>
        <v>0</v>
      </c>
      <c r="W864" s="345">
        <f>IF(ISBLANK($B864),0,VLOOKUP($B864,Listen!$A$2:$C$45,2,FALSE))</f>
        <v>0</v>
      </c>
      <c r="X864" s="345">
        <f>IF(ISBLANK($B864),0,VLOOKUP($B864,Listen!$A$2:$C$45,3,FALSE))</f>
        <v>0</v>
      </c>
      <c r="Y864" s="372">
        <f t="shared" si="174"/>
        <v>0</v>
      </c>
      <c r="Z864" s="372">
        <f t="shared" si="173"/>
        <v>0</v>
      </c>
      <c r="AA864" s="372">
        <f t="shared" si="173"/>
        <v>0</v>
      </c>
      <c r="AB864" s="372">
        <f t="shared" si="173"/>
        <v>0</v>
      </c>
      <c r="AC864" s="372">
        <f t="shared" si="173"/>
        <v>0</v>
      </c>
      <c r="AD864" s="372">
        <f t="shared" si="173"/>
        <v>0</v>
      </c>
      <c r="AE864" s="372">
        <f t="shared" si="173"/>
        <v>0</v>
      </c>
      <c r="AF864" s="346">
        <f t="shared" si="172"/>
        <v>0</v>
      </c>
      <c r="AG864" s="346">
        <f>IF(C864=Allgemeines!$C$12,SAV!$V864-SAV!$AH864,HLOOKUP(Allgemeines!$C$12-1,$AI$4:$AO$2000,ROW(C864)-3,FALSE)-$AH864)</f>
        <v>0</v>
      </c>
      <c r="AH864" s="346">
        <f>HLOOKUP(Allgemeines!$C$12,$AI$4:$AO$2000,ROW(C864)-3,FALSE)</f>
        <v>0</v>
      </c>
      <c r="AI864" s="346">
        <f t="shared" si="163"/>
        <v>0</v>
      </c>
      <c r="AJ864" s="346">
        <f t="shared" si="164"/>
        <v>0</v>
      </c>
      <c r="AK864" s="346">
        <f t="shared" si="165"/>
        <v>0</v>
      </c>
      <c r="AL864" s="346">
        <f t="shared" si="166"/>
        <v>0</v>
      </c>
      <c r="AM864" s="346">
        <f t="shared" si="167"/>
        <v>0</v>
      </c>
      <c r="AN864" s="346">
        <f t="shared" si="168"/>
        <v>0</v>
      </c>
      <c r="AO864" s="346">
        <f t="shared" si="169"/>
        <v>0</v>
      </c>
    </row>
    <row r="865" spans="1:41" x14ac:dyDescent="0.25">
      <c r="A865" s="369"/>
      <c r="B865" s="369"/>
      <c r="C865" s="370"/>
      <c r="D865" s="369"/>
      <c r="E865" s="369"/>
      <c r="F865" s="369"/>
      <c r="G865" s="344">
        <f t="shared" si="170"/>
        <v>0</v>
      </c>
      <c r="H865" s="369"/>
      <c r="I865" s="369"/>
      <c r="J865" s="369"/>
      <c r="K865" s="369"/>
      <c r="L865" s="369"/>
      <c r="M865" s="369"/>
      <c r="N865" s="369"/>
      <c r="O865" s="369"/>
      <c r="P865" s="371"/>
      <c r="Q865" s="465">
        <f>IF(C865&gt;Allgemeines!$C$12,0,SUM(G865,H865,J865,K865,M865:N865)-SUM(I865,L865,O865:P865))</f>
        <v>0</v>
      </c>
      <c r="R865" s="369"/>
      <c r="S865" s="369"/>
      <c r="T865" s="369"/>
      <c r="U865" s="369"/>
      <c r="V865" s="344">
        <f t="shared" si="171"/>
        <v>0</v>
      </c>
      <c r="W865" s="345">
        <f>IF(ISBLANK($B865),0,VLOOKUP($B865,Listen!$A$2:$C$45,2,FALSE))</f>
        <v>0</v>
      </c>
      <c r="X865" s="345">
        <f>IF(ISBLANK($B865),0,VLOOKUP($B865,Listen!$A$2:$C$45,3,FALSE))</f>
        <v>0</v>
      </c>
      <c r="Y865" s="372">
        <f t="shared" si="174"/>
        <v>0</v>
      </c>
      <c r="Z865" s="372">
        <f t="shared" si="173"/>
        <v>0</v>
      </c>
      <c r="AA865" s="372">
        <f t="shared" si="173"/>
        <v>0</v>
      </c>
      <c r="AB865" s="372">
        <f t="shared" si="173"/>
        <v>0</v>
      </c>
      <c r="AC865" s="372">
        <f t="shared" si="173"/>
        <v>0</v>
      </c>
      <c r="AD865" s="372">
        <f t="shared" si="173"/>
        <v>0</v>
      </c>
      <c r="AE865" s="372">
        <f t="shared" si="173"/>
        <v>0</v>
      </c>
      <c r="AF865" s="346">
        <f t="shared" si="172"/>
        <v>0</v>
      </c>
      <c r="AG865" s="346">
        <f>IF(C865=Allgemeines!$C$12,SAV!$V865-SAV!$AH865,HLOOKUP(Allgemeines!$C$12-1,$AI$4:$AO$2000,ROW(C865)-3,FALSE)-$AH865)</f>
        <v>0</v>
      </c>
      <c r="AH865" s="346">
        <f>HLOOKUP(Allgemeines!$C$12,$AI$4:$AO$2000,ROW(C865)-3,FALSE)</f>
        <v>0</v>
      </c>
      <c r="AI865" s="346">
        <f t="shared" si="163"/>
        <v>0</v>
      </c>
      <c r="AJ865" s="346">
        <f t="shared" si="164"/>
        <v>0</v>
      </c>
      <c r="AK865" s="346">
        <f t="shared" si="165"/>
        <v>0</v>
      </c>
      <c r="AL865" s="346">
        <f t="shared" si="166"/>
        <v>0</v>
      </c>
      <c r="AM865" s="346">
        <f t="shared" si="167"/>
        <v>0</v>
      </c>
      <c r="AN865" s="346">
        <f t="shared" si="168"/>
        <v>0</v>
      </c>
      <c r="AO865" s="346">
        <f t="shared" si="169"/>
        <v>0</v>
      </c>
    </row>
    <row r="866" spans="1:41" x14ac:dyDescent="0.25">
      <c r="A866" s="369"/>
      <c r="B866" s="369"/>
      <c r="C866" s="370"/>
      <c r="D866" s="369"/>
      <c r="E866" s="369"/>
      <c r="F866" s="369"/>
      <c r="G866" s="344">
        <f t="shared" si="170"/>
        <v>0</v>
      </c>
      <c r="H866" s="369"/>
      <c r="I866" s="369"/>
      <c r="J866" s="369"/>
      <c r="K866" s="369"/>
      <c r="L866" s="369"/>
      <c r="M866" s="369"/>
      <c r="N866" s="369"/>
      <c r="O866" s="369"/>
      <c r="P866" s="371"/>
      <c r="Q866" s="465">
        <f>IF(C866&gt;Allgemeines!$C$12,0,SUM(G866,H866,J866,K866,M866:N866)-SUM(I866,L866,O866:P866))</f>
        <v>0</v>
      </c>
      <c r="R866" s="369"/>
      <c r="S866" s="369"/>
      <c r="T866" s="369"/>
      <c r="U866" s="369"/>
      <c r="V866" s="344">
        <f t="shared" si="171"/>
        <v>0</v>
      </c>
      <c r="W866" s="345">
        <f>IF(ISBLANK($B866),0,VLOOKUP($B866,Listen!$A$2:$C$45,2,FALSE))</f>
        <v>0</v>
      </c>
      <c r="X866" s="345">
        <f>IF(ISBLANK($B866),0,VLOOKUP($B866,Listen!$A$2:$C$45,3,FALSE))</f>
        <v>0</v>
      </c>
      <c r="Y866" s="372">
        <f t="shared" si="174"/>
        <v>0</v>
      </c>
      <c r="Z866" s="372">
        <f t="shared" si="173"/>
        <v>0</v>
      </c>
      <c r="AA866" s="372">
        <f t="shared" si="173"/>
        <v>0</v>
      </c>
      <c r="AB866" s="372">
        <f t="shared" si="173"/>
        <v>0</v>
      </c>
      <c r="AC866" s="372">
        <f t="shared" si="173"/>
        <v>0</v>
      </c>
      <c r="AD866" s="372">
        <f t="shared" si="173"/>
        <v>0</v>
      </c>
      <c r="AE866" s="372">
        <f t="shared" si="173"/>
        <v>0</v>
      </c>
      <c r="AF866" s="346">
        <f t="shared" si="172"/>
        <v>0</v>
      </c>
      <c r="AG866" s="346">
        <f>IF(C866=Allgemeines!$C$12,SAV!$V866-SAV!$AH866,HLOOKUP(Allgemeines!$C$12-1,$AI$4:$AO$2000,ROW(C866)-3,FALSE)-$AH866)</f>
        <v>0</v>
      </c>
      <c r="AH866" s="346">
        <f>HLOOKUP(Allgemeines!$C$12,$AI$4:$AO$2000,ROW(C866)-3,FALSE)</f>
        <v>0</v>
      </c>
      <c r="AI866" s="346">
        <f t="shared" si="163"/>
        <v>0</v>
      </c>
      <c r="AJ866" s="346">
        <f t="shared" si="164"/>
        <v>0</v>
      </c>
      <c r="AK866" s="346">
        <f t="shared" si="165"/>
        <v>0</v>
      </c>
      <c r="AL866" s="346">
        <f t="shared" si="166"/>
        <v>0</v>
      </c>
      <c r="AM866" s="346">
        <f t="shared" si="167"/>
        <v>0</v>
      </c>
      <c r="AN866" s="346">
        <f t="shared" si="168"/>
        <v>0</v>
      </c>
      <c r="AO866" s="346">
        <f t="shared" si="169"/>
        <v>0</v>
      </c>
    </row>
    <row r="867" spans="1:41" x14ac:dyDescent="0.25">
      <c r="A867" s="369"/>
      <c r="B867" s="369"/>
      <c r="C867" s="370"/>
      <c r="D867" s="369"/>
      <c r="E867" s="369"/>
      <c r="F867" s="369"/>
      <c r="G867" s="344">
        <f t="shared" si="170"/>
        <v>0</v>
      </c>
      <c r="H867" s="369"/>
      <c r="I867" s="369"/>
      <c r="J867" s="369"/>
      <c r="K867" s="369"/>
      <c r="L867" s="369"/>
      <c r="M867" s="369"/>
      <c r="N867" s="369"/>
      <c r="O867" s="369"/>
      <c r="P867" s="371"/>
      <c r="Q867" s="465">
        <f>IF(C867&gt;Allgemeines!$C$12,0,SUM(G867,H867,J867,K867,M867:N867)-SUM(I867,L867,O867:P867))</f>
        <v>0</v>
      </c>
      <c r="R867" s="369"/>
      <c r="S867" s="369"/>
      <c r="T867" s="369"/>
      <c r="U867" s="369"/>
      <c r="V867" s="344">
        <f t="shared" si="171"/>
        <v>0</v>
      </c>
      <c r="W867" s="345">
        <f>IF(ISBLANK($B867),0,VLOOKUP($B867,Listen!$A$2:$C$45,2,FALSE))</f>
        <v>0</v>
      </c>
      <c r="X867" s="345">
        <f>IF(ISBLANK($B867),0,VLOOKUP($B867,Listen!$A$2:$C$45,3,FALSE))</f>
        <v>0</v>
      </c>
      <c r="Y867" s="372">
        <f t="shared" si="174"/>
        <v>0</v>
      </c>
      <c r="Z867" s="372">
        <f t="shared" si="173"/>
        <v>0</v>
      </c>
      <c r="AA867" s="372">
        <f t="shared" si="173"/>
        <v>0</v>
      </c>
      <c r="AB867" s="372">
        <f t="shared" si="173"/>
        <v>0</v>
      </c>
      <c r="AC867" s="372">
        <f t="shared" si="173"/>
        <v>0</v>
      </c>
      <c r="AD867" s="372">
        <f t="shared" si="173"/>
        <v>0</v>
      </c>
      <c r="AE867" s="372">
        <f t="shared" si="173"/>
        <v>0</v>
      </c>
      <c r="AF867" s="346">
        <f t="shared" si="172"/>
        <v>0</v>
      </c>
      <c r="AG867" s="346">
        <f>IF(C867=Allgemeines!$C$12,SAV!$V867-SAV!$AH867,HLOOKUP(Allgemeines!$C$12-1,$AI$4:$AO$2000,ROW(C867)-3,FALSE)-$AH867)</f>
        <v>0</v>
      </c>
      <c r="AH867" s="346">
        <f>HLOOKUP(Allgemeines!$C$12,$AI$4:$AO$2000,ROW(C867)-3,FALSE)</f>
        <v>0</v>
      </c>
      <c r="AI867" s="346">
        <f t="shared" si="163"/>
        <v>0</v>
      </c>
      <c r="AJ867" s="346">
        <f t="shared" si="164"/>
        <v>0</v>
      </c>
      <c r="AK867" s="346">
        <f t="shared" si="165"/>
        <v>0</v>
      </c>
      <c r="AL867" s="346">
        <f t="shared" si="166"/>
        <v>0</v>
      </c>
      <c r="AM867" s="346">
        <f t="shared" si="167"/>
        <v>0</v>
      </c>
      <c r="AN867" s="346">
        <f t="shared" si="168"/>
        <v>0</v>
      </c>
      <c r="AO867" s="346">
        <f t="shared" si="169"/>
        <v>0</v>
      </c>
    </row>
    <row r="868" spans="1:41" x14ac:dyDescent="0.25">
      <c r="A868" s="369"/>
      <c r="B868" s="369"/>
      <c r="C868" s="370"/>
      <c r="D868" s="369"/>
      <c r="E868" s="369"/>
      <c r="F868" s="369"/>
      <c r="G868" s="344">
        <f t="shared" si="170"/>
        <v>0</v>
      </c>
      <c r="H868" s="369"/>
      <c r="I868" s="369"/>
      <c r="J868" s="369"/>
      <c r="K868" s="369"/>
      <c r="L868" s="369"/>
      <c r="M868" s="369"/>
      <c r="N868" s="369"/>
      <c r="O868" s="369"/>
      <c r="P868" s="371"/>
      <c r="Q868" s="465">
        <f>IF(C868&gt;Allgemeines!$C$12,0,SUM(G868,H868,J868,K868,M868:N868)-SUM(I868,L868,O868:P868))</f>
        <v>0</v>
      </c>
      <c r="R868" s="369"/>
      <c r="S868" s="369"/>
      <c r="T868" s="369"/>
      <c r="U868" s="369"/>
      <c r="V868" s="344">
        <f t="shared" si="171"/>
        <v>0</v>
      </c>
      <c r="W868" s="345">
        <f>IF(ISBLANK($B868),0,VLOOKUP($B868,Listen!$A$2:$C$45,2,FALSE))</f>
        <v>0</v>
      </c>
      <c r="X868" s="345">
        <f>IF(ISBLANK($B868),0,VLOOKUP($B868,Listen!$A$2:$C$45,3,FALSE))</f>
        <v>0</v>
      </c>
      <c r="Y868" s="372">
        <f t="shared" si="174"/>
        <v>0</v>
      </c>
      <c r="Z868" s="372">
        <f t="shared" si="173"/>
        <v>0</v>
      </c>
      <c r="AA868" s="372">
        <f t="shared" si="173"/>
        <v>0</v>
      </c>
      <c r="AB868" s="372">
        <f t="shared" si="173"/>
        <v>0</v>
      </c>
      <c r="AC868" s="372">
        <f t="shared" si="173"/>
        <v>0</v>
      </c>
      <c r="AD868" s="372">
        <f t="shared" si="173"/>
        <v>0</v>
      </c>
      <c r="AE868" s="372">
        <f t="shared" si="173"/>
        <v>0</v>
      </c>
      <c r="AF868" s="346">
        <f t="shared" si="172"/>
        <v>0</v>
      </c>
      <c r="AG868" s="346">
        <f>IF(C868=Allgemeines!$C$12,SAV!$V868-SAV!$AH868,HLOOKUP(Allgemeines!$C$12-1,$AI$4:$AO$2000,ROW(C868)-3,FALSE)-$AH868)</f>
        <v>0</v>
      </c>
      <c r="AH868" s="346">
        <f>HLOOKUP(Allgemeines!$C$12,$AI$4:$AO$2000,ROW(C868)-3,FALSE)</f>
        <v>0</v>
      </c>
      <c r="AI868" s="346">
        <f t="shared" si="163"/>
        <v>0</v>
      </c>
      <c r="AJ868" s="346">
        <f t="shared" si="164"/>
        <v>0</v>
      </c>
      <c r="AK868" s="346">
        <f t="shared" si="165"/>
        <v>0</v>
      </c>
      <c r="AL868" s="346">
        <f t="shared" si="166"/>
        <v>0</v>
      </c>
      <c r="AM868" s="346">
        <f t="shared" si="167"/>
        <v>0</v>
      </c>
      <c r="AN868" s="346">
        <f t="shared" si="168"/>
        <v>0</v>
      </c>
      <c r="AO868" s="346">
        <f t="shared" si="169"/>
        <v>0</v>
      </c>
    </row>
    <row r="869" spans="1:41" x14ac:dyDescent="0.25">
      <c r="A869" s="369"/>
      <c r="B869" s="369"/>
      <c r="C869" s="370"/>
      <c r="D869" s="369"/>
      <c r="E869" s="369"/>
      <c r="F869" s="369"/>
      <c r="G869" s="344">
        <f t="shared" si="170"/>
        <v>0</v>
      </c>
      <c r="H869" s="369"/>
      <c r="I869" s="369"/>
      <c r="J869" s="369"/>
      <c r="K869" s="369"/>
      <c r="L869" s="369"/>
      <c r="M869" s="369"/>
      <c r="N869" s="369"/>
      <c r="O869" s="369"/>
      <c r="P869" s="371"/>
      <c r="Q869" s="465">
        <f>IF(C869&gt;Allgemeines!$C$12,0,SUM(G869,H869,J869,K869,M869:N869)-SUM(I869,L869,O869:P869))</f>
        <v>0</v>
      </c>
      <c r="R869" s="369"/>
      <c r="S869" s="369"/>
      <c r="T869" s="369"/>
      <c r="U869" s="369"/>
      <c r="V869" s="344">
        <f t="shared" si="171"/>
        <v>0</v>
      </c>
      <c r="W869" s="345">
        <f>IF(ISBLANK($B869),0,VLOOKUP($B869,Listen!$A$2:$C$45,2,FALSE))</f>
        <v>0</v>
      </c>
      <c r="X869" s="345">
        <f>IF(ISBLANK($B869),0,VLOOKUP($B869,Listen!$A$2:$C$45,3,FALSE))</f>
        <v>0</v>
      </c>
      <c r="Y869" s="372">
        <f t="shared" si="174"/>
        <v>0</v>
      </c>
      <c r="Z869" s="372">
        <f t="shared" si="173"/>
        <v>0</v>
      </c>
      <c r="AA869" s="372">
        <f t="shared" si="173"/>
        <v>0</v>
      </c>
      <c r="AB869" s="372">
        <f t="shared" si="173"/>
        <v>0</v>
      </c>
      <c r="AC869" s="372">
        <f t="shared" si="173"/>
        <v>0</v>
      </c>
      <c r="AD869" s="372">
        <f t="shared" si="173"/>
        <v>0</v>
      </c>
      <c r="AE869" s="372">
        <f t="shared" si="173"/>
        <v>0</v>
      </c>
      <c r="AF869" s="346">
        <f t="shared" si="172"/>
        <v>0</v>
      </c>
      <c r="AG869" s="346">
        <f>IF(C869=Allgemeines!$C$12,SAV!$V869-SAV!$AH869,HLOOKUP(Allgemeines!$C$12-1,$AI$4:$AO$2000,ROW(C869)-3,FALSE)-$AH869)</f>
        <v>0</v>
      </c>
      <c r="AH869" s="346">
        <f>HLOOKUP(Allgemeines!$C$12,$AI$4:$AO$2000,ROW(C869)-3,FALSE)</f>
        <v>0</v>
      </c>
      <c r="AI869" s="346">
        <f t="shared" si="163"/>
        <v>0</v>
      </c>
      <c r="AJ869" s="346">
        <f t="shared" si="164"/>
        <v>0</v>
      </c>
      <c r="AK869" s="346">
        <f t="shared" si="165"/>
        <v>0</v>
      </c>
      <c r="AL869" s="346">
        <f t="shared" si="166"/>
        <v>0</v>
      </c>
      <c r="AM869" s="346">
        <f t="shared" si="167"/>
        <v>0</v>
      </c>
      <c r="AN869" s="346">
        <f t="shared" si="168"/>
        <v>0</v>
      </c>
      <c r="AO869" s="346">
        <f t="shared" si="169"/>
        <v>0</v>
      </c>
    </row>
    <row r="870" spans="1:41" x14ac:dyDescent="0.25">
      <c r="A870" s="369"/>
      <c r="B870" s="369"/>
      <c r="C870" s="370"/>
      <c r="D870" s="369"/>
      <c r="E870" s="369"/>
      <c r="F870" s="369"/>
      <c r="G870" s="344">
        <f t="shared" si="170"/>
        <v>0</v>
      </c>
      <c r="H870" s="369"/>
      <c r="I870" s="369"/>
      <c r="J870" s="369"/>
      <c r="K870" s="369"/>
      <c r="L870" s="369"/>
      <c r="M870" s="369"/>
      <c r="N870" s="369"/>
      <c r="O870" s="369"/>
      <c r="P870" s="371"/>
      <c r="Q870" s="465">
        <f>IF(C870&gt;Allgemeines!$C$12,0,SUM(G870,H870,J870,K870,M870:N870)-SUM(I870,L870,O870:P870))</f>
        <v>0</v>
      </c>
      <c r="R870" s="369"/>
      <c r="S870" s="369"/>
      <c r="T870" s="369"/>
      <c r="U870" s="369"/>
      <c r="V870" s="344">
        <f t="shared" si="171"/>
        <v>0</v>
      </c>
      <c r="W870" s="345">
        <f>IF(ISBLANK($B870),0,VLOOKUP($B870,Listen!$A$2:$C$45,2,FALSE))</f>
        <v>0</v>
      </c>
      <c r="X870" s="345">
        <f>IF(ISBLANK($B870),0,VLOOKUP($B870,Listen!$A$2:$C$45,3,FALSE))</f>
        <v>0</v>
      </c>
      <c r="Y870" s="372">
        <f t="shared" si="174"/>
        <v>0</v>
      </c>
      <c r="Z870" s="372">
        <f t="shared" si="173"/>
        <v>0</v>
      </c>
      <c r="AA870" s="372">
        <f t="shared" si="173"/>
        <v>0</v>
      </c>
      <c r="AB870" s="372">
        <f t="shared" si="173"/>
        <v>0</v>
      </c>
      <c r="AC870" s="372">
        <f t="shared" si="173"/>
        <v>0</v>
      </c>
      <c r="AD870" s="372">
        <f t="shared" si="173"/>
        <v>0</v>
      </c>
      <c r="AE870" s="372">
        <f t="shared" si="173"/>
        <v>0</v>
      </c>
      <c r="AF870" s="346">
        <f t="shared" si="172"/>
        <v>0</v>
      </c>
      <c r="AG870" s="346">
        <f>IF(C870=Allgemeines!$C$12,SAV!$V870-SAV!$AH870,HLOOKUP(Allgemeines!$C$12-1,$AI$4:$AO$2000,ROW(C870)-3,FALSE)-$AH870)</f>
        <v>0</v>
      </c>
      <c r="AH870" s="346">
        <f>HLOOKUP(Allgemeines!$C$12,$AI$4:$AO$2000,ROW(C870)-3,FALSE)</f>
        <v>0</v>
      </c>
      <c r="AI870" s="346">
        <f t="shared" si="163"/>
        <v>0</v>
      </c>
      <c r="AJ870" s="346">
        <f t="shared" si="164"/>
        <v>0</v>
      </c>
      <c r="AK870" s="346">
        <f t="shared" si="165"/>
        <v>0</v>
      </c>
      <c r="AL870" s="346">
        <f t="shared" si="166"/>
        <v>0</v>
      </c>
      <c r="AM870" s="346">
        <f t="shared" si="167"/>
        <v>0</v>
      </c>
      <c r="AN870" s="346">
        <f t="shared" si="168"/>
        <v>0</v>
      </c>
      <c r="AO870" s="346">
        <f t="shared" si="169"/>
        <v>0</v>
      </c>
    </row>
    <row r="871" spans="1:41" x14ac:dyDescent="0.25">
      <c r="A871" s="369"/>
      <c r="B871" s="369"/>
      <c r="C871" s="370"/>
      <c r="D871" s="369"/>
      <c r="E871" s="369"/>
      <c r="F871" s="369"/>
      <c r="G871" s="344">
        <f t="shared" si="170"/>
        <v>0</v>
      </c>
      <c r="H871" s="369"/>
      <c r="I871" s="369"/>
      <c r="J871" s="369"/>
      <c r="K871" s="369"/>
      <c r="L871" s="369"/>
      <c r="M871" s="369"/>
      <c r="N871" s="369"/>
      <c r="O871" s="369"/>
      <c r="P871" s="371"/>
      <c r="Q871" s="465">
        <f>IF(C871&gt;Allgemeines!$C$12,0,SUM(G871,H871,J871,K871,M871:N871)-SUM(I871,L871,O871:P871))</f>
        <v>0</v>
      </c>
      <c r="R871" s="369"/>
      <c r="S871" s="369"/>
      <c r="T871" s="369"/>
      <c r="U871" s="369"/>
      <c r="V871" s="344">
        <f t="shared" si="171"/>
        <v>0</v>
      </c>
      <c r="W871" s="345">
        <f>IF(ISBLANK($B871),0,VLOOKUP($B871,Listen!$A$2:$C$45,2,FALSE))</f>
        <v>0</v>
      </c>
      <c r="X871" s="345">
        <f>IF(ISBLANK($B871),0,VLOOKUP($B871,Listen!$A$2:$C$45,3,FALSE))</f>
        <v>0</v>
      </c>
      <c r="Y871" s="372">
        <f t="shared" si="174"/>
        <v>0</v>
      </c>
      <c r="Z871" s="372">
        <f t="shared" si="173"/>
        <v>0</v>
      </c>
      <c r="AA871" s="372">
        <f t="shared" si="173"/>
        <v>0</v>
      </c>
      <c r="AB871" s="372">
        <f t="shared" si="173"/>
        <v>0</v>
      </c>
      <c r="AC871" s="372">
        <f t="shared" si="173"/>
        <v>0</v>
      </c>
      <c r="AD871" s="372">
        <f t="shared" si="173"/>
        <v>0</v>
      </c>
      <c r="AE871" s="372">
        <f t="shared" si="173"/>
        <v>0</v>
      </c>
      <c r="AF871" s="346">
        <f t="shared" si="172"/>
        <v>0</v>
      </c>
      <c r="AG871" s="346">
        <f>IF(C871=Allgemeines!$C$12,SAV!$V871-SAV!$AH871,HLOOKUP(Allgemeines!$C$12-1,$AI$4:$AO$2000,ROW(C871)-3,FALSE)-$AH871)</f>
        <v>0</v>
      </c>
      <c r="AH871" s="346">
        <f>HLOOKUP(Allgemeines!$C$12,$AI$4:$AO$2000,ROW(C871)-3,FALSE)</f>
        <v>0</v>
      </c>
      <c r="AI871" s="346">
        <f t="shared" si="163"/>
        <v>0</v>
      </c>
      <c r="AJ871" s="346">
        <f t="shared" si="164"/>
        <v>0</v>
      </c>
      <c r="AK871" s="346">
        <f t="shared" si="165"/>
        <v>0</v>
      </c>
      <c r="AL871" s="346">
        <f t="shared" si="166"/>
        <v>0</v>
      </c>
      <c r="AM871" s="346">
        <f t="shared" si="167"/>
        <v>0</v>
      </c>
      <c r="AN871" s="346">
        <f t="shared" si="168"/>
        <v>0</v>
      </c>
      <c r="AO871" s="346">
        <f t="shared" si="169"/>
        <v>0</v>
      </c>
    </row>
    <row r="872" spans="1:41" x14ac:dyDescent="0.25">
      <c r="A872" s="369"/>
      <c r="B872" s="369"/>
      <c r="C872" s="370"/>
      <c r="D872" s="369"/>
      <c r="E872" s="369"/>
      <c r="F872" s="369"/>
      <c r="G872" s="344">
        <f t="shared" si="170"/>
        <v>0</v>
      </c>
      <c r="H872" s="369"/>
      <c r="I872" s="369"/>
      <c r="J872" s="369"/>
      <c r="K872" s="369"/>
      <c r="L872" s="369"/>
      <c r="M872" s="369"/>
      <c r="N872" s="369"/>
      <c r="O872" s="369"/>
      <c r="P872" s="371"/>
      <c r="Q872" s="465">
        <f>IF(C872&gt;Allgemeines!$C$12,0,SUM(G872,H872,J872,K872,M872:N872)-SUM(I872,L872,O872:P872))</f>
        <v>0</v>
      </c>
      <c r="R872" s="369"/>
      <c r="S872" s="369"/>
      <c r="T872" s="369"/>
      <c r="U872" s="369"/>
      <c r="V872" s="344">
        <f t="shared" si="171"/>
        <v>0</v>
      </c>
      <c r="W872" s="345">
        <f>IF(ISBLANK($B872),0,VLOOKUP($B872,Listen!$A$2:$C$45,2,FALSE))</f>
        <v>0</v>
      </c>
      <c r="X872" s="345">
        <f>IF(ISBLANK($B872),0,VLOOKUP($B872,Listen!$A$2:$C$45,3,FALSE))</f>
        <v>0</v>
      </c>
      <c r="Y872" s="372">
        <f t="shared" si="174"/>
        <v>0</v>
      </c>
      <c r="Z872" s="372">
        <f t="shared" si="173"/>
        <v>0</v>
      </c>
      <c r="AA872" s="372">
        <f t="shared" si="173"/>
        <v>0</v>
      </c>
      <c r="AB872" s="372">
        <f t="shared" si="173"/>
        <v>0</v>
      </c>
      <c r="AC872" s="372">
        <f t="shared" si="173"/>
        <v>0</v>
      </c>
      <c r="AD872" s="372">
        <f t="shared" si="173"/>
        <v>0</v>
      </c>
      <c r="AE872" s="372">
        <f t="shared" si="173"/>
        <v>0</v>
      </c>
      <c r="AF872" s="346">
        <f t="shared" si="172"/>
        <v>0</v>
      </c>
      <c r="AG872" s="346">
        <f>IF(C872=Allgemeines!$C$12,SAV!$V872-SAV!$AH872,HLOOKUP(Allgemeines!$C$12-1,$AI$4:$AO$2000,ROW(C872)-3,FALSE)-$AH872)</f>
        <v>0</v>
      </c>
      <c r="AH872" s="346">
        <f>HLOOKUP(Allgemeines!$C$12,$AI$4:$AO$2000,ROW(C872)-3,FALSE)</f>
        <v>0</v>
      </c>
      <c r="AI872" s="346">
        <f t="shared" si="163"/>
        <v>0</v>
      </c>
      <c r="AJ872" s="346">
        <f t="shared" si="164"/>
        <v>0</v>
      </c>
      <c r="AK872" s="346">
        <f t="shared" si="165"/>
        <v>0</v>
      </c>
      <c r="AL872" s="346">
        <f t="shared" si="166"/>
        <v>0</v>
      </c>
      <c r="AM872" s="346">
        <f t="shared" si="167"/>
        <v>0</v>
      </c>
      <c r="AN872" s="346">
        <f t="shared" si="168"/>
        <v>0</v>
      </c>
      <c r="AO872" s="346">
        <f t="shared" si="169"/>
        <v>0</v>
      </c>
    </row>
    <row r="873" spans="1:41" x14ac:dyDescent="0.25">
      <c r="A873" s="369"/>
      <c r="B873" s="369"/>
      <c r="C873" s="370"/>
      <c r="D873" s="369"/>
      <c r="E873" s="369"/>
      <c r="F873" s="369"/>
      <c r="G873" s="344">
        <f t="shared" si="170"/>
        <v>0</v>
      </c>
      <c r="H873" s="369"/>
      <c r="I873" s="369"/>
      <c r="J873" s="369"/>
      <c r="K873" s="369"/>
      <c r="L873" s="369"/>
      <c r="M873" s="369"/>
      <c r="N873" s="369"/>
      <c r="O873" s="369"/>
      <c r="P873" s="371"/>
      <c r="Q873" s="465">
        <f>IF(C873&gt;Allgemeines!$C$12,0,SUM(G873,H873,J873,K873,M873:N873)-SUM(I873,L873,O873:P873))</f>
        <v>0</v>
      </c>
      <c r="R873" s="369"/>
      <c r="S873" s="369"/>
      <c r="T873" s="369"/>
      <c r="U873" s="369"/>
      <c r="V873" s="344">
        <f t="shared" si="171"/>
        <v>0</v>
      </c>
      <c r="W873" s="345">
        <f>IF(ISBLANK($B873),0,VLOOKUP($B873,Listen!$A$2:$C$45,2,FALSE))</f>
        <v>0</v>
      </c>
      <c r="X873" s="345">
        <f>IF(ISBLANK($B873),0,VLOOKUP($B873,Listen!$A$2:$C$45,3,FALSE))</f>
        <v>0</v>
      </c>
      <c r="Y873" s="372">
        <f t="shared" si="174"/>
        <v>0</v>
      </c>
      <c r="Z873" s="372">
        <f t="shared" si="173"/>
        <v>0</v>
      </c>
      <c r="AA873" s="372">
        <f t="shared" si="173"/>
        <v>0</v>
      </c>
      <c r="AB873" s="372">
        <f t="shared" si="173"/>
        <v>0</v>
      </c>
      <c r="AC873" s="372">
        <f t="shared" si="173"/>
        <v>0</v>
      </c>
      <c r="AD873" s="372">
        <f t="shared" si="173"/>
        <v>0</v>
      </c>
      <c r="AE873" s="372">
        <f t="shared" si="173"/>
        <v>0</v>
      </c>
      <c r="AF873" s="346">
        <f t="shared" si="172"/>
        <v>0</v>
      </c>
      <c r="AG873" s="346">
        <f>IF(C873=Allgemeines!$C$12,SAV!$V873-SAV!$AH873,HLOOKUP(Allgemeines!$C$12-1,$AI$4:$AO$2000,ROW(C873)-3,FALSE)-$AH873)</f>
        <v>0</v>
      </c>
      <c r="AH873" s="346">
        <f>HLOOKUP(Allgemeines!$C$12,$AI$4:$AO$2000,ROW(C873)-3,FALSE)</f>
        <v>0</v>
      </c>
      <c r="AI873" s="346">
        <f t="shared" si="163"/>
        <v>0</v>
      </c>
      <c r="AJ873" s="346">
        <f t="shared" si="164"/>
        <v>0</v>
      </c>
      <c r="AK873" s="346">
        <f t="shared" si="165"/>
        <v>0</v>
      </c>
      <c r="AL873" s="346">
        <f t="shared" si="166"/>
        <v>0</v>
      </c>
      <c r="AM873" s="346">
        <f t="shared" si="167"/>
        <v>0</v>
      </c>
      <c r="AN873" s="346">
        <f t="shared" si="168"/>
        <v>0</v>
      </c>
      <c r="AO873" s="346">
        <f t="shared" si="169"/>
        <v>0</v>
      </c>
    </row>
    <row r="874" spans="1:41" x14ac:dyDescent="0.25">
      <c r="A874" s="369"/>
      <c r="B874" s="369"/>
      <c r="C874" s="370"/>
      <c r="D874" s="369"/>
      <c r="E874" s="369"/>
      <c r="F874" s="369"/>
      <c r="G874" s="344">
        <f t="shared" si="170"/>
        <v>0</v>
      </c>
      <c r="H874" s="369"/>
      <c r="I874" s="369"/>
      <c r="J874" s="369"/>
      <c r="K874" s="369"/>
      <c r="L874" s="369"/>
      <c r="M874" s="369"/>
      <c r="N874" s="369"/>
      <c r="O874" s="369"/>
      <c r="P874" s="371"/>
      <c r="Q874" s="465">
        <f>IF(C874&gt;Allgemeines!$C$12,0,SUM(G874,H874,J874,K874,M874:N874)-SUM(I874,L874,O874:P874))</f>
        <v>0</v>
      </c>
      <c r="R874" s="369"/>
      <c r="S874" s="369"/>
      <c r="T874" s="369"/>
      <c r="U874" s="369"/>
      <c r="V874" s="344">
        <f t="shared" si="171"/>
        <v>0</v>
      </c>
      <c r="W874" s="345">
        <f>IF(ISBLANK($B874),0,VLOOKUP($B874,Listen!$A$2:$C$45,2,FALSE))</f>
        <v>0</v>
      </c>
      <c r="X874" s="345">
        <f>IF(ISBLANK($B874),0,VLOOKUP($B874,Listen!$A$2:$C$45,3,FALSE))</f>
        <v>0</v>
      </c>
      <c r="Y874" s="372">
        <f t="shared" si="174"/>
        <v>0</v>
      </c>
      <c r="Z874" s="372">
        <f t="shared" si="173"/>
        <v>0</v>
      </c>
      <c r="AA874" s="372">
        <f t="shared" si="173"/>
        <v>0</v>
      </c>
      <c r="AB874" s="372">
        <f t="shared" si="173"/>
        <v>0</v>
      </c>
      <c r="AC874" s="372">
        <f t="shared" si="173"/>
        <v>0</v>
      </c>
      <c r="AD874" s="372">
        <f t="shared" si="173"/>
        <v>0</v>
      </c>
      <c r="AE874" s="372">
        <f t="shared" si="173"/>
        <v>0</v>
      </c>
      <c r="AF874" s="346">
        <f t="shared" si="172"/>
        <v>0</v>
      </c>
      <c r="AG874" s="346">
        <f>IF(C874=Allgemeines!$C$12,SAV!$V874-SAV!$AH874,HLOOKUP(Allgemeines!$C$12-1,$AI$4:$AO$2000,ROW(C874)-3,FALSE)-$AH874)</f>
        <v>0</v>
      </c>
      <c r="AH874" s="346">
        <f>HLOOKUP(Allgemeines!$C$12,$AI$4:$AO$2000,ROW(C874)-3,FALSE)</f>
        <v>0</v>
      </c>
      <c r="AI874" s="346">
        <f t="shared" si="163"/>
        <v>0</v>
      </c>
      <c r="AJ874" s="346">
        <f t="shared" si="164"/>
        <v>0</v>
      </c>
      <c r="AK874" s="346">
        <f t="shared" si="165"/>
        <v>0</v>
      </c>
      <c r="AL874" s="346">
        <f t="shared" si="166"/>
        <v>0</v>
      </c>
      <c r="AM874" s="346">
        <f t="shared" si="167"/>
        <v>0</v>
      </c>
      <c r="AN874" s="346">
        <f t="shared" si="168"/>
        <v>0</v>
      </c>
      <c r="AO874" s="346">
        <f t="shared" si="169"/>
        <v>0</v>
      </c>
    </row>
    <row r="875" spans="1:41" x14ac:dyDescent="0.25">
      <c r="A875" s="369"/>
      <c r="B875" s="369"/>
      <c r="C875" s="370"/>
      <c r="D875" s="369"/>
      <c r="E875" s="369"/>
      <c r="F875" s="369"/>
      <c r="G875" s="344">
        <f t="shared" si="170"/>
        <v>0</v>
      </c>
      <c r="H875" s="369"/>
      <c r="I875" s="369"/>
      <c r="J875" s="369"/>
      <c r="K875" s="369"/>
      <c r="L875" s="369"/>
      <c r="M875" s="369"/>
      <c r="N875" s="369"/>
      <c r="O875" s="369"/>
      <c r="P875" s="371"/>
      <c r="Q875" s="465">
        <f>IF(C875&gt;Allgemeines!$C$12,0,SUM(G875,H875,J875,K875,M875:N875)-SUM(I875,L875,O875:P875))</f>
        <v>0</v>
      </c>
      <c r="R875" s="369"/>
      <c r="S875" s="369"/>
      <c r="T875" s="369"/>
      <c r="U875" s="369"/>
      <c r="V875" s="344">
        <f t="shared" si="171"/>
        <v>0</v>
      </c>
      <c r="W875" s="345">
        <f>IF(ISBLANK($B875),0,VLOOKUP($B875,Listen!$A$2:$C$45,2,FALSE))</f>
        <v>0</v>
      </c>
      <c r="X875" s="345">
        <f>IF(ISBLANK($B875),0,VLOOKUP($B875,Listen!$A$2:$C$45,3,FALSE))</f>
        <v>0</v>
      </c>
      <c r="Y875" s="372">
        <f t="shared" si="174"/>
        <v>0</v>
      </c>
      <c r="Z875" s="372">
        <f t="shared" si="173"/>
        <v>0</v>
      </c>
      <c r="AA875" s="372">
        <f t="shared" si="173"/>
        <v>0</v>
      </c>
      <c r="AB875" s="372">
        <f t="shared" si="173"/>
        <v>0</v>
      </c>
      <c r="AC875" s="372">
        <f t="shared" si="173"/>
        <v>0</v>
      </c>
      <c r="AD875" s="372">
        <f t="shared" si="173"/>
        <v>0</v>
      </c>
      <c r="AE875" s="372">
        <f t="shared" si="173"/>
        <v>0</v>
      </c>
      <c r="AF875" s="346">
        <f t="shared" si="172"/>
        <v>0</v>
      </c>
      <c r="AG875" s="346">
        <f>IF(C875=Allgemeines!$C$12,SAV!$V875-SAV!$AH875,HLOOKUP(Allgemeines!$C$12-1,$AI$4:$AO$2000,ROW(C875)-3,FALSE)-$AH875)</f>
        <v>0</v>
      </c>
      <c r="AH875" s="346">
        <f>HLOOKUP(Allgemeines!$C$12,$AI$4:$AO$2000,ROW(C875)-3,FALSE)</f>
        <v>0</v>
      </c>
      <c r="AI875" s="346">
        <f t="shared" si="163"/>
        <v>0</v>
      </c>
      <c r="AJ875" s="346">
        <f t="shared" si="164"/>
        <v>0</v>
      </c>
      <c r="AK875" s="346">
        <f t="shared" si="165"/>
        <v>0</v>
      </c>
      <c r="AL875" s="346">
        <f t="shared" si="166"/>
        <v>0</v>
      </c>
      <c r="AM875" s="346">
        <f t="shared" si="167"/>
        <v>0</v>
      </c>
      <c r="AN875" s="346">
        <f t="shared" si="168"/>
        <v>0</v>
      </c>
      <c r="AO875" s="346">
        <f t="shared" si="169"/>
        <v>0</v>
      </c>
    </row>
    <row r="876" spans="1:41" x14ac:dyDescent="0.25">
      <c r="A876" s="369"/>
      <c r="B876" s="369"/>
      <c r="C876" s="370"/>
      <c r="D876" s="369"/>
      <c r="E876" s="369"/>
      <c r="F876" s="369"/>
      <c r="G876" s="344">
        <f t="shared" si="170"/>
        <v>0</v>
      </c>
      <c r="H876" s="369"/>
      <c r="I876" s="369"/>
      <c r="J876" s="369"/>
      <c r="K876" s="369"/>
      <c r="L876" s="369"/>
      <c r="M876" s="369"/>
      <c r="N876" s="369"/>
      <c r="O876" s="369"/>
      <c r="P876" s="371"/>
      <c r="Q876" s="465">
        <f>IF(C876&gt;Allgemeines!$C$12,0,SUM(G876,H876,J876,K876,M876:N876)-SUM(I876,L876,O876:P876))</f>
        <v>0</v>
      </c>
      <c r="R876" s="369"/>
      <c r="S876" s="369"/>
      <c r="T876" s="369"/>
      <c r="U876" s="369"/>
      <c r="V876" s="344">
        <f t="shared" si="171"/>
        <v>0</v>
      </c>
      <c r="W876" s="345">
        <f>IF(ISBLANK($B876),0,VLOOKUP($B876,Listen!$A$2:$C$45,2,FALSE))</f>
        <v>0</v>
      </c>
      <c r="X876" s="345">
        <f>IF(ISBLANK($B876),0,VLOOKUP($B876,Listen!$A$2:$C$45,3,FALSE))</f>
        <v>0</v>
      </c>
      <c r="Y876" s="372">
        <f t="shared" si="174"/>
        <v>0</v>
      </c>
      <c r="Z876" s="372">
        <f t="shared" si="173"/>
        <v>0</v>
      </c>
      <c r="AA876" s="372">
        <f t="shared" si="173"/>
        <v>0</v>
      </c>
      <c r="AB876" s="372">
        <f t="shared" si="173"/>
        <v>0</v>
      </c>
      <c r="AC876" s="372">
        <f t="shared" si="173"/>
        <v>0</v>
      </c>
      <c r="AD876" s="372">
        <f t="shared" si="173"/>
        <v>0</v>
      </c>
      <c r="AE876" s="372">
        <f t="shared" si="173"/>
        <v>0</v>
      </c>
      <c r="AF876" s="346">
        <f t="shared" si="172"/>
        <v>0</v>
      </c>
      <c r="AG876" s="346">
        <f>IF(C876=Allgemeines!$C$12,SAV!$V876-SAV!$AH876,HLOOKUP(Allgemeines!$C$12-1,$AI$4:$AO$2000,ROW(C876)-3,FALSE)-$AH876)</f>
        <v>0</v>
      </c>
      <c r="AH876" s="346">
        <f>HLOOKUP(Allgemeines!$C$12,$AI$4:$AO$2000,ROW(C876)-3,FALSE)</f>
        <v>0</v>
      </c>
      <c r="AI876" s="346">
        <f t="shared" si="163"/>
        <v>0</v>
      </c>
      <c r="AJ876" s="346">
        <f t="shared" si="164"/>
        <v>0</v>
      </c>
      <c r="AK876" s="346">
        <f t="shared" si="165"/>
        <v>0</v>
      </c>
      <c r="AL876" s="346">
        <f t="shared" si="166"/>
        <v>0</v>
      </c>
      <c r="AM876" s="346">
        <f t="shared" si="167"/>
        <v>0</v>
      </c>
      <c r="AN876" s="346">
        <f t="shared" si="168"/>
        <v>0</v>
      </c>
      <c r="AO876" s="346">
        <f t="shared" si="169"/>
        <v>0</v>
      </c>
    </row>
    <row r="877" spans="1:41" x14ac:dyDescent="0.25">
      <c r="A877" s="369"/>
      <c r="B877" s="369"/>
      <c r="C877" s="370"/>
      <c r="D877" s="369"/>
      <c r="E877" s="369"/>
      <c r="F877" s="369"/>
      <c r="G877" s="344">
        <f t="shared" si="170"/>
        <v>0</v>
      </c>
      <c r="H877" s="369"/>
      <c r="I877" s="369"/>
      <c r="J877" s="369"/>
      <c r="K877" s="369"/>
      <c r="L877" s="369"/>
      <c r="M877" s="369"/>
      <c r="N877" s="369"/>
      <c r="O877" s="369"/>
      <c r="P877" s="371"/>
      <c r="Q877" s="465">
        <f>IF(C877&gt;Allgemeines!$C$12,0,SUM(G877,H877,J877,K877,M877:N877)-SUM(I877,L877,O877:P877))</f>
        <v>0</v>
      </c>
      <c r="R877" s="369"/>
      <c r="S877" s="369"/>
      <c r="T877" s="369"/>
      <c r="U877" s="369"/>
      <c r="V877" s="344">
        <f t="shared" si="171"/>
        <v>0</v>
      </c>
      <c r="W877" s="345">
        <f>IF(ISBLANK($B877),0,VLOOKUP($B877,Listen!$A$2:$C$45,2,FALSE))</f>
        <v>0</v>
      </c>
      <c r="X877" s="345">
        <f>IF(ISBLANK($B877),0,VLOOKUP($B877,Listen!$A$2:$C$45,3,FALSE))</f>
        <v>0</v>
      </c>
      <c r="Y877" s="372">
        <f t="shared" si="174"/>
        <v>0</v>
      </c>
      <c r="Z877" s="372">
        <f t="shared" si="173"/>
        <v>0</v>
      </c>
      <c r="AA877" s="372">
        <f t="shared" si="173"/>
        <v>0</v>
      </c>
      <c r="AB877" s="372">
        <f t="shared" si="173"/>
        <v>0</v>
      </c>
      <c r="AC877" s="372">
        <f t="shared" si="173"/>
        <v>0</v>
      </c>
      <c r="AD877" s="372">
        <f t="shared" si="173"/>
        <v>0</v>
      </c>
      <c r="AE877" s="372">
        <f t="shared" si="173"/>
        <v>0</v>
      </c>
      <c r="AF877" s="346">
        <f t="shared" si="172"/>
        <v>0</v>
      </c>
      <c r="AG877" s="346">
        <f>IF(C877=Allgemeines!$C$12,SAV!$V877-SAV!$AH877,HLOOKUP(Allgemeines!$C$12-1,$AI$4:$AO$2000,ROW(C877)-3,FALSE)-$AH877)</f>
        <v>0</v>
      </c>
      <c r="AH877" s="346">
        <f>HLOOKUP(Allgemeines!$C$12,$AI$4:$AO$2000,ROW(C877)-3,FALSE)</f>
        <v>0</v>
      </c>
      <c r="AI877" s="346">
        <f t="shared" si="163"/>
        <v>0</v>
      </c>
      <c r="AJ877" s="346">
        <f t="shared" si="164"/>
        <v>0</v>
      </c>
      <c r="AK877" s="346">
        <f t="shared" si="165"/>
        <v>0</v>
      </c>
      <c r="AL877" s="346">
        <f t="shared" si="166"/>
        <v>0</v>
      </c>
      <c r="AM877" s="346">
        <f t="shared" si="167"/>
        <v>0</v>
      </c>
      <c r="AN877" s="346">
        <f t="shared" si="168"/>
        <v>0</v>
      </c>
      <c r="AO877" s="346">
        <f t="shared" si="169"/>
        <v>0</v>
      </c>
    </row>
    <row r="878" spans="1:41" x14ac:dyDescent="0.25">
      <c r="A878" s="369"/>
      <c r="B878" s="369"/>
      <c r="C878" s="370"/>
      <c r="D878" s="369"/>
      <c r="E878" s="369"/>
      <c r="F878" s="369"/>
      <c r="G878" s="344">
        <f t="shared" si="170"/>
        <v>0</v>
      </c>
      <c r="H878" s="369"/>
      <c r="I878" s="369"/>
      <c r="J878" s="369"/>
      <c r="K878" s="369"/>
      <c r="L878" s="369"/>
      <c r="M878" s="369"/>
      <c r="N878" s="369"/>
      <c r="O878" s="369"/>
      <c r="P878" s="371"/>
      <c r="Q878" s="465">
        <f>IF(C878&gt;Allgemeines!$C$12,0,SUM(G878,H878,J878,K878,M878:N878)-SUM(I878,L878,O878:P878))</f>
        <v>0</v>
      </c>
      <c r="R878" s="369"/>
      <c r="S878" s="369"/>
      <c r="T878" s="369"/>
      <c r="U878" s="369"/>
      <c r="V878" s="344">
        <f t="shared" si="171"/>
        <v>0</v>
      </c>
      <c r="W878" s="345">
        <f>IF(ISBLANK($B878),0,VLOOKUP($B878,Listen!$A$2:$C$45,2,FALSE))</f>
        <v>0</v>
      </c>
      <c r="X878" s="345">
        <f>IF(ISBLANK($B878),0,VLOOKUP($B878,Listen!$A$2:$C$45,3,FALSE))</f>
        <v>0</v>
      </c>
      <c r="Y878" s="372">
        <f t="shared" si="174"/>
        <v>0</v>
      </c>
      <c r="Z878" s="372">
        <f t="shared" si="173"/>
        <v>0</v>
      </c>
      <c r="AA878" s="372">
        <f t="shared" si="173"/>
        <v>0</v>
      </c>
      <c r="AB878" s="372">
        <f t="shared" si="173"/>
        <v>0</v>
      </c>
      <c r="AC878" s="372">
        <f t="shared" si="173"/>
        <v>0</v>
      </c>
      <c r="AD878" s="372">
        <f t="shared" si="173"/>
        <v>0</v>
      </c>
      <c r="AE878" s="372">
        <f t="shared" si="173"/>
        <v>0</v>
      </c>
      <c r="AF878" s="346">
        <f t="shared" si="172"/>
        <v>0</v>
      </c>
      <c r="AG878" s="346">
        <f>IF(C878=Allgemeines!$C$12,SAV!$V878-SAV!$AH878,HLOOKUP(Allgemeines!$C$12-1,$AI$4:$AO$2000,ROW(C878)-3,FALSE)-$AH878)</f>
        <v>0</v>
      </c>
      <c r="AH878" s="346">
        <f>HLOOKUP(Allgemeines!$C$12,$AI$4:$AO$2000,ROW(C878)-3,FALSE)</f>
        <v>0</v>
      </c>
      <c r="AI878" s="346">
        <f t="shared" si="163"/>
        <v>0</v>
      </c>
      <c r="AJ878" s="346">
        <f t="shared" si="164"/>
        <v>0</v>
      </c>
      <c r="AK878" s="346">
        <f t="shared" si="165"/>
        <v>0</v>
      </c>
      <c r="AL878" s="346">
        <f t="shared" si="166"/>
        <v>0</v>
      </c>
      <c r="AM878" s="346">
        <f t="shared" si="167"/>
        <v>0</v>
      </c>
      <c r="AN878" s="346">
        <f t="shared" si="168"/>
        <v>0</v>
      </c>
      <c r="AO878" s="346">
        <f t="shared" si="169"/>
        <v>0</v>
      </c>
    </row>
    <row r="879" spans="1:41" x14ac:dyDescent="0.25">
      <c r="A879" s="369"/>
      <c r="B879" s="369"/>
      <c r="C879" s="370"/>
      <c r="D879" s="369"/>
      <c r="E879" s="369"/>
      <c r="F879" s="369"/>
      <c r="G879" s="344">
        <f t="shared" si="170"/>
        <v>0</v>
      </c>
      <c r="H879" s="369"/>
      <c r="I879" s="369"/>
      <c r="J879" s="369"/>
      <c r="K879" s="369"/>
      <c r="L879" s="369"/>
      <c r="M879" s="369"/>
      <c r="N879" s="369"/>
      <c r="O879" s="369"/>
      <c r="P879" s="371"/>
      <c r="Q879" s="465">
        <f>IF(C879&gt;Allgemeines!$C$12,0,SUM(G879,H879,J879,K879,M879:N879)-SUM(I879,L879,O879:P879))</f>
        <v>0</v>
      </c>
      <c r="R879" s="369"/>
      <c r="S879" s="369"/>
      <c r="T879" s="369"/>
      <c r="U879" s="369"/>
      <c r="V879" s="344">
        <f t="shared" si="171"/>
        <v>0</v>
      </c>
      <c r="W879" s="345">
        <f>IF(ISBLANK($B879),0,VLOOKUP($B879,Listen!$A$2:$C$45,2,FALSE))</f>
        <v>0</v>
      </c>
      <c r="X879" s="345">
        <f>IF(ISBLANK($B879),0,VLOOKUP($B879,Listen!$A$2:$C$45,3,FALSE))</f>
        <v>0</v>
      </c>
      <c r="Y879" s="372">
        <f t="shared" si="174"/>
        <v>0</v>
      </c>
      <c r="Z879" s="372">
        <f t="shared" si="173"/>
        <v>0</v>
      </c>
      <c r="AA879" s="372">
        <f t="shared" si="173"/>
        <v>0</v>
      </c>
      <c r="AB879" s="372">
        <f t="shared" si="173"/>
        <v>0</v>
      </c>
      <c r="AC879" s="372">
        <f t="shared" si="173"/>
        <v>0</v>
      </c>
      <c r="AD879" s="372">
        <f t="shared" si="173"/>
        <v>0</v>
      </c>
      <c r="AE879" s="372">
        <f t="shared" si="173"/>
        <v>0</v>
      </c>
      <c r="AF879" s="346">
        <f t="shared" si="172"/>
        <v>0</v>
      </c>
      <c r="AG879" s="346">
        <f>IF(C879=Allgemeines!$C$12,SAV!$V879-SAV!$AH879,HLOOKUP(Allgemeines!$C$12-1,$AI$4:$AO$2000,ROW(C879)-3,FALSE)-$AH879)</f>
        <v>0</v>
      </c>
      <c r="AH879" s="346">
        <f>HLOOKUP(Allgemeines!$C$12,$AI$4:$AO$2000,ROW(C879)-3,FALSE)</f>
        <v>0</v>
      </c>
      <c r="AI879" s="346">
        <f t="shared" si="163"/>
        <v>0</v>
      </c>
      <c r="AJ879" s="346">
        <f t="shared" si="164"/>
        <v>0</v>
      </c>
      <c r="AK879" s="346">
        <f t="shared" si="165"/>
        <v>0</v>
      </c>
      <c r="AL879" s="346">
        <f t="shared" si="166"/>
        <v>0</v>
      </c>
      <c r="AM879" s="346">
        <f t="shared" si="167"/>
        <v>0</v>
      </c>
      <c r="AN879" s="346">
        <f t="shared" si="168"/>
        <v>0</v>
      </c>
      <c r="AO879" s="346">
        <f t="shared" si="169"/>
        <v>0</v>
      </c>
    </row>
    <row r="880" spans="1:41" x14ac:dyDescent="0.25">
      <c r="A880" s="369"/>
      <c r="B880" s="369"/>
      <c r="C880" s="370"/>
      <c r="D880" s="369"/>
      <c r="E880" s="369"/>
      <c r="F880" s="369"/>
      <c r="G880" s="344">
        <f t="shared" si="170"/>
        <v>0</v>
      </c>
      <c r="H880" s="369"/>
      <c r="I880" s="369"/>
      <c r="J880" s="369"/>
      <c r="K880" s="369"/>
      <c r="L880" s="369"/>
      <c r="M880" s="369"/>
      <c r="N880" s="369"/>
      <c r="O880" s="369"/>
      <c r="P880" s="371"/>
      <c r="Q880" s="465">
        <f>IF(C880&gt;Allgemeines!$C$12,0,SUM(G880,H880,J880,K880,M880:N880)-SUM(I880,L880,O880:P880))</f>
        <v>0</v>
      </c>
      <c r="R880" s="369"/>
      <c r="S880" s="369"/>
      <c r="T880" s="369"/>
      <c r="U880" s="369"/>
      <c r="V880" s="344">
        <f t="shared" si="171"/>
        <v>0</v>
      </c>
      <c r="W880" s="345">
        <f>IF(ISBLANK($B880),0,VLOOKUP($B880,Listen!$A$2:$C$45,2,FALSE))</f>
        <v>0</v>
      </c>
      <c r="X880" s="345">
        <f>IF(ISBLANK($B880),0,VLOOKUP($B880,Listen!$A$2:$C$45,3,FALSE))</f>
        <v>0</v>
      </c>
      <c r="Y880" s="372">
        <f t="shared" si="174"/>
        <v>0</v>
      </c>
      <c r="Z880" s="372">
        <f t="shared" si="173"/>
        <v>0</v>
      </c>
      <c r="AA880" s="372">
        <f t="shared" si="173"/>
        <v>0</v>
      </c>
      <c r="AB880" s="372">
        <f t="shared" si="173"/>
        <v>0</v>
      </c>
      <c r="AC880" s="372">
        <f t="shared" si="173"/>
        <v>0</v>
      </c>
      <c r="AD880" s="372">
        <f t="shared" si="173"/>
        <v>0</v>
      </c>
      <c r="AE880" s="372">
        <f t="shared" si="173"/>
        <v>0</v>
      </c>
      <c r="AF880" s="346">
        <f t="shared" si="172"/>
        <v>0</v>
      </c>
      <c r="AG880" s="346">
        <f>IF(C880=Allgemeines!$C$12,SAV!$V880-SAV!$AH880,HLOOKUP(Allgemeines!$C$12-1,$AI$4:$AO$2000,ROW(C880)-3,FALSE)-$AH880)</f>
        <v>0</v>
      </c>
      <c r="AH880" s="346">
        <f>HLOOKUP(Allgemeines!$C$12,$AI$4:$AO$2000,ROW(C880)-3,FALSE)</f>
        <v>0</v>
      </c>
      <c r="AI880" s="346">
        <f t="shared" si="163"/>
        <v>0</v>
      </c>
      <c r="AJ880" s="346">
        <f t="shared" si="164"/>
        <v>0</v>
      </c>
      <c r="AK880" s="346">
        <f t="shared" si="165"/>
        <v>0</v>
      </c>
      <c r="AL880" s="346">
        <f t="shared" si="166"/>
        <v>0</v>
      </c>
      <c r="AM880" s="346">
        <f t="shared" si="167"/>
        <v>0</v>
      </c>
      <c r="AN880" s="346">
        <f t="shared" si="168"/>
        <v>0</v>
      </c>
      <c r="AO880" s="346">
        <f t="shared" si="169"/>
        <v>0</v>
      </c>
    </row>
    <row r="881" spans="1:41" x14ac:dyDescent="0.25">
      <c r="A881" s="369"/>
      <c r="B881" s="369"/>
      <c r="C881" s="370"/>
      <c r="D881" s="369"/>
      <c r="E881" s="369"/>
      <c r="F881" s="369"/>
      <c r="G881" s="344">
        <f t="shared" si="170"/>
        <v>0</v>
      </c>
      <c r="H881" s="369"/>
      <c r="I881" s="369"/>
      <c r="J881" s="369"/>
      <c r="K881" s="369"/>
      <c r="L881" s="369"/>
      <c r="M881" s="369"/>
      <c r="N881" s="369"/>
      <c r="O881" s="369"/>
      <c r="P881" s="371"/>
      <c r="Q881" s="465">
        <f>IF(C881&gt;Allgemeines!$C$12,0,SUM(G881,H881,J881,K881,M881:N881)-SUM(I881,L881,O881:P881))</f>
        <v>0</v>
      </c>
      <c r="R881" s="369"/>
      <c r="S881" s="369"/>
      <c r="T881" s="369"/>
      <c r="U881" s="369"/>
      <c r="V881" s="344">
        <f t="shared" si="171"/>
        <v>0</v>
      </c>
      <c r="W881" s="345">
        <f>IF(ISBLANK($B881),0,VLOOKUP($B881,Listen!$A$2:$C$45,2,FALSE))</f>
        <v>0</v>
      </c>
      <c r="X881" s="345">
        <f>IF(ISBLANK($B881),0,VLOOKUP($B881,Listen!$A$2:$C$45,3,FALSE))</f>
        <v>0</v>
      </c>
      <c r="Y881" s="372">
        <f t="shared" si="174"/>
        <v>0</v>
      </c>
      <c r="Z881" s="372">
        <f t="shared" si="173"/>
        <v>0</v>
      </c>
      <c r="AA881" s="372">
        <f t="shared" si="173"/>
        <v>0</v>
      </c>
      <c r="AB881" s="372">
        <f t="shared" si="173"/>
        <v>0</v>
      </c>
      <c r="AC881" s="372">
        <f t="shared" si="173"/>
        <v>0</v>
      </c>
      <c r="AD881" s="372">
        <f t="shared" si="173"/>
        <v>0</v>
      </c>
      <c r="AE881" s="372">
        <f t="shared" ref="Z881:AE924" si="175">$W881</f>
        <v>0</v>
      </c>
      <c r="AF881" s="346">
        <f t="shared" si="172"/>
        <v>0</v>
      </c>
      <c r="AG881" s="346">
        <f>IF(C881=Allgemeines!$C$12,SAV!$V881-SAV!$AH881,HLOOKUP(Allgemeines!$C$12-1,$AI$4:$AO$2000,ROW(C881)-3,FALSE)-$AH881)</f>
        <v>0</v>
      </c>
      <c r="AH881" s="346">
        <f>HLOOKUP(Allgemeines!$C$12,$AI$4:$AO$2000,ROW(C881)-3,FALSE)</f>
        <v>0</v>
      </c>
      <c r="AI881" s="346">
        <f t="shared" si="163"/>
        <v>0</v>
      </c>
      <c r="AJ881" s="346">
        <f t="shared" si="164"/>
        <v>0</v>
      </c>
      <c r="AK881" s="346">
        <f t="shared" si="165"/>
        <v>0</v>
      </c>
      <c r="AL881" s="346">
        <f t="shared" si="166"/>
        <v>0</v>
      </c>
      <c r="AM881" s="346">
        <f t="shared" si="167"/>
        <v>0</v>
      </c>
      <c r="AN881" s="346">
        <f t="shared" si="168"/>
        <v>0</v>
      </c>
      <c r="AO881" s="346">
        <f t="shared" si="169"/>
        <v>0</v>
      </c>
    </row>
    <row r="882" spans="1:41" x14ac:dyDescent="0.25">
      <c r="A882" s="369"/>
      <c r="B882" s="369"/>
      <c r="C882" s="370"/>
      <c r="D882" s="369"/>
      <c r="E882" s="369"/>
      <c r="F882" s="369"/>
      <c r="G882" s="344">
        <f t="shared" si="170"/>
        <v>0</v>
      </c>
      <c r="H882" s="369"/>
      <c r="I882" s="369"/>
      <c r="J882" s="369"/>
      <c r="K882" s="369"/>
      <c r="L882" s="369"/>
      <c r="M882" s="369"/>
      <c r="N882" s="369"/>
      <c r="O882" s="369"/>
      <c r="P882" s="371"/>
      <c r="Q882" s="465">
        <f>IF(C882&gt;Allgemeines!$C$12,0,SUM(G882,H882,J882,K882,M882:N882)-SUM(I882,L882,O882:P882))</f>
        <v>0</v>
      </c>
      <c r="R882" s="369"/>
      <c r="S882" s="369"/>
      <c r="T882" s="369"/>
      <c r="U882" s="369"/>
      <c r="V882" s="344">
        <f t="shared" si="171"/>
        <v>0</v>
      </c>
      <c r="W882" s="345">
        <f>IF(ISBLANK($B882),0,VLOOKUP($B882,Listen!$A$2:$C$45,2,FALSE))</f>
        <v>0</v>
      </c>
      <c r="X882" s="345">
        <f>IF(ISBLANK($B882),0,VLOOKUP($B882,Listen!$A$2:$C$45,3,FALSE))</f>
        <v>0</v>
      </c>
      <c r="Y882" s="372">
        <f t="shared" si="174"/>
        <v>0</v>
      </c>
      <c r="Z882" s="372">
        <f t="shared" si="175"/>
        <v>0</v>
      </c>
      <c r="AA882" s="372">
        <f t="shared" si="175"/>
        <v>0</v>
      </c>
      <c r="AB882" s="372">
        <f t="shared" si="175"/>
        <v>0</v>
      </c>
      <c r="AC882" s="372">
        <f t="shared" si="175"/>
        <v>0</v>
      </c>
      <c r="AD882" s="372">
        <f t="shared" si="175"/>
        <v>0</v>
      </c>
      <c r="AE882" s="372">
        <f t="shared" si="175"/>
        <v>0</v>
      </c>
      <c r="AF882" s="346">
        <f t="shared" si="172"/>
        <v>0</v>
      </c>
      <c r="AG882" s="346">
        <f>IF(C882=Allgemeines!$C$12,SAV!$V882-SAV!$AH882,HLOOKUP(Allgemeines!$C$12-1,$AI$4:$AO$2000,ROW(C882)-3,FALSE)-$AH882)</f>
        <v>0</v>
      </c>
      <c r="AH882" s="346">
        <f>HLOOKUP(Allgemeines!$C$12,$AI$4:$AO$2000,ROW(C882)-3,FALSE)</f>
        <v>0</v>
      </c>
      <c r="AI882" s="346">
        <f t="shared" si="163"/>
        <v>0</v>
      </c>
      <c r="AJ882" s="346">
        <f t="shared" si="164"/>
        <v>0</v>
      </c>
      <c r="AK882" s="346">
        <f t="shared" si="165"/>
        <v>0</v>
      </c>
      <c r="AL882" s="346">
        <f t="shared" si="166"/>
        <v>0</v>
      </c>
      <c r="AM882" s="346">
        <f t="shared" si="167"/>
        <v>0</v>
      </c>
      <c r="AN882" s="346">
        <f t="shared" si="168"/>
        <v>0</v>
      </c>
      <c r="AO882" s="346">
        <f t="shared" si="169"/>
        <v>0</v>
      </c>
    </row>
    <row r="883" spans="1:41" x14ac:dyDescent="0.25">
      <c r="A883" s="369"/>
      <c r="B883" s="369"/>
      <c r="C883" s="370"/>
      <c r="D883" s="369"/>
      <c r="E883" s="369"/>
      <c r="F883" s="369"/>
      <c r="G883" s="344">
        <f t="shared" si="170"/>
        <v>0</v>
      </c>
      <c r="H883" s="369"/>
      <c r="I883" s="369"/>
      <c r="J883" s="369"/>
      <c r="K883" s="369"/>
      <c r="L883" s="369"/>
      <c r="M883" s="369"/>
      <c r="N883" s="369"/>
      <c r="O883" s="369"/>
      <c r="P883" s="371"/>
      <c r="Q883" s="465">
        <f>IF(C883&gt;Allgemeines!$C$12,0,SUM(G883,H883,J883,K883,M883:N883)-SUM(I883,L883,O883:P883))</f>
        <v>0</v>
      </c>
      <c r="R883" s="369"/>
      <c r="S883" s="369"/>
      <c r="T883" s="369"/>
      <c r="U883" s="369"/>
      <c r="V883" s="344">
        <f t="shared" si="171"/>
        <v>0</v>
      </c>
      <c r="W883" s="345">
        <f>IF(ISBLANK($B883),0,VLOOKUP($B883,Listen!$A$2:$C$45,2,FALSE))</f>
        <v>0</v>
      </c>
      <c r="X883" s="345">
        <f>IF(ISBLANK($B883),0,VLOOKUP($B883,Listen!$A$2:$C$45,3,FALSE))</f>
        <v>0</v>
      </c>
      <c r="Y883" s="372">
        <f t="shared" si="174"/>
        <v>0</v>
      </c>
      <c r="Z883" s="372">
        <f t="shared" si="175"/>
        <v>0</v>
      </c>
      <c r="AA883" s="372">
        <f t="shared" si="175"/>
        <v>0</v>
      </c>
      <c r="AB883" s="372">
        <f t="shared" si="175"/>
        <v>0</v>
      </c>
      <c r="AC883" s="372">
        <f t="shared" si="175"/>
        <v>0</v>
      </c>
      <c r="AD883" s="372">
        <f t="shared" si="175"/>
        <v>0</v>
      </c>
      <c r="AE883" s="372">
        <f t="shared" si="175"/>
        <v>0</v>
      </c>
      <c r="AF883" s="346">
        <f t="shared" si="172"/>
        <v>0</v>
      </c>
      <c r="AG883" s="346">
        <f>IF(C883=Allgemeines!$C$12,SAV!$V883-SAV!$AH883,HLOOKUP(Allgemeines!$C$12-1,$AI$4:$AO$2000,ROW(C883)-3,FALSE)-$AH883)</f>
        <v>0</v>
      </c>
      <c r="AH883" s="346">
        <f>HLOOKUP(Allgemeines!$C$12,$AI$4:$AO$2000,ROW(C883)-3,FALSE)</f>
        <v>0</v>
      </c>
      <c r="AI883" s="346">
        <f t="shared" si="163"/>
        <v>0</v>
      </c>
      <c r="AJ883" s="346">
        <f t="shared" si="164"/>
        <v>0</v>
      </c>
      <c r="AK883" s="346">
        <f t="shared" si="165"/>
        <v>0</v>
      </c>
      <c r="AL883" s="346">
        <f t="shared" si="166"/>
        <v>0</v>
      </c>
      <c r="AM883" s="346">
        <f t="shared" si="167"/>
        <v>0</v>
      </c>
      <c r="AN883" s="346">
        <f t="shared" si="168"/>
        <v>0</v>
      </c>
      <c r="AO883" s="346">
        <f t="shared" si="169"/>
        <v>0</v>
      </c>
    </row>
    <row r="884" spans="1:41" x14ac:dyDescent="0.25">
      <c r="A884" s="369"/>
      <c r="B884" s="369"/>
      <c r="C884" s="370"/>
      <c r="D884" s="369"/>
      <c r="E884" s="369"/>
      <c r="F884" s="369"/>
      <c r="G884" s="344">
        <f t="shared" si="170"/>
        <v>0</v>
      </c>
      <c r="H884" s="369"/>
      <c r="I884" s="369"/>
      <c r="J884" s="369"/>
      <c r="K884" s="369"/>
      <c r="L884" s="369"/>
      <c r="M884" s="369"/>
      <c r="N884" s="369"/>
      <c r="O884" s="369"/>
      <c r="P884" s="371"/>
      <c r="Q884" s="465">
        <f>IF(C884&gt;Allgemeines!$C$12,0,SUM(G884,H884,J884,K884,M884:N884)-SUM(I884,L884,O884:P884))</f>
        <v>0</v>
      </c>
      <c r="R884" s="369"/>
      <c r="S884" s="369"/>
      <c r="T884" s="369"/>
      <c r="U884" s="369"/>
      <c r="V884" s="344">
        <f t="shared" si="171"/>
        <v>0</v>
      </c>
      <c r="W884" s="345">
        <f>IF(ISBLANK($B884),0,VLOOKUP($B884,Listen!$A$2:$C$45,2,FALSE))</f>
        <v>0</v>
      </c>
      <c r="X884" s="345">
        <f>IF(ISBLANK($B884),0,VLOOKUP($B884,Listen!$A$2:$C$45,3,FALSE))</f>
        <v>0</v>
      </c>
      <c r="Y884" s="372">
        <f t="shared" si="174"/>
        <v>0</v>
      </c>
      <c r="Z884" s="372">
        <f t="shared" si="175"/>
        <v>0</v>
      </c>
      <c r="AA884" s="372">
        <f t="shared" si="175"/>
        <v>0</v>
      </c>
      <c r="AB884" s="372">
        <f t="shared" si="175"/>
        <v>0</v>
      </c>
      <c r="AC884" s="372">
        <f t="shared" si="175"/>
        <v>0</v>
      </c>
      <c r="AD884" s="372">
        <f t="shared" si="175"/>
        <v>0</v>
      </c>
      <c r="AE884" s="372">
        <f t="shared" si="175"/>
        <v>0</v>
      </c>
      <c r="AF884" s="346">
        <f t="shared" si="172"/>
        <v>0</v>
      </c>
      <c r="AG884" s="346">
        <f>IF(C884=Allgemeines!$C$12,SAV!$V884-SAV!$AH884,HLOOKUP(Allgemeines!$C$12-1,$AI$4:$AO$2000,ROW(C884)-3,FALSE)-$AH884)</f>
        <v>0</v>
      </c>
      <c r="AH884" s="346">
        <f>HLOOKUP(Allgemeines!$C$12,$AI$4:$AO$2000,ROW(C884)-3,FALSE)</f>
        <v>0</v>
      </c>
      <c r="AI884" s="346">
        <f t="shared" si="163"/>
        <v>0</v>
      </c>
      <c r="AJ884" s="346">
        <f t="shared" si="164"/>
        <v>0</v>
      </c>
      <c r="AK884" s="346">
        <f t="shared" si="165"/>
        <v>0</v>
      </c>
      <c r="AL884" s="346">
        <f t="shared" si="166"/>
        <v>0</v>
      </c>
      <c r="AM884" s="346">
        <f t="shared" si="167"/>
        <v>0</v>
      </c>
      <c r="AN884" s="346">
        <f t="shared" si="168"/>
        <v>0</v>
      </c>
      <c r="AO884" s="346">
        <f t="shared" si="169"/>
        <v>0</v>
      </c>
    </row>
    <row r="885" spans="1:41" x14ac:dyDescent="0.25">
      <c r="A885" s="369"/>
      <c r="B885" s="369"/>
      <c r="C885" s="370"/>
      <c r="D885" s="369"/>
      <c r="E885" s="369"/>
      <c r="F885" s="369"/>
      <c r="G885" s="344">
        <f t="shared" si="170"/>
        <v>0</v>
      </c>
      <c r="H885" s="369"/>
      <c r="I885" s="369"/>
      <c r="J885" s="369"/>
      <c r="K885" s="369"/>
      <c r="L885" s="369"/>
      <c r="M885" s="369"/>
      <c r="N885" s="369"/>
      <c r="O885" s="369"/>
      <c r="P885" s="371"/>
      <c r="Q885" s="465">
        <f>IF(C885&gt;Allgemeines!$C$12,0,SUM(G885,H885,J885,K885,M885:N885)-SUM(I885,L885,O885:P885))</f>
        <v>0</v>
      </c>
      <c r="R885" s="369"/>
      <c r="S885" s="369"/>
      <c r="T885" s="369"/>
      <c r="U885" s="369"/>
      <c r="V885" s="344">
        <f t="shared" si="171"/>
        <v>0</v>
      </c>
      <c r="W885" s="345">
        <f>IF(ISBLANK($B885),0,VLOOKUP($B885,Listen!$A$2:$C$45,2,FALSE))</f>
        <v>0</v>
      </c>
      <c r="X885" s="345">
        <f>IF(ISBLANK($B885),0,VLOOKUP($B885,Listen!$A$2:$C$45,3,FALSE))</f>
        <v>0</v>
      </c>
      <c r="Y885" s="372">
        <f t="shared" si="174"/>
        <v>0</v>
      </c>
      <c r="Z885" s="372">
        <f t="shared" si="175"/>
        <v>0</v>
      </c>
      <c r="AA885" s="372">
        <f t="shared" si="175"/>
        <v>0</v>
      </c>
      <c r="AB885" s="372">
        <f t="shared" si="175"/>
        <v>0</v>
      </c>
      <c r="AC885" s="372">
        <f t="shared" si="175"/>
        <v>0</v>
      </c>
      <c r="AD885" s="372">
        <f t="shared" si="175"/>
        <v>0</v>
      </c>
      <c r="AE885" s="372">
        <f t="shared" si="175"/>
        <v>0</v>
      </c>
      <c r="AF885" s="346">
        <f t="shared" si="172"/>
        <v>0</v>
      </c>
      <c r="AG885" s="346">
        <f>IF(C885=Allgemeines!$C$12,SAV!$V885-SAV!$AH885,HLOOKUP(Allgemeines!$C$12-1,$AI$4:$AO$2000,ROW(C885)-3,FALSE)-$AH885)</f>
        <v>0</v>
      </c>
      <c r="AH885" s="346">
        <f>HLOOKUP(Allgemeines!$C$12,$AI$4:$AO$2000,ROW(C885)-3,FALSE)</f>
        <v>0</v>
      </c>
      <c r="AI885" s="346">
        <f t="shared" si="163"/>
        <v>0</v>
      </c>
      <c r="AJ885" s="346">
        <f t="shared" si="164"/>
        <v>0</v>
      </c>
      <c r="AK885" s="346">
        <f t="shared" si="165"/>
        <v>0</v>
      </c>
      <c r="AL885" s="346">
        <f t="shared" si="166"/>
        <v>0</v>
      </c>
      <c r="AM885" s="346">
        <f t="shared" si="167"/>
        <v>0</v>
      </c>
      <c r="AN885" s="346">
        <f t="shared" si="168"/>
        <v>0</v>
      </c>
      <c r="AO885" s="346">
        <f t="shared" si="169"/>
        <v>0</v>
      </c>
    </row>
    <row r="886" spans="1:41" x14ac:dyDescent="0.25">
      <c r="A886" s="369"/>
      <c r="B886" s="369"/>
      <c r="C886" s="370"/>
      <c r="D886" s="369"/>
      <c r="E886" s="369"/>
      <c r="F886" s="369"/>
      <c r="G886" s="344">
        <f t="shared" si="170"/>
        <v>0</v>
      </c>
      <c r="H886" s="369"/>
      <c r="I886" s="369"/>
      <c r="J886" s="369"/>
      <c r="K886" s="369"/>
      <c r="L886" s="369"/>
      <c r="M886" s="369"/>
      <c r="N886" s="369"/>
      <c r="O886" s="369"/>
      <c r="P886" s="371"/>
      <c r="Q886" s="465">
        <f>IF(C886&gt;Allgemeines!$C$12,0,SUM(G886,H886,J886,K886,M886:N886)-SUM(I886,L886,O886:P886))</f>
        <v>0</v>
      </c>
      <c r="R886" s="369"/>
      <c r="S886" s="369"/>
      <c r="T886" s="369"/>
      <c r="U886" s="369"/>
      <c r="V886" s="344">
        <f t="shared" si="171"/>
        <v>0</v>
      </c>
      <c r="W886" s="345">
        <f>IF(ISBLANK($B886),0,VLOOKUP($B886,Listen!$A$2:$C$45,2,FALSE))</f>
        <v>0</v>
      </c>
      <c r="X886" s="345">
        <f>IF(ISBLANK($B886),0,VLOOKUP($B886,Listen!$A$2:$C$45,3,FALSE))</f>
        <v>0</v>
      </c>
      <c r="Y886" s="372">
        <f t="shared" si="174"/>
        <v>0</v>
      </c>
      <c r="Z886" s="372">
        <f t="shared" si="175"/>
        <v>0</v>
      </c>
      <c r="AA886" s="372">
        <f t="shared" si="175"/>
        <v>0</v>
      </c>
      <c r="AB886" s="372">
        <f t="shared" si="175"/>
        <v>0</v>
      </c>
      <c r="AC886" s="372">
        <f t="shared" si="175"/>
        <v>0</v>
      </c>
      <c r="AD886" s="372">
        <f t="shared" si="175"/>
        <v>0</v>
      </c>
      <c r="AE886" s="372">
        <f t="shared" si="175"/>
        <v>0</v>
      </c>
      <c r="AF886" s="346">
        <f t="shared" si="172"/>
        <v>0</v>
      </c>
      <c r="AG886" s="346">
        <f>IF(C886=Allgemeines!$C$12,SAV!$V886-SAV!$AH886,HLOOKUP(Allgemeines!$C$12-1,$AI$4:$AO$2000,ROW(C886)-3,FALSE)-$AH886)</f>
        <v>0</v>
      </c>
      <c r="AH886" s="346">
        <f>HLOOKUP(Allgemeines!$C$12,$AI$4:$AO$2000,ROW(C886)-3,FALSE)</f>
        <v>0</v>
      </c>
      <c r="AI886" s="346">
        <f t="shared" si="163"/>
        <v>0</v>
      </c>
      <c r="AJ886" s="346">
        <f t="shared" si="164"/>
        <v>0</v>
      </c>
      <c r="AK886" s="346">
        <f t="shared" si="165"/>
        <v>0</v>
      </c>
      <c r="AL886" s="346">
        <f t="shared" si="166"/>
        <v>0</v>
      </c>
      <c r="AM886" s="346">
        <f t="shared" si="167"/>
        <v>0</v>
      </c>
      <c r="AN886" s="346">
        <f t="shared" si="168"/>
        <v>0</v>
      </c>
      <c r="AO886" s="346">
        <f t="shared" si="169"/>
        <v>0</v>
      </c>
    </row>
    <row r="887" spans="1:41" x14ac:dyDescent="0.25">
      <c r="A887" s="369"/>
      <c r="B887" s="369"/>
      <c r="C887" s="370"/>
      <c r="D887" s="369"/>
      <c r="E887" s="369"/>
      <c r="F887" s="369"/>
      <c r="G887" s="344">
        <f t="shared" si="170"/>
        <v>0</v>
      </c>
      <c r="H887" s="369"/>
      <c r="I887" s="369"/>
      <c r="J887" s="369"/>
      <c r="K887" s="369"/>
      <c r="L887" s="369"/>
      <c r="M887" s="369"/>
      <c r="N887" s="369"/>
      <c r="O887" s="369"/>
      <c r="P887" s="371"/>
      <c r="Q887" s="465">
        <f>IF(C887&gt;Allgemeines!$C$12,0,SUM(G887,H887,J887,K887,M887:N887)-SUM(I887,L887,O887:P887))</f>
        <v>0</v>
      </c>
      <c r="R887" s="369"/>
      <c r="S887" s="369"/>
      <c r="T887" s="369"/>
      <c r="U887" s="369"/>
      <c r="V887" s="344">
        <f t="shared" si="171"/>
        <v>0</v>
      </c>
      <c r="W887" s="345">
        <f>IF(ISBLANK($B887),0,VLOOKUP($B887,Listen!$A$2:$C$45,2,FALSE))</f>
        <v>0</v>
      </c>
      <c r="X887" s="345">
        <f>IF(ISBLANK($B887),0,VLOOKUP($B887,Listen!$A$2:$C$45,3,FALSE))</f>
        <v>0</v>
      </c>
      <c r="Y887" s="372">
        <f t="shared" si="174"/>
        <v>0</v>
      </c>
      <c r="Z887" s="372">
        <f t="shared" si="175"/>
        <v>0</v>
      </c>
      <c r="AA887" s="372">
        <f t="shared" si="175"/>
        <v>0</v>
      </c>
      <c r="AB887" s="372">
        <f t="shared" si="175"/>
        <v>0</v>
      </c>
      <c r="AC887" s="372">
        <f t="shared" si="175"/>
        <v>0</v>
      </c>
      <c r="AD887" s="372">
        <f t="shared" si="175"/>
        <v>0</v>
      </c>
      <c r="AE887" s="372">
        <f t="shared" si="175"/>
        <v>0</v>
      </c>
      <c r="AF887" s="346">
        <f t="shared" si="172"/>
        <v>0</v>
      </c>
      <c r="AG887" s="346">
        <f>IF(C887=Allgemeines!$C$12,SAV!$V887-SAV!$AH887,HLOOKUP(Allgemeines!$C$12-1,$AI$4:$AO$2000,ROW(C887)-3,FALSE)-$AH887)</f>
        <v>0</v>
      </c>
      <c r="AH887" s="346">
        <f>HLOOKUP(Allgemeines!$C$12,$AI$4:$AO$2000,ROW(C887)-3,FALSE)</f>
        <v>0</v>
      </c>
      <c r="AI887" s="346">
        <f t="shared" si="163"/>
        <v>0</v>
      </c>
      <c r="AJ887" s="346">
        <f t="shared" si="164"/>
        <v>0</v>
      </c>
      <c r="AK887" s="346">
        <f t="shared" si="165"/>
        <v>0</v>
      </c>
      <c r="AL887" s="346">
        <f t="shared" si="166"/>
        <v>0</v>
      </c>
      <c r="AM887" s="346">
        <f t="shared" si="167"/>
        <v>0</v>
      </c>
      <c r="AN887" s="346">
        <f t="shared" si="168"/>
        <v>0</v>
      </c>
      <c r="AO887" s="346">
        <f t="shared" si="169"/>
        <v>0</v>
      </c>
    </row>
    <row r="888" spans="1:41" x14ac:dyDescent="0.25">
      <c r="A888" s="369"/>
      <c r="B888" s="369"/>
      <c r="C888" s="370"/>
      <c r="D888" s="369"/>
      <c r="E888" s="369"/>
      <c r="F888" s="369"/>
      <c r="G888" s="344">
        <f t="shared" si="170"/>
        <v>0</v>
      </c>
      <c r="H888" s="369"/>
      <c r="I888" s="369"/>
      <c r="J888" s="369"/>
      <c r="K888" s="369"/>
      <c r="L888" s="369"/>
      <c r="M888" s="369"/>
      <c r="N888" s="369"/>
      <c r="O888" s="369"/>
      <c r="P888" s="371"/>
      <c r="Q888" s="465">
        <f>IF(C888&gt;Allgemeines!$C$12,0,SUM(G888,H888,J888,K888,M888:N888)-SUM(I888,L888,O888:P888))</f>
        <v>0</v>
      </c>
      <c r="R888" s="369"/>
      <c r="S888" s="369"/>
      <c r="T888" s="369"/>
      <c r="U888" s="369"/>
      <c r="V888" s="344">
        <f t="shared" si="171"/>
        <v>0</v>
      </c>
      <c r="W888" s="345">
        <f>IF(ISBLANK($B888),0,VLOOKUP($B888,Listen!$A$2:$C$45,2,FALSE))</f>
        <v>0</v>
      </c>
      <c r="X888" s="345">
        <f>IF(ISBLANK($B888),0,VLOOKUP($B888,Listen!$A$2:$C$45,3,FALSE))</f>
        <v>0</v>
      </c>
      <c r="Y888" s="372">
        <f t="shared" si="174"/>
        <v>0</v>
      </c>
      <c r="Z888" s="372">
        <f t="shared" si="175"/>
        <v>0</v>
      </c>
      <c r="AA888" s="372">
        <f t="shared" si="175"/>
        <v>0</v>
      </c>
      <c r="AB888" s="372">
        <f t="shared" si="175"/>
        <v>0</v>
      </c>
      <c r="AC888" s="372">
        <f t="shared" si="175"/>
        <v>0</v>
      </c>
      <c r="AD888" s="372">
        <f t="shared" si="175"/>
        <v>0</v>
      </c>
      <c r="AE888" s="372">
        <f t="shared" si="175"/>
        <v>0</v>
      </c>
      <c r="AF888" s="346">
        <f t="shared" si="172"/>
        <v>0</v>
      </c>
      <c r="AG888" s="346">
        <f>IF(C888=Allgemeines!$C$12,SAV!$V888-SAV!$AH888,HLOOKUP(Allgemeines!$C$12-1,$AI$4:$AO$2000,ROW(C888)-3,FALSE)-$AH888)</f>
        <v>0</v>
      </c>
      <c r="AH888" s="346">
        <f>HLOOKUP(Allgemeines!$C$12,$AI$4:$AO$2000,ROW(C888)-3,FALSE)</f>
        <v>0</v>
      </c>
      <c r="AI888" s="346">
        <f t="shared" si="163"/>
        <v>0</v>
      </c>
      <c r="AJ888" s="346">
        <f t="shared" si="164"/>
        <v>0</v>
      </c>
      <c r="AK888" s="346">
        <f t="shared" si="165"/>
        <v>0</v>
      </c>
      <c r="AL888" s="346">
        <f t="shared" si="166"/>
        <v>0</v>
      </c>
      <c r="AM888" s="346">
        <f t="shared" si="167"/>
        <v>0</v>
      </c>
      <c r="AN888" s="346">
        <f t="shared" si="168"/>
        <v>0</v>
      </c>
      <c r="AO888" s="346">
        <f t="shared" si="169"/>
        <v>0</v>
      </c>
    </row>
    <row r="889" spans="1:41" x14ac:dyDescent="0.25">
      <c r="A889" s="369"/>
      <c r="B889" s="369"/>
      <c r="C889" s="370"/>
      <c r="D889" s="369"/>
      <c r="E889" s="369"/>
      <c r="F889" s="369"/>
      <c r="G889" s="344">
        <f t="shared" si="170"/>
        <v>0</v>
      </c>
      <c r="H889" s="369"/>
      <c r="I889" s="369"/>
      <c r="J889" s="369"/>
      <c r="K889" s="369"/>
      <c r="L889" s="369"/>
      <c r="M889" s="369"/>
      <c r="N889" s="369"/>
      <c r="O889" s="369"/>
      <c r="P889" s="371"/>
      <c r="Q889" s="465">
        <f>IF(C889&gt;Allgemeines!$C$12,0,SUM(G889,H889,J889,K889,M889:N889)-SUM(I889,L889,O889:P889))</f>
        <v>0</v>
      </c>
      <c r="R889" s="369"/>
      <c r="S889" s="369"/>
      <c r="T889" s="369"/>
      <c r="U889" s="369"/>
      <c r="V889" s="344">
        <f t="shared" si="171"/>
        <v>0</v>
      </c>
      <c r="W889" s="345">
        <f>IF(ISBLANK($B889),0,VLOOKUP($B889,Listen!$A$2:$C$45,2,FALSE))</f>
        <v>0</v>
      </c>
      <c r="X889" s="345">
        <f>IF(ISBLANK($B889),0,VLOOKUP($B889,Listen!$A$2:$C$45,3,FALSE))</f>
        <v>0</v>
      </c>
      <c r="Y889" s="372">
        <f t="shared" si="174"/>
        <v>0</v>
      </c>
      <c r="Z889" s="372">
        <f t="shared" si="175"/>
        <v>0</v>
      </c>
      <c r="AA889" s="372">
        <f t="shared" si="175"/>
        <v>0</v>
      </c>
      <c r="AB889" s="372">
        <f t="shared" si="175"/>
        <v>0</v>
      </c>
      <c r="AC889" s="372">
        <f t="shared" si="175"/>
        <v>0</v>
      </c>
      <c r="AD889" s="372">
        <f t="shared" si="175"/>
        <v>0</v>
      </c>
      <c r="AE889" s="372">
        <f t="shared" si="175"/>
        <v>0</v>
      </c>
      <c r="AF889" s="346">
        <f t="shared" si="172"/>
        <v>0</v>
      </c>
      <c r="AG889" s="346">
        <f>IF(C889=Allgemeines!$C$12,SAV!$V889-SAV!$AH889,HLOOKUP(Allgemeines!$C$12-1,$AI$4:$AO$2000,ROW(C889)-3,FALSE)-$AH889)</f>
        <v>0</v>
      </c>
      <c r="AH889" s="346">
        <f>HLOOKUP(Allgemeines!$C$12,$AI$4:$AO$2000,ROW(C889)-3,FALSE)</f>
        <v>0</v>
      </c>
      <c r="AI889" s="346">
        <f t="shared" si="163"/>
        <v>0</v>
      </c>
      <c r="AJ889" s="346">
        <f t="shared" si="164"/>
        <v>0</v>
      </c>
      <c r="AK889" s="346">
        <f t="shared" si="165"/>
        <v>0</v>
      </c>
      <c r="AL889" s="346">
        <f t="shared" si="166"/>
        <v>0</v>
      </c>
      <c r="AM889" s="346">
        <f t="shared" si="167"/>
        <v>0</v>
      </c>
      <c r="AN889" s="346">
        <f t="shared" si="168"/>
        <v>0</v>
      </c>
      <c r="AO889" s="346">
        <f t="shared" si="169"/>
        <v>0</v>
      </c>
    </row>
    <row r="890" spans="1:41" x14ac:dyDescent="0.25">
      <c r="A890" s="369"/>
      <c r="B890" s="369"/>
      <c r="C890" s="370"/>
      <c r="D890" s="369"/>
      <c r="E890" s="369"/>
      <c r="F890" s="369"/>
      <c r="G890" s="344">
        <f t="shared" si="170"/>
        <v>0</v>
      </c>
      <c r="H890" s="369"/>
      <c r="I890" s="369"/>
      <c r="J890" s="369"/>
      <c r="K890" s="369"/>
      <c r="L890" s="369"/>
      <c r="M890" s="369"/>
      <c r="N890" s="369"/>
      <c r="O890" s="369"/>
      <c r="P890" s="371"/>
      <c r="Q890" s="465">
        <f>IF(C890&gt;Allgemeines!$C$12,0,SUM(G890,H890,J890,K890,M890:N890)-SUM(I890,L890,O890:P890))</f>
        <v>0</v>
      </c>
      <c r="R890" s="369"/>
      <c r="S890" s="369"/>
      <c r="T890" s="369"/>
      <c r="U890" s="369"/>
      <c r="V890" s="344">
        <f t="shared" si="171"/>
        <v>0</v>
      </c>
      <c r="W890" s="345">
        <f>IF(ISBLANK($B890),0,VLOOKUP($B890,Listen!$A$2:$C$45,2,FALSE))</f>
        <v>0</v>
      </c>
      <c r="X890" s="345">
        <f>IF(ISBLANK($B890),0,VLOOKUP($B890,Listen!$A$2:$C$45,3,FALSE))</f>
        <v>0</v>
      </c>
      <c r="Y890" s="372">
        <f t="shared" si="174"/>
        <v>0</v>
      </c>
      <c r="Z890" s="372">
        <f t="shared" si="175"/>
        <v>0</v>
      </c>
      <c r="AA890" s="372">
        <f t="shared" si="175"/>
        <v>0</v>
      </c>
      <c r="AB890" s="372">
        <f t="shared" si="175"/>
        <v>0</v>
      </c>
      <c r="AC890" s="372">
        <f t="shared" si="175"/>
        <v>0</v>
      </c>
      <c r="AD890" s="372">
        <f t="shared" si="175"/>
        <v>0</v>
      </c>
      <c r="AE890" s="372">
        <f t="shared" si="175"/>
        <v>0</v>
      </c>
      <c r="AF890" s="346">
        <f t="shared" si="172"/>
        <v>0</v>
      </c>
      <c r="AG890" s="346">
        <f>IF(C890=Allgemeines!$C$12,SAV!$V890-SAV!$AH890,HLOOKUP(Allgemeines!$C$12-1,$AI$4:$AO$2000,ROW(C890)-3,FALSE)-$AH890)</f>
        <v>0</v>
      </c>
      <c r="AH890" s="346">
        <f>HLOOKUP(Allgemeines!$C$12,$AI$4:$AO$2000,ROW(C890)-3,FALSE)</f>
        <v>0</v>
      </c>
      <c r="AI890" s="346">
        <f t="shared" si="163"/>
        <v>0</v>
      </c>
      <c r="AJ890" s="346">
        <f t="shared" si="164"/>
        <v>0</v>
      </c>
      <c r="AK890" s="346">
        <f t="shared" si="165"/>
        <v>0</v>
      </c>
      <c r="AL890" s="346">
        <f t="shared" si="166"/>
        <v>0</v>
      </c>
      <c r="AM890" s="346">
        <f t="shared" si="167"/>
        <v>0</v>
      </c>
      <c r="AN890" s="346">
        <f t="shared" si="168"/>
        <v>0</v>
      </c>
      <c r="AO890" s="346">
        <f t="shared" si="169"/>
        <v>0</v>
      </c>
    </row>
    <row r="891" spans="1:41" x14ac:dyDescent="0.25">
      <c r="A891" s="369"/>
      <c r="B891" s="369"/>
      <c r="C891" s="370"/>
      <c r="D891" s="369"/>
      <c r="E891" s="369"/>
      <c r="F891" s="369"/>
      <c r="G891" s="344">
        <f t="shared" si="170"/>
        <v>0</v>
      </c>
      <c r="H891" s="369"/>
      <c r="I891" s="369"/>
      <c r="J891" s="369"/>
      <c r="K891" s="369"/>
      <c r="L891" s="369"/>
      <c r="M891" s="369"/>
      <c r="N891" s="369"/>
      <c r="O891" s="369"/>
      <c r="P891" s="371"/>
      <c r="Q891" s="465">
        <f>IF(C891&gt;Allgemeines!$C$12,0,SUM(G891,H891,J891,K891,M891:N891)-SUM(I891,L891,O891:P891))</f>
        <v>0</v>
      </c>
      <c r="R891" s="369"/>
      <c r="S891" s="369"/>
      <c r="T891" s="369"/>
      <c r="U891" s="369"/>
      <c r="V891" s="344">
        <f t="shared" si="171"/>
        <v>0</v>
      </c>
      <c r="W891" s="345">
        <f>IF(ISBLANK($B891),0,VLOOKUP($B891,Listen!$A$2:$C$45,2,FALSE))</f>
        <v>0</v>
      </c>
      <c r="X891" s="345">
        <f>IF(ISBLANK($B891),0,VLOOKUP($B891,Listen!$A$2:$C$45,3,FALSE))</f>
        <v>0</v>
      </c>
      <c r="Y891" s="372">
        <f t="shared" si="174"/>
        <v>0</v>
      </c>
      <c r="Z891" s="372">
        <f t="shared" si="175"/>
        <v>0</v>
      </c>
      <c r="AA891" s="372">
        <f t="shared" si="175"/>
        <v>0</v>
      </c>
      <c r="AB891" s="372">
        <f t="shared" si="175"/>
        <v>0</v>
      </c>
      <c r="AC891" s="372">
        <f t="shared" si="175"/>
        <v>0</v>
      </c>
      <c r="AD891" s="372">
        <f t="shared" si="175"/>
        <v>0</v>
      </c>
      <c r="AE891" s="372">
        <f t="shared" si="175"/>
        <v>0</v>
      </c>
      <c r="AF891" s="346">
        <f t="shared" si="172"/>
        <v>0</v>
      </c>
      <c r="AG891" s="346">
        <f>IF(C891=Allgemeines!$C$12,SAV!$V891-SAV!$AH891,HLOOKUP(Allgemeines!$C$12-1,$AI$4:$AO$2000,ROW(C891)-3,FALSE)-$AH891)</f>
        <v>0</v>
      </c>
      <c r="AH891" s="346">
        <f>HLOOKUP(Allgemeines!$C$12,$AI$4:$AO$2000,ROW(C891)-3,FALSE)</f>
        <v>0</v>
      </c>
      <c r="AI891" s="346">
        <f t="shared" si="163"/>
        <v>0</v>
      </c>
      <c r="AJ891" s="346">
        <f t="shared" si="164"/>
        <v>0</v>
      </c>
      <c r="AK891" s="346">
        <f t="shared" si="165"/>
        <v>0</v>
      </c>
      <c r="AL891" s="346">
        <f t="shared" si="166"/>
        <v>0</v>
      </c>
      <c r="AM891" s="346">
        <f t="shared" si="167"/>
        <v>0</v>
      </c>
      <c r="AN891" s="346">
        <f t="shared" si="168"/>
        <v>0</v>
      </c>
      <c r="AO891" s="346">
        <f t="shared" si="169"/>
        <v>0</v>
      </c>
    </row>
    <row r="892" spans="1:41" x14ac:dyDescent="0.25">
      <c r="A892" s="369"/>
      <c r="B892" s="369"/>
      <c r="C892" s="370"/>
      <c r="D892" s="369"/>
      <c r="E892" s="369"/>
      <c r="F892" s="369"/>
      <c r="G892" s="344">
        <f t="shared" si="170"/>
        <v>0</v>
      </c>
      <c r="H892" s="369"/>
      <c r="I892" s="369"/>
      <c r="J892" s="369"/>
      <c r="K892" s="369"/>
      <c r="L892" s="369"/>
      <c r="M892" s="369"/>
      <c r="N892" s="369"/>
      <c r="O892" s="369"/>
      <c r="P892" s="371"/>
      <c r="Q892" s="465">
        <f>IF(C892&gt;Allgemeines!$C$12,0,SUM(G892,H892,J892,K892,M892:N892)-SUM(I892,L892,O892:P892))</f>
        <v>0</v>
      </c>
      <c r="R892" s="369"/>
      <c r="S892" s="369"/>
      <c r="T892" s="369"/>
      <c r="U892" s="369"/>
      <c r="V892" s="344">
        <f t="shared" si="171"/>
        <v>0</v>
      </c>
      <c r="W892" s="345">
        <f>IF(ISBLANK($B892),0,VLOOKUP($B892,Listen!$A$2:$C$45,2,FALSE))</f>
        <v>0</v>
      </c>
      <c r="X892" s="345">
        <f>IF(ISBLANK($B892),0,VLOOKUP($B892,Listen!$A$2:$C$45,3,FALSE))</f>
        <v>0</v>
      </c>
      <c r="Y892" s="372">
        <f t="shared" si="174"/>
        <v>0</v>
      </c>
      <c r="Z892" s="372">
        <f t="shared" si="175"/>
        <v>0</v>
      </c>
      <c r="AA892" s="372">
        <f t="shared" si="175"/>
        <v>0</v>
      </c>
      <c r="AB892" s="372">
        <f t="shared" si="175"/>
        <v>0</v>
      </c>
      <c r="AC892" s="372">
        <f t="shared" si="175"/>
        <v>0</v>
      </c>
      <c r="AD892" s="372">
        <f t="shared" si="175"/>
        <v>0</v>
      </c>
      <c r="AE892" s="372">
        <f t="shared" si="175"/>
        <v>0</v>
      </c>
      <c r="AF892" s="346">
        <f t="shared" si="172"/>
        <v>0</v>
      </c>
      <c r="AG892" s="346">
        <f>IF(C892=Allgemeines!$C$12,SAV!$V892-SAV!$AH892,HLOOKUP(Allgemeines!$C$12-1,$AI$4:$AO$2000,ROW(C892)-3,FALSE)-$AH892)</f>
        <v>0</v>
      </c>
      <c r="AH892" s="346">
        <f>HLOOKUP(Allgemeines!$C$12,$AI$4:$AO$2000,ROW(C892)-3,FALSE)</f>
        <v>0</v>
      </c>
      <c r="AI892" s="346">
        <f t="shared" si="163"/>
        <v>0</v>
      </c>
      <c r="AJ892" s="346">
        <f t="shared" si="164"/>
        <v>0</v>
      </c>
      <c r="AK892" s="346">
        <f t="shared" si="165"/>
        <v>0</v>
      </c>
      <c r="AL892" s="346">
        <f t="shared" si="166"/>
        <v>0</v>
      </c>
      <c r="AM892" s="346">
        <f t="shared" si="167"/>
        <v>0</v>
      </c>
      <c r="AN892" s="346">
        <f t="shared" si="168"/>
        <v>0</v>
      </c>
      <c r="AO892" s="346">
        <f t="shared" si="169"/>
        <v>0</v>
      </c>
    </row>
    <row r="893" spans="1:41" x14ac:dyDescent="0.25">
      <c r="A893" s="369"/>
      <c r="B893" s="369"/>
      <c r="C893" s="370"/>
      <c r="D893" s="369"/>
      <c r="E893" s="369"/>
      <c r="F893" s="369"/>
      <c r="G893" s="344">
        <f t="shared" si="170"/>
        <v>0</v>
      </c>
      <c r="H893" s="369"/>
      <c r="I893" s="369"/>
      <c r="J893" s="369"/>
      <c r="K893" s="369"/>
      <c r="L893" s="369"/>
      <c r="M893" s="369"/>
      <c r="N893" s="369"/>
      <c r="O893" s="369"/>
      <c r="P893" s="371"/>
      <c r="Q893" s="465">
        <f>IF(C893&gt;Allgemeines!$C$12,0,SUM(G893,H893,J893,K893,M893:N893)-SUM(I893,L893,O893:P893))</f>
        <v>0</v>
      </c>
      <c r="R893" s="369"/>
      <c r="S893" s="369"/>
      <c r="T893" s="369"/>
      <c r="U893" s="369"/>
      <c r="V893" s="344">
        <f t="shared" si="171"/>
        <v>0</v>
      </c>
      <c r="W893" s="345">
        <f>IF(ISBLANK($B893),0,VLOOKUP($B893,Listen!$A$2:$C$45,2,FALSE))</f>
        <v>0</v>
      </c>
      <c r="X893" s="345">
        <f>IF(ISBLANK($B893),0,VLOOKUP($B893,Listen!$A$2:$C$45,3,FALSE))</f>
        <v>0</v>
      </c>
      <c r="Y893" s="372">
        <f t="shared" si="174"/>
        <v>0</v>
      </c>
      <c r="Z893" s="372">
        <f t="shared" si="175"/>
        <v>0</v>
      </c>
      <c r="AA893" s="372">
        <f t="shared" si="175"/>
        <v>0</v>
      </c>
      <c r="AB893" s="372">
        <f t="shared" si="175"/>
        <v>0</v>
      </c>
      <c r="AC893" s="372">
        <f t="shared" si="175"/>
        <v>0</v>
      </c>
      <c r="AD893" s="372">
        <f t="shared" si="175"/>
        <v>0</v>
      </c>
      <c r="AE893" s="372">
        <f t="shared" si="175"/>
        <v>0</v>
      </c>
      <c r="AF893" s="346">
        <f t="shared" si="172"/>
        <v>0</v>
      </c>
      <c r="AG893" s="346">
        <f>IF(C893=Allgemeines!$C$12,SAV!$V893-SAV!$AH893,HLOOKUP(Allgemeines!$C$12-1,$AI$4:$AO$2000,ROW(C893)-3,FALSE)-$AH893)</f>
        <v>0</v>
      </c>
      <c r="AH893" s="346">
        <f>HLOOKUP(Allgemeines!$C$12,$AI$4:$AO$2000,ROW(C893)-3,FALSE)</f>
        <v>0</v>
      </c>
      <c r="AI893" s="346">
        <f t="shared" si="163"/>
        <v>0</v>
      </c>
      <c r="AJ893" s="346">
        <f t="shared" si="164"/>
        <v>0</v>
      </c>
      <c r="AK893" s="346">
        <f t="shared" si="165"/>
        <v>0</v>
      </c>
      <c r="AL893" s="346">
        <f t="shared" si="166"/>
        <v>0</v>
      </c>
      <c r="AM893" s="346">
        <f t="shared" si="167"/>
        <v>0</v>
      </c>
      <c r="AN893" s="346">
        <f t="shared" si="168"/>
        <v>0</v>
      </c>
      <c r="AO893" s="346">
        <f t="shared" si="169"/>
        <v>0</v>
      </c>
    </row>
    <row r="894" spans="1:41" x14ac:dyDescent="0.25">
      <c r="A894" s="369"/>
      <c r="B894" s="369"/>
      <c r="C894" s="370"/>
      <c r="D894" s="369"/>
      <c r="E894" s="369"/>
      <c r="F894" s="369"/>
      <c r="G894" s="344">
        <f t="shared" si="170"/>
        <v>0</v>
      </c>
      <c r="H894" s="369"/>
      <c r="I894" s="369"/>
      <c r="J894" s="369"/>
      <c r="K894" s="369"/>
      <c r="L894" s="369"/>
      <c r="M894" s="369"/>
      <c r="N894" s="369"/>
      <c r="O894" s="369"/>
      <c r="P894" s="371"/>
      <c r="Q894" s="465">
        <f>IF(C894&gt;Allgemeines!$C$12,0,SUM(G894,H894,J894,K894,M894:N894)-SUM(I894,L894,O894:P894))</f>
        <v>0</v>
      </c>
      <c r="R894" s="369"/>
      <c r="S894" s="369"/>
      <c r="T894" s="369"/>
      <c r="U894" s="369"/>
      <c r="V894" s="344">
        <f t="shared" si="171"/>
        <v>0</v>
      </c>
      <c r="W894" s="345">
        <f>IF(ISBLANK($B894),0,VLOOKUP($B894,Listen!$A$2:$C$45,2,FALSE))</f>
        <v>0</v>
      </c>
      <c r="X894" s="345">
        <f>IF(ISBLANK($B894),0,VLOOKUP($B894,Listen!$A$2:$C$45,3,FALSE))</f>
        <v>0</v>
      </c>
      <c r="Y894" s="372">
        <f t="shared" si="174"/>
        <v>0</v>
      </c>
      <c r="Z894" s="372">
        <f t="shared" si="175"/>
        <v>0</v>
      </c>
      <c r="AA894" s="372">
        <f t="shared" si="175"/>
        <v>0</v>
      </c>
      <c r="AB894" s="372">
        <f t="shared" si="175"/>
        <v>0</v>
      </c>
      <c r="AC894" s="372">
        <f t="shared" si="175"/>
        <v>0</v>
      </c>
      <c r="AD894" s="372">
        <f t="shared" si="175"/>
        <v>0</v>
      </c>
      <c r="AE894" s="372">
        <f t="shared" si="175"/>
        <v>0</v>
      </c>
      <c r="AF894" s="346">
        <f t="shared" si="172"/>
        <v>0</v>
      </c>
      <c r="AG894" s="346">
        <f>IF(C894=Allgemeines!$C$12,SAV!$V894-SAV!$AH894,HLOOKUP(Allgemeines!$C$12-1,$AI$4:$AO$2000,ROW(C894)-3,FALSE)-$AH894)</f>
        <v>0</v>
      </c>
      <c r="AH894" s="346">
        <f>HLOOKUP(Allgemeines!$C$12,$AI$4:$AO$2000,ROW(C894)-3,FALSE)</f>
        <v>0</v>
      </c>
      <c r="AI894" s="346">
        <f t="shared" si="163"/>
        <v>0</v>
      </c>
      <c r="AJ894" s="346">
        <f t="shared" si="164"/>
        <v>0</v>
      </c>
      <c r="AK894" s="346">
        <f t="shared" si="165"/>
        <v>0</v>
      </c>
      <c r="AL894" s="346">
        <f t="shared" si="166"/>
        <v>0</v>
      </c>
      <c r="AM894" s="346">
        <f t="shared" si="167"/>
        <v>0</v>
      </c>
      <c r="AN894" s="346">
        <f t="shared" si="168"/>
        <v>0</v>
      </c>
      <c r="AO894" s="346">
        <f t="shared" si="169"/>
        <v>0</v>
      </c>
    </row>
    <row r="895" spans="1:41" x14ac:dyDescent="0.25">
      <c r="A895" s="369"/>
      <c r="B895" s="369"/>
      <c r="C895" s="370"/>
      <c r="D895" s="369"/>
      <c r="E895" s="369"/>
      <c r="F895" s="369"/>
      <c r="G895" s="344">
        <f t="shared" si="170"/>
        <v>0</v>
      </c>
      <c r="H895" s="369"/>
      <c r="I895" s="369"/>
      <c r="J895" s="369"/>
      <c r="K895" s="369"/>
      <c r="L895" s="369"/>
      <c r="M895" s="369"/>
      <c r="N895" s="369"/>
      <c r="O895" s="369"/>
      <c r="P895" s="371"/>
      <c r="Q895" s="465">
        <f>IF(C895&gt;Allgemeines!$C$12,0,SUM(G895,H895,J895,K895,M895:N895)-SUM(I895,L895,O895:P895))</f>
        <v>0</v>
      </c>
      <c r="R895" s="369"/>
      <c r="S895" s="369"/>
      <c r="T895" s="369"/>
      <c r="U895" s="369"/>
      <c r="V895" s="344">
        <f t="shared" si="171"/>
        <v>0</v>
      </c>
      <c r="W895" s="345">
        <f>IF(ISBLANK($B895),0,VLOOKUP($B895,Listen!$A$2:$C$45,2,FALSE))</f>
        <v>0</v>
      </c>
      <c r="X895" s="345">
        <f>IF(ISBLANK($B895),0,VLOOKUP($B895,Listen!$A$2:$C$45,3,FALSE))</f>
        <v>0</v>
      </c>
      <c r="Y895" s="372">
        <f t="shared" si="174"/>
        <v>0</v>
      </c>
      <c r="Z895" s="372">
        <f t="shared" si="175"/>
        <v>0</v>
      </c>
      <c r="AA895" s="372">
        <f t="shared" si="175"/>
        <v>0</v>
      </c>
      <c r="AB895" s="372">
        <f t="shared" si="175"/>
        <v>0</v>
      </c>
      <c r="AC895" s="372">
        <f t="shared" si="175"/>
        <v>0</v>
      </c>
      <c r="AD895" s="372">
        <f t="shared" si="175"/>
        <v>0</v>
      </c>
      <c r="AE895" s="372">
        <f t="shared" si="175"/>
        <v>0</v>
      </c>
      <c r="AF895" s="346">
        <f t="shared" si="172"/>
        <v>0</v>
      </c>
      <c r="AG895" s="346">
        <f>IF(C895=Allgemeines!$C$12,SAV!$V895-SAV!$AH895,HLOOKUP(Allgemeines!$C$12-1,$AI$4:$AO$2000,ROW(C895)-3,FALSE)-$AH895)</f>
        <v>0</v>
      </c>
      <c r="AH895" s="346">
        <f>HLOOKUP(Allgemeines!$C$12,$AI$4:$AO$2000,ROW(C895)-3,FALSE)</f>
        <v>0</v>
      </c>
      <c r="AI895" s="346">
        <f t="shared" si="163"/>
        <v>0</v>
      </c>
      <c r="AJ895" s="346">
        <f t="shared" si="164"/>
        <v>0</v>
      </c>
      <c r="AK895" s="346">
        <f t="shared" si="165"/>
        <v>0</v>
      </c>
      <c r="AL895" s="346">
        <f t="shared" si="166"/>
        <v>0</v>
      </c>
      <c r="AM895" s="346">
        <f t="shared" si="167"/>
        <v>0</v>
      </c>
      <c r="AN895" s="346">
        <f t="shared" si="168"/>
        <v>0</v>
      </c>
      <c r="AO895" s="346">
        <f t="shared" si="169"/>
        <v>0</v>
      </c>
    </row>
    <row r="896" spans="1:41" x14ac:dyDescent="0.25">
      <c r="A896" s="369"/>
      <c r="B896" s="369"/>
      <c r="C896" s="370"/>
      <c r="D896" s="369"/>
      <c r="E896" s="369"/>
      <c r="F896" s="369"/>
      <c r="G896" s="344">
        <f t="shared" si="170"/>
        <v>0</v>
      </c>
      <c r="H896" s="369"/>
      <c r="I896" s="369"/>
      <c r="J896" s="369"/>
      <c r="K896" s="369"/>
      <c r="L896" s="369"/>
      <c r="M896" s="369"/>
      <c r="N896" s="369"/>
      <c r="O896" s="369"/>
      <c r="P896" s="371"/>
      <c r="Q896" s="465">
        <f>IF(C896&gt;Allgemeines!$C$12,0,SUM(G896,H896,J896,K896,M896:N896)-SUM(I896,L896,O896:P896))</f>
        <v>0</v>
      </c>
      <c r="R896" s="369"/>
      <c r="S896" s="369"/>
      <c r="T896" s="369"/>
      <c r="U896" s="369"/>
      <c r="V896" s="344">
        <f t="shared" si="171"/>
        <v>0</v>
      </c>
      <c r="W896" s="345">
        <f>IF(ISBLANK($B896),0,VLOOKUP($B896,Listen!$A$2:$C$45,2,FALSE))</f>
        <v>0</v>
      </c>
      <c r="X896" s="345">
        <f>IF(ISBLANK($B896),0,VLOOKUP($B896,Listen!$A$2:$C$45,3,FALSE))</f>
        <v>0</v>
      </c>
      <c r="Y896" s="372">
        <f t="shared" si="174"/>
        <v>0</v>
      </c>
      <c r="Z896" s="372">
        <f t="shared" si="175"/>
        <v>0</v>
      </c>
      <c r="AA896" s="372">
        <f t="shared" si="175"/>
        <v>0</v>
      </c>
      <c r="AB896" s="372">
        <f t="shared" si="175"/>
        <v>0</v>
      </c>
      <c r="AC896" s="372">
        <f t="shared" si="175"/>
        <v>0</v>
      </c>
      <c r="AD896" s="372">
        <f t="shared" si="175"/>
        <v>0</v>
      </c>
      <c r="AE896" s="372">
        <f t="shared" si="175"/>
        <v>0</v>
      </c>
      <c r="AF896" s="346">
        <f t="shared" si="172"/>
        <v>0</v>
      </c>
      <c r="AG896" s="346">
        <f>IF(C896=Allgemeines!$C$12,SAV!$V896-SAV!$AH896,HLOOKUP(Allgemeines!$C$12-1,$AI$4:$AO$2000,ROW(C896)-3,FALSE)-$AH896)</f>
        <v>0</v>
      </c>
      <c r="AH896" s="346">
        <f>HLOOKUP(Allgemeines!$C$12,$AI$4:$AO$2000,ROW(C896)-3,FALSE)</f>
        <v>0</v>
      </c>
      <c r="AI896" s="346">
        <f t="shared" si="163"/>
        <v>0</v>
      </c>
      <c r="AJ896" s="346">
        <f t="shared" si="164"/>
        <v>0</v>
      </c>
      <c r="AK896" s="346">
        <f t="shared" si="165"/>
        <v>0</v>
      </c>
      <c r="AL896" s="346">
        <f t="shared" si="166"/>
        <v>0</v>
      </c>
      <c r="AM896" s="346">
        <f t="shared" si="167"/>
        <v>0</v>
      </c>
      <c r="AN896" s="346">
        <f t="shared" si="168"/>
        <v>0</v>
      </c>
      <c r="AO896" s="346">
        <f t="shared" si="169"/>
        <v>0</v>
      </c>
    </row>
    <row r="897" spans="1:41" x14ac:dyDescent="0.25">
      <c r="A897" s="369"/>
      <c r="B897" s="369"/>
      <c r="C897" s="370"/>
      <c r="D897" s="369"/>
      <c r="E897" s="369"/>
      <c r="F897" s="369"/>
      <c r="G897" s="344">
        <f t="shared" si="170"/>
        <v>0</v>
      </c>
      <c r="H897" s="369"/>
      <c r="I897" s="369"/>
      <c r="J897" s="369"/>
      <c r="K897" s="369"/>
      <c r="L897" s="369"/>
      <c r="M897" s="369"/>
      <c r="N897" s="369"/>
      <c r="O897" s="369"/>
      <c r="P897" s="371"/>
      <c r="Q897" s="465">
        <f>IF(C897&gt;Allgemeines!$C$12,0,SUM(G897,H897,J897,K897,M897:N897)-SUM(I897,L897,O897:P897))</f>
        <v>0</v>
      </c>
      <c r="R897" s="369"/>
      <c r="S897" s="369"/>
      <c r="T897" s="369"/>
      <c r="U897" s="369"/>
      <c r="V897" s="344">
        <f t="shared" si="171"/>
        <v>0</v>
      </c>
      <c r="W897" s="345">
        <f>IF(ISBLANK($B897),0,VLOOKUP($B897,Listen!$A$2:$C$45,2,FALSE))</f>
        <v>0</v>
      </c>
      <c r="X897" s="345">
        <f>IF(ISBLANK($B897),0,VLOOKUP($B897,Listen!$A$2:$C$45,3,FALSE))</f>
        <v>0</v>
      </c>
      <c r="Y897" s="372">
        <f t="shared" si="174"/>
        <v>0</v>
      </c>
      <c r="Z897" s="372">
        <f t="shared" si="175"/>
        <v>0</v>
      </c>
      <c r="AA897" s="372">
        <f t="shared" si="175"/>
        <v>0</v>
      </c>
      <c r="AB897" s="372">
        <f t="shared" si="175"/>
        <v>0</v>
      </c>
      <c r="AC897" s="372">
        <f t="shared" si="175"/>
        <v>0</v>
      </c>
      <c r="AD897" s="372">
        <f t="shared" si="175"/>
        <v>0</v>
      </c>
      <c r="AE897" s="372">
        <f t="shared" si="175"/>
        <v>0</v>
      </c>
      <c r="AF897" s="346">
        <f t="shared" si="172"/>
        <v>0</v>
      </c>
      <c r="AG897" s="346">
        <f>IF(C897=Allgemeines!$C$12,SAV!$V897-SAV!$AH897,HLOOKUP(Allgemeines!$C$12-1,$AI$4:$AO$2000,ROW(C897)-3,FALSE)-$AH897)</f>
        <v>0</v>
      </c>
      <c r="AH897" s="346">
        <f>HLOOKUP(Allgemeines!$C$12,$AI$4:$AO$2000,ROW(C897)-3,FALSE)</f>
        <v>0</v>
      </c>
      <c r="AI897" s="346">
        <f t="shared" si="163"/>
        <v>0</v>
      </c>
      <c r="AJ897" s="346">
        <f t="shared" si="164"/>
        <v>0</v>
      </c>
      <c r="AK897" s="346">
        <f t="shared" si="165"/>
        <v>0</v>
      </c>
      <c r="AL897" s="346">
        <f t="shared" si="166"/>
        <v>0</v>
      </c>
      <c r="AM897" s="346">
        <f t="shared" si="167"/>
        <v>0</v>
      </c>
      <c r="AN897" s="346">
        <f t="shared" si="168"/>
        <v>0</v>
      </c>
      <c r="AO897" s="346">
        <f t="shared" si="169"/>
        <v>0</v>
      </c>
    </row>
    <row r="898" spans="1:41" x14ac:dyDescent="0.25">
      <c r="A898" s="369"/>
      <c r="B898" s="369"/>
      <c r="C898" s="370"/>
      <c r="D898" s="369"/>
      <c r="E898" s="369"/>
      <c r="F898" s="369"/>
      <c r="G898" s="344">
        <f t="shared" si="170"/>
        <v>0</v>
      </c>
      <c r="H898" s="369"/>
      <c r="I898" s="369"/>
      <c r="J898" s="369"/>
      <c r="K898" s="369"/>
      <c r="L898" s="369"/>
      <c r="M898" s="369"/>
      <c r="N898" s="369"/>
      <c r="O898" s="369"/>
      <c r="P898" s="371"/>
      <c r="Q898" s="465">
        <f>IF(C898&gt;Allgemeines!$C$12,0,SUM(G898,H898,J898,K898,M898:N898)-SUM(I898,L898,O898:P898))</f>
        <v>0</v>
      </c>
      <c r="R898" s="369"/>
      <c r="S898" s="369"/>
      <c r="T898" s="369"/>
      <c r="U898" s="369"/>
      <c r="V898" s="344">
        <f t="shared" si="171"/>
        <v>0</v>
      </c>
      <c r="W898" s="345">
        <f>IF(ISBLANK($B898),0,VLOOKUP($B898,Listen!$A$2:$C$45,2,FALSE))</f>
        <v>0</v>
      </c>
      <c r="X898" s="345">
        <f>IF(ISBLANK($B898),0,VLOOKUP($B898,Listen!$A$2:$C$45,3,FALSE))</f>
        <v>0</v>
      </c>
      <c r="Y898" s="372">
        <f t="shared" si="174"/>
        <v>0</v>
      </c>
      <c r="Z898" s="372">
        <f t="shared" si="175"/>
        <v>0</v>
      </c>
      <c r="AA898" s="372">
        <f t="shared" si="175"/>
        <v>0</v>
      </c>
      <c r="AB898" s="372">
        <f t="shared" si="175"/>
        <v>0</v>
      </c>
      <c r="AC898" s="372">
        <f t="shared" si="175"/>
        <v>0</v>
      </c>
      <c r="AD898" s="372">
        <f t="shared" si="175"/>
        <v>0</v>
      </c>
      <c r="AE898" s="372">
        <f t="shared" si="175"/>
        <v>0</v>
      </c>
      <c r="AF898" s="346">
        <f t="shared" si="172"/>
        <v>0</v>
      </c>
      <c r="AG898" s="346">
        <f>IF(C898=Allgemeines!$C$12,SAV!$V898-SAV!$AH898,HLOOKUP(Allgemeines!$C$12-1,$AI$4:$AO$2000,ROW(C898)-3,FALSE)-$AH898)</f>
        <v>0</v>
      </c>
      <c r="AH898" s="346">
        <f>HLOOKUP(Allgemeines!$C$12,$AI$4:$AO$2000,ROW(C898)-3,FALSE)</f>
        <v>0</v>
      </c>
      <c r="AI898" s="346">
        <f t="shared" si="163"/>
        <v>0</v>
      </c>
      <c r="AJ898" s="346">
        <f t="shared" si="164"/>
        <v>0</v>
      </c>
      <c r="AK898" s="346">
        <f t="shared" si="165"/>
        <v>0</v>
      </c>
      <c r="AL898" s="346">
        <f t="shared" si="166"/>
        <v>0</v>
      </c>
      <c r="AM898" s="346">
        <f t="shared" si="167"/>
        <v>0</v>
      </c>
      <c r="AN898" s="346">
        <f t="shared" si="168"/>
        <v>0</v>
      </c>
      <c r="AO898" s="346">
        <f t="shared" si="169"/>
        <v>0</v>
      </c>
    </row>
    <row r="899" spans="1:41" x14ac:dyDescent="0.25">
      <c r="A899" s="369"/>
      <c r="B899" s="369"/>
      <c r="C899" s="370"/>
      <c r="D899" s="369"/>
      <c r="E899" s="369"/>
      <c r="F899" s="369"/>
      <c r="G899" s="344">
        <f t="shared" si="170"/>
        <v>0</v>
      </c>
      <c r="H899" s="369"/>
      <c r="I899" s="369"/>
      <c r="J899" s="369"/>
      <c r="K899" s="369"/>
      <c r="L899" s="369"/>
      <c r="M899" s="369"/>
      <c r="N899" s="369"/>
      <c r="O899" s="369"/>
      <c r="P899" s="371"/>
      <c r="Q899" s="465">
        <f>IF(C899&gt;Allgemeines!$C$12,0,SUM(G899,H899,J899,K899,M899:N899)-SUM(I899,L899,O899:P899))</f>
        <v>0</v>
      </c>
      <c r="R899" s="369"/>
      <c r="S899" s="369"/>
      <c r="T899" s="369"/>
      <c r="U899" s="369"/>
      <c r="V899" s="344">
        <f t="shared" si="171"/>
        <v>0</v>
      </c>
      <c r="W899" s="345">
        <f>IF(ISBLANK($B899),0,VLOOKUP($B899,Listen!$A$2:$C$45,2,FALSE))</f>
        <v>0</v>
      </c>
      <c r="X899" s="345">
        <f>IF(ISBLANK($B899),0,VLOOKUP($B899,Listen!$A$2:$C$45,3,FALSE))</f>
        <v>0</v>
      </c>
      <c r="Y899" s="372">
        <f t="shared" si="174"/>
        <v>0</v>
      </c>
      <c r="Z899" s="372">
        <f t="shared" si="175"/>
        <v>0</v>
      </c>
      <c r="AA899" s="372">
        <f t="shared" si="175"/>
        <v>0</v>
      </c>
      <c r="AB899" s="372">
        <f t="shared" si="175"/>
        <v>0</v>
      </c>
      <c r="AC899" s="372">
        <f t="shared" si="175"/>
        <v>0</v>
      </c>
      <c r="AD899" s="372">
        <f t="shared" si="175"/>
        <v>0</v>
      </c>
      <c r="AE899" s="372">
        <f t="shared" si="175"/>
        <v>0</v>
      </c>
      <c r="AF899" s="346">
        <f t="shared" si="172"/>
        <v>0</v>
      </c>
      <c r="AG899" s="346">
        <f>IF(C899=Allgemeines!$C$12,SAV!$V899-SAV!$AH899,HLOOKUP(Allgemeines!$C$12-1,$AI$4:$AO$2000,ROW(C899)-3,FALSE)-$AH899)</f>
        <v>0</v>
      </c>
      <c r="AH899" s="346">
        <f>HLOOKUP(Allgemeines!$C$12,$AI$4:$AO$2000,ROW(C899)-3,FALSE)</f>
        <v>0</v>
      </c>
      <c r="AI899" s="346">
        <f t="shared" si="163"/>
        <v>0</v>
      </c>
      <c r="AJ899" s="346">
        <f t="shared" si="164"/>
        <v>0</v>
      </c>
      <c r="AK899" s="346">
        <f t="shared" si="165"/>
        <v>0</v>
      </c>
      <c r="AL899" s="346">
        <f t="shared" si="166"/>
        <v>0</v>
      </c>
      <c r="AM899" s="346">
        <f t="shared" si="167"/>
        <v>0</v>
      </c>
      <c r="AN899" s="346">
        <f t="shared" si="168"/>
        <v>0</v>
      </c>
      <c r="AO899" s="346">
        <f t="shared" si="169"/>
        <v>0</v>
      </c>
    </row>
    <row r="900" spans="1:41" x14ac:dyDescent="0.25">
      <c r="A900" s="369"/>
      <c r="B900" s="369"/>
      <c r="C900" s="370"/>
      <c r="D900" s="369"/>
      <c r="E900" s="369"/>
      <c r="F900" s="369"/>
      <c r="G900" s="344">
        <f t="shared" si="170"/>
        <v>0</v>
      </c>
      <c r="H900" s="369"/>
      <c r="I900" s="369"/>
      <c r="J900" s="369"/>
      <c r="K900" s="369"/>
      <c r="L900" s="369"/>
      <c r="M900" s="369"/>
      <c r="N900" s="369"/>
      <c r="O900" s="369"/>
      <c r="P900" s="371"/>
      <c r="Q900" s="465">
        <f>IF(C900&gt;Allgemeines!$C$12,0,SUM(G900,H900,J900,K900,M900:N900)-SUM(I900,L900,O900:P900))</f>
        <v>0</v>
      </c>
      <c r="R900" s="369"/>
      <c r="S900" s="369"/>
      <c r="T900" s="369"/>
      <c r="U900" s="369"/>
      <c r="V900" s="344">
        <f t="shared" si="171"/>
        <v>0</v>
      </c>
      <c r="W900" s="345">
        <f>IF(ISBLANK($B900),0,VLOOKUP($B900,Listen!$A$2:$C$45,2,FALSE))</f>
        <v>0</v>
      </c>
      <c r="X900" s="345">
        <f>IF(ISBLANK($B900),0,VLOOKUP($B900,Listen!$A$2:$C$45,3,FALSE))</f>
        <v>0</v>
      </c>
      <c r="Y900" s="372">
        <f t="shared" si="174"/>
        <v>0</v>
      </c>
      <c r="Z900" s="372">
        <f t="shared" si="175"/>
        <v>0</v>
      </c>
      <c r="AA900" s="372">
        <f t="shared" si="175"/>
        <v>0</v>
      </c>
      <c r="AB900" s="372">
        <f t="shared" si="175"/>
        <v>0</v>
      </c>
      <c r="AC900" s="372">
        <f t="shared" si="175"/>
        <v>0</v>
      </c>
      <c r="AD900" s="372">
        <f t="shared" si="175"/>
        <v>0</v>
      </c>
      <c r="AE900" s="372">
        <f t="shared" si="175"/>
        <v>0</v>
      </c>
      <c r="AF900" s="346">
        <f t="shared" si="172"/>
        <v>0</v>
      </c>
      <c r="AG900" s="346">
        <f>IF(C900=Allgemeines!$C$12,SAV!$V900-SAV!$AH900,HLOOKUP(Allgemeines!$C$12-1,$AI$4:$AO$2000,ROW(C900)-3,FALSE)-$AH900)</f>
        <v>0</v>
      </c>
      <c r="AH900" s="346">
        <f>HLOOKUP(Allgemeines!$C$12,$AI$4:$AO$2000,ROW(C900)-3,FALSE)</f>
        <v>0</v>
      </c>
      <c r="AI900" s="346">
        <f t="shared" si="163"/>
        <v>0</v>
      </c>
      <c r="AJ900" s="346">
        <f t="shared" si="164"/>
        <v>0</v>
      </c>
      <c r="AK900" s="346">
        <f t="shared" si="165"/>
        <v>0</v>
      </c>
      <c r="AL900" s="346">
        <f t="shared" si="166"/>
        <v>0</v>
      </c>
      <c r="AM900" s="346">
        <f t="shared" si="167"/>
        <v>0</v>
      </c>
      <c r="AN900" s="346">
        <f t="shared" si="168"/>
        <v>0</v>
      </c>
      <c r="AO900" s="346">
        <f t="shared" si="169"/>
        <v>0</v>
      </c>
    </row>
    <row r="901" spans="1:41" x14ac:dyDescent="0.25">
      <c r="A901" s="369"/>
      <c r="B901" s="369"/>
      <c r="C901" s="370"/>
      <c r="D901" s="369"/>
      <c r="E901" s="369"/>
      <c r="F901" s="369"/>
      <c r="G901" s="344">
        <f t="shared" si="170"/>
        <v>0</v>
      </c>
      <c r="H901" s="369"/>
      <c r="I901" s="369"/>
      <c r="J901" s="369"/>
      <c r="K901" s="369"/>
      <c r="L901" s="369"/>
      <c r="M901" s="369"/>
      <c r="N901" s="369"/>
      <c r="O901" s="369"/>
      <c r="P901" s="371"/>
      <c r="Q901" s="465">
        <f>IF(C901&gt;Allgemeines!$C$12,0,SUM(G901,H901,J901,K901,M901:N901)-SUM(I901,L901,O901:P901))</f>
        <v>0</v>
      </c>
      <c r="R901" s="369"/>
      <c r="S901" s="369"/>
      <c r="T901" s="369"/>
      <c r="U901" s="369"/>
      <c r="V901" s="344">
        <f t="shared" si="171"/>
        <v>0</v>
      </c>
      <c r="W901" s="345">
        <f>IF(ISBLANK($B901),0,VLOOKUP($B901,Listen!$A$2:$C$45,2,FALSE))</f>
        <v>0</v>
      </c>
      <c r="X901" s="345">
        <f>IF(ISBLANK($B901),0,VLOOKUP($B901,Listen!$A$2:$C$45,3,FALSE))</f>
        <v>0</v>
      </c>
      <c r="Y901" s="372">
        <f t="shared" si="174"/>
        <v>0</v>
      </c>
      <c r="Z901" s="372">
        <f t="shared" si="175"/>
        <v>0</v>
      </c>
      <c r="AA901" s="372">
        <f t="shared" si="175"/>
        <v>0</v>
      </c>
      <c r="AB901" s="372">
        <f t="shared" si="175"/>
        <v>0</v>
      </c>
      <c r="AC901" s="372">
        <f t="shared" si="175"/>
        <v>0</v>
      </c>
      <c r="AD901" s="372">
        <f t="shared" si="175"/>
        <v>0</v>
      </c>
      <c r="AE901" s="372">
        <f t="shared" si="175"/>
        <v>0</v>
      </c>
      <c r="AF901" s="346">
        <f t="shared" si="172"/>
        <v>0</v>
      </c>
      <c r="AG901" s="346">
        <f>IF(C901=Allgemeines!$C$12,SAV!$V901-SAV!$AH901,HLOOKUP(Allgemeines!$C$12-1,$AI$4:$AO$2000,ROW(C901)-3,FALSE)-$AH901)</f>
        <v>0</v>
      </c>
      <c r="AH901" s="346">
        <f>HLOOKUP(Allgemeines!$C$12,$AI$4:$AO$2000,ROW(C901)-3,FALSE)</f>
        <v>0</v>
      </c>
      <c r="AI901" s="346">
        <f t="shared" ref="AI901:AI964" si="176">IF(OR($C901=0,$V901=0),0,IF($C901&lt;=AI$4,$V901-$V901/Y901*(AI$4-$C901+1),0))</f>
        <v>0</v>
      </c>
      <c r="AJ901" s="346">
        <f t="shared" ref="AJ901:AJ964" si="177">IF(OR($C901=0,$V901=0,Z901-(AJ$4-$C901)=0),0,IF($C901&lt;AJ$4,AI901-AI901/(Z901-(AJ$4-$C901)),IF($C901=AJ$4,$V901-$V901/Z901,0)))</f>
        <v>0</v>
      </c>
      <c r="AK901" s="346">
        <f t="shared" ref="AK901:AK964" si="178">IF(OR($C901=0,$V901=0,AA901-(AK$4-$C901)=0),0,IF($C901&lt;AK$4,AJ901-AJ901/(AA901-(AK$4-$C901)),IF($C901=AK$4,$V901-$V901/AA901,0)))</f>
        <v>0</v>
      </c>
      <c r="AL901" s="346">
        <f t="shared" ref="AL901:AL964" si="179">IF(OR($C901=0,$V901=0,AB901-(AL$4-$C901)=0),0,IF($C901&lt;AL$4,AK901-AK901/(AB901-(AL$4-$C901)),IF($C901=AL$4,$V901-$V901/AB901,0)))</f>
        <v>0</v>
      </c>
      <c r="AM901" s="346">
        <f t="shared" ref="AM901:AM964" si="180">IF(OR($C901=0,$V901=0,AC901-(AM$4-$C901)=0),0,IF($C901&lt;AM$4,AL901-AL901/(AC901-(AM$4-$C901)),IF($C901=AM$4,$V901-$V901/AC901,0)))</f>
        <v>0</v>
      </c>
      <c r="AN901" s="346">
        <f t="shared" ref="AN901:AN964" si="181">IF(OR($C901=0,$V901=0,AD901-(AN$4-$C901)=0),0,IF($C901&lt;AN$4,AM901-AM901/(AD901-(AN$4-$C901)),IF($C901=AN$4,$V901-$V901/AD901,0)))</f>
        <v>0</v>
      </c>
      <c r="AO901" s="346">
        <f t="shared" ref="AO901:AO964" si="182">IF(OR($C901=0,$V901=0,AE901-(AO$4-$C901)=0),0,IF($C901&lt;AO$4,AN901-AN901/(AE901-(AO$4-$C901)),IF($C901=AO$4,$V901-$V901/AE901,0)))</f>
        <v>0</v>
      </c>
    </row>
    <row r="902" spans="1:41" x14ac:dyDescent="0.25">
      <c r="A902" s="369"/>
      <c r="B902" s="369"/>
      <c r="C902" s="370"/>
      <c r="D902" s="369"/>
      <c r="E902" s="369"/>
      <c r="F902" s="369"/>
      <c r="G902" s="344">
        <f t="shared" ref="G902:G965" si="183">D902*E902/100</f>
        <v>0</v>
      </c>
      <c r="H902" s="369"/>
      <c r="I902" s="369"/>
      <c r="J902" s="369"/>
      <c r="K902" s="369"/>
      <c r="L902" s="369"/>
      <c r="M902" s="369"/>
      <c r="N902" s="369"/>
      <c r="O902" s="369"/>
      <c r="P902" s="371"/>
      <c r="Q902" s="465">
        <f>IF(C902&gt;Allgemeines!$C$12,0,SUM(G902,H902,J902,K902,M902:N902)-SUM(I902,L902,O902:P902))</f>
        <v>0</v>
      </c>
      <c r="R902" s="369"/>
      <c r="S902" s="369"/>
      <c r="T902" s="369"/>
      <c r="U902" s="369"/>
      <c r="V902" s="344">
        <f t="shared" ref="V902:V965" si="184">Q902-SUM(R902:U902)</f>
        <v>0</v>
      </c>
      <c r="W902" s="345">
        <f>IF(ISBLANK($B902),0,VLOOKUP($B902,Listen!$A$2:$C$45,2,FALSE))</f>
        <v>0</v>
      </c>
      <c r="X902" s="345">
        <f>IF(ISBLANK($B902),0,VLOOKUP($B902,Listen!$A$2:$C$45,3,FALSE))</f>
        <v>0</v>
      </c>
      <c r="Y902" s="372">
        <f t="shared" si="174"/>
        <v>0</v>
      </c>
      <c r="Z902" s="372">
        <f t="shared" si="175"/>
        <v>0</v>
      </c>
      <c r="AA902" s="372">
        <f t="shared" si="175"/>
        <v>0</v>
      </c>
      <c r="AB902" s="372">
        <f t="shared" si="175"/>
        <v>0</v>
      </c>
      <c r="AC902" s="372">
        <f t="shared" si="175"/>
        <v>0</v>
      </c>
      <c r="AD902" s="372">
        <f t="shared" si="175"/>
        <v>0</v>
      </c>
      <c r="AE902" s="372">
        <f t="shared" si="175"/>
        <v>0</v>
      </c>
      <c r="AF902" s="346">
        <f t="shared" ref="AF902:AF965" si="185">AH902+AG902</f>
        <v>0</v>
      </c>
      <c r="AG902" s="346">
        <f>IF(C902=Allgemeines!$C$12,SAV!$V902-SAV!$AH902,HLOOKUP(Allgemeines!$C$12-1,$AI$4:$AO$2000,ROW(C902)-3,FALSE)-$AH902)</f>
        <v>0</v>
      </c>
      <c r="AH902" s="346">
        <f>HLOOKUP(Allgemeines!$C$12,$AI$4:$AO$2000,ROW(C902)-3,FALSE)</f>
        <v>0</v>
      </c>
      <c r="AI902" s="346">
        <f t="shared" si="176"/>
        <v>0</v>
      </c>
      <c r="AJ902" s="346">
        <f t="shared" si="177"/>
        <v>0</v>
      </c>
      <c r="AK902" s="346">
        <f t="shared" si="178"/>
        <v>0</v>
      </c>
      <c r="AL902" s="346">
        <f t="shared" si="179"/>
        <v>0</v>
      </c>
      <c r="AM902" s="346">
        <f t="shared" si="180"/>
        <v>0</v>
      </c>
      <c r="AN902" s="346">
        <f t="shared" si="181"/>
        <v>0</v>
      </c>
      <c r="AO902" s="346">
        <f t="shared" si="182"/>
        <v>0</v>
      </c>
    </row>
    <row r="903" spans="1:41" x14ac:dyDescent="0.25">
      <c r="A903" s="369"/>
      <c r="B903" s="369"/>
      <c r="C903" s="370"/>
      <c r="D903" s="369"/>
      <c r="E903" s="369"/>
      <c r="F903" s="369"/>
      <c r="G903" s="344">
        <f t="shared" si="183"/>
        <v>0</v>
      </c>
      <c r="H903" s="369"/>
      <c r="I903" s="369"/>
      <c r="J903" s="369"/>
      <c r="K903" s="369"/>
      <c r="L903" s="369"/>
      <c r="M903" s="369"/>
      <c r="N903" s="369"/>
      <c r="O903" s="369"/>
      <c r="P903" s="371"/>
      <c r="Q903" s="465">
        <f>IF(C903&gt;Allgemeines!$C$12,0,SUM(G903,H903,J903,K903,M903:N903)-SUM(I903,L903,O903:P903))</f>
        <v>0</v>
      </c>
      <c r="R903" s="369"/>
      <c r="S903" s="369"/>
      <c r="T903" s="369"/>
      <c r="U903" s="369"/>
      <c r="V903" s="344">
        <f t="shared" si="184"/>
        <v>0</v>
      </c>
      <c r="W903" s="345">
        <f>IF(ISBLANK($B903),0,VLOOKUP($B903,Listen!$A$2:$C$45,2,FALSE))</f>
        <v>0</v>
      </c>
      <c r="X903" s="345">
        <f>IF(ISBLANK($B903),0,VLOOKUP($B903,Listen!$A$2:$C$45,3,FALSE))</f>
        <v>0</v>
      </c>
      <c r="Y903" s="372">
        <f t="shared" si="174"/>
        <v>0</v>
      </c>
      <c r="Z903" s="372">
        <f t="shared" si="175"/>
        <v>0</v>
      </c>
      <c r="AA903" s="372">
        <f t="shared" si="175"/>
        <v>0</v>
      </c>
      <c r="AB903" s="372">
        <f t="shared" si="175"/>
        <v>0</v>
      </c>
      <c r="AC903" s="372">
        <f t="shared" si="175"/>
        <v>0</v>
      </c>
      <c r="AD903" s="372">
        <f t="shared" si="175"/>
        <v>0</v>
      </c>
      <c r="AE903" s="372">
        <f t="shared" si="175"/>
        <v>0</v>
      </c>
      <c r="AF903" s="346">
        <f t="shared" si="185"/>
        <v>0</v>
      </c>
      <c r="AG903" s="346">
        <f>IF(C903=Allgemeines!$C$12,SAV!$V903-SAV!$AH903,HLOOKUP(Allgemeines!$C$12-1,$AI$4:$AO$2000,ROW(C903)-3,FALSE)-$AH903)</f>
        <v>0</v>
      </c>
      <c r="AH903" s="346">
        <f>HLOOKUP(Allgemeines!$C$12,$AI$4:$AO$2000,ROW(C903)-3,FALSE)</f>
        <v>0</v>
      </c>
      <c r="AI903" s="346">
        <f t="shared" si="176"/>
        <v>0</v>
      </c>
      <c r="AJ903" s="346">
        <f t="shared" si="177"/>
        <v>0</v>
      </c>
      <c r="AK903" s="346">
        <f t="shared" si="178"/>
        <v>0</v>
      </c>
      <c r="AL903" s="346">
        <f t="shared" si="179"/>
        <v>0</v>
      </c>
      <c r="AM903" s="346">
        <f t="shared" si="180"/>
        <v>0</v>
      </c>
      <c r="AN903" s="346">
        <f t="shared" si="181"/>
        <v>0</v>
      </c>
      <c r="AO903" s="346">
        <f t="shared" si="182"/>
        <v>0</v>
      </c>
    </row>
    <row r="904" spans="1:41" x14ac:dyDescent="0.25">
      <c r="A904" s="369"/>
      <c r="B904" s="369"/>
      <c r="C904" s="370"/>
      <c r="D904" s="369"/>
      <c r="E904" s="369"/>
      <c r="F904" s="369"/>
      <c r="G904" s="344">
        <f t="shared" si="183"/>
        <v>0</v>
      </c>
      <c r="H904" s="369"/>
      <c r="I904" s="369"/>
      <c r="J904" s="369"/>
      <c r="K904" s="369"/>
      <c r="L904" s="369"/>
      <c r="M904" s="369"/>
      <c r="N904" s="369"/>
      <c r="O904" s="369"/>
      <c r="P904" s="371"/>
      <c r="Q904" s="465">
        <f>IF(C904&gt;Allgemeines!$C$12,0,SUM(G904,H904,J904,K904,M904:N904)-SUM(I904,L904,O904:P904))</f>
        <v>0</v>
      </c>
      <c r="R904" s="369"/>
      <c r="S904" s="369"/>
      <c r="T904" s="369"/>
      <c r="U904" s="369"/>
      <c r="V904" s="344">
        <f t="shared" si="184"/>
        <v>0</v>
      </c>
      <c r="W904" s="345">
        <f>IF(ISBLANK($B904),0,VLOOKUP($B904,Listen!$A$2:$C$45,2,FALSE))</f>
        <v>0</v>
      </c>
      <c r="X904" s="345">
        <f>IF(ISBLANK($B904),0,VLOOKUP($B904,Listen!$A$2:$C$45,3,FALSE))</f>
        <v>0</v>
      </c>
      <c r="Y904" s="372">
        <f t="shared" si="174"/>
        <v>0</v>
      </c>
      <c r="Z904" s="372">
        <f t="shared" si="175"/>
        <v>0</v>
      </c>
      <c r="AA904" s="372">
        <f t="shared" si="175"/>
        <v>0</v>
      </c>
      <c r="AB904" s="372">
        <f t="shared" si="175"/>
        <v>0</v>
      </c>
      <c r="AC904" s="372">
        <f t="shared" si="175"/>
        <v>0</v>
      </c>
      <c r="AD904" s="372">
        <f t="shared" si="175"/>
        <v>0</v>
      </c>
      <c r="AE904" s="372">
        <f t="shared" si="175"/>
        <v>0</v>
      </c>
      <c r="AF904" s="346">
        <f t="shared" si="185"/>
        <v>0</v>
      </c>
      <c r="AG904" s="346">
        <f>IF(C904=Allgemeines!$C$12,SAV!$V904-SAV!$AH904,HLOOKUP(Allgemeines!$C$12-1,$AI$4:$AO$2000,ROW(C904)-3,FALSE)-$AH904)</f>
        <v>0</v>
      </c>
      <c r="AH904" s="346">
        <f>HLOOKUP(Allgemeines!$C$12,$AI$4:$AO$2000,ROW(C904)-3,FALSE)</f>
        <v>0</v>
      </c>
      <c r="AI904" s="346">
        <f t="shared" si="176"/>
        <v>0</v>
      </c>
      <c r="AJ904" s="346">
        <f t="shared" si="177"/>
        <v>0</v>
      </c>
      <c r="AK904" s="346">
        <f t="shared" si="178"/>
        <v>0</v>
      </c>
      <c r="AL904" s="346">
        <f t="shared" si="179"/>
        <v>0</v>
      </c>
      <c r="AM904" s="346">
        <f t="shared" si="180"/>
        <v>0</v>
      </c>
      <c r="AN904" s="346">
        <f t="shared" si="181"/>
        <v>0</v>
      </c>
      <c r="AO904" s="346">
        <f t="shared" si="182"/>
        <v>0</v>
      </c>
    </row>
    <row r="905" spans="1:41" x14ac:dyDescent="0.25">
      <c r="A905" s="369"/>
      <c r="B905" s="369"/>
      <c r="C905" s="370"/>
      <c r="D905" s="369"/>
      <c r="E905" s="369"/>
      <c r="F905" s="369"/>
      <c r="G905" s="344">
        <f t="shared" si="183"/>
        <v>0</v>
      </c>
      <c r="H905" s="369"/>
      <c r="I905" s="369"/>
      <c r="J905" s="369"/>
      <c r="K905" s="369"/>
      <c r="L905" s="369"/>
      <c r="M905" s="369"/>
      <c r="N905" s="369"/>
      <c r="O905" s="369"/>
      <c r="P905" s="371"/>
      <c r="Q905" s="465">
        <f>IF(C905&gt;Allgemeines!$C$12,0,SUM(G905,H905,J905,K905,M905:N905)-SUM(I905,L905,O905:P905))</f>
        <v>0</v>
      </c>
      <c r="R905" s="369"/>
      <c r="S905" s="369"/>
      <c r="T905" s="369"/>
      <c r="U905" s="369"/>
      <c r="V905" s="344">
        <f t="shared" si="184"/>
        <v>0</v>
      </c>
      <c r="W905" s="345">
        <f>IF(ISBLANK($B905),0,VLOOKUP($B905,Listen!$A$2:$C$45,2,FALSE))</f>
        <v>0</v>
      </c>
      <c r="X905" s="345">
        <f>IF(ISBLANK($B905),0,VLOOKUP($B905,Listen!$A$2:$C$45,3,FALSE))</f>
        <v>0</v>
      </c>
      <c r="Y905" s="372">
        <f t="shared" si="174"/>
        <v>0</v>
      </c>
      <c r="Z905" s="372">
        <f t="shared" si="175"/>
        <v>0</v>
      </c>
      <c r="AA905" s="372">
        <f t="shared" si="175"/>
        <v>0</v>
      </c>
      <c r="AB905" s="372">
        <f t="shared" si="175"/>
        <v>0</v>
      </c>
      <c r="AC905" s="372">
        <f t="shared" si="175"/>
        <v>0</v>
      </c>
      <c r="AD905" s="372">
        <f t="shared" si="175"/>
        <v>0</v>
      </c>
      <c r="AE905" s="372">
        <f t="shared" si="175"/>
        <v>0</v>
      </c>
      <c r="AF905" s="346">
        <f t="shared" si="185"/>
        <v>0</v>
      </c>
      <c r="AG905" s="346">
        <f>IF(C905=Allgemeines!$C$12,SAV!$V905-SAV!$AH905,HLOOKUP(Allgemeines!$C$12-1,$AI$4:$AO$2000,ROW(C905)-3,FALSE)-$AH905)</f>
        <v>0</v>
      </c>
      <c r="AH905" s="346">
        <f>HLOOKUP(Allgemeines!$C$12,$AI$4:$AO$2000,ROW(C905)-3,FALSE)</f>
        <v>0</v>
      </c>
      <c r="AI905" s="346">
        <f t="shared" si="176"/>
        <v>0</v>
      </c>
      <c r="AJ905" s="346">
        <f t="shared" si="177"/>
        <v>0</v>
      </c>
      <c r="AK905" s="346">
        <f t="shared" si="178"/>
        <v>0</v>
      </c>
      <c r="AL905" s="346">
        <f t="shared" si="179"/>
        <v>0</v>
      </c>
      <c r="AM905" s="346">
        <f t="shared" si="180"/>
        <v>0</v>
      </c>
      <c r="AN905" s="346">
        <f t="shared" si="181"/>
        <v>0</v>
      </c>
      <c r="AO905" s="346">
        <f t="shared" si="182"/>
        <v>0</v>
      </c>
    </row>
    <row r="906" spans="1:41" x14ac:dyDescent="0.25">
      <c r="A906" s="369"/>
      <c r="B906" s="369"/>
      <c r="C906" s="370"/>
      <c r="D906" s="369"/>
      <c r="E906" s="369"/>
      <c r="F906" s="369"/>
      <c r="G906" s="344">
        <f t="shared" si="183"/>
        <v>0</v>
      </c>
      <c r="H906" s="369"/>
      <c r="I906" s="369"/>
      <c r="J906" s="369"/>
      <c r="K906" s="369"/>
      <c r="L906" s="369"/>
      <c r="M906" s="369"/>
      <c r="N906" s="369"/>
      <c r="O906" s="369"/>
      <c r="P906" s="371"/>
      <c r="Q906" s="465">
        <f>IF(C906&gt;Allgemeines!$C$12,0,SUM(G906,H906,J906,K906,M906:N906)-SUM(I906,L906,O906:P906))</f>
        <v>0</v>
      </c>
      <c r="R906" s="369"/>
      <c r="S906" s="369"/>
      <c r="T906" s="369"/>
      <c r="U906" s="369"/>
      <c r="V906" s="344">
        <f t="shared" si="184"/>
        <v>0</v>
      </c>
      <c r="W906" s="345">
        <f>IF(ISBLANK($B906),0,VLOOKUP($B906,Listen!$A$2:$C$45,2,FALSE))</f>
        <v>0</v>
      </c>
      <c r="X906" s="345">
        <f>IF(ISBLANK($B906),0,VLOOKUP($B906,Listen!$A$2:$C$45,3,FALSE))</f>
        <v>0</v>
      </c>
      <c r="Y906" s="372">
        <f t="shared" si="174"/>
        <v>0</v>
      </c>
      <c r="Z906" s="372">
        <f t="shared" si="175"/>
        <v>0</v>
      </c>
      <c r="AA906" s="372">
        <f t="shared" si="175"/>
        <v>0</v>
      </c>
      <c r="AB906" s="372">
        <f t="shared" si="175"/>
        <v>0</v>
      </c>
      <c r="AC906" s="372">
        <f t="shared" si="175"/>
        <v>0</v>
      </c>
      <c r="AD906" s="372">
        <f t="shared" si="175"/>
        <v>0</v>
      </c>
      <c r="AE906" s="372">
        <f t="shared" si="175"/>
        <v>0</v>
      </c>
      <c r="AF906" s="346">
        <f t="shared" si="185"/>
        <v>0</v>
      </c>
      <c r="AG906" s="346">
        <f>IF(C906=Allgemeines!$C$12,SAV!$V906-SAV!$AH906,HLOOKUP(Allgemeines!$C$12-1,$AI$4:$AO$2000,ROW(C906)-3,FALSE)-$AH906)</f>
        <v>0</v>
      </c>
      <c r="AH906" s="346">
        <f>HLOOKUP(Allgemeines!$C$12,$AI$4:$AO$2000,ROW(C906)-3,FALSE)</f>
        <v>0</v>
      </c>
      <c r="AI906" s="346">
        <f t="shared" si="176"/>
        <v>0</v>
      </c>
      <c r="AJ906" s="346">
        <f t="shared" si="177"/>
        <v>0</v>
      </c>
      <c r="AK906" s="346">
        <f t="shared" si="178"/>
        <v>0</v>
      </c>
      <c r="AL906" s="346">
        <f t="shared" si="179"/>
        <v>0</v>
      </c>
      <c r="AM906" s="346">
        <f t="shared" si="180"/>
        <v>0</v>
      </c>
      <c r="AN906" s="346">
        <f t="shared" si="181"/>
        <v>0</v>
      </c>
      <c r="AO906" s="346">
        <f t="shared" si="182"/>
        <v>0</v>
      </c>
    </row>
    <row r="907" spans="1:41" x14ac:dyDescent="0.25">
      <c r="A907" s="369"/>
      <c r="B907" s="369"/>
      <c r="C907" s="370"/>
      <c r="D907" s="369"/>
      <c r="E907" s="369"/>
      <c r="F907" s="369"/>
      <c r="G907" s="344">
        <f t="shared" si="183"/>
        <v>0</v>
      </c>
      <c r="H907" s="369"/>
      <c r="I907" s="369"/>
      <c r="J907" s="369"/>
      <c r="K907" s="369"/>
      <c r="L907" s="369"/>
      <c r="M907" s="369"/>
      <c r="N907" s="369"/>
      <c r="O907" s="369"/>
      <c r="P907" s="371"/>
      <c r="Q907" s="465">
        <f>IF(C907&gt;Allgemeines!$C$12,0,SUM(G907,H907,J907,K907,M907:N907)-SUM(I907,L907,O907:P907))</f>
        <v>0</v>
      </c>
      <c r="R907" s="369"/>
      <c r="S907" s="369"/>
      <c r="T907" s="369"/>
      <c r="U907" s="369"/>
      <c r="V907" s="344">
        <f t="shared" si="184"/>
        <v>0</v>
      </c>
      <c r="W907" s="345">
        <f>IF(ISBLANK($B907),0,VLOOKUP($B907,Listen!$A$2:$C$45,2,FALSE))</f>
        <v>0</v>
      </c>
      <c r="X907" s="345">
        <f>IF(ISBLANK($B907),0,VLOOKUP($B907,Listen!$A$2:$C$45,3,FALSE))</f>
        <v>0</v>
      </c>
      <c r="Y907" s="372">
        <f t="shared" ref="Y907:Y970" si="186">$W907</f>
        <v>0</v>
      </c>
      <c r="Z907" s="372">
        <f t="shared" si="175"/>
        <v>0</v>
      </c>
      <c r="AA907" s="372">
        <f t="shared" si="175"/>
        <v>0</v>
      </c>
      <c r="AB907" s="372">
        <f t="shared" si="175"/>
        <v>0</v>
      </c>
      <c r="AC907" s="372">
        <f t="shared" si="175"/>
        <v>0</v>
      </c>
      <c r="AD907" s="372">
        <f t="shared" si="175"/>
        <v>0</v>
      </c>
      <c r="AE907" s="372">
        <f t="shared" si="175"/>
        <v>0</v>
      </c>
      <c r="AF907" s="346">
        <f t="shared" si="185"/>
        <v>0</v>
      </c>
      <c r="AG907" s="346">
        <f>IF(C907=Allgemeines!$C$12,SAV!$V907-SAV!$AH907,HLOOKUP(Allgemeines!$C$12-1,$AI$4:$AO$2000,ROW(C907)-3,FALSE)-$AH907)</f>
        <v>0</v>
      </c>
      <c r="AH907" s="346">
        <f>HLOOKUP(Allgemeines!$C$12,$AI$4:$AO$2000,ROW(C907)-3,FALSE)</f>
        <v>0</v>
      </c>
      <c r="AI907" s="346">
        <f t="shared" si="176"/>
        <v>0</v>
      </c>
      <c r="AJ907" s="346">
        <f t="shared" si="177"/>
        <v>0</v>
      </c>
      <c r="AK907" s="346">
        <f t="shared" si="178"/>
        <v>0</v>
      </c>
      <c r="AL907" s="346">
        <f t="shared" si="179"/>
        <v>0</v>
      </c>
      <c r="AM907" s="346">
        <f t="shared" si="180"/>
        <v>0</v>
      </c>
      <c r="AN907" s="346">
        <f t="shared" si="181"/>
        <v>0</v>
      </c>
      <c r="AO907" s="346">
        <f t="shared" si="182"/>
        <v>0</v>
      </c>
    </row>
    <row r="908" spans="1:41" x14ac:dyDescent="0.25">
      <c r="A908" s="369"/>
      <c r="B908" s="369"/>
      <c r="C908" s="370"/>
      <c r="D908" s="369"/>
      <c r="E908" s="369"/>
      <c r="F908" s="369"/>
      <c r="G908" s="344">
        <f t="shared" si="183"/>
        <v>0</v>
      </c>
      <c r="H908" s="369"/>
      <c r="I908" s="369"/>
      <c r="J908" s="369"/>
      <c r="K908" s="369"/>
      <c r="L908" s="369"/>
      <c r="M908" s="369"/>
      <c r="N908" s="369"/>
      <c r="O908" s="369"/>
      <c r="P908" s="371"/>
      <c r="Q908" s="465">
        <f>IF(C908&gt;Allgemeines!$C$12,0,SUM(G908,H908,J908,K908,M908:N908)-SUM(I908,L908,O908:P908))</f>
        <v>0</v>
      </c>
      <c r="R908" s="369"/>
      <c r="S908" s="369"/>
      <c r="T908" s="369"/>
      <c r="U908" s="369"/>
      <c r="V908" s="344">
        <f t="shared" si="184"/>
        <v>0</v>
      </c>
      <c r="W908" s="345">
        <f>IF(ISBLANK($B908),0,VLOOKUP($B908,Listen!$A$2:$C$45,2,FALSE))</f>
        <v>0</v>
      </c>
      <c r="X908" s="345">
        <f>IF(ISBLANK($B908),0,VLOOKUP($B908,Listen!$A$2:$C$45,3,FALSE))</f>
        <v>0</v>
      </c>
      <c r="Y908" s="372">
        <f t="shared" si="186"/>
        <v>0</v>
      </c>
      <c r="Z908" s="372">
        <f t="shared" si="175"/>
        <v>0</v>
      </c>
      <c r="AA908" s="372">
        <f t="shared" si="175"/>
        <v>0</v>
      </c>
      <c r="AB908" s="372">
        <f t="shared" si="175"/>
        <v>0</v>
      </c>
      <c r="AC908" s="372">
        <f t="shared" si="175"/>
        <v>0</v>
      </c>
      <c r="AD908" s="372">
        <f t="shared" si="175"/>
        <v>0</v>
      </c>
      <c r="AE908" s="372">
        <f t="shared" si="175"/>
        <v>0</v>
      </c>
      <c r="AF908" s="346">
        <f t="shared" si="185"/>
        <v>0</v>
      </c>
      <c r="AG908" s="346">
        <f>IF(C908=Allgemeines!$C$12,SAV!$V908-SAV!$AH908,HLOOKUP(Allgemeines!$C$12-1,$AI$4:$AO$2000,ROW(C908)-3,FALSE)-$AH908)</f>
        <v>0</v>
      </c>
      <c r="AH908" s="346">
        <f>HLOOKUP(Allgemeines!$C$12,$AI$4:$AO$2000,ROW(C908)-3,FALSE)</f>
        <v>0</v>
      </c>
      <c r="AI908" s="346">
        <f t="shared" si="176"/>
        <v>0</v>
      </c>
      <c r="AJ908" s="346">
        <f t="shared" si="177"/>
        <v>0</v>
      </c>
      <c r="AK908" s="346">
        <f t="shared" si="178"/>
        <v>0</v>
      </c>
      <c r="AL908" s="346">
        <f t="shared" si="179"/>
        <v>0</v>
      </c>
      <c r="AM908" s="346">
        <f t="shared" si="180"/>
        <v>0</v>
      </c>
      <c r="AN908" s="346">
        <f t="shared" si="181"/>
        <v>0</v>
      </c>
      <c r="AO908" s="346">
        <f t="shared" si="182"/>
        <v>0</v>
      </c>
    </row>
    <row r="909" spans="1:41" x14ac:dyDescent="0.25">
      <c r="A909" s="369"/>
      <c r="B909" s="369"/>
      <c r="C909" s="370"/>
      <c r="D909" s="369"/>
      <c r="E909" s="369"/>
      <c r="F909" s="369"/>
      <c r="G909" s="344">
        <f t="shared" si="183"/>
        <v>0</v>
      </c>
      <c r="H909" s="369"/>
      <c r="I909" s="369"/>
      <c r="J909" s="369"/>
      <c r="K909" s="369"/>
      <c r="L909" s="369"/>
      <c r="M909" s="369"/>
      <c r="N909" s="369"/>
      <c r="O909" s="369"/>
      <c r="P909" s="371"/>
      <c r="Q909" s="465">
        <f>IF(C909&gt;Allgemeines!$C$12,0,SUM(G909,H909,J909,K909,M909:N909)-SUM(I909,L909,O909:P909))</f>
        <v>0</v>
      </c>
      <c r="R909" s="369"/>
      <c r="S909" s="369"/>
      <c r="T909" s="369"/>
      <c r="U909" s="369"/>
      <c r="V909" s="344">
        <f t="shared" si="184"/>
        <v>0</v>
      </c>
      <c r="W909" s="345">
        <f>IF(ISBLANK($B909),0,VLOOKUP($B909,Listen!$A$2:$C$45,2,FALSE))</f>
        <v>0</v>
      </c>
      <c r="X909" s="345">
        <f>IF(ISBLANK($B909),0,VLOOKUP($B909,Listen!$A$2:$C$45,3,FALSE))</f>
        <v>0</v>
      </c>
      <c r="Y909" s="372">
        <f t="shared" si="186"/>
        <v>0</v>
      </c>
      <c r="Z909" s="372">
        <f t="shared" si="175"/>
        <v>0</v>
      </c>
      <c r="AA909" s="372">
        <f t="shared" si="175"/>
        <v>0</v>
      </c>
      <c r="AB909" s="372">
        <f t="shared" si="175"/>
        <v>0</v>
      </c>
      <c r="AC909" s="372">
        <f t="shared" si="175"/>
        <v>0</v>
      </c>
      <c r="AD909" s="372">
        <f t="shared" si="175"/>
        <v>0</v>
      </c>
      <c r="AE909" s="372">
        <f t="shared" si="175"/>
        <v>0</v>
      </c>
      <c r="AF909" s="346">
        <f t="shared" si="185"/>
        <v>0</v>
      </c>
      <c r="AG909" s="346">
        <f>IF(C909=Allgemeines!$C$12,SAV!$V909-SAV!$AH909,HLOOKUP(Allgemeines!$C$12-1,$AI$4:$AO$2000,ROW(C909)-3,FALSE)-$AH909)</f>
        <v>0</v>
      </c>
      <c r="AH909" s="346">
        <f>HLOOKUP(Allgemeines!$C$12,$AI$4:$AO$2000,ROW(C909)-3,FALSE)</f>
        <v>0</v>
      </c>
      <c r="AI909" s="346">
        <f t="shared" si="176"/>
        <v>0</v>
      </c>
      <c r="AJ909" s="346">
        <f t="shared" si="177"/>
        <v>0</v>
      </c>
      <c r="AK909" s="346">
        <f t="shared" si="178"/>
        <v>0</v>
      </c>
      <c r="AL909" s="346">
        <f t="shared" si="179"/>
        <v>0</v>
      </c>
      <c r="AM909" s="346">
        <f t="shared" si="180"/>
        <v>0</v>
      </c>
      <c r="AN909" s="346">
        <f t="shared" si="181"/>
        <v>0</v>
      </c>
      <c r="AO909" s="346">
        <f t="shared" si="182"/>
        <v>0</v>
      </c>
    </row>
    <row r="910" spans="1:41" x14ac:dyDescent="0.25">
      <c r="A910" s="369"/>
      <c r="B910" s="369"/>
      <c r="C910" s="370"/>
      <c r="D910" s="369"/>
      <c r="E910" s="369"/>
      <c r="F910" s="369"/>
      <c r="G910" s="344">
        <f t="shared" si="183"/>
        <v>0</v>
      </c>
      <c r="H910" s="369"/>
      <c r="I910" s="369"/>
      <c r="J910" s="369"/>
      <c r="K910" s="369"/>
      <c r="L910" s="369"/>
      <c r="M910" s="369"/>
      <c r="N910" s="369"/>
      <c r="O910" s="369"/>
      <c r="P910" s="371"/>
      <c r="Q910" s="465">
        <f>IF(C910&gt;Allgemeines!$C$12,0,SUM(G910,H910,J910,K910,M910:N910)-SUM(I910,L910,O910:P910))</f>
        <v>0</v>
      </c>
      <c r="R910" s="369"/>
      <c r="S910" s="369"/>
      <c r="T910" s="369"/>
      <c r="U910" s="369"/>
      <c r="V910" s="344">
        <f t="shared" si="184"/>
        <v>0</v>
      </c>
      <c r="W910" s="345">
        <f>IF(ISBLANK($B910),0,VLOOKUP($B910,Listen!$A$2:$C$45,2,FALSE))</f>
        <v>0</v>
      </c>
      <c r="X910" s="345">
        <f>IF(ISBLANK($B910),0,VLOOKUP($B910,Listen!$A$2:$C$45,3,FALSE))</f>
        <v>0</v>
      </c>
      <c r="Y910" s="372">
        <f t="shared" si="186"/>
        <v>0</v>
      </c>
      <c r="Z910" s="372">
        <f t="shared" si="175"/>
        <v>0</v>
      </c>
      <c r="AA910" s="372">
        <f t="shared" si="175"/>
        <v>0</v>
      </c>
      <c r="AB910" s="372">
        <f t="shared" si="175"/>
        <v>0</v>
      </c>
      <c r="AC910" s="372">
        <f t="shared" si="175"/>
        <v>0</v>
      </c>
      <c r="AD910" s="372">
        <f t="shared" si="175"/>
        <v>0</v>
      </c>
      <c r="AE910" s="372">
        <f t="shared" si="175"/>
        <v>0</v>
      </c>
      <c r="AF910" s="346">
        <f t="shared" si="185"/>
        <v>0</v>
      </c>
      <c r="AG910" s="346">
        <f>IF(C910=Allgemeines!$C$12,SAV!$V910-SAV!$AH910,HLOOKUP(Allgemeines!$C$12-1,$AI$4:$AO$2000,ROW(C910)-3,FALSE)-$AH910)</f>
        <v>0</v>
      </c>
      <c r="AH910" s="346">
        <f>HLOOKUP(Allgemeines!$C$12,$AI$4:$AO$2000,ROW(C910)-3,FALSE)</f>
        <v>0</v>
      </c>
      <c r="AI910" s="346">
        <f t="shared" si="176"/>
        <v>0</v>
      </c>
      <c r="AJ910" s="346">
        <f t="shared" si="177"/>
        <v>0</v>
      </c>
      <c r="AK910" s="346">
        <f t="shared" si="178"/>
        <v>0</v>
      </c>
      <c r="AL910" s="346">
        <f t="shared" si="179"/>
        <v>0</v>
      </c>
      <c r="AM910" s="346">
        <f t="shared" si="180"/>
        <v>0</v>
      </c>
      <c r="AN910" s="346">
        <f t="shared" si="181"/>
        <v>0</v>
      </c>
      <c r="AO910" s="346">
        <f t="shared" si="182"/>
        <v>0</v>
      </c>
    </row>
    <row r="911" spans="1:41" x14ac:dyDescent="0.25">
      <c r="A911" s="369"/>
      <c r="B911" s="369"/>
      <c r="C911" s="370"/>
      <c r="D911" s="369"/>
      <c r="E911" s="369"/>
      <c r="F911" s="369"/>
      <c r="G911" s="344">
        <f t="shared" si="183"/>
        <v>0</v>
      </c>
      <c r="H911" s="369"/>
      <c r="I911" s="369"/>
      <c r="J911" s="369"/>
      <c r="K911" s="369"/>
      <c r="L911" s="369"/>
      <c r="M911" s="369"/>
      <c r="N911" s="369"/>
      <c r="O911" s="369"/>
      <c r="P911" s="371"/>
      <c r="Q911" s="465">
        <f>IF(C911&gt;Allgemeines!$C$12,0,SUM(G911,H911,J911,K911,M911:N911)-SUM(I911,L911,O911:P911))</f>
        <v>0</v>
      </c>
      <c r="R911" s="369"/>
      <c r="S911" s="369"/>
      <c r="T911" s="369"/>
      <c r="U911" s="369"/>
      <c r="V911" s="344">
        <f t="shared" si="184"/>
        <v>0</v>
      </c>
      <c r="W911" s="345">
        <f>IF(ISBLANK($B911),0,VLOOKUP($B911,Listen!$A$2:$C$45,2,FALSE))</f>
        <v>0</v>
      </c>
      <c r="X911" s="345">
        <f>IF(ISBLANK($B911),0,VLOOKUP($B911,Listen!$A$2:$C$45,3,FALSE))</f>
        <v>0</v>
      </c>
      <c r="Y911" s="372">
        <f t="shared" si="186"/>
        <v>0</v>
      </c>
      <c r="Z911" s="372">
        <f t="shared" si="175"/>
        <v>0</v>
      </c>
      <c r="AA911" s="372">
        <f t="shared" si="175"/>
        <v>0</v>
      </c>
      <c r="AB911" s="372">
        <f t="shared" si="175"/>
        <v>0</v>
      </c>
      <c r="AC911" s="372">
        <f t="shared" si="175"/>
        <v>0</v>
      </c>
      <c r="AD911" s="372">
        <f t="shared" si="175"/>
        <v>0</v>
      </c>
      <c r="AE911" s="372">
        <f t="shared" si="175"/>
        <v>0</v>
      </c>
      <c r="AF911" s="346">
        <f t="shared" si="185"/>
        <v>0</v>
      </c>
      <c r="AG911" s="346">
        <f>IF(C911=Allgemeines!$C$12,SAV!$V911-SAV!$AH911,HLOOKUP(Allgemeines!$C$12-1,$AI$4:$AO$2000,ROW(C911)-3,FALSE)-$AH911)</f>
        <v>0</v>
      </c>
      <c r="AH911" s="346">
        <f>HLOOKUP(Allgemeines!$C$12,$AI$4:$AO$2000,ROW(C911)-3,FALSE)</f>
        <v>0</v>
      </c>
      <c r="AI911" s="346">
        <f t="shared" si="176"/>
        <v>0</v>
      </c>
      <c r="AJ911" s="346">
        <f t="shared" si="177"/>
        <v>0</v>
      </c>
      <c r="AK911" s="346">
        <f t="shared" si="178"/>
        <v>0</v>
      </c>
      <c r="AL911" s="346">
        <f t="shared" si="179"/>
        <v>0</v>
      </c>
      <c r="AM911" s="346">
        <f t="shared" si="180"/>
        <v>0</v>
      </c>
      <c r="AN911" s="346">
        <f t="shared" si="181"/>
        <v>0</v>
      </c>
      <c r="AO911" s="346">
        <f t="shared" si="182"/>
        <v>0</v>
      </c>
    </row>
    <row r="912" spans="1:41" x14ac:dyDescent="0.25">
      <c r="A912" s="369"/>
      <c r="B912" s="369"/>
      <c r="C912" s="370"/>
      <c r="D912" s="369"/>
      <c r="E912" s="369"/>
      <c r="F912" s="369"/>
      <c r="G912" s="344">
        <f t="shared" si="183"/>
        <v>0</v>
      </c>
      <c r="H912" s="369"/>
      <c r="I912" s="369"/>
      <c r="J912" s="369"/>
      <c r="K912" s="369"/>
      <c r="L912" s="369"/>
      <c r="M912" s="369"/>
      <c r="N912" s="369"/>
      <c r="O912" s="369"/>
      <c r="P912" s="371"/>
      <c r="Q912" s="465">
        <f>IF(C912&gt;Allgemeines!$C$12,0,SUM(G912,H912,J912,K912,M912:N912)-SUM(I912,L912,O912:P912))</f>
        <v>0</v>
      </c>
      <c r="R912" s="369"/>
      <c r="S912" s="369"/>
      <c r="T912" s="369"/>
      <c r="U912" s="369"/>
      <c r="V912" s="344">
        <f t="shared" si="184"/>
        <v>0</v>
      </c>
      <c r="W912" s="345">
        <f>IF(ISBLANK($B912),0,VLOOKUP($B912,Listen!$A$2:$C$45,2,FALSE))</f>
        <v>0</v>
      </c>
      <c r="X912" s="345">
        <f>IF(ISBLANK($B912),0,VLOOKUP($B912,Listen!$A$2:$C$45,3,FALSE))</f>
        <v>0</v>
      </c>
      <c r="Y912" s="372">
        <f t="shared" si="186"/>
        <v>0</v>
      </c>
      <c r="Z912" s="372">
        <f t="shared" si="175"/>
        <v>0</v>
      </c>
      <c r="AA912" s="372">
        <f t="shared" si="175"/>
        <v>0</v>
      </c>
      <c r="AB912" s="372">
        <f t="shared" si="175"/>
        <v>0</v>
      </c>
      <c r="AC912" s="372">
        <f t="shared" si="175"/>
        <v>0</v>
      </c>
      <c r="AD912" s="372">
        <f t="shared" si="175"/>
        <v>0</v>
      </c>
      <c r="AE912" s="372">
        <f t="shared" si="175"/>
        <v>0</v>
      </c>
      <c r="AF912" s="346">
        <f t="shared" si="185"/>
        <v>0</v>
      </c>
      <c r="AG912" s="346">
        <f>IF(C912=Allgemeines!$C$12,SAV!$V912-SAV!$AH912,HLOOKUP(Allgemeines!$C$12-1,$AI$4:$AO$2000,ROW(C912)-3,FALSE)-$AH912)</f>
        <v>0</v>
      </c>
      <c r="AH912" s="346">
        <f>HLOOKUP(Allgemeines!$C$12,$AI$4:$AO$2000,ROW(C912)-3,FALSE)</f>
        <v>0</v>
      </c>
      <c r="AI912" s="346">
        <f t="shared" si="176"/>
        <v>0</v>
      </c>
      <c r="AJ912" s="346">
        <f t="shared" si="177"/>
        <v>0</v>
      </c>
      <c r="AK912" s="346">
        <f t="shared" si="178"/>
        <v>0</v>
      </c>
      <c r="AL912" s="346">
        <f t="shared" si="179"/>
        <v>0</v>
      </c>
      <c r="AM912" s="346">
        <f t="shared" si="180"/>
        <v>0</v>
      </c>
      <c r="AN912" s="346">
        <f t="shared" si="181"/>
        <v>0</v>
      </c>
      <c r="AO912" s="346">
        <f t="shared" si="182"/>
        <v>0</v>
      </c>
    </row>
    <row r="913" spans="1:41" x14ac:dyDescent="0.25">
      <c r="A913" s="369"/>
      <c r="B913" s="369"/>
      <c r="C913" s="370"/>
      <c r="D913" s="369"/>
      <c r="E913" s="369"/>
      <c r="F913" s="369"/>
      <c r="G913" s="344">
        <f t="shared" si="183"/>
        <v>0</v>
      </c>
      <c r="H913" s="369"/>
      <c r="I913" s="369"/>
      <c r="J913" s="369"/>
      <c r="K913" s="369"/>
      <c r="L913" s="369"/>
      <c r="M913" s="369"/>
      <c r="N913" s="369"/>
      <c r="O913" s="369"/>
      <c r="P913" s="371"/>
      <c r="Q913" s="465">
        <f>IF(C913&gt;Allgemeines!$C$12,0,SUM(G913,H913,J913,K913,M913:N913)-SUM(I913,L913,O913:P913))</f>
        <v>0</v>
      </c>
      <c r="R913" s="369"/>
      <c r="S913" s="369"/>
      <c r="T913" s="369"/>
      <c r="U913" s="369"/>
      <c r="V913" s="344">
        <f t="shared" si="184"/>
        <v>0</v>
      </c>
      <c r="W913" s="345">
        <f>IF(ISBLANK($B913),0,VLOOKUP($B913,Listen!$A$2:$C$45,2,FALSE))</f>
        <v>0</v>
      </c>
      <c r="X913" s="345">
        <f>IF(ISBLANK($B913),0,VLOOKUP($B913,Listen!$A$2:$C$45,3,FALSE))</f>
        <v>0</v>
      </c>
      <c r="Y913" s="372">
        <f t="shared" si="186"/>
        <v>0</v>
      </c>
      <c r="Z913" s="372">
        <f t="shared" si="175"/>
        <v>0</v>
      </c>
      <c r="AA913" s="372">
        <f t="shared" si="175"/>
        <v>0</v>
      </c>
      <c r="AB913" s="372">
        <f t="shared" si="175"/>
        <v>0</v>
      </c>
      <c r="AC913" s="372">
        <f t="shared" si="175"/>
        <v>0</v>
      </c>
      <c r="AD913" s="372">
        <f t="shared" si="175"/>
        <v>0</v>
      </c>
      <c r="AE913" s="372">
        <f t="shared" si="175"/>
        <v>0</v>
      </c>
      <c r="AF913" s="346">
        <f t="shared" si="185"/>
        <v>0</v>
      </c>
      <c r="AG913" s="346">
        <f>IF(C913=Allgemeines!$C$12,SAV!$V913-SAV!$AH913,HLOOKUP(Allgemeines!$C$12-1,$AI$4:$AO$2000,ROW(C913)-3,FALSE)-$AH913)</f>
        <v>0</v>
      </c>
      <c r="AH913" s="346">
        <f>HLOOKUP(Allgemeines!$C$12,$AI$4:$AO$2000,ROW(C913)-3,FALSE)</f>
        <v>0</v>
      </c>
      <c r="AI913" s="346">
        <f t="shared" si="176"/>
        <v>0</v>
      </c>
      <c r="AJ913" s="346">
        <f t="shared" si="177"/>
        <v>0</v>
      </c>
      <c r="AK913" s="346">
        <f t="shared" si="178"/>
        <v>0</v>
      </c>
      <c r="AL913" s="346">
        <f t="shared" si="179"/>
        <v>0</v>
      </c>
      <c r="AM913" s="346">
        <f t="shared" si="180"/>
        <v>0</v>
      </c>
      <c r="AN913" s="346">
        <f t="shared" si="181"/>
        <v>0</v>
      </c>
      <c r="AO913" s="346">
        <f t="shared" si="182"/>
        <v>0</v>
      </c>
    </row>
    <row r="914" spans="1:41" x14ac:dyDescent="0.25">
      <c r="A914" s="369"/>
      <c r="B914" s="369"/>
      <c r="C914" s="370"/>
      <c r="D914" s="369"/>
      <c r="E914" s="369"/>
      <c r="F914" s="369"/>
      <c r="G914" s="344">
        <f t="shared" si="183"/>
        <v>0</v>
      </c>
      <c r="H914" s="369"/>
      <c r="I914" s="369"/>
      <c r="J914" s="369"/>
      <c r="K914" s="369"/>
      <c r="L914" s="369"/>
      <c r="M914" s="369"/>
      <c r="N914" s="369"/>
      <c r="O914" s="369"/>
      <c r="P914" s="371"/>
      <c r="Q914" s="465">
        <f>IF(C914&gt;Allgemeines!$C$12,0,SUM(G914,H914,J914,K914,M914:N914)-SUM(I914,L914,O914:P914))</f>
        <v>0</v>
      </c>
      <c r="R914" s="369"/>
      <c r="S914" s="369"/>
      <c r="T914" s="369"/>
      <c r="U914" s="369"/>
      <c r="V914" s="344">
        <f t="shared" si="184"/>
        <v>0</v>
      </c>
      <c r="W914" s="345">
        <f>IF(ISBLANK($B914),0,VLOOKUP($B914,Listen!$A$2:$C$45,2,FALSE))</f>
        <v>0</v>
      </c>
      <c r="X914" s="345">
        <f>IF(ISBLANK($B914),0,VLOOKUP($B914,Listen!$A$2:$C$45,3,FALSE))</f>
        <v>0</v>
      </c>
      <c r="Y914" s="372">
        <f t="shared" si="186"/>
        <v>0</v>
      </c>
      <c r="Z914" s="372">
        <f t="shared" si="175"/>
        <v>0</v>
      </c>
      <c r="AA914" s="372">
        <f t="shared" si="175"/>
        <v>0</v>
      </c>
      <c r="AB914" s="372">
        <f t="shared" si="175"/>
        <v>0</v>
      </c>
      <c r="AC914" s="372">
        <f t="shared" si="175"/>
        <v>0</v>
      </c>
      <c r="AD914" s="372">
        <f t="shared" si="175"/>
        <v>0</v>
      </c>
      <c r="AE914" s="372">
        <f t="shared" si="175"/>
        <v>0</v>
      </c>
      <c r="AF914" s="346">
        <f t="shared" si="185"/>
        <v>0</v>
      </c>
      <c r="AG914" s="346">
        <f>IF(C914=Allgemeines!$C$12,SAV!$V914-SAV!$AH914,HLOOKUP(Allgemeines!$C$12-1,$AI$4:$AO$2000,ROW(C914)-3,FALSE)-$AH914)</f>
        <v>0</v>
      </c>
      <c r="AH914" s="346">
        <f>HLOOKUP(Allgemeines!$C$12,$AI$4:$AO$2000,ROW(C914)-3,FALSE)</f>
        <v>0</v>
      </c>
      <c r="AI914" s="346">
        <f t="shared" si="176"/>
        <v>0</v>
      </c>
      <c r="AJ914" s="346">
        <f t="shared" si="177"/>
        <v>0</v>
      </c>
      <c r="AK914" s="346">
        <f t="shared" si="178"/>
        <v>0</v>
      </c>
      <c r="AL914" s="346">
        <f t="shared" si="179"/>
        <v>0</v>
      </c>
      <c r="AM914" s="346">
        <f t="shared" si="180"/>
        <v>0</v>
      </c>
      <c r="AN914" s="346">
        <f t="shared" si="181"/>
        <v>0</v>
      </c>
      <c r="AO914" s="346">
        <f t="shared" si="182"/>
        <v>0</v>
      </c>
    </row>
    <row r="915" spans="1:41" x14ac:dyDescent="0.25">
      <c r="A915" s="369"/>
      <c r="B915" s="369"/>
      <c r="C915" s="370"/>
      <c r="D915" s="369"/>
      <c r="E915" s="369"/>
      <c r="F915" s="369"/>
      <c r="G915" s="344">
        <f t="shared" si="183"/>
        <v>0</v>
      </c>
      <c r="H915" s="369"/>
      <c r="I915" s="369"/>
      <c r="J915" s="369"/>
      <c r="K915" s="369"/>
      <c r="L915" s="369"/>
      <c r="M915" s="369"/>
      <c r="N915" s="369"/>
      <c r="O915" s="369"/>
      <c r="P915" s="371"/>
      <c r="Q915" s="465">
        <f>IF(C915&gt;Allgemeines!$C$12,0,SUM(G915,H915,J915,K915,M915:N915)-SUM(I915,L915,O915:P915))</f>
        <v>0</v>
      </c>
      <c r="R915" s="369"/>
      <c r="S915" s="369"/>
      <c r="T915" s="369"/>
      <c r="U915" s="369"/>
      <c r="V915" s="344">
        <f t="shared" si="184"/>
        <v>0</v>
      </c>
      <c r="W915" s="345">
        <f>IF(ISBLANK($B915),0,VLOOKUP($B915,Listen!$A$2:$C$45,2,FALSE))</f>
        <v>0</v>
      </c>
      <c r="X915" s="345">
        <f>IF(ISBLANK($B915),0,VLOOKUP($B915,Listen!$A$2:$C$45,3,FALSE))</f>
        <v>0</v>
      </c>
      <c r="Y915" s="372">
        <f t="shared" si="186"/>
        <v>0</v>
      </c>
      <c r="Z915" s="372">
        <f t="shared" si="175"/>
        <v>0</v>
      </c>
      <c r="AA915" s="372">
        <f t="shared" si="175"/>
        <v>0</v>
      </c>
      <c r="AB915" s="372">
        <f t="shared" si="175"/>
        <v>0</v>
      </c>
      <c r="AC915" s="372">
        <f t="shared" si="175"/>
        <v>0</v>
      </c>
      <c r="AD915" s="372">
        <f t="shared" si="175"/>
        <v>0</v>
      </c>
      <c r="AE915" s="372">
        <f t="shared" si="175"/>
        <v>0</v>
      </c>
      <c r="AF915" s="346">
        <f t="shared" si="185"/>
        <v>0</v>
      </c>
      <c r="AG915" s="346">
        <f>IF(C915=Allgemeines!$C$12,SAV!$V915-SAV!$AH915,HLOOKUP(Allgemeines!$C$12-1,$AI$4:$AO$2000,ROW(C915)-3,FALSE)-$AH915)</f>
        <v>0</v>
      </c>
      <c r="AH915" s="346">
        <f>HLOOKUP(Allgemeines!$C$12,$AI$4:$AO$2000,ROW(C915)-3,FALSE)</f>
        <v>0</v>
      </c>
      <c r="AI915" s="346">
        <f t="shared" si="176"/>
        <v>0</v>
      </c>
      <c r="AJ915" s="346">
        <f t="shared" si="177"/>
        <v>0</v>
      </c>
      <c r="AK915" s="346">
        <f t="shared" si="178"/>
        <v>0</v>
      </c>
      <c r="AL915" s="346">
        <f t="shared" si="179"/>
        <v>0</v>
      </c>
      <c r="AM915" s="346">
        <f t="shared" si="180"/>
        <v>0</v>
      </c>
      <c r="AN915" s="346">
        <f t="shared" si="181"/>
        <v>0</v>
      </c>
      <c r="AO915" s="346">
        <f t="shared" si="182"/>
        <v>0</v>
      </c>
    </row>
    <row r="916" spans="1:41" x14ac:dyDescent="0.25">
      <c r="A916" s="369"/>
      <c r="B916" s="369"/>
      <c r="C916" s="370"/>
      <c r="D916" s="369"/>
      <c r="E916" s="369"/>
      <c r="F916" s="369"/>
      <c r="G916" s="344">
        <f t="shared" si="183"/>
        <v>0</v>
      </c>
      <c r="H916" s="369"/>
      <c r="I916" s="369"/>
      <c r="J916" s="369"/>
      <c r="K916" s="369"/>
      <c r="L916" s="369"/>
      <c r="M916" s="369"/>
      <c r="N916" s="369"/>
      <c r="O916" s="369"/>
      <c r="P916" s="371"/>
      <c r="Q916" s="465">
        <f>IF(C916&gt;Allgemeines!$C$12,0,SUM(G916,H916,J916,K916,M916:N916)-SUM(I916,L916,O916:P916))</f>
        <v>0</v>
      </c>
      <c r="R916" s="369"/>
      <c r="S916" s="369"/>
      <c r="T916" s="369"/>
      <c r="U916" s="369"/>
      <c r="V916" s="344">
        <f t="shared" si="184"/>
        <v>0</v>
      </c>
      <c r="W916" s="345">
        <f>IF(ISBLANK($B916),0,VLOOKUP($B916,Listen!$A$2:$C$45,2,FALSE))</f>
        <v>0</v>
      </c>
      <c r="X916" s="345">
        <f>IF(ISBLANK($B916),0,VLOOKUP($B916,Listen!$A$2:$C$45,3,FALSE))</f>
        <v>0</v>
      </c>
      <c r="Y916" s="372">
        <f t="shared" si="186"/>
        <v>0</v>
      </c>
      <c r="Z916" s="372">
        <f t="shared" si="175"/>
        <v>0</v>
      </c>
      <c r="AA916" s="372">
        <f t="shared" si="175"/>
        <v>0</v>
      </c>
      <c r="AB916" s="372">
        <f t="shared" si="175"/>
        <v>0</v>
      </c>
      <c r="AC916" s="372">
        <f t="shared" si="175"/>
        <v>0</v>
      </c>
      <c r="AD916" s="372">
        <f t="shared" si="175"/>
        <v>0</v>
      </c>
      <c r="AE916" s="372">
        <f t="shared" si="175"/>
        <v>0</v>
      </c>
      <c r="AF916" s="346">
        <f t="shared" si="185"/>
        <v>0</v>
      </c>
      <c r="AG916" s="346">
        <f>IF(C916=Allgemeines!$C$12,SAV!$V916-SAV!$AH916,HLOOKUP(Allgemeines!$C$12-1,$AI$4:$AO$2000,ROW(C916)-3,FALSE)-$AH916)</f>
        <v>0</v>
      </c>
      <c r="AH916" s="346">
        <f>HLOOKUP(Allgemeines!$C$12,$AI$4:$AO$2000,ROW(C916)-3,FALSE)</f>
        <v>0</v>
      </c>
      <c r="AI916" s="346">
        <f t="shared" si="176"/>
        <v>0</v>
      </c>
      <c r="AJ916" s="346">
        <f t="shared" si="177"/>
        <v>0</v>
      </c>
      <c r="AK916" s="346">
        <f t="shared" si="178"/>
        <v>0</v>
      </c>
      <c r="AL916" s="346">
        <f t="shared" si="179"/>
        <v>0</v>
      </c>
      <c r="AM916" s="346">
        <f t="shared" si="180"/>
        <v>0</v>
      </c>
      <c r="AN916" s="346">
        <f t="shared" si="181"/>
        <v>0</v>
      </c>
      <c r="AO916" s="346">
        <f t="shared" si="182"/>
        <v>0</v>
      </c>
    </row>
    <row r="917" spans="1:41" x14ac:dyDescent="0.25">
      <c r="A917" s="369"/>
      <c r="B917" s="369"/>
      <c r="C917" s="370"/>
      <c r="D917" s="369"/>
      <c r="E917" s="369"/>
      <c r="F917" s="369"/>
      <c r="G917" s="344">
        <f t="shared" si="183"/>
        <v>0</v>
      </c>
      <c r="H917" s="369"/>
      <c r="I917" s="369"/>
      <c r="J917" s="369"/>
      <c r="K917" s="369"/>
      <c r="L917" s="369"/>
      <c r="M917" s="369"/>
      <c r="N917" s="369"/>
      <c r="O917" s="369"/>
      <c r="P917" s="371"/>
      <c r="Q917" s="465">
        <f>IF(C917&gt;Allgemeines!$C$12,0,SUM(G917,H917,J917,K917,M917:N917)-SUM(I917,L917,O917:P917))</f>
        <v>0</v>
      </c>
      <c r="R917" s="369"/>
      <c r="S917" s="369"/>
      <c r="T917" s="369"/>
      <c r="U917" s="369"/>
      <c r="V917" s="344">
        <f t="shared" si="184"/>
        <v>0</v>
      </c>
      <c r="W917" s="345">
        <f>IF(ISBLANK($B917),0,VLOOKUP($B917,Listen!$A$2:$C$45,2,FALSE))</f>
        <v>0</v>
      </c>
      <c r="X917" s="345">
        <f>IF(ISBLANK($B917),0,VLOOKUP($B917,Listen!$A$2:$C$45,3,FALSE))</f>
        <v>0</v>
      </c>
      <c r="Y917" s="372">
        <f t="shared" si="186"/>
        <v>0</v>
      </c>
      <c r="Z917" s="372">
        <f t="shared" si="175"/>
        <v>0</v>
      </c>
      <c r="AA917" s="372">
        <f t="shared" si="175"/>
        <v>0</v>
      </c>
      <c r="AB917" s="372">
        <f t="shared" si="175"/>
        <v>0</v>
      </c>
      <c r="AC917" s="372">
        <f t="shared" si="175"/>
        <v>0</v>
      </c>
      <c r="AD917" s="372">
        <f t="shared" si="175"/>
        <v>0</v>
      </c>
      <c r="AE917" s="372">
        <f t="shared" si="175"/>
        <v>0</v>
      </c>
      <c r="AF917" s="346">
        <f t="shared" si="185"/>
        <v>0</v>
      </c>
      <c r="AG917" s="346">
        <f>IF(C917=Allgemeines!$C$12,SAV!$V917-SAV!$AH917,HLOOKUP(Allgemeines!$C$12-1,$AI$4:$AO$2000,ROW(C917)-3,FALSE)-$AH917)</f>
        <v>0</v>
      </c>
      <c r="AH917" s="346">
        <f>HLOOKUP(Allgemeines!$C$12,$AI$4:$AO$2000,ROW(C917)-3,FALSE)</f>
        <v>0</v>
      </c>
      <c r="AI917" s="346">
        <f t="shared" si="176"/>
        <v>0</v>
      </c>
      <c r="AJ917" s="346">
        <f t="shared" si="177"/>
        <v>0</v>
      </c>
      <c r="AK917" s="346">
        <f t="shared" si="178"/>
        <v>0</v>
      </c>
      <c r="AL917" s="346">
        <f t="shared" si="179"/>
        <v>0</v>
      </c>
      <c r="AM917" s="346">
        <f t="shared" si="180"/>
        <v>0</v>
      </c>
      <c r="AN917" s="346">
        <f t="shared" si="181"/>
        <v>0</v>
      </c>
      <c r="AO917" s="346">
        <f t="shared" si="182"/>
        <v>0</v>
      </c>
    </row>
    <row r="918" spans="1:41" x14ac:dyDescent="0.25">
      <c r="A918" s="369"/>
      <c r="B918" s="369"/>
      <c r="C918" s="370"/>
      <c r="D918" s="369"/>
      <c r="E918" s="369"/>
      <c r="F918" s="369"/>
      <c r="G918" s="344">
        <f t="shared" si="183"/>
        <v>0</v>
      </c>
      <c r="H918" s="369"/>
      <c r="I918" s="369"/>
      <c r="J918" s="369"/>
      <c r="K918" s="369"/>
      <c r="L918" s="369"/>
      <c r="M918" s="369"/>
      <c r="N918" s="369"/>
      <c r="O918" s="369"/>
      <c r="P918" s="371"/>
      <c r="Q918" s="465">
        <f>IF(C918&gt;Allgemeines!$C$12,0,SUM(G918,H918,J918,K918,M918:N918)-SUM(I918,L918,O918:P918))</f>
        <v>0</v>
      </c>
      <c r="R918" s="369"/>
      <c r="S918" s="369"/>
      <c r="T918" s="369"/>
      <c r="U918" s="369"/>
      <c r="V918" s="344">
        <f t="shared" si="184"/>
        <v>0</v>
      </c>
      <c r="W918" s="345">
        <f>IF(ISBLANK($B918),0,VLOOKUP($B918,Listen!$A$2:$C$45,2,FALSE))</f>
        <v>0</v>
      </c>
      <c r="X918" s="345">
        <f>IF(ISBLANK($B918),0,VLOOKUP($B918,Listen!$A$2:$C$45,3,FALSE))</f>
        <v>0</v>
      </c>
      <c r="Y918" s="372">
        <f t="shared" si="186"/>
        <v>0</v>
      </c>
      <c r="Z918" s="372">
        <f t="shared" si="175"/>
        <v>0</v>
      </c>
      <c r="AA918" s="372">
        <f t="shared" si="175"/>
        <v>0</v>
      </c>
      <c r="AB918" s="372">
        <f t="shared" si="175"/>
        <v>0</v>
      </c>
      <c r="AC918" s="372">
        <f t="shared" si="175"/>
        <v>0</v>
      </c>
      <c r="AD918" s="372">
        <f t="shared" si="175"/>
        <v>0</v>
      </c>
      <c r="AE918" s="372">
        <f t="shared" si="175"/>
        <v>0</v>
      </c>
      <c r="AF918" s="346">
        <f t="shared" si="185"/>
        <v>0</v>
      </c>
      <c r="AG918" s="346">
        <f>IF(C918=Allgemeines!$C$12,SAV!$V918-SAV!$AH918,HLOOKUP(Allgemeines!$C$12-1,$AI$4:$AO$2000,ROW(C918)-3,FALSE)-$AH918)</f>
        <v>0</v>
      </c>
      <c r="AH918" s="346">
        <f>HLOOKUP(Allgemeines!$C$12,$AI$4:$AO$2000,ROW(C918)-3,FALSE)</f>
        <v>0</v>
      </c>
      <c r="AI918" s="346">
        <f t="shared" si="176"/>
        <v>0</v>
      </c>
      <c r="AJ918" s="346">
        <f t="shared" si="177"/>
        <v>0</v>
      </c>
      <c r="AK918" s="346">
        <f t="shared" si="178"/>
        <v>0</v>
      </c>
      <c r="AL918" s="346">
        <f t="shared" si="179"/>
        <v>0</v>
      </c>
      <c r="AM918" s="346">
        <f t="shared" si="180"/>
        <v>0</v>
      </c>
      <c r="AN918" s="346">
        <f t="shared" si="181"/>
        <v>0</v>
      </c>
      <c r="AO918" s="346">
        <f t="shared" si="182"/>
        <v>0</v>
      </c>
    </row>
    <row r="919" spans="1:41" x14ac:dyDescent="0.25">
      <c r="A919" s="369"/>
      <c r="B919" s="369"/>
      <c r="C919" s="370"/>
      <c r="D919" s="369"/>
      <c r="E919" s="369"/>
      <c r="F919" s="369"/>
      <c r="G919" s="344">
        <f t="shared" si="183"/>
        <v>0</v>
      </c>
      <c r="H919" s="369"/>
      <c r="I919" s="369"/>
      <c r="J919" s="369"/>
      <c r="K919" s="369"/>
      <c r="L919" s="369"/>
      <c r="M919" s="369"/>
      <c r="N919" s="369"/>
      <c r="O919" s="369"/>
      <c r="P919" s="371"/>
      <c r="Q919" s="465">
        <f>IF(C919&gt;Allgemeines!$C$12,0,SUM(G919,H919,J919,K919,M919:N919)-SUM(I919,L919,O919:P919))</f>
        <v>0</v>
      </c>
      <c r="R919" s="369"/>
      <c r="S919" s="369"/>
      <c r="T919" s="369"/>
      <c r="U919" s="369"/>
      <c r="V919" s="344">
        <f t="shared" si="184"/>
        <v>0</v>
      </c>
      <c r="W919" s="345">
        <f>IF(ISBLANK($B919),0,VLOOKUP($B919,Listen!$A$2:$C$45,2,FALSE))</f>
        <v>0</v>
      </c>
      <c r="X919" s="345">
        <f>IF(ISBLANK($B919),0,VLOOKUP($B919,Listen!$A$2:$C$45,3,FALSE))</f>
        <v>0</v>
      </c>
      <c r="Y919" s="372">
        <f t="shared" si="186"/>
        <v>0</v>
      </c>
      <c r="Z919" s="372">
        <f t="shared" si="175"/>
        <v>0</v>
      </c>
      <c r="AA919" s="372">
        <f t="shared" si="175"/>
        <v>0</v>
      </c>
      <c r="AB919" s="372">
        <f t="shared" si="175"/>
        <v>0</v>
      </c>
      <c r="AC919" s="372">
        <f t="shared" si="175"/>
        <v>0</v>
      </c>
      <c r="AD919" s="372">
        <f t="shared" si="175"/>
        <v>0</v>
      </c>
      <c r="AE919" s="372">
        <f t="shared" si="175"/>
        <v>0</v>
      </c>
      <c r="AF919" s="346">
        <f t="shared" si="185"/>
        <v>0</v>
      </c>
      <c r="AG919" s="346">
        <f>IF(C919=Allgemeines!$C$12,SAV!$V919-SAV!$AH919,HLOOKUP(Allgemeines!$C$12-1,$AI$4:$AO$2000,ROW(C919)-3,FALSE)-$AH919)</f>
        <v>0</v>
      </c>
      <c r="AH919" s="346">
        <f>HLOOKUP(Allgemeines!$C$12,$AI$4:$AO$2000,ROW(C919)-3,FALSE)</f>
        <v>0</v>
      </c>
      <c r="AI919" s="346">
        <f t="shared" si="176"/>
        <v>0</v>
      </c>
      <c r="AJ919" s="346">
        <f t="shared" si="177"/>
        <v>0</v>
      </c>
      <c r="AK919" s="346">
        <f t="shared" si="178"/>
        <v>0</v>
      </c>
      <c r="AL919" s="346">
        <f t="shared" si="179"/>
        <v>0</v>
      </c>
      <c r="AM919" s="346">
        <f t="shared" si="180"/>
        <v>0</v>
      </c>
      <c r="AN919" s="346">
        <f t="shared" si="181"/>
        <v>0</v>
      </c>
      <c r="AO919" s="346">
        <f t="shared" si="182"/>
        <v>0</v>
      </c>
    </row>
    <row r="920" spans="1:41" x14ac:dyDescent="0.25">
      <c r="A920" s="369"/>
      <c r="B920" s="369"/>
      <c r="C920" s="370"/>
      <c r="D920" s="369"/>
      <c r="E920" s="369"/>
      <c r="F920" s="369"/>
      <c r="G920" s="344">
        <f t="shared" si="183"/>
        <v>0</v>
      </c>
      <c r="H920" s="369"/>
      <c r="I920" s="369"/>
      <c r="J920" s="369"/>
      <c r="K920" s="369"/>
      <c r="L920" s="369"/>
      <c r="M920" s="369"/>
      <c r="N920" s="369"/>
      <c r="O920" s="369"/>
      <c r="P920" s="371"/>
      <c r="Q920" s="465">
        <f>IF(C920&gt;Allgemeines!$C$12,0,SUM(G920,H920,J920,K920,M920:N920)-SUM(I920,L920,O920:P920))</f>
        <v>0</v>
      </c>
      <c r="R920" s="369"/>
      <c r="S920" s="369"/>
      <c r="T920" s="369"/>
      <c r="U920" s="369"/>
      <c r="V920" s="344">
        <f t="shared" si="184"/>
        <v>0</v>
      </c>
      <c r="W920" s="345">
        <f>IF(ISBLANK($B920),0,VLOOKUP($B920,Listen!$A$2:$C$45,2,FALSE))</f>
        <v>0</v>
      </c>
      <c r="X920" s="345">
        <f>IF(ISBLANK($B920),0,VLOOKUP($B920,Listen!$A$2:$C$45,3,FALSE))</f>
        <v>0</v>
      </c>
      <c r="Y920" s="372">
        <f t="shared" si="186"/>
        <v>0</v>
      </c>
      <c r="Z920" s="372">
        <f t="shared" si="175"/>
        <v>0</v>
      </c>
      <c r="AA920" s="372">
        <f t="shared" si="175"/>
        <v>0</v>
      </c>
      <c r="AB920" s="372">
        <f t="shared" si="175"/>
        <v>0</v>
      </c>
      <c r="AC920" s="372">
        <f t="shared" si="175"/>
        <v>0</v>
      </c>
      <c r="AD920" s="372">
        <f t="shared" si="175"/>
        <v>0</v>
      </c>
      <c r="AE920" s="372">
        <f t="shared" si="175"/>
        <v>0</v>
      </c>
      <c r="AF920" s="346">
        <f t="shared" si="185"/>
        <v>0</v>
      </c>
      <c r="AG920" s="346">
        <f>IF(C920=Allgemeines!$C$12,SAV!$V920-SAV!$AH920,HLOOKUP(Allgemeines!$C$12-1,$AI$4:$AO$2000,ROW(C920)-3,FALSE)-$AH920)</f>
        <v>0</v>
      </c>
      <c r="AH920" s="346">
        <f>HLOOKUP(Allgemeines!$C$12,$AI$4:$AO$2000,ROW(C920)-3,FALSE)</f>
        <v>0</v>
      </c>
      <c r="AI920" s="346">
        <f t="shared" si="176"/>
        <v>0</v>
      </c>
      <c r="AJ920" s="346">
        <f t="shared" si="177"/>
        <v>0</v>
      </c>
      <c r="AK920" s="346">
        <f t="shared" si="178"/>
        <v>0</v>
      </c>
      <c r="AL920" s="346">
        <f t="shared" si="179"/>
        <v>0</v>
      </c>
      <c r="AM920" s="346">
        <f t="shared" si="180"/>
        <v>0</v>
      </c>
      <c r="AN920" s="346">
        <f t="shared" si="181"/>
        <v>0</v>
      </c>
      <c r="AO920" s="346">
        <f t="shared" si="182"/>
        <v>0</v>
      </c>
    </row>
    <row r="921" spans="1:41" x14ac:dyDescent="0.25">
      <c r="A921" s="369"/>
      <c r="B921" s="369"/>
      <c r="C921" s="370"/>
      <c r="D921" s="369"/>
      <c r="E921" s="369"/>
      <c r="F921" s="369"/>
      <c r="G921" s="344">
        <f t="shared" si="183"/>
        <v>0</v>
      </c>
      <c r="H921" s="369"/>
      <c r="I921" s="369"/>
      <c r="J921" s="369"/>
      <c r="K921" s="369"/>
      <c r="L921" s="369"/>
      <c r="M921" s="369"/>
      <c r="N921" s="369"/>
      <c r="O921" s="369"/>
      <c r="P921" s="371"/>
      <c r="Q921" s="465">
        <f>IF(C921&gt;Allgemeines!$C$12,0,SUM(G921,H921,J921,K921,M921:N921)-SUM(I921,L921,O921:P921))</f>
        <v>0</v>
      </c>
      <c r="R921" s="369"/>
      <c r="S921" s="369"/>
      <c r="T921" s="369"/>
      <c r="U921" s="369"/>
      <c r="V921" s="344">
        <f t="shared" si="184"/>
        <v>0</v>
      </c>
      <c r="W921" s="345">
        <f>IF(ISBLANK($B921),0,VLOOKUP($B921,Listen!$A$2:$C$45,2,FALSE))</f>
        <v>0</v>
      </c>
      <c r="X921" s="345">
        <f>IF(ISBLANK($B921),0,VLOOKUP($B921,Listen!$A$2:$C$45,3,FALSE))</f>
        <v>0</v>
      </c>
      <c r="Y921" s="372">
        <f t="shared" si="186"/>
        <v>0</v>
      </c>
      <c r="Z921" s="372">
        <f t="shared" si="175"/>
        <v>0</v>
      </c>
      <c r="AA921" s="372">
        <f t="shared" si="175"/>
        <v>0</v>
      </c>
      <c r="AB921" s="372">
        <f t="shared" si="175"/>
        <v>0</v>
      </c>
      <c r="AC921" s="372">
        <f t="shared" si="175"/>
        <v>0</v>
      </c>
      <c r="AD921" s="372">
        <f t="shared" si="175"/>
        <v>0</v>
      </c>
      <c r="AE921" s="372">
        <f t="shared" si="175"/>
        <v>0</v>
      </c>
      <c r="AF921" s="346">
        <f t="shared" si="185"/>
        <v>0</v>
      </c>
      <c r="AG921" s="346">
        <f>IF(C921=Allgemeines!$C$12,SAV!$V921-SAV!$AH921,HLOOKUP(Allgemeines!$C$12-1,$AI$4:$AO$2000,ROW(C921)-3,FALSE)-$AH921)</f>
        <v>0</v>
      </c>
      <c r="AH921" s="346">
        <f>HLOOKUP(Allgemeines!$C$12,$AI$4:$AO$2000,ROW(C921)-3,FALSE)</f>
        <v>0</v>
      </c>
      <c r="AI921" s="346">
        <f t="shared" si="176"/>
        <v>0</v>
      </c>
      <c r="AJ921" s="346">
        <f t="shared" si="177"/>
        <v>0</v>
      </c>
      <c r="AK921" s="346">
        <f t="shared" si="178"/>
        <v>0</v>
      </c>
      <c r="AL921" s="346">
        <f t="shared" si="179"/>
        <v>0</v>
      </c>
      <c r="AM921" s="346">
        <f t="shared" si="180"/>
        <v>0</v>
      </c>
      <c r="AN921" s="346">
        <f t="shared" si="181"/>
        <v>0</v>
      </c>
      <c r="AO921" s="346">
        <f t="shared" si="182"/>
        <v>0</v>
      </c>
    </row>
    <row r="922" spans="1:41" x14ac:dyDescent="0.25">
      <c r="A922" s="369"/>
      <c r="B922" s="369"/>
      <c r="C922" s="370"/>
      <c r="D922" s="369"/>
      <c r="E922" s="369"/>
      <c r="F922" s="369"/>
      <c r="G922" s="344">
        <f t="shared" si="183"/>
        <v>0</v>
      </c>
      <c r="H922" s="369"/>
      <c r="I922" s="369"/>
      <c r="J922" s="369"/>
      <c r="K922" s="369"/>
      <c r="L922" s="369"/>
      <c r="M922" s="369"/>
      <c r="N922" s="369"/>
      <c r="O922" s="369"/>
      <c r="P922" s="371"/>
      <c r="Q922" s="465">
        <f>IF(C922&gt;Allgemeines!$C$12,0,SUM(G922,H922,J922,K922,M922:N922)-SUM(I922,L922,O922:P922))</f>
        <v>0</v>
      </c>
      <c r="R922" s="369"/>
      <c r="S922" s="369"/>
      <c r="T922" s="369"/>
      <c r="U922" s="369"/>
      <c r="V922" s="344">
        <f t="shared" si="184"/>
        <v>0</v>
      </c>
      <c r="W922" s="345">
        <f>IF(ISBLANK($B922),0,VLOOKUP($B922,Listen!$A$2:$C$45,2,FALSE))</f>
        <v>0</v>
      </c>
      <c r="X922" s="345">
        <f>IF(ISBLANK($B922),0,VLOOKUP($B922,Listen!$A$2:$C$45,3,FALSE))</f>
        <v>0</v>
      </c>
      <c r="Y922" s="372">
        <f t="shared" si="186"/>
        <v>0</v>
      </c>
      <c r="Z922" s="372">
        <f t="shared" si="175"/>
        <v>0</v>
      </c>
      <c r="AA922" s="372">
        <f t="shared" si="175"/>
        <v>0</v>
      </c>
      <c r="AB922" s="372">
        <f t="shared" si="175"/>
        <v>0</v>
      </c>
      <c r="AC922" s="372">
        <f t="shared" si="175"/>
        <v>0</v>
      </c>
      <c r="AD922" s="372">
        <f t="shared" si="175"/>
        <v>0</v>
      </c>
      <c r="AE922" s="372">
        <f t="shared" si="175"/>
        <v>0</v>
      </c>
      <c r="AF922" s="346">
        <f t="shared" si="185"/>
        <v>0</v>
      </c>
      <c r="AG922" s="346">
        <f>IF(C922=Allgemeines!$C$12,SAV!$V922-SAV!$AH922,HLOOKUP(Allgemeines!$C$12-1,$AI$4:$AO$2000,ROW(C922)-3,FALSE)-$AH922)</f>
        <v>0</v>
      </c>
      <c r="AH922" s="346">
        <f>HLOOKUP(Allgemeines!$C$12,$AI$4:$AO$2000,ROW(C922)-3,FALSE)</f>
        <v>0</v>
      </c>
      <c r="AI922" s="346">
        <f t="shared" si="176"/>
        <v>0</v>
      </c>
      <c r="AJ922" s="346">
        <f t="shared" si="177"/>
        <v>0</v>
      </c>
      <c r="AK922" s="346">
        <f t="shared" si="178"/>
        <v>0</v>
      </c>
      <c r="AL922" s="346">
        <f t="shared" si="179"/>
        <v>0</v>
      </c>
      <c r="AM922" s="346">
        <f t="shared" si="180"/>
        <v>0</v>
      </c>
      <c r="AN922" s="346">
        <f t="shared" si="181"/>
        <v>0</v>
      </c>
      <c r="AO922" s="346">
        <f t="shared" si="182"/>
        <v>0</v>
      </c>
    </row>
    <row r="923" spans="1:41" x14ac:dyDescent="0.25">
      <c r="A923" s="369"/>
      <c r="B923" s="369"/>
      <c r="C923" s="370"/>
      <c r="D923" s="369"/>
      <c r="E923" s="369"/>
      <c r="F923" s="369"/>
      <c r="G923" s="344">
        <f t="shared" si="183"/>
        <v>0</v>
      </c>
      <c r="H923" s="369"/>
      <c r="I923" s="369"/>
      <c r="J923" s="369"/>
      <c r="K923" s="369"/>
      <c r="L923" s="369"/>
      <c r="M923" s="369"/>
      <c r="N923" s="369"/>
      <c r="O923" s="369"/>
      <c r="P923" s="371"/>
      <c r="Q923" s="465">
        <f>IF(C923&gt;Allgemeines!$C$12,0,SUM(G923,H923,J923,K923,M923:N923)-SUM(I923,L923,O923:P923))</f>
        <v>0</v>
      </c>
      <c r="R923" s="369"/>
      <c r="S923" s="369"/>
      <c r="T923" s="369"/>
      <c r="U923" s="369"/>
      <c r="V923" s="344">
        <f t="shared" si="184"/>
        <v>0</v>
      </c>
      <c r="W923" s="345">
        <f>IF(ISBLANK($B923),0,VLOOKUP($B923,Listen!$A$2:$C$45,2,FALSE))</f>
        <v>0</v>
      </c>
      <c r="X923" s="345">
        <f>IF(ISBLANK($B923),0,VLOOKUP($B923,Listen!$A$2:$C$45,3,FALSE))</f>
        <v>0</v>
      </c>
      <c r="Y923" s="372">
        <f t="shared" si="186"/>
        <v>0</v>
      </c>
      <c r="Z923" s="372">
        <f t="shared" si="175"/>
        <v>0</v>
      </c>
      <c r="AA923" s="372">
        <f t="shared" si="175"/>
        <v>0</v>
      </c>
      <c r="AB923" s="372">
        <f t="shared" si="175"/>
        <v>0</v>
      </c>
      <c r="AC923" s="372">
        <f t="shared" si="175"/>
        <v>0</v>
      </c>
      <c r="AD923" s="372">
        <f t="shared" si="175"/>
        <v>0</v>
      </c>
      <c r="AE923" s="372">
        <f t="shared" si="175"/>
        <v>0</v>
      </c>
      <c r="AF923" s="346">
        <f t="shared" si="185"/>
        <v>0</v>
      </c>
      <c r="AG923" s="346">
        <f>IF(C923=Allgemeines!$C$12,SAV!$V923-SAV!$AH923,HLOOKUP(Allgemeines!$C$12-1,$AI$4:$AO$2000,ROW(C923)-3,FALSE)-$AH923)</f>
        <v>0</v>
      </c>
      <c r="AH923" s="346">
        <f>HLOOKUP(Allgemeines!$C$12,$AI$4:$AO$2000,ROW(C923)-3,FALSE)</f>
        <v>0</v>
      </c>
      <c r="AI923" s="346">
        <f t="shared" si="176"/>
        <v>0</v>
      </c>
      <c r="AJ923" s="346">
        <f t="shared" si="177"/>
        <v>0</v>
      </c>
      <c r="AK923" s="346">
        <f t="shared" si="178"/>
        <v>0</v>
      </c>
      <c r="AL923" s="346">
        <f t="shared" si="179"/>
        <v>0</v>
      </c>
      <c r="AM923" s="346">
        <f t="shared" si="180"/>
        <v>0</v>
      </c>
      <c r="AN923" s="346">
        <f t="shared" si="181"/>
        <v>0</v>
      </c>
      <c r="AO923" s="346">
        <f t="shared" si="182"/>
        <v>0</v>
      </c>
    </row>
    <row r="924" spans="1:41" x14ac:dyDescent="0.25">
      <c r="A924" s="369"/>
      <c r="B924" s="369"/>
      <c r="C924" s="370"/>
      <c r="D924" s="369"/>
      <c r="E924" s="369"/>
      <c r="F924" s="369"/>
      <c r="G924" s="344">
        <f t="shared" si="183"/>
        <v>0</v>
      </c>
      <c r="H924" s="369"/>
      <c r="I924" s="369"/>
      <c r="J924" s="369"/>
      <c r="K924" s="369"/>
      <c r="L924" s="369"/>
      <c r="M924" s="369"/>
      <c r="N924" s="369"/>
      <c r="O924" s="369"/>
      <c r="P924" s="371"/>
      <c r="Q924" s="465">
        <f>IF(C924&gt;Allgemeines!$C$12,0,SUM(G924,H924,J924,K924,M924:N924)-SUM(I924,L924,O924:P924))</f>
        <v>0</v>
      </c>
      <c r="R924" s="369"/>
      <c r="S924" s="369"/>
      <c r="T924" s="369"/>
      <c r="U924" s="369"/>
      <c r="V924" s="344">
        <f t="shared" si="184"/>
        <v>0</v>
      </c>
      <c r="W924" s="345">
        <f>IF(ISBLANK($B924),0,VLOOKUP($B924,Listen!$A$2:$C$45,2,FALSE))</f>
        <v>0</v>
      </c>
      <c r="X924" s="345">
        <f>IF(ISBLANK($B924),0,VLOOKUP($B924,Listen!$A$2:$C$45,3,FALSE))</f>
        <v>0</v>
      </c>
      <c r="Y924" s="372">
        <f t="shared" si="186"/>
        <v>0</v>
      </c>
      <c r="Z924" s="372">
        <f t="shared" si="175"/>
        <v>0</v>
      </c>
      <c r="AA924" s="372">
        <f t="shared" si="175"/>
        <v>0</v>
      </c>
      <c r="AB924" s="372">
        <f t="shared" ref="Z924:AE966" si="187">$W924</f>
        <v>0</v>
      </c>
      <c r="AC924" s="372">
        <f t="shared" si="187"/>
        <v>0</v>
      </c>
      <c r="AD924" s="372">
        <f t="shared" si="187"/>
        <v>0</v>
      </c>
      <c r="AE924" s="372">
        <f t="shared" si="187"/>
        <v>0</v>
      </c>
      <c r="AF924" s="346">
        <f t="shared" si="185"/>
        <v>0</v>
      </c>
      <c r="AG924" s="346">
        <f>IF(C924=Allgemeines!$C$12,SAV!$V924-SAV!$AH924,HLOOKUP(Allgemeines!$C$12-1,$AI$4:$AO$2000,ROW(C924)-3,FALSE)-$AH924)</f>
        <v>0</v>
      </c>
      <c r="AH924" s="346">
        <f>HLOOKUP(Allgemeines!$C$12,$AI$4:$AO$2000,ROW(C924)-3,FALSE)</f>
        <v>0</v>
      </c>
      <c r="AI924" s="346">
        <f t="shared" si="176"/>
        <v>0</v>
      </c>
      <c r="AJ924" s="346">
        <f t="shared" si="177"/>
        <v>0</v>
      </c>
      <c r="AK924" s="346">
        <f t="shared" si="178"/>
        <v>0</v>
      </c>
      <c r="AL924" s="346">
        <f t="shared" si="179"/>
        <v>0</v>
      </c>
      <c r="AM924" s="346">
        <f t="shared" si="180"/>
        <v>0</v>
      </c>
      <c r="AN924" s="346">
        <f t="shared" si="181"/>
        <v>0</v>
      </c>
      <c r="AO924" s="346">
        <f t="shared" si="182"/>
        <v>0</v>
      </c>
    </row>
    <row r="925" spans="1:41" x14ac:dyDescent="0.25">
      <c r="A925" s="369"/>
      <c r="B925" s="369"/>
      <c r="C925" s="370"/>
      <c r="D925" s="369"/>
      <c r="E925" s="369"/>
      <c r="F925" s="369"/>
      <c r="G925" s="344">
        <f t="shared" si="183"/>
        <v>0</v>
      </c>
      <c r="H925" s="369"/>
      <c r="I925" s="369"/>
      <c r="J925" s="369"/>
      <c r="K925" s="369"/>
      <c r="L925" s="369"/>
      <c r="M925" s="369"/>
      <c r="N925" s="369"/>
      <c r="O925" s="369"/>
      <c r="P925" s="371"/>
      <c r="Q925" s="465">
        <f>IF(C925&gt;Allgemeines!$C$12,0,SUM(G925,H925,J925,K925,M925:N925)-SUM(I925,L925,O925:P925))</f>
        <v>0</v>
      </c>
      <c r="R925" s="369"/>
      <c r="S925" s="369"/>
      <c r="T925" s="369"/>
      <c r="U925" s="369"/>
      <c r="V925" s="344">
        <f t="shared" si="184"/>
        <v>0</v>
      </c>
      <c r="W925" s="345">
        <f>IF(ISBLANK($B925),0,VLOOKUP($B925,Listen!$A$2:$C$45,2,FALSE))</f>
        <v>0</v>
      </c>
      <c r="X925" s="345">
        <f>IF(ISBLANK($B925),0,VLOOKUP($B925,Listen!$A$2:$C$45,3,FALSE))</f>
        <v>0</v>
      </c>
      <c r="Y925" s="372">
        <f t="shared" si="186"/>
        <v>0</v>
      </c>
      <c r="Z925" s="372">
        <f t="shared" si="187"/>
        <v>0</v>
      </c>
      <c r="AA925" s="372">
        <f t="shared" si="187"/>
        <v>0</v>
      </c>
      <c r="AB925" s="372">
        <f t="shared" si="187"/>
        <v>0</v>
      </c>
      <c r="AC925" s="372">
        <f t="shared" si="187"/>
        <v>0</v>
      </c>
      <c r="AD925" s="372">
        <f t="shared" si="187"/>
        <v>0</v>
      </c>
      <c r="AE925" s="372">
        <f t="shared" si="187"/>
        <v>0</v>
      </c>
      <c r="AF925" s="346">
        <f t="shared" si="185"/>
        <v>0</v>
      </c>
      <c r="AG925" s="346">
        <f>IF(C925=Allgemeines!$C$12,SAV!$V925-SAV!$AH925,HLOOKUP(Allgemeines!$C$12-1,$AI$4:$AO$2000,ROW(C925)-3,FALSE)-$AH925)</f>
        <v>0</v>
      </c>
      <c r="AH925" s="346">
        <f>HLOOKUP(Allgemeines!$C$12,$AI$4:$AO$2000,ROW(C925)-3,FALSE)</f>
        <v>0</v>
      </c>
      <c r="AI925" s="346">
        <f t="shared" si="176"/>
        <v>0</v>
      </c>
      <c r="AJ925" s="346">
        <f t="shared" si="177"/>
        <v>0</v>
      </c>
      <c r="AK925" s="346">
        <f t="shared" si="178"/>
        <v>0</v>
      </c>
      <c r="AL925" s="346">
        <f t="shared" si="179"/>
        <v>0</v>
      </c>
      <c r="AM925" s="346">
        <f t="shared" si="180"/>
        <v>0</v>
      </c>
      <c r="AN925" s="346">
        <f t="shared" si="181"/>
        <v>0</v>
      </c>
      <c r="AO925" s="346">
        <f t="shared" si="182"/>
        <v>0</v>
      </c>
    </row>
    <row r="926" spans="1:41" x14ac:dyDescent="0.25">
      <c r="A926" s="369"/>
      <c r="B926" s="369"/>
      <c r="C926" s="370"/>
      <c r="D926" s="369"/>
      <c r="E926" s="369"/>
      <c r="F926" s="369"/>
      <c r="G926" s="344">
        <f t="shared" si="183"/>
        <v>0</v>
      </c>
      <c r="H926" s="369"/>
      <c r="I926" s="369"/>
      <c r="J926" s="369"/>
      <c r="K926" s="369"/>
      <c r="L926" s="369"/>
      <c r="M926" s="369"/>
      <c r="N926" s="369"/>
      <c r="O926" s="369"/>
      <c r="P926" s="371"/>
      <c r="Q926" s="465">
        <f>IF(C926&gt;Allgemeines!$C$12,0,SUM(G926,H926,J926,K926,M926:N926)-SUM(I926,L926,O926:P926))</f>
        <v>0</v>
      </c>
      <c r="R926" s="369"/>
      <c r="S926" s="369"/>
      <c r="T926" s="369"/>
      <c r="U926" s="369"/>
      <c r="V926" s="344">
        <f t="shared" si="184"/>
        <v>0</v>
      </c>
      <c r="W926" s="345">
        <f>IF(ISBLANK($B926),0,VLOOKUP($B926,Listen!$A$2:$C$45,2,FALSE))</f>
        <v>0</v>
      </c>
      <c r="X926" s="345">
        <f>IF(ISBLANK($B926),0,VLOOKUP($B926,Listen!$A$2:$C$45,3,FALSE))</f>
        <v>0</v>
      </c>
      <c r="Y926" s="372">
        <f t="shared" si="186"/>
        <v>0</v>
      </c>
      <c r="Z926" s="372">
        <f t="shared" si="187"/>
        <v>0</v>
      </c>
      <c r="AA926" s="372">
        <f t="shared" si="187"/>
        <v>0</v>
      </c>
      <c r="AB926" s="372">
        <f t="shared" si="187"/>
        <v>0</v>
      </c>
      <c r="AC926" s="372">
        <f t="shared" si="187"/>
        <v>0</v>
      </c>
      <c r="AD926" s="372">
        <f t="shared" si="187"/>
        <v>0</v>
      </c>
      <c r="AE926" s="372">
        <f t="shared" si="187"/>
        <v>0</v>
      </c>
      <c r="AF926" s="346">
        <f t="shared" si="185"/>
        <v>0</v>
      </c>
      <c r="AG926" s="346">
        <f>IF(C926=Allgemeines!$C$12,SAV!$V926-SAV!$AH926,HLOOKUP(Allgemeines!$C$12-1,$AI$4:$AO$2000,ROW(C926)-3,FALSE)-$AH926)</f>
        <v>0</v>
      </c>
      <c r="AH926" s="346">
        <f>HLOOKUP(Allgemeines!$C$12,$AI$4:$AO$2000,ROW(C926)-3,FALSE)</f>
        <v>0</v>
      </c>
      <c r="AI926" s="346">
        <f t="shared" si="176"/>
        <v>0</v>
      </c>
      <c r="AJ926" s="346">
        <f t="shared" si="177"/>
        <v>0</v>
      </c>
      <c r="AK926" s="346">
        <f t="shared" si="178"/>
        <v>0</v>
      </c>
      <c r="AL926" s="346">
        <f t="shared" si="179"/>
        <v>0</v>
      </c>
      <c r="AM926" s="346">
        <f t="shared" si="180"/>
        <v>0</v>
      </c>
      <c r="AN926" s="346">
        <f t="shared" si="181"/>
        <v>0</v>
      </c>
      <c r="AO926" s="346">
        <f t="shared" si="182"/>
        <v>0</v>
      </c>
    </row>
    <row r="927" spans="1:41" x14ac:dyDescent="0.25">
      <c r="A927" s="369"/>
      <c r="B927" s="369"/>
      <c r="C927" s="370"/>
      <c r="D927" s="369"/>
      <c r="E927" s="369"/>
      <c r="F927" s="369"/>
      <c r="G927" s="344">
        <f t="shared" si="183"/>
        <v>0</v>
      </c>
      <c r="H927" s="369"/>
      <c r="I927" s="369"/>
      <c r="J927" s="369"/>
      <c r="K927" s="369"/>
      <c r="L927" s="369"/>
      <c r="M927" s="369"/>
      <c r="N927" s="369"/>
      <c r="O927" s="369"/>
      <c r="P927" s="371"/>
      <c r="Q927" s="465">
        <f>IF(C927&gt;Allgemeines!$C$12,0,SUM(G927,H927,J927,K927,M927:N927)-SUM(I927,L927,O927:P927))</f>
        <v>0</v>
      </c>
      <c r="R927" s="369"/>
      <c r="S927" s="369"/>
      <c r="T927" s="369"/>
      <c r="U927" s="369"/>
      <c r="V927" s="344">
        <f t="shared" si="184"/>
        <v>0</v>
      </c>
      <c r="W927" s="345">
        <f>IF(ISBLANK($B927),0,VLOOKUP($B927,Listen!$A$2:$C$45,2,FALSE))</f>
        <v>0</v>
      </c>
      <c r="X927" s="345">
        <f>IF(ISBLANK($B927),0,VLOOKUP($B927,Listen!$A$2:$C$45,3,FALSE))</f>
        <v>0</v>
      </c>
      <c r="Y927" s="372">
        <f t="shared" si="186"/>
        <v>0</v>
      </c>
      <c r="Z927" s="372">
        <f t="shared" si="187"/>
        <v>0</v>
      </c>
      <c r="AA927" s="372">
        <f t="shared" si="187"/>
        <v>0</v>
      </c>
      <c r="AB927" s="372">
        <f t="shared" si="187"/>
        <v>0</v>
      </c>
      <c r="AC927" s="372">
        <f t="shared" si="187"/>
        <v>0</v>
      </c>
      <c r="AD927" s="372">
        <f t="shared" si="187"/>
        <v>0</v>
      </c>
      <c r="AE927" s="372">
        <f t="shared" si="187"/>
        <v>0</v>
      </c>
      <c r="AF927" s="346">
        <f t="shared" si="185"/>
        <v>0</v>
      </c>
      <c r="AG927" s="346">
        <f>IF(C927=Allgemeines!$C$12,SAV!$V927-SAV!$AH927,HLOOKUP(Allgemeines!$C$12-1,$AI$4:$AO$2000,ROW(C927)-3,FALSE)-$AH927)</f>
        <v>0</v>
      </c>
      <c r="AH927" s="346">
        <f>HLOOKUP(Allgemeines!$C$12,$AI$4:$AO$2000,ROW(C927)-3,FALSE)</f>
        <v>0</v>
      </c>
      <c r="AI927" s="346">
        <f t="shared" si="176"/>
        <v>0</v>
      </c>
      <c r="AJ927" s="346">
        <f t="shared" si="177"/>
        <v>0</v>
      </c>
      <c r="AK927" s="346">
        <f t="shared" si="178"/>
        <v>0</v>
      </c>
      <c r="AL927" s="346">
        <f t="shared" si="179"/>
        <v>0</v>
      </c>
      <c r="AM927" s="346">
        <f t="shared" si="180"/>
        <v>0</v>
      </c>
      <c r="AN927" s="346">
        <f t="shared" si="181"/>
        <v>0</v>
      </c>
      <c r="AO927" s="346">
        <f t="shared" si="182"/>
        <v>0</v>
      </c>
    </row>
    <row r="928" spans="1:41" x14ac:dyDescent="0.25">
      <c r="A928" s="369"/>
      <c r="B928" s="369"/>
      <c r="C928" s="370"/>
      <c r="D928" s="369"/>
      <c r="E928" s="369"/>
      <c r="F928" s="369"/>
      <c r="G928" s="344">
        <f t="shared" si="183"/>
        <v>0</v>
      </c>
      <c r="H928" s="369"/>
      <c r="I928" s="369"/>
      <c r="J928" s="369"/>
      <c r="K928" s="369"/>
      <c r="L928" s="369"/>
      <c r="M928" s="369"/>
      <c r="N928" s="369"/>
      <c r="O928" s="369"/>
      <c r="P928" s="371"/>
      <c r="Q928" s="465">
        <f>IF(C928&gt;Allgemeines!$C$12,0,SUM(G928,H928,J928,K928,M928:N928)-SUM(I928,L928,O928:P928))</f>
        <v>0</v>
      </c>
      <c r="R928" s="369"/>
      <c r="S928" s="369"/>
      <c r="T928" s="369"/>
      <c r="U928" s="369"/>
      <c r="V928" s="344">
        <f t="shared" si="184"/>
        <v>0</v>
      </c>
      <c r="W928" s="345">
        <f>IF(ISBLANK($B928),0,VLOOKUP($B928,Listen!$A$2:$C$45,2,FALSE))</f>
        <v>0</v>
      </c>
      <c r="X928" s="345">
        <f>IF(ISBLANK($B928),0,VLOOKUP($B928,Listen!$A$2:$C$45,3,FALSE))</f>
        <v>0</v>
      </c>
      <c r="Y928" s="372">
        <f t="shared" si="186"/>
        <v>0</v>
      </c>
      <c r="Z928" s="372">
        <f t="shared" si="187"/>
        <v>0</v>
      </c>
      <c r="AA928" s="372">
        <f t="shared" si="187"/>
        <v>0</v>
      </c>
      <c r="AB928" s="372">
        <f t="shared" si="187"/>
        <v>0</v>
      </c>
      <c r="AC928" s="372">
        <f t="shared" si="187"/>
        <v>0</v>
      </c>
      <c r="AD928" s="372">
        <f t="shared" si="187"/>
        <v>0</v>
      </c>
      <c r="AE928" s="372">
        <f t="shared" si="187"/>
        <v>0</v>
      </c>
      <c r="AF928" s="346">
        <f t="shared" si="185"/>
        <v>0</v>
      </c>
      <c r="AG928" s="346">
        <f>IF(C928=Allgemeines!$C$12,SAV!$V928-SAV!$AH928,HLOOKUP(Allgemeines!$C$12-1,$AI$4:$AO$2000,ROW(C928)-3,FALSE)-$AH928)</f>
        <v>0</v>
      </c>
      <c r="AH928" s="346">
        <f>HLOOKUP(Allgemeines!$C$12,$AI$4:$AO$2000,ROW(C928)-3,FALSE)</f>
        <v>0</v>
      </c>
      <c r="AI928" s="346">
        <f t="shared" si="176"/>
        <v>0</v>
      </c>
      <c r="AJ928" s="346">
        <f t="shared" si="177"/>
        <v>0</v>
      </c>
      <c r="AK928" s="346">
        <f t="shared" si="178"/>
        <v>0</v>
      </c>
      <c r="AL928" s="346">
        <f t="shared" si="179"/>
        <v>0</v>
      </c>
      <c r="AM928" s="346">
        <f t="shared" si="180"/>
        <v>0</v>
      </c>
      <c r="AN928" s="346">
        <f t="shared" si="181"/>
        <v>0</v>
      </c>
      <c r="AO928" s="346">
        <f t="shared" si="182"/>
        <v>0</v>
      </c>
    </row>
    <row r="929" spans="1:41" x14ac:dyDescent="0.25">
      <c r="A929" s="369"/>
      <c r="B929" s="369"/>
      <c r="C929" s="370"/>
      <c r="D929" s="369"/>
      <c r="E929" s="369"/>
      <c r="F929" s="369"/>
      <c r="G929" s="344">
        <f t="shared" si="183"/>
        <v>0</v>
      </c>
      <c r="H929" s="369"/>
      <c r="I929" s="369"/>
      <c r="J929" s="369"/>
      <c r="K929" s="369"/>
      <c r="L929" s="369"/>
      <c r="M929" s="369"/>
      <c r="N929" s="369"/>
      <c r="O929" s="369"/>
      <c r="P929" s="371"/>
      <c r="Q929" s="465">
        <f>IF(C929&gt;Allgemeines!$C$12,0,SUM(G929,H929,J929,K929,M929:N929)-SUM(I929,L929,O929:P929))</f>
        <v>0</v>
      </c>
      <c r="R929" s="369"/>
      <c r="S929" s="369"/>
      <c r="T929" s="369"/>
      <c r="U929" s="369"/>
      <c r="V929" s="344">
        <f t="shared" si="184"/>
        <v>0</v>
      </c>
      <c r="W929" s="345">
        <f>IF(ISBLANK($B929),0,VLOOKUP($B929,Listen!$A$2:$C$45,2,FALSE))</f>
        <v>0</v>
      </c>
      <c r="X929" s="345">
        <f>IF(ISBLANK($B929),0,VLOOKUP($B929,Listen!$A$2:$C$45,3,FALSE))</f>
        <v>0</v>
      </c>
      <c r="Y929" s="372">
        <f t="shared" si="186"/>
        <v>0</v>
      </c>
      <c r="Z929" s="372">
        <f t="shared" si="187"/>
        <v>0</v>
      </c>
      <c r="AA929" s="372">
        <f t="shared" si="187"/>
        <v>0</v>
      </c>
      <c r="AB929" s="372">
        <f t="shared" si="187"/>
        <v>0</v>
      </c>
      <c r="AC929" s="372">
        <f t="shared" si="187"/>
        <v>0</v>
      </c>
      <c r="AD929" s="372">
        <f t="shared" si="187"/>
        <v>0</v>
      </c>
      <c r="AE929" s="372">
        <f t="shared" si="187"/>
        <v>0</v>
      </c>
      <c r="AF929" s="346">
        <f t="shared" si="185"/>
        <v>0</v>
      </c>
      <c r="AG929" s="346">
        <f>IF(C929=Allgemeines!$C$12,SAV!$V929-SAV!$AH929,HLOOKUP(Allgemeines!$C$12-1,$AI$4:$AO$2000,ROW(C929)-3,FALSE)-$AH929)</f>
        <v>0</v>
      </c>
      <c r="AH929" s="346">
        <f>HLOOKUP(Allgemeines!$C$12,$AI$4:$AO$2000,ROW(C929)-3,FALSE)</f>
        <v>0</v>
      </c>
      <c r="AI929" s="346">
        <f t="shared" si="176"/>
        <v>0</v>
      </c>
      <c r="AJ929" s="346">
        <f t="shared" si="177"/>
        <v>0</v>
      </c>
      <c r="AK929" s="346">
        <f t="shared" si="178"/>
        <v>0</v>
      </c>
      <c r="AL929" s="346">
        <f t="shared" si="179"/>
        <v>0</v>
      </c>
      <c r="AM929" s="346">
        <f t="shared" si="180"/>
        <v>0</v>
      </c>
      <c r="AN929" s="346">
        <f t="shared" si="181"/>
        <v>0</v>
      </c>
      <c r="AO929" s="346">
        <f t="shared" si="182"/>
        <v>0</v>
      </c>
    </row>
    <row r="930" spans="1:41" x14ac:dyDescent="0.25">
      <c r="A930" s="369"/>
      <c r="B930" s="369"/>
      <c r="C930" s="370"/>
      <c r="D930" s="369"/>
      <c r="E930" s="369"/>
      <c r="F930" s="369"/>
      <c r="G930" s="344">
        <f t="shared" si="183"/>
        <v>0</v>
      </c>
      <c r="H930" s="369"/>
      <c r="I930" s="369"/>
      <c r="J930" s="369"/>
      <c r="K930" s="369"/>
      <c r="L930" s="369"/>
      <c r="M930" s="369"/>
      <c r="N930" s="369"/>
      <c r="O930" s="369"/>
      <c r="P930" s="371"/>
      <c r="Q930" s="465">
        <f>IF(C930&gt;Allgemeines!$C$12,0,SUM(G930,H930,J930,K930,M930:N930)-SUM(I930,L930,O930:P930))</f>
        <v>0</v>
      </c>
      <c r="R930" s="369"/>
      <c r="S930" s="369"/>
      <c r="T930" s="369"/>
      <c r="U930" s="369"/>
      <c r="V930" s="344">
        <f t="shared" si="184"/>
        <v>0</v>
      </c>
      <c r="W930" s="345">
        <f>IF(ISBLANK($B930),0,VLOOKUP($B930,Listen!$A$2:$C$45,2,FALSE))</f>
        <v>0</v>
      </c>
      <c r="X930" s="345">
        <f>IF(ISBLANK($B930),0,VLOOKUP($B930,Listen!$A$2:$C$45,3,FALSE))</f>
        <v>0</v>
      </c>
      <c r="Y930" s="372">
        <f t="shared" si="186"/>
        <v>0</v>
      </c>
      <c r="Z930" s="372">
        <f t="shared" si="187"/>
        <v>0</v>
      </c>
      <c r="AA930" s="372">
        <f t="shared" si="187"/>
        <v>0</v>
      </c>
      <c r="AB930" s="372">
        <f t="shared" si="187"/>
        <v>0</v>
      </c>
      <c r="AC930" s="372">
        <f t="shared" si="187"/>
        <v>0</v>
      </c>
      <c r="AD930" s="372">
        <f t="shared" si="187"/>
        <v>0</v>
      </c>
      <c r="AE930" s="372">
        <f t="shared" si="187"/>
        <v>0</v>
      </c>
      <c r="AF930" s="346">
        <f t="shared" si="185"/>
        <v>0</v>
      </c>
      <c r="AG930" s="346">
        <f>IF(C930=Allgemeines!$C$12,SAV!$V930-SAV!$AH930,HLOOKUP(Allgemeines!$C$12-1,$AI$4:$AO$2000,ROW(C930)-3,FALSE)-$AH930)</f>
        <v>0</v>
      </c>
      <c r="AH930" s="346">
        <f>HLOOKUP(Allgemeines!$C$12,$AI$4:$AO$2000,ROW(C930)-3,FALSE)</f>
        <v>0</v>
      </c>
      <c r="AI930" s="346">
        <f t="shared" si="176"/>
        <v>0</v>
      </c>
      <c r="AJ930" s="346">
        <f t="shared" si="177"/>
        <v>0</v>
      </c>
      <c r="AK930" s="346">
        <f t="shared" si="178"/>
        <v>0</v>
      </c>
      <c r="AL930" s="346">
        <f t="shared" si="179"/>
        <v>0</v>
      </c>
      <c r="AM930" s="346">
        <f t="shared" si="180"/>
        <v>0</v>
      </c>
      <c r="AN930" s="346">
        <f t="shared" si="181"/>
        <v>0</v>
      </c>
      <c r="AO930" s="346">
        <f t="shared" si="182"/>
        <v>0</v>
      </c>
    </row>
    <row r="931" spans="1:41" x14ac:dyDescent="0.25">
      <c r="A931" s="369"/>
      <c r="B931" s="369"/>
      <c r="C931" s="370"/>
      <c r="D931" s="369"/>
      <c r="E931" s="369"/>
      <c r="F931" s="369"/>
      <c r="G931" s="344">
        <f t="shared" si="183"/>
        <v>0</v>
      </c>
      <c r="H931" s="369"/>
      <c r="I931" s="369"/>
      <c r="J931" s="369"/>
      <c r="K931" s="369"/>
      <c r="L931" s="369"/>
      <c r="M931" s="369"/>
      <c r="N931" s="369"/>
      <c r="O931" s="369"/>
      <c r="P931" s="371"/>
      <c r="Q931" s="465">
        <f>IF(C931&gt;Allgemeines!$C$12,0,SUM(G931,H931,J931,K931,M931:N931)-SUM(I931,L931,O931:P931))</f>
        <v>0</v>
      </c>
      <c r="R931" s="369"/>
      <c r="S931" s="369"/>
      <c r="T931" s="369"/>
      <c r="U931" s="369"/>
      <c r="V931" s="344">
        <f t="shared" si="184"/>
        <v>0</v>
      </c>
      <c r="W931" s="345">
        <f>IF(ISBLANK($B931),0,VLOOKUP($B931,Listen!$A$2:$C$45,2,FALSE))</f>
        <v>0</v>
      </c>
      <c r="X931" s="345">
        <f>IF(ISBLANK($B931),0,VLOOKUP($B931,Listen!$A$2:$C$45,3,FALSE))</f>
        <v>0</v>
      </c>
      <c r="Y931" s="372">
        <f t="shared" si="186"/>
        <v>0</v>
      </c>
      <c r="Z931" s="372">
        <f t="shared" si="187"/>
        <v>0</v>
      </c>
      <c r="AA931" s="372">
        <f t="shared" si="187"/>
        <v>0</v>
      </c>
      <c r="AB931" s="372">
        <f t="shared" si="187"/>
        <v>0</v>
      </c>
      <c r="AC931" s="372">
        <f t="shared" si="187"/>
        <v>0</v>
      </c>
      <c r="AD931" s="372">
        <f t="shared" si="187"/>
        <v>0</v>
      </c>
      <c r="AE931" s="372">
        <f t="shared" si="187"/>
        <v>0</v>
      </c>
      <c r="AF931" s="346">
        <f t="shared" si="185"/>
        <v>0</v>
      </c>
      <c r="AG931" s="346">
        <f>IF(C931=Allgemeines!$C$12,SAV!$V931-SAV!$AH931,HLOOKUP(Allgemeines!$C$12-1,$AI$4:$AO$2000,ROW(C931)-3,FALSE)-$AH931)</f>
        <v>0</v>
      </c>
      <c r="AH931" s="346">
        <f>HLOOKUP(Allgemeines!$C$12,$AI$4:$AO$2000,ROW(C931)-3,FALSE)</f>
        <v>0</v>
      </c>
      <c r="AI931" s="346">
        <f t="shared" si="176"/>
        <v>0</v>
      </c>
      <c r="AJ931" s="346">
        <f t="shared" si="177"/>
        <v>0</v>
      </c>
      <c r="AK931" s="346">
        <f t="shared" si="178"/>
        <v>0</v>
      </c>
      <c r="AL931" s="346">
        <f t="shared" si="179"/>
        <v>0</v>
      </c>
      <c r="AM931" s="346">
        <f t="shared" si="180"/>
        <v>0</v>
      </c>
      <c r="AN931" s="346">
        <f t="shared" si="181"/>
        <v>0</v>
      </c>
      <c r="AO931" s="346">
        <f t="shared" si="182"/>
        <v>0</v>
      </c>
    </row>
    <row r="932" spans="1:41" x14ac:dyDescent="0.25">
      <c r="A932" s="369"/>
      <c r="B932" s="369"/>
      <c r="C932" s="370"/>
      <c r="D932" s="369"/>
      <c r="E932" s="369"/>
      <c r="F932" s="369"/>
      <c r="G932" s="344">
        <f t="shared" si="183"/>
        <v>0</v>
      </c>
      <c r="H932" s="369"/>
      <c r="I932" s="369"/>
      <c r="J932" s="369"/>
      <c r="K932" s="369"/>
      <c r="L932" s="369"/>
      <c r="M932" s="369"/>
      <c r="N932" s="369"/>
      <c r="O932" s="369"/>
      <c r="P932" s="371"/>
      <c r="Q932" s="465">
        <f>IF(C932&gt;Allgemeines!$C$12,0,SUM(G932,H932,J932,K932,M932:N932)-SUM(I932,L932,O932:P932))</f>
        <v>0</v>
      </c>
      <c r="R932" s="369"/>
      <c r="S932" s="369"/>
      <c r="T932" s="369"/>
      <c r="U932" s="369"/>
      <c r="V932" s="344">
        <f t="shared" si="184"/>
        <v>0</v>
      </c>
      <c r="W932" s="345">
        <f>IF(ISBLANK($B932),0,VLOOKUP($B932,Listen!$A$2:$C$45,2,FALSE))</f>
        <v>0</v>
      </c>
      <c r="X932" s="345">
        <f>IF(ISBLANK($B932),0,VLOOKUP($B932,Listen!$A$2:$C$45,3,FALSE))</f>
        <v>0</v>
      </c>
      <c r="Y932" s="372">
        <f t="shared" si="186"/>
        <v>0</v>
      </c>
      <c r="Z932" s="372">
        <f t="shared" si="187"/>
        <v>0</v>
      </c>
      <c r="AA932" s="372">
        <f t="shared" si="187"/>
        <v>0</v>
      </c>
      <c r="AB932" s="372">
        <f t="shared" si="187"/>
        <v>0</v>
      </c>
      <c r="AC932" s="372">
        <f t="shared" si="187"/>
        <v>0</v>
      </c>
      <c r="AD932" s="372">
        <f t="shared" si="187"/>
        <v>0</v>
      </c>
      <c r="AE932" s="372">
        <f t="shared" si="187"/>
        <v>0</v>
      </c>
      <c r="AF932" s="346">
        <f t="shared" si="185"/>
        <v>0</v>
      </c>
      <c r="AG932" s="346">
        <f>IF(C932=Allgemeines!$C$12,SAV!$V932-SAV!$AH932,HLOOKUP(Allgemeines!$C$12-1,$AI$4:$AO$2000,ROW(C932)-3,FALSE)-$AH932)</f>
        <v>0</v>
      </c>
      <c r="AH932" s="346">
        <f>HLOOKUP(Allgemeines!$C$12,$AI$4:$AO$2000,ROW(C932)-3,FALSE)</f>
        <v>0</v>
      </c>
      <c r="AI932" s="346">
        <f t="shared" si="176"/>
        <v>0</v>
      </c>
      <c r="AJ932" s="346">
        <f t="shared" si="177"/>
        <v>0</v>
      </c>
      <c r="AK932" s="346">
        <f t="shared" si="178"/>
        <v>0</v>
      </c>
      <c r="AL932" s="346">
        <f t="shared" si="179"/>
        <v>0</v>
      </c>
      <c r="AM932" s="346">
        <f t="shared" si="180"/>
        <v>0</v>
      </c>
      <c r="AN932" s="346">
        <f t="shared" si="181"/>
        <v>0</v>
      </c>
      <c r="AO932" s="346">
        <f t="shared" si="182"/>
        <v>0</v>
      </c>
    </row>
    <row r="933" spans="1:41" x14ac:dyDescent="0.25">
      <c r="A933" s="369"/>
      <c r="B933" s="369"/>
      <c r="C933" s="370"/>
      <c r="D933" s="369"/>
      <c r="E933" s="369"/>
      <c r="F933" s="369"/>
      <c r="G933" s="344">
        <f t="shared" si="183"/>
        <v>0</v>
      </c>
      <c r="H933" s="369"/>
      <c r="I933" s="369"/>
      <c r="J933" s="369"/>
      <c r="K933" s="369"/>
      <c r="L933" s="369"/>
      <c r="M933" s="369"/>
      <c r="N933" s="369"/>
      <c r="O933" s="369"/>
      <c r="P933" s="371"/>
      <c r="Q933" s="465">
        <f>IF(C933&gt;Allgemeines!$C$12,0,SUM(G933,H933,J933,K933,M933:N933)-SUM(I933,L933,O933:P933))</f>
        <v>0</v>
      </c>
      <c r="R933" s="369"/>
      <c r="S933" s="369"/>
      <c r="T933" s="369"/>
      <c r="U933" s="369"/>
      <c r="V933" s="344">
        <f t="shared" si="184"/>
        <v>0</v>
      </c>
      <c r="W933" s="345">
        <f>IF(ISBLANK($B933),0,VLOOKUP($B933,Listen!$A$2:$C$45,2,FALSE))</f>
        <v>0</v>
      </c>
      <c r="X933" s="345">
        <f>IF(ISBLANK($B933),0,VLOOKUP($B933,Listen!$A$2:$C$45,3,FALSE))</f>
        <v>0</v>
      </c>
      <c r="Y933" s="372">
        <f t="shared" si="186"/>
        <v>0</v>
      </c>
      <c r="Z933" s="372">
        <f t="shared" si="187"/>
        <v>0</v>
      </c>
      <c r="AA933" s="372">
        <f t="shared" si="187"/>
        <v>0</v>
      </c>
      <c r="AB933" s="372">
        <f t="shared" si="187"/>
        <v>0</v>
      </c>
      <c r="AC933" s="372">
        <f t="shared" si="187"/>
        <v>0</v>
      </c>
      <c r="AD933" s="372">
        <f t="shared" si="187"/>
        <v>0</v>
      </c>
      <c r="AE933" s="372">
        <f t="shared" si="187"/>
        <v>0</v>
      </c>
      <c r="AF933" s="346">
        <f t="shared" si="185"/>
        <v>0</v>
      </c>
      <c r="AG933" s="346">
        <f>IF(C933=Allgemeines!$C$12,SAV!$V933-SAV!$AH933,HLOOKUP(Allgemeines!$C$12-1,$AI$4:$AO$2000,ROW(C933)-3,FALSE)-$AH933)</f>
        <v>0</v>
      </c>
      <c r="AH933" s="346">
        <f>HLOOKUP(Allgemeines!$C$12,$AI$4:$AO$2000,ROW(C933)-3,FALSE)</f>
        <v>0</v>
      </c>
      <c r="AI933" s="346">
        <f t="shared" si="176"/>
        <v>0</v>
      </c>
      <c r="AJ933" s="346">
        <f t="shared" si="177"/>
        <v>0</v>
      </c>
      <c r="AK933" s="346">
        <f t="shared" si="178"/>
        <v>0</v>
      </c>
      <c r="AL933" s="346">
        <f t="shared" si="179"/>
        <v>0</v>
      </c>
      <c r="AM933" s="346">
        <f t="shared" si="180"/>
        <v>0</v>
      </c>
      <c r="AN933" s="346">
        <f t="shared" si="181"/>
        <v>0</v>
      </c>
      <c r="AO933" s="346">
        <f t="shared" si="182"/>
        <v>0</v>
      </c>
    </row>
    <row r="934" spans="1:41" x14ac:dyDescent="0.25">
      <c r="A934" s="369"/>
      <c r="B934" s="369"/>
      <c r="C934" s="370"/>
      <c r="D934" s="369"/>
      <c r="E934" s="369"/>
      <c r="F934" s="369"/>
      <c r="G934" s="344">
        <f t="shared" si="183"/>
        <v>0</v>
      </c>
      <c r="H934" s="369"/>
      <c r="I934" s="369"/>
      <c r="J934" s="369"/>
      <c r="K934" s="369"/>
      <c r="L934" s="369"/>
      <c r="M934" s="369"/>
      <c r="N934" s="369"/>
      <c r="O934" s="369"/>
      <c r="P934" s="371"/>
      <c r="Q934" s="465">
        <f>IF(C934&gt;Allgemeines!$C$12,0,SUM(G934,H934,J934,K934,M934:N934)-SUM(I934,L934,O934:P934))</f>
        <v>0</v>
      </c>
      <c r="R934" s="369"/>
      <c r="S934" s="369"/>
      <c r="T934" s="369"/>
      <c r="U934" s="369"/>
      <c r="V934" s="344">
        <f t="shared" si="184"/>
        <v>0</v>
      </c>
      <c r="W934" s="345">
        <f>IF(ISBLANK($B934),0,VLOOKUP($B934,Listen!$A$2:$C$45,2,FALSE))</f>
        <v>0</v>
      </c>
      <c r="X934" s="345">
        <f>IF(ISBLANK($B934),0,VLOOKUP($B934,Listen!$A$2:$C$45,3,FALSE))</f>
        <v>0</v>
      </c>
      <c r="Y934" s="372">
        <f t="shared" si="186"/>
        <v>0</v>
      </c>
      <c r="Z934" s="372">
        <f t="shared" si="187"/>
        <v>0</v>
      </c>
      <c r="AA934" s="372">
        <f t="shared" si="187"/>
        <v>0</v>
      </c>
      <c r="AB934" s="372">
        <f t="shared" si="187"/>
        <v>0</v>
      </c>
      <c r="AC934" s="372">
        <f t="shared" si="187"/>
        <v>0</v>
      </c>
      <c r="AD934" s="372">
        <f t="shared" si="187"/>
        <v>0</v>
      </c>
      <c r="AE934" s="372">
        <f t="shared" si="187"/>
        <v>0</v>
      </c>
      <c r="AF934" s="346">
        <f t="shared" si="185"/>
        <v>0</v>
      </c>
      <c r="AG934" s="346">
        <f>IF(C934=Allgemeines!$C$12,SAV!$V934-SAV!$AH934,HLOOKUP(Allgemeines!$C$12-1,$AI$4:$AO$2000,ROW(C934)-3,FALSE)-$AH934)</f>
        <v>0</v>
      </c>
      <c r="AH934" s="346">
        <f>HLOOKUP(Allgemeines!$C$12,$AI$4:$AO$2000,ROW(C934)-3,FALSE)</f>
        <v>0</v>
      </c>
      <c r="AI934" s="346">
        <f t="shared" si="176"/>
        <v>0</v>
      </c>
      <c r="AJ934" s="346">
        <f t="shared" si="177"/>
        <v>0</v>
      </c>
      <c r="AK934" s="346">
        <f t="shared" si="178"/>
        <v>0</v>
      </c>
      <c r="AL934" s="346">
        <f t="shared" si="179"/>
        <v>0</v>
      </c>
      <c r="AM934" s="346">
        <f t="shared" si="180"/>
        <v>0</v>
      </c>
      <c r="AN934" s="346">
        <f t="shared" si="181"/>
        <v>0</v>
      </c>
      <c r="AO934" s="346">
        <f t="shared" si="182"/>
        <v>0</v>
      </c>
    </row>
    <row r="935" spans="1:41" x14ac:dyDescent="0.25">
      <c r="A935" s="369"/>
      <c r="B935" s="369"/>
      <c r="C935" s="370"/>
      <c r="D935" s="369"/>
      <c r="E935" s="369"/>
      <c r="F935" s="369"/>
      <c r="G935" s="344">
        <f t="shared" si="183"/>
        <v>0</v>
      </c>
      <c r="H935" s="369"/>
      <c r="I935" s="369"/>
      <c r="J935" s="369"/>
      <c r="K935" s="369"/>
      <c r="L935" s="369"/>
      <c r="M935" s="369"/>
      <c r="N935" s="369"/>
      <c r="O935" s="369"/>
      <c r="P935" s="371"/>
      <c r="Q935" s="465">
        <f>IF(C935&gt;Allgemeines!$C$12,0,SUM(G935,H935,J935,K935,M935:N935)-SUM(I935,L935,O935:P935))</f>
        <v>0</v>
      </c>
      <c r="R935" s="369"/>
      <c r="S935" s="369"/>
      <c r="T935" s="369"/>
      <c r="U935" s="369"/>
      <c r="V935" s="344">
        <f t="shared" si="184"/>
        <v>0</v>
      </c>
      <c r="W935" s="345">
        <f>IF(ISBLANK($B935),0,VLOOKUP($B935,Listen!$A$2:$C$45,2,FALSE))</f>
        <v>0</v>
      </c>
      <c r="X935" s="345">
        <f>IF(ISBLANK($B935),0,VLOOKUP($B935,Listen!$A$2:$C$45,3,FALSE))</f>
        <v>0</v>
      </c>
      <c r="Y935" s="372">
        <f t="shared" si="186"/>
        <v>0</v>
      </c>
      <c r="Z935" s="372">
        <f t="shared" si="187"/>
        <v>0</v>
      </c>
      <c r="AA935" s="372">
        <f t="shared" si="187"/>
        <v>0</v>
      </c>
      <c r="AB935" s="372">
        <f t="shared" si="187"/>
        <v>0</v>
      </c>
      <c r="AC935" s="372">
        <f t="shared" si="187"/>
        <v>0</v>
      </c>
      <c r="AD935" s="372">
        <f t="shared" si="187"/>
        <v>0</v>
      </c>
      <c r="AE935" s="372">
        <f t="shared" si="187"/>
        <v>0</v>
      </c>
      <c r="AF935" s="346">
        <f t="shared" si="185"/>
        <v>0</v>
      </c>
      <c r="AG935" s="346">
        <f>IF(C935=Allgemeines!$C$12,SAV!$V935-SAV!$AH935,HLOOKUP(Allgemeines!$C$12-1,$AI$4:$AO$2000,ROW(C935)-3,FALSE)-$AH935)</f>
        <v>0</v>
      </c>
      <c r="AH935" s="346">
        <f>HLOOKUP(Allgemeines!$C$12,$AI$4:$AO$2000,ROW(C935)-3,FALSE)</f>
        <v>0</v>
      </c>
      <c r="AI935" s="346">
        <f t="shared" si="176"/>
        <v>0</v>
      </c>
      <c r="AJ935" s="346">
        <f t="shared" si="177"/>
        <v>0</v>
      </c>
      <c r="AK935" s="346">
        <f t="shared" si="178"/>
        <v>0</v>
      </c>
      <c r="AL935" s="346">
        <f t="shared" si="179"/>
        <v>0</v>
      </c>
      <c r="AM935" s="346">
        <f t="shared" si="180"/>
        <v>0</v>
      </c>
      <c r="AN935" s="346">
        <f t="shared" si="181"/>
        <v>0</v>
      </c>
      <c r="AO935" s="346">
        <f t="shared" si="182"/>
        <v>0</v>
      </c>
    </row>
    <row r="936" spans="1:41" x14ac:dyDescent="0.25">
      <c r="A936" s="369"/>
      <c r="B936" s="369"/>
      <c r="C936" s="370"/>
      <c r="D936" s="369"/>
      <c r="E936" s="369"/>
      <c r="F936" s="369"/>
      <c r="G936" s="344">
        <f t="shared" si="183"/>
        <v>0</v>
      </c>
      <c r="H936" s="369"/>
      <c r="I936" s="369"/>
      <c r="J936" s="369"/>
      <c r="K936" s="369"/>
      <c r="L936" s="369"/>
      <c r="M936" s="369"/>
      <c r="N936" s="369"/>
      <c r="O936" s="369"/>
      <c r="P936" s="371"/>
      <c r="Q936" s="465">
        <f>IF(C936&gt;Allgemeines!$C$12,0,SUM(G936,H936,J936,K936,M936:N936)-SUM(I936,L936,O936:P936))</f>
        <v>0</v>
      </c>
      <c r="R936" s="369"/>
      <c r="S936" s="369"/>
      <c r="T936" s="369"/>
      <c r="U936" s="369"/>
      <c r="V936" s="344">
        <f t="shared" si="184"/>
        <v>0</v>
      </c>
      <c r="W936" s="345">
        <f>IF(ISBLANK($B936),0,VLOOKUP($B936,Listen!$A$2:$C$45,2,FALSE))</f>
        <v>0</v>
      </c>
      <c r="X936" s="345">
        <f>IF(ISBLANK($B936),0,VLOOKUP($B936,Listen!$A$2:$C$45,3,FALSE))</f>
        <v>0</v>
      </c>
      <c r="Y936" s="372">
        <f t="shared" si="186"/>
        <v>0</v>
      </c>
      <c r="Z936" s="372">
        <f t="shared" si="187"/>
        <v>0</v>
      </c>
      <c r="AA936" s="372">
        <f t="shared" si="187"/>
        <v>0</v>
      </c>
      <c r="AB936" s="372">
        <f t="shared" si="187"/>
        <v>0</v>
      </c>
      <c r="AC936" s="372">
        <f t="shared" si="187"/>
        <v>0</v>
      </c>
      <c r="AD936" s="372">
        <f t="shared" si="187"/>
        <v>0</v>
      </c>
      <c r="AE936" s="372">
        <f t="shared" si="187"/>
        <v>0</v>
      </c>
      <c r="AF936" s="346">
        <f t="shared" si="185"/>
        <v>0</v>
      </c>
      <c r="AG936" s="346">
        <f>IF(C936=Allgemeines!$C$12,SAV!$V936-SAV!$AH936,HLOOKUP(Allgemeines!$C$12-1,$AI$4:$AO$2000,ROW(C936)-3,FALSE)-$AH936)</f>
        <v>0</v>
      </c>
      <c r="AH936" s="346">
        <f>HLOOKUP(Allgemeines!$C$12,$AI$4:$AO$2000,ROW(C936)-3,FALSE)</f>
        <v>0</v>
      </c>
      <c r="AI936" s="346">
        <f t="shared" si="176"/>
        <v>0</v>
      </c>
      <c r="AJ936" s="346">
        <f t="shared" si="177"/>
        <v>0</v>
      </c>
      <c r="AK936" s="346">
        <f t="shared" si="178"/>
        <v>0</v>
      </c>
      <c r="AL936" s="346">
        <f t="shared" si="179"/>
        <v>0</v>
      </c>
      <c r="AM936" s="346">
        <f t="shared" si="180"/>
        <v>0</v>
      </c>
      <c r="AN936" s="346">
        <f t="shared" si="181"/>
        <v>0</v>
      </c>
      <c r="AO936" s="346">
        <f t="shared" si="182"/>
        <v>0</v>
      </c>
    </row>
    <row r="937" spans="1:41" x14ac:dyDescent="0.25">
      <c r="A937" s="369"/>
      <c r="B937" s="369"/>
      <c r="C937" s="370"/>
      <c r="D937" s="369"/>
      <c r="E937" s="369"/>
      <c r="F937" s="369"/>
      <c r="G937" s="344">
        <f t="shared" si="183"/>
        <v>0</v>
      </c>
      <c r="H937" s="369"/>
      <c r="I937" s="369"/>
      <c r="J937" s="369"/>
      <c r="K937" s="369"/>
      <c r="L937" s="369"/>
      <c r="M937" s="369"/>
      <c r="N937" s="369"/>
      <c r="O937" s="369"/>
      <c r="P937" s="371"/>
      <c r="Q937" s="465">
        <f>IF(C937&gt;Allgemeines!$C$12,0,SUM(G937,H937,J937,K937,M937:N937)-SUM(I937,L937,O937:P937))</f>
        <v>0</v>
      </c>
      <c r="R937" s="369"/>
      <c r="S937" s="369"/>
      <c r="T937" s="369"/>
      <c r="U937" s="369"/>
      <c r="V937" s="344">
        <f t="shared" si="184"/>
        <v>0</v>
      </c>
      <c r="W937" s="345">
        <f>IF(ISBLANK($B937),0,VLOOKUP($B937,Listen!$A$2:$C$45,2,FALSE))</f>
        <v>0</v>
      </c>
      <c r="X937" s="345">
        <f>IF(ISBLANK($B937),0,VLOOKUP($B937,Listen!$A$2:$C$45,3,FALSE))</f>
        <v>0</v>
      </c>
      <c r="Y937" s="372">
        <f t="shared" si="186"/>
        <v>0</v>
      </c>
      <c r="Z937" s="372">
        <f t="shared" si="187"/>
        <v>0</v>
      </c>
      <c r="AA937" s="372">
        <f t="shared" si="187"/>
        <v>0</v>
      </c>
      <c r="AB937" s="372">
        <f t="shared" si="187"/>
        <v>0</v>
      </c>
      <c r="AC937" s="372">
        <f t="shared" si="187"/>
        <v>0</v>
      </c>
      <c r="AD937" s="372">
        <f t="shared" si="187"/>
        <v>0</v>
      </c>
      <c r="AE937" s="372">
        <f t="shared" si="187"/>
        <v>0</v>
      </c>
      <c r="AF937" s="346">
        <f t="shared" si="185"/>
        <v>0</v>
      </c>
      <c r="AG937" s="346">
        <f>IF(C937=Allgemeines!$C$12,SAV!$V937-SAV!$AH937,HLOOKUP(Allgemeines!$C$12-1,$AI$4:$AO$2000,ROW(C937)-3,FALSE)-$AH937)</f>
        <v>0</v>
      </c>
      <c r="AH937" s="346">
        <f>HLOOKUP(Allgemeines!$C$12,$AI$4:$AO$2000,ROW(C937)-3,FALSE)</f>
        <v>0</v>
      </c>
      <c r="AI937" s="346">
        <f t="shared" si="176"/>
        <v>0</v>
      </c>
      <c r="AJ937" s="346">
        <f t="shared" si="177"/>
        <v>0</v>
      </c>
      <c r="AK937" s="346">
        <f t="shared" si="178"/>
        <v>0</v>
      </c>
      <c r="AL937" s="346">
        <f t="shared" si="179"/>
        <v>0</v>
      </c>
      <c r="AM937" s="346">
        <f t="shared" si="180"/>
        <v>0</v>
      </c>
      <c r="AN937" s="346">
        <f t="shared" si="181"/>
        <v>0</v>
      </c>
      <c r="AO937" s="346">
        <f t="shared" si="182"/>
        <v>0</v>
      </c>
    </row>
    <row r="938" spans="1:41" x14ac:dyDescent="0.25">
      <c r="A938" s="369"/>
      <c r="B938" s="369"/>
      <c r="C938" s="370"/>
      <c r="D938" s="369"/>
      <c r="E938" s="369"/>
      <c r="F938" s="369"/>
      <c r="G938" s="344">
        <f t="shared" si="183"/>
        <v>0</v>
      </c>
      <c r="H938" s="369"/>
      <c r="I938" s="369"/>
      <c r="J938" s="369"/>
      <c r="K938" s="369"/>
      <c r="L938" s="369"/>
      <c r="M938" s="369"/>
      <c r="N938" s="369"/>
      <c r="O938" s="369"/>
      <c r="P938" s="371"/>
      <c r="Q938" s="465">
        <f>IF(C938&gt;Allgemeines!$C$12,0,SUM(G938,H938,J938,K938,M938:N938)-SUM(I938,L938,O938:P938))</f>
        <v>0</v>
      </c>
      <c r="R938" s="369"/>
      <c r="S938" s="369"/>
      <c r="T938" s="369"/>
      <c r="U938" s="369"/>
      <c r="V938" s="344">
        <f t="shared" si="184"/>
        <v>0</v>
      </c>
      <c r="W938" s="345">
        <f>IF(ISBLANK($B938),0,VLOOKUP($B938,Listen!$A$2:$C$45,2,FALSE))</f>
        <v>0</v>
      </c>
      <c r="X938" s="345">
        <f>IF(ISBLANK($B938),0,VLOOKUP($B938,Listen!$A$2:$C$45,3,FALSE))</f>
        <v>0</v>
      </c>
      <c r="Y938" s="372">
        <f t="shared" si="186"/>
        <v>0</v>
      </c>
      <c r="Z938" s="372">
        <f t="shared" si="187"/>
        <v>0</v>
      </c>
      <c r="AA938" s="372">
        <f t="shared" si="187"/>
        <v>0</v>
      </c>
      <c r="AB938" s="372">
        <f t="shared" si="187"/>
        <v>0</v>
      </c>
      <c r="AC938" s="372">
        <f t="shared" si="187"/>
        <v>0</v>
      </c>
      <c r="AD938" s="372">
        <f t="shared" si="187"/>
        <v>0</v>
      </c>
      <c r="AE938" s="372">
        <f t="shared" si="187"/>
        <v>0</v>
      </c>
      <c r="AF938" s="346">
        <f t="shared" si="185"/>
        <v>0</v>
      </c>
      <c r="AG938" s="346">
        <f>IF(C938=Allgemeines!$C$12,SAV!$V938-SAV!$AH938,HLOOKUP(Allgemeines!$C$12-1,$AI$4:$AO$2000,ROW(C938)-3,FALSE)-$AH938)</f>
        <v>0</v>
      </c>
      <c r="AH938" s="346">
        <f>HLOOKUP(Allgemeines!$C$12,$AI$4:$AO$2000,ROW(C938)-3,FALSE)</f>
        <v>0</v>
      </c>
      <c r="AI938" s="346">
        <f t="shared" si="176"/>
        <v>0</v>
      </c>
      <c r="AJ938" s="346">
        <f t="shared" si="177"/>
        <v>0</v>
      </c>
      <c r="AK938" s="346">
        <f t="shared" si="178"/>
        <v>0</v>
      </c>
      <c r="AL938" s="346">
        <f t="shared" si="179"/>
        <v>0</v>
      </c>
      <c r="AM938" s="346">
        <f t="shared" si="180"/>
        <v>0</v>
      </c>
      <c r="AN938" s="346">
        <f t="shared" si="181"/>
        <v>0</v>
      </c>
      <c r="AO938" s="346">
        <f t="shared" si="182"/>
        <v>0</v>
      </c>
    </row>
    <row r="939" spans="1:41" x14ac:dyDescent="0.25">
      <c r="A939" s="369"/>
      <c r="B939" s="369"/>
      <c r="C939" s="370"/>
      <c r="D939" s="369"/>
      <c r="E939" s="369"/>
      <c r="F939" s="369"/>
      <c r="G939" s="344">
        <f t="shared" si="183"/>
        <v>0</v>
      </c>
      <c r="H939" s="369"/>
      <c r="I939" s="369"/>
      <c r="J939" s="369"/>
      <c r="K939" s="369"/>
      <c r="L939" s="369"/>
      <c r="M939" s="369"/>
      <c r="N939" s="369"/>
      <c r="O939" s="369"/>
      <c r="P939" s="371"/>
      <c r="Q939" s="465">
        <f>IF(C939&gt;Allgemeines!$C$12,0,SUM(G939,H939,J939,K939,M939:N939)-SUM(I939,L939,O939:P939))</f>
        <v>0</v>
      </c>
      <c r="R939" s="369"/>
      <c r="S939" s="369"/>
      <c r="T939" s="369"/>
      <c r="U939" s="369"/>
      <c r="V939" s="344">
        <f t="shared" si="184"/>
        <v>0</v>
      </c>
      <c r="W939" s="345">
        <f>IF(ISBLANK($B939),0,VLOOKUP($B939,Listen!$A$2:$C$45,2,FALSE))</f>
        <v>0</v>
      </c>
      <c r="X939" s="345">
        <f>IF(ISBLANK($B939),0,VLOOKUP($B939,Listen!$A$2:$C$45,3,FALSE))</f>
        <v>0</v>
      </c>
      <c r="Y939" s="372">
        <f t="shared" si="186"/>
        <v>0</v>
      </c>
      <c r="Z939" s="372">
        <f t="shared" si="187"/>
        <v>0</v>
      </c>
      <c r="AA939" s="372">
        <f t="shared" si="187"/>
        <v>0</v>
      </c>
      <c r="AB939" s="372">
        <f t="shared" si="187"/>
        <v>0</v>
      </c>
      <c r="AC939" s="372">
        <f t="shared" si="187"/>
        <v>0</v>
      </c>
      <c r="AD939" s="372">
        <f t="shared" si="187"/>
        <v>0</v>
      </c>
      <c r="AE939" s="372">
        <f t="shared" si="187"/>
        <v>0</v>
      </c>
      <c r="AF939" s="346">
        <f t="shared" si="185"/>
        <v>0</v>
      </c>
      <c r="AG939" s="346">
        <f>IF(C939=Allgemeines!$C$12,SAV!$V939-SAV!$AH939,HLOOKUP(Allgemeines!$C$12-1,$AI$4:$AO$2000,ROW(C939)-3,FALSE)-$AH939)</f>
        <v>0</v>
      </c>
      <c r="AH939" s="346">
        <f>HLOOKUP(Allgemeines!$C$12,$AI$4:$AO$2000,ROW(C939)-3,FALSE)</f>
        <v>0</v>
      </c>
      <c r="AI939" s="346">
        <f t="shared" si="176"/>
        <v>0</v>
      </c>
      <c r="AJ939" s="346">
        <f t="shared" si="177"/>
        <v>0</v>
      </c>
      <c r="AK939" s="346">
        <f t="shared" si="178"/>
        <v>0</v>
      </c>
      <c r="AL939" s="346">
        <f t="shared" si="179"/>
        <v>0</v>
      </c>
      <c r="AM939" s="346">
        <f t="shared" si="180"/>
        <v>0</v>
      </c>
      <c r="AN939" s="346">
        <f t="shared" si="181"/>
        <v>0</v>
      </c>
      <c r="AO939" s="346">
        <f t="shared" si="182"/>
        <v>0</v>
      </c>
    </row>
    <row r="940" spans="1:41" x14ac:dyDescent="0.25">
      <c r="A940" s="369"/>
      <c r="B940" s="369"/>
      <c r="C940" s="370"/>
      <c r="D940" s="369"/>
      <c r="E940" s="369"/>
      <c r="F940" s="369"/>
      <c r="G940" s="344">
        <f t="shared" si="183"/>
        <v>0</v>
      </c>
      <c r="H940" s="369"/>
      <c r="I940" s="369"/>
      <c r="J940" s="369"/>
      <c r="K940" s="369"/>
      <c r="L940" s="369"/>
      <c r="M940" s="369"/>
      <c r="N940" s="369"/>
      <c r="O940" s="369"/>
      <c r="P940" s="371"/>
      <c r="Q940" s="465">
        <f>IF(C940&gt;Allgemeines!$C$12,0,SUM(G940,H940,J940,K940,M940:N940)-SUM(I940,L940,O940:P940))</f>
        <v>0</v>
      </c>
      <c r="R940" s="369"/>
      <c r="S940" s="369"/>
      <c r="T940" s="369"/>
      <c r="U940" s="369"/>
      <c r="V940" s="344">
        <f t="shared" si="184"/>
        <v>0</v>
      </c>
      <c r="W940" s="345">
        <f>IF(ISBLANK($B940),0,VLOOKUP($B940,Listen!$A$2:$C$45,2,FALSE))</f>
        <v>0</v>
      </c>
      <c r="X940" s="345">
        <f>IF(ISBLANK($B940),0,VLOOKUP($B940,Listen!$A$2:$C$45,3,FALSE))</f>
        <v>0</v>
      </c>
      <c r="Y940" s="372">
        <f t="shared" si="186"/>
        <v>0</v>
      </c>
      <c r="Z940" s="372">
        <f t="shared" si="187"/>
        <v>0</v>
      </c>
      <c r="AA940" s="372">
        <f t="shared" si="187"/>
        <v>0</v>
      </c>
      <c r="AB940" s="372">
        <f t="shared" si="187"/>
        <v>0</v>
      </c>
      <c r="AC940" s="372">
        <f t="shared" si="187"/>
        <v>0</v>
      </c>
      <c r="AD940" s="372">
        <f t="shared" si="187"/>
        <v>0</v>
      </c>
      <c r="AE940" s="372">
        <f t="shared" si="187"/>
        <v>0</v>
      </c>
      <c r="AF940" s="346">
        <f t="shared" si="185"/>
        <v>0</v>
      </c>
      <c r="AG940" s="346">
        <f>IF(C940=Allgemeines!$C$12,SAV!$V940-SAV!$AH940,HLOOKUP(Allgemeines!$C$12-1,$AI$4:$AO$2000,ROW(C940)-3,FALSE)-$AH940)</f>
        <v>0</v>
      </c>
      <c r="AH940" s="346">
        <f>HLOOKUP(Allgemeines!$C$12,$AI$4:$AO$2000,ROW(C940)-3,FALSE)</f>
        <v>0</v>
      </c>
      <c r="AI940" s="346">
        <f t="shared" si="176"/>
        <v>0</v>
      </c>
      <c r="AJ940" s="346">
        <f t="shared" si="177"/>
        <v>0</v>
      </c>
      <c r="AK940" s="346">
        <f t="shared" si="178"/>
        <v>0</v>
      </c>
      <c r="AL940" s="346">
        <f t="shared" si="179"/>
        <v>0</v>
      </c>
      <c r="AM940" s="346">
        <f t="shared" si="180"/>
        <v>0</v>
      </c>
      <c r="AN940" s="346">
        <f t="shared" si="181"/>
        <v>0</v>
      </c>
      <c r="AO940" s="346">
        <f t="shared" si="182"/>
        <v>0</v>
      </c>
    </row>
    <row r="941" spans="1:41" x14ac:dyDescent="0.25">
      <c r="A941" s="369"/>
      <c r="B941" s="369"/>
      <c r="C941" s="370"/>
      <c r="D941" s="369"/>
      <c r="E941" s="369"/>
      <c r="F941" s="369"/>
      <c r="G941" s="344">
        <f t="shared" si="183"/>
        <v>0</v>
      </c>
      <c r="H941" s="369"/>
      <c r="I941" s="369"/>
      <c r="J941" s="369"/>
      <c r="K941" s="369"/>
      <c r="L941" s="369"/>
      <c r="M941" s="369"/>
      <c r="N941" s="369"/>
      <c r="O941" s="369"/>
      <c r="P941" s="371"/>
      <c r="Q941" s="465">
        <f>IF(C941&gt;Allgemeines!$C$12,0,SUM(G941,H941,J941,K941,M941:N941)-SUM(I941,L941,O941:P941))</f>
        <v>0</v>
      </c>
      <c r="R941" s="369"/>
      <c r="S941" s="369"/>
      <c r="T941" s="369"/>
      <c r="U941" s="369"/>
      <c r="V941" s="344">
        <f t="shared" si="184"/>
        <v>0</v>
      </c>
      <c r="W941" s="345">
        <f>IF(ISBLANK($B941),0,VLOOKUP($B941,Listen!$A$2:$C$45,2,FALSE))</f>
        <v>0</v>
      </c>
      <c r="X941" s="345">
        <f>IF(ISBLANK($B941),0,VLOOKUP($B941,Listen!$A$2:$C$45,3,FALSE))</f>
        <v>0</v>
      </c>
      <c r="Y941" s="372">
        <f t="shared" si="186"/>
        <v>0</v>
      </c>
      <c r="Z941" s="372">
        <f t="shared" si="187"/>
        <v>0</v>
      </c>
      <c r="AA941" s="372">
        <f t="shared" si="187"/>
        <v>0</v>
      </c>
      <c r="AB941" s="372">
        <f t="shared" si="187"/>
        <v>0</v>
      </c>
      <c r="AC941" s="372">
        <f t="shared" si="187"/>
        <v>0</v>
      </c>
      <c r="AD941" s="372">
        <f t="shared" si="187"/>
        <v>0</v>
      </c>
      <c r="AE941" s="372">
        <f t="shared" si="187"/>
        <v>0</v>
      </c>
      <c r="AF941" s="346">
        <f t="shared" si="185"/>
        <v>0</v>
      </c>
      <c r="AG941" s="346">
        <f>IF(C941=Allgemeines!$C$12,SAV!$V941-SAV!$AH941,HLOOKUP(Allgemeines!$C$12-1,$AI$4:$AO$2000,ROW(C941)-3,FALSE)-$AH941)</f>
        <v>0</v>
      </c>
      <c r="AH941" s="346">
        <f>HLOOKUP(Allgemeines!$C$12,$AI$4:$AO$2000,ROW(C941)-3,FALSE)</f>
        <v>0</v>
      </c>
      <c r="AI941" s="346">
        <f t="shared" si="176"/>
        <v>0</v>
      </c>
      <c r="AJ941" s="346">
        <f t="shared" si="177"/>
        <v>0</v>
      </c>
      <c r="AK941" s="346">
        <f t="shared" si="178"/>
        <v>0</v>
      </c>
      <c r="AL941" s="346">
        <f t="shared" si="179"/>
        <v>0</v>
      </c>
      <c r="AM941" s="346">
        <f t="shared" si="180"/>
        <v>0</v>
      </c>
      <c r="AN941" s="346">
        <f t="shared" si="181"/>
        <v>0</v>
      </c>
      <c r="AO941" s="346">
        <f t="shared" si="182"/>
        <v>0</v>
      </c>
    </row>
    <row r="942" spans="1:41" x14ac:dyDescent="0.25">
      <c r="A942" s="369"/>
      <c r="B942" s="369"/>
      <c r="C942" s="370"/>
      <c r="D942" s="369"/>
      <c r="E942" s="369"/>
      <c r="F942" s="369"/>
      <c r="G942" s="344">
        <f t="shared" si="183"/>
        <v>0</v>
      </c>
      <c r="H942" s="369"/>
      <c r="I942" s="369"/>
      <c r="J942" s="369"/>
      <c r="K942" s="369"/>
      <c r="L942" s="369"/>
      <c r="M942" s="369"/>
      <c r="N942" s="369"/>
      <c r="O942" s="369"/>
      <c r="P942" s="371"/>
      <c r="Q942" s="465">
        <f>IF(C942&gt;Allgemeines!$C$12,0,SUM(G942,H942,J942,K942,M942:N942)-SUM(I942,L942,O942:P942))</f>
        <v>0</v>
      </c>
      <c r="R942" s="369"/>
      <c r="S942" s="369"/>
      <c r="T942" s="369"/>
      <c r="U942" s="369"/>
      <c r="V942" s="344">
        <f t="shared" si="184"/>
        <v>0</v>
      </c>
      <c r="W942" s="345">
        <f>IF(ISBLANK($B942),0,VLOOKUP($B942,Listen!$A$2:$C$45,2,FALSE))</f>
        <v>0</v>
      </c>
      <c r="X942" s="345">
        <f>IF(ISBLANK($B942),0,VLOOKUP($B942,Listen!$A$2:$C$45,3,FALSE))</f>
        <v>0</v>
      </c>
      <c r="Y942" s="372">
        <f t="shared" si="186"/>
        <v>0</v>
      </c>
      <c r="Z942" s="372">
        <f t="shared" si="187"/>
        <v>0</v>
      </c>
      <c r="AA942" s="372">
        <f t="shared" si="187"/>
        <v>0</v>
      </c>
      <c r="AB942" s="372">
        <f t="shared" si="187"/>
        <v>0</v>
      </c>
      <c r="AC942" s="372">
        <f t="shared" si="187"/>
        <v>0</v>
      </c>
      <c r="AD942" s="372">
        <f t="shared" si="187"/>
        <v>0</v>
      </c>
      <c r="AE942" s="372">
        <f t="shared" si="187"/>
        <v>0</v>
      </c>
      <c r="AF942" s="346">
        <f t="shared" si="185"/>
        <v>0</v>
      </c>
      <c r="AG942" s="346">
        <f>IF(C942=Allgemeines!$C$12,SAV!$V942-SAV!$AH942,HLOOKUP(Allgemeines!$C$12-1,$AI$4:$AO$2000,ROW(C942)-3,FALSE)-$AH942)</f>
        <v>0</v>
      </c>
      <c r="AH942" s="346">
        <f>HLOOKUP(Allgemeines!$C$12,$AI$4:$AO$2000,ROW(C942)-3,FALSE)</f>
        <v>0</v>
      </c>
      <c r="AI942" s="346">
        <f t="shared" si="176"/>
        <v>0</v>
      </c>
      <c r="AJ942" s="346">
        <f t="shared" si="177"/>
        <v>0</v>
      </c>
      <c r="AK942" s="346">
        <f t="shared" si="178"/>
        <v>0</v>
      </c>
      <c r="AL942" s="346">
        <f t="shared" si="179"/>
        <v>0</v>
      </c>
      <c r="AM942" s="346">
        <f t="shared" si="180"/>
        <v>0</v>
      </c>
      <c r="AN942" s="346">
        <f t="shared" si="181"/>
        <v>0</v>
      </c>
      <c r="AO942" s="346">
        <f t="shared" si="182"/>
        <v>0</v>
      </c>
    </row>
    <row r="943" spans="1:41" x14ac:dyDescent="0.25">
      <c r="A943" s="369"/>
      <c r="B943" s="369"/>
      <c r="C943" s="370"/>
      <c r="D943" s="369"/>
      <c r="E943" s="369"/>
      <c r="F943" s="369"/>
      <c r="G943" s="344">
        <f t="shared" si="183"/>
        <v>0</v>
      </c>
      <c r="H943" s="369"/>
      <c r="I943" s="369"/>
      <c r="J943" s="369"/>
      <c r="K943" s="369"/>
      <c r="L943" s="369"/>
      <c r="M943" s="369"/>
      <c r="N943" s="369"/>
      <c r="O943" s="369"/>
      <c r="P943" s="371"/>
      <c r="Q943" s="465">
        <f>IF(C943&gt;Allgemeines!$C$12,0,SUM(G943,H943,J943,K943,M943:N943)-SUM(I943,L943,O943:P943))</f>
        <v>0</v>
      </c>
      <c r="R943" s="369"/>
      <c r="S943" s="369"/>
      <c r="T943" s="369"/>
      <c r="U943" s="369"/>
      <c r="V943" s="344">
        <f t="shared" si="184"/>
        <v>0</v>
      </c>
      <c r="W943" s="345">
        <f>IF(ISBLANK($B943),0,VLOOKUP($B943,Listen!$A$2:$C$45,2,FALSE))</f>
        <v>0</v>
      </c>
      <c r="X943" s="345">
        <f>IF(ISBLANK($B943),0,VLOOKUP($B943,Listen!$A$2:$C$45,3,FALSE))</f>
        <v>0</v>
      </c>
      <c r="Y943" s="372">
        <f t="shared" si="186"/>
        <v>0</v>
      </c>
      <c r="Z943" s="372">
        <f t="shared" si="187"/>
        <v>0</v>
      </c>
      <c r="AA943" s="372">
        <f t="shared" si="187"/>
        <v>0</v>
      </c>
      <c r="AB943" s="372">
        <f t="shared" si="187"/>
        <v>0</v>
      </c>
      <c r="AC943" s="372">
        <f t="shared" si="187"/>
        <v>0</v>
      </c>
      <c r="AD943" s="372">
        <f t="shared" si="187"/>
        <v>0</v>
      </c>
      <c r="AE943" s="372">
        <f t="shared" si="187"/>
        <v>0</v>
      </c>
      <c r="AF943" s="346">
        <f t="shared" si="185"/>
        <v>0</v>
      </c>
      <c r="AG943" s="346">
        <f>IF(C943=Allgemeines!$C$12,SAV!$V943-SAV!$AH943,HLOOKUP(Allgemeines!$C$12-1,$AI$4:$AO$2000,ROW(C943)-3,FALSE)-$AH943)</f>
        <v>0</v>
      </c>
      <c r="AH943" s="346">
        <f>HLOOKUP(Allgemeines!$C$12,$AI$4:$AO$2000,ROW(C943)-3,FALSE)</f>
        <v>0</v>
      </c>
      <c r="AI943" s="346">
        <f t="shared" si="176"/>
        <v>0</v>
      </c>
      <c r="AJ943" s="346">
        <f t="shared" si="177"/>
        <v>0</v>
      </c>
      <c r="AK943" s="346">
        <f t="shared" si="178"/>
        <v>0</v>
      </c>
      <c r="AL943" s="346">
        <f t="shared" si="179"/>
        <v>0</v>
      </c>
      <c r="AM943" s="346">
        <f t="shared" si="180"/>
        <v>0</v>
      </c>
      <c r="AN943" s="346">
        <f t="shared" si="181"/>
        <v>0</v>
      </c>
      <c r="AO943" s="346">
        <f t="shared" si="182"/>
        <v>0</v>
      </c>
    </row>
    <row r="944" spans="1:41" x14ac:dyDescent="0.25">
      <c r="A944" s="369"/>
      <c r="B944" s="369"/>
      <c r="C944" s="370"/>
      <c r="D944" s="369"/>
      <c r="E944" s="369"/>
      <c r="F944" s="369"/>
      <c r="G944" s="344">
        <f t="shared" si="183"/>
        <v>0</v>
      </c>
      <c r="H944" s="369"/>
      <c r="I944" s="369"/>
      <c r="J944" s="369"/>
      <c r="K944" s="369"/>
      <c r="L944" s="369"/>
      <c r="M944" s="369"/>
      <c r="N944" s="369"/>
      <c r="O944" s="369"/>
      <c r="P944" s="371"/>
      <c r="Q944" s="465">
        <f>IF(C944&gt;Allgemeines!$C$12,0,SUM(G944,H944,J944,K944,M944:N944)-SUM(I944,L944,O944:P944))</f>
        <v>0</v>
      </c>
      <c r="R944" s="369"/>
      <c r="S944" s="369"/>
      <c r="T944" s="369"/>
      <c r="U944" s="369"/>
      <c r="V944" s="344">
        <f t="shared" si="184"/>
        <v>0</v>
      </c>
      <c r="W944" s="345">
        <f>IF(ISBLANK($B944),0,VLOOKUP($B944,Listen!$A$2:$C$45,2,FALSE))</f>
        <v>0</v>
      </c>
      <c r="X944" s="345">
        <f>IF(ISBLANK($B944),0,VLOOKUP($B944,Listen!$A$2:$C$45,3,FALSE))</f>
        <v>0</v>
      </c>
      <c r="Y944" s="372">
        <f t="shared" si="186"/>
        <v>0</v>
      </c>
      <c r="Z944" s="372">
        <f t="shared" si="187"/>
        <v>0</v>
      </c>
      <c r="AA944" s="372">
        <f t="shared" si="187"/>
        <v>0</v>
      </c>
      <c r="AB944" s="372">
        <f t="shared" si="187"/>
        <v>0</v>
      </c>
      <c r="AC944" s="372">
        <f t="shared" si="187"/>
        <v>0</v>
      </c>
      <c r="AD944" s="372">
        <f t="shared" si="187"/>
        <v>0</v>
      </c>
      <c r="AE944" s="372">
        <f t="shared" si="187"/>
        <v>0</v>
      </c>
      <c r="AF944" s="346">
        <f t="shared" si="185"/>
        <v>0</v>
      </c>
      <c r="AG944" s="346">
        <f>IF(C944=Allgemeines!$C$12,SAV!$V944-SAV!$AH944,HLOOKUP(Allgemeines!$C$12-1,$AI$4:$AO$2000,ROW(C944)-3,FALSE)-$AH944)</f>
        <v>0</v>
      </c>
      <c r="AH944" s="346">
        <f>HLOOKUP(Allgemeines!$C$12,$AI$4:$AO$2000,ROW(C944)-3,FALSE)</f>
        <v>0</v>
      </c>
      <c r="AI944" s="346">
        <f t="shared" si="176"/>
        <v>0</v>
      </c>
      <c r="AJ944" s="346">
        <f t="shared" si="177"/>
        <v>0</v>
      </c>
      <c r="AK944" s="346">
        <f t="shared" si="178"/>
        <v>0</v>
      </c>
      <c r="AL944" s="346">
        <f t="shared" si="179"/>
        <v>0</v>
      </c>
      <c r="AM944" s="346">
        <f t="shared" si="180"/>
        <v>0</v>
      </c>
      <c r="AN944" s="346">
        <f t="shared" si="181"/>
        <v>0</v>
      </c>
      <c r="AO944" s="346">
        <f t="shared" si="182"/>
        <v>0</v>
      </c>
    </row>
    <row r="945" spans="1:41" x14ac:dyDescent="0.25">
      <c r="A945" s="369"/>
      <c r="B945" s="369"/>
      <c r="C945" s="370"/>
      <c r="D945" s="369"/>
      <c r="E945" s="369"/>
      <c r="F945" s="369"/>
      <c r="G945" s="344">
        <f t="shared" si="183"/>
        <v>0</v>
      </c>
      <c r="H945" s="369"/>
      <c r="I945" s="369"/>
      <c r="J945" s="369"/>
      <c r="K945" s="369"/>
      <c r="L945" s="369"/>
      <c r="M945" s="369"/>
      <c r="N945" s="369"/>
      <c r="O945" s="369"/>
      <c r="P945" s="371"/>
      <c r="Q945" s="465">
        <f>IF(C945&gt;Allgemeines!$C$12,0,SUM(G945,H945,J945,K945,M945:N945)-SUM(I945,L945,O945:P945))</f>
        <v>0</v>
      </c>
      <c r="R945" s="369"/>
      <c r="S945" s="369"/>
      <c r="T945" s="369"/>
      <c r="U945" s="369"/>
      <c r="V945" s="344">
        <f t="shared" si="184"/>
        <v>0</v>
      </c>
      <c r="W945" s="345">
        <f>IF(ISBLANK($B945),0,VLOOKUP($B945,Listen!$A$2:$C$45,2,FALSE))</f>
        <v>0</v>
      </c>
      <c r="X945" s="345">
        <f>IF(ISBLANK($B945),0,VLOOKUP($B945,Listen!$A$2:$C$45,3,FALSE))</f>
        <v>0</v>
      </c>
      <c r="Y945" s="372">
        <f t="shared" si="186"/>
        <v>0</v>
      </c>
      <c r="Z945" s="372">
        <f t="shared" si="187"/>
        <v>0</v>
      </c>
      <c r="AA945" s="372">
        <f t="shared" si="187"/>
        <v>0</v>
      </c>
      <c r="AB945" s="372">
        <f t="shared" si="187"/>
        <v>0</v>
      </c>
      <c r="AC945" s="372">
        <f t="shared" si="187"/>
        <v>0</v>
      </c>
      <c r="AD945" s="372">
        <f t="shared" si="187"/>
        <v>0</v>
      </c>
      <c r="AE945" s="372">
        <f t="shared" si="187"/>
        <v>0</v>
      </c>
      <c r="AF945" s="346">
        <f t="shared" si="185"/>
        <v>0</v>
      </c>
      <c r="AG945" s="346">
        <f>IF(C945=Allgemeines!$C$12,SAV!$V945-SAV!$AH945,HLOOKUP(Allgemeines!$C$12-1,$AI$4:$AO$2000,ROW(C945)-3,FALSE)-$AH945)</f>
        <v>0</v>
      </c>
      <c r="AH945" s="346">
        <f>HLOOKUP(Allgemeines!$C$12,$AI$4:$AO$2000,ROW(C945)-3,FALSE)</f>
        <v>0</v>
      </c>
      <c r="AI945" s="346">
        <f t="shared" si="176"/>
        <v>0</v>
      </c>
      <c r="AJ945" s="346">
        <f t="shared" si="177"/>
        <v>0</v>
      </c>
      <c r="AK945" s="346">
        <f t="shared" si="178"/>
        <v>0</v>
      </c>
      <c r="AL945" s="346">
        <f t="shared" si="179"/>
        <v>0</v>
      </c>
      <c r="AM945" s="346">
        <f t="shared" si="180"/>
        <v>0</v>
      </c>
      <c r="AN945" s="346">
        <f t="shared" si="181"/>
        <v>0</v>
      </c>
      <c r="AO945" s="346">
        <f t="shared" si="182"/>
        <v>0</v>
      </c>
    </row>
    <row r="946" spans="1:41" x14ac:dyDescent="0.25">
      <c r="A946" s="369"/>
      <c r="B946" s="369"/>
      <c r="C946" s="370"/>
      <c r="D946" s="369"/>
      <c r="E946" s="369"/>
      <c r="F946" s="369"/>
      <c r="G946" s="344">
        <f t="shared" si="183"/>
        <v>0</v>
      </c>
      <c r="H946" s="369"/>
      <c r="I946" s="369"/>
      <c r="J946" s="369"/>
      <c r="K946" s="369"/>
      <c r="L946" s="369"/>
      <c r="M946" s="369"/>
      <c r="N946" s="369"/>
      <c r="O946" s="369"/>
      <c r="P946" s="371"/>
      <c r="Q946" s="465">
        <f>IF(C946&gt;Allgemeines!$C$12,0,SUM(G946,H946,J946,K946,M946:N946)-SUM(I946,L946,O946:P946))</f>
        <v>0</v>
      </c>
      <c r="R946" s="369"/>
      <c r="S946" s="369"/>
      <c r="T946" s="369"/>
      <c r="U946" s="369"/>
      <c r="V946" s="344">
        <f t="shared" si="184"/>
        <v>0</v>
      </c>
      <c r="W946" s="345">
        <f>IF(ISBLANK($B946),0,VLOOKUP($B946,Listen!$A$2:$C$45,2,FALSE))</f>
        <v>0</v>
      </c>
      <c r="X946" s="345">
        <f>IF(ISBLANK($B946),0,VLOOKUP($B946,Listen!$A$2:$C$45,3,FALSE))</f>
        <v>0</v>
      </c>
      <c r="Y946" s="372">
        <f t="shared" si="186"/>
        <v>0</v>
      </c>
      <c r="Z946" s="372">
        <f t="shared" si="187"/>
        <v>0</v>
      </c>
      <c r="AA946" s="372">
        <f t="shared" si="187"/>
        <v>0</v>
      </c>
      <c r="AB946" s="372">
        <f t="shared" si="187"/>
        <v>0</v>
      </c>
      <c r="AC946" s="372">
        <f t="shared" si="187"/>
        <v>0</v>
      </c>
      <c r="AD946" s="372">
        <f t="shared" si="187"/>
        <v>0</v>
      </c>
      <c r="AE946" s="372">
        <f t="shared" si="187"/>
        <v>0</v>
      </c>
      <c r="AF946" s="346">
        <f t="shared" si="185"/>
        <v>0</v>
      </c>
      <c r="AG946" s="346">
        <f>IF(C946=Allgemeines!$C$12,SAV!$V946-SAV!$AH946,HLOOKUP(Allgemeines!$C$12-1,$AI$4:$AO$2000,ROW(C946)-3,FALSE)-$AH946)</f>
        <v>0</v>
      </c>
      <c r="AH946" s="346">
        <f>HLOOKUP(Allgemeines!$C$12,$AI$4:$AO$2000,ROW(C946)-3,FALSE)</f>
        <v>0</v>
      </c>
      <c r="AI946" s="346">
        <f t="shared" si="176"/>
        <v>0</v>
      </c>
      <c r="AJ946" s="346">
        <f t="shared" si="177"/>
        <v>0</v>
      </c>
      <c r="AK946" s="346">
        <f t="shared" si="178"/>
        <v>0</v>
      </c>
      <c r="AL946" s="346">
        <f t="shared" si="179"/>
        <v>0</v>
      </c>
      <c r="AM946" s="346">
        <f t="shared" si="180"/>
        <v>0</v>
      </c>
      <c r="AN946" s="346">
        <f t="shared" si="181"/>
        <v>0</v>
      </c>
      <c r="AO946" s="346">
        <f t="shared" si="182"/>
        <v>0</v>
      </c>
    </row>
    <row r="947" spans="1:41" x14ac:dyDescent="0.25">
      <c r="A947" s="369"/>
      <c r="B947" s="369"/>
      <c r="C947" s="370"/>
      <c r="D947" s="369"/>
      <c r="E947" s="369"/>
      <c r="F947" s="369"/>
      <c r="G947" s="344">
        <f t="shared" si="183"/>
        <v>0</v>
      </c>
      <c r="H947" s="369"/>
      <c r="I947" s="369"/>
      <c r="J947" s="369"/>
      <c r="K947" s="369"/>
      <c r="L947" s="369"/>
      <c r="M947" s="369"/>
      <c r="N947" s="369"/>
      <c r="O947" s="369"/>
      <c r="P947" s="371"/>
      <c r="Q947" s="465">
        <f>IF(C947&gt;Allgemeines!$C$12,0,SUM(G947,H947,J947,K947,M947:N947)-SUM(I947,L947,O947:P947))</f>
        <v>0</v>
      </c>
      <c r="R947" s="369"/>
      <c r="S947" s="369"/>
      <c r="T947" s="369"/>
      <c r="U947" s="369"/>
      <c r="V947" s="344">
        <f t="shared" si="184"/>
        <v>0</v>
      </c>
      <c r="W947" s="345">
        <f>IF(ISBLANK($B947),0,VLOOKUP($B947,Listen!$A$2:$C$45,2,FALSE))</f>
        <v>0</v>
      </c>
      <c r="X947" s="345">
        <f>IF(ISBLANK($B947),0,VLOOKUP($B947,Listen!$A$2:$C$45,3,FALSE))</f>
        <v>0</v>
      </c>
      <c r="Y947" s="372">
        <f t="shared" si="186"/>
        <v>0</v>
      </c>
      <c r="Z947" s="372">
        <f t="shared" si="187"/>
        <v>0</v>
      </c>
      <c r="AA947" s="372">
        <f t="shared" si="187"/>
        <v>0</v>
      </c>
      <c r="AB947" s="372">
        <f t="shared" si="187"/>
        <v>0</v>
      </c>
      <c r="AC947" s="372">
        <f t="shared" si="187"/>
        <v>0</v>
      </c>
      <c r="AD947" s="372">
        <f t="shared" si="187"/>
        <v>0</v>
      </c>
      <c r="AE947" s="372">
        <f t="shared" si="187"/>
        <v>0</v>
      </c>
      <c r="AF947" s="346">
        <f t="shared" si="185"/>
        <v>0</v>
      </c>
      <c r="AG947" s="346">
        <f>IF(C947=Allgemeines!$C$12,SAV!$V947-SAV!$AH947,HLOOKUP(Allgemeines!$C$12-1,$AI$4:$AO$2000,ROW(C947)-3,FALSE)-$AH947)</f>
        <v>0</v>
      </c>
      <c r="AH947" s="346">
        <f>HLOOKUP(Allgemeines!$C$12,$AI$4:$AO$2000,ROW(C947)-3,FALSE)</f>
        <v>0</v>
      </c>
      <c r="AI947" s="346">
        <f t="shared" si="176"/>
        <v>0</v>
      </c>
      <c r="AJ947" s="346">
        <f t="shared" si="177"/>
        <v>0</v>
      </c>
      <c r="AK947" s="346">
        <f t="shared" si="178"/>
        <v>0</v>
      </c>
      <c r="AL947" s="346">
        <f t="shared" si="179"/>
        <v>0</v>
      </c>
      <c r="AM947" s="346">
        <f t="shared" si="180"/>
        <v>0</v>
      </c>
      <c r="AN947" s="346">
        <f t="shared" si="181"/>
        <v>0</v>
      </c>
      <c r="AO947" s="346">
        <f t="shared" si="182"/>
        <v>0</v>
      </c>
    </row>
    <row r="948" spans="1:41" x14ac:dyDescent="0.25">
      <c r="A948" s="369"/>
      <c r="B948" s="369"/>
      <c r="C948" s="370"/>
      <c r="D948" s="369"/>
      <c r="E948" s="369"/>
      <c r="F948" s="369"/>
      <c r="G948" s="344">
        <f t="shared" si="183"/>
        <v>0</v>
      </c>
      <c r="H948" s="369"/>
      <c r="I948" s="369"/>
      <c r="J948" s="369"/>
      <c r="K948" s="369"/>
      <c r="L948" s="369"/>
      <c r="M948" s="369"/>
      <c r="N948" s="369"/>
      <c r="O948" s="369"/>
      <c r="P948" s="371"/>
      <c r="Q948" s="465">
        <f>IF(C948&gt;Allgemeines!$C$12,0,SUM(G948,H948,J948,K948,M948:N948)-SUM(I948,L948,O948:P948))</f>
        <v>0</v>
      </c>
      <c r="R948" s="369"/>
      <c r="S948" s="369"/>
      <c r="T948" s="369"/>
      <c r="U948" s="369"/>
      <c r="V948" s="344">
        <f t="shared" si="184"/>
        <v>0</v>
      </c>
      <c r="W948" s="345">
        <f>IF(ISBLANK($B948),0,VLOOKUP($B948,Listen!$A$2:$C$45,2,FALSE))</f>
        <v>0</v>
      </c>
      <c r="X948" s="345">
        <f>IF(ISBLANK($B948),0,VLOOKUP($B948,Listen!$A$2:$C$45,3,FALSE))</f>
        <v>0</v>
      </c>
      <c r="Y948" s="372">
        <f t="shared" si="186"/>
        <v>0</v>
      </c>
      <c r="Z948" s="372">
        <f t="shared" si="187"/>
        <v>0</v>
      </c>
      <c r="AA948" s="372">
        <f t="shared" si="187"/>
        <v>0</v>
      </c>
      <c r="AB948" s="372">
        <f t="shared" si="187"/>
        <v>0</v>
      </c>
      <c r="AC948" s="372">
        <f t="shared" si="187"/>
        <v>0</v>
      </c>
      <c r="AD948" s="372">
        <f t="shared" si="187"/>
        <v>0</v>
      </c>
      <c r="AE948" s="372">
        <f t="shared" si="187"/>
        <v>0</v>
      </c>
      <c r="AF948" s="346">
        <f t="shared" si="185"/>
        <v>0</v>
      </c>
      <c r="AG948" s="346">
        <f>IF(C948=Allgemeines!$C$12,SAV!$V948-SAV!$AH948,HLOOKUP(Allgemeines!$C$12-1,$AI$4:$AO$2000,ROW(C948)-3,FALSE)-$AH948)</f>
        <v>0</v>
      </c>
      <c r="AH948" s="346">
        <f>HLOOKUP(Allgemeines!$C$12,$AI$4:$AO$2000,ROW(C948)-3,FALSE)</f>
        <v>0</v>
      </c>
      <c r="AI948" s="346">
        <f t="shared" si="176"/>
        <v>0</v>
      </c>
      <c r="AJ948" s="346">
        <f t="shared" si="177"/>
        <v>0</v>
      </c>
      <c r="AK948" s="346">
        <f t="shared" si="178"/>
        <v>0</v>
      </c>
      <c r="AL948" s="346">
        <f t="shared" si="179"/>
        <v>0</v>
      </c>
      <c r="AM948" s="346">
        <f t="shared" si="180"/>
        <v>0</v>
      </c>
      <c r="AN948" s="346">
        <f t="shared" si="181"/>
        <v>0</v>
      </c>
      <c r="AO948" s="346">
        <f t="shared" si="182"/>
        <v>0</v>
      </c>
    </row>
    <row r="949" spans="1:41" x14ac:dyDescent="0.25">
      <c r="A949" s="369"/>
      <c r="B949" s="369"/>
      <c r="C949" s="370"/>
      <c r="D949" s="369"/>
      <c r="E949" s="369"/>
      <c r="F949" s="369"/>
      <c r="G949" s="344">
        <f t="shared" si="183"/>
        <v>0</v>
      </c>
      <c r="H949" s="369"/>
      <c r="I949" s="369"/>
      <c r="J949" s="369"/>
      <c r="K949" s="369"/>
      <c r="L949" s="369"/>
      <c r="M949" s="369"/>
      <c r="N949" s="369"/>
      <c r="O949" s="369"/>
      <c r="P949" s="371"/>
      <c r="Q949" s="465">
        <f>IF(C949&gt;Allgemeines!$C$12,0,SUM(G949,H949,J949,K949,M949:N949)-SUM(I949,L949,O949:P949))</f>
        <v>0</v>
      </c>
      <c r="R949" s="369"/>
      <c r="S949" s="369"/>
      <c r="T949" s="369"/>
      <c r="U949" s="369"/>
      <c r="V949" s="344">
        <f t="shared" si="184"/>
        <v>0</v>
      </c>
      <c r="W949" s="345">
        <f>IF(ISBLANK($B949),0,VLOOKUP($B949,Listen!$A$2:$C$45,2,FALSE))</f>
        <v>0</v>
      </c>
      <c r="X949" s="345">
        <f>IF(ISBLANK($B949),0,VLOOKUP($B949,Listen!$A$2:$C$45,3,FALSE))</f>
        <v>0</v>
      </c>
      <c r="Y949" s="372">
        <f t="shared" si="186"/>
        <v>0</v>
      </c>
      <c r="Z949" s="372">
        <f t="shared" si="187"/>
        <v>0</v>
      </c>
      <c r="AA949" s="372">
        <f t="shared" si="187"/>
        <v>0</v>
      </c>
      <c r="AB949" s="372">
        <f t="shared" si="187"/>
        <v>0</v>
      </c>
      <c r="AC949" s="372">
        <f t="shared" si="187"/>
        <v>0</v>
      </c>
      <c r="AD949" s="372">
        <f t="shared" si="187"/>
        <v>0</v>
      </c>
      <c r="AE949" s="372">
        <f t="shared" si="187"/>
        <v>0</v>
      </c>
      <c r="AF949" s="346">
        <f t="shared" si="185"/>
        <v>0</v>
      </c>
      <c r="AG949" s="346">
        <f>IF(C949=Allgemeines!$C$12,SAV!$V949-SAV!$AH949,HLOOKUP(Allgemeines!$C$12-1,$AI$4:$AO$2000,ROW(C949)-3,FALSE)-$AH949)</f>
        <v>0</v>
      </c>
      <c r="AH949" s="346">
        <f>HLOOKUP(Allgemeines!$C$12,$AI$4:$AO$2000,ROW(C949)-3,FALSE)</f>
        <v>0</v>
      </c>
      <c r="AI949" s="346">
        <f t="shared" si="176"/>
        <v>0</v>
      </c>
      <c r="AJ949" s="346">
        <f t="shared" si="177"/>
        <v>0</v>
      </c>
      <c r="AK949" s="346">
        <f t="shared" si="178"/>
        <v>0</v>
      </c>
      <c r="AL949" s="346">
        <f t="shared" si="179"/>
        <v>0</v>
      </c>
      <c r="AM949" s="346">
        <f t="shared" si="180"/>
        <v>0</v>
      </c>
      <c r="AN949" s="346">
        <f t="shared" si="181"/>
        <v>0</v>
      </c>
      <c r="AO949" s="346">
        <f t="shared" si="182"/>
        <v>0</v>
      </c>
    </row>
    <row r="950" spans="1:41" x14ac:dyDescent="0.25">
      <c r="A950" s="369"/>
      <c r="B950" s="369"/>
      <c r="C950" s="370"/>
      <c r="D950" s="369"/>
      <c r="E950" s="369"/>
      <c r="F950" s="369"/>
      <c r="G950" s="344">
        <f t="shared" si="183"/>
        <v>0</v>
      </c>
      <c r="H950" s="369"/>
      <c r="I950" s="369"/>
      <c r="J950" s="369"/>
      <c r="K950" s="369"/>
      <c r="L950" s="369"/>
      <c r="M950" s="369"/>
      <c r="N950" s="369"/>
      <c r="O950" s="369"/>
      <c r="P950" s="371"/>
      <c r="Q950" s="465">
        <f>IF(C950&gt;Allgemeines!$C$12,0,SUM(G950,H950,J950,K950,M950:N950)-SUM(I950,L950,O950:P950))</f>
        <v>0</v>
      </c>
      <c r="R950" s="369"/>
      <c r="S950" s="369"/>
      <c r="T950" s="369"/>
      <c r="U950" s="369"/>
      <c r="V950" s="344">
        <f t="shared" si="184"/>
        <v>0</v>
      </c>
      <c r="W950" s="345">
        <f>IF(ISBLANK($B950),0,VLOOKUP($B950,Listen!$A$2:$C$45,2,FALSE))</f>
        <v>0</v>
      </c>
      <c r="X950" s="345">
        <f>IF(ISBLANK($B950),0,VLOOKUP($B950,Listen!$A$2:$C$45,3,FALSE))</f>
        <v>0</v>
      </c>
      <c r="Y950" s="372">
        <f t="shared" si="186"/>
        <v>0</v>
      </c>
      <c r="Z950" s="372">
        <f t="shared" si="187"/>
        <v>0</v>
      </c>
      <c r="AA950" s="372">
        <f t="shared" si="187"/>
        <v>0</v>
      </c>
      <c r="AB950" s="372">
        <f t="shared" si="187"/>
        <v>0</v>
      </c>
      <c r="AC950" s="372">
        <f t="shared" si="187"/>
        <v>0</v>
      </c>
      <c r="AD950" s="372">
        <f t="shared" si="187"/>
        <v>0</v>
      </c>
      <c r="AE950" s="372">
        <f t="shared" si="187"/>
        <v>0</v>
      </c>
      <c r="AF950" s="346">
        <f t="shared" si="185"/>
        <v>0</v>
      </c>
      <c r="AG950" s="346">
        <f>IF(C950=Allgemeines!$C$12,SAV!$V950-SAV!$AH950,HLOOKUP(Allgemeines!$C$12-1,$AI$4:$AO$2000,ROW(C950)-3,FALSE)-$AH950)</f>
        <v>0</v>
      </c>
      <c r="AH950" s="346">
        <f>HLOOKUP(Allgemeines!$C$12,$AI$4:$AO$2000,ROW(C950)-3,FALSE)</f>
        <v>0</v>
      </c>
      <c r="AI950" s="346">
        <f t="shared" si="176"/>
        <v>0</v>
      </c>
      <c r="AJ950" s="346">
        <f t="shared" si="177"/>
        <v>0</v>
      </c>
      <c r="AK950" s="346">
        <f t="shared" si="178"/>
        <v>0</v>
      </c>
      <c r="AL950" s="346">
        <f t="shared" si="179"/>
        <v>0</v>
      </c>
      <c r="AM950" s="346">
        <f t="shared" si="180"/>
        <v>0</v>
      </c>
      <c r="AN950" s="346">
        <f t="shared" si="181"/>
        <v>0</v>
      </c>
      <c r="AO950" s="346">
        <f t="shared" si="182"/>
        <v>0</v>
      </c>
    </row>
    <row r="951" spans="1:41" x14ac:dyDescent="0.25">
      <c r="A951" s="369"/>
      <c r="B951" s="369"/>
      <c r="C951" s="370"/>
      <c r="D951" s="369"/>
      <c r="E951" s="369"/>
      <c r="F951" s="369"/>
      <c r="G951" s="344">
        <f t="shared" si="183"/>
        <v>0</v>
      </c>
      <c r="H951" s="369"/>
      <c r="I951" s="369"/>
      <c r="J951" s="369"/>
      <c r="K951" s="369"/>
      <c r="L951" s="369"/>
      <c r="M951" s="369"/>
      <c r="N951" s="369"/>
      <c r="O951" s="369"/>
      <c r="P951" s="371"/>
      <c r="Q951" s="465">
        <f>IF(C951&gt;Allgemeines!$C$12,0,SUM(G951,H951,J951,K951,M951:N951)-SUM(I951,L951,O951:P951))</f>
        <v>0</v>
      </c>
      <c r="R951" s="369"/>
      <c r="S951" s="369"/>
      <c r="T951" s="369"/>
      <c r="U951" s="369"/>
      <c r="V951" s="344">
        <f t="shared" si="184"/>
        <v>0</v>
      </c>
      <c r="W951" s="345">
        <f>IF(ISBLANK($B951),0,VLOOKUP($B951,Listen!$A$2:$C$45,2,FALSE))</f>
        <v>0</v>
      </c>
      <c r="X951" s="345">
        <f>IF(ISBLANK($B951),0,VLOOKUP($B951,Listen!$A$2:$C$45,3,FALSE))</f>
        <v>0</v>
      </c>
      <c r="Y951" s="372">
        <f t="shared" si="186"/>
        <v>0</v>
      </c>
      <c r="Z951" s="372">
        <f t="shared" si="187"/>
        <v>0</v>
      </c>
      <c r="AA951" s="372">
        <f t="shared" si="187"/>
        <v>0</v>
      </c>
      <c r="AB951" s="372">
        <f t="shared" si="187"/>
        <v>0</v>
      </c>
      <c r="AC951" s="372">
        <f t="shared" si="187"/>
        <v>0</v>
      </c>
      <c r="AD951" s="372">
        <f t="shared" si="187"/>
        <v>0</v>
      </c>
      <c r="AE951" s="372">
        <f t="shared" si="187"/>
        <v>0</v>
      </c>
      <c r="AF951" s="346">
        <f t="shared" si="185"/>
        <v>0</v>
      </c>
      <c r="AG951" s="346">
        <f>IF(C951=Allgemeines!$C$12,SAV!$V951-SAV!$AH951,HLOOKUP(Allgemeines!$C$12-1,$AI$4:$AO$2000,ROW(C951)-3,FALSE)-$AH951)</f>
        <v>0</v>
      </c>
      <c r="AH951" s="346">
        <f>HLOOKUP(Allgemeines!$C$12,$AI$4:$AO$2000,ROW(C951)-3,FALSE)</f>
        <v>0</v>
      </c>
      <c r="AI951" s="346">
        <f t="shared" si="176"/>
        <v>0</v>
      </c>
      <c r="AJ951" s="346">
        <f t="shared" si="177"/>
        <v>0</v>
      </c>
      <c r="AK951" s="346">
        <f t="shared" si="178"/>
        <v>0</v>
      </c>
      <c r="AL951" s="346">
        <f t="shared" si="179"/>
        <v>0</v>
      </c>
      <c r="AM951" s="346">
        <f t="shared" si="180"/>
        <v>0</v>
      </c>
      <c r="AN951" s="346">
        <f t="shared" si="181"/>
        <v>0</v>
      </c>
      <c r="AO951" s="346">
        <f t="shared" si="182"/>
        <v>0</v>
      </c>
    </row>
    <row r="952" spans="1:41" x14ac:dyDescent="0.25">
      <c r="A952" s="369"/>
      <c r="B952" s="369"/>
      <c r="C952" s="370"/>
      <c r="D952" s="369"/>
      <c r="E952" s="369"/>
      <c r="F952" s="369"/>
      <c r="G952" s="344">
        <f t="shared" si="183"/>
        <v>0</v>
      </c>
      <c r="H952" s="369"/>
      <c r="I952" s="369"/>
      <c r="J952" s="369"/>
      <c r="K952" s="369"/>
      <c r="L952" s="369"/>
      <c r="M952" s="369"/>
      <c r="N952" s="369"/>
      <c r="O952" s="369"/>
      <c r="P952" s="371"/>
      <c r="Q952" s="465">
        <f>IF(C952&gt;Allgemeines!$C$12,0,SUM(G952,H952,J952,K952,M952:N952)-SUM(I952,L952,O952:P952))</f>
        <v>0</v>
      </c>
      <c r="R952" s="369"/>
      <c r="S952" s="369"/>
      <c r="T952" s="369"/>
      <c r="U952" s="369"/>
      <c r="V952" s="344">
        <f t="shared" si="184"/>
        <v>0</v>
      </c>
      <c r="W952" s="345">
        <f>IF(ISBLANK($B952),0,VLOOKUP($B952,Listen!$A$2:$C$45,2,FALSE))</f>
        <v>0</v>
      </c>
      <c r="X952" s="345">
        <f>IF(ISBLANK($B952),0,VLOOKUP($B952,Listen!$A$2:$C$45,3,FALSE))</f>
        <v>0</v>
      </c>
      <c r="Y952" s="372">
        <f t="shared" si="186"/>
        <v>0</v>
      </c>
      <c r="Z952" s="372">
        <f t="shared" si="187"/>
        <v>0</v>
      </c>
      <c r="AA952" s="372">
        <f t="shared" si="187"/>
        <v>0</v>
      </c>
      <c r="AB952" s="372">
        <f t="shared" si="187"/>
        <v>0</v>
      </c>
      <c r="AC952" s="372">
        <f t="shared" si="187"/>
        <v>0</v>
      </c>
      <c r="AD952" s="372">
        <f t="shared" si="187"/>
        <v>0</v>
      </c>
      <c r="AE952" s="372">
        <f t="shared" si="187"/>
        <v>0</v>
      </c>
      <c r="AF952" s="346">
        <f t="shared" si="185"/>
        <v>0</v>
      </c>
      <c r="AG952" s="346">
        <f>IF(C952=Allgemeines!$C$12,SAV!$V952-SAV!$AH952,HLOOKUP(Allgemeines!$C$12-1,$AI$4:$AO$2000,ROW(C952)-3,FALSE)-$AH952)</f>
        <v>0</v>
      </c>
      <c r="AH952" s="346">
        <f>HLOOKUP(Allgemeines!$C$12,$AI$4:$AO$2000,ROW(C952)-3,FALSE)</f>
        <v>0</v>
      </c>
      <c r="AI952" s="346">
        <f t="shared" si="176"/>
        <v>0</v>
      </c>
      <c r="AJ952" s="346">
        <f t="shared" si="177"/>
        <v>0</v>
      </c>
      <c r="AK952" s="346">
        <f t="shared" si="178"/>
        <v>0</v>
      </c>
      <c r="AL952" s="346">
        <f t="shared" si="179"/>
        <v>0</v>
      </c>
      <c r="AM952" s="346">
        <f t="shared" si="180"/>
        <v>0</v>
      </c>
      <c r="AN952" s="346">
        <f t="shared" si="181"/>
        <v>0</v>
      </c>
      <c r="AO952" s="346">
        <f t="shared" si="182"/>
        <v>0</v>
      </c>
    </row>
    <row r="953" spans="1:41" x14ac:dyDescent="0.25">
      <c r="A953" s="369"/>
      <c r="B953" s="369"/>
      <c r="C953" s="370"/>
      <c r="D953" s="369"/>
      <c r="E953" s="369"/>
      <c r="F953" s="369"/>
      <c r="G953" s="344">
        <f t="shared" si="183"/>
        <v>0</v>
      </c>
      <c r="H953" s="369"/>
      <c r="I953" s="369"/>
      <c r="J953" s="369"/>
      <c r="K953" s="369"/>
      <c r="L953" s="369"/>
      <c r="M953" s="369"/>
      <c r="N953" s="369"/>
      <c r="O953" s="369"/>
      <c r="P953" s="371"/>
      <c r="Q953" s="465">
        <f>IF(C953&gt;Allgemeines!$C$12,0,SUM(G953,H953,J953,K953,M953:N953)-SUM(I953,L953,O953:P953))</f>
        <v>0</v>
      </c>
      <c r="R953" s="369"/>
      <c r="S953" s="369"/>
      <c r="T953" s="369"/>
      <c r="U953" s="369"/>
      <c r="V953" s="344">
        <f t="shared" si="184"/>
        <v>0</v>
      </c>
      <c r="W953" s="345">
        <f>IF(ISBLANK($B953),0,VLOOKUP($B953,Listen!$A$2:$C$45,2,FALSE))</f>
        <v>0</v>
      </c>
      <c r="X953" s="345">
        <f>IF(ISBLANK($B953),0,VLOOKUP($B953,Listen!$A$2:$C$45,3,FALSE))</f>
        <v>0</v>
      </c>
      <c r="Y953" s="372">
        <f t="shared" si="186"/>
        <v>0</v>
      </c>
      <c r="Z953" s="372">
        <f t="shared" si="187"/>
        <v>0</v>
      </c>
      <c r="AA953" s="372">
        <f t="shared" si="187"/>
        <v>0</v>
      </c>
      <c r="AB953" s="372">
        <f t="shared" si="187"/>
        <v>0</v>
      </c>
      <c r="AC953" s="372">
        <f t="shared" si="187"/>
        <v>0</v>
      </c>
      <c r="AD953" s="372">
        <f t="shared" si="187"/>
        <v>0</v>
      </c>
      <c r="AE953" s="372">
        <f t="shared" si="187"/>
        <v>0</v>
      </c>
      <c r="AF953" s="346">
        <f t="shared" si="185"/>
        <v>0</v>
      </c>
      <c r="AG953" s="346">
        <f>IF(C953=Allgemeines!$C$12,SAV!$V953-SAV!$AH953,HLOOKUP(Allgemeines!$C$12-1,$AI$4:$AO$2000,ROW(C953)-3,FALSE)-$AH953)</f>
        <v>0</v>
      </c>
      <c r="AH953" s="346">
        <f>HLOOKUP(Allgemeines!$C$12,$AI$4:$AO$2000,ROW(C953)-3,FALSE)</f>
        <v>0</v>
      </c>
      <c r="AI953" s="346">
        <f t="shared" si="176"/>
        <v>0</v>
      </c>
      <c r="AJ953" s="346">
        <f t="shared" si="177"/>
        <v>0</v>
      </c>
      <c r="AK953" s="346">
        <f t="shared" si="178"/>
        <v>0</v>
      </c>
      <c r="AL953" s="346">
        <f t="shared" si="179"/>
        <v>0</v>
      </c>
      <c r="AM953" s="346">
        <f t="shared" si="180"/>
        <v>0</v>
      </c>
      <c r="AN953" s="346">
        <f t="shared" si="181"/>
        <v>0</v>
      </c>
      <c r="AO953" s="346">
        <f t="shared" si="182"/>
        <v>0</v>
      </c>
    </row>
    <row r="954" spans="1:41" x14ac:dyDescent="0.25">
      <c r="A954" s="369"/>
      <c r="B954" s="369"/>
      <c r="C954" s="370"/>
      <c r="D954" s="369"/>
      <c r="E954" s="369"/>
      <c r="F954" s="369"/>
      <c r="G954" s="344">
        <f t="shared" si="183"/>
        <v>0</v>
      </c>
      <c r="H954" s="369"/>
      <c r="I954" s="369"/>
      <c r="J954" s="369"/>
      <c r="K954" s="369"/>
      <c r="L954" s="369"/>
      <c r="M954" s="369"/>
      <c r="N954" s="369"/>
      <c r="O954" s="369"/>
      <c r="P954" s="371"/>
      <c r="Q954" s="465">
        <f>IF(C954&gt;Allgemeines!$C$12,0,SUM(G954,H954,J954,K954,M954:N954)-SUM(I954,L954,O954:P954))</f>
        <v>0</v>
      </c>
      <c r="R954" s="369"/>
      <c r="S954" s="369"/>
      <c r="T954" s="369"/>
      <c r="U954" s="369"/>
      <c r="V954" s="344">
        <f t="shared" si="184"/>
        <v>0</v>
      </c>
      <c r="W954" s="345">
        <f>IF(ISBLANK($B954),0,VLOOKUP($B954,Listen!$A$2:$C$45,2,FALSE))</f>
        <v>0</v>
      </c>
      <c r="X954" s="345">
        <f>IF(ISBLANK($B954),0,VLOOKUP($B954,Listen!$A$2:$C$45,3,FALSE))</f>
        <v>0</v>
      </c>
      <c r="Y954" s="372">
        <f t="shared" si="186"/>
        <v>0</v>
      </c>
      <c r="Z954" s="372">
        <f t="shared" si="187"/>
        <v>0</v>
      </c>
      <c r="AA954" s="372">
        <f t="shared" si="187"/>
        <v>0</v>
      </c>
      <c r="AB954" s="372">
        <f t="shared" si="187"/>
        <v>0</v>
      </c>
      <c r="AC954" s="372">
        <f t="shared" si="187"/>
        <v>0</v>
      </c>
      <c r="AD954" s="372">
        <f t="shared" si="187"/>
        <v>0</v>
      </c>
      <c r="AE954" s="372">
        <f t="shared" si="187"/>
        <v>0</v>
      </c>
      <c r="AF954" s="346">
        <f t="shared" si="185"/>
        <v>0</v>
      </c>
      <c r="AG954" s="346">
        <f>IF(C954=Allgemeines!$C$12,SAV!$V954-SAV!$AH954,HLOOKUP(Allgemeines!$C$12-1,$AI$4:$AO$2000,ROW(C954)-3,FALSE)-$AH954)</f>
        <v>0</v>
      </c>
      <c r="AH954" s="346">
        <f>HLOOKUP(Allgemeines!$C$12,$AI$4:$AO$2000,ROW(C954)-3,FALSE)</f>
        <v>0</v>
      </c>
      <c r="AI954" s="346">
        <f t="shared" si="176"/>
        <v>0</v>
      </c>
      <c r="AJ954" s="346">
        <f t="shared" si="177"/>
        <v>0</v>
      </c>
      <c r="AK954" s="346">
        <f t="shared" si="178"/>
        <v>0</v>
      </c>
      <c r="AL954" s="346">
        <f t="shared" si="179"/>
        <v>0</v>
      </c>
      <c r="AM954" s="346">
        <f t="shared" si="180"/>
        <v>0</v>
      </c>
      <c r="AN954" s="346">
        <f t="shared" si="181"/>
        <v>0</v>
      </c>
      <c r="AO954" s="346">
        <f t="shared" si="182"/>
        <v>0</v>
      </c>
    </row>
    <row r="955" spans="1:41" x14ac:dyDescent="0.25">
      <c r="A955" s="369"/>
      <c r="B955" s="369"/>
      <c r="C955" s="370"/>
      <c r="D955" s="369"/>
      <c r="E955" s="369"/>
      <c r="F955" s="369"/>
      <c r="G955" s="344">
        <f t="shared" si="183"/>
        <v>0</v>
      </c>
      <c r="H955" s="369"/>
      <c r="I955" s="369"/>
      <c r="J955" s="369"/>
      <c r="K955" s="369"/>
      <c r="L955" s="369"/>
      <c r="M955" s="369"/>
      <c r="N955" s="369"/>
      <c r="O955" s="369"/>
      <c r="P955" s="371"/>
      <c r="Q955" s="465">
        <f>IF(C955&gt;Allgemeines!$C$12,0,SUM(G955,H955,J955,K955,M955:N955)-SUM(I955,L955,O955:P955))</f>
        <v>0</v>
      </c>
      <c r="R955" s="369"/>
      <c r="S955" s="369"/>
      <c r="T955" s="369"/>
      <c r="U955" s="369"/>
      <c r="V955" s="344">
        <f t="shared" si="184"/>
        <v>0</v>
      </c>
      <c r="W955" s="345">
        <f>IF(ISBLANK($B955),0,VLOOKUP($B955,Listen!$A$2:$C$45,2,FALSE))</f>
        <v>0</v>
      </c>
      <c r="X955" s="345">
        <f>IF(ISBLANK($B955),0,VLOOKUP($B955,Listen!$A$2:$C$45,3,FALSE))</f>
        <v>0</v>
      </c>
      <c r="Y955" s="372">
        <f t="shared" si="186"/>
        <v>0</v>
      </c>
      <c r="Z955" s="372">
        <f t="shared" si="187"/>
        <v>0</v>
      </c>
      <c r="AA955" s="372">
        <f t="shared" si="187"/>
        <v>0</v>
      </c>
      <c r="AB955" s="372">
        <f t="shared" si="187"/>
        <v>0</v>
      </c>
      <c r="AC955" s="372">
        <f t="shared" si="187"/>
        <v>0</v>
      </c>
      <c r="AD955" s="372">
        <f t="shared" si="187"/>
        <v>0</v>
      </c>
      <c r="AE955" s="372">
        <f t="shared" si="187"/>
        <v>0</v>
      </c>
      <c r="AF955" s="346">
        <f t="shared" si="185"/>
        <v>0</v>
      </c>
      <c r="AG955" s="346">
        <f>IF(C955=Allgemeines!$C$12,SAV!$V955-SAV!$AH955,HLOOKUP(Allgemeines!$C$12-1,$AI$4:$AO$2000,ROW(C955)-3,FALSE)-$AH955)</f>
        <v>0</v>
      </c>
      <c r="AH955" s="346">
        <f>HLOOKUP(Allgemeines!$C$12,$AI$4:$AO$2000,ROW(C955)-3,FALSE)</f>
        <v>0</v>
      </c>
      <c r="AI955" s="346">
        <f t="shared" si="176"/>
        <v>0</v>
      </c>
      <c r="AJ955" s="346">
        <f t="shared" si="177"/>
        <v>0</v>
      </c>
      <c r="AK955" s="346">
        <f t="shared" si="178"/>
        <v>0</v>
      </c>
      <c r="AL955" s="346">
        <f t="shared" si="179"/>
        <v>0</v>
      </c>
      <c r="AM955" s="346">
        <f t="shared" si="180"/>
        <v>0</v>
      </c>
      <c r="AN955" s="346">
        <f t="shared" si="181"/>
        <v>0</v>
      </c>
      <c r="AO955" s="346">
        <f t="shared" si="182"/>
        <v>0</v>
      </c>
    </row>
    <row r="956" spans="1:41" x14ac:dyDescent="0.25">
      <c r="A956" s="369"/>
      <c r="B956" s="369"/>
      <c r="C956" s="370"/>
      <c r="D956" s="369"/>
      <c r="E956" s="369"/>
      <c r="F956" s="369"/>
      <c r="G956" s="344">
        <f t="shared" si="183"/>
        <v>0</v>
      </c>
      <c r="H956" s="369"/>
      <c r="I956" s="369"/>
      <c r="J956" s="369"/>
      <c r="K956" s="369"/>
      <c r="L956" s="369"/>
      <c r="M956" s="369"/>
      <c r="N956" s="369"/>
      <c r="O956" s="369"/>
      <c r="P956" s="371"/>
      <c r="Q956" s="465">
        <f>IF(C956&gt;Allgemeines!$C$12,0,SUM(G956,H956,J956,K956,M956:N956)-SUM(I956,L956,O956:P956))</f>
        <v>0</v>
      </c>
      <c r="R956" s="369"/>
      <c r="S956" s="369"/>
      <c r="T956" s="369"/>
      <c r="U956" s="369"/>
      <c r="V956" s="344">
        <f t="shared" si="184"/>
        <v>0</v>
      </c>
      <c r="W956" s="345">
        <f>IF(ISBLANK($B956),0,VLOOKUP($B956,Listen!$A$2:$C$45,2,FALSE))</f>
        <v>0</v>
      </c>
      <c r="X956" s="345">
        <f>IF(ISBLANK($B956),0,VLOOKUP($B956,Listen!$A$2:$C$45,3,FALSE))</f>
        <v>0</v>
      </c>
      <c r="Y956" s="372">
        <f t="shared" si="186"/>
        <v>0</v>
      </c>
      <c r="Z956" s="372">
        <f t="shared" si="187"/>
        <v>0</v>
      </c>
      <c r="AA956" s="372">
        <f t="shared" si="187"/>
        <v>0</v>
      </c>
      <c r="AB956" s="372">
        <f t="shared" si="187"/>
        <v>0</v>
      </c>
      <c r="AC956" s="372">
        <f t="shared" si="187"/>
        <v>0</v>
      </c>
      <c r="AD956" s="372">
        <f t="shared" si="187"/>
        <v>0</v>
      </c>
      <c r="AE956" s="372">
        <f t="shared" si="187"/>
        <v>0</v>
      </c>
      <c r="AF956" s="346">
        <f t="shared" si="185"/>
        <v>0</v>
      </c>
      <c r="AG956" s="346">
        <f>IF(C956=Allgemeines!$C$12,SAV!$V956-SAV!$AH956,HLOOKUP(Allgemeines!$C$12-1,$AI$4:$AO$2000,ROW(C956)-3,FALSE)-$AH956)</f>
        <v>0</v>
      </c>
      <c r="AH956" s="346">
        <f>HLOOKUP(Allgemeines!$C$12,$AI$4:$AO$2000,ROW(C956)-3,FALSE)</f>
        <v>0</v>
      </c>
      <c r="AI956" s="346">
        <f t="shared" si="176"/>
        <v>0</v>
      </c>
      <c r="AJ956" s="346">
        <f t="shared" si="177"/>
        <v>0</v>
      </c>
      <c r="AK956" s="346">
        <f t="shared" si="178"/>
        <v>0</v>
      </c>
      <c r="AL956" s="346">
        <f t="shared" si="179"/>
        <v>0</v>
      </c>
      <c r="AM956" s="346">
        <f t="shared" si="180"/>
        <v>0</v>
      </c>
      <c r="AN956" s="346">
        <f t="shared" si="181"/>
        <v>0</v>
      </c>
      <c r="AO956" s="346">
        <f t="shared" si="182"/>
        <v>0</v>
      </c>
    </row>
    <row r="957" spans="1:41" x14ac:dyDescent="0.25">
      <c r="A957" s="369"/>
      <c r="B957" s="369"/>
      <c r="C957" s="370"/>
      <c r="D957" s="369"/>
      <c r="E957" s="369"/>
      <c r="F957" s="369"/>
      <c r="G957" s="344">
        <f t="shared" si="183"/>
        <v>0</v>
      </c>
      <c r="H957" s="369"/>
      <c r="I957" s="369"/>
      <c r="J957" s="369"/>
      <c r="K957" s="369"/>
      <c r="L957" s="369"/>
      <c r="M957" s="369"/>
      <c r="N957" s="369"/>
      <c r="O957" s="369"/>
      <c r="P957" s="371"/>
      <c r="Q957" s="465">
        <f>IF(C957&gt;Allgemeines!$C$12,0,SUM(G957,H957,J957,K957,M957:N957)-SUM(I957,L957,O957:P957))</f>
        <v>0</v>
      </c>
      <c r="R957" s="369"/>
      <c r="S957" s="369"/>
      <c r="T957" s="369"/>
      <c r="U957" s="369"/>
      <c r="V957" s="344">
        <f t="shared" si="184"/>
        <v>0</v>
      </c>
      <c r="W957" s="345">
        <f>IF(ISBLANK($B957),0,VLOOKUP($B957,Listen!$A$2:$C$45,2,FALSE))</f>
        <v>0</v>
      </c>
      <c r="X957" s="345">
        <f>IF(ISBLANK($B957),0,VLOOKUP($B957,Listen!$A$2:$C$45,3,FALSE))</f>
        <v>0</v>
      </c>
      <c r="Y957" s="372">
        <f t="shared" si="186"/>
        <v>0</v>
      </c>
      <c r="Z957" s="372">
        <f t="shared" si="187"/>
        <v>0</v>
      </c>
      <c r="AA957" s="372">
        <f t="shared" si="187"/>
        <v>0</v>
      </c>
      <c r="AB957" s="372">
        <f t="shared" si="187"/>
        <v>0</v>
      </c>
      <c r="AC957" s="372">
        <f t="shared" si="187"/>
        <v>0</v>
      </c>
      <c r="AD957" s="372">
        <f t="shared" si="187"/>
        <v>0</v>
      </c>
      <c r="AE957" s="372">
        <f t="shared" si="187"/>
        <v>0</v>
      </c>
      <c r="AF957" s="346">
        <f t="shared" si="185"/>
        <v>0</v>
      </c>
      <c r="AG957" s="346">
        <f>IF(C957=Allgemeines!$C$12,SAV!$V957-SAV!$AH957,HLOOKUP(Allgemeines!$C$12-1,$AI$4:$AO$2000,ROW(C957)-3,FALSE)-$AH957)</f>
        <v>0</v>
      </c>
      <c r="AH957" s="346">
        <f>HLOOKUP(Allgemeines!$C$12,$AI$4:$AO$2000,ROW(C957)-3,FALSE)</f>
        <v>0</v>
      </c>
      <c r="AI957" s="346">
        <f t="shared" si="176"/>
        <v>0</v>
      </c>
      <c r="AJ957" s="346">
        <f t="shared" si="177"/>
        <v>0</v>
      </c>
      <c r="AK957" s="346">
        <f t="shared" si="178"/>
        <v>0</v>
      </c>
      <c r="AL957" s="346">
        <f t="shared" si="179"/>
        <v>0</v>
      </c>
      <c r="AM957" s="346">
        <f t="shared" si="180"/>
        <v>0</v>
      </c>
      <c r="AN957" s="346">
        <f t="shared" si="181"/>
        <v>0</v>
      </c>
      <c r="AO957" s="346">
        <f t="shared" si="182"/>
        <v>0</v>
      </c>
    </row>
    <row r="958" spans="1:41" x14ac:dyDescent="0.25">
      <c r="A958" s="369"/>
      <c r="B958" s="369"/>
      <c r="C958" s="370"/>
      <c r="D958" s="369"/>
      <c r="E958" s="369"/>
      <c r="F958" s="369"/>
      <c r="G958" s="344">
        <f t="shared" si="183"/>
        <v>0</v>
      </c>
      <c r="H958" s="369"/>
      <c r="I958" s="369"/>
      <c r="J958" s="369"/>
      <c r="K958" s="369"/>
      <c r="L958" s="369"/>
      <c r="M958" s="369"/>
      <c r="N958" s="369"/>
      <c r="O958" s="369"/>
      <c r="P958" s="371"/>
      <c r="Q958" s="465">
        <f>IF(C958&gt;Allgemeines!$C$12,0,SUM(G958,H958,J958,K958,M958:N958)-SUM(I958,L958,O958:P958))</f>
        <v>0</v>
      </c>
      <c r="R958" s="369"/>
      <c r="S958" s="369"/>
      <c r="T958" s="369"/>
      <c r="U958" s="369"/>
      <c r="V958" s="344">
        <f t="shared" si="184"/>
        <v>0</v>
      </c>
      <c r="W958" s="345">
        <f>IF(ISBLANK($B958),0,VLOOKUP($B958,Listen!$A$2:$C$45,2,FALSE))</f>
        <v>0</v>
      </c>
      <c r="X958" s="345">
        <f>IF(ISBLANK($B958),0,VLOOKUP($B958,Listen!$A$2:$C$45,3,FALSE))</f>
        <v>0</v>
      </c>
      <c r="Y958" s="372">
        <f t="shared" si="186"/>
        <v>0</v>
      </c>
      <c r="Z958" s="372">
        <f t="shared" si="187"/>
        <v>0</v>
      </c>
      <c r="AA958" s="372">
        <f t="shared" si="187"/>
        <v>0</v>
      </c>
      <c r="AB958" s="372">
        <f t="shared" si="187"/>
        <v>0</v>
      </c>
      <c r="AC958" s="372">
        <f t="shared" si="187"/>
        <v>0</v>
      </c>
      <c r="AD958" s="372">
        <f t="shared" si="187"/>
        <v>0</v>
      </c>
      <c r="AE958" s="372">
        <f t="shared" si="187"/>
        <v>0</v>
      </c>
      <c r="AF958" s="346">
        <f t="shared" si="185"/>
        <v>0</v>
      </c>
      <c r="AG958" s="346">
        <f>IF(C958=Allgemeines!$C$12,SAV!$V958-SAV!$AH958,HLOOKUP(Allgemeines!$C$12-1,$AI$4:$AO$2000,ROW(C958)-3,FALSE)-$AH958)</f>
        <v>0</v>
      </c>
      <c r="AH958" s="346">
        <f>HLOOKUP(Allgemeines!$C$12,$AI$4:$AO$2000,ROW(C958)-3,FALSE)</f>
        <v>0</v>
      </c>
      <c r="AI958" s="346">
        <f t="shared" si="176"/>
        <v>0</v>
      </c>
      <c r="AJ958" s="346">
        <f t="shared" si="177"/>
        <v>0</v>
      </c>
      <c r="AK958" s="346">
        <f t="shared" si="178"/>
        <v>0</v>
      </c>
      <c r="AL958" s="346">
        <f t="shared" si="179"/>
        <v>0</v>
      </c>
      <c r="AM958" s="346">
        <f t="shared" si="180"/>
        <v>0</v>
      </c>
      <c r="AN958" s="346">
        <f t="shared" si="181"/>
        <v>0</v>
      </c>
      <c r="AO958" s="346">
        <f t="shared" si="182"/>
        <v>0</v>
      </c>
    </row>
    <row r="959" spans="1:41" x14ac:dyDescent="0.25">
      <c r="A959" s="369"/>
      <c r="B959" s="369"/>
      <c r="C959" s="370"/>
      <c r="D959" s="369"/>
      <c r="E959" s="369"/>
      <c r="F959" s="369"/>
      <c r="G959" s="344">
        <f t="shared" si="183"/>
        <v>0</v>
      </c>
      <c r="H959" s="369"/>
      <c r="I959" s="369"/>
      <c r="J959" s="369"/>
      <c r="K959" s="369"/>
      <c r="L959" s="369"/>
      <c r="M959" s="369"/>
      <c r="N959" s="369"/>
      <c r="O959" s="369"/>
      <c r="P959" s="371"/>
      <c r="Q959" s="465">
        <f>IF(C959&gt;Allgemeines!$C$12,0,SUM(G959,H959,J959,K959,M959:N959)-SUM(I959,L959,O959:P959))</f>
        <v>0</v>
      </c>
      <c r="R959" s="369"/>
      <c r="S959" s="369"/>
      <c r="T959" s="369"/>
      <c r="U959" s="369"/>
      <c r="V959" s="344">
        <f t="shared" si="184"/>
        <v>0</v>
      </c>
      <c r="W959" s="345">
        <f>IF(ISBLANK($B959),0,VLOOKUP($B959,Listen!$A$2:$C$45,2,FALSE))</f>
        <v>0</v>
      </c>
      <c r="X959" s="345">
        <f>IF(ISBLANK($B959),0,VLOOKUP($B959,Listen!$A$2:$C$45,3,FALSE))</f>
        <v>0</v>
      </c>
      <c r="Y959" s="372">
        <f t="shared" si="186"/>
        <v>0</v>
      </c>
      <c r="Z959" s="372">
        <f t="shared" si="187"/>
        <v>0</v>
      </c>
      <c r="AA959" s="372">
        <f t="shared" si="187"/>
        <v>0</v>
      </c>
      <c r="AB959" s="372">
        <f t="shared" si="187"/>
        <v>0</v>
      </c>
      <c r="AC959" s="372">
        <f t="shared" si="187"/>
        <v>0</v>
      </c>
      <c r="AD959" s="372">
        <f t="shared" si="187"/>
        <v>0</v>
      </c>
      <c r="AE959" s="372">
        <f t="shared" si="187"/>
        <v>0</v>
      </c>
      <c r="AF959" s="346">
        <f t="shared" si="185"/>
        <v>0</v>
      </c>
      <c r="AG959" s="346">
        <f>IF(C959=Allgemeines!$C$12,SAV!$V959-SAV!$AH959,HLOOKUP(Allgemeines!$C$12-1,$AI$4:$AO$2000,ROW(C959)-3,FALSE)-$AH959)</f>
        <v>0</v>
      </c>
      <c r="AH959" s="346">
        <f>HLOOKUP(Allgemeines!$C$12,$AI$4:$AO$2000,ROW(C959)-3,FALSE)</f>
        <v>0</v>
      </c>
      <c r="AI959" s="346">
        <f t="shared" si="176"/>
        <v>0</v>
      </c>
      <c r="AJ959" s="346">
        <f t="shared" si="177"/>
        <v>0</v>
      </c>
      <c r="AK959" s="346">
        <f t="shared" si="178"/>
        <v>0</v>
      </c>
      <c r="AL959" s="346">
        <f t="shared" si="179"/>
        <v>0</v>
      </c>
      <c r="AM959" s="346">
        <f t="shared" si="180"/>
        <v>0</v>
      </c>
      <c r="AN959" s="346">
        <f t="shared" si="181"/>
        <v>0</v>
      </c>
      <c r="AO959" s="346">
        <f t="shared" si="182"/>
        <v>0</v>
      </c>
    </row>
    <row r="960" spans="1:41" x14ac:dyDescent="0.25">
      <c r="A960" s="369"/>
      <c r="B960" s="369"/>
      <c r="C960" s="370"/>
      <c r="D960" s="369"/>
      <c r="E960" s="369"/>
      <c r="F960" s="369"/>
      <c r="G960" s="344">
        <f t="shared" si="183"/>
        <v>0</v>
      </c>
      <c r="H960" s="369"/>
      <c r="I960" s="369"/>
      <c r="J960" s="369"/>
      <c r="K960" s="369"/>
      <c r="L960" s="369"/>
      <c r="M960" s="369"/>
      <c r="N960" s="369"/>
      <c r="O960" s="369"/>
      <c r="P960" s="371"/>
      <c r="Q960" s="465">
        <f>IF(C960&gt;Allgemeines!$C$12,0,SUM(G960,H960,J960,K960,M960:N960)-SUM(I960,L960,O960:P960))</f>
        <v>0</v>
      </c>
      <c r="R960" s="369"/>
      <c r="S960" s="369"/>
      <c r="T960" s="369"/>
      <c r="U960" s="369"/>
      <c r="V960" s="344">
        <f t="shared" si="184"/>
        <v>0</v>
      </c>
      <c r="W960" s="345">
        <f>IF(ISBLANK($B960),0,VLOOKUP($B960,Listen!$A$2:$C$45,2,FALSE))</f>
        <v>0</v>
      </c>
      <c r="X960" s="345">
        <f>IF(ISBLANK($B960),0,VLOOKUP($B960,Listen!$A$2:$C$45,3,FALSE))</f>
        <v>0</v>
      </c>
      <c r="Y960" s="372">
        <f t="shared" si="186"/>
        <v>0</v>
      </c>
      <c r="Z960" s="372">
        <f t="shared" si="187"/>
        <v>0</v>
      </c>
      <c r="AA960" s="372">
        <f t="shared" si="187"/>
        <v>0</v>
      </c>
      <c r="AB960" s="372">
        <f t="shared" si="187"/>
        <v>0</v>
      </c>
      <c r="AC960" s="372">
        <f t="shared" si="187"/>
        <v>0</v>
      </c>
      <c r="AD960" s="372">
        <f t="shared" si="187"/>
        <v>0</v>
      </c>
      <c r="AE960" s="372">
        <f t="shared" si="187"/>
        <v>0</v>
      </c>
      <c r="AF960" s="346">
        <f t="shared" si="185"/>
        <v>0</v>
      </c>
      <c r="AG960" s="346">
        <f>IF(C960=Allgemeines!$C$12,SAV!$V960-SAV!$AH960,HLOOKUP(Allgemeines!$C$12-1,$AI$4:$AO$2000,ROW(C960)-3,FALSE)-$AH960)</f>
        <v>0</v>
      </c>
      <c r="AH960" s="346">
        <f>HLOOKUP(Allgemeines!$C$12,$AI$4:$AO$2000,ROW(C960)-3,FALSE)</f>
        <v>0</v>
      </c>
      <c r="AI960" s="346">
        <f t="shared" si="176"/>
        <v>0</v>
      </c>
      <c r="AJ960" s="346">
        <f t="shared" si="177"/>
        <v>0</v>
      </c>
      <c r="AK960" s="346">
        <f t="shared" si="178"/>
        <v>0</v>
      </c>
      <c r="AL960" s="346">
        <f t="shared" si="179"/>
        <v>0</v>
      </c>
      <c r="AM960" s="346">
        <f t="shared" si="180"/>
        <v>0</v>
      </c>
      <c r="AN960" s="346">
        <f t="shared" si="181"/>
        <v>0</v>
      </c>
      <c r="AO960" s="346">
        <f t="shared" si="182"/>
        <v>0</v>
      </c>
    </row>
    <row r="961" spans="1:41" x14ac:dyDescent="0.25">
      <c r="A961" s="369"/>
      <c r="B961" s="369"/>
      <c r="C961" s="370"/>
      <c r="D961" s="369"/>
      <c r="E961" s="369"/>
      <c r="F961" s="369"/>
      <c r="G961" s="344">
        <f t="shared" si="183"/>
        <v>0</v>
      </c>
      <c r="H961" s="369"/>
      <c r="I961" s="369"/>
      <c r="J961" s="369"/>
      <c r="K961" s="369"/>
      <c r="L961" s="369"/>
      <c r="M961" s="369"/>
      <c r="N961" s="369"/>
      <c r="O961" s="369"/>
      <c r="P961" s="371"/>
      <c r="Q961" s="465">
        <f>IF(C961&gt;Allgemeines!$C$12,0,SUM(G961,H961,J961,K961,M961:N961)-SUM(I961,L961,O961:P961))</f>
        <v>0</v>
      </c>
      <c r="R961" s="369"/>
      <c r="S961" s="369"/>
      <c r="T961" s="369"/>
      <c r="U961" s="369"/>
      <c r="V961" s="344">
        <f t="shared" si="184"/>
        <v>0</v>
      </c>
      <c r="W961" s="345">
        <f>IF(ISBLANK($B961),0,VLOOKUP($B961,Listen!$A$2:$C$45,2,FALSE))</f>
        <v>0</v>
      </c>
      <c r="X961" s="345">
        <f>IF(ISBLANK($B961),0,VLOOKUP($B961,Listen!$A$2:$C$45,3,FALSE))</f>
        <v>0</v>
      </c>
      <c r="Y961" s="372">
        <f t="shared" si="186"/>
        <v>0</v>
      </c>
      <c r="Z961" s="372">
        <f t="shared" si="187"/>
        <v>0</v>
      </c>
      <c r="AA961" s="372">
        <f t="shared" si="187"/>
        <v>0</v>
      </c>
      <c r="AB961" s="372">
        <f t="shared" si="187"/>
        <v>0</v>
      </c>
      <c r="AC961" s="372">
        <f t="shared" si="187"/>
        <v>0</v>
      </c>
      <c r="AD961" s="372">
        <f t="shared" si="187"/>
        <v>0</v>
      </c>
      <c r="AE961" s="372">
        <f t="shared" si="187"/>
        <v>0</v>
      </c>
      <c r="AF961" s="346">
        <f t="shared" si="185"/>
        <v>0</v>
      </c>
      <c r="AG961" s="346">
        <f>IF(C961=Allgemeines!$C$12,SAV!$V961-SAV!$AH961,HLOOKUP(Allgemeines!$C$12-1,$AI$4:$AO$2000,ROW(C961)-3,FALSE)-$AH961)</f>
        <v>0</v>
      </c>
      <c r="AH961" s="346">
        <f>HLOOKUP(Allgemeines!$C$12,$AI$4:$AO$2000,ROW(C961)-3,FALSE)</f>
        <v>0</v>
      </c>
      <c r="AI961" s="346">
        <f t="shared" si="176"/>
        <v>0</v>
      </c>
      <c r="AJ961" s="346">
        <f t="shared" si="177"/>
        <v>0</v>
      </c>
      <c r="AK961" s="346">
        <f t="shared" si="178"/>
        <v>0</v>
      </c>
      <c r="AL961" s="346">
        <f t="shared" si="179"/>
        <v>0</v>
      </c>
      <c r="AM961" s="346">
        <f t="shared" si="180"/>
        <v>0</v>
      </c>
      <c r="AN961" s="346">
        <f t="shared" si="181"/>
        <v>0</v>
      </c>
      <c r="AO961" s="346">
        <f t="shared" si="182"/>
        <v>0</v>
      </c>
    </row>
    <row r="962" spans="1:41" x14ac:dyDescent="0.25">
      <c r="A962" s="369"/>
      <c r="B962" s="369"/>
      <c r="C962" s="370"/>
      <c r="D962" s="369"/>
      <c r="E962" s="369"/>
      <c r="F962" s="369"/>
      <c r="G962" s="344">
        <f t="shared" si="183"/>
        <v>0</v>
      </c>
      <c r="H962" s="369"/>
      <c r="I962" s="369"/>
      <c r="J962" s="369"/>
      <c r="K962" s="369"/>
      <c r="L962" s="369"/>
      <c r="M962" s="369"/>
      <c r="N962" s="369"/>
      <c r="O962" s="369"/>
      <c r="P962" s="371"/>
      <c r="Q962" s="465">
        <f>IF(C962&gt;Allgemeines!$C$12,0,SUM(G962,H962,J962,K962,M962:N962)-SUM(I962,L962,O962:P962))</f>
        <v>0</v>
      </c>
      <c r="R962" s="369"/>
      <c r="S962" s="369"/>
      <c r="T962" s="369"/>
      <c r="U962" s="369"/>
      <c r="V962" s="344">
        <f t="shared" si="184"/>
        <v>0</v>
      </c>
      <c r="W962" s="345">
        <f>IF(ISBLANK($B962),0,VLOOKUP($B962,Listen!$A$2:$C$45,2,FALSE))</f>
        <v>0</v>
      </c>
      <c r="X962" s="345">
        <f>IF(ISBLANK($B962),0,VLOOKUP($B962,Listen!$A$2:$C$45,3,FALSE))</f>
        <v>0</v>
      </c>
      <c r="Y962" s="372">
        <f t="shared" si="186"/>
        <v>0</v>
      </c>
      <c r="Z962" s="372">
        <f t="shared" si="187"/>
        <v>0</v>
      </c>
      <c r="AA962" s="372">
        <f t="shared" si="187"/>
        <v>0</v>
      </c>
      <c r="AB962" s="372">
        <f t="shared" si="187"/>
        <v>0</v>
      </c>
      <c r="AC962" s="372">
        <f t="shared" si="187"/>
        <v>0</v>
      </c>
      <c r="AD962" s="372">
        <f t="shared" si="187"/>
        <v>0</v>
      </c>
      <c r="AE962" s="372">
        <f t="shared" si="187"/>
        <v>0</v>
      </c>
      <c r="AF962" s="346">
        <f t="shared" si="185"/>
        <v>0</v>
      </c>
      <c r="AG962" s="346">
        <f>IF(C962=Allgemeines!$C$12,SAV!$V962-SAV!$AH962,HLOOKUP(Allgemeines!$C$12-1,$AI$4:$AO$2000,ROW(C962)-3,FALSE)-$AH962)</f>
        <v>0</v>
      </c>
      <c r="AH962" s="346">
        <f>HLOOKUP(Allgemeines!$C$12,$AI$4:$AO$2000,ROW(C962)-3,FALSE)</f>
        <v>0</v>
      </c>
      <c r="AI962" s="346">
        <f t="shared" si="176"/>
        <v>0</v>
      </c>
      <c r="AJ962" s="346">
        <f t="shared" si="177"/>
        <v>0</v>
      </c>
      <c r="AK962" s="346">
        <f t="shared" si="178"/>
        <v>0</v>
      </c>
      <c r="AL962" s="346">
        <f t="shared" si="179"/>
        <v>0</v>
      </c>
      <c r="AM962" s="346">
        <f t="shared" si="180"/>
        <v>0</v>
      </c>
      <c r="AN962" s="346">
        <f t="shared" si="181"/>
        <v>0</v>
      </c>
      <c r="AO962" s="346">
        <f t="shared" si="182"/>
        <v>0</v>
      </c>
    </row>
    <row r="963" spans="1:41" x14ac:dyDescent="0.25">
      <c r="A963" s="369"/>
      <c r="B963" s="369"/>
      <c r="C963" s="370"/>
      <c r="D963" s="369"/>
      <c r="E963" s="369"/>
      <c r="F963" s="369"/>
      <c r="G963" s="344">
        <f t="shared" si="183"/>
        <v>0</v>
      </c>
      <c r="H963" s="369"/>
      <c r="I963" s="369"/>
      <c r="J963" s="369"/>
      <c r="K963" s="369"/>
      <c r="L963" s="369"/>
      <c r="M963" s="369"/>
      <c r="N963" s="369"/>
      <c r="O963" s="369"/>
      <c r="P963" s="371"/>
      <c r="Q963" s="465">
        <f>IF(C963&gt;Allgemeines!$C$12,0,SUM(G963,H963,J963,K963,M963:N963)-SUM(I963,L963,O963:P963))</f>
        <v>0</v>
      </c>
      <c r="R963" s="369"/>
      <c r="S963" s="369"/>
      <c r="T963" s="369"/>
      <c r="U963" s="369"/>
      <c r="V963" s="344">
        <f t="shared" si="184"/>
        <v>0</v>
      </c>
      <c r="W963" s="345">
        <f>IF(ISBLANK($B963),0,VLOOKUP($B963,Listen!$A$2:$C$45,2,FALSE))</f>
        <v>0</v>
      </c>
      <c r="X963" s="345">
        <f>IF(ISBLANK($B963),0,VLOOKUP($B963,Listen!$A$2:$C$45,3,FALSE))</f>
        <v>0</v>
      </c>
      <c r="Y963" s="372">
        <f t="shared" si="186"/>
        <v>0</v>
      </c>
      <c r="Z963" s="372">
        <f t="shared" si="187"/>
        <v>0</v>
      </c>
      <c r="AA963" s="372">
        <f t="shared" si="187"/>
        <v>0</v>
      </c>
      <c r="AB963" s="372">
        <f t="shared" si="187"/>
        <v>0</v>
      </c>
      <c r="AC963" s="372">
        <f t="shared" si="187"/>
        <v>0</v>
      </c>
      <c r="AD963" s="372">
        <f t="shared" si="187"/>
        <v>0</v>
      </c>
      <c r="AE963" s="372">
        <f t="shared" si="187"/>
        <v>0</v>
      </c>
      <c r="AF963" s="346">
        <f t="shared" si="185"/>
        <v>0</v>
      </c>
      <c r="AG963" s="346">
        <f>IF(C963=Allgemeines!$C$12,SAV!$V963-SAV!$AH963,HLOOKUP(Allgemeines!$C$12-1,$AI$4:$AO$2000,ROW(C963)-3,FALSE)-$AH963)</f>
        <v>0</v>
      </c>
      <c r="AH963" s="346">
        <f>HLOOKUP(Allgemeines!$C$12,$AI$4:$AO$2000,ROW(C963)-3,FALSE)</f>
        <v>0</v>
      </c>
      <c r="AI963" s="346">
        <f t="shared" si="176"/>
        <v>0</v>
      </c>
      <c r="AJ963" s="346">
        <f t="shared" si="177"/>
        <v>0</v>
      </c>
      <c r="AK963" s="346">
        <f t="shared" si="178"/>
        <v>0</v>
      </c>
      <c r="AL963" s="346">
        <f t="shared" si="179"/>
        <v>0</v>
      </c>
      <c r="AM963" s="346">
        <f t="shared" si="180"/>
        <v>0</v>
      </c>
      <c r="AN963" s="346">
        <f t="shared" si="181"/>
        <v>0</v>
      </c>
      <c r="AO963" s="346">
        <f t="shared" si="182"/>
        <v>0</v>
      </c>
    </row>
    <row r="964" spans="1:41" x14ac:dyDescent="0.25">
      <c r="A964" s="369"/>
      <c r="B964" s="369"/>
      <c r="C964" s="370"/>
      <c r="D964" s="369"/>
      <c r="E964" s="369"/>
      <c r="F964" s="369"/>
      <c r="G964" s="344">
        <f t="shared" si="183"/>
        <v>0</v>
      </c>
      <c r="H964" s="369"/>
      <c r="I964" s="369"/>
      <c r="J964" s="369"/>
      <c r="K964" s="369"/>
      <c r="L964" s="369"/>
      <c r="M964" s="369"/>
      <c r="N964" s="369"/>
      <c r="O964" s="369"/>
      <c r="P964" s="371"/>
      <c r="Q964" s="465">
        <f>IF(C964&gt;Allgemeines!$C$12,0,SUM(G964,H964,J964,K964,M964:N964)-SUM(I964,L964,O964:P964))</f>
        <v>0</v>
      </c>
      <c r="R964" s="369"/>
      <c r="S964" s="369"/>
      <c r="T964" s="369"/>
      <c r="U964" s="369"/>
      <c r="V964" s="344">
        <f t="shared" si="184"/>
        <v>0</v>
      </c>
      <c r="W964" s="345">
        <f>IF(ISBLANK($B964),0,VLOOKUP($B964,Listen!$A$2:$C$45,2,FALSE))</f>
        <v>0</v>
      </c>
      <c r="X964" s="345">
        <f>IF(ISBLANK($B964),0,VLOOKUP($B964,Listen!$A$2:$C$45,3,FALSE))</f>
        <v>0</v>
      </c>
      <c r="Y964" s="372">
        <f t="shared" si="186"/>
        <v>0</v>
      </c>
      <c r="Z964" s="372">
        <f t="shared" si="187"/>
        <v>0</v>
      </c>
      <c r="AA964" s="372">
        <f t="shared" si="187"/>
        <v>0</v>
      </c>
      <c r="AB964" s="372">
        <f t="shared" si="187"/>
        <v>0</v>
      </c>
      <c r="AC964" s="372">
        <f t="shared" si="187"/>
        <v>0</v>
      </c>
      <c r="AD964" s="372">
        <f t="shared" si="187"/>
        <v>0</v>
      </c>
      <c r="AE964" s="372">
        <f t="shared" si="187"/>
        <v>0</v>
      </c>
      <c r="AF964" s="346">
        <f t="shared" si="185"/>
        <v>0</v>
      </c>
      <c r="AG964" s="346">
        <f>IF(C964=Allgemeines!$C$12,SAV!$V964-SAV!$AH964,HLOOKUP(Allgemeines!$C$12-1,$AI$4:$AO$2000,ROW(C964)-3,FALSE)-$AH964)</f>
        <v>0</v>
      </c>
      <c r="AH964" s="346">
        <f>HLOOKUP(Allgemeines!$C$12,$AI$4:$AO$2000,ROW(C964)-3,FALSE)</f>
        <v>0</v>
      </c>
      <c r="AI964" s="346">
        <f t="shared" si="176"/>
        <v>0</v>
      </c>
      <c r="AJ964" s="346">
        <f t="shared" si="177"/>
        <v>0</v>
      </c>
      <c r="AK964" s="346">
        <f t="shared" si="178"/>
        <v>0</v>
      </c>
      <c r="AL964" s="346">
        <f t="shared" si="179"/>
        <v>0</v>
      </c>
      <c r="AM964" s="346">
        <f t="shared" si="180"/>
        <v>0</v>
      </c>
      <c r="AN964" s="346">
        <f t="shared" si="181"/>
        <v>0</v>
      </c>
      <c r="AO964" s="346">
        <f t="shared" si="182"/>
        <v>0</v>
      </c>
    </row>
    <row r="965" spans="1:41" x14ac:dyDescent="0.25">
      <c r="A965" s="369"/>
      <c r="B965" s="369"/>
      <c r="C965" s="370"/>
      <c r="D965" s="369"/>
      <c r="E965" s="369"/>
      <c r="F965" s="369"/>
      <c r="G965" s="344">
        <f t="shared" si="183"/>
        <v>0</v>
      </c>
      <c r="H965" s="369"/>
      <c r="I965" s="369"/>
      <c r="J965" s="369"/>
      <c r="K965" s="369"/>
      <c r="L965" s="369"/>
      <c r="M965" s="369"/>
      <c r="N965" s="369"/>
      <c r="O965" s="369"/>
      <c r="P965" s="371"/>
      <c r="Q965" s="465">
        <f>IF(C965&gt;Allgemeines!$C$12,0,SUM(G965,H965,J965,K965,M965:N965)-SUM(I965,L965,O965:P965))</f>
        <v>0</v>
      </c>
      <c r="R965" s="369"/>
      <c r="S965" s="369"/>
      <c r="T965" s="369"/>
      <c r="U965" s="369"/>
      <c r="V965" s="344">
        <f t="shared" si="184"/>
        <v>0</v>
      </c>
      <c r="W965" s="345">
        <f>IF(ISBLANK($B965),0,VLOOKUP($B965,Listen!$A$2:$C$45,2,FALSE))</f>
        <v>0</v>
      </c>
      <c r="X965" s="345">
        <f>IF(ISBLANK($B965),0,VLOOKUP($B965,Listen!$A$2:$C$45,3,FALSE))</f>
        <v>0</v>
      </c>
      <c r="Y965" s="372">
        <f t="shared" si="186"/>
        <v>0</v>
      </c>
      <c r="Z965" s="372">
        <f t="shared" si="187"/>
        <v>0</v>
      </c>
      <c r="AA965" s="372">
        <f t="shared" si="187"/>
        <v>0</v>
      </c>
      <c r="AB965" s="372">
        <f t="shared" si="187"/>
        <v>0</v>
      </c>
      <c r="AC965" s="372">
        <f t="shared" si="187"/>
        <v>0</v>
      </c>
      <c r="AD965" s="372">
        <f t="shared" si="187"/>
        <v>0</v>
      </c>
      <c r="AE965" s="372">
        <f t="shared" si="187"/>
        <v>0</v>
      </c>
      <c r="AF965" s="346">
        <f t="shared" si="185"/>
        <v>0</v>
      </c>
      <c r="AG965" s="346">
        <f>IF(C965=Allgemeines!$C$12,SAV!$V965-SAV!$AH965,HLOOKUP(Allgemeines!$C$12-1,$AI$4:$AO$2000,ROW(C965)-3,FALSE)-$AH965)</f>
        <v>0</v>
      </c>
      <c r="AH965" s="346">
        <f>HLOOKUP(Allgemeines!$C$12,$AI$4:$AO$2000,ROW(C965)-3,FALSE)</f>
        <v>0</v>
      </c>
      <c r="AI965" s="346">
        <f t="shared" ref="AI965:AI1028" si="188">IF(OR($C965=0,$V965=0),0,IF($C965&lt;=AI$4,$V965-$V965/Y965*(AI$4-$C965+1),0))</f>
        <v>0</v>
      </c>
      <c r="AJ965" s="346">
        <f t="shared" ref="AJ965:AJ1028" si="189">IF(OR($C965=0,$V965=0,Z965-(AJ$4-$C965)=0),0,IF($C965&lt;AJ$4,AI965-AI965/(Z965-(AJ$4-$C965)),IF($C965=AJ$4,$V965-$V965/Z965,0)))</f>
        <v>0</v>
      </c>
      <c r="AK965" s="346">
        <f t="shared" ref="AK965:AK1028" si="190">IF(OR($C965=0,$V965=0,AA965-(AK$4-$C965)=0),0,IF($C965&lt;AK$4,AJ965-AJ965/(AA965-(AK$4-$C965)),IF($C965=AK$4,$V965-$V965/AA965,0)))</f>
        <v>0</v>
      </c>
      <c r="AL965" s="346">
        <f t="shared" ref="AL965:AL1028" si="191">IF(OR($C965=0,$V965=0,AB965-(AL$4-$C965)=0),0,IF($C965&lt;AL$4,AK965-AK965/(AB965-(AL$4-$C965)),IF($C965=AL$4,$V965-$V965/AB965,0)))</f>
        <v>0</v>
      </c>
      <c r="AM965" s="346">
        <f t="shared" ref="AM965:AM1028" si="192">IF(OR($C965=0,$V965=0,AC965-(AM$4-$C965)=0),0,IF($C965&lt;AM$4,AL965-AL965/(AC965-(AM$4-$C965)),IF($C965=AM$4,$V965-$V965/AC965,0)))</f>
        <v>0</v>
      </c>
      <c r="AN965" s="346">
        <f t="shared" ref="AN965:AN1028" si="193">IF(OR($C965=0,$V965=0,AD965-(AN$4-$C965)=0),0,IF($C965&lt;AN$4,AM965-AM965/(AD965-(AN$4-$C965)),IF($C965=AN$4,$V965-$V965/AD965,0)))</f>
        <v>0</v>
      </c>
      <c r="AO965" s="346">
        <f t="shared" ref="AO965:AO1028" si="194">IF(OR($C965=0,$V965=0,AE965-(AO$4-$C965)=0),0,IF($C965&lt;AO$4,AN965-AN965/(AE965-(AO$4-$C965)),IF($C965=AO$4,$V965-$V965/AE965,0)))</f>
        <v>0</v>
      </c>
    </row>
    <row r="966" spans="1:41" x14ac:dyDescent="0.25">
      <c r="A966" s="369"/>
      <c r="B966" s="369"/>
      <c r="C966" s="370"/>
      <c r="D966" s="369"/>
      <c r="E966" s="369"/>
      <c r="F966" s="369"/>
      <c r="G966" s="344">
        <f t="shared" ref="G966:G1029" si="195">D966*E966/100</f>
        <v>0</v>
      </c>
      <c r="H966" s="369"/>
      <c r="I966" s="369"/>
      <c r="J966" s="369"/>
      <c r="K966" s="369"/>
      <c r="L966" s="369"/>
      <c r="M966" s="369"/>
      <c r="N966" s="369"/>
      <c r="O966" s="369"/>
      <c r="P966" s="371"/>
      <c r="Q966" s="465">
        <f>IF(C966&gt;Allgemeines!$C$12,0,SUM(G966,H966,J966,K966,M966:N966)-SUM(I966,L966,O966:P966))</f>
        <v>0</v>
      </c>
      <c r="R966" s="369"/>
      <c r="S966" s="369"/>
      <c r="T966" s="369"/>
      <c r="U966" s="369"/>
      <c r="V966" s="344">
        <f t="shared" ref="V966:V1029" si="196">Q966-SUM(R966:U966)</f>
        <v>0</v>
      </c>
      <c r="W966" s="345">
        <f>IF(ISBLANK($B966),0,VLOOKUP($B966,Listen!$A$2:$C$45,2,FALSE))</f>
        <v>0</v>
      </c>
      <c r="X966" s="345">
        <f>IF(ISBLANK($B966),0,VLOOKUP($B966,Listen!$A$2:$C$45,3,FALSE))</f>
        <v>0</v>
      </c>
      <c r="Y966" s="372">
        <f t="shared" si="186"/>
        <v>0</v>
      </c>
      <c r="Z966" s="372">
        <f t="shared" si="187"/>
        <v>0</v>
      </c>
      <c r="AA966" s="372">
        <f t="shared" si="187"/>
        <v>0</v>
      </c>
      <c r="AB966" s="372">
        <f t="shared" si="187"/>
        <v>0</v>
      </c>
      <c r="AC966" s="372">
        <f t="shared" si="187"/>
        <v>0</v>
      </c>
      <c r="AD966" s="372">
        <f t="shared" si="187"/>
        <v>0</v>
      </c>
      <c r="AE966" s="372">
        <f t="shared" ref="Z966:AE1009" si="197">$W966</f>
        <v>0</v>
      </c>
      <c r="AF966" s="346">
        <f t="shared" ref="AF966:AF1029" si="198">AH966+AG966</f>
        <v>0</v>
      </c>
      <c r="AG966" s="346">
        <f>IF(C966=Allgemeines!$C$12,SAV!$V966-SAV!$AH966,HLOOKUP(Allgemeines!$C$12-1,$AI$4:$AO$2000,ROW(C966)-3,FALSE)-$AH966)</f>
        <v>0</v>
      </c>
      <c r="AH966" s="346">
        <f>HLOOKUP(Allgemeines!$C$12,$AI$4:$AO$2000,ROW(C966)-3,FALSE)</f>
        <v>0</v>
      </c>
      <c r="AI966" s="346">
        <f t="shared" si="188"/>
        <v>0</v>
      </c>
      <c r="AJ966" s="346">
        <f t="shared" si="189"/>
        <v>0</v>
      </c>
      <c r="AK966" s="346">
        <f t="shared" si="190"/>
        <v>0</v>
      </c>
      <c r="AL966" s="346">
        <f t="shared" si="191"/>
        <v>0</v>
      </c>
      <c r="AM966" s="346">
        <f t="shared" si="192"/>
        <v>0</v>
      </c>
      <c r="AN966" s="346">
        <f t="shared" si="193"/>
        <v>0</v>
      </c>
      <c r="AO966" s="346">
        <f t="shared" si="194"/>
        <v>0</v>
      </c>
    </row>
    <row r="967" spans="1:41" x14ac:dyDescent="0.25">
      <c r="A967" s="369"/>
      <c r="B967" s="369"/>
      <c r="C967" s="370"/>
      <c r="D967" s="369"/>
      <c r="E967" s="369"/>
      <c r="F967" s="369"/>
      <c r="G967" s="344">
        <f t="shared" si="195"/>
        <v>0</v>
      </c>
      <c r="H967" s="369"/>
      <c r="I967" s="369"/>
      <c r="J967" s="369"/>
      <c r="K967" s="369"/>
      <c r="L967" s="369"/>
      <c r="M967" s="369"/>
      <c r="N967" s="369"/>
      <c r="O967" s="369"/>
      <c r="P967" s="371"/>
      <c r="Q967" s="465">
        <f>IF(C967&gt;Allgemeines!$C$12,0,SUM(G967,H967,J967,K967,M967:N967)-SUM(I967,L967,O967:P967))</f>
        <v>0</v>
      </c>
      <c r="R967" s="369"/>
      <c r="S967" s="369"/>
      <c r="T967" s="369"/>
      <c r="U967" s="369"/>
      <c r="V967" s="344">
        <f t="shared" si="196"/>
        <v>0</v>
      </c>
      <c r="W967" s="345">
        <f>IF(ISBLANK($B967),0,VLOOKUP($B967,Listen!$A$2:$C$45,2,FALSE))</f>
        <v>0</v>
      </c>
      <c r="X967" s="345">
        <f>IF(ISBLANK($B967),0,VLOOKUP($B967,Listen!$A$2:$C$45,3,FALSE))</f>
        <v>0</v>
      </c>
      <c r="Y967" s="372">
        <f t="shared" si="186"/>
        <v>0</v>
      </c>
      <c r="Z967" s="372">
        <f t="shared" si="197"/>
        <v>0</v>
      </c>
      <c r="AA967" s="372">
        <f t="shared" si="197"/>
        <v>0</v>
      </c>
      <c r="AB967" s="372">
        <f t="shared" si="197"/>
        <v>0</v>
      </c>
      <c r="AC967" s="372">
        <f t="shared" si="197"/>
        <v>0</v>
      </c>
      <c r="AD967" s="372">
        <f t="shared" si="197"/>
        <v>0</v>
      </c>
      <c r="AE967" s="372">
        <f t="shared" si="197"/>
        <v>0</v>
      </c>
      <c r="AF967" s="346">
        <f t="shared" si="198"/>
        <v>0</v>
      </c>
      <c r="AG967" s="346">
        <f>IF(C967=Allgemeines!$C$12,SAV!$V967-SAV!$AH967,HLOOKUP(Allgemeines!$C$12-1,$AI$4:$AO$2000,ROW(C967)-3,FALSE)-$AH967)</f>
        <v>0</v>
      </c>
      <c r="AH967" s="346">
        <f>HLOOKUP(Allgemeines!$C$12,$AI$4:$AO$2000,ROW(C967)-3,FALSE)</f>
        <v>0</v>
      </c>
      <c r="AI967" s="346">
        <f t="shared" si="188"/>
        <v>0</v>
      </c>
      <c r="AJ967" s="346">
        <f t="shared" si="189"/>
        <v>0</v>
      </c>
      <c r="AK967" s="346">
        <f t="shared" si="190"/>
        <v>0</v>
      </c>
      <c r="AL967" s="346">
        <f t="shared" si="191"/>
        <v>0</v>
      </c>
      <c r="AM967" s="346">
        <f t="shared" si="192"/>
        <v>0</v>
      </c>
      <c r="AN967" s="346">
        <f t="shared" si="193"/>
        <v>0</v>
      </c>
      <c r="AO967" s="346">
        <f t="shared" si="194"/>
        <v>0</v>
      </c>
    </row>
    <row r="968" spans="1:41" x14ac:dyDescent="0.25">
      <c r="A968" s="369"/>
      <c r="B968" s="369"/>
      <c r="C968" s="370"/>
      <c r="D968" s="369"/>
      <c r="E968" s="369"/>
      <c r="F968" s="369"/>
      <c r="G968" s="344">
        <f t="shared" si="195"/>
        <v>0</v>
      </c>
      <c r="H968" s="369"/>
      <c r="I968" s="369"/>
      <c r="J968" s="369"/>
      <c r="K968" s="369"/>
      <c r="L968" s="369"/>
      <c r="M968" s="369"/>
      <c r="N968" s="369"/>
      <c r="O968" s="369"/>
      <c r="P968" s="371"/>
      <c r="Q968" s="465">
        <f>IF(C968&gt;Allgemeines!$C$12,0,SUM(G968,H968,J968,K968,M968:N968)-SUM(I968,L968,O968:P968))</f>
        <v>0</v>
      </c>
      <c r="R968" s="369"/>
      <c r="S968" s="369"/>
      <c r="T968" s="369"/>
      <c r="U968" s="369"/>
      <c r="V968" s="344">
        <f t="shared" si="196"/>
        <v>0</v>
      </c>
      <c r="W968" s="345">
        <f>IF(ISBLANK($B968),0,VLOOKUP($B968,Listen!$A$2:$C$45,2,FALSE))</f>
        <v>0</v>
      </c>
      <c r="X968" s="345">
        <f>IF(ISBLANK($B968),0,VLOOKUP($B968,Listen!$A$2:$C$45,3,FALSE))</f>
        <v>0</v>
      </c>
      <c r="Y968" s="372">
        <f t="shared" si="186"/>
        <v>0</v>
      </c>
      <c r="Z968" s="372">
        <f t="shared" si="197"/>
        <v>0</v>
      </c>
      <c r="AA968" s="372">
        <f t="shared" si="197"/>
        <v>0</v>
      </c>
      <c r="AB968" s="372">
        <f t="shared" si="197"/>
        <v>0</v>
      </c>
      <c r="AC968" s="372">
        <f t="shared" si="197"/>
        <v>0</v>
      </c>
      <c r="AD968" s="372">
        <f t="shared" si="197"/>
        <v>0</v>
      </c>
      <c r="AE968" s="372">
        <f t="shared" si="197"/>
        <v>0</v>
      </c>
      <c r="AF968" s="346">
        <f t="shared" si="198"/>
        <v>0</v>
      </c>
      <c r="AG968" s="346">
        <f>IF(C968=Allgemeines!$C$12,SAV!$V968-SAV!$AH968,HLOOKUP(Allgemeines!$C$12-1,$AI$4:$AO$2000,ROW(C968)-3,FALSE)-$AH968)</f>
        <v>0</v>
      </c>
      <c r="AH968" s="346">
        <f>HLOOKUP(Allgemeines!$C$12,$AI$4:$AO$2000,ROW(C968)-3,FALSE)</f>
        <v>0</v>
      </c>
      <c r="AI968" s="346">
        <f t="shared" si="188"/>
        <v>0</v>
      </c>
      <c r="AJ968" s="346">
        <f t="shared" si="189"/>
        <v>0</v>
      </c>
      <c r="AK968" s="346">
        <f t="shared" si="190"/>
        <v>0</v>
      </c>
      <c r="AL968" s="346">
        <f t="shared" si="191"/>
        <v>0</v>
      </c>
      <c r="AM968" s="346">
        <f t="shared" si="192"/>
        <v>0</v>
      </c>
      <c r="AN968" s="346">
        <f t="shared" si="193"/>
        <v>0</v>
      </c>
      <c r="AO968" s="346">
        <f t="shared" si="194"/>
        <v>0</v>
      </c>
    </row>
    <row r="969" spans="1:41" x14ac:dyDescent="0.25">
      <c r="A969" s="369"/>
      <c r="B969" s="369"/>
      <c r="C969" s="370"/>
      <c r="D969" s="369"/>
      <c r="E969" s="369"/>
      <c r="F969" s="369"/>
      <c r="G969" s="344">
        <f t="shared" si="195"/>
        <v>0</v>
      </c>
      <c r="H969" s="369"/>
      <c r="I969" s="369"/>
      <c r="J969" s="369"/>
      <c r="K969" s="369"/>
      <c r="L969" s="369"/>
      <c r="M969" s="369"/>
      <c r="N969" s="369"/>
      <c r="O969" s="369"/>
      <c r="P969" s="371"/>
      <c r="Q969" s="465">
        <f>IF(C969&gt;Allgemeines!$C$12,0,SUM(G969,H969,J969,K969,M969:N969)-SUM(I969,L969,O969:P969))</f>
        <v>0</v>
      </c>
      <c r="R969" s="369"/>
      <c r="S969" s="369"/>
      <c r="T969" s="369"/>
      <c r="U969" s="369"/>
      <c r="V969" s="344">
        <f t="shared" si="196"/>
        <v>0</v>
      </c>
      <c r="W969" s="345">
        <f>IF(ISBLANK($B969),0,VLOOKUP($B969,Listen!$A$2:$C$45,2,FALSE))</f>
        <v>0</v>
      </c>
      <c r="X969" s="345">
        <f>IF(ISBLANK($B969),0,VLOOKUP($B969,Listen!$A$2:$C$45,3,FALSE))</f>
        <v>0</v>
      </c>
      <c r="Y969" s="372">
        <f t="shared" si="186"/>
        <v>0</v>
      </c>
      <c r="Z969" s="372">
        <f t="shared" si="197"/>
        <v>0</v>
      </c>
      <c r="AA969" s="372">
        <f t="shared" si="197"/>
        <v>0</v>
      </c>
      <c r="AB969" s="372">
        <f t="shared" si="197"/>
        <v>0</v>
      </c>
      <c r="AC969" s="372">
        <f t="shared" si="197"/>
        <v>0</v>
      </c>
      <c r="AD969" s="372">
        <f t="shared" si="197"/>
        <v>0</v>
      </c>
      <c r="AE969" s="372">
        <f t="shared" si="197"/>
        <v>0</v>
      </c>
      <c r="AF969" s="346">
        <f t="shared" si="198"/>
        <v>0</v>
      </c>
      <c r="AG969" s="346">
        <f>IF(C969=Allgemeines!$C$12,SAV!$V969-SAV!$AH969,HLOOKUP(Allgemeines!$C$12-1,$AI$4:$AO$2000,ROW(C969)-3,FALSE)-$AH969)</f>
        <v>0</v>
      </c>
      <c r="AH969" s="346">
        <f>HLOOKUP(Allgemeines!$C$12,$AI$4:$AO$2000,ROW(C969)-3,FALSE)</f>
        <v>0</v>
      </c>
      <c r="AI969" s="346">
        <f t="shared" si="188"/>
        <v>0</v>
      </c>
      <c r="AJ969" s="346">
        <f t="shared" si="189"/>
        <v>0</v>
      </c>
      <c r="AK969" s="346">
        <f t="shared" si="190"/>
        <v>0</v>
      </c>
      <c r="AL969" s="346">
        <f t="shared" si="191"/>
        <v>0</v>
      </c>
      <c r="AM969" s="346">
        <f t="shared" si="192"/>
        <v>0</v>
      </c>
      <c r="AN969" s="346">
        <f t="shared" si="193"/>
        <v>0</v>
      </c>
      <c r="AO969" s="346">
        <f t="shared" si="194"/>
        <v>0</v>
      </c>
    </row>
    <row r="970" spans="1:41" x14ac:dyDescent="0.25">
      <c r="A970" s="369"/>
      <c r="B970" s="369"/>
      <c r="C970" s="370"/>
      <c r="D970" s="369"/>
      <c r="E970" s="369"/>
      <c r="F970" s="369"/>
      <c r="G970" s="344">
        <f t="shared" si="195"/>
        <v>0</v>
      </c>
      <c r="H970" s="369"/>
      <c r="I970" s="369"/>
      <c r="J970" s="369"/>
      <c r="K970" s="369"/>
      <c r="L970" s="369"/>
      <c r="M970" s="369"/>
      <c r="N970" s="369"/>
      <c r="O970" s="369"/>
      <c r="P970" s="371"/>
      <c r="Q970" s="465">
        <f>IF(C970&gt;Allgemeines!$C$12,0,SUM(G970,H970,J970,K970,M970:N970)-SUM(I970,L970,O970:P970))</f>
        <v>0</v>
      </c>
      <c r="R970" s="369"/>
      <c r="S970" s="369"/>
      <c r="T970" s="369"/>
      <c r="U970" s="369"/>
      <c r="V970" s="344">
        <f t="shared" si="196"/>
        <v>0</v>
      </c>
      <c r="W970" s="345">
        <f>IF(ISBLANK($B970),0,VLOOKUP($B970,Listen!$A$2:$C$45,2,FALSE))</f>
        <v>0</v>
      </c>
      <c r="X970" s="345">
        <f>IF(ISBLANK($B970),0,VLOOKUP($B970,Listen!$A$2:$C$45,3,FALSE))</f>
        <v>0</v>
      </c>
      <c r="Y970" s="372">
        <f t="shared" si="186"/>
        <v>0</v>
      </c>
      <c r="Z970" s="372">
        <f t="shared" si="197"/>
        <v>0</v>
      </c>
      <c r="AA970" s="372">
        <f t="shared" si="197"/>
        <v>0</v>
      </c>
      <c r="AB970" s="372">
        <f t="shared" si="197"/>
        <v>0</v>
      </c>
      <c r="AC970" s="372">
        <f t="shared" si="197"/>
        <v>0</v>
      </c>
      <c r="AD970" s="372">
        <f t="shared" si="197"/>
        <v>0</v>
      </c>
      <c r="AE970" s="372">
        <f t="shared" si="197"/>
        <v>0</v>
      </c>
      <c r="AF970" s="346">
        <f t="shared" si="198"/>
        <v>0</v>
      </c>
      <c r="AG970" s="346">
        <f>IF(C970=Allgemeines!$C$12,SAV!$V970-SAV!$AH970,HLOOKUP(Allgemeines!$C$12-1,$AI$4:$AO$2000,ROW(C970)-3,FALSE)-$AH970)</f>
        <v>0</v>
      </c>
      <c r="AH970" s="346">
        <f>HLOOKUP(Allgemeines!$C$12,$AI$4:$AO$2000,ROW(C970)-3,FALSE)</f>
        <v>0</v>
      </c>
      <c r="AI970" s="346">
        <f t="shared" si="188"/>
        <v>0</v>
      </c>
      <c r="AJ970" s="346">
        <f t="shared" si="189"/>
        <v>0</v>
      </c>
      <c r="AK970" s="346">
        <f t="shared" si="190"/>
        <v>0</v>
      </c>
      <c r="AL970" s="346">
        <f t="shared" si="191"/>
        <v>0</v>
      </c>
      <c r="AM970" s="346">
        <f t="shared" si="192"/>
        <v>0</v>
      </c>
      <c r="AN970" s="346">
        <f t="shared" si="193"/>
        <v>0</v>
      </c>
      <c r="AO970" s="346">
        <f t="shared" si="194"/>
        <v>0</v>
      </c>
    </row>
    <row r="971" spans="1:41" x14ac:dyDescent="0.25">
      <c r="A971" s="369"/>
      <c r="B971" s="369"/>
      <c r="C971" s="370"/>
      <c r="D971" s="369"/>
      <c r="E971" s="369"/>
      <c r="F971" s="369"/>
      <c r="G971" s="344">
        <f t="shared" si="195"/>
        <v>0</v>
      </c>
      <c r="H971" s="369"/>
      <c r="I971" s="369"/>
      <c r="J971" s="369"/>
      <c r="K971" s="369"/>
      <c r="L971" s="369"/>
      <c r="M971" s="369"/>
      <c r="N971" s="369"/>
      <c r="O971" s="369"/>
      <c r="P971" s="371"/>
      <c r="Q971" s="465">
        <f>IF(C971&gt;Allgemeines!$C$12,0,SUM(G971,H971,J971,K971,M971:N971)-SUM(I971,L971,O971:P971))</f>
        <v>0</v>
      </c>
      <c r="R971" s="369"/>
      <c r="S971" s="369"/>
      <c r="T971" s="369"/>
      <c r="U971" s="369"/>
      <c r="V971" s="344">
        <f t="shared" si="196"/>
        <v>0</v>
      </c>
      <c r="W971" s="345">
        <f>IF(ISBLANK($B971),0,VLOOKUP($B971,Listen!$A$2:$C$45,2,FALSE))</f>
        <v>0</v>
      </c>
      <c r="X971" s="345">
        <f>IF(ISBLANK($B971),0,VLOOKUP($B971,Listen!$A$2:$C$45,3,FALSE))</f>
        <v>0</v>
      </c>
      <c r="Y971" s="372">
        <f t="shared" ref="Y971:Y1034" si="199">$W971</f>
        <v>0</v>
      </c>
      <c r="Z971" s="372">
        <f t="shared" si="197"/>
        <v>0</v>
      </c>
      <c r="AA971" s="372">
        <f t="shared" si="197"/>
        <v>0</v>
      </c>
      <c r="AB971" s="372">
        <f t="shared" si="197"/>
        <v>0</v>
      </c>
      <c r="AC971" s="372">
        <f t="shared" si="197"/>
        <v>0</v>
      </c>
      <c r="AD971" s="372">
        <f t="shared" si="197"/>
        <v>0</v>
      </c>
      <c r="AE971" s="372">
        <f t="shared" si="197"/>
        <v>0</v>
      </c>
      <c r="AF971" s="346">
        <f t="shared" si="198"/>
        <v>0</v>
      </c>
      <c r="AG971" s="346">
        <f>IF(C971=Allgemeines!$C$12,SAV!$V971-SAV!$AH971,HLOOKUP(Allgemeines!$C$12-1,$AI$4:$AO$2000,ROW(C971)-3,FALSE)-$AH971)</f>
        <v>0</v>
      </c>
      <c r="AH971" s="346">
        <f>HLOOKUP(Allgemeines!$C$12,$AI$4:$AO$2000,ROW(C971)-3,FALSE)</f>
        <v>0</v>
      </c>
      <c r="AI971" s="346">
        <f t="shared" si="188"/>
        <v>0</v>
      </c>
      <c r="AJ971" s="346">
        <f t="shared" si="189"/>
        <v>0</v>
      </c>
      <c r="AK971" s="346">
        <f t="shared" si="190"/>
        <v>0</v>
      </c>
      <c r="AL971" s="346">
        <f t="shared" si="191"/>
        <v>0</v>
      </c>
      <c r="AM971" s="346">
        <f t="shared" si="192"/>
        <v>0</v>
      </c>
      <c r="AN971" s="346">
        <f t="shared" si="193"/>
        <v>0</v>
      </c>
      <c r="AO971" s="346">
        <f t="shared" si="194"/>
        <v>0</v>
      </c>
    </row>
    <row r="972" spans="1:41" x14ac:dyDescent="0.25">
      <c r="A972" s="369"/>
      <c r="B972" s="369"/>
      <c r="C972" s="370"/>
      <c r="D972" s="369"/>
      <c r="E972" s="369"/>
      <c r="F972" s="369"/>
      <c r="G972" s="344">
        <f t="shared" si="195"/>
        <v>0</v>
      </c>
      <c r="H972" s="369"/>
      <c r="I972" s="369"/>
      <c r="J972" s="369"/>
      <c r="K972" s="369"/>
      <c r="L972" s="369"/>
      <c r="M972" s="369"/>
      <c r="N972" s="369"/>
      <c r="O972" s="369"/>
      <c r="P972" s="371"/>
      <c r="Q972" s="465">
        <f>IF(C972&gt;Allgemeines!$C$12,0,SUM(G972,H972,J972,K972,M972:N972)-SUM(I972,L972,O972:P972))</f>
        <v>0</v>
      </c>
      <c r="R972" s="369"/>
      <c r="S972" s="369"/>
      <c r="T972" s="369"/>
      <c r="U972" s="369"/>
      <c r="V972" s="344">
        <f t="shared" si="196"/>
        <v>0</v>
      </c>
      <c r="W972" s="345">
        <f>IF(ISBLANK($B972),0,VLOOKUP($B972,Listen!$A$2:$C$45,2,FALSE))</f>
        <v>0</v>
      </c>
      <c r="X972" s="345">
        <f>IF(ISBLANK($B972),0,VLOOKUP($B972,Listen!$A$2:$C$45,3,FALSE))</f>
        <v>0</v>
      </c>
      <c r="Y972" s="372">
        <f t="shared" si="199"/>
        <v>0</v>
      </c>
      <c r="Z972" s="372">
        <f t="shared" si="197"/>
        <v>0</v>
      </c>
      <c r="AA972" s="372">
        <f t="shared" si="197"/>
        <v>0</v>
      </c>
      <c r="AB972" s="372">
        <f t="shared" si="197"/>
        <v>0</v>
      </c>
      <c r="AC972" s="372">
        <f t="shared" si="197"/>
        <v>0</v>
      </c>
      <c r="AD972" s="372">
        <f t="shared" si="197"/>
        <v>0</v>
      </c>
      <c r="AE972" s="372">
        <f t="shared" si="197"/>
        <v>0</v>
      </c>
      <c r="AF972" s="346">
        <f t="shared" si="198"/>
        <v>0</v>
      </c>
      <c r="AG972" s="346">
        <f>IF(C972=Allgemeines!$C$12,SAV!$V972-SAV!$AH972,HLOOKUP(Allgemeines!$C$12-1,$AI$4:$AO$2000,ROW(C972)-3,FALSE)-$AH972)</f>
        <v>0</v>
      </c>
      <c r="AH972" s="346">
        <f>HLOOKUP(Allgemeines!$C$12,$AI$4:$AO$2000,ROW(C972)-3,FALSE)</f>
        <v>0</v>
      </c>
      <c r="AI972" s="346">
        <f t="shared" si="188"/>
        <v>0</v>
      </c>
      <c r="AJ972" s="346">
        <f t="shared" si="189"/>
        <v>0</v>
      </c>
      <c r="AK972" s="346">
        <f t="shared" si="190"/>
        <v>0</v>
      </c>
      <c r="AL972" s="346">
        <f t="shared" si="191"/>
        <v>0</v>
      </c>
      <c r="AM972" s="346">
        <f t="shared" si="192"/>
        <v>0</v>
      </c>
      <c r="AN972" s="346">
        <f t="shared" si="193"/>
        <v>0</v>
      </c>
      <c r="AO972" s="346">
        <f t="shared" si="194"/>
        <v>0</v>
      </c>
    </row>
    <row r="973" spans="1:41" x14ac:dyDescent="0.25">
      <c r="A973" s="369"/>
      <c r="B973" s="369"/>
      <c r="C973" s="370"/>
      <c r="D973" s="369"/>
      <c r="E973" s="369"/>
      <c r="F973" s="369"/>
      <c r="G973" s="344">
        <f t="shared" si="195"/>
        <v>0</v>
      </c>
      <c r="H973" s="369"/>
      <c r="I973" s="369"/>
      <c r="J973" s="369"/>
      <c r="K973" s="369"/>
      <c r="L973" s="369"/>
      <c r="M973" s="369"/>
      <c r="N973" s="369"/>
      <c r="O973" s="369"/>
      <c r="P973" s="371"/>
      <c r="Q973" s="465">
        <f>IF(C973&gt;Allgemeines!$C$12,0,SUM(G973,H973,J973,K973,M973:N973)-SUM(I973,L973,O973:P973))</f>
        <v>0</v>
      </c>
      <c r="R973" s="369"/>
      <c r="S973" s="369"/>
      <c r="T973" s="369"/>
      <c r="U973" s="369"/>
      <c r="V973" s="344">
        <f t="shared" si="196"/>
        <v>0</v>
      </c>
      <c r="W973" s="345">
        <f>IF(ISBLANK($B973),0,VLOOKUP($B973,Listen!$A$2:$C$45,2,FALSE))</f>
        <v>0</v>
      </c>
      <c r="X973" s="345">
        <f>IF(ISBLANK($B973),0,VLOOKUP($B973,Listen!$A$2:$C$45,3,FALSE))</f>
        <v>0</v>
      </c>
      <c r="Y973" s="372">
        <f t="shared" si="199"/>
        <v>0</v>
      </c>
      <c r="Z973" s="372">
        <f t="shared" si="197"/>
        <v>0</v>
      </c>
      <c r="AA973" s="372">
        <f t="shared" si="197"/>
        <v>0</v>
      </c>
      <c r="AB973" s="372">
        <f t="shared" si="197"/>
        <v>0</v>
      </c>
      <c r="AC973" s="372">
        <f t="shared" si="197"/>
        <v>0</v>
      </c>
      <c r="AD973" s="372">
        <f t="shared" si="197"/>
        <v>0</v>
      </c>
      <c r="AE973" s="372">
        <f t="shared" si="197"/>
        <v>0</v>
      </c>
      <c r="AF973" s="346">
        <f t="shared" si="198"/>
        <v>0</v>
      </c>
      <c r="AG973" s="346">
        <f>IF(C973=Allgemeines!$C$12,SAV!$V973-SAV!$AH973,HLOOKUP(Allgemeines!$C$12-1,$AI$4:$AO$2000,ROW(C973)-3,FALSE)-$AH973)</f>
        <v>0</v>
      </c>
      <c r="AH973" s="346">
        <f>HLOOKUP(Allgemeines!$C$12,$AI$4:$AO$2000,ROW(C973)-3,FALSE)</f>
        <v>0</v>
      </c>
      <c r="AI973" s="346">
        <f t="shared" si="188"/>
        <v>0</v>
      </c>
      <c r="AJ973" s="346">
        <f t="shared" si="189"/>
        <v>0</v>
      </c>
      <c r="AK973" s="346">
        <f t="shared" si="190"/>
        <v>0</v>
      </c>
      <c r="AL973" s="346">
        <f t="shared" si="191"/>
        <v>0</v>
      </c>
      <c r="AM973" s="346">
        <f t="shared" si="192"/>
        <v>0</v>
      </c>
      <c r="AN973" s="346">
        <f t="shared" si="193"/>
        <v>0</v>
      </c>
      <c r="AO973" s="346">
        <f t="shared" si="194"/>
        <v>0</v>
      </c>
    </row>
    <row r="974" spans="1:41" x14ac:dyDescent="0.25">
      <c r="A974" s="369"/>
      <c r="B974" s="369"/>
      <c r="C974" s="370"/>
      <c r="D974" s="369"/>
      <c r="E974" s="369"/>
      <c r="F974" s="369"/>
      <c r="G974" s="344">
        <f t="shared" si="195"/>
        <v>0</v>
      </c>
      <c r="H974" s="369"/>
      <c r="I974" s="369"/>
      <c r="J974" s="369"/>
      <c r="K974" s="369"/>
      <c r="L974" s="369"/>
      <c r="M974" s="369"/>
      <c r="N974" s="369"/>
      <c r="O974" s="369"/>
      <c r="P974" s="371"/>
      <c r="Q974" s="465">
        <f>IF(C974&gt;Allgemeines!$C$12,0,SUM(G974,H974,J974,K974,M974:N974)-SUM(I974,L974,O974:P974))</f>
        <v>0</v>
      </c>
      <c r="R974" s="369"/>
      <c r="S974" s="369"/>
      <c r="T974" s="369"/>
      <c r="U974" s="369"/>
      <c r="V974" s="344">
        <f t="shared" si="196"/>
        <v>0</v>
      </c>
      <c r="W974" s="345">
        <f>IF(ISBLANK($B974),0,VLOOKUP($B974,Listen!$A$2:$C$45,2,FALSE))</f>
        <v>0</v>
      </c>
      <c r="X974" s="345">
        <f>IF(ISBLANK($B974),0,VLOOKUP($B974,Listen!$A$2:$C$45,3,FALSE))</f>
        <v>0</v>
      </c>
      <c r="Y974" s="372">
        <f t="shared" si="199"/>
        <v>0</v>
      </c>
      <c r="Z974" s="372">
        <f t="shared" si="197"/>
        <v>0</v>
      </c>
      <c r="AA974" s="372">
        <f t="shared" si="197"/>
        <v>0</v>
      </c>
      <c r="AB974" s="372">
        <f t="shared" si="197"/>
        <v>0</v>
      </c>
      <c r="AC974" s="372">
        <f t="shared" si="197"/>
        <v>0</v>
      </c>
      <c r="AD974" s="372">
        <f t="shared" si="197"/>
        <v>0</v>
      </c>
      <c r="AE974" s="372">
        <f t="shared" si="197"/>
        <v>0</v>
      </c>
      <c r="AF974" s="346">
        <f t="shared" si="198"/>
        <v>0</v>
      </c>
      <c r="AG974" s="346">
        <f>IF(C974=Allgemeines!$C$12,SAV!$V974-SAV!$AH974,HLOOKUP(Allgemeines!$C$12-1,$AI$4:$AO$2000,ROW(C974)-3,FALSE)-$AH974)</f>
        <v>0</v>
      </c>
      <c r="AH974" s="346">
        <f>HLOOKUP(Allgemeines!$C$12,$AI$4:$AO$2000,ROW(C974)-3,FALSE)</f>
        <v>0</v>
      </c>
      <c r="AI974" s="346">
        <f t="shared" si="188"/>
        <v>0</v>
      </c>
      <c r="AJ974" s="346">
        <f t="shared" si="189"/>
        <v>0</v>
      </c>
      <c r="AK974" s="346">
        <f t="shared" si="190"/>
        <v>0</v>
      </c>
      <c r="AL974" s="346">
        <f t="shared" si="191"/>
        <v>0</v>
      </c>
      <c r="AM974" s="346">
        <f t="shared" si="192"/>
        <v>0</v>
      </c>
      <c r="AN974" s="346">
        <f t="shared" si="193"/>
        <v>0</v>
      </c>
      <c r="AO974" s="346">
        <f t="shared" si="194"/>
        <v>0</v>
      </c>
    </row>
    <row r="975" spans="1:41" x14ac:dyDescent="0.25">
      <c r="A975" s="369"/>
      <c r="B975" s="369"/>
      <c r="C975" s="370"/>
      <c r="D975" s="369"/>
      <c r="E975" s="369"/>
      <c r="F975" s="369"/>
      <c r="G975" s="344">
        <f t="shared" si="195"/>
        <v>0</v>
      </c>
      <c r="H975" s="369"/>
      <c r="I975" s="369"/>
      <c r="J975" s="369"/>
      <c r="K975" s="369"/>
      <c r="L975" s="369"/>
      <c r="M975" s="369"/>
      <c r="N975" s="369"/>
      <c r="O975" s="369"/>
      <c r="P975" s="371"/>
      <c r="Q975" s="465">
        <f>IF(C975&gt;Allgemeines!$C$12,0,SUM(G975,H975,J975,K975,M975:N975)-SUM(I975,L975,O975:P975))</f>
        <v>0</v>
      </c>
      <c r="R975" s="369"/>
      <c r="S975" s="369"/>
      <c r="T975" s="369"/>
      <c r="U975" s="369"/>
      <c r="V975" s="344">
        <f t="shared" si="196"/>
        <v>0</v>
      </c>
      <c r="W975" s="345">
        <f>IF(ISBLANK($B975),0,VLOOKUP($B975,Listen!$A$2:$C$45,2,FALSE))</f>
        <v>0</v>
      </c>
      <c r="X975" s="345">
        <f>IF(ISBLANK($B975),0,VLOOKUP($B975,Listen!$A$2:$C$45,3,FALSE))</f>
        <v>0</v>
      </c>
      <c r="Y975" s="372">
        <f t="shared" si="199"/>
        <v>0</v>
      </c>
      <c r="Z975" s="372">
        <f t="shared" si="197"/>
        <v>0</v>
      </c>
      <c r="AA975" s="372">
        <f t="shared" si="197"/>
        <v>0</v>
      </c>
      <c r="AB975" s="372">
        <f t="shared" si="197"/>
        <v>0</v>
      </c>
      <c r="AC975" s="372">
        <f t="shared" si="197"/>
        <v>0</v>
      </c>
      <c r="AD975" s="372">
        <f t="shared" si="197"/>
        <v>0</v>
      </c>
      <c r="AE975" s="372">
        <f t="shared" si="197"/>
        <v>0</v>
      </c>
      <c r="AF975" s="346">
        <f t="shared" si="198"/>
        <v>0</v>
      </c>
      <c r="AG975" s="346">
        <f>IF(C975=Allgemeines!$C$12,SAV!$V975-SAV!$AH975,HLOOKUP(Allgemeines!$C$12-1,$AI$4:$AO$2000,ROW(C975)-3,FALSE)-$AH975)</f>
        <v>0</v>
      </c>
      <c r="AH975" s="346">
        <f>HLOOKUP(Allgemeines!$C$12,$AI$4:$AO$2000,ROW(C975)-3,FALSE)</f>
        <v>0</v>
      </c>
      <c r="AI975" s="346">
        <f t="shared" si="188"/>
        <v>0</v>
      </c>
      <c r="AJ975" s="346">
        <f t="shared" si="189"/>
        <v>0</v>
      </c>
      <c r="AK975" s="346">
        <f t="shared" si="190"/>
        <v>0</v>
      </c>
      <c r="AL975" s="346">
        <f t="shared" si="191"/>
        <v>0</v>
      </c>
      <c r="AM975" s="346">
        <f t="shared" si="192"/>
        <v>0</v>
      </c>
      <c r="AN975" s="346">
        <f t="shared" si="193"/>
        <v>0</v>
      </c>
      <c r="AO975" s="346">
        <f t="shared" si="194"/>
        <v>0</v>
      </c>
    </row>
    <row r="976" spans="1:41" x14ac:dyDescent="0.25">
      <c r="A976" s="369"/>
      <c r="B976" s="369"/>
      <c r="C976" s="370"/>
      <c r="D976" s="369"/>
      <c r="E976" s="369"/>
      <c r="F976" s="369"/>
      <c r="G976" s="344">
        <f t="shared" si="195"/>
        <v>0</v>
      </c>
      <c r="H976" s="369"/>
      <c r="I976" s="369"/>
      <c r="J976" s="369"/>
      <c r="K976" s="369"/>
      <c r="L976" s="369"/>
      <c r="M976" s="369"/>
      <c r="N976" s="369"/>
      <c r="O976" s="369"/>
      <c r="P976" s="371"/>
      <c r="Q976" s="465">
        <f>IF(C976&gt;Allgemeines!$C$12,0,SUM(G976,H976,J976,K976,M976:N976)-SUM(I976,L976,O976:P976))</f>
        <v>0</v>
      </c>
      <c r="R976" s="369"/>
      <c r="S976" s="369"/>
      <c r="T976" s="369"/>
      <c r="U976" s="369"/>
      <c r="V976" s="344">
        <f t="shared" si="196"/>
        <v>0</v>
      </c>
      <c r="W976" s="345">
        <f>IF(ISBLANK($B976),0,VLOOKUP($B976,Listen!$A$2:$C$45,2,FALSE))</f>
        <v>0</v>
      </c>
      <c r="X976" s="345">
        <f>IF(ISBLANK($B976),0,VLOOKUP($B976,Listen!$A$2:$C$45,3,FALSE))</f>
        <v>0</v>
      </c>
      <c r="Y976" s="372">
        <f t="shared" si="199"/>
        <v>0</v>
      </c>
      <c r="Z976" s="372">
        <f t="shared" si="197"/>
        <v>0</v>
      </c>
      <c r="AA976" s="372">
        <f t="shared" si="197"/>
        <v>0</v>
      </c>
      <c r="AB976" s="372">
        <f t="shared" si="197"/>
        <v>0</v>
      </c>
      <c r="AC976" s="372">
        <f t="shared" si="197"/>
        <v>0</v>
      </c>
      <c r="AD976" s="372">
        <f t="shared" si="197"/>
        <v>0</v>
      </c>
      <c r="AE976" s="372">
        <f t="shared" si="197"/>
        <v>0</v>
      </c>
      <c r="AF976" s="346">
        <f t="shared" si="198"/>
        <v>0</v>
      </c>
      <c r="AG976" s="346">
        <f>IF(C976=Allgemeines!$C$12,SAV!$V976-SAV!$AH976,HLOOKUP(Allgemeines!$C$12-1,$AI$4:$AO$2000,ROW(C976)-3,FALSE)-$AH976)</f>
        <v>0</v>
      </c>
      <c r="AH976" s="346">
        <f>HLOOKUP(Allgemeines!$C$12,$AI$4:$AO$2000,ROW(C976)-3,FALSE)</f>
        <v>0</v>
      </c>
      <c r="AI976" s="346">
        <f t="shared" si="188"/>
        <v>0</v>
      </c>
      <c r="AJ976" s="346">
        <f t="shared" si="189"/>
        <v>0</v>
      </c>
      <c r="AK976" s="346">
        <f t="shared" si="190"/>
        <v>0</v>
      </c>
      <c r="AL976" s="346">
        <f t="shared" si="191"/>
        <v>0</v>
      </c>
      <c r="AM976" s="346">
        <f t="shared" si="192"/>
        <v>0</v>
      </c>
      <c r="AN976" s="346">
        <f t="shared" si="193"/>
        <v>0</v>
      </c>
      <c r="AO976" s="346">
        <f t="shared" si="194"/>
        <v>0</v>
      </c>
    </row>
    <row r="977" spans="1:41" x14ac:dyDescent="0.25">
      <c r="A977" s="369"/>
      <c r="B977" s="369"/>
      <c r="C977" s="370"/>
      <c r="D977" s="369"/>
      <c r="E977" s="369"/>
      <c r="F977" s="369"/>
      <c r="G977" s="344">
        <f t="shared" si="195"/>
        <v>0</v>
      </c>
      <c r="H977" s="369"/>
      <c r="I977" s="369"/>
      <c r="J977" s="369"/>
      <c r="K977" s="369"/>
      <c r="L977" s="369"/>
      <c r="M977" s="369"/>
      <c r="N977" s="369"/>
      <c r="O977" s="369"/>
      <c r="P977" s="371"/>
      <c r="Q977" s="465">
        <f>IF(C977&gt;Allgemeines!$C$12,0,SUM(G977,H977,J977,K977,M977:N977)-SUM(I977,L977,O977:P977))</f>
        <v>0</v>
      </c>
      <c r="R977" s="369"/>
      <c r="S977" s="369"/>
      <c r="T977" s="369"/>
      <c r="U977" s="369"/>
      <c r="V977" s="344">
        <f t="shared" si="196"/>
        <v>0</v>
      </c>
      <c r="W977" s="345">
        <f>IF(ISBLANK($B977),0,VLOOKUP($B977,Listen!$A$2:$C$45,2,FALSE))</f>
        <v>0</v>
      </c>
      <c r="X977" s="345">
        <f>IF(ISBLANK($B977),0,VLOOKUP($B977,Listen!$A$2:$C$45,3,FALSE))</f>
        <v>0</v>
      </c>
      <c r="Y977" s="372">
        <f t="shared" si="199"/>
        <v>0</v>
      </c>
      <c r="Z977" s="372">
        <f t="shared" si="197"/>
        <v>0</v>
      </c>
      <c r="AA977" s="372">
        <f t="shared" si="197"/>
        <v>0</v>
      </c>
      <c r="AB977" s="372">
        <f t="shared" si="197"/>
        <v>0</v>
      </c>
      <c r="AC977" s="372">
        <f t="shared" si="197"/>
        <v>0</v>
      </c>
      <c r="AD977" s="372">
        <f t="shared" si="197"/>
        <v>0</v>
      </c>
      <c r="AE977" s="372">
        <f t="shared" si="197"/>
        <v>0</v>
      </c>
      <c r="AF977" s="346">
        <f t="shared" si="198"/>
        <v>0</v>
      </c>
      <c r="AG977" s="346">
        <f>IF(C977=Allgemeines!$C$12,SAV!$V977-SAV!$AH977,HLOOKUP(Allgemeines!$C$12-1,$AI$4:$AO$2000,ROW(C977)-3,FALSE)-$AH977)</f>
        <v>0</v>
      </c>
      <c r="AH977" s="346">
        <f>HLOOKUP(Allgemeines!$C$12,$AI$4:$AO$2000,ROW(C977)-3,FALSE)</f>
        <v>0</v>
      </c>
      <c r="AI977" s="346">
        <f t="shared" si="188"/>
        <v>0</v>
      </c>
      <c r="AJ977" s="346">
        <f t="shared" si="189"/>
        <v>0</v>
      </c>
      <c r="AK977" s="346">
        <f t="shared" si="190"/>
        <v>0</v>
      </c>
      <c r="AL977" s="346">
        <f t="shared" si="191"/>
        <v>0</v>
      </c>
      <c r="AM977" s="346">
        <f t="shared" si="192"/>
        <v>0</v>
      </c>
      <c r="AN977" s="346">
        <f t="shared" si="193"/>
        <v>0</v>
      </c>
      <c r="AO977" s="346">
        <f t="shared" si="194"/>
        <v>0</v>
      </c>
    </row>
    <row r="978" spans="1:41" x14ac:dyDescent="0.25">
      <c r="A978" s="369"/>
      <c r="B978" s="369"/>
      <c r="C978" s="370"/>
      <c r="D978" s="369"/>
      <c r="E978" s="369"/>
      <c r="F978" s="369"/>
      <c r="G978" s="344">
        <f t="shared" si="195"/>
        <v>0</v>
      </c>
      <c r="H978" s="369"/>
      <c r="I978" s="369"/>
      <c r="J978" s="369"/>
      <c r="K978" s="369"/>
      <c r="L978" s="369"/>
      <c r="M978" s="369"/>
      <c r="N978" s="369"/>
      <c r="O978" s="369"/>
      <c r="P978" s="371"/>
      <c r="Q978" s="465">
        <f>IF(C978&gt;Allgemeines!$C$12,0,SUM(G978,H978,J978,K978,M978:N978)-SUM(I978,L978,O978:P978))</f>
        <v>0</v>
      </c>
      <c r="R978" s="369"/>
      <c r="S978" s="369"/>
      <c r="T978" s="369"/>
      <c r="U978" s="369"/>
      <c r="V978" s="344">
        <f t="shared" si="196"/>
        <v>0</v>
      </c>
      <c r="W978" s="345">
        <f>IF(ISBLANK($B978),0,VLOOKUP($B978,Listen!$A$2:$C$45,2,FALSE))</f>
        <v>0</v>
      </c>
      <c r="X978" s="345">
        <f>IF(ISBLANK($B978),0,VLOOKUP($B978,Listen!$A$2:$C$45,3,FALSE))</f>
        <v>0</v>
      </c>
      <c r="Y978" s="372">
        <f t="shared" si="199"/>
        <v>0</v>
      </c>
      <c r="Z978" s="372">
        <f t="shared" si="197"/>
        <v>0</v>
      </c>
      <c r="AA978" s="372">
        <f t="shared" si="197"/>
        <v>0</v>
      </c>
      <c r="AB978" s="372">
        <f t="shared" si="197"/>
        <v>0</v>
      </c>
      <c r="AC978" s="372">
        <f t="shared" si="197"/>
        <v>0</v>
      </c>
      <c r="AD978" s="372">
        <f t="shared" si="197"/>
        <v>0</v>
      </c>
      <c r="AE978" s="372">
        <f t="shared" si="197"/>
        <v>0</v>
      </c>
      <c r="AF978" s="346">
        <f t="shared" si="198"/>
        <v>0</v>
      </c>
      <c r="AG978" s="346">
        <f>IF(C978=Allgemeines!$C$12,SAV!$V978-SAV!$AH978,HLOOKUP(Allgemeines!$C$12-1,$AI$4:$AO$2000,ROW(C978)-3,FALSE)-$AH978)</f>
        <v>0</v>
      </c>
      <c r="AH978" s="346">
        <f>HLOOKUP(Allgemeines!$C$12,$AI$4:$AO$2000,ROW(C978)-3,FALSE)</f>
        <v>0</v>
      </c>
      <c r="AI978" s="346">
        <f t="shared" si="188"/>
        <v>0</v>
      </c>
      <c r="AJ978" s="346">
        <f t="shared" si="189"/>
        <v>0</v>
      </c>
      <c r="AK978" s="346">
        <f t="shared" si="190"/>
        <v>0</v>
      </c>
      <c r="AL978" s="346">
        <f t="shared" si="191"/>
        <v>0</v>
      </c>
      <c r="AM978" s="346">
        <f t="shared" si="192"/>
        <v>0</v>
      </c>
      <c r="AN978" s="346">
        <f t="shared" si="193"/>
        <v>0</v>
      </c>
      <c r="AO978" s="346">
        <f t="shared" si="194"/>
        <v>0</v>
      </c>
    </row>
    <row r="979" spans="1:41" x14ac:dyDescent="0.25">
      <c r="A979" s="369"/>
      <c r="B979" s="369"/>
      <c r="C979" s="370"/>
      <c r="D979" s="369"/>
      <c r="E979" s="369"/>
      <c r="F979" s="369"/>
      <c r="G979" s="344">
        <f t="shared" si="195"/>
        <v>0</v>
      </c>
      <c r="H979" s="369"/>
      <c r="I979" s="369"/>
      <c r="J979" s="369"/>
      <c r="K979" s="369"/>
      <c r="L979" s="369"/>
      <c r="M979" s="369"/>
      <c r="N979" s="369"/>
      <c r="O979" s="369"/>
      <c r="P979" s="371"/>
      <c r="Q979" s="465">
        <f>IF(C979&gt;Allgemeines!$C$12,0,SUM(G979,H979,J979,K979,M979:N979)-SUM(I979,L979,O979:P979))</f>
        <v>0</v>
      </c>
      <c r="R979" s="369"/>
      <c r="S979" s="369"/>
      <c r="T979" s="369"/>
      <c r="U979" s="369"/>
      <c r="V979" s="344">
        <f t="shared" si="196"/>
        <v>0</v>
      </c>
      <c r="W979" s="345">
        <f>IF(ISBLANK($B979),0,VLOOKUP($B979,Listen!$A$2:$C$45,2,FALSE))</f>
        <v>0</v>
      </c>
      <c r="X979" s="345">
        <f>IF(ISBLANK($B979),0,VLOOKUP($B979,Listen!$A$2:$C$45,3,FALSE))</f>
        <v>0</v>
      </c>
      <c r="Y979" s="372">
        <f t="shared" si="199"/>
        <v>0</v>
      </c>
      <c r="Z979" s="372">
        <f t="shared" si="197"/>
        <v>0</v>
      </c>
      <c r="AA979" s="372">
        <f t="shared" si="197"/>
        <v>0</v>
      </c>
      <c r="AB979" s="372">
        <f t="shared" si="197"/>
        <v>0</v>
      </c>
      <c r="AC979" s="372">
        <f t="shared" si="197"/>
        <v>0</v>
      </c>
      <c r="AD979" s="372">
        <f t="shared" si="197"/>
        <v>0</v>
      </c>
      <c r="AE979" s="372">
        <f t="shared" si="197"/>
        <v>0</v>
      </c>
      <c r="AF979" s="346">
        <f t="shared" si="198"/>
        <v>0</v>
      </c>
      <c r="AG979" s="346">
        <f>IF(C979=Allgemeines!$C$12,SAV!$V979-SAV!$AH979,HLOOKUP(Allgemeines!$C$12-1,$AI$4:$AO$2000,ROW(C979)-3,FALSE)-$AH979)</f>
        <v>0</v>
      </c>
      <c r="AH979" s="346">
        <f>HLOOKUP(Allgemeines!$C$12,$AI$4:$AO$2000,ROW(C979)-3,FALSE)</f>
        <v>0</v>
      </c>
      <c r="AI979" s="346">
        <f t="shared" si="188"/>
        <v>0</v>
      </c>
      <c r="AJ979" s="346">
        <f t="shared" si="189"/>
        <v>0</v>
      </c>
      <c r="AK979" s="346">
        <f t="shared" si="190"/>
        <v>0</v>
      </c>
      <c r="AL979" s="346">
        <f t="shared" si="191"/>
        <v>0</v>
      </c>
      <c r="AM979" s="346">
        <f t="shared" si="192"/>
        <v>0</v>
      </c>
      <c r="AN979" s="346">
        <f t="shared" si="193"/>
        <v>0</v>
      </c>
      <c r="AO979" s="346">
        <f t="shared" si="194"/>
        <v>0</v>
      </c>
    </row>
    <row r="980" spans="1:41" x14ac:dyDescent="0.25">
      <c r="A980" s="369"/>
      <c r="B980" s="369"/>
      <c r="C980" s="370"/>
      <c r="D980" s="369"/>
      <c r="E980" s="369"/>
      <c r="F980" s="369"/>
      <c r="G980" s="344">
        <f t="shared" si="195"/>
        <v>0</v>
      </c>
      <c r="H980" s="369"/>
      <c r="I980" s="369"/>
      <c r="J980" s="369"/>
      <c r="K980" s="369"/>
      <c r="L980" s="369"/>
      <c r="M980" s="369"/>
      <c r="N980" s="369"/>
      <c r="O980" s="369"/>
      <c r="P980" s="371"/>
      <c r="Q980" s="465">
        <f>IF(C980&gt;Allgemeines!$C$12,0,SUM(G980,H980,J980,K980,M980:N980)-SUM(I980,L980,O980:P980))</f>
        <v>0</v>
      </c>
      <c r="R980" s="369"/>
      <c r="S980" s="369"/>
      <c r="T980" s="369"/>
      <c r="U980" s="369"/>
      <c r="V980" s="344">
        <f t="shared" si="196"/>
        <v>0</v>
      </c>
      <c r="W980" s="345">
        <f>IF(ISBLANK($B980),0,VLOOKUP($B980,Listen!$A$2:$C$45,2,FALSE))</f>
        <v>0</v>
      </c>
      <c r="X980" s="345">
        <f>IF(ISBLANK($B980),0,VLOOKUP($B980,Listen!$A$2:$C$45,3,FALSE))</f>
        <v>0</v>
      </c>
      <c r="Y980" s="372">
        <f t="shared" si="199"/>
        <v>0</v>
      </c>
      <c r="Z980" s="372">
        <f t="shared" si="197"/>
        <v>0</v>
      </c>
      <c r="AA980" s="372">
        <f t="shared" si="197"/>
        <v>0</v>
      </c>
      <c r="AB980" s="372">
        <f t="shared" si="197"/>
        <v>0</v>
      </c>
      <c r="AC980" s="372">
        <f t="shared" si="197"/>
        <v>0</v>
      </c>
      <c r="AD980" s="372">
        <f t="shared" si="197"/>
        <v>0</v>
      </c>
      <c r="AE980" s="372">
        <f t="shared" si="197"/>
        <v>0</v>
      </c>
      <c r="AF980" s="346">
        <f t="shared" si="198"/>
        <v>0</v>
      </c>
      <c r="AG980" s="346">
        <f>IF(C980=Allgemeines!$C$12,SAV!$V980-SAV!$AH980,HLOOKUP(Allgemeines!$C$12-1,$AI$4:$AO$2000,ROW(C980)-3,FALSE)-$AH980)</f>
        <v>0</v>
      </c>
      <c r="AH980" s="346">
        <f>HLOOKUP(Allgemeines!$C$12,$AI$4:$AO$2000,ROW(C980)-3,FALSE)</f>
        <v>0</v>
      </c>
      <c r="AI980" s="346">
        <f t="shared" si="188"/>
        <v>0</v>
      </c>
      <c r="AJ980" s="346">
        <f t="shared" si="189"/>
        <v>0</v>
      </c>
      <c r="AK980" s="346">
        <f t="shared" si="190"/>
        <v>0</v>
      </c>
      <c r="AL980" s="346">
        <f t="shared" si="191"/>
        <v>0</v>
      </c>
      <c r="AM980" s="346">
        <f t="shared" si="192"/>
        <v>0</v>
      </c>
      <c r="AN980" s="346">
        <f t="shared" si="193"/>
        <v>0</v>
      </c>
      <c r="AO980" s="346">
        <f t="shared" si="194"/>
        <v>0</v>
      </c>
    </row>
    <row r="981" spans="1:41" x14ac:dyDescent="0.25">
      <c r="A981" s="369"/>
      <c r="B981" s="369"/>
      <c r="C981" s="370"/>
      <c r="D981" s="369"/>
      <c r="E981" s="369"/>
      <c r="F981" s="369"/>
      <c r="G981" s="344">
        <f t="shared" si="195"/>
        <v>0</v>
      </c>
      <c r="H981" s="369"/>
      <c r="I981" s="369"/>
      <c r="J981" s="369"/>
      <c r="K981" s="369"/>
      <c r="L981" s="369"/>
      <c r="M981" s="369"/>
      <c r="N981" s="369"/>
      <c r="O981" s="369"/>
      <c r="P981" s="371"/>
      <c r="Q981" s="465">
        <f>IF(C981&gt;Allgemeines!$C$12,0,SUM(G981,H981,J981,K981,M981:N981)-SUM(I981,L981,O981:P981))</f>
        <v>0</v>
      </c>
      <c r="R981" s="369"/>
      <c r="S981" s="369"/>
      <c r="T981" s="369"/>
      <c r="U981" s="369"/>
      <c r="V981" s="344">
        <f t="shared" si="196"/>
        <v>0</v>
      </c>
      <c r="W981" s="345">
        <f>IF(ISBLANK($B981),0,VLOOKUP($B981,Listen!$A$2:$C$45,2,FALSE))</f>
        <v>0</v>
      </c>
      <c r="X981" s="345">
        <f>IF(ISBLANK($B981),0,VLOOKUP($B981,Listen!$A$2:$C$45,3,FALSE))</f>
        <v>0</v>
      </c>
      <c r="Y981" s="372">
        <f t="shared" si="199"/>
        <v>0</v>
      </c>
      <c r="Z981" s="372">
        <f t="shared" si="197"/>
        <v>0</v>
      </c>
      <c r="AA981" s="372">
        <f t="shared" si="197"/>
        <v>0</v>
      </c>
      <c r="AB981" s="372">
        <f t="shared" si="197"/>
        <v>0</v>
      </c>
      <c r="AC981" s="372">
        <f t="shared" si="197"/>
        <v>0</v>
      </c>
      <c r="AD981" s="372">
        <f t="shared" si="197"/>
        <v>0</v>
      </c>
      <c r="AE981" s="372">
        <f t="shared" si="197"/>
        <v>0</v>
      </c>
      <c r="AF981" s="346">
        <f t="shared" si="198"/>
        <v>0</v>
      </c>
      <c r="AG981" s="346">
        <f>IF(C981=Allgemeines!$C$12,SAV!$V981-SAV!$AH981,HLOOKUP(Allgemeines!$C$12-1,$AI$4:$AO$2000,ROW(C981)-3,FALSE)-$AH981)</f>
        <v>0</v>
      </c>
      <c r="AH981" s="346">
        <f>HLOOKUP(Allgemeines!$C$12,$AI$4:$AO$2000,ROW(C981)-3,FALSE)</f>
        <v>0</v>
      </c>
      <c r="AI981" s="346">
        <f t="shared" si="188"/>
        <v>0</v>
      </c>
      <c r="AJ981" s="346">
        <f t="shared" si="189"/>
        <v>0</v>
      </c>
      <c r="AK981" s="346">
        <f t="shared" si="190"/>
        <v>0</v>
      </c>
      <c r="AL981" s="346">
        <f t="shared" si="191"/>
        <v>0</v>
      </c>
      <c r="AM981" s="346">
        <f t="shared" si="192"/>
        <v>0</v>
      </c>
      <c r="AN981" s="346">
        <f t="shared" si="193"/>
        <v>0</v>
      </c>
      <c r="AO981" s="346">
        <f t="shared" si="194"/>
        <v>0</v>
      </c>
    </row>
    <row r="982" spans="1:41" x14ac:dyDescent="0.25">
      <c r="A982" s="369"/>
      <c r="B982" s="369"/>
      <c r="C982" s="370"/>
      <c r="D982" s="369"/>
      <c r="E982" s="369"/>
      <c r="F982" s="369"/>
      <c r="G982" s="344">
        <f t="shared" si="195"/>
        <v>0</v>
      </c>
      <c r="H982" s="369"/>
      <c r="I982" s="369"/>
      <c r="J982" s="369"/>
      <c r="K982" s="369"/>
      <c r="L982" s="369"/>
      <c r="M982" s="369"/>
      <c r="N982" s="369"/>
      <c r="O982" s="369"/>
      <c r="P982" s="371"/>
      <c r="Q982" s="465">
        <f>IF(C982&gt;Allgemeines!$C$12,0,SUM(G982,H982,J982,K982,M982:N982)-SUM(I982,L982,O982:P982))</f>
        <v>0</v>
      </c>
      <c r="R982" s="369"/>
      <c r="S982" s="369"/>
      <c r="T982" s="369"/>
      <c r="U982" s="369"/>
      <c r="V982" s="344">
        <f t="shared" si="196"/>
        <v>0</v>
      </c>
      <c r="W982" s="345">
        <f>IF(ISBLANK($B982),0,VLOOKUP($B982,Listen!$A$2:$C$45,2,FALSE))</f>
        <v>0</v>
      </c>
      <c r="X982" s="345">
        <f>IF(ISBLANK($B982),0,VLOOKUP($B982,Listen!$A$2:$C$45,3,FALSE))</f>
        <v>0</v>
      </c>
      <c r="Y982" s="372">
        <f t="shared" si="199"/>
        <v>0</v>
      </c>
      <c r="Z982" s="372">
        <f t="shared" si="197"/>
        <v>0</v>
      </c>
      <c r="AA982" s="372">
        <f t="shared" si="197"/>
        <v>0</v>
      </c>
      <c r="AB982" s="372">
        <f t="shared" si="197"/>
        <v>0</v>
      </c>
      <c r="AC982" s="372">
        <f t="shared" si="197"/>
        <v>0</v>
      </c>
      <c r="AD982" s="372">
        <f t="shared" si="197"/>
        <v>0</v>
      </c>
      <c r="AE982" s="372">
        <f t="shared" si="197"/>
        <v>0</v>
      </c>
      <c r="AF982" s="346">
        <f t="shared" si="198"/>
        <v>0</v>
      </c>
      <c r="AG982" s="346">
        <f>IF(C982=Allgemeines!$C$12,SAV!$V982-SAV!$AH982,HLOOKUP(Allgemeines!$C$12-1,$AI$4:$AO$2000,ROW(C982)-3,FALSE)-$AH982)</f>
        <v>0</v>
      </c>
      <c r="AH982" s="346">
        <f>HLOOKUP(Allgemeines!$C$12,$AI$4:$AO$2000,ROW(C982)-3,FALSE)</f>
        <v>0</v>
      </c>
      <c r="AI982" s="346">
        <f t="shared" si="188"/>
        <v>0</v>
      </c>
      <c r="AJ982" s="346">
        <f t="shared" si="189"/>
        <v>0</v>
      </c>
      <c r="AK982" s="346">
        <f t="shared" si="190"/>
        <v>0</v>
      </c>
      <c r="AL982" s="346">
        <f t="shared" si="191"/>
        <v>0</v>
      </c>
      <c r="AM982" s="346">
        <f t="shared" si="192"/>
        <v>0</v>
      </c>
      <c r="AN982" s="346">
        <f t="shared" si="193"/>
        <v>0</v>
      </c>
      <c r="AO982" s="346">
        <f t="shared" si="194"/>
        <v>0</v>
      </c>
    </row>
    <row r="983" spans="1:41" x14ac:dyDescent="0.25">
      <c r="A983" s="369"/>
      <c r="B983" s="369"/>
      <c r="C983" s="370"/>
      <c r="D983" s="369"/>
      <c r="E983" s="369"/>
      <c r="F983" s="369"/>
      <c r="G983" s="344">
        <f t="shared" si="195"/>
        <v>0</v>
      </c>
      <c r="H983" s="369"/>
      <c r="I983" s="369"/>
      <c r="J983" s="369"/>
      <c r="K983" s="369"/>
      <c r="L983" s="369"/>
      <c r="M983" s="369"/>
      <c r="N983" s="369"/>
      <c r="O983" s="369"/>
      <c r="P983" s="371"/>
      <c r="Q983" s="465">
        <f>IF(C983&gt;Allgemeines!$C$12,0,SUM(G983,H983,J983,K983,M983:N983)-SUM(I983,L983,O983:P983))</f>
        <v>0</v>
      </c>
      <c r="R983" s="369"/>
      <c r="S983" s="369"/>
      <c r="T983" s="369"/>
      <c r="U983" s="369"/>
      <c r="V983" s="344">
        <f t="shared" si="196"/>
        <v>0</v>
      </c>
      <c r="W983" s="345">
        <f>IF(ISBLANK($B983),0,VLOOKUP($B983,Listen!$A$2:$C$45,2,FALSE))</f>
        <v>0</v>
      </c>
      <c r="X983" s="345">
        <f>IF(ISBLANK($B983),0,VLOOKUP($B983,Listen!$A$2:$C$45,3,FALSE))</f>
        <v>0</v>
      </c>
      <c r="Y983" s="372">
        <f t="shared" si="199"/>
        <v>0</v>
      </c>
      <c r="Z983" s="372">
        <f t="shared" si="197"/>
        <v>0</v>
      </c>
      <c r="AA983" s="372">
        <f t="shared" si="197"/>
        <v>0</v>
      </c>
      <c r="AB983" s="372">
        <f t="shared" si="197"/>
        <v>0</v>
      </c>
      <c r="AC983" s="372">
        <f t="shared" si="197"/>
        <v>0</v>
      </c>
      <c r="AD983" s="372">
        <f t="shared" si="197"/>
        <v>0</v>
      </c>
      <c r="AE983" s="372">
        <f t="shared" si="197"/>
        <v>0</v>
      </c>
      <c r="AF983" s="346">
        <f t="shared" si="198"/>
        <v>0</v>
      </c>
      <c r="AG983" s="346">
        <f>IF(C983=Allgemeines!$C$12,SAV!$V983-SAV!$AH983,HLOOKUP(Allgemeines!$C$12-1,$AI$4:$AO$2000,ROW(C983)-3,FALSE)-$AH983)</f>
        <v>0</v>
      </c>
      <c r="AH983" s="346">
        <f>HLOOKUP(Allgemeines!$C$12,$AI$4:$AO$2000,ROW(C983)-3,FALSE)</f>
        <v>0</v>
      </c>
      <c r="AI983" s="346">
        <f t="shared" si="188"/>
        <v>0</v>
      </c>
      <c r="AJ983" s="346">
        <f t="shared" si="189"/>
        <v>0</v>
      </c>
      <c r="AK983" s="346">
        <f t="shared" si="190"/>
        <v>0</v>
      </c>
      <c r="AL983" s="346">
        <f t="shared" si="191"/>
        <v>0</v>
      </c>
      <c r="AM983" s="346">
        <f t="shared" si="192"/>
        <v>0</v>
      </c>
      <c r="AN983" s="346">
        <f t="shared" si="193"/>
        <v>0</v>
      </c>
      <c r="AO983" s="346">
        <f t="shared" si="194"/>
        <v>0</v>
      </c>
    </row>
    <row r="984" spans="1:41" x14ac:dyDescent="0.25">
      <c r="A984" s="369"/>
      <c r="B984" s="369"/>
      <c r="C984" s="370"/>
      <c r="D984" s="369"/>
      <c r="E984" s="369"/>
      <c r="F984" s="369"/>
      <c r="G984" s="344">
        <f t="shared" si="195"/>
        <v>0</v>
      </c>
      <c r="H984" s="369"/>
      <c r="I984" s="369"/>
      <c r="J984" s="369"/>
      <c r="K984" s="369"/>
      <c r="L984" s="369"/>
      <c r="M984" s="369"/>
      <c r="N984" s="369"/>
      <c r="O984" s="369"/>
      <c r="P984" s="371"/>
      <c r="Q984" s="465">
        <f>IF(C984&gt;Allgemeines!$C$12,0,SUM(G984,H984,J984,K984,M984:N984)-SUM(I984,L984,O984:P984))</f>
        <v>0</v>
      </c>
      <c r="R984" s="369"/>
      <c r="S984" s="369"/>
      <c r="T984" s="369"/>
      <c r="U984" s="369"/>
      <c r="V984" s="344">
        <f t="shared" si="196"/>
        <v>0</v>
      </c>
      <c r="W984" s="345">
        <f>IF(ISBLANK($B984),0,VLOOKUP($B984,Listen!$A$2:$C$45,2,FALSE))</f>
        <v>0</v>
      </c>
      <c r="X984" s="345">
        <f>IF(ISBLANK($B984),0,VLOOKUP($B984,Listen!$A$2:$C$45,3,FALSE))</f>
        <v>0</v>
      </c>
      <c r="Y984" s="372">
        <f t="shared" si="199"/>
        <v>0</v>
      </c>
      <c r="Z984" s="372">
        <f t="shared" si="197"/>
        <v>0</v>
      </c>
      <c r="AA984" s="372">
        <f t="shared" si="197"/>
        <v>0</v>
      </c>
      <c r="AB984" s="372">
        <f t="shared" si="197"/>
        <v>0</v>
      </c>
      <c r="AC984" s="372">
        <f t="shared" si="197"/>
        <v>0</v>
      </c>
      <c r="AD984" s="372">
        <f t="shared" si="197"/>
        <v>0</v>
      </c>
      <c r="AE984" s="372">
        <f t="shared" si="197"/>
        <v>0</v>
      </c>
      <c r="AF984" s="346">
        <f t="shared" si="198"/>
        <v>0</v>
      </c>
      <c r="AG984" s="346">
        <f>IF(C984=Allgemeines!$C$12,SAV!$V984-SAV!$AH984,HLOOKUP(Allgemeines!$C$12-1,$AI$4:$AO$2000,ROW(C984)-3,FALSE)-$AH984)</f>
        <v>0</v>
      </c>
      <c r="AH984" s="346">
        <f>HLOOKUP(Allgemeines!$C$12,$AI$4:$AO$2000,ROW(C984)-3,FALSE)</f>
        <v>0</v>
      </c>
      <c r="AI984" s="346">
        <f t="shared" si="188"/>
        <v>0</v>
      </c>
      <c r="AJ984" s="346">
        <f t="shared" si="189"/>
        <v>0</v>
      </c>
      <c r="AK984" s="346">
        <f t="shared" si="190"/>
        <v>0</v>
      </c>
      <c r="AL984" s="346">
        <f t="shared" si="191"/>
        <v>0</v>
      </c>
      <c r="AM984" s="346">
        <f t="shared" si="192"/>
        <v>0</v>
      </c>
      <c r="AN984" s="346">
        <f t="shared" si="193"/>
        <v>0</v>
      </c>
      <c r="AO984" s="346">
        <f t="shared" si="194"/>
        <v>0</v>
      </c>
    </row>
    <row r="985" spans="1:41" x14ac:dyDescent="0.25">
      <c r="A985" s="369"/>
      <c r="B985" s="369"/>
      <c r="C985" s="370"/>
      <c r="D985" s="369"/>
      <c r="E985" s="369"/>
      <c r="F985" s="369"/>
      <c r="G985" s="344">
        <f t="shared" si="195"/>
        <v>0</v>
      </c>
      <c r="H985" s="369"/>
      <c r="I985" s="369"/>
      <c r="J985" s="369"/>
      <c r="K985" s="369"/>
      <c r="L985" s="369"/>
      <c r="M985" s="369"/>
      <c r="N985" s="369"/>
      <c r="O985" s="369"/>
      <c r="P985" s="371"/>
      <c r="Q985" s="465">
        <f>IF(C985&gt;Allgemeines!$C$12,0,SUM(G985,H985,J985,K985,M985:N985)-SUM(I985,L985,O985:P985))</f>
        <v>0</v>
      </c>
      <c r="R985" s="369"/>
      <c r="S985" s="369"/>
      <c r="T985" s="369"/>
      <c r="U985" s="369"/>
      <c r="V985" s="344">
        <f t="shared" si="196"/>
        <v>0</v>
      </c>
      <c r="W985" s="345">
        <f>IF(ISBLANK($B985),0,VLOOKUP($B985,Listen!$A$2:$C$45,2,FALSE))</f>
        <v>0</v>
      </c>
      <c r="X985" s="345">
        <f>IF(ISBLANK($B985),0,VLOOKUP($B985,Listen!$A$2:$C$45,3,FALSE))</f>
        <v>0</v>
      </c>
      <c r="Y985" s="372">
        <f t="shared" si="199"/>
        <v>0</v>
      </c>
      <c r="Z985" s="372">
        <f t="shared" si="197"/>
        <v>0</v>
      </c>
      <c r="AA985" s="372">
        <f t="shared" si="197"/>
        <v>0</v>
      </c>
      <c r="AB985" s="372">
        <f t="shared" si="197"/>
        <v>0</v>
      </c>
      <c r="AC985" s="372">
        <f t="shared" si="197"/>
        <v>0</v>
      </c>
      <c r="AD985" s="372">
        <f t="shared" si="197"/>
        <v>0</v>
      </c>
      <c r="AE985" s="372">
        <f t="shared" si="197"/>
        <v>0</v>
      </c>
      <c r="AF985" s="346">
        <f t="shared" si="198"/>
        <v>0</v>
      </c>
      <c r="AG985" s="346">
        <f>IF(C985=Allgemeines!$C$12,SAV!$V985-SAV!$AH985,HLOOKUP(Allgemeines!$C$12-1,$AI$4:$AO$2000,ROW(C985)-3,FALSE)-$AH985)</f>
        <v>0</v>
      </c>
      <c r="AH985" s="346">
        <f>HLOOKUP(Allgemeines!$C$12,$AI$4:$AO$2000,ROW(C985)-3,FALSE)</f>
        <v>0</v>
      </c>
      <c r="AI985" s="346">
        <f t="shared" si="188"/>
        <v>0</v>
      </c>
      <c r="AJ985" s="346">
        <f t="shared" si="189"/>
        <v>0</v>
      </c>
      <c r="AK985" s="346">
        <f t="shared" si="190"/>
        <v>0</v>
      </c>
      <c r="AL985" s="346">
        <f t="shared" si="191"/>
        <v>0</v>
      </c>
      <c r="AM985" s="346">
        <f t="shared" si="192"/>
        <v>0</v>
      </c>
      <c r="AN985" s="346">
        <f t="shared" si="193"/>
        <v>0</v>
      </c>
      <c r="AO985" s="346">
        <f t="shared" si="194"/>
        <v>0</v>
      </c>
    </row>
    <row r="986" spans="1:41" x14ac:dyDescent="0.25">
      <c r="A986" s="369"/>
      <c r="B986" s="369"/>
      <c r="C986" s="370"/>
      <c r="D986" s="369"/>
      <c r="E986" s="369"/>
      <c r="F986" s="369"/>
      <c r="G986" s="344">
        <f t="shared" si="195"/>
        <v>0</v>
      </c>
      <c r="H986" s="369"/>
      <c r="I986" s="369"/>
      <c r="J986" s="369"/>
      <c r="K986" s="369"/>
      <c r="L986" s="369"/>
      <c r="M986" s="369"/>
      <c r="N986" s="369"/>
      <c r="O986" s="369"/>
      <c r="P986" s="371"/>
      <c r="Q986" s="465">
        <f>IF(C986&gt;Allgemeines!$C$12,0,SUM(G986,H986,J986,K986,M986:N986)-SUM(I986,L986,O986:P986))</f>
        <v>0</v>
      </c>
      <c r="R986" s="369"/>
      <c r="S986" s="369"/>
      <c r="T986" s="369"/>
      <c r="U986" s="369"/>
      <c r="V986" s="344">
        <f t="shared" si="196"/>
        <v>0</v>
      </c>
      <c r="W986" s="345">
        <f>IF(ISBLANK($B986),0,VLOOKUP($B986,Listen!$A$2:$C$45,2,FALSE))</f>
        <v>0</v>
      </c>
      <c r="X986" s="345">
        <f>IF(ISBLANK($B986),0,VLOOKUP($B986,Listen!$A$2:$C$45,3,FALSE))</f>
        <v>0</v>
      </c>
      <c r="Y986" s="372">
        <f t="shared" si="199"/>
        <v>0</v>
      </c>
      <c r="Z986" s="372">
        <f t="shared" si="197"/>
        <v>0</v>
      </c>
      <c r="AA986" s="372">
        <f t="shared" si="197"/>
        <v>0</v>
      </c>
      <c r="AB986" s="372">
        <f t="shared" si="197"/>
        <v>0</v>
      </c>
      <c r="AC986" s="372">
        <f t="shared" si="197"/>
        <v>0</v>
      </c>
      <c r="AD986" s="372">
        <f t="shared" si="197"/>
        <v>0</v>
      </c>
      <c r="AE986" s="372">
        <f t="shared" si="197"/>
        <v>0</v>
      </c>
      <c r="AF986" s="346">
        <f t="shared" si="198"/>
        <v>0</v>
      </c>
      <c r="AG986" s="346">
        <f>IF(C986=Allgemeines!$C$12,SAV!$V986-SAV!$AH986,HLOOKUP(Allgemeines!$C$12-1,$AI$4:$AO$2000,ROW(C986)-3,FALSE)-$AH986)</f>
        <v>0</v>
      </c>
      <c r="AH986" s="346">
        <f>HLOOKUP(Allgemeines!$C$12,$AI$4:$AO$2000,ROW(C986)-3,FALSE)</f>
        <v>0</v>
      </c>
      <c r="AI986" s="346">
        <f t="shared" si="188"/>
        <v>0</v>
      </c>
      <c r="AJ986" s="346">
        <f t="shared" si="189"/>
        <v>0</v>
      </c>
      <c r="AK986" s="346">
        <f t="shared" si="190"/>
        <v>0</v>
      </c>
      <c r="AL986" s="346">
        <f t="shared" si="191"/>
        <v>0</v>
      </c>
      <c r="AM986" s="346">
        <f t="shared" si="192"/>
        <v>0</v>
      </c>
      <c r="AN986" s="346">
        <f t="shared" si="193"/>
        <v>0</v>
      </c>
      <c r="AO986" s="346">
        <f t="shared" si="194"/>
        <v>0</v>
      </c>
    </row>
    <row r="987" spans="1:41" x14ac:dyDescent="0.25">
      <c r="A987" s="369"/>
      <c r="B987" s="369"/>
      <c r="C987" s="370"/>
      <c r="D987" s="369"/>
      <c r="E987" s="369"/>
      <c r="F987" s="369"/>
      <c r="G987" s="344">
        <f t="shared" si="195"/>
        <v>0</v>
      </c>
      <c r="H987" s="369"/>
      <c r="I987" s="369"/>
      <c r="J987" s="369"/>
      <c r="K987" s="369"/>
      <c r="L987" s="369"/>
      <c r="M987" s="369"/>
      <c r="N987" s="369"/>
      <c r="O987" s="369"/>
      <c r="P987" s="371"/>
      <c r="Q987" s="465">
        <f>IF(C987&gt;Allgemeines!$C$12,0,SUM(G987,H987,J987,K987,M987:N987)-SUM(I987,L987,O987:P987))</f>
        <v>0</v>
      </c>
      <c r="R987" s="369"/>
      <c r="S987" s="369"/>
      <c r="T987" s="369"/>
      <c r="U987" s="369"/>
      <c r="V987" s="344">
        <f t="shared" si="196"/>
        <v>0</v>
      </c>
      <c r="W987" s="345">
        <f>IF(ISBLANK($B987),0,VLOOKUP($B987,Listen!$A$2:$C$45,2,FALSE))</f>
        <v>0</v>
      </c>
      <c r="X987" s="345">
        <f>IF(ISBLANK($B987),0,VLOOKUP($B987,Listen!$A$2:$C$45,3,FALSE))</f>
        <v>0</v>
      </c>
      <c r="Y987" s="372">
        <f t="shared" si="199"/>
        <v>0</v>
      </c>
      <c r="Z987" s="372">
        <f t="shared" si="197"/>
        <v>0</v>
      </c>
      <c r="AA987" s="372">
        <f t="shared" si="197"/>
        <v>0</v>
      </c>
      <c r="AB987" s="372">
        <f t="shared" si="197"/>
        <v>0</v>
      </c>
      <c r="AC987" s="372">
        <f t="shared" si="197"/>
        <v>0</v>
      </c>
      <c r="AD987" s="372">
        <f t="shared" si="197"/>
        <v>0</v>
      </c>
      <c r="AE987" s="372">
        <f t="shared" si="197"/>
        <v>0</v>
      </c>
      <c r="AF987" s="346">
        <f t="shared" si="198"/>
        <v>0</v>
      </c>
      <c r="AG987" s="346">
        <f>IF(C987=Allgemeines!$C$12,SAV!$V987-SAV!$AH987,HLOOKUP(Allgemeines!$C$12-1,$AI$4:$AO$2000,ROW(C987)-3,FALSE)-$AH987)</f>
        <v>0</v>
      </c>
      <c r="AH987" s="346">
        <f>HLOOKUP(Allgemeines!$C$12,$AI$4:$AO$2000,ROW(C987)-3,FALSE)</f>
        <v>0</v>
      </c>
      <c r="AI987" s="346">
        <f t="shared" si="188"/>
        <v>0</v>
      </c>
      <c r="AJ987" s="346">
        <f t="shared" si="189"/>
        <v>0</v>
      </c>
      <c r="AK987" s="346">
        <f t="shared" si="190"/>
        <v>0</v>
      </c>
      <c r="AL987" s="346">
        <f t="shared" si="191"/>
        <v>0</v>
      </c>
      <c r="AM987" s="346">
        <f t="shared" si="192"/>
        <v>0</v>
      </c>
      <c r="AN987" s="346">
        <f t="shared" si="193"/>
        <v>0</v>
      </c>
      <c r="AO987" s="346">
        <f t="shared" si="194"/>
        <v>0</v>
      </c>
    </row>
    <row r="988" spans="1:41" x14ac:dyDescent="0.25">
      <c r="A988" s="369"/>
      <c r="B988" s="369"/>
      <c r="C988" s="370"/>
      <c r="D988" s="369"/>
      <c r="E988" s="369"/>
      <c r="F988" s="369"/>
      <c r="G988" s="344">
        <f t="shared" si="195"/>
        <v>0</v>
      </c>
      <c r="H988" s="369"/>
      <c r="I988" s="369"/>
      <c r="J988" s="369"/>
      <c r="K988" s="369"/>
      <c r="L988" s="369"/>
      <c r="M988" s="369"/>
      <c r="N988" s="369"/>
      <c r="O988" s="369"/>
      <c r="P988" s="371"/>
      <c r="Q988" s="465">
        <f>IF(C988&gt;Allgemeines!$C$12,0,SUM(G988,H988,J988,K988,M988:N988)-SUM(I988,L988,O988:P988))</f>
        <v>0</v>
      </c>
      <c r="R988" s="369"/>
      <c r="S988" s="369"/>
      <c r="T988" s="369"/>
      <c r="U988" s="369"/>
      <c r="V988" s="344">
        <f t="shared" si="196"/>
        <v>0</v>
      </c>
      <c r="W988" s="345">
        <f>IF(ISBLANK($B988),0,VLOOKUP($B988,Listen!$A$2:$C$45,2,FALSE))</f>
        <v>0</v>
      </c>
      <c r="X988" s="345">
        <f>IF(ISBLANK($B988),0,VLOOKUP($B988,Listen!$A$2:$C$45,3,FALSE))</f>
        <v>0</v>
      </c>
      <c r="Y988" s="372">
        <f t="shared" si="199"/>
        <v>0</v>
      </c>
      <c r="Z988" s="372">
        <f t="shared" si="197"/>
        <v>0</v>
      </c>
      <c r="AA988" s="372">
        <f t="shared" si="197"/>
        <v>0</v>
      </c>
      <c r="AB988" s="372">
        <f t="shared" si="197"/>
        <v>0</v>
      </c>
      <c r="AC988" s="372">
        <f t="shared" si="197"/>
        <v>0</v>
      </c>
      <c r="AD988" s="372">
        <f t="shared" si="197"/>
        <v>0</v>
      </c>
      <c r="AE988" s="372">
        <f t="shared" si="197"/>
        <v>0</v>
      </c>
      <c r="AF988" s="346">
        <f t="shared" si="198"/>
        <v>0</v>
      </c>
      <c r="AG988" s="346">
        <f>IF(C988=Allgemeines!$C$12,SAV!$V988-SAV!$AH988,HLOOKUP(Allgemeines!$C$12-1,$AI$4:$AO$2000,ROW(C988)-3,FALSE)-$AH988)</f>
        <v>0</v>
      </c>
      <c r="AH988" s="346">
        <f>HLOOKUP(Allgemeines!$C$12,$AI$4:$AO$2000,ROW(C988)-3,FALSE)</f>
        <v>0</v>
      </c>
      <c r="AI988" s="346">
        <f t="shared" si="188"/>
        <v>0</v>
      </c>
      <c r="AJ988" s="346">
        <f t="shared" si="189"/>
        <v>0</v>
      </c>
      <c r="AK988" s="346">
        <f t="shared" si="190"/>
        <v>0</v>
      </c>
      <c r="AL988" s="346">
        <f t="shared" si="191"/>
        <v>0</v>
      </c>
      <c r="AM988" s="346">
        <f t="shared" si="192"/>
        <v>0</v>
      </c>
      <c r="AN988" s="346">
        <f t="shared" si="193"/>
        <v>0</v>
      </c>
      <c r="AO988" s="346">
        <f t="shared" si="194"/>
        <v>0</v>
      </c>
    </row>
    <row r="989" spans="1:41" x14ac:dyDescent="0.25">
      <c r="A989" s="369"/>
      <c r="B989" s="369"/>
      <c r="C989" s="370"/>
      <c r="D989" s="369"/>
      <c r="E989" s="369"/>
      <c r="F989" s="369"/>
      <c r="G989" s="344">
        <f t="shared" si="195"/>
        <v>0</v>
      </c>
      <c r="H989" s="369"/>
      <c r="I989" s="369"/>
      <c r="J989" s="369"/>
      <c r="K989" s="369"/>
      <c r="L989" s="369"/>
      <c r="M989" s="369"/>
      <c r="N989" s="369"/>
      <c r="O989" s="369"/>
      <c r="P989" s="371"/>
      <c r="Q989" s="465">
        <f>IF(C989&gt;Allgemeines!$C$12,0,SUM(G989,H989,J989,K989,M989:N989)-SUM(I989,L989,O989:P989))</f>
        <v>0</v>
      </c>
      <c r="R989" s="369"/>
      <c r="S989" s="369"/>
      <c r="T989" s="369"/>
      <c r="U989" s="369"/>
      <c r="V989" s="344">
        <f t="shared" si="196"/>
        <v>0</v>
      </c>
      <c r="W989" s="345">
        <f>IF(ISBLANK($B989),0,VLOOKUP($B989,Listen!$A$2:$C$45,2,FALSE))</f>
        <v>0</v>
      </c>
      <c r="X989" s="345">
        <f>IF(ISBLANK($B989),0,VLOOKUP($B989,Listen!$A$2:$C$45,3,FALSE))</f>
        <v>0</v>
      </c>
      <c r="Y989" s="372">
        <f t="shared" si="199"/>
        <v>0</v>
      </c>
      <c r="Z989" s="372">
        <f t="shared" si="197"/>
        <v>0</v>
      </c>
      <c r="AA989" s="372">
        <f t="shared" si="197"/>
        <v>0</v>
      </c>
      <c r="AB989" s="372">
        <f t="shared" si="197"/>
        <v>0</v>
      </c>
      <c r="AC989" s="372">
        <f t="shared" si="197"/>
        <v>0</v>
      </c>
      <c r="AD989" s="372">
        <f t="shared" si="197"/>
        <v>0</v>
      </c>
      <c r="AE989" s="372">
        <f t="shared" si="197"/>
        <v>0</v>
      </c>
      <c r="AF989" s="346">
        <f t="shared" si="198"/>
        <v>0</v>
      </c>
      <c r="AG989" s="346">
        <f>IF(C989=Allgemeines!$C$12,SAV!$V989-SAV!$AH989,HLOOKUP(Allgemeines!$C$12-1,$AI$4:$AO$2000,ROW(C989)-3,FALSE)-$AH989)</f>
        <v>0</v>
      </c>
      <c r="AH989" s="346">
        <f>HLOOKUP(Allgemeines!$C$12,$AI$4:$AO$2000,ROW(C989)-3,FALSE)</f>
        <v>0</v>
      </c>
      <c r="AI989" s="346">
        <f t="shared" si="188"/>
        <v>0</v>
      </c>
      <c r="AJ989" s="346">
        <f t="shared" si="189"/>
        <v>0</v>
      </c>
      <c r="AK989" s="346">
        <f t="shared" si="190"/>
        <v>0</v>
      </c>
      <c r="AL989" s="346">
        <f t="shared" si="191"/>
        <v>0</v>
      </c>
      <c r="AM989" s="346">
        <f t="shared" si="192"/>
        <v>0</v>
      </c>
      <c r="AN989" s="346">
        <f t="shared" si="193"/>
        <v>0</v>
      </c>
      <c r="AO989" s="346">
        <f t="shared" si="194"/>
        <v>0</v>
      </c>
    </row>
    <row r="990" spans="1:41" x14ac:dyDescent="0.25">
      <c r="A990" s="369"/>
      <c r="B990" s="369"/>
      <c r="C990" s="370"/>
      <c r="D990" s="369"/>
      <c r="E990" s="369"/>
      <c r="F990" s="369"/>
      <c r="G990" s="344">
        <f t="shared" si="195"/>
        <v>0</v>
      </c>
      <c r="H990" s="369"/>
      <c r="I990" s="369"/>
      <c r="J990" s="369"/>
      <c r="K990" s="369"/>
      <c r="L990" s="369"/>
      <c r="M990" s="369"/>
      <c r="N990" s="369"/>
      <c r="O990" s="369"/>
      <c r="P990" s="371"/>
      <c r="Q990" s="465">
        <f>IF(C990&gt;Allgemeines!$C$12,0,SUM(G990,H990,J990,K990,M990:N990)-SUM(I990,L990,O990:P990))</f>
        <v>0</v>
      </c>
      <c r="R990" s="369"/>
      <c r="S990" s="369"/>
      <c r="T990" s="369"/>
      <c r="U990" s="369"/>
      <c r="V990" s="344">
        <f t="shared" si="196"/>
        <v>0</v>
      </c>
      <c r="W990" s="345">
        <f>IF(ISBLANK($B990),0,VLOOKUP($B990,Listen!$A$2:$C$45,2,FALSE))</f>
        <v>0</v>
      </c>
      <c r="X990" s="345">
        <f>IF(ISBLANK($B990),0,VLOOKUP($B990,Listen!$A$2:$C$45,3,FALSE))</f>
        <v>0</v>
      </c>
      <c r="Y990" s="372">
        <f t="shared" si="199"/>
        <v>0</v>
      </c>
      <c r="Z990" s="372">
        <f t="shared" si="197"/>
        <v>0</v>
      </c>
      <c r="AA990" s="372">
        <f t="shared" si="197"/>
        <v>0</v>
      </c>
      <c r="AB990" s="372">
        <f t="shared" si="197"/>
        <v>0</v>
      </c>
      <c r="AC990" s="372">
        <f t="shared" si="197"/>
        <v>0</v>
      </c>
      <c r="AD990" s="372">
        <f t="shared" si="197"/>
        <v>0</v>
      </c>
      <c r="AE990" s="372">
        <f t="shared" si="197"/>
        <v>0</v>
      </c>
      <c r="AF990" s="346">
        <f t="shared" si="198"/>
        <v>0</v>
      </c>
      <c r="AG990" s="346">
        <f>IF(C990=Allgemeines!$C$12,SAV!$V990-SAV!$AH990,HLOOKUP(Allgemeines!$C$12-1,$AI$4:$AO$2000,ROW(C990)-3,FALSE)-$AH990)</f>
        <v>0</v>
      </c>
      <c r="AH990" s="346">
        <f>HLOOKUP(Allgemeines!$C$12,$AI$4:$AO$2000,ROW(C990)-3,FALSE)</f>
        <v>0</v>
      </c>
      <c r="AI990" s="346">
        <f t="shared" si="188"/>
        <v>0</v>
      </c>
      <c r="AJ990" s="346">
        <f t="shared" si="189"/>
        <v>0</v>
      </c>
      <c r="AK990" s="346">
        <f t="shared" si="190"/>
        <v>0</v>
      </c>
      <c r="AL990" s="346">
        <f t="shared" si="191"/>
        <v>0</v>
      </c>
      <c r="AM990" s="346">
        <f t="shared" si="192"/>
        <v>0</v>
      </c>
      <c r="AN990" s="346">
        <f t="shared" si="193"/>
        <v>0</v>
      </c>
      <c r="AO990" s="346">
        <f t="shared" si="194"/>
        <v>0</v>
      </c>
    </row>
    <row r="991" spans="1:41" x14ac:dyDescent="0.25">
      <c r="A991" s="369"/>
      <c r="B991" s="369"/>
      <c r="C991" s="370"/>
      <c r="D991" s="369"/>
      <c r="E991" s="369"/>
      <c r="F991" s="369"/>
      <c r="G991" s="344">
        <f t="shared" si="195"/>
        <v>0</v>
      </c>
      <c r="H991" s="369"/>
      <c r="I991" s="369"/>
      <c r="J991" s="369"/>
      <c r="K991" s="369"/>
      <c r="L991" s="369"/>
      <c r="M991" s="369"/>
      <c r="N991" s="369"/>
      <c r="O991" s="369"/>
      <c r="P991" s="371"/>
      <c r="Q991" s="465">
        <f>IF(C991&gt;Allgemeines!$C$12,0,SUM(G991,H991,J991,K991,M991:N991)-SUM(I991,L991,O991:P991))</f>
        <v>0</v>
      </c>
      <c r="R991" s="369"/>
      <c r="S991" s="369"/>
      <c r="T991" s="369"/>
      <c r="U991" s="369"/>
      <c r="V991" s="344">
        <f t="shared" si="196"/>
        <v>0</v>
      </c>
      <c r="W991" s="345">
        <f>IF(ISBLANK($B991),0,VLOOKUP($B991,Listen!$A$2:$C$45,2,FALSE))</f>
        <v>0</v>
      </c>
      <c r="X991" s="345">
        <f>IF(ISBLANK($B991),0,VLOOKUP($B991,Listen!$A$2:$C$45,3,FALSE))</f>
        <v>0</v>
      </c>
      <c r="Y991" s="372">
        <f t="shared" si="199"/>
        <v>0</v>
      </c>
      <c r="Z991" s="372">
        <f t="shared" si="197"/>
        <v>0</v>
      </c>
      <c r="AA991" s="372">
        <f t="shared" si="197"/>
        <v>0</v>
      </c>
      <c r="AB991" s="372">
        <f t="shared" si="197"/>
        <v>0</v>
      </c>
      <c r="AC991" s="372">
        <f t="shared" si="197"/>
        <v>0</v>
      </c>
      <c r="AD991" s="372">
        <f t="shared" si="197"/>
        <v>0</v>
      </c>
      <c r="AE991" s="372">
        <f t="shared" si="197"/>
        <v>0</v>
      </c>
      <c r="AF991" s="346">
        <f t="shared" si="198"/>
        <v>0</v>
      </c>
      <c r="AG991" s="346">
        <f>IF(C991=Allgemeines!$C$12,SAV!$V991-SAV!$AH991,HLOOKUP(Allgemeines!$C$12-1,$AI$4:$AO$2000,ROW(C991)-3,FALSE)-$AH991)</f>
        <v>0</v>
      </c>
      <c r="AH991" s="346">
        <f>HLOOKUP(Allgemeines!$C$12,$AI$4:$AO$2000,ROW(C991)-3,FALSE)</f>
        <v>0</v>
      </c>
      <c r="AI991" s="346">
        <f t="shared" si="188"/>
        <v>0</v>
      </c>
      <c r="AJ991" s="346">
        <f t="shared" si="189"/>
        <v>0</v>
      </c>
      <c r="AK991" s="346">
        <f t="shared" si="190"/>
        <v>0</v>
      </c>
      <c r="AL991" s="346">
        <f t="shared" si="191"/>
        <v>0</v>
      </c>
      <c r="AM991" s="346">
        <f t="shared" si="192"/>
        <v>0</v>
      </c>
      <c r="AN991" s="346">
        <f t="shared" si="193"/>
        <v>0</v>
      </c>
      <c r="AO991" s="346">
        <f t="shared" si="194"/>
        <v>0</v>
      </c>
    </row>
    <row r="992" spans="1:41" x14ac:dyDescent="0.25">
      <c r="A992" s="369"/>
      <c r="B992" s="369"/>
      <c r="C992" s="370"/>
      <c r="D992" s="369"/>
      <c r="E992" s="369"/>
      <c r="F992" s="369"/>
      <c r="G992" s="344">
        <f t="shared" si="195"/>
        <v>0</v>
      </c>
      <c r="H992" s="369"/>
      <c r="I992" s="369"/>
      <c r="J992" s="369"/>
      <c r="K992" s="369"/>
      <c r="L992" s="369"/>
      <c r="M992" s="369"/>
      <c r="N992" s="369"/>
      <c r="O992" s="369"/>
      <c r="P992" s="371"/>
      <c r="Q992" s="465">
        <f>IF(C992&gt;Allgemeines!$C$12,0,SUM(G992,H992,J992,K992,M992:N992)-SUM(I992,L992,O992:P992))</f>
        <v>0</v>
      </c>
      <c r="R992" s="369"/>
      <c r="S992" s="369"/>
      <c r="T992" s="369"/>
      <c r="U992" s="369"/>
      <c r="V992" s="344">
        <f t="shared" si="196"/>
        <v>0</v>
      </c>
      <c r="W992" s="345">
        <f>IF(ISBLANK($B992),0,VLOOKUP($B992,Listen!$A$2:$C$45,2,FALSE))</f>
        <v>0</v>
      </c>
      <c r="X992" s="345">
        <f>IF(ISBLANK($B992),0,VLOOKUP($B992,Listen!$A$2:$C$45,3,FALSE))</f>
        <v>0</v>
      </c>
      <c r="Y992" s="372">
        <f t="shared" si="199"/>
        <v>0</v>
      </c>
      <c r="Z992" s="372">
        <f t="shared" si="197"/>
        <v>0</v>
      </c>
      <c r="AA992" s="372">
        <f t="shared" si="197"/>
        <v>0</v>
      </c>
      <c r="AB992" s="372">
        <f t="shared" si="197"/>
        <v>0</v>
      </c>
      <c r="AC992" s="372">
        <f t="shared" si="197"/>
        <v>0</v>
      </c>
      <c r="AD992" s="372">
        <f t="shared" si="197"/>
        <v>0</v>
      </c>
      <c r="AE992" s="372">
        <f t="shared" si="197"/>
        <v>0</v>
      </c>
      <c r="AF992" s="346">
        <f t="shared" si="198"/>
        <v>0</v>
      </c>
      <c r="AG992" s="346">
        <f>IF(C992=Allgemeines!$C$12,SAV!$V992-SAV!$AH992,HLOOKUP(Allgemeines!$C$12-1,$AI$4:$AO$2000,ROW(C992)-3,FALSE)-$AH992)</f>
        <v>0</v>
      </c>
      <c r="AH992" s="346">
        <f>HLOOKUP(Allgemeines!$C$12,$AI$4:$AO$2000,ROW(C992)-3,FALSE)</f>
        <v>0</v>
      </c>
      <c r="AI992" s="346">
        <f t="shared" si="188"/>
        <v>0</v>
      </c>
      <c r="AJ992" s="346">
        <f t="shared" si="189"/>
        <v>0</v>
      </c>
      <c r="AK992" s="346">
        <f t="shared" si="190"/>
        <v>0</v>
      </c>
      <c r="AL992" s="346">
        <f t="shared" si="191"/>
        <v>0</v>
      </c>
      <c r="AM992" s="346">
        <f t="shared" si="192"/>
        <v>0</v>
      </c>
      <c r="AN992" s="346">
        <f t="shared" si="193"/>
        <v>0</v>
      </c>
      <c r="AO992" s="346">
        <f t="shared" si="194"/>
        <v>0</v>
      </c>
    </row>
    <row r="993" spans="1:41" x14ac:dyDescent="0.25">
      <c r="A993" s="369"/>
      <c r="B993" s="369"/>
      <c r="C993" s="370"/>
      <c r="D993" s="369"/>
      <c r="E993" s="369"/>
      <c r="F993" s="369"/>
      <c r="G993" s="344">
        <f t="shared" si="195"/>
        <v>0</v>
      </c>
      <c r="H993" s="369"/>
      <c r="I993" s="369"/>
      <c r="J993" s="369"/>
      <c r="K993" s="369"/>
      <c r="L993" s="369"/>
      <c r="M993" s="369"/>
      <c r="N993" s="369"/>
      <c r="O993" s="369"/>
      <c r="P993" s="371"/>
      <c r="Q993" s="465">
        <f>IF(C993&gt;Allgemeines!$C$12,0,SUM(G993,H993,J993,K993,M993:N993)-SUM(I993,L993,O993:P993))</f>
        <v>0</v>
      </c>
      <c r="R993" s="369"/>
      <c r="S993" s="369"/>
      <c r="T993" s="369"/>
      <c r="U993" s="369"/>
      <c r="V993" s="344">
        <f t="shared" si="196"/>
        <v>0</v>
      </c>
      <c r="W993" s="345">
        <f>IF(ISBLANK($B993),0,VLOOKUP($B993,Listen!$A$2:$C$45,2,FALSE))</f>
        <v>0</v>
      </c>
      <c r="X993" s="345">
        <f>IF(ISBLANK($B993),0,VLOOKUP($B993,Listen!$A$2:$C$45,3,FALSE))</f>
        <v>0</v>
      </c>
      <c r="Y993" s="372">
        <f t="shared" si="199"/>
        <v>0</v>
      </c>
      <c r="Z993" s="372">
        <f t="shared" si="197"/>
        <v>0</v>
      </c>
      <c r="AA993" s="372">
        <f t="shared" si="197"/>
        <v>0</v>
      </c>
      <c r="AB993" s="372">
        <f t="shared" si="197"/>
        <v>0</v>
      </c>
      <c r="AC993" s="372">
        <f t="shared" si="197"/>
        <v>0</v>
      </c>
      <c r="AD993" s="372">
        <f t="shared" si="197"/>
        <v>0</v>
      </c>
      <c r="AE993" s="372">
        <f t="shared" si="197"/>
        <v>0</v>
      </c>
      <c r="AF993" s="346">
        <f t="shared" si="198"/>
        <v>0</v>
      </c>
      <c r="AG993" s="346">
        <f>IF(C993=Allgemeines!$C$12,SAV!$V993-SAV!$AH993,HLOOKUP(Allgemeines!$C$12-1,$AI$4:$AO$2000,ROW(C993)-3,FALSE)-$AH993)</f>
        <v>0</v>
      </c>
      <c r="AH993" s="346">
        <f>HLOOKUP(Allgemeines!$C$12,$AI$4:$AO$2000,ROW(C993)-3,FALSE)</f>
        <v>0</v>
      </c>
      <c r="AI993" s="346">
        <f t="shared" si="188"/>
        <v>0</v>
      </c>
      <c r="AJ993" s="346">
        <f t="shared" si="189"/>
        <v>0</v>
      </c>
      <c r="AK993" s="346">
        <f t="shared" si="190"/>
        <v>0</v>
      </c>
      <c r="AL993" s="346">
        <f t="shared" si="191"/>
        <v>0</v>
      </c>
      <c r="AM993" s="346">
        <f t="shared" si="192"/>
        <v>0</v>
      </c>
      <c r="AN993" s="346">
        <f t="shared" si="193"/>
        <v>0</v>
      </c>
      <c r="AO993" s="346">
        <f t="shared" si="194"/>
        <v>0</v>
      </c>
    </row>
    <row r="994" spans="1:41" x14ac:dyDescent="0.25">
      <c r="A994" s="369"/>
      <c r="B994" s="369"/>
      <c r="C994" s="370"/>
      <c r="D994" s="369"/>
      <c r="E994" s="369"/>
      <c r="F994" s="369"/>
      <c r="G994" s="344">
        <f t="shared" si="195"/>
        <v>0</v>
      </c>
      <c r="H994" s="369"/>
      <c r="I994" s="369"/>
      <c r="J994" s="369"/>
      <c r="K994" s="369"/>
      <c r="L994" s="369"/>
      <c r="M994" s="369"/>
      <c r="N994" s="369"/>
      <c r="O994" s="369"/>
      <c r="P994" s="371"/>
      <c r="Q994" s="465">
        <f>IF(C994&gt;Allgemeines!$C$12,0,SUM(G994,H994,J994,K994,M994:N994)-SUM(I994,L994,O994:P994))</f>
        <v>0</v>
      </c>
      <c r="R994" s="369"/>
      <c r="S994" s="369"/>
      <c r="T994" s="369"/>
      <c r="U994" s="369"/>
      <c r="V994" s="344">
        <f t="shared" si="196"/>
        <v>0</v>
      </c>
      <c r="W994" s="345">
        <f>IF(ISBLANK($B994),0,VLOOKUP($B994,Listen!$A$2:$C$45,2,FALSE))</f>
        <v>0</v>
      </c>
      <c r="X994" s="345">
        <f>IF(ISBLANK($B994),0,VLOOKUP($B994,Listen!$A$2:$C$45,3,FALSE))</f>
        <v>0</v>
      </c>
      <c r="Y994" s="372">
        <f t="shared" si="199"/>
        <v>0</v>
      </c>
      <c r="Z994" s="372">
        <f t="shared" si="197"/>
        <v>0</v>
      </c>
      <c r="AA994" s="372">
        <f t="shared" si="197"/>
        <v>0</v>
      </c>
      <c r="AB994" s="372">
        <f t="shared" si="197"/>
        <v>0</v>
      </c>
      <c r="AC994" s="372">
        <f t="shared" si="197"/>
        <v>0</v>
      </c>
      <c r="AD994" s="372">
        <f t="shared" si="197"/>
        <v>0</v>
      </c>
      <c r="AE994" s="372">
        <f t="shared" si="197"/>
        <v>0</v>
      </c>
      <c r="AF994" s="346">
        <f t="shared" si="198"/>
        <v>0</v>
      </c>
      <c r="AG994" s="346">
        <f>IF(C994=Allgemeines!$C$12,SAV!$V994-SAV!$AH994,HLOOKUP(Allgemeines!$C$12-1,$AI$4:$AO$2000,ROW(C994)-3,FALSE)-$AH994)</f>
        <v>0</v>
      </c>
      <c r="AH994" s="346">
        <f>HLOOKUP(Allgemeines!$C$12,$AI$4:$AO$2000,ROW(C994)-3,FALSE)</f>
        <v>0</v>
      </c>
      <c r="AI994" s="346">
        <f t="shared" si="188"/>
        <v>0</v>
      </c>
      <c r="AJ994" s="346">
        <f t="shared" si="189"/>
        <v>0</v>
      </c>
      <c r="AK994" s="346">
        <f t="shared" si="190"/>
        <v>0</v>
      </c>
      <c r="AL994" s="346">
        <f t="shared" si="191"/>
        <v>0</v>
      </c>
      <c r="AM994" s="346">
        <f t="shared" si="192"/>
        <v>0</v>
      </c>
      <c r="AN994" s="346">
        <f t="shared" si="193"/>
        <v>0</v>
      </c>
      <c r="AO994" s="346">
        <f t="shared" si="194"/>
        <v>0</v>
      </c>
    </row>
    <row r="995" spans="1:41" x14ac:dyDescent="0.25">
      <c r="A995" s="369"/>
      <c r="B995" s="369"/>
      <c r="C995" s="370"/>
      <c r="D995" s="369"/>
      <c r="E995" s="369"/>
      <c r="F995" s="369"/>
      <c r="G995" s="344">
        <f t="shared" si="195"/>
        <v>0</v>
      </c>
      <c r="H995" s="369"/>
      <c r="I995" s="369"/>
      <c r="J995" s="369"/>
      <c r="K995" s="369"/>
      <c r="L995" s="369"/>
      <c r="M995" s="369"/>
      <c r="N995" s="369"/>
      <c r="O995" s="369"/>
      <c r="P995" s="371"/>
      <c r="Q995" s="465">
        <f>IF(C995&gt;Allgemeines!$C$12,0,SUM(G995,H995,J995,K995,M995:N995)-SUM(I995,L995,O995:P995))</f>
        <v>0</v>
      </c>
      <c r="R995" s="369"/>
      <c r="S995" s="369"/>
      <c r="T995" s="369"/>
      <c r="U995" s="369"/>
      <c r="V995" s="344">
        <f t="shared" si="196"/>
        <v>0</v>
      </c>
      <c r="W995" s="345">
        <f>IF(ISBLANK($B995),0,VLOOKUP($B995,Listen!$A$2:$C$45,2,FALSE))</f>
        <v>0</v>
      </c>
      <c r="X995" s="345">
        <f>IF(ISBLANK($B995),0,VLOOKUP($B995,Listen!$A$2:$C$45,3,FALSE))</f>
        <v>0</v>
      </c>
      <c r="Y995" s="372">
        <f t="shared" si="199"/>
        <v>0</v>
      </c>
      <c r="Z995" s="372">
        <f t="shared" si="197"/>
        <v>0</v>
      </c>
      <c r="AA995" s="372">
        <f t="shared" si="197"/>
        <v>0</v>
      </c>
      <c r="AB995" s="372">
        <f t="shared" si="197"/>
        <v>0</v>
      </c>
      <c r="AC995" s="372">
        <f t="shared" si="197"/>
        <v>0</v>
      </c>
      <c r="AD995" s="372">
        <f t="shared" si="197"/>
        <v>0</v>
      </c>
      <c r="AE995" s="372">
        <f t="shared" si="197"/>
        <v>0</v>
      </c>
      <c r="AF995" s="346">
        <f t="shared" si="198"/>
        <v>0</v>
      </c>
      <c r="AG995" s="346">
        <f>IF(C995=Allgemeines!$C$12,SAV!$V995-SAV!$AH995,HLOOKUP(Allgemeines!$C$12-1,$AI$4:$AO$2000,ROW(C995)-3,FALSE)-$AH995)</f>
        <v>0</v>
      </c>
      <c r="AH995" s="346">
        <f>HLOOKUP(Allgemeines!$C$12,$AI$4:$AO$2000,ROW(C995)-3,FALSE)</f>
        <v>0</v>
      </c>
      <c r="AI995" s="346">
        <f t="shared" si="188"/>
        <v>0</v>
      </c>
      <c r="AJ995" s="346">
        <f t="shared" si="189"/>
        <v>0</v>
      </c>
      <c r="AK995" s="346">
        <f t="shared" si="190"/>
        <v>0</v>
      </c>
      <c r="AL995" s="346">
        <f t="shared" si="191"/>
        <v>0</v>
      </c>
      <c r="AM995" s="346">
        <f t="shared" si="192"/>
        <v>0</v>
      </c>
      <c r="AN995" s="346">
        <f t="shared" si="193"/>
        <v>0</v>
      </c>
      <c r="AO995" s="346">
        <f t="shared" si="194"/>
        <v>0</v>
      </c>
    </row>
    <row r="996" spans="1:41" x14ac:dyDescent="0.25">
      <c r="A996" s="369"/>
      <c r="B996" s="369"/>
      <c r="C996" s="370"/>
      <c r="D996" s="369"/>
      <c r="E996" s="369"/>
      <c r="F996" s="369"/>
      <c r="G996" s="344">
        <f t="shared" si="195"/>
        <v>0</v>
      </c>
      <c r="H996" s="369"/>
      <c r="I996" s="369"/>
      <c r="J996" s="369"/>
      <c r="K996" s="369"/>
      <c r="L996" s="369"/>
      <c r="M996" s="369"/>
      <c r="N996" s="369"/>
      <c r="O996" s="369"/>
      <c r="P996" s="371"/>
      <c r="Q996" s="465">
        <f>IF(C996&gt;Allgemeines!$C$12,0,SUM(G996,H996,J996,K996,M996:N996)-SUM(I996,L996,O996:P996))</f>
        <v>0</v>
      </c>
      <c r="R996" s="369"/>
      <c r="S996" s="369"/>
      <c r="T996" s="369"/>
      <c r="U996" s="369"/>
      <c r="V996" s="344">
        <f t="shared" si="196"/>
        <v>0</v>
      </c>
      <c r="W996" s="345">
        <f>IF(ISBLANK($B996),0,VLOOKUP($B996,Listen!$A$2:$C$45,2,FALSE))</f>
        <v>0</v>
      </c>
      <c r="X996" s="345">
        <f>IF(ISBLANK($B996),0,VLOOKUP($B996,Listen!$A$2:$C$45,3,FALSE))</f>
        <v>0</v>
      </c>
      <c r="Y996" s="372">
        <f t="shared" si="199"/>
        <v>0</v>
      </c>
      <c r="Z996" s="372">
        <f t="shared" si="197"/>
        <v>0</v>
      </c>
      <c r="AA996" s="372">
        <f t="shared" si="197"/>
        <v>0</v>
      </c>
      <c r="AB996" s="372">
        <f t="shared" si="197"/>
        <v>0</v>
      </c>
      <c r="AC996" s="372">
        <f t="shared" si="197"/>
        <v>0</v>
      </c>
      <c r="AD996" s="372">
        <f t="shared" si="197"/>
        <v>0</v>
      </c>
      <c r="AE996" s="372">
        <f t="shared" si="197"/>
        <v>0</v>
      </c>
      <c r="AF996" s="346">
        <f t="shared" si="198"/>
        <v>0</v>
      </c>
      <c r="AG996" s="346">
        <f>IF(C996=Allgemeines!$C$12,SAV!$V996-SAV!$AH996,HLOOKUP(Allgemeines!$C$12-1,$AI$4:$AO$2000,ROW(C996)-3,FALSE)-$AH996)</f>
        <v>0</v>
      </c>
      <c r="AH996" s="346">
        <f>HLOOKUP(Allgemeines!$C$12,$AI$4:$AO$2000,ROW(C996)-3,FALSE)</f>
        <v>0</v>
      </c>
      <c r="AI996" s="346">
        <f t="shared" si="188"/>
        <v>0</v>
      </c>
      <c r="AJ996" s="346">
        <f t="shared" si="189"/>
        <v>0</v>
      </c>
      <c r="AK996" s="346">
        <f t="shared" si="190"/>
        <v>0</v>
      </c>
      <c r="AL996" s="346">
        <f t="shared" si="191"/>
        <v>0</v>
      </c>
      <c r="AM996" s="346">
        <f t="shared" si="192"/>
        <v>0</v>
      </c>
      <c r="AN996" s="346">
        <f t="shared" si="193"/>
        <v>0</v>
      </c>
      <c r="AO996" s="346">
        <f t="shared" si="194"/>
        <v>0</v>
      </c>
    </row>
    <row r="997" spans="1:41" x14ac:dyDescent="0.25">
      <c r="A997" s="369"/>
      <c r="B997" s="369"/>
      <c r="C997" s="370"/>
      <c r="D997" s="369"/>
      <c r="E997" s="369"/>
      <c r="F997" s="369"/>
      <c r="G997" s="344">
        <f t="shared" si="195"/>
        <v>0</v>
      </c>
      <c r="H997" s="369"/>
      <c r="I997" s="369"/>
      <c r="J997" s="369"/>
      <c r="K997" s="369"/>
      <c r="L997" s="369"/>
      <c r="M997" s="369"/>
      <c r="N997" s="369"/>
      <c r="O997" s="369"/>
      <c r="P997" s="371"/>
      <c r="Q997" s="465">
        <f>IF(C997&gt;Allgemeines!$C$12,0,SUM(G997,H997,J997,K997,M997:N997)-SUM(I997,L997,O997:P997))</f>
        <v>0</v>
      </c>
      <c r="R997" s="369"/>
      <c r="S997" s="369"/>
      <c r="T997" s="369"/>
      <c r="U997" s="369"/>
      <c r="V997" s="344">
        <f t="shared" si="196"/>
        <v>0</v>
      </c>
      <c r="W997" s="345">
        <f>IF(ISBLANK($B997),0,VLOOKUP($B997,Listen!$A$2:$C$45,2,FALSE))</f>
        <v>0</v>
      </c>
      <c r="X997" s="345">
        <f>IF(ISBLANK($B997),0,VLOOKUP($B997,Listen!$A$2:$C$45,3,FALSE))</f>
        <v>0</v>
      </c>
      <c r="Y997" s="372">
        <f t="shared" si="199"/>
        <v>0</v>
      </c>
      <c r="Z997" s="372">
        <f t="shared" si="197"/>
        <v>0</v>
      </c>
      <c r="AA997" s="372">
        <f t="shared" si="197"/>
        <v>0</v>
      </c>
      <c r="AB997" s="372">
        <f t="shared" si="197"/>
        <v>0</v>
      </c>
      <c r="AC997" s="372">
        <f t="shared" si="197"/>
        <v>0</v>
      </c>
      <c r="AD997" s="372">
        <f t="shared" si="197"/>
        <v>0</v>
      </c>
      <c r="AE997" s="372">
        <f t="shared" si="197"/>
        <v>0</v>
      </c>
      <c r="AF997" s="346">
        <f t="shared" si="198"/>
        <v>0</v>
      </c>
      <c r="AG997" s="346">
        <f>IF(C997=Allgemeines!$C$12,SAV!$V997-SAV!$AH997,HLOOKUP(Allgemeines!$C$12-1,$AI$4:$AO$2000,ROW(C997)-3,FALSE)-$AH997)</f>
        <v>0</v>
      </c>
      <c r="AH997" s="346">
        <f>HLOOKUP(Allgemeines!$C$12,$AI$4:$AO$2000,ROW(C997)-3,FALSE)</f>
        <v>0</v>
      </c>
      <c r="AI997" s="346">
        <f t="shared" si="188"/>
        <v>0</v>
      </c>
      <c r="AJ997" s="346">
        <f t="shared" si="189"/>
        <v>0</v>
      </c>
      <c r="AK997" s="346">
        <f t="shared" si="190"/>
        <v>0</v>
      </c>
      <c r="AL997" s="346">
        <f t="shared" si="191"/>
        <v>0</v>
      </c>
      <c r="AM997" s="346">
        <f t="shared" si="192"/>
        <v>0</v>
      </c>
      <c r="AN997" s="346">
        <f t="shared" si="193"/>
        <v>0</v>
      </c>
      <c r="AO997" s="346">
        <f t="shared" si="194"/>
        <v>0</v>
      </c>
    </row>
    <row r="998" spans="1:41" x14ac:dyDescent="0.25">
      <c r="A998" s="369"/>
      <c r="B998" s="369"/>
      <c r="C998" s="370"/>
      <c r="D998" s="369"/>
      <c r="E998" s="369"/>
      <c r="F998" s="369"/>
      <c r="G998" s="344">
        <f t="shared" si="195"/>
        <v>0</v>
      </c>
      <c r="H998" s="369"/>
      <c r="I998" s="369"/>
      <c r="J998" s="369"/>
      <c r="K998" s="369"/>
      <c r="L998" s="369"/>
      <c r="M998" s="369"/>
      <c r="N998" s="369"/>
      <c r="O998" s="369"/>
      <c r="P998" s="371"/>
      <c r="Q998" s="465">
        <f>IF(C998&gt;Allgemeines!$C$12,0,SUM(G998,H998,J998,K998,M998:N998)-SUM(I998,L998,O998:P998))</f>
        <v>0</v>
      </c>
      <c r="R998" s="369"/>
      <c r="S998" s="369"/>
      <c r="T998" s="369"/>
      <c r="U998" s="369"/>
      <c r="V998" s="344">
        <f t="shared" si="196"/>
        <v>0</v>
      </c>
      <c r="W998" s="345">
        <f>IF(ISBLANK($B998),0,VLOOKUP($B998,Listen!$A$2:$C$45,2,FALSE))</f>
        <v>0</v>
      </c>
      <c r="X998" s="345">
        <f>IF(ISBLANK($B998),0,VLOOKUP($B998,Listen!$A$2:$C$45,3,FALSE))</f>
        <v>0</v>
      </c>
      <c r="Y998" s="372">
        <f t="shared" si="199"/>
        <v>0</v>
      </c>
      <c r="Z998" s="372">
        <f t="shared" si="197"/>
        <v>0</v>
      </c>
      <c r="AA998" s="372">
        <f t="shared" si="197"/>
        <v>0</v>
      </c>
      <c r="AB998" s="372">
        <f t="shared" si="197"/>
        <v>0</v>
      </c>
      <c r="AC998" s="372">
        <f t="shared" si="197"/>
        <v>0</v>
      </c>
      <c r="AD998" s="372">
        <f t="shared" si="197"/>
        <v>0</v>
      </c>
      <c r="AE998" s="372">
        <f t="shared" si="197"/>
        <v>0</v>
      </c>
      <c r="AF998" s="346">
        <f t="shared" si="198"/>
        <v>0</v>
      </c>
      <c r="AG998" s="346">
        <f>IF(C998=Allgemeines!$C$12,SAV!$V998-SAV!$AH998,HLOOKUP(Allgemeines!$C$12-1,$AI$4:$AO$2000,ROW(C998)-3,FALSE)-$AH998)</f>
        <v>0</v>
      </c>
      <c r="AH998" s="346">
        <f>HLOOKUP(Allgemeines!$C$12,$AI$4:$AO$2000,ROW(C998)-3,FALSE)</f>
        <v>0</v>
      </c>
      <c r="AI998" s="346">
        <f t="shared" si="188"/>
        <v>0</v>
      </c>
      <c r="AJ998" s="346">
        <f t="shared" si="189"/>
        <v>0</v>
      </c>
      <c r="AK998" s="346">
        <f t="shared" si="190"/>
        <v>0</v>
      </c>
      <c r="AL998" s="346">
        <f t="shared" si="191"/>
        <v>0</v>
      </c>
      <c r="AM998" s="346">
        <f t="shared" si="192"/>
        <v>0</v>
      </c>
      <c r="AN998" s="346">
        <f t="shared" si="193"/>
        <v>0</v>
      </c>
      <c r="AO998" s="346">
        <f t="shared" si="194"/>
        <v>0</v>
      </c>
    </row>
    <row r="999" spans="1:41" x14ac:dyDescent="0.25">
      <c r="A999" s="369"/>
      <c r="B999" s="369"/>
      <c r="C999" s="370"/>
      <c r="D999" s="369"/>
      <c r="E999" s="369"/>
      <c r="F999" s="369"/>
      <c r="G999" s="344">
        <f t="shared" si="195"/>
        <v>0</v>
      </c>
      <c r="H999" s="369"/>
      <c r="I999" s="369"/>
      <c r="J999" s="369"/>
      <c r="K999" s="369"/>
      <c r="L999" s="369"/>
      <c r="M999" s="369"/>
      <c r="N999" s="369"/>
      <c r="O999" s="369"/>
      <c r="P999" s="371"/>
      <c r="Q999" s="465">
        <f>IF(C999&gt;Allgemeines!$C$12,0,SUM(G999,H999,J999,K999,M999:N999)-SUM(I999,L999,O999:P999))</f>
        <v>0</v>
      </c>
      <c r="R999" s="369"/>
      <c r="S999" s="369"/>
      <c r="T999" s="369"/>
      <c r="U999" s="369"/>
      <c r="V999" s="344">
        <f t="shared" si="196"/>
        <v>0</v>
      </c>
      <c r="W999" s="345">
        <f>IF(ISBLANK($B999),0,VLOOKUP($B999,Listen!$A$2:$C$45,2,FALSE))</f>
        <v>0</v>
      </c>
      <c r="X999" s="345">
        <f>IF(ISBLANK($B999),0,VLOOKUP($B999,Listen!$A$2:$C$45,3,FALSE))</f>
        <v>0</v>
      </c>
      <c r="Y999" s="372">
        <f t="shared" si="199"/>
        <v>0</v>
      </c>
      <c r="Z999" s="372">
        <f t="shared" si="197"/>
        <v>0</v>
      </c>
      <c r="AA999" s="372">
        <f t="shared" si="197"/>
        <v>0</v>
      </c>
      <c r="AB999" s="372">
        <f t="shared" si="197"/>
        <v>0</v>
      </c>
      <c r="AC999" s="372">
        <f t="shared" si="197"/>
        <v>0</v>
      </c>
      <c r="AD999" s="372">
        <f t="shared" si="197"/>
        <v>0</v>
      </c>
      <c r="AE999" s="372">
        <f t="shared" si="197"/>
        <v>0</v>
      </c>
      <c r="AF999" s="346">
        <f t="shared" si="198"/>
        <v>0</v>
      </c>
      <c r="AG999" s="346">
        <f>IF(C999=Allgemeines!$C$12,SAV!$V999-SAV!$AH999,HLOOKUP(Allgemeines!$C$12-1,$AI$4:$AO$2000,ROW(C999)-3,FALSE)-$AH999)</f>
        <v>0</v>
      </c>
      <c r="AH999" s="346">
        <f>HLOOKUP(Allgemeines!$C$12,$AI$4:$AO$2000,ROW(C999)-3,FALSE)</f>
        <v>0</v>
      </c>
      <c r="AI999" s="346">
        <f t="shared" si="188"/>
        <v>0</v>
      </c>
      <c r="AJ999" s="346">
        <f t="shared" si="189"/>
        <v>0</v>
      </c>
      <c r="AK999" s="346">
        <f t="shared" si="190"/>
        <v>0</v>
      </c>
      <c r="AL999" s="346">
        <f t="shared" si="191"/>
        <v>0</v>
      </c>
      <c r="AM999" s="346">
        <f t="shared" si="192"/>
        <v>0</v>
      </c>
      <c r="AN999" s="346">
        <f t="shared" si="193"/>
        <v>0</v>
      </c>
      <c r="AO999" s="346">
        <f t="shared" si="194"/>
        <v>0</v>
      </c>
    </row>
    <row r="1000" spans="1:41" x14ac:dyDescent="0.25">
      <c r="A1000" s="369"/>
      <c r="B1000" s="369"/>
      <c r="C1000" s="370"/>
      <c r="D1000" s="369"/>
      <c r="E1000" s="369"/>
      <c r="F1000" s="369"/>
      <c r="G1000" s="344">
        <f t="shared" si="195"/>
        <v>0</v>
      </c>
      <c r="H1000" s="369"/>
      <c r="I1000" s="369"/>
      <c r="J1000" s="369"/>
      <c r="K1000" s="369"/>
      <c r="L1000" s="369"/>
      <c r="M1000" s="369"/>
      <c r="N1000" s="369"/>
      <c r="O1000" s="369"/>
      <c r="P1000" s="371"/>
      <c r="Q1000" s="465">
        <f>IF(C1000&gt;Allgemeines!$C$12,0,SUM(G1000,H1000,J1000,K1000,M1000:N1000)-SUM(I1000,L1000,O1000:P1000))</f>
        <v>0</v>
      </c>
      <c r="R1000" s="369"/>
      <c r="S1000" s="369"/>
      <c r="T1000" s="369"/>
      <c r="U1000" s="369"/>
      <c r="V1000" s="344">
        <f t="shared" si="196"/>
        <v>0</v>
      </c>
      <c r="W1000" s="345">
        <f>IF(ISBLANK($B1000),0,VLOOKUP($B1000,Listen!$A$2:$C$45,2,FALSE))</f>
        <v>0</v>
      </c>
      <c r="X1000" s="345">
        <f>IF(ISBLANK($B1000),0,VLOOKUP($B1000,Listen!$A$2:$C$45,3,FALSE))</f>
        <v>0</v>
      </c>
      <c r="Y1000" s="372">
        <f t="shared" si="199"/>
        <v>0</v>
      </c>
      <c r="Z1000" s="372">
        <f t="shared" si="197"/>
        <v>0</v>
      </c>
      <c r="AA1000" s="372">
        <f t="shared" si="197"/>
        <v>0</v>
      </c>
      <c r="AB1000" s="372">
        <f t="shared" si="197"/>
        <v>0</v>
      </c>
      <c r="AC1000" s="372">
        <f t="shared" si="197"/>
        <v>0</v>
      </c>
      <c r="AD1000" s="372">
        <f t="shared" si="197"/>
        <v>0</v>
      </c>
      <c r="AE1000" s="372">
        <f t="shared" si="197"/>
        <v>0</v>
      </c>
      <c r="AF1000" s="346">
        <f t="shared" si="198"/>
        <v>0</v>
      </c>
      <c r="AG1000" s="346">
        <f>IF(C1000=Allgemeines!$C$12,SAV!$V1000-SAV!$AH1000,HLOOKUP(Allgemeines!$C$12-1,$AI$4:$AO$2000,ROW(C1000)-3,FALSE)-$AH1000)</f>
        <v>0</v>
      </c>
      <c r="AH1000" s="346">
        <f>HLOOKUP(Allgemeines!$C$12,$AI$4:$AO$2000,ROW(C1000)-3,FALSE)</f>
        <v>0</v>
      </c>
      <c r="AI1000" s="346">
        <f t="shared" si="188"/>
        <v>0</v>
      </c>
      <c r="AJ1000" s="346">
        <f t="shared" si="189"/>
        <v>0</v>
      </c>
      <c r="AK1000" s="346">
        <f t="shared" si="190"/>
        <v>0</v>
      </c>
      <c r="AL1000" s="346">
        <f t="shared" si="191"/>
        <v>0</v>
      </c>
      <c r="AM1000" s="346">
        <f t="shared" si="192"/>
        <v>0</v>
      </c>
      <c r="AN1000" s="346">
        <f t="shared" si="193"/>
        <v>0</v>
      </c>
      <c r="AO1000" s="346">
        <f t="shared" si="194"/>
        <v>0</v>
      </c>
    </row>
    <row r="1001" spans="1:41" x14ac:dyDescent="0.25">
      <c r="A1001" s="369"/>
      <c r="B1001" s="369"/>
      <c r="C1001" s="370"/>
      <c r="D1001" s="369"/>
      <c r="E1001" s="369"/>
      <c r="F1001" s="369"/>
      <c r="G1001" s="344">
        <f t="shared" si="195"/>
        <v>0</v>
      </c>
      <c r="H1001" s="369"/>
      <c r="I1001" s="369"/>
      <c r="J1001" s="369"/>
      <c r="K1001" s="369"/>
      <c r="L1001" s="369"/>
      <c r="M1001" s="369"/>
      <c r="N1001" s="369"/>
      <c r="O1001" s="369"/>
      <c r="P1001" s="371"/>
      <c r="Q1001" s="465">
        <f>IF(C1001&gt;Allgemeines!$C$12,0,SUM(G1001,H1001,J1001,K1001,M1001:N1001)-SUM(I1001,L1001,O1001:P1001))</f>
        <v>0</v>
      </c>
      <c r="R1001" s="369"/>
      <c r="S1001" s="369"/>
      <c r="T1001" s="369"/>
      <c r="U1001" s="369"/>
      <c r="V1001" s="344">
        <f t="shared" si="196"/>
        <v>0</v>
      </c>
      <c r="W1001" s="345">
        <f>IF(ISBLANK($B1001),0,VLOOKUP($B1001,Listen!$A$2:$C$45,2,FALSE))</f>
        <v>0</v>
      </c>
      <c r="X1001" s="345">
        <f>IF(ISBLANK($B1001),0,VLOOKUP($B1001,Listen!$A$2:$C$45,3,FALSE))</f>
        <v>0</v>
      </c>
      <c r="Y1001" s="372">
        <f t="shared" si="199"/>
        <v>0</v>
      </c>
      <c r="Z1001" s="372">
        <f t="shared" si="197"/>
        <v>0</v>
      </c>
      <c r="AA1001" s="372">
        <f t="shared" si="197"/>
        <v>0</v>
      </c>
      <c r="AB1001" s="372">
        <f t="shared" si="197"/>
        <v>0</v>
      </c>
      <c r="AC1001" s="372">
        <f t="shared" si="197"/>
        <v>0</v>
      </c>
      <c r="AD1001" s="372">
        <f t="shared" si="197"/>
        <v>0</v>
      </c>
      <c r="AE1001" s="372">
        <f t="shared" si="197"/>
        <v>0</v>
      </c>
      <c r="AF1001" s="346">
        <f t="shared" si="198"/>
        <v>0</v>
      </c>
      <c r="AG1001" s="346">
        <f>IF(C1001=Allgemeines!$C$12,SAV!$V1001-SAV!$AH1001,HLOOKUP(Allgemeines!$C$12-1,$AI$4:$AO$2000,ROW(C1001)-3,FALSE)-$AH1001)</f>
        <v>0</v>
      </c>
      <c r="AH1001" s="346">
        <f>HLOOKUP(Allgemeines!$C$12,$AI$4:$AO$2000,ROW(C1001)-3,FALSE)</f>
        <v>0</v>
      </c>
      <c r="AI1001" s="346">
        <f t="shared" si="188"/>
        <v>0</v>
      </c>
      <c r="AJ1001" s="346">
        <f t="shared" si="189"/>
        <v>0</v>
      </c>
      <c r="AK1001" s="346">
        <f t="shared" si="190"/>
        <v>0</v>
      </c>
      <c r="AL1001" s="346">
        <f t="shared" si="191"/>
        <v>0</v>
      </c>
      <c r="AM1001" s="346">
        <f t="shared" si="192"/>
        <v>0</v>
      </c>
      <c r="AN1001" s="346">
        <f t="shared" si="193"/>
        <v>0</v>
      </c>
      <c r="AO1001" s="346">
        <f t="shared" si="194"/>
        <v>0</v>
      </c>
    </row>
    <row r="1002" spans="1:41" x14ac:dyDescent="0.25">
      <c r="A1002" s="369"/>
      <c r="B1002" s="369"/>
      <c r="C1002" s="370"/>
      <c r="D1002" s="369"/>
      <c r="E1002" s="369"/>
      <c r="F1002" s="369"/>
      <c r="G1002" s="344">
        <f t="shared" si="195"/>
        <v>0</v>
      </c>
      <c r="H1002" s="369"/>
      <c r="I1002" s="369"/>
      <c r="J1002" s="369"/>
      <c r="K1002" s="369"/>
      <c r="L1002" s="369"/>
      <c r="M1002" s="369"/>
      <c r="N1002" s="369"/>
      <c r="O1002" s="369"/>
      <c r="P1002" s="371"/>
      <c r="Q1002" s="465">
        <f>IF(C1002&gt;Allgemeines!$C$12,0,SUM(G1002,H1002,J1002,K1002,M1002:N1002)-SUM(I1002,L1002,O1002:P1002))</f>
        <v>0</v>
      </c>
      <c r="R1002" s="369"/>
      <c r="S1002" s="369"/>
      <c r="T1002" s="369"/>
      <c r="U1002" s="369"/>
      <c r="V1002" s="344">
        <f t="shared" si="196"/>
        <v>0</v>
      </c>
      <c r="W1002" s="345">
        <f>IF(ISBLANK($B1002),0,VLOOKUP($B1002,Listen!$A$2:$C$45,2,FALSE))</f>
        <v>0</v>
      </c>
      <c r="X1002" s="345">
        <f>IF(ISBLANK($B1002),0,VLOOKUP($B1002,Listen!$A$2:$C$45,3,FALSE))</f>
        <v>0</v>
      </c>
      <c r="Y1002" s="372">
        <f t="shared" si="199"/>
        <v>0</v>
      </c>
      <c r="Z1002" s="372">
        <f t="shared" si="197"/>
        <v>0</v>
      </c>
      <c r="AA1002" s="372">
        <f t="shared" si="197"/>
        <v>0</v>
      </c>
      <c r="AB1002" s="372">
        <f t="shared" si="197"/>
        <v>0</v>
      </c>
      <c r="AC1002" s="372">
        <f t="shared" si="197"/>
        <v>0</v>
      </c>
      <c r="AD1002" s="372">
        <f t="shared" si="197"/>
        <v>0</v>
      </c>
      <c r="AE1002" s="372">
        <f t="shared" si="197"/>
        <v>0</v>
      </c>
      <c r="AF1002" s="346">
        <f t="shared" si="198"/>
        <v>0</v>
      </c>
      <c r="AG1002" s="346">
        <f>IF(C1002=Allgemeines!$C$12,SAV!$V1002-SAV!$AH1002,HLOOKUP(Allgemeines!$C$12-1,$AI$4:$AO$2000,ROW(C1002)-3,FALSE)-$AH1002)</f>
        <v>0</v>
      </c>
      <c r="AH1002" s="346">
        <f>HLOOKUP(Allgemeines!$C$12,$AI$4:$AO$2000,ROW(C1002)-3,FALSE)</f>
        <v>0</v>
      </c>
      <c r="AI1002" s="346">
        <f t="shared" si="188"/>
        <v>0</v>
      </c>
      <c r="AJ1002" s="346">
        <f t="shared" si="189"/>
        <v>0</v>
      </c>
      <c r="AK1002" s="346">
        <f t="shared" si="190"/>
        <v>0</v>
      </c>
      <c r="AL1002" s="346">
        <f t="shared" si="191"/>
        <v>0</v>
      </c>
      <c r="AM1002" s="346">
        <f t="shared" si="192"/>
        <v>0</v>
      </c>
      <c r="AN1002" s="346">
        <f t="shared" si="193"/>
        <v>0</v>
      </c>
      <c r="AO1002" s="346">
        <f t="shared" si="194"/>
        <v>0</v>
      </c>
    </row>
    <row r="1003" spans="1:41" x14ac:dyDescent="0.25">
      <c r="A1003" s="369"/>
      <c r="B1003" s="369"/>
      <c r="C1003" s="370"/>
      <c r="D1003" s="369"/>
      <c r="E1003" s="369"/>
      <c r="F1003" s="369"/>
      <c r="G1003" s="344">
        <f t="shared" si="195"/>
        <v>0</v>
      </c>
      <c r="H1003" s="369"/>
      <c r="I1003" s="369"/>
      <c r="J1003" s="369"/>
      <c r="K1003" s="369"/>
      <c r="L1003" s="369"/>
      <c r="M1003" s="369"/>
      <c r="N1003" s="369"/>
      <c r="O1003" s="369"/>
      <c r="P1003" s="371"/>
      <c r="Q1003" s="465">
        <f>IF(C1003&gt;Allgemeines!$C$12,0,SUM(G1003,H1003,J1003,K1003,M1003:N1003)-SUM(I1003,L1003,O1003:P1003))</f>
        <v>0</v>
      </c>
      <c r="R1003" s="369"/>
      <c r="S1003" s="369"/>
      <c r="T1003" s="369"/>
      <c r="U1003" s="369"/>
      <c r="V1003" s="344">
        <f t="shared" si="196"/>
        <v>0</v>
      </c>
      <c r="W1003" s="345">
        <f>IF(ISBLANK($B1003),0,VLOOKUP($B1003,Listen!$A$2:$C$45,2,FALSE))</f>
        <v>0</v>
      </c>
      <c r="X1003" s="345">
        <f>IF(ISBLANK($B1003),0,VLOOKUP($B1003,Listen!$A$2:$C$45,3,FALSE))</f>
        <v>0</v>
      </c>
      <c r="Y1003" s="372">
        <f t="shared" si="199"/>
        <v>0</v>
      </c>
      <c r="Z1003" s="372">
        <f t="shared" si="197"/>
        <v>0</v>
      </c>
      <c r="AA1003" s="372">
        <f t="shared" si="197"/>
        <v>0</v>
      </c>
      <c r="AB1003" s="372">
        <f t="shared" si="197"/>
        <v>0</v>
      </c>
      <c r="AC1003" s="372">
        <f t="shared" si="197"/>
        <v>0</v>
      </c>
      <c r="AD1003" s="372">
        <f t="shared" si="197"/>
        <v>0</v>
      </c>
      <c r="AE1003" s="372">
        <f t="shared" si="197"/>
        <v>0</v>
      </c>
      <c r="AF1003" s="346">
        <f t="shared" si="198"/>
        <v>0</v>
      </c>
      <c r="AG1003" s="346">
        <f>IF(C1003=Allgemeines!$C$12,SAV!$V1003-SAV!$AH1003,HLOOKUP(Allgemeines!$C$12-1,$AI$4:$AO$2000,ROW(C1003)-3,FALSE)-$AH1003)</f>
        <v>0</v>
      </c>
      <c r="AH1003" s="346">
        <f>HLOOKUP(Allgemeines!$C$12,$AI$4:$AO$2000,ROW(C1003)-3,FALSE)</f>
        <v>0</v>
      </c>
      <c r="AI1003" s="346">
        <f t="shared" si="188"/>
        <v>0</v>
      </c>
      <c r="AJ1003" s="346">
        <f t="shared" si="189"/>
        <v>0</v>
      </c>
      <c r="AK1003" s="346">
        <f t="shared" si="190"/>
        <v>0</v>
      </c>
      <c r="AL1003" s="346">
        <f t="shared" si="191"/>
        <v>0</v>
      </c>
      <c r="AM1003" s="346">
        <f t="shared" si="192"/>
        <v>0</v>
      </c>
      <c r="AN1003" s="346">
        <f t="shared" si="193"/>
        <v>0</v>
      </c>
      <c r="AO1003" s="346">
        <f t="shared" si="194"/>
        <v>0</v>
      </c>
    </row>
    <row r="1004" spans="1:41" x14ac:dyDescent="0.25">
      <c r="A1004" s="369"/>
      <c r="B1004" s="369"/>
      <c r="C1004" s="370"/>
      <c r="D1004" s="369"/>
      <c r="E1004" s="369"/>
      <c r="F1004" s="369"/>
      <c r="G1004" s="344">
        <f t="shared" si="195"/>
        <v>0</v>
      </c>
      <c r="H1004" s="369"/>
      <c r="I1004" s="369"/>
      <c r="J1004" s="369"/>
      <c r="K1004" s="369"/>
      <c r="L1004" s="369"/>
      <c r="M1004" s="369"/>
      <c r="N1004" s="369"/>
      <c r="O1004" s="369"/>
      <c r="P1004" s="371"/>
      <c r="Q1004" s="465">
        <f>IF(C1004&gt;Allgemeines!$C$12,0,SUM(G1004,H1004,J1004,K1004,M1004:N1004)-SUM(I1004,L1004,O1004:P1004))</f>
        <v>0</v>
      </c>
      <c r="R1004" s="369"/>
      <c r="S1004" s="369"/>
      <c r="T1004" s="369"/>
      <c r="U1004" s="369"/>
      <c r="V1004" s="344">
        <f t="shared" si="196"/>
        <v>0</v>
      </c>
      <c r="W1004" s="345">
        <f>IF(ISBLANK($B1004),0,VLOOKUP($B1004,Listen!$A$2:$C$45,2,FALSE))</f>
        <v>0</v>
      </c>
      <c r="X1004" s="345">
        <f>IF(ISBLANK($B1004),0,VLOOKUP($B1004,Listen!$A$2:$C$45,3,FALSE))</f>
        <v>0</v>
      </c>
      <c r="Y1004" s="372">
        <f t="shared" si="199"/>
        <v>0</v>
      </c>
      <c r="Z1004" s="372">
        <f t="shared" si="197"/>
        <v>0</v>
      </c>
      <c r="AA1004" s="372">
        <f t="shared" si="197"/>
        <v>0</v>
      </c>
      <c r="AB1004" s="372">
        <f t="shared" si="197"/>
        <v>0</v>
      </c>
      <c r="AC1004" s="372">
        <f t="shared" si="197"/>
        <v>0</v>
      </c>
      <c r="AD1004" s="372">
        <f t="shared" si="197"/>
        <v>0</v>
      </c>
      <c r="AE1004" s="372">
        <f t="shared" si="197"/>
        <v>0</v>
      </c>
      <c r="AF1004" s="346">
        <f t="shared" si="198"/>
        <v>0</v>
      </c>
      <c r="AG1004" s="346">
        <f>IF(C1004=Allgemeines!$C$12,SAV!$V1004-SAV!$AH1004,HLOOKUP(Allgemeines!$C$12-1,$AI$4:$AO$2000,ROW(C1004)-3,FALSE)-$AH1004)</f>
        <v>0</v>
      </c>
      <c r="AH1004" s="346">
        <f>HLOOKUP(Allgemeines!$C$12,$AI$4:$AO$2000,ROW(C1004)-3,FALSE)</f>
        <v>0</v>
      </c>
      <c r="AI1004" s="346">
        <f t="shared" si="188"/>
        <v>0</v>
      </c>
      <c r="AJ1004" s="346">
        <f t="shared" si="189"/>
        <v>0</v>
      </c>
      <c r="AK1004" s="346">
        <f t="shared" si="190"/>
        <v>0</v>
      </c>
      <c r="AL1004" s="346">
        <f t="shared" si="191"/>
        <v>0</v>
      </c>
      <c r="AM1004" s="346">
        <f t="shared" si="192"/>
        <v>0</v>
      </c>
      <c r="AN1004" s="346">
        <f t="shared" si="193"/>
        <v>0</v>
      </c>
      <c r="AO1004" s="346">
        <f t="shared" si="194"/>
        <v>0</v>
      </c>
    </row>
    <row r="1005" spans="1:41" x14ac:dyDescent="0.25">
      <c r="A1005" s="369"/>
      <c r="B1005" s="369"/>
      <c r="C1005" s="370"/>
      <c r="D1005" s="369"/>
      <c r="E1005" s="369"/>
      <c r="F1005" s="369"/>
      <c r="G1005" s="344">
        <f t="shared" si="195"/>
        <v>0</v>
      </c>
      <c r="H1005" s="369"/>
      <c r="I1005" s="369"/>
      <c r="J1005" s="369"/>
      <c r="K1005" s="369"/>
      <c r="L1005" s="369"/>
      <c r="M1005" s="369"/>
      <c r="N1005" s="369"/>
      <c r="O1005" s="369"/>
      <c r="P1005" s="371"/>
      <c r="Q1005" s="465">
        <f>IF(C1005&gt;Allgemeines!$C$12,0,SUM(G1005,H1005,J1005,K1005,M1005:N1005)-SUM(I1005,L1005,O1005:P1005))</f>
        <v>0</v>
      </c>
      <c r="R1005" s="369"/>
      <c r="S1005" s="369"/>
      <c r="T1005" s="369"/>
      <c r="U1005" s="369"/>
      <c r="V1005" s="344">
        <f t="shared" si="196"/>
        <v>0</v>
      </c>
      <c r="W1005" s="345">
        <f>IF(ISBLANK($B1005),0,VLOOKUP($B1005,Listen!$A$2:$C$45,2,FALSE))</f>
        <v>0</v>
      </c>
      <c r="X1005" s="345">
        <f>IF(ISBLANK($B1005),0,VLOOKUP($B1005,Listen!$A$2:$C$45,3,FALSE))</f>
        <v>0</v>
      </c>
      <c r="Y1005" s="372">
        <f t="shared" si="199"/>
        <v>0</v>
      </c>
      <c r="Z1005" s="372">
        <f t="shared" si="197"/>
        <v>0</v>
      </c>
      <c r="AA1005" s="372">
        <f t="shared" si="197"/>
        <v>0</v>
      </c>
      <c r="AB1005" s="372">
        <f t="shared" si="197"/>
        <v>0</v>
      </c>
      <c r="AC1005" s="372">
        <f t="shared" si="197"/>
        <v>0</v>
      </c>
      <c r="AD1005" s="372">
        <f t="shared" si="197"/>
        <v>0</v>
      </c>
      <c r="AE1005" s="372">
        <f t="shared" si="197"/>
        <v>0</v>
      </c>
      <c r="AF1005" s="346">
        <f t="shared" si="198"/>
        <v>0</v>
      </c>
      <c r="AG1005" s="346">
        <f>IF(C1005=Allgemeines!$C$12,SAV!$V1005-SAV!$AH1005,HLOOKUP(Allgemeines!$C$12-1,$AI$4:$AO$2000,ROW(C1005)-3,FALSE)-$AH1005)</f>
        <v>0</v>
      </c>
      <c r="AH1005" s="346">
        <f>HLOOKUP(Allgemeines!$C$12,$AI$4:$AO$2000,ROW(C1005)-3,FALSE)</f>
        <v>0</v>
      </c>
      <c r="AI1005" s="346">
        <f t="shared" si="188"/>
        <v>0</v>
      </c>
      <c r="AJ1005" s="346">
        <f t="shared" si="189"/>
        <v>0</v>
      </c>
      <c r="AK1005" s="346">
        <f t="shared" si="190"/>
        <v>0</v>
      </c>
      <c r="AL1005" s="346">
        <f t="shared" si="191"/>
        <v>0</v>
      </c>
      <c r="AM1005" s="346">
        <f t="shared" si="192"/>
        <v>0</v>
      </c>
      <c r="AN1005" s="346">
        <f t="shared" si="193"/>
        <v>0</v>
      </c>
      <c r="AO1005" s="346">
        <f t="shared" si="194"/>
        <v>0</v>
      </c>
    </row>
    <row r="1006" spans="1:41" x14ac:dyDescent="0.25">
      <c r="A1006" s="369"/>
      <c r="B1006" s="369"/>
      <c r="C1006" s="370"/>
      <c r="D1006" s="369"/>
      <c r="E1006" s="369"/>
      <c r="F1006" s="369"/>
      <c r="G1006" s="344">
        <f t="shared" si="195"/>
        <v>0</v>
      </c>
      <c r="H1006" s="369"/>
      <c r="I1006" s="369"/>
      <c r="J1006" s="369"/>
      <c r="K1006" s="369"/>
      <c r="L1006" s="369"/>
      <c r="M1006" s="369"/>
      <c r="N1006" s="369"/>
      <c r="O1006" s="369"/>
      <c r="P1006" s="371"/>
      <c r="Q1006" s="465">
        <f>IF(C1006&gt;Allgemeines!$C$12,0,SUM(G1006,H1006,J1006,K1006,M1006:N1006)-SUM(I1006,L1006,O1006:P1006))</f>
        <v>0</v>
      </c>
      <c r="R1006" s="369"/>
      <c r="S1006" s="369"/>
      <c r="T1006" s="369"/>
      <c r="U1006" s="369"/>
      <c r="V1006" s="344">
        <f t="shared" si="196"/>
        <v>0</v>
      </c>
      <c r="W1006" s="345">
        <f>IF(ISBLANK($B1006),0,VLOOKUP($B1006,Listen!$A$2:$C$45,2,FALSE))</f>
        <v>0</v>
      </c>
      <c r="X1006" s="345">
        <f>IF(ISBLANK($B1006),0,VLOOKUP($B1006,Listen!$A$2:$C$45,3,FALSE))</f>
        <v>0</v>
      </c>
      <c r="Y1006" s="372">
        <f t="shared" si="199"/>
        <v>0</v>
      </c>
      <c r="Z1006" s="372">
        <f t="shared" si="197"/>
        <v>0</v>
      </c>
      <c r="AA1006" s="372">
        <f t="shared" si="197"/>
        <v>0</v>
      </c>
      <c r="AB1006" s="372">
        <f t="shared" si="197"/>
        <v>0</v>
      </c>
      <c r="AC1006" s="372">
        <f t="shared" si="197"/>
        <v>0</v>
      </c>
      <c r="AD1006" s="372">
        <f t="shared" si="197"/>
        <v>0</v>
      </c>
      <c r="AE1006" s="372">
        <f t="shared" si="197"/>
        <v>0</v>
      </c>
      <c r="AF1006" s="346">
        <f t="shared" si="198"/>
        <v>0</v>
      </c>
      <c r="AG1006" s="346">
        <f>IF(C1006=Allgemeines!$C$12,SAV!$V1006-SAV!$AH1006,HLOOKUP(Allgemeines!$C$12-1,$AI$4:$AO$2000,ROW(C1006)-3,FALSE)-$AH1006)</f>
        <v>0</v>
      </c>
      <c r="AH1006" s="346">
        <f>HLOOKUP(Allgemeines!$C$12,$AI$4:$AO$2000,ROW(C1006)-3,FALSE)</f>
        <v>0</v>
      </c>
      <c r="AI1006" s="346">
        <f t="shared" si="188"/>
        <v>0</v>
      </c>
      <c r="AJ1006" s="346">
        <f t="shared" si="189"/>
        <v>0</v>
      </c>
      <c r="AK1006" s="346">
        <f t="shared" si="190"/>
        <v>0</v>
      </c>
      <c r="AL1006" s="346">
        <f t="shared" si="191"/>
        <v>0</v>
      </c>
      <c r="AM1006" s="346">
        <f t="shared" si="192"/>
        <v>0</v>
      </c>
      <c r="AN1006" s="346">
        <f t="shared" si="193"/>
        <v>0</v>
      </c>
      <c r="AO1006" s="346">
        <f t="shared" si="194"/>
        <v>0</v>
      </c>
    </row>
    <row r="1007" spans="1:41" x14ac:dyDescent="0.25">
      <c r="A1007" s="369"/>
      <c r="B1007" s="369"/>
      <c r="C1007" s="370"/>
      <c r="D1007" s="369"/>
      <c r="E1007" s="369"/>
      <c r="F1007" s="369"/>
      <c r="G1007" s="344">
        <f t="shared" si="195"/>
        <v>0</v>
      </c>
      <c r="H1007" s="369"/>
      <c r="I1007" s="369"/>
      <c r="J1007" s="369"/>
      <c r="K1007" s="369"/>
      <c r="L1007" s="369"/>
      <c r="M1007" s="369"/>
      <c r="N1007" s="369"/>
      <c r="O1007" s="369"/>
      <c r="P1007" s="371"/>
      <c r="Q1007" s="465">
        <f>IF(C1007&gt;Allgemeines!$C$12,0,SUM(G1007,H1007,J1007,K1007,M1007:N1007)-SUM(I1007,L1007,O1007:P1007))</f>
        <v>0</v>
      </c>
      <c r="R1007" s="369"/>
      <c r="S1007" s="369"/>
      <c r="T1007" s="369"/>
      <c r="U1007" s="369"/>
      <c r="V1007" s="344">
        <f t="shared" si="196"/>
        <v>0</v>
      </c>
      <c r="W1007" s="345">
        <f>IF(ISBLANK($B1007),0,VLOOKUP($B1007,Listen!$A$2:$C$45,2,FALSE))</f>
        <v>0</v>
      </c>
      <c r="X1007" s="345">
        <f>IF(ISBLANK($B1007),0,VLOOKUP($B1007,Listen!$A$2:$C$45,3,FALSE))</f>
        <v>0</v>
      </c>
      <c r="Y1007" s="372">
        <f t="shared" si="199"/>
        <v>0</v>
      </c>
      <c r="Z1007" s="372">
        <f t="shared" si="197"/>
        <v>0</v>
      </c>
      <c r="AA1007" s="372">
        <f t="shared" si="197"/>
        <v>0</v>
      </c>
      <c r="AB1007" s="372">
        <f t="shared" si="197"/>
        <v>0</v>
      </c>
      <c r="AC1007" s="372">
        <f t="shared" si="197"/>
        <v>0</v>
      </c>
      <c r="AD1007" s="372">
        <f t="shared" si="197"/>
        <v>0</v>
      </c>
      <c r="AE1007" s="372">
        <f t="shared" si="197"/>
        <v>0</v>
      </c>
      <c r="AF1007" s="346">
        <f t="shared" si="198"/>
        <v>0</v>
      </c>
      <c r="AG1007" s="346">
        <f>IF(C1007=Allgemeines!$C$12,SAV!$V1007-SAV!$AH1007,HLOOKUP(Allgemeines!$C$12-1,$AI$4:$AO$2000,ROW(C1007)-3,FALSE)-$AH1007)</f>
        <v>0</v>
      </c>
      <c r="AH1007" s="346">
        <f>HLOOKUP(Allgemeines!$C$12,$AI$4:$AO$2000,ROW(C1007)-3,FALSE)</f>
        <v>0</v>
      </c>
      <c r="AI1007" s="346">
        <f t="shared" si="188"/>
        <v>0</v>
      </c>
      <c r="AJ1007" s="346">
        <f t="shared" si="189"/>
        <v>0</v>
      </c>
      <c r="AK1007" s="346">
        <f t="shared" si="190"/>
        <v>0</v>
      </c>
      <c r="AL1007" s="346">
        <f t="shared" si="191"/>
        <v>0</v>
      </c>
      <c r="AM1007" s="346">
        <f t="shared" si="192"/>
        <v>0</v>
      </c>
      <c r="AN1007" s="346">
        <f t="shared" si="193"/>
        <v>0</v>
      </c>
      <c r="AO1007" s="346">
        <f t="shared" si="194"/>
        <v>0</v>
      </c>
    </row>
    <row r="1008" spans="1:41" x14ac:dyDescent="0.25">
      <c r="A1008" s="369"/>
      <c r="B1008" s="369"/>
      <c r="C1008" s="370"/>
      <c r="D1008" s="369"/>
      <c r="E1008" s="369"/>
      <c r="F1008" s="369"/>
      <c r="G1008" s="344">
        <f t="shared" si="195"/>
        <v>0</v>
      </c>
      <c r="H1008" s="369"/>
      <c r="I1008" s="369"/>
      <c r="J1008" s="369"/>
      <c r="K1008" s="369"/>
      <c r="L1008" s="369"/>
      <c r="M1008" s="369"/>
      <c r="N1008" s="369"/>
      <c r="O1008" s="369"/>
      <c r="P1008" s="371"/>
      <c r="Q1008" s="465">
        <f>IF(C1008&gt;Allgemeines!$C$12,0,SUM(G1008,H1008,J1008,K1008,M1008:N1008)-SUM(I1008,L1008,O1008:P1008))</f>
        <v>0</v>
      </c>
      <c r="R1008" s="369"/>
      <c r="S1008" s="369"/>
      <c r="T1008" s="369"/>
      <c r="U1008" s="369"/>
      <c r="V1008" s="344">
        <f t="shared" si="196"/>
        <v>0</v>
      </c>
      <c r="W1008" s="345">
        <f>IF(ISBLANK($B1008),0,VLOOKUP($B1008,Listen!$A$2:$C$45,2,FALSE))</f>
        <v>0</v>
      </c>
      <c r="X1008" s="345">
        <f>IF(ISBLANK($B1008),0,VLOOKUP($B1008,Listen!$A$2:$C$45,3,FALSE))</f>
        <v>0</v>
      </c>
      <c r="Y1008" s="372">
        <f t="shared" si="199"/>
        <v>0</v>
      </c>
      <c r="Z1008" s="372">
        <f t="shared" si="197"/>
        <v>0</v>
      </c>
      <c r="AA1008" s="372">
        <f t="shared" si="197"/>
        <v>0</v>
      </c>
      <c r="AB1008" s="372">
        <f t="shared" si="197"/>
        <v>0</v>
      </c>
      <c r="AC1008" s="372">
        <f t="shared" si="197"/>
        <v>0</v>
      </c>
      <c r="AD1008" s="372">
        <f t="shared" si="197"/>
        <v>0</v>
      </c>
      <c r="AE1008" s="372">
        <f t="shared" si="197"/>
        <v>0</v>
      </c>
      <c r="AF1008" s="346">
        <f t="shared" si="198"/>
        <v>0</v>
      </c>
      <c r="AG1008" s="346">
        <f>IF(C1008=Allgemeines!$C$12,SAV!$V1008-SAV!$AH1008,HLOOKUP(Allgemeines!$C$12-1,$AI$4:$AO$2000,ROW(C1008)-3,FALSE)-$AH1008)</f>
        <v>0</v>
      </c>
      <c r="AH1008" s="346">
        <f>HLOOKUP(Allgemeines!$C$12,$AI$4:$AO$2000,ROW(C1008)-3,FALSE)</f>
        <v>0</v>
      </c>
      <c r="AI1008" s="346">
        <f t="shared" si="188"/>
        <v>0</v>
      </c>
      <c r="AJ1008" s="346">
        <f t="shared" si="189"/>
        <v>0</v>
      </c>
      <c r="AK1008" s="346">
        <f t="shared" si="190"/>
        <v>0</v>
      </c>
      <c r="AL1008" s="346">
        <f t="shared" si="191"/>
        <v>0</v>
      </c>
      <c r="AM1008" s="346">
        <f t="shared" si="192"/>
        <v>0</v>
      </c>
      <c r="AN1008" s="346">
        <f t="shared" si="193"/>
        <v>0</v>
      </c>
      <c r="AO1008" s="346">
        <f t="shared" si="194"/>
        <v>0</v>
      </c>
    </row>
    <row r="1009" spans="1:41" x14ac:dyDescent="0.25">
      <c r="A1009" s="369"/>
      <c r="B1009" s="369"/>
      <c r="C1009" s="370"/>
      <c r="D1009" s="369"/>
      <c r="E1009" s="369"/>
      <c r="F1009" s="369"/>
      <c r="G1009" s="344">
        <f t="shared" si="195"/>
        <v>0</v>
      </c>
      <c r="H1009" s="369"/>
      <c r="I1009" s="369"/>
      <c r="J1009" s="369"/>
      <c r="K1009" s="369"/>
      <c r="L1009" s="369"/>
      <c r="M1009" s="369"/>
      <c r="N1009" s="369"/>
      <c r="O1009" s="369"/>
      <c r="P1009" s="371"/>
      <c r="Q1009" s="465">
        <f>IF(C1009&gt;Allgemeines!$C$12,0,SUM(G1009,H1009,J1009,K1009,M1009:N1009)-SUM(I1009,L1009,O1009:P1009))</f>
        <v>0</v>
      </c>
      <c r="R1009" s="369"/>
      <c r="S1009" s="369"/>
      <c r="T1009" s="369"/>
      <c r="U1009" s="369"/>
      <c r="V1009" s="344">
        <f t="shared" si="196"/>
        <v>0</v>
      </c>
      <c r="W1009" s="345">
        <f>IF(ISBLANK($B1009),0,VLOOKUP($B1009,Listen!$A$2:$C$45,2,FALSE))</f>
        <v>0</v>
      </c>
      <c r="X1009" s="345">
        <f>IF(ISBLANK($B1009),0,VLOOKUP($B1009,Listen!$A$2:$C$45,3,FALSE))</f>
        <v>0</v>
      </c>
      <c r="Y1009" s="372">
        <f t="shared" si="199"/>
        <v>0</v>
      </c>
      <c r="Z1009" s="372">
        <f t="shared" si="197"/>
        <v>0</v>
      </c>
      <c r="AA1009" s="372">
        <f t="shared" si="197"/>
        <v>0</v>
      </c>
      <c r="AB1009" s="372">
        <f t="shared" ref="Z1009:AE1051" si="200">$W1009</f>
        <v>0</v>
      </c>
      <c r="AC1009" s="372">
        <f t="shared" si="200"/>
        <v>0</v>
      </c>
      <c r="AD1009" s="372">
        <f t="shared" si="200"/>
        <v>0</v>
      </c>
      <c r="AE1009" s="372">
        <f t="shared" si="200"/>
        <v>0</v>
      </c>
      <c r="AF1009" s="346">
        <f t="shared" si="198"/>
        <v>0</v>
      </c>
      <c r="AG1009" s="346">
        <f>IF(C1009=Allgemeines!$C$12,SAV!$V1009-SAV!$AH1009,HLOOKUP(Allgemeines!$C$12-1,$AI$4:$AO$2000,ROW(C1009)-3,FALSE)-$AH1009)</f>
        <v>0</v>
      </c>
      <c r="AH1009" s="346">
        <f>HLOOKUP(Allgemeines!$C$12,$AI$4:$AO$2000,ROW(C1009)-3,FALSE)</f>
        <v>0</v>
      </c>
      <c r="AI1009" s="346">
        <f t="shared" si="188"/>
        <v>0</v>
      </c>
      <c r="AJ1009" s="346">
        <f t="shared" si="189"/>
        <v>0</v>
      </c>
      <c r="AK1009" s="346">
        <f t="shared" si="190"/>
        <v>0</v>
      </c>
      <c r="AL1009" s="346">
        <f t="shared" si="191"/>
        <v>0</v>
      </c>
      <c r="AM1009" s="346">
        <f t="shared" si="192"/>
        <v>0</v>
      </c>
      <c r="AN1009" s="346">
        <f t="shared" si="193"/>
        <v>0</v>
      </c>
      <c r="AO1009" s="346">
        <f t="shared" si="194"/>
        <v>0</v>
      </c>
    </row>
    <row r="1010" spans="1:41" x14ac:dyDescent="0.25">
      <c r="A1010" s="369"/>
      <c r="B1010" s="369"/>
      <c r="C1010" s="370"/>
      <c r="D1010" s="369"/>
      <c r="E1010" s="369"/>
      <c r="F1010" s="369"/>
      <c r="G1010" s="344">
        <f t="shared" si="195"/>
        <v>0</v>
      </c>
      <c r="H1010" s="369"/>
      <c r="I1010" s="369"/>
      <c r="J1010" s="369"/>
      <c r="K1010" s="369"/>
      <c r="L1010" s="369"/>
      <c r="M1010" s="369"/>
      <c r="N1010" s="369"/>
      <c r="O1010" s="369"/>
      <c r="P1010" s="371"/>
      <c r="Q1010" s="465">
        <f>IF(C1010&gt;Allgemeines!$C$12,0,SUM(G1010,H1010,J1010,K1010,M1010:N1010)-SUM(I1010,L1010,O1010:P1010))</f>
        <v>0</v>
      </c>
      <c r="R1010" s="369"/>
      <c r="S1010" s="369"/>
      <c r="T1010" s="369"/>
      <c r="U1010" s="369"/>
      <c r="V1010" s="344">
        <f t="shared" si="196"/>
        <v>0</v>
      </c>
      <c r="W1010" s="345">
        <f>IF(ISBLANK($B1010),0,VLOOKUP($B1010,Listen!$A$2:$C$45,2,FALSE))</f>
        <v>0</v>
      </c>
      <c r="X1010" s="345">
        <f>IF(ISBLANK($B1010),0,VLOOKUP($B1010,Listen!$A$2:$C$45,3,FALSE))</f>
        <v>0</v>
      </c>
      <c r="Y1010" s="372">
        <f t="shared" si="199"/>
        <v>0</v>
      </c>
      <c r="Z1010" s="372">
        <f t="shared" si="200"/>
        <v>0</v>
      </c>
      <c r="AA1010" s="372">
        <f t="shared" si="200"/>
        <v>0</v>
      </c>
      <c r="AB1010" s="372">
        <f t="shared" si="200"/>
        <v>0</v>
      </c>
      <c r="AC1010" s="372">
        <f t="shared" si="200"/>
        <v>0</v>
      </c>
      <c r="AD1010" s="372">
        <f t="shared" si="200"/>
        <v>0</v>
      </c>
      <c r="AE1010" s="372">
        <f t="shared" si="200"/>
        <v>0</v>
      </c>
      <c r="AF1010" s="346">
        <f t="shared" si="198"/>
        <v>0</v>
      </c>
      <c r="AG1010" s="346">
        <f>IF(C1010=Allgemeines!$C$12,SAV!$V1010-SAV!$AH1010,HLOOKUP(Allgemeines!$C$12-1,$AI$4:$AO$2000,ROW(C1010)-3,FALSE)-$AH1010)</f>
        <v>0</v>
      </c>
      <c r="AH1010" s="346">
        <f>HLOOKUP(Allgemeines!$C$12,$AI$4:$AO$2000,ROW(C1010)-3,FALSE)</f>
        <v>0</v>
      </c>
      <c r="AI1010" s="346">
        <f t="shared" si="188"/>
        <v>0</v>
      </c>
      <c r="AJ1010" s="346">
        <f t="shared" si="189"/>
        <v>0</v>
      </c>
      <c r="AK1010" s="346">
        <f t="shared" si="190"/>
        <v>0</v>
      </c>
      <c r="AL1010" s="346">
        <f t="shared" si="191"/>
        <v>0</v>
      </c>
      <c r="AM1010" s="346">
        <f t="shared" si="192"/>
        <v>0</v>
      </c>
      <c r="AN1010" s="346">
        <f t="shared" si="193"/>
        <v>0</v>
      </c>
      <c r="AO1010" s="346">
        <f t="shared" si="194"/>
        <v>0</v>
      </c>
    </row>
    <row r="1011" spans="1:41" x14ac:dyDescent="0.25">
      <c r="A1011" s="369"/>
      <c r="B1011" s="369"/>
      <c r="C1011" s="370"/>
      <c r="D1011" s="369"/>
      <c r="E1011" s="369"/>
      <c r="F1011" s="369"/>
      <c r="G1011" s="344">
        <f t="shared" si="195"/>
        <v>0</v>
      </c>
      <c r="H1011" s="369"/>
      <c r="I1011" s="369"/>
      <c r="J1011" s="369"/>
      <c r="K1011" s="369"/>
      <c r="L1011" s="369"/>
      <c r="M1011" s="369"/>
      <c r="N1011" s="369"/>
      <c r="O1011" s="369"/>
      <c r="P1011" s="371"/>
      <c r="Q1011" s="465">
        <f>IF(C1011&gt;Allgemeines!$C$12,0,SUM(G1011,H1011,J1011,K1011,M1011:N1011)-SUM(I1011,L1011,O1011:P1011))</f>
        <v>0</v>
      </c>
      <c r="R1011" s="369"/>
      <c r="S1011" s="369"/>
      <c r="T1011" s="369"/>
      <c r="U1011" s="369"/>
      <c r="V1011" s="344">
        <f t="shared" si="196"/>
        <v>0</v>
      </c>
      <c r="W1011" s="345">
        <f>IF(ISBLANK($B1011),0,VLOOKUP($B1011,Listen!$A$2:$C$45,2,FALSE))</f>
        <v>0</v>
      </c>
      <c r="X1011" s="345">
        <f>IF(ISBLANK($B1011),0,VLOOKUP($B1011,Listen!$A$2:$C$45,3,FALSE))</f>
        <v>0</v>
      </c>
      <c r="Y1011" s="372">
        <f t="shared" si="199"/>
        <v>0</v>
      </c>
      <c r="Z1011" s="372">
        <f t="shared" si="200"/>
        <v>0</v>
      </c>
      <c r="AA1011" s="372">
        <f t="shared" si="200"/>
        <v>0</v>
      </c>
      <c r="AB1011" s="372">
        <f t="shared" si="200"/>
        <v>0</v>
      </c>
      <c r="AC1011" s="372">
        <f t="shared" si="200"/>
        <v>0</v>
      </c>
      <c r="AD1011" s="372">
        <f t="shared" si="200"/>
        <v>0</v>
      </c>
      <c r="AE1011" s="372">
        <f t="shared" si="200"/>
        <v>0</v>
      </c>
      <c r="AF1011" s="346">
        <f t="shared" si="198"/>
        <v>0</v>
      </c>
      <c r="AG1011" s="346">
        <f>IF(C1011=Allgemeines!$C$12,SAV!$V1011-SAV!$AH1011,HLOOKUP(Allgemeines!$C$12-1,$AI$4:$AO$2000,ROW(C1011)-3,FALSE)-$AH1011)</f>
        <v>0</v>
      </c>
      <c r="AH1011" s="346">
        <f>HLOOKUP(Allgemeines!$C$12,$AI$4:$AO$2000,ROW(C1011)-3,FALSE)</f>
        <v>0</v>
      </c>
      <c r="AI1011" s="346">
        <f t="shared" si="188"/>
        <v>0</v>
      </c>
      <c r="AJ1011" s="346">
        <f t="shared" si="189"/>
        <v>0</v>
      </c>
      <c r="AK1011" s="346">
        <f t="shared" si="190"/>
        <v>0</v>
      </c>
      <c r="AL1011" s="346">
        <f t="shared" si="191"/>
        <v>0</v>
      </c>
      <c r="AM1011" s="346">
        <f t="shared" si="192"/>
        <v>0</v>
      </c>
      <c r="AN1011" s="346">
        <f t="shared" si="193"/>
        <v>0</v>
      </c>
      <c r="AO1011" s="346">
        <f t="shared" si="194"/>
        <v>0</v>
      </c>
    </row>
    <row r="1012" spans="1:41" x14ac:dyDescent="0.25">
      <c r="A1012" s="369"/>
      <c r="B1012" s="369"/>
      <c r="C1012" s="370"/>
      <c r="D1012" s="369"/>
      <c r="E1012" s="369"/>
      <c r="F1012" s="369"/>
      <c r="G1012" s="344">
        <f t="shared" si="195"/>
        <v>0</v>
      </c>
      <c r="H1012" s="369"/>
      <c r="I1012" s="369"/>
      <c r="J1012" s="369"/>
      <c r="K1012" s="369"/>
      <c r="L1012" s="369"/>
      <c r="M1012" s="369"/>
      <c r="N1012" s="369"/>
      <c r="O1012" s="369"/>
      <c r="P1012" s="371"/>
      <c r="Q1012" s="465">
        <f>IF(C1012&gt;Allgemeines!$C$12,0,SUM(G1012,H1012,J1012,K1012,M1012:N1012)-SUM(I1012,L1012,O1012:P1012))</f>
        <v>0</v>
      </c>
      <c r="R1012" s="369"/>
      <c r="S1012" s="369"/>
      <c r="T1012" s="369"/>
      <c r="U1012" s="369"/>
      <c r="V1012" s="344">
        <f t="shared" si="196"/>
        <v>0</v>
      </c>
      <c r="W1012" s="345">
        <f>IF(ISBLANK($B1012),0,VLOOKUP($B1012,Listen!$A$2:$C$45,2,FALSE))</f>
        <v>0</v>
      </c>
      <c r="X1012" s="345">
        <f>IF(ISBLANK($B1012),0,VLOOKUP($B1012,Listen!$A$2:$C$45,3,FALSE))</f>
        <v>0</v>
      </c>
      <c r="Y1012" s="372">
        <f t="shared" si="199"/>
        <v>0</v>
      </c>
      <c r="Z1012" s="372">
        <f t="shared" si="200"/>
        <v>0</v>
      </c>
      <c r="AA1012" s="372">
        <f t="shared" si="200"/>
        <v>0</v>
      </c>
      <c r="AB1012" s="372">
        <f t="shared" si="200"/>
        <v>0</v>
      </c>
      <c r="AC1012" s="372">
        <f t="shared" si="200"/>
        <v>0</v>
      </c>
      <c r="AD1012" s="372">
        <f t="shared" si="200"/>
        <v>0</v>
      </c>
      <c r="AE1012" s="372">
        <f t="shared" si="200"/>
        <v>0</v>
      </c>
      <c r="AF1012" s="346">
        <f t="shared" si="198"/>
        <v>0</v>
      </c>
      <c r="AG1012" s="346">
        <f>IF(C1012=Allgemeines!$C$12,SAV!$V1012-SAV!$AH1012,HLOOKUP(Allgemeines!$C$12-1,$AI$4:$AO$2000,ROW(C1012)-3,FALSE)-$AH1012)</f>
        <v>0</v>
      </c>
      <c r="AH1012" s="346">
        <f>HLOOKUP(Allgemeines!$C$12,$AI$4:$AO$2000,ROW(C1012)-3,FALSE)</f>
        <v>0</v>
      </c>
      <c r="AI1012" s="346">
        <f t="shared" si="188"/>
        <v>0</v>
      </c>
      <c r="AJ1012" s="346">
        <f t="shared" si="189"/>
        <v>0</v>
      </c>
      <c r="AK1012" s="346">
        <f t="shared" si="190"/>
        <v>0</v>
      </c>
      <c r="AL1012" s="346">
        <f t="shared" si="191"/>
        <v>0</v>
      </c>
      <c r="AM1012" s="346">
        <f t="shared" si="192"/>
        <v>0</v>
      </c>
      <c r="AN1012" s="346">
        <f t="shared" si="193"/>
        <v>0</v>
      </c>
      <c r="AO1012" s="346">
        <f t="shared" si="194"/>
        <v>0</v>
      </c>
    </row>
    <row r="1013" spans="1:41" x14ac:dyDescent="0.25">
      <c r="A1013" s="369"/>
      <c r="B1013" s="369"/>
      <c r="C1013" s="370"/>
      <c r="D1013" s="369"/>
      <c r="E1013" s="369"/>
      <c r="F1013" s="369"/>
      <c r="G1013" s="344">
        <f t="shared" si="195"/>
        <v>0</v>
      </c>
      <c r="H1013" s="369"/>
      <c r="I1013" s="369"/>
      <c r="J1013" s="369"/>
      <c r="K1013" s="369"/>
      <c r="L1013" s="369"/>
      <c r="M1013" s="369"/>
      <c r="N1013" s="369"/>
      <c r="O1013" s="369"/>
      <c r="P1013" s="371"/>
      <c r="Q1013" s="465">
        <f>IF(C1013&gt;Allgemeines!$C$12,0,SUM(G1013,H1013,J1013,K1013,M1013:N1013)-SUM(I1013,L1013,O1013:P1013))</f>
        <v>0</v>
      </c>
      <c r="R1013" s="369"/>
      <c r="S1013" s="369"/>
      <c r="T1013" s="369"/>
      <c r="U1013" s="369"/>
      <c r="V1013" s="344">
        <f t="shared" si="196"/>
        <v>0</v>
      </c>
      <c r="W1013" s="345">
        <f>IF(ISBLANK($B1013),0,VLOOKUP($B1013,Listen!$A$2:$C$45,2,FALSE))</f>
        <v>0</v>
      </c>
      <c r="X1013" s="345">
        <f>IF(ISBLANK($B1013),0,VLOOKUP($B1013,Listen!$A$2:$C$45,3,FALSE))</f>
        <v>0</v>
      </c>
      <c r="Y1013" s="372">
        <f t="shared" si="199"/>
        <v>0</v>
      </c>
      <c r="Z1013" s="372">
        <f t="shared" si="200"/>
        <v>0</v>
      </c>
      <c r="AA1013" s="372">
        <f t="shared" si="200"/>
        <v>0</v>
      </c>
      <c r="AB1013" s="372">
        <f t="shared" si="200"/>
        <v>0</v>
      </c>
      <c r="AC1013" s="372">
        <f t="shared" si="200"/>
        <v>0</v>
      </c>
      <c r="AD1013" s="372">
        <f t="shared" si="200"/>
        <v>0</v>
      </c>
      <c r="AE1013" s="372">
        <f t="shared" si="200"/>
        <v>0</v>
      </c>
      <c r="AF1013" s="346">
        <f t="shared" si="198"/>
        <v>0</v>
      </c>
      <c r="AG1013" s="346">
        <f>IF(C1013=Allgemeines!$C$12,SAV!$V1013-SAV!$AH1013,HLOOKUP(Allgemeines!$C$12-1,$AI$4:$AO$2000,ROW(C1013)-3,FALSE)-$AH1013)</f>
        <v>0</v>
      </c>
      <c r="AH1013" s="346">
        <f>HLOOKUP(Allgemeines!$C$12,$AI$4:$AO$2000,ROW(C1013)-3,FALSE)</f>
        <v>0</v>
      </c>
      <c r="AI1013" s="346">
        <f t="shared" si="188"/>
        <v>0</v>
      </c>
      <c r="AJ1013" s="346">
        <f t="shared" si="189"/>
        <v>0</v>
      </c>
      <c r="AK1013" s="346">
        <f t="shared" si="190"/>
        <v>0</v>
      </c>
      <c r="AL1013" s="346">
        <f t="shared" si="191"/>
        <v>0</v>
      </c>
      <c r="AM1013" s="346">
        <f t="shared" si="192"/>
        <v>0</v>
      </c>
      <c r="AN1013" s="346">
        <f t="shared" si="193"/>
        <v>0</v>
      </c>
      <c r="AO1013" s="346">
        <f t="shared" si="194"/>
        <v>0</v>
      </c>
    </row>
    <row r="1014" spans="1:41" x14ac:dyDescent="0.25">
      <c r="A1014" s="369"/>
      <c r="B1014" s="369"/>
      <c r="C1014" s="370"/>
      <c r="D1014" s="369"/>
      <c r="E1014" s="369"/>
      <c r="F1014" s="369"/>
      <c r="G1014" s="344">
        <f t="shared" si="195"/>
        <v>0</v>
      </c>
      <c r="H1014" s="369"/>
      <c r="I1014" s="369"/>
      <c r="J1014" s="369"/>
      <c r="K1014" s="369"/>
      <c r="L1014" s="369"/>
      <c r="M1014" s="369"/>
      <c r="N1014" s="369"/>
      <c r="O1014" s="369"/>
      <c r="P1014" s="371"/>
      <c r="Q1014" s="465">
        <f>IF(C1014&gt;Allgemeines!$C$12,0,SUM(G1014,H1014,J1014,K1014,M1014:N1014)-SUM(I1014,L1014,O1014:P1014))</f>
        <v>0</v>
      </c>
      <c r="R1014" s="369"/>
      <c r="S1014" s="369"/>
      <c r="T1014" s="369"/>
      <c r="U1014" s="369"/>
      <c r="V1014" s="344">
        <f t="shared" si="196"/>
        <v>0</v>
      </c>
      <c r="W1014" s="345">
        <f>IF(ISBLANK($B1014),0,VLOOKUP($B1014,Listen!$A$2:$C$45,2,FALSE))</f>
        <v>0</v>
      </c>
      <c r="X1014" s="345">
        <f>IF(ISBLANK($B1014),0,VLOOKUP($B1014,Listen!$A$2:$C$45,3,FALSE))</f>
        <v>0</v>
      </c>
      <c r="Y1014" s="372">
        <f t="shared" si="199"/>
        <v>0</v>
      </c>
      <c r="Z1014" s="372">
        <f t="shared" si="200"/>
        <v>0</v>
      </c>
      <c r="AA1014" s="372">
        <f t="shared" si="200"/>
        <v>0</v>
      </c>
      <c r="AB1014" s="372">
        <f t="shared" si="200"/>
        <v>0</v>
      </c>
      <c r="AC1014" s="372">
        <f t="shared" si="200"/>
        <v>0</v>
      </c>
      <c r="AD1014" s="372">
        <f t="shared" si="200"/>
        <v>0</v>
      </c>
      <c r="AE1014" s="372">
        <f t="shared" si="200"/>
        <v>0</v>
      </c>
      <c r="AF1014" s="346">
        <f t="shared" si="198"/>
        <v>0</v>
      </c>
      <c r="AG1014" s="346">
        <f>IF(C1014=Allgemeines!$C$12,SAV!$V1014-SAV!$AH1014,HLOOKUP(Allgemeines!$C$12-1,$AI$4:$AO$2000,ROW(C1014)-3,FALSE)-$AH1014)</f>
        <v>0</v>
      </c>
      <c r="AH1014" s="346">
        <f>HLOOKUP(Allgemeines!$C$12,$AI$4:$AO$2000,ROW(C1014)-3,FALSE)</f>
        <v>0</v>
      </c>
      <c r="AI1014" s="346">
        <f t="shared" si="188"/>
        <v>0</v>
      </c>
      <c r="AJ1014" s="346">
        <f t="shared" si="189"/>
        <v>0</v>
      </c>
      <c r="AK1014" s="346">
        <f t="shared" si="190"/>
        <v>0</v>
      </c>
      <c r="AL1014" s="346">
        <f t="shared" si="191"/>
        <v>0</v>
      </c>
      <c r="AM1014" s="346">
        <f t="shared" si="192"/>
        <v>0</v>
      </c>
      <c r="AN1014" s="346">
        <f t="shared" si="193"/>
        <v>0</v>
      </c>
      <c r="AO1014" s="346">
        <f t="shared" si="194"/>
        <v>0</v>
      </c>
    </row>
    <row r="1015" spans="1:41" x14ac:dyDescent="0.25">
      <c r="A1015" s="369"/>
      <c r="B1015" s="369"/>
      <c r="C1015" s="370"/>
      <c r="D1015" s="369"/>
      <c r="E1015" s="369"/>
      <c r="F1015" s="369"/>
      <c r="G1015" s="344">
        <f t="shared" si="195"/>
        <v>0</v>
      </c>
      <c r="H1015" s="369"/>
      <c r="I1015" s="369"/>
      <c r="J1015" s="369"/>
      <c r="K1015" s="369"/>
      <c r="L1015" s="369"/>
      <c r="M1015" s="369"/>
      <c r="N1015" s="369"/>
      <c r="O1015" s="369"/>
      <c r="P1015" s="371"/>
      <c r="Q1015" s="465">
        <f>IF(C1015&gt;Allgemeines!$C$12,0,SUM(G1015,H1015,J1015,K1015,M1015:N1015)-SUM(I1015,L1015,O1015:P1015))</f>
        <v>0</v>
      </c>
      <c r="R1015" s="369"/>
      <c r="S1015" s="369"/>
      <c r="T1015" s="369"/>
      <c r="U1015" s="369"/>
      <c r="V1015" s="344">
        <f t="shared" si="196"/>
        <v>0</v>
      </c>
      <c r="W1015" s="345">
        <f>IF(ISBLANK($B1015),0,VLOOKUP($B1015,Listen!$A$2:$C$45,2,FALSE))</f>
        <v>0</v>
      </c>
      <c r="X1015" s="345">
        <f>IF(ISBLANK($B1015),0,VLOOKUP($B1015,Listen!$A$2:$C$45,3,FALSE))</f>
        <v>0</v>
      </c>
      <c r="Y1015" s="372">
        <f t="shared" si="199"/>
        <v>0</v>
      </c>
      <c r="Z1015" s="372">
        <f t="shared" si="200"/>
        <v>0</v>
      </c>
      <c r="AA1015" s="372">
        <f t="shared" si="200"/>
        <v>0</v>
      </c>
      <c r="AB1015" s="372">
        <f t="shared" si="200"/>
        <v>0</v>
      </c>
      <c r="AC1015" s="372">
        <f t="shared" si="200"/>
        <v>0</v>
      </c>
      <c r="AD1015" s="372">
        <f t="shared" si="200"/>
        <v>0</v>
      </c>
      <c r="AE1015" s="372">
        <f t="shared" si="200"/>
        <v>0</v>
      </c>
      <c r="AF1015" s="346">
        <f t="shared" si="198"/>
        <v>0</v>
      </c>
      <c r="AG1015" s="346">
        <f>IF(C1015=Allgemeines!$C$12,SAV!$V1015-SAV!$AH1015,HLOOKUP(Allgemeines!$C$12-1,$AI$4:$AO$2000,ROW(C1015)-3,FALSE)-$AH1015)</f>
        <v>0</v>
      </c>
      <c r="AH1015" s="346">
        <f>HLOOKUP(Allgemeines!$C$12,$AI$4:$AO$2000,ROW(C1015)-3,FALSE)</f>
        <v>0</v>
      </c>
      <c r="AI1015" s="346">
        <f t="shared" si="188"/>
        <v>0</v>
      </c>
      <c r="AJ1015" s="346">
        <f t="shared" si="189"/>
        <v>0</v>
      </c>
      <c r="AK1015" s="346">
        <f t="shared" si="190"/>
        <v>0</v>
      </c>
      <c r="AL1015" s="346">
        <f t="shared" si="191"/>
        <v>0</v>
      </c>
      <c r="AM1015" s="346">
        <f t="shared" si="192"/>
        <v>0</v>
      </c>
      <c r="AN1015" s="346">
        <f t="shared" si="193"/>
        <v>0</v>
      </c>
      <c r="AO1015" s="346">
        <f t="shared" si="194"/>
        <v>0</v>
      </c>
    </row>
    <row r="1016" spans="1:41" x14ac:dyDescent="0.25">
      <c r="A1016" s="369"/>
      <c r="B1016" s="369"/>
      <c r="C1016" s="370"/>
      <c r="D1016" s="369"/>
      <c r="E1016" s="369"/>
      <c r="F1016" s="369"/>
      <c r="G1016" s="344">
        <f t="shared" si="195"/>
        <v>0</v>
      </c>
      <c r="H1016" s="369"/>
      <c r="I1016" s="369"/>
      <c r="J1016" s="369"/>
      <c r="K1016" s="369"/>
      <c r="L1016" s="369"/>
      <c r="M1016" s="369"/>
      <c r="N1016" s="369"/>
      <c r="O1016" s="369"/>
      <c r="P1016" s="371"/>
      <c r="Q1016" s="465">
        <f>IF(C1016&gt;Allgemeines!$C$12,0,SUM(G1016,H1016,J1016,K1016,M1016:N1016)-SUM(I1016,L1016,O1016:P1016))</f>
        <v>0</v>
      </c>
      <c r="R1016" s="369"/>
      <c r="S1016" s="369"/>
      <c r="T1016" s="369"/>
      <c r="U1016" s="369"/>
      <c r="V1016" s="344">
        <f t="shared" si="196"/>
        <v>0</v>
      </c>
      <c r="W1016" s="345">
        <f>IF(ISBLANK($B1016),0,VLOOKUP($B1016,Listen!$A$2:$C$45,2,FALSE))</f>
        <v>0</v>
      </c>
      <c r="X1016" s="345">
        <f>IF(ISBLANK($B1016),0,VLOOKUP($B1016,Listen!$A$2:$C$45,3,FALSE))</f>
        <v>0</v>
      </c>
      <c r="Y1016" s="372">
        <f t="shared" si="199"/>
        <v>0</v>
      </c>
      <c r="Z1016" s="372">
        <f t="shared" si="200"/>
        <v>0</v>
      </c>
      <c r="AA1016" s="372">
        <f t="shared" si="200"/>
        <v>0</v>
      </c>
      <c r="AB1016" s="372">
        <f t="shared" si="200"/>
        <v>0</v>
      </c>
      <c r="AC1016" s="372">
        <f t="shared" si="200"/>
        <v>0</v>
      </c>
      <c r="AD1016" s="372">
        <f t="shared" si="200"/>
        <v>0</v>
      </c>
      <c r="AE1016" s="372">
        <f t="shared" si="200"/>
        <v>0</v>
      </c>
      <c r="AF1016" s="346">
        <f t="shared" si="198"/>
        <v>0</v>
      </c>
      <c r="AG1016" s="346">
        <f>IF(C1016=Allgemeines!$C$12,SAV!$V1016-SAV!$AH1016,HLOOKUP(Allgemeines!$C$12-1,$AI$4:$AO$2000,ROW(C1016)-3,FALSE)-$AH1016)</f>
        <v>0</v>
      </c>
      <c r="AH1016" s="346">
        <f>HLOOKUP(Allgemeines!$C$12,$AI$4:$AO$2000,ROW(C1016)-3,FALSE)</f>
        <v>0</v>
      </c>
      <c r="AI1016" s="346">
        <f t="shared" si="188"/>
        <v>0</v>
      </c>
      <c r="AJ1016" s="346">
        <f t="shared" si="189"/>
        <v>0</v>
      </c>
      <c r="AK1016" s="346">
        <f t="shared" si="190"/>
        <v>0</v>
      </c>
      <c r="AL1016" s="346">
        <f t="shared" si="191"/>
        <v>0</v>
      </c>
      <c r="AM1016" s="346">
        <f t="shared" si="192"/>
        <v>0</v>
      </c>
      <c r="AN1016" s="346">
        <f t="shared" si="193"/>
        <v>0</v>
      </c>
      <c r="AO1016" s="346">
        <f t="shared" si="194"/>
        <v>0</v>
      </c>
    </row>
    <row r="1017" spans="1:41" x14ac:dyDescent="0.25">
      <c r="A1017" s="369"/>
      <c r="B1017" s="369"/>
      <c r="C1017" s="370"/>
      <c r="D1017" s="369"/>
      <c r="E1017" s="369"/>
      <c r="F1017" s="369"/>
      <c r="G1017" s="344">
        <f t="shared" si="195"/>
        <v>0</v>
      </c>
      <c r="H1017" s="369"/>
      <c r="I1017" s="369"/>
      <c r="J1017" s="369"/>
      <c r="K1017" s="369"/>
      <c r="L1017" s="369"/>
      <c r="M1017" s="369"/>
      <c r="N1017" s="369"/>
      <c r="O1017" s="369"/>
      <c r="P1017" s="371"/>
      <c r="Q1017" s="465">
        <f>IF(C1017&gt;Allgemeines!$C$12,0,SUM(G1017,H1017,J1017,K1017,M1017:N1017)-SUM(I1017,L1017,O1017:P1017))</f>
        <v>0</v>
      </c>
      <c r="R1017" s="369"/>
      <c r="S1017" s="369"/>
      <c r="T1017" s="369"/>
      <c r="U1017" s="369"/>
      <c r="V1017" s="344">
        <f t="shared" si="196"/>
        <v>0</v>
      </c>
      <c r="W1017" s="345">
        <f>IF(ISBLANK($B1017),0,VLOOKUP($B1017,Listen!$A$2:$C$45,2,FALSE))</f>
        <v>0</v>
      </c>
      <c r="X1017" s="345">
        <f>IF(ISBLANK($B1017),0,VLOOKUP($B1017,Listen!$A$2:$C$45,3,FALSE))</f>
        <v>0</v>
      </c>
      <c r="Y1017" s="372">
        <f t="shared" si="199"/>
        <v>0</v>
      </c>
      <c r="Z1017" s="372">
        <f t="shared" si="200"/>
        <v>0</v>
      </c>
      <c r="AA1017" s="372">
        <f t="shared" si="200"/>
        <v>0</v>
      </c>
      <c r="AB1017" s="372">
        <f t="shared" si="200"/>
        <v>0</v>
      </c>
      <c r="AC1017" s="372">
        <f t="shared" si="200"/>
        <v>0</v>
      </c>
      <c r="AD1017" s="372">
        <f t="shared" si="200"/>
        <v>0</v>
      </c>
      <c r="AE1017" s="372">
        <f t="shared" si="200"/>
        <v>0</v>
      </c>
      <c r="AF1017" s="346">
        <f t="shared" si="198"/>
        <v>0</v>
      </c>
      <c r="AG1017" s="346">
        <f>IF(C1017=Allgemeines!$C$12,SAV!$V1017-SAV!$AH1017,HLOOKUP(Allgemeines!$C$12-1,$AI$4:$AO$2000,ROW(C1017)-3,FALSE)-$AH1017)</f>
        <v>0</v>
      </c>
      <c r="AH1017" s="346">
        <f>HLOOKUP(Allgemeines!$C$12,$AI$4:$AO$2000,ROW(C1017)-3,FALSE)</f>
        <v>0</v>
      </c>
      <c r="AI1017" s="346">
        <f t="shared" si="188"/>
        <v>0</v>
      </c>
      <c r="AJ1017" s="346">
        <f t="shared" si="189"/>
        <v>0</v>
      </c>
      <c r="AK1017" s="346">
        <f t="shared" si="190"/>
        <v>0</v>
      </c>
      <c r="AL1017" s="346">
        <f t="shared" si="191"/>
        <v>0</v>
      </c>
      <c r="AM1017" s="346">
        <f t="shared" si="192"/>
        <v>0</v>
      </c>
      <c r="AN1017" s="346">
        <f t="shared" si="193"/>
        <v>0</v>
      </c>
      <c r="AO1017" s="346">
        <f t="shared" si="194"/>
        <v>0</v>
      </c>
    </row>
    <row r="1018" spans="1:41" x14ac:dyDescent="0.25">
      <c r="A1018" s="369"/>
      <c r="B1018" s="369"/>
      <c r="C1018" s="370"/>
      <c r="D1018" s="369"/>
      <c r="E1018" s="369"/>
      <c r="F1018" s="369"/>
      <c r="G1018" s="344">
        <f t="shared" si="195"/>
        <v>0</v>
      </c>
      <c r="H1018" s="369"/>
      <c r="I1018" s="369"/>
      <c r="J1018" s="369"/>
      <c r="K1018" s="369"/>
      <c r="L1018" s="369"/>
      <c r="M1018" s="369"/>
      <c r="N1018" s="369"/>
      <c r="O1018" s="369"/>
      <c r="P1018" s="371"/>
      <c r="Q1018" s="465">
        <f>IF(C1018&gt;Allgemeines!$C$12,0,SUM(G1018,H1018,J1018,K1018,M1018:N1018)-SUM(I1018,L1018,O1018:P1018))</f>
        <v>0</v>
      </c>
      <c r="R1018" s="369"/>
      <c r="S1018" s="369"/>
      <c r="T1018" s="369"/>
      <c r="U1018" s="369"/>
      <c r="V1018" s="344">
        <f t="shared" si="196"/>
        <v>0</v>
      </c>
      <c r="W1018" s="345">
        <f>IF(ISBLANK($B1018),0,VLOOKUP($B1018,Listen!$A$2:$C$45,2,FALSE))</f>
        <v>0</v>
      </c>
      <c r="X1018" s="345">
        <f>IF(ISBLANK($B1018),0,VLOOKUP($B1018,Listen!$A$2:$C$45,3,FALSE))</f>
        <v>0</v>
      </c>
      <c r="Y1018" s="372">
        <f t="shared" si="199"/>
        <v>0</v>
      </c>
      <c r="Z1018" s="372">
        <f t="shared" si="200"/>
        <v>0</v>
      </c>
      <c r="AA1018" s="372">
        <f t="shared" si="200"/>
        <v>0</v>
      </c>
      <c r="AB1018" s="372">
        <f t="shared" si="200"/>
        <v>0</v>
      </c>
      <c r="AC1018" s="372">
        <f t="shared" si="200"/>
        <v>0</v>
      </c>
      <c r="AD1018" s="372">
        <f t="shared" si="200"/>
        <v>0</v>
      </c>
      <c r="AE1018" s="372">
        <f t="shared" si="200"/>
        <v>0</v>
      </c>
      <c r="AF1018" s="346">
        <f t="shared" si="198"/>
        <v>0</v>
      </c>
      <c r="AG1018" s="346">
        <f>IF(C1018=Allgemeines!$C$12,SAV!$V1018-SAV!$AH1018,HLOOKUP(Allgemeines!$C$12-1,$AI$4:$AO$2000,ROW(C1018)-3,FALSE)-$AH1018)</f>
        <v>0</v>
      </c>
      <c r="AH1018" s="346">
        <f>HLOOKUP(Allgemeines!$C$12,$AI$4:$AO$2000,ROW(C1018)-3,FALSE)</f>
        <v>0</v>
      </c>
      <c r="AI1018" s="346">
        <f t="shared" si="188"/>
        <v>0</v>
      </c>
      <c r="AJ1018" s="346">
        <f t="shared" si="189"/>
        <v>0</v>
      </c>
      <c r="AK1018" s="346">
        <f t="shared" si="190"/>
        <v>0</v>
      </c>
      <c r="AL1018" s="346">
        <f t="shared" si="191"/>
        <v>0</v>
      </c>
      <c r="AM1018" s="346">
        <f t="shared" si="192"/>
        <v>0</v>
      </c>
      <c r="AN1018" s="346">
        <f t="shared" si="193"/>
        <v>0</v>
      </c>
      <c r="AO1018" s="346">
        <f t="shared" si="194"/>
        <v>0</v>
      </c>
    </row>
    <row r="1019" spans="1:41" x14ac:dyDescent="0.25">
      <c r="A1019" s="369"/>
      <c r="B1019" s="369"/>
      <c r="C1019" s="370"/>
      <c r="D1019" s="369"/>
      <c r="E1019" s="369"/>
      <c r="F1019" s="369"/>
      <c r="G1019" s="344">
        <f t="shared" si="195"/>
        <v>0</v>
      </c>
      <c r="H1019" s="369"/>
      <c r="I1019" s="369"/>
      <c r="J1019" s="369"/>
      <c r="K1019" s="369"/>
      <c r="L1019" s="369"/>
      <c r="M1019" s="369"/>
      <c r="N1019" s="369"/>
      <c r="O1019" s="369"/>
      <c r="P1019" s="371"/>
      <c r="Q1019" s="465">
        <f>IF(C1019&gt;Allgemeines!$C$12,0,SUM(G1019,H1019,J1019,K1019,M1019:N1019)-SUM(I1019,L1019,O1019:P1019))</f>
        <v>0</v>
      </c>
      <c r="R1019" s="369"/>
      <c r="S1019" s="369"/>
      <c r="T1019" s="369"/>
      <c r="U1019" s="369"/>
      <c r="V1019" s="344">
        <f t="shared" si="196"/>
        <v>0</v>
      </c>
      <c r="W1019" s="345">
        <f>IF(ISBLANK($B1019),0,VLOOKUP($B1019,Listen!$A$2:$C$45,2,FALSE))</f>
        <v>0</v>
      </c>
      <c r="X1019" s="345">
        <f>IF(ISBLANK($B1019),0,VLOOKUP($B1019,Listen!$A$2:$C$45,3,FALSE))</f>
        <v>0</v>
      </c>
      <c r="Y1019" s="372">
        <f t="shared" si="199"/>
        <v>0</v>
      </c>
      <c r="Z1019" s="372">
        <f t="shared" si="200"/>
        <v>0</v>
      </c>
      <c r="AA1019" s="372">
        <f t="shared" si="200"/>
        <v>0</v>
      </c>
      <c r="AB1019" s="372">
        <f t="shared" si="200"/>
        <v>0</v>
      </c>
      <c r="AC1019" s="372">
        <f t="shared" si="200"/>
        <v>0</v>
      </c>
      <c r="AD1019" s="372">
        <f t="shared" si="200"/>
        <v>0</v>
      </c>
      <c r="AE1019" s="372">
        <f t="shared" si="200"/>
        <v>0</v>
      </c>
      <c r="AF1019" s="346">
        <f t="shared" si="198"/>
        <v>0</v>
      </c>
      <c r="AG1019" s="346">
        <f>IF(C1019=Allgemeines!$C$12,SAV!$V1019-SAV!$AH1019,HLOOKUP(Allgemeines!$C$12-1,$AI$4:$AO$2000,ROW(C1019)-3,FALSE)-$AH1019)</f>
        <v>0</v>
      </c>
      <c r="AH1019" s="346">
        <f>HLOOKUP(Allgemeines!$C$12,$AI$4:$AO$2000,ROW(C1019)-3,FALSE)</f>
        <v>0</v>
      </c>
      <c r="AI1019" s="346">
        <f t="shared" si="188"/>
        <v>0</v>
      </c>
      <c r="AJ1019" s="346">
        <f t="shared" si="189"/>
        <v>0</v>
      </c>
      <c r="AK1019" s="346">
        <f t="shared" si="190"/>
        <v>0</v>
      </c>
      <c r="AL1019" s="346">
        <f t="shared" si="191"/>
        <v>0</v>
      </c>
      <c r="AM1019" s="346">
        <f t="shared" si="192"/>
        <v>0</v>
      </c>
      <c r="AN1019" s="346">
        <f t="shared" si="193"/>
        <v>0</v>
      </c>
      <c r="AO1019" s="346">
        <f t="shared" si="194"/>
        <v>0</v>
      </c>
    </row>
    <row r="1020" spans="1:41" x14ac:dyDescent="0.25">
      <c r="A1020" s="369"/>
      <c r="B1020" s="369"/>
      <c r="C1020" s="370"/>
      <c r="D1020" s="369"/>
      <c r="E1020" s="369"/>
      <c r="F1020" s="369"/>
      <c r="G1020" s="344">
        <f t="shared" si="195"/>
        <v>0</v>
      </c>
      <c r="H1020" s="369"/>
      <c r="I1020" s="369"/>
      <c r="J1020" s="369"/>
      <c r="K1020" s="369"/>
      <c r="L1020" s="369"/>
      <c r="M1020" s="369"/>
      <c r="N1020" s="369"/>
      <c r="O1020" s="369"/>
      <c r="P1020" s="371"/>
      <c r="Q1020" s="465">
        <f>IF(C1020&gt;Allgemeines!$C$12,0,SUM(G1020,H1020,J1020,K1020,M1020:N1020)-SUM(I1020,L1020,O1020:P1020))</f>
        <v>0</v>
      </c>
      <c r="R1020" s="369"/>
      <c r="S1020" s="369"/>
      <c r="T1020" s="369"/>
      <c r="U1020" s="369"/>
      <c r="V1020" s="344">
        <f t="shared" si="196"/>
        <v>0</v>
      </c>
      <c r="W1020" s="345">
        <f>IF(ISBLANK($B1020),0,VLOOKUP($B1020,Listen!$A$2:$C$45,2,FALSE))</f>
        <v>0</v>
      </c>
      <c r="X1020" s="345">
        <f>IF(ISBLANK($B1020),0,VLOOKUP($B1020,Listen!$A$2:$C$45,3,FALSE))</f>
        <v>0</v>
      </c>
      <c r="Y1020" s="372">
        <f t="shared" si="199"/>
        <v>0</v>
      </c>
      <c r="Z1020" s="372">
        <f t="shared" si="200"/>
        <v>0</v>
      </c>
      <c r="AA1020" s="372">
        <f t="shared" si="200"/>
        <v>0</v>
      </c>
      <c r="AB1020" s="372">
        <f t="shared" si="200"/>
        <v>0</v>
      </c>
      <c r="AC1020" s="372">
        <f t="shared" si="200"/>
        <v>0</v>
      </c>
      <c r="AD1020" s="372">
        <f t="shared" si="200"/>
        <v>0</v>
      </c>
      <c r="AE1020" s="372">
        <f t="shared" si="200"/>
        <v>0</v>
      </c>
      <c r="AF1020" s="346">
        <f t="shared" si="198"/>
        <v>0</v>
      </c>
      <c r="AG1020" s="346">
        <f>IF(C1020=Allgemeines!$C$12,SAV!$V1020-SAV!$AH1020,HLOOKUP(Allgemeines!$C$12-1,$AI$4:$AO$2000,ROW(C1020)-3,FALSE)-$AH1020)</f>
        <v>0</v>
      </c>
      <c r="AH1020" s="346">
        <f>HLOOKUP(Allgemeines!$C$12,$AI$4:$AO$2000,ROW(C1020)-3,FALSE)</f>
        <v>0</v>
      </c>
      <c r="AI1020" s="346">
        <f t="shared" si="188"/>
        <v>0</v>
      </c>
      <c r="AJ1020" s="346">
        <f t="shared" si="189"/>
        <v>0</v>
      </c>
      <c r="AK1020" s="346">
        <f t="shared" si="190"/>
        <v>0</v>
      </c>
      <c r="AL1020" s="346">
        <f t="shared" si="191"/>
        <v>0</v>
      </c>
      <c r="AM1020" s="346">
        <f t="shared" si="192"/>
        <v>0</v>
      </c>
      <c r="AN1020" s="346">
        <f t="shared" si="193"/>
        <v>0</v>
      </c>
      <c r="AO1020" s="346">
        <f t="shared" si="194"/>
        <v>0</v>
      </c>
    </row>
    <row r="1021" spans="1:41" x14ac:dyDescent="0.25">
      <c r="A1021" s="369"/>
      <c r="B1021" s="369"/>
      <c r="C1021" s="370"/>
      <c r="D1021" s="369"/>
      <c r="E1021" s="369"/>
      <c r="F1021" s="369"/>
      <c r="G1021" s="344">
        <f t="shared" si="195"/>
        <v>0</v>
      </c>
      <c r="H1021" s="369"/>
      <c r="I1021" s="369"/>
      <c r="J1021" s="369"/>
      <c r="K1021" s="369"/>
      <c r="L1021" s="369"/>
      <c r="M1021" s="369"/>
      <c r="N1021" s="369"/>
      <c r="O1021" s="369"/>
      <c r="P1021" s="371"/>
      <c r="Q1021" s="465">
        <f>IF(C1021&gt;Allgemeines!$C$12,0,SUM(G1021,H1021,J1021,K1021,M1021:N1021)-SUM(I1021,L1021,O1021:P1021))</f>
        <v>0</v>
      </c>
      <c r="R1021" s="369"/>
      <c r="S1021" s="369"/>
      <c r="T1021" s="369"/>
      <c r="U1021" s="369"/>
      <c r="V1021" s="344">
        <f t="shared" si="196"/>
        <v>0</v>
      </c>
      <c r="W1021" s="345">
        <f>IF(ISBLANK($B1021),0,VLOOKUP($B1021,Listen!$A$2:$C$45,2,FALSE))</f>
        <v>0</v>
      </c>
      <c r="X1021" s="345">
        <f>IF(ISBLANK($B1021),0,VLOOKUP($B1021,Listen!$A$2:$C$45,3,FALSE))</f>
        <v>0</v>
      </c>
      <c r="Y1021" s="372">
        <f t="shared" si="199"/>
        <v>0</v>
      </c>
      <c r="Z1021" s="372">
        <f t="shared" si="200"/>
        <v>0</v>
      </c>
      <c r="AA1021" s="372">
        <f t="shared" si="200"/>
        <v>0</v>
      </c>
      <c r="AB1021" s="372">
        <f t="shared" si="200"/>
        <v>0</v>
      </c>
      <c r="AC1021" s="372">
        <f t="shared" si="200"/>
        <v>0</v>
      </c>
      <c r="AD1021" s="372">
        <f t="shared" si="200"/>
        <v>0</v>
      </c>
      <c r="AE1021" s="372">
        <f t="shared" si="200"/>
        <v>0</v>
      </c>
      <c r="AF1021" s="346">
        <f t="shared" si="198"/>
        <v>0</v>
      </c>
      <c r="AG1021" s="346">
        <f>IF(C1021=Allgemeines!$C$12,SAV!$V1021-SAV!$AH1021,HLOOKUP(Allgemeines!$C$12-1,$AI$4:$AO$2000,ROW(C1021)-3,FALSE)-$AH1021)</f>
        <v>0</v>
      </c>
      <c r="AH1021" s="346">
        <f>HLOOKUP(Allgemeines!$C$12,$AI$4:$AO$2000,ROW(C1021)-3,FALSE)</f>
        <v>0</v>
      </c>
      <c r="AI1021" s="346">
        <f t="shared" si="188"/>
        <v>0</v>
      </c>
      <c r="AJ1021" s="346">
        <f t="shared" si="189"/>
        <v>0</v>
      </c>
      <c r="AK1021" s="346">
        <f t="shared" si="190"/>
        <v>0</v>
      </c>
      <c r="AL1021" s="346">
        <f t="shared" si="191"/>
        <v>0</v>
      </c>
      <c r="AM1021" s="346">
        <f t="shared" si="192"/>
        <v>0</v>
      </c>
      <c r="AN1021" s="346">
        <f t="shared" si="193"/>
        <v>0</v>
      </c>
      <c r="AO1021" s="346">
        <f t="shared" si="194"/>
        <v>0</v>
      </c>
    </row>
    <row r="1022" spans="1:41" x14ac:dyDescent="0.25">
      <c r="A1022" s="369"/>
      <c r="B1022" s="369"/>
      <c r="C1022" s="370"/>
      <c r="D1022" s="369"/>
      <c r="E1022" s="369"/>
      <c r="F1022" s="369"/>
      <c r="G1022" s="344">
        <f t="shared" si="195"/>
        <v>0</v>
      </c>
      <c r="H1022" s="369"/>
      <c r="I1022" s="369"/>
      <c r="J1022" s="369"/>
      <c r="K1022" s="369"/>
      <c r="L1022" s="369"/>
      <c r="M1022" s="369"/>
      <c r="N1022" s="369"/>
      <c r="O1022" s="369"/>
      <c r="P1022" s="371"/>
      <c r="Q1022" s="465">
        <f>IF(C1022&gt;Allgemeines!$C$12,0,SUM(G1022,H1022,J1022,K1022,M1022:N1022)-SUM(I1022,L1022,O1022:P1022))</f>
        <v>0</v>
      </c>
      <c r="R1022" s="369"/>
      <c r="S1022" s="369"/>
      <c r="T1022" s="369"/>
      <c r="U1022" s="369"/>
      <c r="V1022" s="344">
        <f t="shared" si="196"/>
        <v>0</v>
      </c>
      <c r="W1022" s="345">
        <f>IF(ISBLANK($B1022),0,VLOOKUP($B1022,Listen!$A$2:$C$45,2,FALSE))</f>
        <v>0</v>
      </c>
      <c r="X1022" s="345">
        <f>IF(ISBLANK($B1022),0,VLOOKUP($B1022,Listen!$A$2:$C$45,3,FALSE))</f>
        <v>0</v>
      </c>
      <c r="Y1022" s="372">
        <f t="shared" si="199"/>
        <v>0</v>
      </c>
      <c r="Z1022" s="372">
        <f t="shared" si="200"/>
        <v>0</v>
      </c>
      <c r="AA1022" s="372">
        <f t="shared" si="200"/>
        <v>0</v>
      </c>
      <c r="AB1022" s="372">
        <f t="shared" si="200"/>
        <v>0</v>
      </c>
      <c r="AC1022" s="372">
        <f t="shared" si="200"/>
        <v>0</v>
      </c>
      <c r="AD1022" s="372">
        <f t="shared" si="200"/>
        <v>0</v>
      </c>
      <c r="AE1022" s="372">
        <f t="shared" si="200"/>
        <v>0</v>
      </c>
      <c r="AF1022" s="346">
        <f t="shared" si="198"/>
        <v>0</v>
      </c>
      <c r="AG1022" s="346">
        <f>IF(C1022=Allgemeines!$C$12,SAV!$V1022-SAV!$AH1022,HLOOKUP(Allgemeines!$C$12-1,$AI$4:$AO$2000,ROW(C1022)-3,FALSE)-$AH1022)</f>
        <v>0</v>
      </c>
      <c r="AH1022" s="346">
        <f>HLOOKUP(Allgemeines!$C$12,$AI$4:$AO$2000,ROW(C1022)-3,FALSE)</f>
        <v>0</v>
      </c>
      <c r="AI1022" s="346">
        <f t="shared" si="188"/>
        <v>0</v>
      </c>
      <c r="AJ1022" s="346">
        <f t="shared" si="189"/>
        <v>0</v>
      </c>
      <c r="AK1022" s="346">
        <f t="shared" si="190"/>
        <v>0</v>
      </c>
      <c r="AL1022" s="346">
        <f t="shared" si="191"/>
        <v>0</v>
      </c>
      <c r="AM1022" s="346">
        <f t="shared" si="192"/>
        <v>0</v>
      </c>
      <c r="AN1022" s="346">
        <f t="shared" si="193"/>
        <v>0</v>
      </c>
      <c r="AO1022" s="346">
        <f t="shared" si="194"/>
        <v>0</v>
      </c>
    </row>
    <row r="1023" spans="1:41" x14ac:dyDescent="0.25">
      <c r="A1023" s="369"/>
      <c r="B1023" s="369"/>
      <c r="C1023" s="370"/>
      <c r="D1023" s="369"/>
      <c r="E1023" s="369"/>
      <c r="F1023" s="369"/>
      <c r="G1023" s="344">
        <f t="shared" si="195"/>
        <v>0</v>
      </c>
      <c r="H1023" s="369"/>
      <c r="I1023" s="369"/>
      <c r="J1023" s="369"/>
      <c r="K1023" s="369"/>
      <c r="L1023" s="369"/>
      <c r="M1023" s="369"/>
      <c r="N1023" s="369"/>
      <c r="O1023" s="369"/>
      <c r="P1023" s="371"/>
      <c r="Q1023" s="465">
        <f>IF(C1023&gt;Allgemeines!$C$12,0,SUM(G1023,H1023,J1023,K1023,M1023:N1023)-SUM(I1023,L1023,O1023:P1023))</f>
        <v>0</v>
      </c>
      <c r="R1023" s="369"/>
      <c r="S1023" s="369"/>
      <c r="T1023" s="369"/>
      <c r="U1023" s="369"/>
      <c r="V1023" s="344">
        <f t="shared" si="196"/>
        <v>0</v>
      </c>
      <c r="W1023" s="345">
        <f>IF(ISBLANK($B1023),0,VLOOKUP($B1023,Listen!$A$2:$C$45,2,FALSE))</f>
        <v>0</v>
      </c>
      <c r="X1023" s="345">
        <f>IF(ISBLANK($B1023),0,VLOOKUP($B1023,Listen!$A$2:$C$45,3,FALSE))</f>
        <v>0</v>
      </c>
      <c r="Y1023" s="372">
        <f t="shared" si="199"/>
        <v>0</v>
      </c>
      <c r="Z1023" s="372">
        <f t="shared" si="200"/>
        <v>0</v>
      </c>
      <c r="AA1023" s="372">
        <f t="shared" si="200"/>
        <v>0</v>
      </c>
      <c r="AB1023" s="372">
        <f t="shared" si="200"/>
        <v>0</v>
      </c>
      <c r="AC1023" s="372">
        <f t="shared" si="200"/>
        <v>0</v>
      </c>
      <c r="AD1023" s="372">
        <f t="shared" si="200"/>
        <v>0</v>
      </c>
      <c r="AE1023" s="372">
        <f t="shared" si="200"/>
        <v>0</v>
      </c>
      <c r="AF1023" s="346">
        <f t="shared" si="198"/>
        <v>0</v>
      </c>
      <c r="AG1023" s="346">
        <f>IF(C1023=Allgemeines!$C$12,SAV!$V1023-SAV!$AH1023,HLOOKUP(Allgemeines!$C$12-1,$AI$4:$AO$2000,ROW(C1023)-3,FALSE)-$AH1023)</f>
        <v>0</v>
      </c>
      <c r="AH1023" s="346">
        <f>HLOOKUP(Allgemeines!$C$12,$AI$4:$AO$2000,ROW(C1023)-3,FALSE)</f>
        <v>0</v>
      </c>
      <c r="AI1023" s="346">
        <f t="shared" si="188"/>
        <v>0</v>
      </c>
      <c r="AJ1023" s="346">
        <f t="shared" si="189"/>
        <v>0</v>
      </c>
      <c r="AK1023" s="346">
        <f t="shared" si="190"/>
        <v>0</v>
      </c>
      <c r="AL1023" s="346">
        <f t="shared" si="191"/>
        <v>0</v>
      </c>
      <c r="AM1023" s="346">
        <f t="shared" si="192"/>
        <v>0</v>
      </c>
      <c r="AN1023" s="346">
        <f t="shared" si="193"/>
        <v>0</v>
      </c>
      <c r="AO1023" s="346">
        <f t="shared" si="194"/>
        <v>0</v>
      </c>
    </row>
    <row r="1024" spans="1:41" x14ac:dyDescent="0.25">
      <c r="A1024" s="369"/>
      <c r="B1024" s="369"/>
      <c r="C1024" s="370"/>
      <c r="D1024" s="369"/>
      <c r="E1024" s="369"/>
      <c r="F1024" s="369"/>
      <c r="G1024" s="344">
        <f t="shared" si="195"/>
        <v>0</v>
      </c>
      <c r="H1024" s="369"/>
      <c r="I1024" s="369"/>
      <c r="J1024" s="369"/>
      <c r="K1024" s="369"/>
      <c r="L1024" s="369"/>
      <c r="M1024" s="369"/>
      <c r="N1024" s="369"/>
      <c r="O1024" s="369"/>
      <c r="P1024" s="371"/>
      <c r="Q1024" s="465">
        <f>IF(C1024&gt;Allgemeines!$C$12,0,SUM(G1024,H1024,J1024,K1024,M1024:N1024)-SUM(I1024,L1024,O1024:P1024))</f>
        <v>0</v>
      </c>
      <c r="R1024" s="369"/>
      <c r="S1024" s="369"/>
      <c r="T1024" s="369"/>
      <c r="U1024" s="369"/>
      <c r="V1024" s="344">
        <f t="shared" si="196"/>
        <v>0</v>
      </c>
      <c r="W1024" s="345">
        <f>IF(ISBLANK($B1024),0,VLOOKUP($B1024,Listen!$A$2:$C$45,2,FALSE))</f>
        <v>0</v>
      </c>
      <c r="X1024" s="345">
        <f>IF(ISBLANK($B1024),0,VLOOKUP($B1024,Listen!$A$2:$C$45,3,FALSE))</f>
        <v>0</v>
      </c>
      <c r="Y1024" s="372">
        <f t="shared" si="199"/>
        <v>0</v>
      </c>
      <c r="Z1024" s="372">
        <f t="shared" si="200"/>
        <v>0</v>
      </c>
      <c r="AA1024" s="372">
        <f t="shared" si="200"/>
        <v>0</v>
      </c>
      <c r="AB1024" s="372">
        <f t="shared" si="200"/>
        <v>0</v>
      </c>
      <c r="AC1024" s="372">
        <f t="shared" si="200"/>
        <v>0</v>
      </c>
      <c r="AD1024" s="372">
        <f t="shared" si="200"/>
        <v>0</v>
      </c>
      <c r="AE1024" s="372">
        <f t="shared" si="200"/>
        <v>0</v>
      </c>
      <c r="AF1024" s="346">
        <f t="shared" si="198"/>
        <v>0</v>
      </c>
      <c r="AG1024" s="346">
        <f>IF(C1024=Allgemeines!$C$12,SAV!$V1024-SAV!$AH1024,HLOOKUP(Allgemeines!$C$12-1,$AI$4:$AO$2000,ROW(C1024)-3,FALSE)-$AH1024)</f>
        <v>0</v>
      </c>
      <c r="AH1024" s="346">
        <f>HLOOKUP(Allgemeines!$C$12,$AI$4:$AO$2000,ROW(C1024)-3,FALSE)</f>
        <v>0</v>
      </c>
      <c r="AI1024" s="346">
        <f t="shared" si="188"/>
        <v>0</v>
      </c>
      <c r="AJ1024" s="346">
        <f t="shared" si="189"/>
        <v>0</v>
      </c>
      <c r="AK1024" s="346">
        <f t="shared" si="190"/>
        <v>0</v>
      </c>
      <c r="AL1024" s="346">
        <f t="shared" si="191"/>
        <v>0</v>
      </c>
      <c r="AM1024" s="346">
        <f t="shared" si="192"/>
        <v>0</v>
      </c>
      <c r="AN1024" s="346">
        <f t="shared" si="193"/>
        <v>0</v>
      </c>
      <c r="AO1024" s="346">
        <f t="shared" si="194"/>
        <v>0</v>
      </c>
    </row>
    <row r="1025" spans="1:41" x14ac:dyDescent="0.25">
      <c r="A1025" s="369"/>
      <c r="B1025" s="369"/>
      <c r="C1025" s="370"/>
      <c r="D1025" s="369"/>
      <c r="E1025" s="369"/>
      <c r="F1025" s="369"/>
      <c r="G1025" s="344">
        <f t="shared" si="195"/>
        <v>0</v>
      </c>
      <c r="H1025" s="369"/>
      <c r="I1025" s="369"/>
      <c r="J1025" s="369"/>
      <c r="K1025" s="369"/>
      <c r="L1025" s="369"/>
      <c r="M1025" s="369"/>
      <c r="N1025" s="369"/>
      <c r="O1025" s="369"/>
      <c r="P1025" s="371"/>
      <c r="Q1025" s="465">
        <f>IF(C1025&gt;Allgemeines!$C$12,0,SUM(G1025,H1025,J1025,K1025,M1025:N1025)-SUM(I1025,L1025,O1025:P1025))</f>
        <v>0</v>
      </c>
      <c r="R1025" s="369"/>
      <c r="S1025" s="369"/>
      <c r="T1025" s="369"/>
      <c r="U1025" s="369"/>
      <c r="V1025" s="344">
        <f t="shared" si="196"/>
        <v>0</v>
      </c>
      <c r="W1025" s="345">
        <f>IF(ISBLANK($B1025),0,VLOOKUP($B1025,Listen!$A$2:$C$45,2,FALSE))</f>
        <v>0</v>
      </c>
      <c r="X1025" s="345">
        <f>IF(ISBLANK($B1025),0,VLOOKUP($B1025,Listen!$A$2:$C$45,3,FALSE))</f>
        <v>0</v>
      </c>
      <c r="Y1025" s="372">
        <f t="shared" si="199"/>
        <v>0</v>
      </c>
      <c r="Z1025" s="372">
        <f t="shared" si="200"/>
        <v>0</v>
      </c>
      <c r="AA1025" s="372">
        <f t="shared" si="200"/>
        <v>0</v>
      </c>
      <c r="AB1025" s="372">
        <f t="shared" si="200"/>
        <v>0</v>
      </c>
      <c r="AC1025" s="372">
        <f t="shared" si="200"/>
        <v>0</v>
      </c>
      <c r="AD1025" s="372">
        <f t="shared" si="200"/>
        <v>0</v>
      </c>
      <c r="AE1025" s="372">
        <f t="shared" si="200"/>
        <v>0</v>
      </c>
      <c r="AF1025" s="346">
        <f t="shared" si="198"/>
        <v>0</v>
      </c>
      <c r="AG1025" s="346">
        <f>IF(C1025=Allgemeines!$C$12,SAV!$V1025-SAV!$AH1025,HLOOKUP(Allgemeines!$C$12-1,$AI$4:$AO$2000,ROW(C1025)-3,FALSE)-$AH1025)</f>
        <v>0</v>
      </c>
      <c r="AH1025" s="346">
        <f>HLOOKUP(Allgemeines!$C$12,$AI$4:$AO$2000,ROW(C1025)-3,FALSE)</f>
        <v>0</v>
      </c>
      <c r="AI1025" s="346">
        <f t="shared" si="188"/>
        <v>0</v>
      </c>
      <c r="AJ1025" s="346">
        <f t="shared" si="189"/>
        <v>0</v>
      </c>
      <c r="AK1025" s="346">
        <f t="shared" si="190"/>
        <v>0</v>
      </c>
      <c r="AL1025" s="346">
        <f t="shared" si="191"/>
        <v>0</v>
      </c>
      <c r="AM1025" s="346">
        <f t="shared" si="192"/>
        <v>0</v>
      </c>
      <c r="AN1025" s="346">
        <f t="shared" si="193"/>
        <v>0</v>
      </c>
      <c r="AO1025" s="346">
        <f t="shared" si="194"/>
        <v>0</v>
      </c>
    </row>
    <row r="1026" spans="1:41" x14ac:dyDescent="0.25">
      <c r="A1026" s="369"/>
      <c r="B1026" s="369"/>
      <c r="C1026" s="370"/>
      <c r="D1026" s="369"/>
      <c r="E1026" s="369"/>
      <c r="F1026" s="369"/>
      <c r="G1026" s="344">
        <f t="shared" si="195"/>
        <v>0</v>
      </c>
      <c r="H1026" s="369"/>
      <c r="I1026" s="369"/>
      <c r="J1026" s="369"/>
      <c r="K1026" s="369"/>
      <c r="L1026" s="369"/>
      <c r="M1026" s="369"/>
      <c r="N1026" s="369"/>
      <c r="O1026" s="369"/>
      <c r="P1026" s="371"/>
      <c r="Q1026" s="465">
        <f>IF(C1026&gt;Allgemeines!$C$12,0,SUM(G1026,H1026,J1026,K1026,M1026:N1026)-SUM(I1026,L1026,O1026:P1026))</f>
        <v>0</v>
      </c>
      <c r="R1026" s="369"/>
      <c r="S1026" s="369"/>
      <c r="T1026" s="369"/>
      <c r="U1026" s="369"/>
      <c r="V1026" s="344">
        <f t="shared" si="196"/>
        <v>0</v>
      </c>
      <c r="W1026" s="345">
        <f>IF(ISBLANK($B1026),0,VLOOKUP($B1026,Listen!$A$2:$C$45,2,FALSE))</f>
        <v>0</v>
      </c>
      <c r="X1026" s="345">
        <f>IF(ISBLANK($B1026),0,VLOOKUP($B1026,Listen!$A$2:$C$45,3,FALSE))</f>
        <v>0</v>
      </c>
      <c r="Y1026" s="372">
        <f t="shared" si="199"/>
        <v>0</v>
      </c>
      <c r="Z1026" s="372">
        <f t="shared" si="200"/>
        <v>0</v>
      </c>
      <c r="AA1026" s="372">
        <f t="shared" si="200"/>
        <v>0</v>
      </c>
      <c r="AB1026" s="372">
        <f t="shared" si="200"/>
        <v>0</v>
      </c>
      <c r="AC1026" s="372">
        <f t="shared" si="200"/>
        <v>0</v>
      </c>
      <c r="AD1026" s="372">
        <f t="shared" si="200"/>
        <v>0</v>
      </c>
      <c r="AE1026" s="372">
        <f t="shared" si="200"/>
        <v>0</v>
      </c>
      <c r="AF1026" s="346">
        <f t="shared" si="198"/>
        <v>0</v>
      </c>
      <c r="AG1026" s="346">
        <f>IF(C1026=Allgemeines!$C$12,SAV!$V1026-SAV!$AH1026,HLOOKUP(Allgemeines!$C$12-1,$AI$4:$AO$2000,ROW(C1026)-3,FALSE)-$AH1026)</f>
        <v>0</v>
      </c>
      <c r="AH1026" s="346">
        <f>HLOOKUP(Allgemeines!$C$12,$AI$4:$AO$2000,ROW(C1026)-3,FALSE)</f>
        <v>0</v>
      </c>
      <c r="AI1026" s="346">
        <f t="shared" si="188"/>
        <v>0</v>
      </c>
      <c r="AJ1026" s="346">
        <f t="shared" si="189"/>
        <v>0</v>
      </c>
      <c r="AK1026" s="346">
        <f t="shared" si="190"/>
        <v>0</v>
      </c>
      <c r="AL1026" s="346">
        <f t="shared" si="191"/>
        <v>0</v>
      </c>
      <c r="AM1026" s="346">
        <f t="shared" si="192"/>
        <v>0</v>
      </c>
      <c r="AN1026" s="346">
        <f t="shared" si="193"/>
        <v>0</v>
      </c>
      <c r="AO1026" s="346">
        <f t="shared" si="194"/>
        <v>0</v>
      </c>
    </row>
    <row r="1027" spans="1:41" x14ac:dyDescent="0.25">
      <c r="A1027" s="369"/>
      <c r="B1027" s="369"/>
      <c r="C1027" s="370"/>
      <c r="D1027" s="369"/>
      <c r="E1027" s="369"/>
      <c r="F1027" s="369"/>
      <c r="G1027" s="344">
        <f t="shared" si="195"/>
        <v>0</v>
      </c>
      <c r="H1027" s="369"/>
      <c r="I1027" s="369"/>
      <c r="J1027" s="369"/>
      <c r="K1027" s="369"/>
      <c r="L1027" s="369"/>
      <c r="M1027" s="369"/>
      <c r="N1027" s="369"/>
      <c r="O1027" s="369"/>
      <c r="P1027" s="371"/>
      <c r="Q1027" s="465">
        <f>IF(C1027&gt;Allgemeines!$C$12,0,SUM(G1027,H1027,J1027,K1027,M1027:N1027)-SUM(I1027,L1027,O1027:P1027))</f>
        <v>0</v>
      </c>
      <c r="R1027" s="369"/>
      <c r="S1027" s="369"/>
      <c r="T1027" s="369"/>
      <c r="U1027" s="369"/>
      <c r="V1027" s="344">
        <f t="shared" si="196"/>
        <v>0</v>
      </c>
      <c r="W1027" s="345">
        <f>IF(ISBLANK($B1027),0,VLOOKUP($B1027,Listen!$A$2:$C$45,2,FALSE))</f>
        <v>0</v>
      </c>
      <c r="X1027" s="345">
        <f>IF(ISBLANK($B1027),0,VLOOKUP($B1027,Listen!$A$2:$C$45,3,FALSE))</f>
        <v>0</v>
      </c>
      <c r="Y1027" s="372">
        <f t="shared" si="199"/>
        <v>0</v>
      </c>
      <c r="Z1027" s="372">
        <f t="shared" si="200"/>
        <v>0</v>
      </c>
      <c r="AA1027" s="372">
        <f t="shared" si="200"/>
        <v>0</v>
      </c>
      <c r="AB1027" s="372">
        <f t="shared" si="200"/>
        <v>0</v>
      </c>
      <c r="AC1027" s="372">
        <f t="shared" si="200"/>
        <v>0</v>
      </c>
      <c r="AD1027" s="372">
        <f t="shared" si="200"/>
        <v>0</v>
      </c>
      <c r="AE1027" s="372">
        <f t="shared" si="200"/>
        <v>0</v>
      </c>
      <c r="AF1027" s="346">
        <f t="shared" si="198"/>
        <v>0</v>
      </c>
      <c r="AG1027" s="346">
        <f>IF(C1027=Allgemeines!$C$12,SAV!$V1027-SAV!$AH1027,HLOOKUP(Allgemeines!$C$12-1,$AI$4:$AO$2000,ROW(C1027)-3,FALSE)-$AH1027)</f>
        <v>0</v>
      </c>
      <c r="AH1027" s="346">
        <f>HLOOKUP(Allgemeines!$C$12,$AI$4:$AO$2000,ROW(C1027)-3,FALSE)</f>
        <v>0</v>
      </c>
      <c r="AI1027" s="346">
        <f t="shared" si="188"/>
        <v>0</v>
      </c>
      <c r="AJ1027" s="346">
        <f t="shared" si="189"/>
        <v>0</v>
      </c>
      <c r="AK1027" s="346">
        <f t="shared" si="190"/>
        <v>0</v>
      </c>
      <c r="AL1027" s="346">
        <f t="shared" si="191"/>
        <v>0</v>
      </c>
      <c r="AM1027" s="346">
        <f t="shared" si="192"/>
        <v>0</v>
      </c>
      <c r="AN1027" s="346">
        <f t="shared" si="193"/>
        <v>0</v>
      </c>
      <c r="AO1027" s="346">
        <f t="shared" si="194"/>
        <v>0</v>
      </c>
    </row>
    <row r="1028" spans="1:41" x14ac:dyDescent="0.25">
      <c r="A1028" s="369"/>
      <c r="B1028" s="369"/>
      <c r="C1028" s="370"/>
      <c r="D1028" s="369"/>
      <c r="E1028" s="369"/>
      <c r="F1028" s="369"/>
      <c r="G1028" s="344">
        <f t="shared" si="195"/>
        <v>0</v>
      </c>
      <c r="H1028" s="369"/>
      <c r="I1028" s="369"/>
      <c r="J1028" s="369"/>
      <c r="K1028" s="369"/>
      <c r="L1028" s="369"/>
      <c r="M1028" s="369"/>
      <c r="N1028" s="369"/>
      <c r="O1028" s="369"/>
      <c r="P1028" s="371"/>
      <c r="Q1028" s="465">
        <f>IF(C1028&gt;Allgemeines!$C$12,0,SUM(G1028,H1028,J1028,K1028,M1028:N1028)-SUM(I1028,L1028,O1028:P1028))</f>
        <v>0</v>
      </c>
      <c r="R1028" s="369"/>
      <c r="S1028" s="369"/>
      <c r="T1028" s="369"/>
      <c r="U1028" s="369"/>
      <c r="V1028" s="344">
        <f t="shared" si="196"/>
        <v>0</v>
      </c>
      <c r="W1028" s="345">
        <f>IF(ISBLANK($B1028),0,VLOOKUP($B1028,Listen!$A$2:$C$45,2,FALSE))</f>
        <v>0</v>
      </c>
      <c r="X1028" s="345">
        <f>IF(ISBLANK($B1028),0,VLOOKUP($B1028,Listen!$A$2:$C$45,3,FALSE))</f>
        <v>0</v>
      </c>
      <c r="Y1028" s="372">
        <f t="shared" si="199"/>
        <v>0</v>
      </c>
      <c r="Z1028" s="372">
        <f t="shared" si="200"/>
        <v>0</v>
      </c>
      <c r="AA1028" s="372">
        <f t="shared" si="200"/>
        <v>0</v>
      </c>
      <c r="AB1028" s="372">
        <f t="shared" si="200"/>
        <v>0</v>
      </c>
      <c r="AC1028" s="372">
        <f t="shared" si="200"/>
        <v>0</v>
      </c>
      <c r="AD1028" s="372">
        <f t="shared" si="200"/>
        <v>0</v>
      </c>
      <c r="AE1028" s="372">
        <f t="shared" si="200"/>
        <v>0</v>
      </c>
      <c r="AF1028" s="346">
        <f t="shared" si="198"/>
        <v>0</v>
      </c>
      <c r="AG1028" s="346">
        <f>IF(C1028=Allgemeines!$C$12,SAV!$V1028-SAV!$AH1028,HLOOKUP(Allgemeines!$C$12-1,$AI$4:$AO$2000,ROW(C1028)-3,FALSE)-$AH1028)</f>
        <v>0</v>
      </c>
      <c r="AH1028" s="346">
        <f>HLOOKUP(Allgemeines!$C$12,$AI$4:$AO$2000,ROW(C1028)-3,FALSE)</f>
        <v>0</v>
      </c>
      <c r="AI1028" s="346">
        <f t="shared" si="188"/>
        <v>0</v>
      </c>
      <c r="AJ1028" s="346">
        <f t="shared" si="189"/>
        <v>0</v>
      </c>
      <c r="AK1028" s="346">
        <f t="shared" si="190"/>
        <v>0</v>
      </c>
      <c r="AL1028" s="346">
        <f t="shared" si="191"/>
        <v>0</v>
      </c>
      <c r="AM1028" s="346">
        <f t="shared" si="192"/>
        <v>0</v>
      </c>
      <c r="AN1028" s="346">
        <f t="shared" si="193"/>
        <v>0</v>
      </c>
      <c r="AO1028" s="346">
        <f t="shared" si="194"/>
        <v>0</v>
      </c>
    </row>
    <row r="1029" spans="1:41" x14ac:dyDescent="0.25">
      <c r="A1029" s="369"/>
      <c r="B1029" s="369"/>
      <c r="C1029" s="370"/>
      <c r="D1029" s="369"/>
      <c r="E1029" s="369"/>
      <c r="F1029" s="369"/>
      <c r="G1029" s="344">
        <f t="shared" si="195"/>
        <v>0</v>
      </c>
      <c r="H1029" s="369"/>
      <c r="I1029" s="369"/>
      <c r="J1029" s="369"/>
      <c r="K1029" s="369"/>
      <c r="L1029" s="369"/>
      <c r="M1029" s="369"/>
      <c r="N1029" s="369"/>
      <c r="O1029" s="369"/>
      <c r="P1029" s="371"/>
      <c r="Q1029" s="465">
        <f>IF(C1029&gt;Allgemeines!$C$12,0,SUM(G1029,H1029,J1029,K1029,M1029:N1029)-SUM(I1029,L1029,O1029:P1029))</f>
        <v>0</v>
      </c>
      <c r="R1029" s="369"/>
      <c r="S1029" s="369"/>
      <c r="T1029" s="369"/>
      <c r="U1029" s="369"/>
      <c r="V1029" s="344">
        <f t="shared" si="196"/>
        <v>0</v>
      </c>
      <c r="W1029" s="345">
        <f>IF(ISBLANK($B1029),0,VLOOKUP($B1029,Listen!$A$2:$C$45,2,FALSE))</f>
        <v>0</v>
      </c>
      <c r="X1029" s="345">
        <f>IF(ISBLANK($B1029),0,VLOOKUP($B1029,Listen!$A$2:$C$45,3,FALSE))</f>
        <v>0</v>
      </c>
      <c r="Y1029" s="372">
        <f t="shared" si="199"/>
        <v>0</v>
      </c>
      <c r="Z1029" s="372">
        <f t="shared" si="200"/>
        <v>0</v>
      </c>
      <c r="AA1029" s="372">
        <f t="shared" si="200"/>
        <v>0</v>
      </c>
      <c r="AB1029" s="372">
        <f t="shared" si="200"/>
        <v>0</v>
      </c>
      <c r="AC1029" s="372">
        <f t="shared" si="200"/>
        <v>0</v>
      </c>
      <c r="AD1029" s="372">
        <f t="shared" si="200"/>
        <v>0</v>
      </c>
      <c r="AE1029" s="372">
        <f t="shared" si="200"/>
        <v>0</v>
      </c>
      <c r="AF1029" s="346">
        <f t="shared" si="198"/>
        <v>0</v>
      </c>
      <c r="AG1029" s="346">
        <f>IF(C1029=Allgemeines!$C$12,SAV!$V1029-SAV!$AH1029,HLOOKUP(Allgemeines!$C$12-1,$AI$4:$AO$2000,ROW(C1029)-3,FALSE)-$AH1029)</f>
        <v>0</v>
      </c>
      <c r="AH1029" s="346">
        <f>HLOOKUP(Allgemeines!$C$12,$AI$4:$AO$2000,ROW(C1029)-3,FALSE)</f>
        <v>0</v>
      </c>
      <c r="AI1029" s="346">
        <f t="shared" ref="AI1029:AI1092" si="201">IF(OR($C1029=0,$V1029=0),0,IF($C1029&lt;=AI$4,$V1029-$V1029/Y1029*(AI$4-$C1029+1),0))</f>
        <v>0</v>
      </c>
      <c r="AJ1029" s="346">
        <f t="shared" ref="AJ1029:AJ1092" si="202">IF(OR($C1029=0,$V1029=0,Z1029-(AJ$4-$C1029)=0),0,IF($C1029&lt;AJ$4,AI1029-AI1029/(Z1029-(AJ$4-$C1029)),IF($C1029=AJ$4,$V1029-$V1029/Z1029,0)))</f>
        <v>0</v>
      </c>
      <c r="AK1029" s="346">
        <f t="shared" ref="AK1029:AK1092" si="203">IF(OR($C1029=0,$V1029=0,AA1029-(AK$4-$C1029)=0),0,IF($C1029&lt;AK$4,AJ1029-AJ1029/(AA1029-(AK$4-$C1029)),IF($C1029=AK$4,$V1029-$V1029/AA1029,0)))</f>
        <v>0</v>
      </c>
      <c r="AL1029" s="346">
        <f t="shared" ref="AL1029:AL1092" si="204">IF(OR($C1029=0,$V1029=0,AB1029-(AL$4-$C1029)=0),0,IF($C1029&lt;AL$4,AK1029-AK1029/(AB1029-(AL$4-$C1029)),IF($C1029=AL$4,$V1029-$V1029/AB1029,0)))</f>
        <v>0</v>
      </c>
      <c r="AM1029" s="346">
        <f t="shared" ref="AM1029:AM1092" si="205">IF(OR($C1029=0,$V1029=0,AC1029-(AM$4-$C1029)=0),0,IF($C1029&lt;AM$4,AL1029-AL1029/(AC1029-(AM$4-$C1029)),IF($C1029=AM$4,$V1029-$V1029/AC1029,0)))</f>
        <v>0</v>
      </c>
      <c r="AN1029" s="346">
        <f t="shared" ref="AN1029:AN1092" si="206">IF(OR($C1029=0,$V1029=0,AD1029-(AN$4-$C1029)=0),0,IF($C1029&lt;AN$4,AM1029-AM1029/(AD1029-(AN$4-$C1029)),IF($C1029=AN$4,$V1029-$V1029/AD1029,0)))</f>
        <v>0</v>
      </c>
      <c r="AO1029" s="346">
        <f t="shared" ref="AO1029:AO1092" si="207">IF(OR($C1029=0,$V1029=0,AE1029-(AO$4-$C1029)=0),0,IF($C1029&lt;AO$4,AN1029-AN1029/(AE1029-(AO$4-$C1029)),IF($C1029=AO$4,$V1029-$V1029/AE1029,0)))</f>
        <v>0</v>
      </c>
    </row>
    <row r="1030" spans="1:41" x14ac:dyDescent="0.25">
      <c r="A1030" s="369"/>
      <c r="B1030" s="369"/>
      <c r="C1030" s="370"/>
      <c r="D1030" s="369"/>
      <c r="E1030" s="369"/>
      <c r="F1030" s="369"/>
      <c r="G1030" s="344">
        <f t="shared" ref="G1030:G1093" si="208">D1030*E1030/100</f>
        <v>0</v>
      </c>
      <c r="H1030" s="369"/>
      <c r="I1030" s="369"/>
      <c r="J1030" s="369"/>
      <c r="K1030" s="369"/>
      <c r="L1030" s="369"/>
      <c r="M1030" s="369"/>
      <c r="N1030" s="369"/>
      <c r="O1030" s="369"/>
      <c r="P1030" s="371"/>
      <c r="Q1030" s="465">
        <f>IF(C1030&gt;Allgemeines!$C$12,0,SUM(G1030,H1030,J1030,K1030,M1030:N1030)-SUM(I1030,L1030,O1030:P1030))</f>
        <v>0</v>
      </c>
      <c r="R1030" s="369"/>
      <c r="S1030" s="369"/>
      <c r="T1030" s="369"/>
      <c r="U1030" s="369"/>
      <c r="V1030" s="344">
        <f t="shared" ref="V1030:V1093" si="209">Q1030-SUM(R1030:U1030)</f>
        <v>0</v>
      </c>
      <c r="W1030" s="345">
        <f>IF(ISBLANK($B1030),0,VLOOKUP($B1030,Listen!$A$2:$C$45,2,FALSE))</f>
        <v>0</v>
      </c>
      <c r="X1030" s="345">
        <f>IF(ISBLANK($B1030),0,VLOOKUP($B1030,Listen!$A$2:$C$45,3,FALSE))</f>
        <v>0</v>
      </c>
      <c r="Y1030" s="372">
        <f t="shared" si="199"/>
        <v>0</v>
      </c>
      <c r="Z1030" s="372">
        <f t="shared" si="200"/>
        <v>0</v>
      </c>
      <c r="AA1030" s="372">
        <f t="shared" si="200"/>
        <v>0</v>
      </c>
      <c r="AB1030" s="372">
        <f t="shared" si="200"/>
        <v>0</v>
      </c>
      <c r="AC1030" s="372">
        <f t="shared" si="200"/>
        <v>0</v>
      </c>
      <c r="AD1030" s="372">
        <f t="shared" si="200"/>
        <v>0</v>
      </c>
      <c r="AE1030" s="372">
        <f t="shared" si="200"/>
        <v>0</v>
      </c>
      <c r="AF1030" s="346">
        <f t="shared" ref="AF1030:AF1093" si="210">AH1030+AG1030</f>
        <v>0</v>
      </c>
      <c r="AG1030" s="346">
        <f>IF(C1030=Allgemeines!$C$12,SAV!$V1030-SAV!$AH1030,HLOOKUP(Allgemeines!$C$12-1,$AI$4:$AO$2000,ROW(C1030)-3,FALSE)-$AH1030)</f>
        <v>0</v>
      </c>
      <c r="AH1030" s="346">
        <f>HLOOKUP(Allgemeines!$C$12,$AI$4:$AO$2000,ROW(C1030)-3,FALSE)</f>
        <v>0</v>
      </c>
      <c r="AI1030" s="346">
        <f t="shared" si="201"/>
        <v>0</v>
      </c>
      <c r="AJ1030" s="346">
        <f t="shared" si="202"/>
        <v>0</v>
      </c>
      <c r="AK1030" s="346">
        <f t="shared" si="203"/>
        <v>0</v>
      </c>
      <c r="AL1030" s="346">
        <f t="shared" si="204"/>
        <v>0</v>
      </c>
      <c r="AM1030" s="346">
        <f t="shared" si="205"/>
        <v>0</v>
      </c>
      <c r="AN1030" s="346">
        <f t="shared" si="206"/>
        <v>0</v>
      </c>
      <c r="AO1030" s="346">
        <f t="shared" si="207"/>
        <v>0</v>
      </c>
    </row>
    <row r="1031" spans="1:41" x14ac:dyDescent="0.25">
      <c r="A1031" s="369"/>
      <c r="B1031" s="369"/>
      <c r="C1031" s="370"/>
      <c r="D1031" s="369"/>
      <c r="E1031" s="369"/>
      <c r="F1031" s="369"/>
      <c r="G1031" s="344">
        <f t="shared" si="208"/>
        <v>0</v>
      </c>
      <c r="H1031" s="369"/>
      <c r="I1031" s="369"/>
      <c r="J1031" s="369"/>
      <c r="K1031" s="369"/>
      <c r="L1031" s="369"/>
      <c r="M1031" s="369"/>
      <c r="N1031" s="369"/>
      <c r="O1031" s="369"/>
      <c r="P1031" s="371"/>
      <c r="Q1031" s="465">
        <f>IF(C1031&gt;Allgemeines!$C$12,0,SUM(G1031,H1031,J1031,K1031,M1031:N1031)-SUM(I1031,L1031,O1031:P1031))</f>
        <v>0</v>
      </c>
      <c r="R1031" s="369"/>
      <c r="S1031" s="369"/>
      <c r="T1031" s="369"/>
      <c r="U1031" s="369"/>
      <c r="V1031" s="344">
        <f t="shared" si="209"/>
        <v>0</v>
      </c>
      <c r="W1031" s="345">
        <f>IF(ISBLANK($B1031),0,VLOOKUP($B1031,Listen!$A$2:$C$45,2,FALSE))</f>
        <v>0</v>
      </c>
      <c r="X1031" s="345">
        <f>IF(ISBLANK($B1031),0,VLOOKUP($B1031,Listen!$A$2:$C$45,3,FALSE))</f>
        <v>0</v>
      </c>
      <c r="Y1031" s="372">
        <f t="shared" si="199"/>
        <v>0</v>
      </c>
      <c r="Z1031" s="372">
        <f t="shared" si="200"/>
        <v>0</v>
      </c>
      <c r="AA1031" s="372">
        <f t="shared" si="200"/>
        <v>0</v>
      </c>
      <c r="AB1031" s="372">
        <f t="shared" si="200"/>
        <v>0</v>
      </c>
      <c r="AC1031" s="372">
        <f t="shared" si="200"/>
        <v>0</v>
      </c>
      <c r="AD1031" s="372">
        <f t="shared" si="200"/>
        <v>0</v>
      </c>
      <c r="AE1031" s="372">
        <f t="shared" si="200"/>
        <v>0</v>
      </c>
      <c r="AF1031" s="346">
        <f t="shared" si="210"/>
        <v>0</v>
      </c>
      <c r="AG1031" s="346">
        <f>IF(C1031=Allgemeines!$C$12,SAV!$V1031-SAV!$AH1031,HLOOKUP(Allgemeines!$C$12-1,$AI$4:$AO$2000,ROW(C1031)-3,FALSE)-$AH1031)</f>
        <v>0</v>
      </c>
      <c r="AH1031" s="346">
        <f>HLOOKUP(Allgemeines!$C$12,$AI$4:$AO$2000,ROW(C1031)-3,FALSE)</f>
        <v>0</v>
      </c>
      <c r="AI1031" s="346">
        <f t="shared" si="201"/>
        <v>0</v>
      </c>
      <c r="AJ1031" s="346">
        <f t="shared" si="202"/>
        <v>0</v>
      </c>
      <c r="AK1031" s="346">
        <f t="shared" si="203"/>
        <v>0</v>
      </c>
      <c r="AL1031" s="346">
        <f t="shared" si="204"/>
        <v>0</v>
      </c>
      <c r="AM1031" s="346">
        <f t="shared" si="205"/>
        <v>0</v>
      </c>
      <c r="AN1031" s="346">
        <f t="shared" si="206"/>
        <v>0</v>
      </c>
      <c r="AO1031" s="346">
        <f t="shared" si="207"/>
        <v>0</v>
      </c>
    </row>
    <row r="1032" spans="1:41" x14ac:dyDescent="0.25">
      <c r="A1032" s="369"/>
      <c r="B1032" s="369"/>
      <c r="C1032" s="370"/>
      <c r="D1032" s="369"/>
      <c r="E1032" s="369"/>
      <c r="F1032" s="369"/>
      <c r="G1032" s="344">
        <f t="shared" si="208"/>
        <v>0</v>
      </c>
      <c r="H1032" s="369"/>
      <c r="I1032" s="369"/>
      <c r="J1032" s="369"/>
      <c r="K1032" s="369"/>
      <c r="L1032" s="369"/>
      <c r="M1032" s="369"/>
      <c r="N1032" s="369"/>
      <c r="O1032" s="369"/>
      <c r="P1032" s="371"/>
      <c r="Q1032" s="465">
        <f>IF(C1032&gt;Allgemeines!$C$12,0,SUM(G1032,H1032,J1032,K1032,M1032:N1032)-SUM(I1032,L1032,O1032:P1032))</f>
        <v>0</v>
      </c>
      <c r="R1032" s="369"/>
      <c r="S1032" s="369"/>
      <c r="T1032" s="369"/>
      <c r="U1032" s="369"/>
      <c r="V1032" s="344">
        <f t="shared" si="209"/>
        <v>0</v>
      </c>
      <c r="W1032" s="345">
        <f>IF(ISBLANK($B1032),0,VLOOKUP($B1032,Listen!$A$2:$C$45,2,FALSE))</f>
        <v>0</v>
      </c>
      <c r="X1032" s="345">
        <f>IF(ISBLANK($B1032),0,VLOOKUP($B1032,Listen!$A$2:$C$45,3,FALSE))</f>
        <v>0</v>
      </c>
      <c r="Y1032" s="372">
        <f t="shared" si="199"/>
        <v>0</v>
      </c>
      <c r="Z1032" s="372">
        <f t="shared" si="200"/>
        <v>0</v>
      </c>
      <c r="AA1032" s="372">
        <f t="shared" si="200"/>
        <v>0</v>
      </c>
      <c r="AB1032" s="372">
        <f t="shared" si="200"/>
        <v>0</v>
      </c>
      <c r="AC1032" s="372">
        <f t="shared" si="200"/>
        <v>0</v>
      </c>
      <c r="AD1032" s="372">
        <f t="shared" si="200"/>
        <v>0</v>
      </c>
      <c r="AE1032" s="372">
        <f t="shared" si="200"/>
        <v>0</v>
      </c>
      <c r="AF1032" s="346">
        <f t="shared" si="210"/>
        <v>0</v>
      </c>
      <c r="AG1032" s="346">
        <f>IF(C1032=Allgemeines!$C$12,SAV!$V1032-SAV!$AH1032,HLOOKUP(Allgemeines!$C$12-1,$AI$4:$AO$2000,ROW(C1032)-3,FALSE)-$AH1032)</f>
        <v>0</v>
      </c>
      <c r="AH1032" s="346">
        <f>HLOOKUP(Allgemeines!$C$12,$AI$4:$AO$2000,ROW(C1032)-3,FALSE)</f>
        <v>0</v>
      </c>
      <c r="AI1032" s="346">
        <f t="shared" si="201"/>
        <v>0</v>
      </c>
      <c r="AJ1032" s="346">
        <f t="shared" si="202"/>
        <v>0</v>
      </c>
      <c r="AK1032" s="346">
        <f t="shared" si="203"/>
        <v>0</v>
      </c>
      <c r="AL1032" s="346">
        <f t="shared" si="204"/>
        <v>0</v>
      </c>
      <c r="AM1032" s="346">
        <f t="shared" si="205"/>
        <v>0</v>
      </c>
      <c r="AN1032" s="346">
        <f t="shared" si="206"/>
        <v>0</v>
      </c>
      <c r="AO1032" s="346">
        <f t="shared" si="207"/>
        <v>0</v>
      </c>
    </row>
    <row r="1033" spans="1:41" x14ac:dyDescent="0.25">
      <c r="A1033" s="369"/>
      <c r="B1033" s="369"/>
      <c r="C1033" s="370"/>
      <c r="D1033" s="369"/>
      <c r="E1033" s="369"/>
      <c r="F1033" s="369"/>
      <c r="G1033" s="344">
        <f t="shared" si="208"/>
        <v>0</v>
      </c>
      <c r="H1033" s="369"/>
      <c r="I1033" s="369"/>
      <c r="J1033" s="369"/>
      <c r="K1033" s="369"/>
      <c r="L1033" s="369"/>
      <c r="M1033" s="369"/>
      <c r="N1033" s="369"/>
      <c r="O1033" s="369"/>
      <c r="P1033" s="371"/>
      <c r="Q1033" s="465">
        <f>IF(C1033&gt;Allgemeines!$C$12,0,SUM(G1033,H1033,J1033,K1033,M1033:N1033)-SUM(I1033,L1033,O1033:P1033))</f>
        <v>0</v>
      </c>
      <c r="R1033" s="369"/>
      <c r="S1033" s="369"/>
      <c r="T1033" s="369"/>
      <c r="U1033" s="369"/>
      <c r="V1033" s="344">
        <f t="shared" si="209"/>
        <v>0</v>
      </c>
      <c r="W1033" s="345">
        <f>IF(ISBLANK($B1033),0,VLOOKUP($B1033,Listen!$A$2:$C$45,2,FALSE))</f>
        <v>0</v>
      </c>
      <c r="X1033" s="345">
        <f>IF(ISBLANK($B1033),0,VLOOKUP($B1033,Listen!$A$2:$C$45,3,FALSE))</f>
        <v>0</v>
      </c>
      <c r="Y1033" s="372">
        <f t="shared" si="199"/>
        <v>0</v>
      </c>
      <c r="Z1033" s="372">
        <f t="shared" si="200"/>
        <v>0</v>
      </c>
      <c r="AA1033" s="372">
        <f t="shared" si="200"/>
        <v>0</v>
      </c>
      <c r="AB1033" s="372">
        <f t="shared" si="200"/>
        <v>0</v>
      </c>
      <c r="AC1033" s="372">
        <f t="shared" si="200"/>
        <v>0</v>
      </c>
      <c r="AD1033" s="372">
        <f t="shared" si="200"/>
        <v>0</v>
      </c>
      <c r="AE1033" s="372">
        <f t="shared" si="200"/>
        <v>0</v>
      </c>
      <c r="AF1033" s="346">
        <f t="shared" si="210"/>
        <v>0</v>
      </c>
      <c r="AG1033" s="346">
        <f>IF(C1033=Allgemeines!$C$12,SAV!$V1033-SAV!$AH1033,HLOOKUP(Allgemeines!$C$12-1,$AI$4:$AO$2000,ROW(C1033)-3,FALSE)-$AH1033)</f>
        <v>0</v>
      </c>
      <c r="AH1033" s="346">
        <f>HLOOKUP(Allgemeines!$C$12,$AI$4:$AO$2000,ROW(C1033)-3,FALSE)</f>
        <v>0</v>
      </c>
      <c r="AI1033" s="346">
        <f t="shared" si="201"/>
        <v>0</v>
      </c>
      <c r="AJ1033" s="346">
        <f t="shared" si="202"/>
        <v>0</v>
      </c>
      <c r="AK1033" s="346">
        <f t="shared" si="203"/>
        <v>0</v>
      </c>
      <c r="AL1033" s="346">
        <f t="shared" si="204"/>
        <v>0</v>
      </c>
      <c r="AM1033" s="346">
        <f t="shared" si="205"/>
        <v>0</v>
      </c>
      <c r="AN1033" s="346">
        <f t="shared" si="206"/>
        <v>0</v>
      </c>
      <c r="AO1033" s="346">
        <f t="shared" si="207"/>
        <v>0</v>
      </c>
    </row>
    <row r="1034" spans="1:41" x14ac:dyDescent="0.25">
      <c r="A1034" s="369"/>
      <c r="B1034" s="369"/>
      <c r="C1034" s="370"/>
      <c r="D1034" s="369"/>
      <c r="E1034" s="369"/>
      <c r="F1034" s="369"/>
      <c r="G1034" s="344">
        <f t="shared" si="208"/>
        <v>0</v>
      </c>
      <c r="H1034" s="369"/>
      <c r="I1034" s="369"/>
      <c r="J1034" s="369"/>
      <c r="K1034" s="369"/>
      <c r="L1034" s="369"/>
      <c r="M1034" s="369"/>
      <c r="N1034" s="369"/>
      <c r="O1034" s="369"/>
      <c r="P1034" s="371"/>
      <c r="Q1034" s="465">
        <f>IF(C1034&gt;Allgemeines!$C$12,0,SUM(G1034,H1034,J1034,K1034,M1034:N1034)-SUM(I1034,L1034,O1034:P1034))</f>
        <v>0</v>
      </c>
      <c r="R1034" s="369"/>
      <c r="S1034" s="369"/>
      <c r="T1034" s="369"/>
      <c r="U1034" s="369"/>
      <c r="V1034" s="344">
        <f t="shared" si="209"/>
        <v>0</v>
      </c>
      <c r="W1034" s="345">
        <f>IF(ISBLANK($B1034),0,VLOOKUP($B1034,Listen!$A$2:$C$45,2,FALSE))</f>
        <v>0</v>
      </c>
      <c r="X1034" s="345">
        <f>IF(ISBLANK($B1034),0,VLOOKUP($B1034,Listen!$A$2:$C$45,3,FALSE))</f>
        <v>0</v>
      </c>
      <c r="Y1034" s="372">
        <f t="shared" si="199"/>
        <v>0</v>
      </c>
      <c r="Z1034" s="372">
        <f t="shared" si="200"/>
        <v>0</v>
      </c>
      <c r="AA1034" s="372">
        <f t="shared" si="200"/>
        <v>0</v>
      </c>
      <c r="AB1034" s="372">
        <f t="shared" si="200"/>
        <v>0</v>
      </c>
      <c r="AC1034" s="372">
        <f t="shared" si="200"/>
        <v>0</v>
      </c>
      <c r="AD1034" s="372">
        <f t="shared" si="200"/>
        <v>0</v>
      </c>
      <c r="AE1034" s="372">
        <f t="shared" si="200"/>
        <v>0</v>
      </c>
      <c r="AF1034" s="346">
        <f t="shared" si="210"/>
        <v>0</v>
      </c>
      <c r="AG1034" s="346">
        <f>IF(C1034=Allgemeines!$C$12,SAV!$V1034-SAV!$AH1034,HLOOKUP(Allgemeines!$C$12-1,$AI$4:$AO$2000,ROW(C1034)-3,FALSE)-$AH1034)</f>
        <v>0</v>
      </c>
      <c r="AH1034" s="346">
        <f>HLOOKUP(Allgemeines!$C$12,$AI$4:$AO$2000,ROW(C1034)-3,FALSE)</f>
        <v>0</v>
      </c>
      <c r="AI1034" s="346">
        <f t="shared" si="201"/>
        <v>0</v>
      </c>
      <c r="AJ1034" s="346">
        <f t="shared" si="202"/>
        <v>0</v>
      </c>
      <c r="AK1034" s="346">
        <f t="shared" si="203"/>
        <v>0</v>
      </c>
      <c r="AL1034" s="346">
        <f t="shared" si="204"/>
        <v>0</v>
      </c>
      <c r="AM1034" s="346">
        <f t="shared" si="205"/>
        <v>0</v>
      </c>
      <c r="AN1034" s="346">
        <f t="shared" si="206"/>
        <v>0</v>
      </c>
      <c r="AO1034" s="346">
        <f t="shared" si="207"/>
        <v>0</v>
      </c>
    </row>
    <row r="1035" spans="1:41" x14ac:dyDescent="0.25">
      <c r="A1035" s="369"/>
      <c r="B1035" s="369"/>
      <c r="C1035" s="370"/>
      <c r="D1035" s="369"/>
      <c r="E1035" s="369"/>
      <c r="F1035" s="369"/>
      <c r="G1035" s="344">
        <f t="shared" si="208"/>
        <v>0</v>
      </c>
      <c r="H1035" s="369"/>
      <c r="I1035" s="369"/>
      <c r="J1035" s="369"/>
      <c r="K1035" s="369"/>
      <c r="L1035" s="369"/>
      <c r="M1035" s="369"/>
      <c r="N1035" s="369"/>
      <c r="O1035" s="369"/>
      <c r="P1035" s="371"/>
      <c r="Q1035" s="465">
        <f>IF(C1035&gt;Allgemeines!$C$12,0,SUM(G1035,H1035,J1035,K1035,M1035:N1035)-SUM(I1035,L1035,O1035:P1035))</f>
        <v>0</v>
      </c>
      <c r="R1035" s="369"/>
      <c r="S1035" s="369"/>
      <c r="T1035" s="369"/>
      <c r="U1035" s="369"/>
      <c r="V1035" s="344">
        <f t="shared" si="209"/>
        <v>0</v>
      </c>
      <c r="W1035" s="345">
        <f>IF(ISBLANK($B1035),0,VLOOKUP($B1035,Listen!$A$2:$C$45,2,FALSE))</f>
        <v>0</v>
      </c>
      <c r="X1035" s="345">
        <f>IF(ISBLANK($B1035),0,VLOOKUP($B1035,Listen!$A$2:$C$45,3,FALSE))</f>
        <v>0</v>
      </c>
      <c r="Y1035" s="372">
        <f t="shared" ref="Y1035:Y1098" si="211">$W1035</f>
        <v>0</v>
      </c>
      <c r="Z1035" s="372">
        <f t="shared" si="200"/>
        <v>0</v>
      </c>
      <c r="AA1035" s="372">
        <f t="shared" si="200"/>
        <v>0</v>
      </c>
      <c r="AB1035" s="372">
        <f t="shared" si="200"/>
        <v>0</v>
      </c>
      <c r="AC1035" s="372">
        <f t="shared" si="200"/>
        <v>0</v>
      </c>
      <c r="AD1035" s="372">
        <f t="shared" si="200"/>
        <v>0</v>
      </c>
      <c r="AE1035" s="372">
        <f t="shared" si="200"/>
        <v>0</v>
      </c>
      <c r="AF1035" s="346">
        <f t="shared" si="210"/>
        <v>0</v>
      </c>
      <c r="AG1035" s="346">
        <f>IF(C1035=Allgemeines!$C$12,SAV!$V1035-SAV!$AH1035,HLOOKUP(Allgemeines!$C$12-1,$AI$4:$AO$2000,ROW(C1035)-3,FALSE)-$AH1035)</f>
        <v>0</v>
      </c>
      <c r="AH1035" s="346">
        <f>HLOOKUP(Allgemeines!$C$12,$AI$4:$AO$2000,ROW(C1035)-3,FALSE)</f>
        <v>0</v>
      </c>
      <c r="AI1035" s="346">
        <f t="shared" si="201"/>
        <v>0</v>
      </c>
      <c r="AJ1035" s="346">
        <f t="shared" si="202"/>
        <v>0</v>
      </c>
      <c r="AK1035" s="346">
        <f t="shared" si="203"/>
        <v>0</v>
      </c>
      <c r="AL1035" s="346">
        <f t="shared" si="204"/>
        <v>0</v>
      </c>
      <c r="AM1035" s="346">
        <f t="shared" si="205"/>
        <v>0</v>
      </c>
      <c r="AN1035" s="346">
        <f t="shared" si="206"/>
        <v>0</v>
      </c>
      <c r="AO1035" s="346">
        <f t="shared" si="207"/>
        <v>0</v>
      </c>
    </row>
    <row r="1036" spans="1:41" x14ac:dyDescent="0.25">
      <c r="A1036" s="369"/>
      <c r="B1036" s="369"/>
      <c r="C1036" s="370"/>
      <c r="D1036" s="369"/>
      <c r="E1036" s="369"/>
      <c r="F1036" s="369"/>
      <c r="G1036" s="344">
        <f t="shared" si="208"/>
        <v>0</v>
      </c>
      <c r="H1036" s="369"/>
      <c r="I1036" s="369"/>
      <c r="J1036" s="369"/>
      <c r="K1036" s="369"/>
      <c r="L1036" s="369"/>
      <c r="M1036" s="369"/>
      <c r="N1036" s="369"/>
      <c r="O1036" s="369"/>
      <c r="P1036" s="371"/>
      <c r="Q1036" s="465">
        <f>IF(C1036&gt;Allgemeines!$C$12,0,SUM(G1036,H1036,J1036,K1036,M1036:N1036)-SUM(I1036,L1036,O1036:P1036))</f>
        <v>0</v>
      </c>
      <c r="R1036" s="369"/>
      <c r="S1036" s="369"/>
      <c r="T1036" s="369"/>
      <c r="U1036" s="369"/>
      <c r="V1036" s="344">
        <f t="shared" si="209"/>
        <v>0</v>
      </c>
      <c r="W1036" s="345">
        <f>IF(ISBLANK($B1036),0,VLOOKUP($B1036,Listen!$A$2:$C$45,2,FALSE))</f>
        <v>0</v>
      </c>
      <c r="X1036" s="345">
        <f>IF(ISBLANK($B1036),0,VLOOKUP($B1036,Listen!$A$2:$C$45,3,FALSE))</f>
        <v>0</v>
      </c>
      <c r="Y1036" s="372">
        <f t="shared" si="211"/>
        <v>0</v>
      </c>
      <c r="Z1036" s="372">
        <f t="shared" si="200"/>
        <v>0</v>
      </c>
      <c r="AA1036" s="372">
        <f t="shared" si="200"/>
        <v>0</v>
      </c>
      <c r="AB1036" s="372">
        <f t="shared" si="200"/>
        <v>0</v>
      </c>
      <c r="AC1036" s="372">
        <f t="shared" si="200"/>
        <v>0</v>
      </c>
      <c r="AD1036" s="372">
        <f t="shared" si="200"/>
        <v>0</v>
      </c>
      <c r="AE1036" s="372">
        <f t="shared" si="200"/>
        <v>0</v>
      </c>
      <c r="AF1036" s="346">
        <f t="shared" si="210"/>
        <v>0</v>
      </c>
      <c r="AG1036" s="346">
        <f>IF(C1036=Allgemeines!$C$12,SAV!$V1036-SAV!$AH1036,HLOOKUP(Allgemeines!$C$12-1,$AI$4:$AO$2000,ROW(C1036)-3,FALSE)-$AH1036)</f>
        <v>0</v>
      </c>
      <c r="AH1036" s="346">
        <f>HLOOKUP(Allgemeines!$C$12,$AI$4:$AO$2000,ROW(C1036)-3,FALSE)</f>
        <v>0</v>
      </c>
      <c r="AI1036" s="346">
        <f t="shared" si="201"/>
        <v>0</v>
      </c>
      <c r="AJ1036" s="346">
        <f t="shared" si="202"/>
        <v>0</v>
      </c>
      <c r="AK1036" s="346">
        <f t="shared" si="203"/>
        <v>0</v>
      </c>
      <c r="AL1036" s="346">
        <f t="shared" si="204"/>
        <v>0</v>
      </c>
      <c r="AM1036" s="346">
        <f t="shared" si="205"/>
        <v>0</v>
      </c>
      <c r="AN1036" s="346">
        <f t="shared" si="206"/>
        <v>0</v>
      </c>
      <c r="AO1036" s="346">
        <f t="shared" si="207"/>
        <v>0</v>
      </c>
    </row>
    <row r="1037" spans="1:41" x14ac:dyDescent="0.25">
      <c r="A1037" s="369"/>
      <c r="B1037" s="369"/>
      <c r="C1037" s="370"/>
      <c r="D1037" s="369"/>
      <c r="E1037" s="369"/>
      <c r="F1037" s="369"/>
      <c r="G1037" s="344">
        <f t="shared" si="208"/>
        <v>0</v>
      </c>
      <c r="H1037" s="369"/>
      <c r="I1037" s="369"/>
      <c r="J1037" s="369"/>
      <c r="K1037" s="369"/>
      <c r="L1037" s="369"/>
      <c r="M1037" s="369"/>
      <c r="N1037" s="369"/>
      <c r="O1037" s="369"/>
      <c r="P1037" s="371"/>
      <c r="Q1037" s="465">
        <f>IF(C1037&gt;Allgemeines!$C$12,0,SUM(G1037,H1037,J1037,K1037,M1037:N1037)-SUM(I1037,L1037,O1037:P1037))</f>
        <v>0</v>
      </c>
      <c r="R1037" s="369"/>
      <c r="S1037" s="369"/>
      <c r="T1037" s="369"/>
      <c r="U1037" s="369"/>
      <c r="V1037" s="344">
        <f t="shared" si="209"/>
        <v>0</v>
      </c>
      <c r="W1037" s="345">
        <f>IF(ISBLANK($B1037),0,VLOOKUP($B1037,Listen!$A$2:$C$45,2,FALSE))</f>
        <v>0</v>
      </c>
      <c r="X1037" s="345">
        <f>IF(ISBLANK($B1037),0,VLOOKUP($B1037,Listen!$A$2:$C$45,3,FALSE))</f>
        <v>0</v>
      </c>
      <c r="Y1037" s="372">
        <f t="shared" si="211"/>
        <v>0</v>
      </c>
      <c r="Z1037" s="372">
        <f t="shared" si="200"/>
        <v>0</v>
      </c>
      <c r="AA1037" s="372">
        <f t="shared" si="200"/>
        <v>0</v>
      </c>
      <c r="AB1037" s="372">
        <f t="shared" si="200"/>
        <v>0</v>
      </c>
      <c r="AC1037" s="372">
        <f t="shared" si="200"/>
        <v>0</v>
      </c>
      <c r="AD1037" s="372">
        <f t="shared" si="200"/>
        <v>0</v>
      </c>
      <c r="AE1037" s="372">
        <f t="shared" si="200"/>
        <v>0</v>
      </c>
      <c r="AF1037" s="346">
        <f t="shared" si="210"/>
        <v>0</v>
      </c>
      <c r="AG1037" s="346">
        <f>IF(C1037=Allgemeines!$C$12,SAV!$V1037-SAV!$AH1037,HLOOKUP(Allgemeines!$C$12-1,$AI$4:$AO$2000,ROW(C1037)-3,FALSE)-$AH1037)</f>
        <v>0</v>
      </c>
      <c r="AH1037" s="346">
        <f>HLOOKUP(Allgemeines!$C$12,$AI$4:$AO$2000,ROW(C1037)-3,FALSE)</f>
        <v>0</v>
      </c>
      <c r="AI1037" s="346">
        <f t="shared" si="201"/>
        <v>0</v>
      </c>
      <c r="AJ1037" s="346">
        <f t="shared" si="202"/>
        <v>0</v>
      </c>
      <c r="AK1037" s="346">
        <f t="shared" si="203"/>
        <v>0</v>
      </c>
      <c r="AL1037" s="346">
        <f t="shared" si="204"/>
        <v>0</v>
      </c>
      <c r="AM1037" s="346">
        <f t="shared" si="205"/>
        <v>0</v>
      </c>
      <c r="AN1037" s="346">
        <f t="shared" si="206"/>
        <v>0</v>
      </c>
      <c r="AO1037" s="346">
        <f t="shared" si="207"/>
        <v>0</v>
      </c>
    </row>
    <row r="1038" spans="1:41" x14ac:dyDescent="0.25">
      <c r="A1038" s="369"/>
      <c r="B1038" s="369"/>
      <c r="C1038" s="370"/>
      <c r="D1038" s="369"/>
      <c r="E1038" s="369"/>
      <c r="F1038" s="369"/>
      <c r="G1038" s="344">
        <f t="shared" si="208"/>
        <v>0</v>
      </c>
      <c r="H1038" s="369"/>
      <c r="I1038" s="369"/>
      <c r="J1038" s="369"/>
      <c r="K1038" s="369"/>
      <c r="L1038" s="369"/>
      <c r="M1038" s="369"/>
      <c r="N1038" s="369"/>
      <c r="O1038" s="369"/>
      <c r="P1038" s="371"/>
      <c r="Q1038" s="465">
        <f>IF(C1038&gt;Allgemeines!$C$12,0,SUM(G1038,H1038,J1038,K1038,M1038:N1038)-SUM(I1038,L1038,O1038:P1038))</f>
        <v>0</v>
      </c>
      <c r="R1038" s="369"/>
      <c r="S1038" s="369"/>
      <c r="T1038" s="369"/>
      <c r="U1038" s="369"/>
      <c r="V1038" s="344">
        <f t="shared" si="209"/>
        <v>0</v>
      </c>
      <c r="W1038" s="345">
        <f>IF(ISBLANK($B1038),0,VLOOKUP($B1038,Listen!$A$2:$C$45,2,FALSE))</f>
        <v>0</v>
      </c>
      <c r="X1038" s="345">
        <f>IF(ISBLANK($B1038),0,VLOOKUP($B1038,Listen!$A$2:$C$45,3,FALSE))</f>
        <v>0</v>
      </c>
      <c r="Y1038" s="372">
        <f t="shared" si="211"/>
        <v>0</v>
      </c>
      <c r="Z1038" s="372">
        <f t="shared" si="200"/>
        <v>0</v>
      </c>
      <c r="AA1038" s="372">
        <f t="shared" si="200"/>
        <v>0</v>
      </c>
      <c r="AB1038" s="372">
        <f t="shared" si="200"/>
        <v>0</v>
      </c>
      <c r="AC1038" s="372">
        <f t="shared" si="200"/>
        <v>0</v>
      </c>
      <c r="AD1038" s="372">
        <f t="shared" si="200"/>
        <v>0</v>
      </c>
      <c r="AE1038" s="372">
        <f t="shared" si="200"/>
        <v>0</v>
      </c>
      <c r="AF1038" s="346">
        <f t="shared" si="210"/>
        <v>0</v>
      </c>
      <c r="AG1038" s="346">
        <f>IF(C1038=Allgemeines!$C$12,SAV!$V1038-SAV!$AH1038,HLOOKUP(Allgemeines!$C$12-1,$AI$4:$AO$2000,ROW(C1038)-3,FALSE)-$AH1038)</f>
        <v>0</v>
      </c>
      <c r="AH1038" s="346">
        <f>HLOOKUP(Allgemeines!$C$12,$AI$4:$AO$2000,ROW(C1038)-3,FALSE)</f>
        <v>0</v>
      </c>
      <c r="AI1038" s="346">
        <f t="shared" si="201"/>
        <v>0</v>
      </c>
      <c r="AJ1038" s="346">
        <f t="shared" si="202"/>
        <v>0</v>
      </c>
      <c r="AK1038" s="346">
        <f t="shared" si="203"/>
        <v>0</v>
      </c>
      <c r="AL1038" s="346">
        <f t="shared" si="204"/>
        <v>0</v>
      </c>
      <c r="AM1038" s="346">
        <f t="shared" si="205"/>
        <v>0</v>
      </c>
      <c r="AN1038" s="346">
        <f t="shared" si="206"/>
        <v>0</v>
      </c>
      <c r="AO1038" s="346">
        <f t="shared" si="207"/>
        <v>0</v>
      </c>
    </row>
    <row r="1039" spans="1:41" x14ac:dyDescent="0.25">
      <c r="A1039" s="369"/>
      <c r="B1039" s="369"/>
      <c r="C1039" s="370"/>
      <c r="D1039" s="369"/>
      <c r="E1039" s="369"/>
      <c r="F1039" s="369"/>
      <c r="G1039" s="344">
        <f t="shared" si="208"/>
        <v>0</v>
      </c>
      <c r="H1039" s="369"/>
      <c r="I1039" s="369"/>
      <c r="J1039" s="369"/>
      <c r="K1039" s="369"/>
      <c r="L1039" s="369"/>
      <c r="M1039" s="369"/>
      <c r="N1039" s="369"/>
      <c r="O1039" s="369"/>
      <c r="P1039" s="371"/>
      <c r="Q1039" s="465">
        <f>IF(C1039&gt;Allgemeines!$C$12,0,SUM(G1039,H1039,J1039,K1039,M1039:N1039)-SUM(I1039,L1039,O1039:P1039))</f>
        <v>0</v>
      </c>
      <c r="R1039" s="369"/>
      <c r="S1039" s="369"/>
      <c r="T1039" s="369"/>
      <c r="U1039" s="369"/>
      <c r="V1039" s="344">
        <f t="shared" si="209"/>
        <v>0</v>
      </c>
      <c r="W1039" s="345">
        <f>IF(ISBLANK($B1039),0,VLOOKUP($B1039,Listen!$A$2:$C$45,2,FALSE))</f>
        <v>0</v>
      </c>
      <c r="X1039" s="345">
        <f>IF(ISBLANK($B1039),0,VLOOKUP($B1039,Listen!$A$2:$C$45,3,FALSE))</f>
        <v>0</v>
      </c>
      <c r="Y1039" s="372">
        <f t="shared" si="211"/>
        <v>0</v>
      </c>
      <c r="Z1039" s="372">
        <f t="shared" si="200"/>
        <v>0</v>
      </c>
      <c r="AA1039" s="372">
        <f t="shared" si="200"/>
        <v>0</v>
      </c>
      <c r="AB1039" s="372">
        <f t="shared" si="200"/>
        <v>0</v>
      </c>
      <c r="AC1039" s="372">
        <f t="shared" si="200"/>
        <v>0</v>
      </c>
      <c r="AD1039" s="372">
        <f t="shared" si="200"/>
        <v>0</v>
      </c>
      <c r="AE1039" s="372">
        <f t="shared" si="200"/>
        <v>0</v>
      </c>
      <c r="AF1039" s="346">
        <f t="shared" si="210"/>
        <v>0</v>
      </c>
      <c r="AG1039" s="346">
        <f>IF(C1039=Allgemeines!$C$12,SAV!$V1039-SAV!$AH1039,HLOOKUP(Allgemeines!$C$12-1,$AI$4:$AO$2000,ROW(C1039)-3,FALSE)-$AH1039)</f>
        <v>0</v>
      </c>
      <c r="AH1039" s="346">
        <f>HLOOKUP(Allgemeines!$C$12,$AI$4:$AO$2000,ROW(C1039)-3,FALSE)</f>
        <v>0</v>
      </c>
      <c r="AI1039" s="346">
        <f t="shared" si="201"/>
        <v>0</v>
      </c>
      <c r="AJ1039" s="346">
        <f t="shared" si="202"/>
        <v>0</v>
      </c>
      <c r="AK1039" s="346">
        <f t="shared" si="203"/>
        <v>0</v>
      </c>
      <c r="AL1039" s="346">
        <f t="shared" si="204"/>
        <v>0</v>
      </c>
      <c r="AM1039" s="346">
        <f t="shared" si="205"/>
        <v>0</v>
      </c>
      <c r="AN1039" s="346">
        <f t="shared" si="206"/>
        <v>0</v>
      </c>
      <c r="AO1039" s="346">
        <f t="shared" si="207"/>
        <v>0</v>
      </c>
    </row>
    <row r="1040" spans="1:41" x14ac:dyDescent="0.25">
      <c r="A1040" s="369"/>
      <c r="B1040" s="369"/>
      <c r="C1040" s="370"/>
      <c r="D1040" s="369"/>
      <c r="E1040" s="369"/>
      <c r="F1040" s="369"/>
      <c r="G1040" s="344">
        <f t="shared" si="208"/>
        <v>0</v>
      </c>
      <c r="H1040" s="369"/>
      <c r="I1040" s="369"/>
      <c r="J1040" s="369"/>
      <c r="K1040" s="369"/>
      <c r="L1040" s="369"/>
      <c r="M1040" s="369"/>
      <c r="N1040" s="369"/>
      <c r="O1040" s="369"/>
      <c r="P1040" s="371"/>
      <c r="Q1040" s="465">
        <f>IF(C1040&gt;Allgemeines!$C$12,0,SUM(G1040,H1040,J1040,K1040,M1040:N1040)-SUM(I1040,L1040,O1040:P1040))</f>
        <v>0</v>
      </c>
      <c r="R1040" s="369"/>
      <c r="S1040" s="369"/>
      <c r="T1040" s="369"/>
      <c r="U1040" s="369"/>
      <c r="V1040" s="344">
        <f t="shared" si="209"/>
        <v>0</v>
      </c>
      <c r="W1040" s="345">
        <f>IF(ISBLANK($B1040),0,VLOOKUP($B1040,Listen!$A$2:$C$45,2,FALSE))</f>
        <v>0</v>
      </c>
      <c r="X1040" s="345">
        <f>IF(ISBLANK($B1040),0,VLOOKUP($B1040,Listen!$A$2:$C$45,3,FALSE))</f>
        <v>0</v>
      </c>
      <c r="Y1040" s="372">
        <f t="shared" si="211"/>
        <v>0</v>
      </c>
      <c r="Z1040" s="372">
        <f t="shared" si="200"/>
        <v>0</v>
      </c>
      <c r="AA1040" s="372">
        <f t="shared" si="200"/>
        <v>0</v>
      </c>
      <c r="AB1040" s="372">
        <f t="shared" si="200"/>
        <v>0</v>
      </c>
      <c r="AC1040" s="372">
        <f t="shared" si="200"/>
        <v>0</v>
      </c>
      <c r="AD1040" s="372">
        <f t="shared" si="200"/>
        <v>0</v>
      </c>
      <c r="AE1040" s="372">
        <f t="shared" si="200"/>
        <v>0</v>
      </c>
      <c r="AF1040" s="346">
        <f t="shared" si="210"/>
        <v>0</v>
      </c>
      <c r="AG1040" s="346">
        <f>IF(C1040=Allgemeines!$C$12,SAV!$V1040-SAV!$AH1040,HLOOKUP(Allgemeines!$C$12-1,$AI$4:$AO$2000,ROW(C1040)-3,FALSE)-$AH1040)</f>
        <v>0</v>
      </c>
      <c r="AH1040" s="346">
        <f>HLOOKUP(Allgemeines!$C$12,$AI$4:$AO$2000,ROW(C1040)-3,FALSE)</f>
        <v>0</v>
      </c>
      <c r="AI1040" s="346">
        <f t="shared" si="201"/>
        <v>0</v>
      </c>
      <c r="AJ1040" s="346">
        <f t="shared" si="202"/>
        <v>0</v>
      </c>
      <c r="AK1040" s="346">
        <f t="shared" si="203"/>
        <v>0</v>
      </c>
      <c r="AL1040" s="346">
        <f t="shared" si="204"/>
        <v>0</v>
      </c>
      <c r="AM1040" s="346">
        <f t="shared" si="205"/>
        <v>0</v>
      </c>
      <c r="AN1040" s="346">
        <f t="shared" si="206"/>
        <v>0</v>
      </c>
      <c r="AO1040" s="346">
        <f t="shared" si="207"/>
        <v>0</v>
      </c>
    </row>
    <row r="1041" spans="1:41" x14ac:dyDescent="0.25">
      <c r="A1041" s="369"/>
      <c r="B1041" s="369"/>
      <c r="C1041" s="370"/>
      <c r="D1041" s="369"/>
      <c r="E1041" s="369"/>
      <c r="F1041" s="369"/>
      <c r="G1041" s="344">
        <f t="shared" si="208"/>
        <v>0</v>
      </c>
      <c r="H1041" s="369"/>
      <c r="I1041" s="369"/>
      <c r="J1041" s="369"/>
      <c r="K1041" s="369"/>
      <c r="L1041" s="369"/>
      <c r="M1041" s="369"/>
      <c r="N1041" s="369"/>
      <c r="O1041" s="369"/>
      <c r="P1041" s="371"/>
      <c r="Q1041" s="465">
        <f>IF(C1041&gt;Allgemeines!$C$12,0,SUM(G1041,H1041,J1041,K1041,M1041:N1041)-SUM(I1041,L1041,O1041:P1041))</f>
        <v>0</v>
      </c>
      <c r="R1041" s="369"/>
      <c r="S1041" s="369"/>
      <c r="T1041" s="369"/>
      <c r="U1041" s="369"/>
      <c r="V1041" s="344">
        <f t="shared" si="209"/>
        <v>0</v>
      </c>
      <c r="W1041" s="345">
        <f>IF(ISBLANK($B1041),0,VLOOKUP($B1041,Listen!$A$2:$C$45,2,FALSE))</f>
        <v>0</v>
      </c>
      <c r="X1041" s="345">
        <f>IF(ISBLANK($B1041),0,VLOOKUP($B1041,Listen!$A$2:$C$45,3,FALSE))</f>
        <v>0</v>
      </c>
      <c r="Y1041" s="372">
        <f t="shared" si="211"/>
        <v>0</v>
      </c>
      <c r="Z1041" s="372">
        <f t="shared" si="200"/>
        <v>0</v>
      </c>
      <c r="AA1041" s="372">
        <f t="shared" si="200"/>
        <v>0</v>
      </c>
      <c r="AB1041" s="372">
        <f t="shared" si="200"/>
        <v>0</v>
      </c>
      <c r="AC1041" s="372">
        <f t="shared" si="200"/>
        <v>0</v>
      </c>
      <c r="AD1041" s="372">
        <f t="shared" si="200"/>
        <v>0</v>
      </c>
      <c r="AE1041" s="372">
        <f t="shared" si="200"/>
        <v>0</v>
      </c>
      <c r="AF1041" s="346">
        <f t="shared" si="210"/>
        <v>0</v>
      </c>
      <c r="AG1041" s="346">
        <f>IF(C1041=Allgemeines!$C$12,SAV!$V1041-SAV!$AH1041,HLOOKUP(Allgemeines!$C$12-1,$AI$4:$AO$2000,ROW(C1041)-3,FALSE)-$AH1041)</f>
        <v>0</v>
      </c>
      <c r="AH1041" s="346">
        <f>HLOOKUP(Allgemeines!$C$12,$AI$4:$AO$2000,ROW(C1041)-3,FALSE)</f>
        <v>0</v>
      </c>
      <c r="AI1041" s="346">
        <f t="shared" si="201"/>
        <v>0</v>
      </c>
      <c r="AJ1041" s="346">
        <f t="shared" si="202"/>
        <v>0</v>
      </c>
      <c r="AK1041" s="346">
        <f t="shared" si="203"/>
        <v>0</v>
      </c>
      <c r="AL1041" s="346">
        <f t="shared" si="204"/>
        <v>0</v>
      </c>
      <c r="AM1041" s="346">
        <f t="shared" si="205"/>
        <v>0</v>
      </c>
      <c r="AN1041" s="346">
        <f t="shared" si="206"/>
        <v>0</v>
      </c>
      <c r="AO1041" s="346">
        <f t="shared" si="207"/>
        <v>0</v>
      </c>
    </row>
    <row r="1042" spans="1:41" x14ac:dyDescent="0.25">
      <c r="A1042" s="369"/>
      <c r="B1042" s="369"/>
      <c r="C1042" s="370"/>
      <c r="D1042" s="369"/>
      <c r="E1042" s="369"/>
      <c r="F1042" s="369"/>
      <c r="G1042" s="344">
        <f t="shared" si="208"/>
        <v>0</v>
      </c>
      <c r="H1042" s="369"/>
      <c r="I1042" s="369"/>
      <c r="J1042" s="369"/>
      <c r="K1042" s="369"/>
      <c r="L1042" s="369"/>
      <c r="M1042" s="369"/>
      <c r="N1042" s="369"/>
      <c r="O1042" s="369"/>
      <c r="P1042" s="371"/>
      <c r="Q1042" s="465">
        <f>IF(C1042&gt;Allgemeines!$C$12,0,SUM(G1042,H1042,J1042,K1042,M1042:N1042)-SUM(I1042,L1042,O1042:P1042))</f>
        <v>0</v>
      </c>
      <c r="R1042" s="369"/>
      <c r="S1042" s="369"/>
      <c r="T1042" s="369"/>
      <c r="U1042" s="369"/>
      <c r="V1042" s="344">
        <f t="shared" si="209"/>
        <v>0</v>
      </c>
      <c r="W1042" s="345">
        <f>IF(ISBLANK($B1042),0,VLOOKUP($B1042,Listen!$A$2:$C$45,2,FALSE))</f>
        <v>0</v>
      </c>
      <c r="X1042" s="345">
        <f>IF(ISBLANK($B1042),0,VLOOKUP($B1042,Listen!$A$2:$C$45,3,FALSE))</f>
        <v>0</v>
      </c>
      <c r="Y1042" s="372">
        <f t="shared" si="211"/>
        <v>0</v>
      </c>
      <c r="Z1042" s="372">
        <f t="shared" si="200"/>
        <v>0</v>
      </c>
      <c r="AA1042" s="372">
        <f t="shared" si="200"/>
        <v>0</v>
      </c>
      <c r="AB1042" s="372">
        <f t="shared" si="200"/>
        <v>0</v>
      </c>
      <c r="AC1042" s="372">
        <f t="shared" si="200"/>
        <v>0</v>
      </c>
      <c r="AD1042" s="372">
        <f t="shared" si="200"/>
        <v>0</v>
      </c>
      <c r="AE1042" s="372">
        <f t="shared" si="200"/>
        <v>0</v>
      </c>
      <c r="AF1042" s="346">
        <f t="shared" si="210"/>
        <v>0</v>
      </c>
      <c r="AG1042" s="346">
        <f>IF(C1042=Allgemeines!$C$12,SAV!$V1042-SAV!$AH1042,HLOOKUP(Allgemeines!$C$12-1,$AI$4:$AO$2000,ROW(C1042)-3,FALSE)-$AH1042)</f>
        <v>0</v>
      </c>
      <c r="AH1042" s="346">
        <f>HLOOKUP(Allgemeines!$C$12,$AI$4:$AO$2000,ROW(C1042)-3,FALSE)</f>
        <v>0</v>
      </c>
      <c r="AI1042" s="346">
        <f t="shared" si="201"/>
        <v>0</v>
      </c>
      <c r="AJ1042" s="346">
        <f t="shared" si="202"/>
        <v>0</v>
      </c>
      <c r="AK1042" s="346">
        <f t="shared" si="203"/>
        <v>0</v>
      </c>
      <c r="AL1042" s="346">
        <f t="shared" si="204"/>
        <v>0</v>
      </c>
      <c r="AM1042" s="346">
        <f t="shared" si="205"/>
        <v>0</v>
      </c>
      <c r="AN1042" s="346">
        <f t="shared" si="206"/>
        <v>0</v>
      </c>
      <c r="AO1042" s="346">
        <f t="shared" si="207"/>
        <v>0</v>
      </c>
    </row>
    <row r="1043" spans="1:41" x14ac:dyDescent="0.25">
      <c r="A1043" s="369"/>
      <c r="B1043" s="369"/>
      <c r="C1043" s="370"/>
      <c r="D1043" s="369"/>
      <c r="E1043" s="369"/>
      <c r="F1043" s="369"/>
      <c r="G1043" s="344">
        <f t="shared" si="208"/>
        <v>0</v>
      </c>
      <c r="H1043" s="369"/>
      <c r="I1043" s="369"/>
      <c r="J1043" s="369"/>
      <c r="K1043" s="369"/>
      <c r="L1043" s="369"/>
      <c r="M1043" s="369"/>
      <c r="N1043" s="369"/>
      <c r="O1043" s="369"/>
      <c r="P1043" s="371"/>
      <c r="Q1043" s="465">
        <f>IF(C1043&gt;Allgemeines!$C$12,0,SUM(G1043,H1043,J1043,K1043,M1043:N1043)-SUM(I1043,L1043,O1043:P1043))</f>
        <v>0</v>
      </c>
      <c r="R1043" s="369"/>
      <c r="S1043" s="369"/>
      <c r="T1043" s="369"/>
      <c r="U1043" s="369"/>
      <c r="V1043" s="344">
        <f t="shared" si="209"/>
        <v>0</v>
      </c>
      <c r="W1043" s="345">
        <f>IF(ISBLANK($B1043),0,VLOOKUP($B1043,Listen!$A$2:$C$45,2,FALSE))</f>
        <v>0</v>
      </c>
      <c r="X1043" s="345">
        <f>IF(ISBLANK($B1043),0,VLOOKUP($B1043,Listen!$A$2:$C$45,3,FALSE))</f>
        <v>0</v>
      </c>
      <c r="Y1043" s="372">
        <f t="shared" si="211"/>
        <v>0</v>
      </c>
      <c r="Z1043" s="372">
        <f t="shared" si="200"/>
        <v>0</v>
      </c>
      <c r="AA1043" s="372">
        <f t="shared" si="200"/>
        <v>0</v>
      </c>
      <c r="AB1043" s="372">
        <f t="shared" si="200"/>
        <v>0</v>
      </c>
      <c r="AC1043" s="372">
        <f t="shared" si="200"/>
        <v>0</v>
      </c>
      <c r="AD1043" s="372">
        <f t="shared" si="200"/>
        <v>0</v>
      </c>
      <c r="AE1043" s="372">
        <f t="shared" si="200"/>
        <v>0</v>
      </c>
      <c r="AF1043" s="346">
        <f t="shared" si="210"/>
        <v>0</v>
      </c>
      <c r="AG1043" s="346">
        <f>IF(C1043=Allgemeines!$C$12,SAV!$V1043-SAV!$AH1043,HLOOKUP(Allgemeines!$C$12-1,$AI$4:$AO$2000,ROW(C1043)-3,FALSE)-$AH1043)</f>
        <v>0</v>
      </c>
      <c r="AH1043" s="346">
        <f>HLOOKUP(Allgemeines!$C$12,$AI$4:$AO$2000,ROW(C1043)-3,FALSE)</f>
        <v>0</v>
      </c>
      <c r="AI1043" s="346">
        <f t="shared" si="201"/>
        <v>0</v>
      </c>
      <c r="AJ1043" s="346">
        <f t="shared" si="202"/>
        <v>0</v>
      </c>
      <c r="AK1043" s="346">
        <f t="shared" si="203"/>
        <v>0</v>
      </c>
      <c r="AL1043" s="346">
        <f t="shared" si="204"/>
        <v>0</v>
      </c>
      <c r="AM1043" s="346">
        <f t="shared" si="205"/>
        <v>0</v>
      </c>
      <c r="AN1043" s="346">
        <f t="shared" si="206"/>
        <v>0</v>
      </c>
      <c r="AO1043" s="346">
        <f t="shared" si="207"/>
        <v>0</v>
      </c>
    </row>
    <row r="1044" spans="1:41" x14ac:dyDescent="0.25">
      <c r="A1044" s="369"/>
      <c r="B1044" s="369"/>
      <c r="C1044" s="370"/>
      <c r="D1044" s="369"/>
      <c r="E1044" s="369"/>
      <c r="F1044" s="369"/>
      <c r="G1044" s="344">
        <f t="shared" si="208"/>
        <v>0</v>
      </c>
      <c r="H1044" s="369"/>
      <c r="I1044" s="369"/>
      <c r="J1044" s="369"/>
      <c r="K1044" s="369"/>
      <c r="L1044" s="369"/>
      <c r="M1044" s="369"/>
      <c r="N1044" s="369"/>
      <c r="O1044" s="369"/>
      <c r="P1044" s="371"/>
      <c r="Q1044" s="465">
        <f>IF(C1044&gt;Allgemeines!$C$12,0,SUM(G1044,H1044,J1044,K1044,M1044:N1044)-SUM(I1044,L1044,O1044:P1044))</f>
        <v>0</v>
      </c>
      <c r="R1044" s="369"/>
      <c r="S1044" s="369"/>
      <c r="T1044" s="369"/>
      <c r="U1044" s="369"/>
      <c r="V1044" s="344">
        <f t="shared" si="209"/>
        <v>0</v>
      </c>
      <c r="W1044" s="345">
        <f>IF(ISBLANK($B1044),0,VLOOKUP($B1044,Listen!$A$2:$C$45,2,FALSE))</f>
        <v>0</v>
      </c>
      <c r="X1044" s="345">
        <f>IF(ISBLANK($B1044),0,VLOOKUP($B1044,Listen!$A$2:$C$45,3,FALSE))</f>
        <v>0</v>
      </c>
      <c r="Y1044" s="372">
        <f t="shared" si="211"/>
        <v>0</v>
      </c>
      <c r="Z1044" s="372">
        <f t="shared" si="200"/>
        <v>0</v>
      </c>
      <c r="AA1044" s="372">
        <f t="shared" si="200"/>
        <v>0</v>
      </c>
      <c r="AB1044" s="372">
        <f t="shared" si="200"/>
        <v>0</v>
      </c>
      <c r="AC1044" s="372">
        <f t="shared" si="200"/>
        <v>0</v>
      </c>
      <c r="AD1044" s="372">
        <f t="shared" si="200"/>
        <v>0</v>
      </c>
      <c r="AE1044" s="372">
        <f t="shared" si="200"/>
        <v>0</v>
      </c>
      <c r="AF1044" s="346">
        <f t="shared" si="210"/>
        <v>0</v>
      </c>
      <c r="AG1044" s="346">
        <f>IF(C1044=Allgemeines!$C$12,SAV!$V1044-SAV!$AH1044,HLOOKUP(Allgemeines!$C$12-1,$AI$4:$AO$2000,ROW(C1044)-3,FALSE)-$AH1044)</f>
        <v>0</v>
      </c>
      <c r="AH1044" s="346">
        <f>HLOOKUP(Allgemeines!$C$12,$AI$4:$AO$2000,ROW(C1044)-3,FALSE)</f>
        <v>0</v>
      </c>
      <c r="AI1044" s="346">
        <f t="shared" si="201"/>
        <v>0</v>
      </c>
      <c r="AJ1044" s="346">
        <f t="shared" si="202"/>
        <v>0</v>
      </c>
      <c r="AK1044" s="346">
        <f t="shared" si="203"/>
        <v>0</v>
      </c>
      <c r="AL1044" s="346">
        <f t="shared" si="204"/>
        <v>0</v>
      </c>
      <c r="AM1044" s="346">
        <f t="shared" si="205"/>
        <v>0</v>
      </c>
      <c r="AN1044" s="346">
        <f t="shared" si="206"/>
        <v>0</v>
      </c>
      <c r="AO1044" s="346">
        <f t="shared" si="207"/>
        <v>0</v>
      </c>
    </row>
    <row r="1045" spans="1:41" x14ac:dyDescent="0.25">
      <c r="A1045" s="369"/>
      <c r="B1045" s="369"/>
      <c r="C1045" s="370"/>
      <c r="D1045" s="369"/>
      <c r="E1045" s="369"/>
      <c r="F1045" s="369"/>
      <c r="G1045" s="344">
        <f t="shared" si="208"/>
        <v>0</v>
      </c>
      <c r="H1045" s="369"/>
      <c r="I1045" s="369"/>
      <c r="J1045" s="369"/>
      <c r="K1045" s="369"/>
      <c r="L1045" s="369"/>
      <c r="M1045" s="369"/>
      <c r="N1045" s="369"/>
      <c r="O1045" s="369"/>
      <c r="P1045" s="371"/>
      <c r="Q1045" s="465">
        <f>IF(C1045&gt;Allgemeines!$C$12,0,SUM(G1045,H1045,J1045,K1045,M1045:N1045)-SUM(I1045,L1045,O1045:P1045))</f>
        <v>0</v>
      </c>
      <c r="R1045" s="369"/>
      <c r="S1045" s="369"/>
      <c r="T1045" s="369"/>
      <c r="U1045" s="369"/>
      <c r="V1045" s="344">
        <f t="shared" si="209"/>
        <v>0</v>
      </c>
      <c r="W1045" s="345">
        <f>IF(ISBLANK($B1045),0,VLOOKUP($B1045,Listen!$A$2:$C$45,2,FALSE))</f>
        <v>0</v>
      </c>
      <c r="X1045" s="345">
        <f>IF(ISBLANK($B1045),0,VLOOKUP($B1045,Listen!$A$2:$C$45,3,FALSE))</f>
        <v>0</v>
      </c>
      <c r="Y1045" s="372">
        <f t="shared" si="211"/>
        <v>0</v>
      </c>
      <c r="Z1045" s="372">
        <f t="shared" si="200"/>
        <v>0</v>
      </c>
      <c r="AA1045" s="372">
        <f t="shared" si="200"/>
        <v>0</v>
      </c>
      <c r="AB1045" s="372">
        <f t="shared" si="200"/>
        <v>0</v>
      </c>
      <c r="AC1045" s="372">
        <f t="shared" si="200"/>
        <v>0</v>
      </c>
      <c r="AD1045" s="372">
        <f t="shared" si="200"/>
        <v>0</v>
      </c>
      <c r="AE1045" s="372">
        <f t="shared" si="200"/>
        <v>0</v>
      </c>
      <c r="AF1045" s="346">
        <f t="shared" si="210"/>
        <v>0</v>
      </c>
      <c r="AG1045" s="346">
        <f>IF(C1045=Allgemeines!$C$12,SAV!$V1045-SAV!$AH1045,HLOOKUP(Allgemeines!$C$12-1,$AI$4:$AO$2000,ROW(C1045)-3,FALSE)-$AH1045)</f>
        <v>0</v>
      </c>
      <c r="AH1045" s="346">
        <f>HLOOKUP(Allgemeines!$C$12,$AI$4:$AO$2000,ROW(C1045)-3,FALSE)</f>
        <v>0</v>
      </c>
      <c r="AI1045" s="346">
        <f t="shared" si="201"/>
        <v>0</v>
      </c>
      <c r="AJ1045" s="346">
        <f t="shared" si="202"/>
        <v>0</v>
      </c>
      <c r="AK1045" s="346">
        <f t="shared" si="203"/>
        <v>0</v>
      </c>
      <c r="AL1045" s="346">
        <f t="shared" si="204"/>
        <v>0</v>
      </c>
      <c r="AM1045" s="346">
        <f t="shared" si="205"/>
        <v>0</v>
      </c>
      <c r="AN1045" s="346">
        <f t="shared" si="206"/>
        <v>0</v>
      </c>
      <c r="AO1045" s="346">
        <f t="shared" si="207"/>
        <v>0</v>
      </c>
    </row>
    <row r="1046" spans="1:41" x14ac:dyDescent="0.25">
      <c r="A1046" s="369"/>
      <c r="B1046" s="369"/>
      <c r="C1046" s="370"/>
      <c r="D1046" s="369"/>
      <c r="E1046" s="369"/>
      <c r="F1046" s="369"/>
      <c r="G1046" s="344">
        <f t="shared" si="208"/>
        <v>0</v>
      </c>
      <c r="H1046" s="369"/>
      <c r="I1046" s="369"/>
      <c r="J1046" s="369"/>
      <c r="K1046" s="369"/>
      <c r="L1046" s="369"/>
      <c r="M1046" s="369"/>
      <c r="N1046" s="369"/>
      <c r="O1046" s="369"/>
      <c r="P1046" s="371"/>
      <c r="Q1046" s="465">
        <f>IF(C1046&gt;Allgemeines!$C$12,0,SUM(G1046,H1046,J1046,K1046,M1046:N1046)-SUM(I1046,L1046,O1046:P1046))</f>
        <v>0</v>
      </c>
      <c r="R1046" s="369"/>
      <c r="S1046" s="369"/>
      <c r="T1046" s="369"/>
      <c r="U1046" s="369"/>
      <c r="V1046" s="344">
        <f t="shared" si="209"/>
        <v>0</v>
      </c>
      <c r="W1046" s="345">
        <f>IF(ISBLANK($B1046),0,VLOOKUP($B1046,Listen!$A$2:$C$45,2,FALSE))</f>
        <v>0</v>
      </c>
      <c r="X1046" s="345">
        <f>IF(ISBLANK($B1046),0,VLOOKUP($B1046,Listen!$A$2:$C$45,3,FALSE))</f>
        <v>0</v>
      </c>
      <c r="Y1046" s="372">
        <f t="shared" si="211"/>
        <v>0</v>
      </c>
      <c r="Z1046" s="372">
        <f t="shared" si="200"/>
        <v>0</v>
      </c>
      <c r="AA1046" s="372">
        <f t="shared" si="200"/>
        <v>0</v>
      </c>
      <c r="AB1046" s="372">
        <f t="shared" si="200"/>
        <v>0</v>
      </c>
      <c r="AC1046" s="372">
        <f t="shared" si="200"/>
        <v>0</v>
      </c>
      <c r="AD1046" s="372">
        <f t="shared" si="200"/>
        <v>0</v>
      </c>
      <c r="AE1046" s="372">
        <f t="shared" si="200"/>
        <v>0</v>
      </c>
      <c r="AF1046" s="346">
        <f t="shared" si="210"/>
        <v>0</v>
      </c>
      <c r="AG1046" s="346">
        <f>IF(C1046=Allgemeines!$C$12,SAV!$V1046-SAV!$AH1046,HLOOKUP(Allgemeines!$C$12-1,$AI$4:$AO$2000,ROW(C1046)-3,FALSE)-$AH1046)</f>
        <v>0</v>
      </c>
      <c r="AH1046" s="346">
        <f>HLOOKUP(Allgemeines!$C$12,$AI$4:$AO$2000,ROW(C1046)-3,FALSE)</f>
        <v>0</v>
      </c>
      <c r="AI1046" s="346">
        <f t="shared" si="201"/>
        <v>0</v>
      </c>
      <c r="AJ1046" s="346">
        <f t="shared" si="202"/>
        <v>0</v>
      </c>
      <c r="AK1046" s="346">
        <f t="shared" si="203"/>
        <v>0</v>
      </c>
      <c r="AL1046" s="346">
        <f t="shared" si="204"/>
        <v>0</v>
      </c>
      <c r="AM1046" s="346">
        <f t="shared" si="205"/>
        <v>0</v>
      </c>
      <c r="AN1046" s="346">
        <f t="shared" si="206"/>
        <v>0</v>
      </c>
      <c r="AO1046" s="346">
        <f t="shared" si="207"/>
        <v>0</v>
      </c>
    </row>
    <row r="1047" spans="1:41" x14ac:dyDescent="0.25">
      <c r="A1047" s="369"/>
      <c r="B1047" s="369"/>
      <c r="C1047" s="370"/>
      <c r="D1047" s="369"/>
      <c r="E1047" s="369"/>
      <c r="F1047" s="369"/>
      <c r="G1047" s="344">
        <f t="shared" si="208"/>
        <v>0</v>
      </c>
      <c r="H1047" s="369"/>
      <c r="I1047" s="369"/>
      <c r="J1047" s="369"/>
      <c r="K1047" s="369"/>
      <c r="L1047" s="369"/>
      <c r="M1047" s="369"/>
      <c r="N1047" s="369"/>
      <c r="O1047" s="369"/>
      <c r="P1047" s="371"/>
      <c r="Q1047" s="465">
        <f>IF(C1047&gt;Allgemeines!$C$12,0,SUM(G1047,H1047,J1047,K1047,M1047:N1047)-SUM(I1047,L1047,O1047:P1047))</f>
        <v>0</v>
      </c>
      <c r="R1047" s="369"/>
      <c r="S1047" s="369"/>
      <c r="T1047" s="369"/>
      <c r="U1047" s="369"/>
      <c r="V1047" s="344">
        <f t="shared" si="209"/>
        <v>0</v>
      </c>
      <c r="W1047" s="345">
        <f>IF(ISBLANK($B1047),0,VLOOKUP($B1047,Listen!$A$2:$C$45,2,FALSE))</f>
        <v>0</v>
      </c>
      <c r="X1047" s="345">
        <f>IF(ISBLANK($B1047),0,VLOOKUP($B1047,Listen!$A$2:$C$45,3,FALSE))</f>
        <v>0</v>
      </c>
      <c r="Y1047" s="372">
        <f t="shared" si="211"/>
        <v>0</v>
      </c>
      <c r="Z1047" s="372">
        <f t="shared" si="200"/>
        <v>0</v>
      </c>
      <c r="AA1047" s="372">
        <f t="shared" si="200"/>
        <v>0</v>
      </c>
      <c r="AB1047" s="372">
        <f t="shared" si="200"/>
        <v>0</v>
      </c>
      <c r="AC1047" s="372">
        <f t="shared" si="200"/>
        <v>0</v>
      </c>
      <c r="AD1047" s="372">
        <f t="shared" si="200"/>
        <v>0</v>
      </c>
      <c r="AE1047" s="372">
        <f t="shared" si="200"/>
        <v>0</v>
      </c>
      <c r="AF1047" s="346">
        <f t="shared" si="210"/>
        <v>0</v>
      </c>
      <c r="AG1047" s="346">
        <f>IF(C1047=Allgemeines!$C$12,SAV!$V1047-SAV!$AH1047,HLOOKUP(Allgemeines!$C$12-1,$AI$4:$AO$2000,ROW(C1047)-3,FALSE)-$AH1047)</f>
        <v>0</v>
      </c>
      <c r="AH1047" s="346">
        <f>HLOOKUP(Allgemeines!$C$12,$AI$4:$AO$2000,ROW(C1047)-3,FALSE)</f>
        <v>0</v>
      </c>
      <c r="AI1047" s="346">
        <f t="shared" si="201"/>
        <v>0</v>
      </c>
      <c r="AJ1047" s="346">
        <f t="shared" si="202"/>
        <v>0</v>
      </c>
      <c r="AK1047" s="346">
        <f t="shared" si="203"/>
        <v>0</v>
      </c>
      <c r="AL1047" s="346">
        <f t="shared" si="204"/>
        <v>0</v>
      </c>
      <c r="AM1047" s="346">
        <f t="shared" si="205"/>
        <v>0</v>
      </c>
      <c r="AN1047" s="346">
        <f t="shared" si="206"/>
        <v>0</v>
      </c>
      <c r="AO1047" s="346">
        <f t="shared" si="207"/>
        <v>0</v>
      </c>
    </row>
    <row r="1048" spans="1:41" x14ac:dyDescent="0.25">
      <c r="A1048" s="369"/>
      <c r="B1048" s="369"/>
      <c r="C1048" s="370"/>
      <c r="D1048" s="369"/>
      <c r="E1048" s="369"/>
      <c r="F1048" s="369"/>
      <c r="G1048" s="344">
        <f t="shared" si="208"/>
        <v>0</v>
      </c>
      <c r="H1048" s="369"/>
      <c r="I1048" s="369"/>
      <c r="J1048" s="369"/>
      <c r="K1048" s="369"/>
      <c r="L1048" s="369"/>
      <c r="M1048" s="369"/>
      <c r="N1048" s="369"/>
      <c r="O1048" s="369"/>
      <c r="P1048" s="371"/>
      <c r="Q1048" s="465">
        <f>IF(C1048&gt;Allgemeines!$C$12,0,SUM(G1048,H1048,J1048,K1048,M1048:N1048)-SUM(I1048,L1048,O1048:P1048))</f>
        <v>0</v>
      </c>
      <c r="R1048" s="369"/>
      <c r="S1048" s="369"/>
      <c r="T1048" s="369"/>
      <c r="U1048" s="369"/>
      <c r="V1048" s="344">
        <f t="shared" si="209"/>
        <v>0</v>
      </c>
      <c r="W1048" s="345">
        <f>IF(ISBLANK($B1048),0,VLOOKUP($B1048,Listen!$A$2:$C$45,2,FALSE))</f>
        <v>0</v>
      </c>
      <c r="X1048" s="345">
        <f>IF(ISBLANK($B1048),0,VLOOKUP($B1048,Listen!$A$2:$C$45,3,FALSE))</f>
        <v>0</v>
      </c>
      <c r="Y1048" s="372">
        <f t="shared" si="211"/>
        <v>0</v>
      </c>
      <c r="Z1048" s="372">
        <f t="shared" si="200"/>
        <v>0</v>
      </c>
      <c r="AA1048" s="372">
        <f t="shared" si="200"/>
        <v>0</v>
      </c>
      <c r="AB1048" s="372">
        <f t="shared" si="200"/>
        <v>0</v>
      </c>
      <c r="AC1048" s="372">
        <f t="shared" si="200"/>
        <v>0</v>
      </c>
      <c r="AD1048" s="372">
        <f t="shared" si="200"/>
        <v>0</v>
      </c>
      <c r="AE1048" s="372">
        <f t="shared" si="200"/>
        <v>0</v>
      </c>
      <c r="AF1048" s="346">
        <f t="shared" si="210"/>
        <v>0</v>
      </c>
      <c r="AG1048" s="346">
        <f>IF(C1048=Allgemeines!$C$12,SAV!$V1048-SAV!$AH1048,HLOOKUP(Allgemeines!$C$12-1,$AI$4:$AO$2000,ROW(C1048)-3,FALSE)-$AH1048)</f>
        <v>0</v>
      </c>
      <c r="AH1048" s="346">
        <f>HLOOKUP(Allgemeines!$C$12,$AI$4:$AO$2000,ROW(C1048)-3,FALSE)</f>
        <v>0</v>
      </c>
      <c r="AI1048" s="346">
        <f t="shared" si="201"/>
        <v>0</v>
      </c>
      <c r="AJ1048" s="346">
        <f t="shared" si="202"/>
        <v>0</v>
      </c>
      <c r="AK1048" s="346">
        <f t="shared" si="203"/>
        <v>0</v>
      </c>
      <c r="AL1048" s="346">
        <f t="shared" si="204"/>
        <v>0</v>
      </c>
      <c r="AM1048" s="346">
        <f t="shared" si="205"/>
        <v>0</v>
      </c>
      <c r="AN1048" s="346">
        <f t="shared" si="206"/>
        <v>0</v>
      </c>
      <c r="AO1048" s="346">
        <f t="shared" si="207"/>
        <v>0</v>
      </c>
    </row>
    <row r="1049" spans="1:41" x14ac:dyDescent="0.25">
      <c r="A1049" s="369"/>
      <c r="B1049" s="369"/>
      <c r="C1049" s="370"/>
      <c r="D1049" s="369"/>
      <c r="E1049" s="369"/>
      <c r="F1049" s="369"/>
      <c r="G1049" s="344">
        <f t="shared" si="208"/>
        <v>0</v>
      </c>
      <c r="H1049" s="369"/>
      <c r="I1049" s="369"/>
      <c r="J1049" s="369"/>
      <c r="K1049" s="369"/>
      <c r="L1049" s="369"/>
      <c r="M1049" s="369"/>
      <c r="N1049" s="369"/>
      <c r="O1049" s="369"/>
      <c r="P1049" s="371"/>
      <c r="Q1049" s="465">
        <f>IF(C1049&gt;Allgemeines!$C$12,0,SUM(G1049,H1049,J1049,K1049,M1049:N1049)-SUM(I1049,L1049,O1049:P1049))</f>
        <v>0</v>
      </c>
      <c r="R1049" s="369"/>
      <c r="S1049" s="369"/>
      <c r="T1049" s="369"/>
      <c r="U1049" s="369"/>
      <c r="V1049" s="344">
        <f t="shared" si="209"/>
        <v>0</v>
      </c>
      <c r="W1049" s="345">
        <f>IF(ISBLANK($B1049),0,VLOOKUP($B1049,Listen!$A$2:$C$45,2,FALSE))</f>
        <v>0</v>
      </c>
      <c r="X1049" s="345">
        <f>IF(ISBLANK($B1049),0,VLOOKUP($B1049,Listen!$A$2:$C$45,3,FALSE))</f>
        <v>0</v>
      </c>
      <c r="Y1049" s="372">
        <f t="shared" si="211"/>
        <v>0</v>
      </c>
      <c r="Z1049" s="372">
        <f t="shared" si="200"/>
        <v>0</v>
      </c>
      <c r="AA1049" s="372">
        <f t="shared" si="200"/>
        <v>0</v>
      </c>
      <c r="AB1049" s="372">
        <f t="shared" si="200"/>
        <v>0</v>
      </c>
      <c r="AC1049" s="372">
        <f t="shared" si="200"/>
        <v>0</v>
      </c>
      <c r="AD1049" s="372">
        <f t="shared" si="200"/>
        <v>0</v>
      </c>
      <c r="AE1049" s="372">
        <f t="shared" si="200"/>
        <v>0</v>
      </c>
      <c r="AF1049" s="346">
        <f t="shared" si="210"/>
        <v>0</v>
      </c>
      <c r="AG1049" s="346">
        <f>IF(C1049=Allgemeines!$C$12,SAV!$V1049-SAV!$AH1049,HLOOKUP(Allgemeines!$C$12-1,$AI$4:$AO$2000,ROW(C1049)-3,FALSE)-$AH1049)</f>
        <v>0</v>
      </c>
      <c r="AH1049" s="346">
        <f>HLOOKUP(Allgemeines!$C$12,$AI$4:$AO$2000,ROW(C1049)-3,FALSE)</f>
        <v>0</v>
      </c>
      <c r="AI1049" s="346">
        <f t="shared" si="201"/>
        <v>0</v>
      </c>
      <c r="AJ1049" s="346">
        <f t="shared" si="202"/>
        <v>0</v>
      </c>
      <c r="AK1049" s="346">
        <f t="shared" si="203"/>
        <v>0</v>
      </c>
      <c r="AL1049" s="346">
        <f t="shared" si="204"/>
        <v>0</v>
      </c>
      <c r="AM1049" s="346">
        <f t="shared" si="205"/>
        <v>0</v>
      </c>
      <c r="AN1049" s="346">
        <f t="shared" si="206"/>
        <v>0</v>
      </c>
      <c r="AO1049" s="346">
        <f t="shared" si="207"/>
        <v>0</v>
      </c>
    </row>
    <row r="1050" spans="1:41" x14ac:dyDescent="0.25">
      <c r="A1050" s="369"/>
      <c r="B1050" s="369"/>
      <c r="C1050" s="370"/>
      <c r="D1050" s="369"/>
      <c r="E1050" s="369"/>
      <c r="F1050" s="369"/>
      <c r="G1050" s="344">
        <f t="shared" si="208"/>
        <v>0</v>
      </c>
      <c r="H1050" s="369"/>
      <c r="I1050" s="369"/>
      <c r="J1050" s="369"/>
      <c r="K1050" s="369"/>
      <c r="L1050" s="369"/>
      <c r="M1050" s="369"/>
      <c r="N1050" s="369"/>
      <c r="O1050" s="369"/>
      <c r="P1050" s="371"/>
      <c r="Q1050" s="465">
        <f>IF(C1050&gt;Allgemeines!$C$12,0,SUM(G1050,H1050,J1050,K1050,M1050:N1050)-SUM(I1050,L1050,O1050:P1050))</f>
        <v>0</v>
      </c>
      <c r="R1050" s="369"/>
      <c r="S1050" s="369"/>
      <c r="T1050" s="369"/>
      <c r="U1050" s="369"/>
      <c r="V1050" s="344">
        <f t="shared" si="209"/>
        <v>0</v>
      </c>
      <c r="W1050" s="345">
        <f>IF(ISBLANK($B1050),0,VLOOKUP($B1050,Listen!$A$2:$C$45,2,FALSE))</f>
        <v>0</v>
      </c>
      <c r="X1050" s="345">
        <f>IF(ISBLANK($B1050),0,VLOOKUP($B1050,Listen!$A$2:$C$45,3,FALSE))</f>
        <v>0</v>
      </c>
      <c r="Y1050" s="372">
        <f t="shared" si="211"/>
        <v>0</v>
      </c>
      <c r="Z1050" s="372">
        <f t="shared" si="200"/>
        <v>0</v>
      </c>
      <c r="AA1050" s="372">
        <f t="shared" si="200"/>
        <v>0</v>
      </c>
      <c r="AB1050" s="372">
        <f t="shared" si="200"/>
        <v>0</v>
      </c>
      <c r="AC1050" s="372">
        <f t="shared" si="200"/>
        <v>0</v>
      </c>
      <c r="AD1050" s="372">
        <f t="shared" si="200"/>
        <v>0</v>
      </c>
      <c r="AE1050" s="372">
        <f t="shared" si="200"/>
        <v>0</v>
      </c>
      <c r="AF1050" s="346">
        <f t="shared" si="210"/>
        <v>0</v>
      </c>
      <c r="AG1050" s="346">
        <f>IF(C1050=Allgemeines!$C$12,SAV!$V1050-SAV!$AH1050,HLOOKUP(Allgemeines!$C$12-1,$AI$4:$AO$2000,ROW(C1050)-3,FALSE)-$AH1050)</f>
        <v>0</v>
      </c>
      <c r="AH1050" s="346">
        <f>HLOOKUP(Allgemeines!$C$12,$AI$4:$AO$2000,ROW(C1050)-3,FALSE)</f>
        <v>0</v>
      </c>
      <c r="AI1050" s="346">
        <f t="shared" si="201"/>
        <v>0</v>
      </c>
      <c r="AJ1050" s="346">
        <f t="shared" si="202"/>
        <v>0</v>
      </c>
      <c r="AK1050" s="346">
        <f t="shared" si="203"/>
        <v>0</v>
      </c>
      <c r="AL1050" s="346">
        <f t="shared" si="204"/>
        <v>0</v>
      </c>
      <c r="AM1050" s="346">
        <f t="shared" si="205"/>
        <v>0</v>
      </c>
      <c r="AN1050" s="346">
        <f t="shared" si="206"/>
        <v>0</v>
      </c>
      <c r="AO1050" s="346">
        <f t="shared" si="207"/>
        <v>0</v>
      </c>
    </row>
    <row r="1051" spans="1:41" x14ac:dyDescent="0.25">
      <c r="A1051" s="369"/>
      <c r="B1051" s="369"/>
      <c r="C1051" s="370"/>
      <c r="D1051" s="369"/>
      <c r="E1051" s="369"/>
      <c r="F1051" s="369"/>
      <c r="G1051" s="344">
        <f t="shared" si="208"/>
        <v>0</v>
      </c>
      <c r="H1051" s="369"/>
      <c r="I1051" s="369"/>
      <c r="J1051" s="369"/>
      <c r="K1051" s="369"/>
      <c r="L1051" s="369"/>
      <c r="M1051" s="369"/>
      <c r="N1051" s="369"/>
      <c r="O1051" s="369"/>
      <c r="P1051" s="371"/>
      <c r="Q1051" s="465">
        <f>IF(C1051&gt;Allgemeines!$C$12,0,SUM(G1051,H1051,J1051,K1051,M1051:N1051)-SUM(I1051,L1051,O1051:P1051))</f>
        <v>0</v>
      </c>
      <c r="R1051" s="369"/>
      <c r="S1051" s="369"/>
      <c r="T1051" s="369"/>
      <c r="U1051" s="369"/>
      <c r="V1051" s="344">
        <f t="shared" si="209"/>
        <v>0</v>
      </c>
      <c r="W1051" s="345">
        <f>IF(ISBLANK($B1051),0,VLOOKUP($B1051,Listen!$A$2:$C$45,2,FALSE))</f>
        <v>0</v>
      </c>
      <c r="X1051" s="345">
        <f>IF(ISBLANK($B1051),0,VLOOKUP($B1051,Listen!$A$2:$C$45,3,FALSE))</f>
        <v>0</v>
      </c>
      <c r="Y1051" s="372">
        <f t="shared" si="211"/>
        <v>0</v>
      </c>
      <c r="Z1051" s="372">
        <f t="shared" si="200"/>
        <v>0</v>
      </c>
      <c r="AA1051" s="372">
        <f t="shared" si="200"/>
        <v>0</v>
      </c>
      <c r="AB1051" s="372">
        <f t="shared" si="200"/>
        <v>0</v>
      </c>
      <c r="AC1051" s="372">
        <f t="shared" si="200"/>
        <v>0</v>
      </c>
      <c r="AD1051" s="372">
        <f t="shared" si="200"/>
        <v>0</v>
      </c>
      <c r="AE1051" s="372">
        <f t="shared" ref="Z1051:AE1094" si="212">$W1051</f>
        <v>0</v>
      </c>
      <c r="AF1051" s="346">
        <f t="shared" si="210"/>
        <v>0</v>
      </c>
      <c r="AG1051" s="346">
        <f>IF(C1051=Allgemeines!$C$12,SAV!$V1051-SAV!$AH1051,HLOOKUP(Allgemeines!$C$12-1,$AI$4:$AO$2000,ROW(C1051)-3,FALSE)-$AH1051)</f>
        <v>0</v>
      </c>
      <c r="AH1051" s="346">
        <f>HLOOKUP(Allgemeines!$C$12,$AI$4:$AO$2000,ROW(C1051)-3,FALSE)</f>
        <v>0</v>
      </c>
      <c r="AI1051" s="346">
        <f t="shared" si="201"/>
        <v>0</v>
      </c>
      <c r="AJ1051" s="346">
        <f t="shared" si="202"/>
        <v>0</v>
      </c>
      <c r="AK1051" s="346">
        <f t="shared" si="203"/>
        <v>0</v>
      </c>
      <c r="AL1051" s="346">
        <f t="shared" si="204"/>
        <v>0</v>
      </c>
      <c r="AM1051" s="346">
        <f t="shared" si="205"/>
        <v>0</v>
      </c>
      <c r="AN1051" s="346">
        <f t="shared" si="206"/>
        <v>0</v>
      </c>
      <c r="AO1051" s="346">
        <f t="shared" si="207"/>
        <v>0</v>
      </c>
    </row>
    <row r="1052" spans="1:41" x14ac:dyDescent="0.25">
      <c r="A1052" s="369"/>
      <c r="B1052" s="369"/>
      <c r="C1052" s="370"/>
      <c r="D1052" s="369"/>
      <c r="E1052" s="369"/>
      <c r="F1052" s="369"/>
      <c r="G1052" s="344">
        <f t="shared" si="208"/>
        <v>0</v>
      </c>
      <c r="H1052" s="369"/>
      <c r="I1052" s="369"/>
      <c r="J1052" s="369"/>
      <c r="K1052" s="369"/>
      <c r="L1052" s="369"/>
      <c r="M1052" s="369"/>
      <c r="N1052" s="369"/>
      <c r="O1052" s="369"/>
      <c r="P1052" s="371"/>
      <c r="Q1052" s="465">
        <f>IF(C1052&gt;Allgemeines!$C$12,0,SUM(G1052,H1052,J1052,K1052,M1052:N1052)-SUM(I1052,L1052,O1052:P1052))</f>
        <v>0</v>
      </c>
      <c r="R1052" s="369"/>
      <c r="S1052" s="369"/>
      <c r="T1052" s="369"/>
      <c r="U1052" s="369"/>
      <c r="V1052" s="344">
        <f t="shared" si="209"/>
        <v>0</v>
      </c>
      <c r="W1052" s="345">
        <f>IF(ISBLANK($B1052),0,VLOOKUP($B1052,Listen!$A$2:$C$45,2,FALSE))</f>
        <v>0</v>
      </c>
      <c r="X1052" s="345">
        <f>IF(ISBLANK($B1052),0,VLOOKUP($B1052,Listen!$A$2:$C$45,3,FALSE))</f>
        <v>0</v>
      </c>
      <c r="Y1052" s="372">
        <f t="shared" si="211"/>
        <v>0</v>
      </c>
      <c r="Z1052" s="372">
        <f t="shared" si="212"/>
        <v>0</v>
      </c>
      <c r="AA1052" s="372">
        <f t="shared" si="212"/>
        <v>0</v>
      </c>
      <c r="AB1052" s="372">
        <f t="shared" si="212"/>
        <v>0</v>
      </c>
      <c r="AC1052" s="372">
        <f t="shared" si="212"/>
        <v>0</v>
      </c>
      <c r="AD1052" s="372">
        <f t="shared" si="212"/>
        <v>0</v>
      </c>
      <c r="AE1052" s="372">
        <f t="shared" si="212"/>
        <v>0</v>
      </c>
      <c r="AF1052" s="346">
        <f t="shared" si="210"/>
        <v>0</v>
      </c>
      <c r="AG1052" s="346">
        <f>IF(C1052=Allgemeines!$C$12,SAV!$V1052-SAV!$AH1052,HLOOKUP(Allgemeines!$C$12-1,$AI$4:$AO$2000,ROW(C1052)-3,FALSE)-$AH1052)</f>
        <v>0</v>
      </c>
      <c r="AH1052" s="346">
        <f>HLOOKUP(Allgemeines!$C$12,$AI$4:$AO$2000,ROW(C1052)-3,FALSE)</f>
        <v>0</v>
      </c>
      <c r="AI1052" s="346">
        <f t="shared" si="201"/>
        <v>0</v>
      </c>
      <c r="AJ1052" s="346">
        <f t="shared" si="202"/>
        <v>0</v>
      </c>
      <c r="AK1052" s="346">
        <f t="shared" si="203"/>
        <v>0</v>
      </c>
      <c r="AL1052" s="346">
        <f t="shared" si="204"/>
        <v>0</v>
      </c>
      <c r="AM1052" s="346">
        <f t="shared" si="205"/>
        <v>0</v>
      </c>
      <c r="AN1052" s="346">
        <f t="shared" si="206"/>
        <v>0</v>
      </c>
      <c r="AO1052" s="346">
        <f t="shared" si="207"/>
        <v>0</v>
      </c>
    </row>
    <row r="1053" spans="1:41" x14ac:dyDescent="0.25">
      <c r="A1053" s="369"/>
      <c r="B1053" s="369"/>
      <c r="C1053" s="370"/>
      <c r="D1053" s="369"/>
      <c r="E1053" s="369"/>
      <c r="F1053" s="369"/>
      <c r="G1053" s="344">
        <f t="shared" si="208"/>
        <v>0</v>
      </c>
      <c r="H1053" s="369"/>
      <c r="I1053" s="369"/>
      <c r="J1053" s="369"/>
      <c r="K1053" s="369"/>
      <c r="L1053" s="369"/>
      <c r="M1053" s="369"/>
      <c r="N1053" s="369"/>
      <c r="O1053" s="369"/>
      <c r="P1053" s="371"/>
      <c r="Q1053" s="465">
        <f>IF(C1053&gt;Allgemeines!$C$12,0,SUM(G1053,H1053,J1053,K1053,M1053:N1053)-SUM(I1053,L1053,O1053:P1053))</f>
        <v>0</v>
      </c>
      <c r="R1053" s="369"/>
      <c r="S1053" s="369"/>
      <c r="T1053" s="369"/>
      <c r="U1053" s="369"/>
      <c r="V1053" s="344">
        <f t="shared" si="209"/>
        <v>0</v>
      </c>
      <c r="W1053" s="345">
        <f>IF(ISBLANK($B1053),0,VLOOKUP($B1053,Listen!$A$2:$C$45,2,FALSE))</f>
        <v>0</v>
      </c>
      <c r="X1053" s="345">
        <f>IF(ISBLANK($B1053),0,VLOOKUP($B1053,Listen!$A$2:$C$45,3,FALSE))</f>
        <v>0</v>
      </c>
      <c r="Y1053" s="372">
        <f t="shared" si="211"/>
        <v>0</v>
      </c>
      <c r="Z1053" s="372">
        <f t="shared" si="212"/>
        <v>0</v>
      </c>
      <c r="AA1053" s="372">
        <f t="shared" si="212"/>
        <v>0</v>
      </c>
      <c r="AB1053" s="372">
        <f t="shared" si="212"/>
        <v>0</v>
      </c>
      <c r="AC1053" s="372">
        <f t="shared" si="212"/>
        <v>0</v>
      </c>
      <c r="AD1053" s="372">
        <f t="shared" si="212"/>
        <v>0</v>
      </c>
      <c r="AE1053" s="372">
        <f t="shared" si="212"/>
        <v>0</v>
      </c>
      <c r="AF1053" s="346">
        <f t="shared" si="210"/>
        <v>0</v>
      </c>
      <c r="AG1053" s="346">
        <f>IF(C1053=Allgemeines!$C$12,SAV!$V1053-SAV!$AH1053,HLOOKUP(Allgemeines!$C$12-1,$AI$4:$AO$2000,ROW(C1053)-3,FALSE)-$AH1053)</f>
        <v>0</v>
      </c>
      <c r="AH1053" s="346">
        <f>HLOOKUP(Allgemeines!$C$12,$AI$4:$AO$2000,ROW(C1053)-3,FALSE)</f>
        <v>0</v>
      </c>
      <c r="AI1053" s="346">
        <f t="shared" si="201"/>
        <v>0</v>
      </c>
      <c r="AJ1053" s="346">
        <f t="shared" si="202"/>
        <v>0</v>
      </c>
      <c r="AK1053" s="346">
        <f t="shared" si="203"/>
        <v>0</v>
      </c>
      <c r="AL1053" s="346">
        <f t="shared" si="204"/>
        <v>0</v>
      </c>
      <c r="AM1053" s="346">
        <f t="shared" si="205"/>
        <v>0</v>
      </c>
      <c r="AN1053" s="346">
        <f t="shared" si="206"/>
        <v>0</v>
      </c>
      <c r="AO1053" s="346">
        <f t="shared" si="207"/>
        <v>0</v>
      </c>
    </row>
    <row r="1054" spans="1:41" x14ac:dyDescent="0.25">
      <c r="A1054" s="369"/>
      <c r="B1054" s="369"/>
      <c r="C1054" s="370"/>
      <c r="D1054" s="369"/>
      <c r="E1054" s="369"/>
      <c r="F1054" s="369"/>
      <c r="G1054" s="344">
        <f t="shared" si="208"/>
        <v>0</v>
      </c>
      <c r="H1054" s="369"/>
      <c r="I1054" s="369"/>
      <c r="J1054" s="369"/>
      <c r="K1054" s="369"/>
      <c r="L1054" s="369"/>
      <c r="M1054" s="369"/>
      <c r="N1054" s="369"/>
      <c r="O1054" s="369"/>
      <c r="P1054" s="371"/>
      <c r="Q1054" s="465">
        <f>IF(C1054&gt;Allgemeines!$C$12,0,SUM(G1054,H1054,J1054,K1054,M1054:N1054)-SUM(I1054,L1054,O1054:P1054))</f>
        <v>0</v>
      </c>
      <c r="R1054" s="369"/>
      <c r="S1054" s="369"/>
      <c r="T1054" s="369"/>
      <c r="U1054" s="369"/>
      <c r="V1054" s="344">
        <f t="shared" si="209"/>
        <v>0</v>
      </c>
      <c r="W1054" s="345">
        <f>IF(ISBLANK($B1054),0,VLOOKUP($B1054,Listen!$A$2:$C$45,2,FALSE))</f>
        <v>0</v>
      </c>
      <c r="X1054" s="345">
        <f>IF(ISBLANK($B1054),0,VLOOKUP($B1054,Listen!$A$2:$C$45,3,FALSE))</f>
        <v>0</v>
      </c>
      <c r="Y1054" s="372">
        <f t="shared" si="211"/>
        <v>0</v>
      </c>
      <c r="Z1054" s="372">
        <f t="shared" si="212"/>
        <v>0</v>
      </c>
      <c r="AA1054" s="372">
        <f t="shared" si="212"/>
        <v>0</v>
      </c>
      <c r="AB1054" s="372">
        <f t="shared" si="212"/>
        <v>0</v>
      </c>
      <c r="AC1054" s="372">
        <f t="shared" si="212"/>
        <v>0</v>
      </c>
      <c r="AD1054" s="372">
        <f t="shared" si="212"/>
        <v>0</v>
      </c>
      <c r="AE1054" s="372">
        <f t="shared" si="212"/>
        <v>0</v>
      </c>
      <c r="AF1054" s="346">
        <f t="shared" si="210"/>
        <v>0</v>
      </c>
      <c r="AG1054" s="346">
        <f>IF(C1054=Allgemeines!$C$12,SAV!$V1054-SAV!$AH1054,HLOOKUP(Allgemeines!$C$12-1,$AI$4:$AO$2000,ROW(C1054)-3,FALSE)-$AH1054)</f>
        <v>0</v>
      </c>
      <c r="AH1054" s="346">
        <f>HLOOKUP(Allgemeines!$C$12,$AI$4:$AO$2000,ROW(C1054)-3,FALSE)</f>
        <v>0</v>
      </c>
      <c r="AI1054" s="346">
        <f t="shared" si="201"/>
        <v>0</v>
      </c>
      <c r="AJ1054" s="346">
        <f t="shared" si="202"/>
        <v>0</v>
      </c>
      <c r="AK1054" s="346">
        <f t="shared" si="203"/>
        <v>0</v>
      </c>
      <c r="AL1054" s="346">
        <f t="shared" si="204"/>
        <v>0</v>
      </c>
      <c r="AM1054" s="346">
        <f t="shared" si="205"/>
        <v>0</v>
      </c>
      <c r="AN1054" s="346">
        <f t="shared" si="206"/>
        <v>0</v>
      </c>
      <c r="AO1054" s="346">
        <f t="shared" si="207"/>
        <v>0</v>
      </c>
    </row>
    <row r="1055" spans="1:41" x14ac:dyDescent="0.25">
      <c r="A1055" s="369"/>
      <c r="B1055" s="369"/>
      <c r="C1055" s="370"/>
      <c r="D1055" s="369"/>
      <c r="E1055" s="369"/>
      <c r="F1055" s="369"/>
      <c r="G1055" s="344">
        <f t="shared" si="208"/>
        <v>0</v>
      </c>
      <c r="H1055" s="369"/>
      <c r="I1055" s="369"/>
      <c r="J1055" s="369"/>
      <c r="K1055" s="369"/>
      <c r="L1055" s="369"/>
      <c r="M1055" s="369"/>
      <c r="N1055" s="369"/>
      <c r="O1055" s="369"/>
      <c r="P1055" s="371"/>
      <c r="Q1055" s="465">
        <f>IF(C1055&gt;Allgemeines!$C$12,0,SUM(G1055,H1055,J1055,K1055,M1055:N1055)-SUM(I1055,L1055,O1055:P1055))</f>
        <v>0</v>
      </c>
      <c r="R1055" s="369"/>
      <c r="S1055" s="369"/>
      <c r="T1055" s="369"/>
      <c r="U1055" s="369"/>
      <c r="V1055" s="344">
        <f t="shared" si="209"/>
        <v>0</v>
      </c>
      <c r="W1055" s="345">
        <f>IF(ISBLANK($B1055),0,VLOOKUP($B1055,Listen!$A$2:$C$45,2,FALSE))</f>
        <v>0</v>
      </c>
      <c r="X1055" s="345">
        <f>IF(ISBLANK($B1055),0,VLOOKUP($B1055,Listen!$A$2:$C$45,3,FALSE))</f>
        <v>0</v>
      </c>
      <c r="Y1055" s="372">
        <f t="shared" si="211"/>
        <v>0</v>
      </c>
      <c r="Z1055" s="372">
        <f t="shared" si="212"/>
        <v>0</v>
      </c>
      <c r="AA1055" s="372">
        <f t="shared" si="212"/>
        <v>0</v>
      </c>
      <c r="AB1055" s="372">
        <f t="shared" si="212"/>
        <v>0</v>
      </c>
      <c r="AC1055" s="372">
        <f t="shared" si="212"/>
        <v>0</v>
      </c>
      <c r="AD1055" s="372">
        <f t="shared" si="212"/>
        <v>0</v>
      </c>
      <c r="AE1055" s="372">
        <f t="shared" si="212"/>
        <v>0</v>
      </c>
      <c r="AF1055" s="346">
        <f t="shared" si="210"/>
        <v>0</v>
      </c>
      <c r="AG1055" s="346">
        <f>IF(C1055=Allgemeines!$C$12,SAV!$V1055-SAV!$AH1055,HLOOKUP(Allgemeines!$C$12-1,$AI$4:$AO$2000,ROW(C1055)-3,FALSE)-$AH1055)</f>
        <v>0</v>
      </c>
      <c r="AH1055" s="346">
        <f>HLOOKUP(Allgemeines!$C$12,$AI$4:$AO$2000,ROW(C1055)-3,FALSE)</f>
        <v>0</v>
      </c>
      <c r="AI1055" s="346">
        <f t="shared" si="201"/>
        <v>0</v>
      </c>
      <c r="AJ1055" s="346">
        <f t="shared" si="202"/>
        <v>0</v>
      </c>
      <c r="AK1055" s="346">
        <f t="shared" si="203"/>
        <v>0</v>
      </c>
      <c r="AL1055" s="346">
        <f t="shared" si="204"/>
        <v>0</v>
      </c>
      <c r="AM1055" s="346">
        <f t="shared" si="205"/>
        <v>0</v>
      </c>
      <c r="AN1055" s="346">
        <f t="shared" si="206"/>
        <v>0</v>
      </c>
      <c r="AO1055" s="346">
        <f t="shared" si="207"/>
        <v>0</v>
      </c>
    </row>
    <row r="1056" spans="1:41" x14ac:dyDescent="0.25">
      <c r="A1056" s="369"/>
      <c r="B1056" s="369"/>
      <c r="C1056" s="370"/>
      <c r="D1056" s="369"/>
      <c r="E1056" s="369"/>
      <c r="F1056" s="369"/>
      <c r="G1056" s="344">
        <f t="shared" si="208"/>
        <v>0</v>
      </c>
      <c r="H1056" s="369"/>
      <c r="I1056" s="369"/>
      <c r="J1056" s="369"/>
      <c r="K1056" s="369"/>
      <c r="L1056" s="369"/>
      <c r="M1056" s="369"/>
      <c r="N1056" s="369"/>
      <c r="O1056" s="369"/>
      <c r="P1056" s="371"/>
      <c r="Q1056" s="465">
        <f>IF(C1056&gt;Allgemeines!$C$12,0,SUM(G1056,H1056,J1056,K1056,M1056:N1056)-SUM(I1056,L1056,O1056:P1056))</f>
        <v>0</v>
      </c>
      <c r="R1056" s="369"/>
      <c r="S1056" s="369"/>
      <c r="T1056" s="369"/>
      <c r="U1056" s="369"/>
      <c r="V1056" s="344">
        <f t="shared" si="209"/>
        <v>0</v>
      </c>
      <c r="W1056" s="345">
        <f>IF(ISBLANK($B1056),0,VLOOKUP($B1056,Listen!$A$2:$C$45,2,FALSE))</f>
        <v>0</v>
      </c>
      <c r="X1056" s="345">
        <f>IF(ISBLANK($B1056),0,VLOOKUP($B1056,Listen!$A$2:$C$45,3,FALSE))</f>
        <v>0</v>
      </c>
      <c r="Y1056" s="372">
        <f t="shared" si="211"/>
        <v>0</v>
      </c>
      <c r="Z1056" s="372">
        <f t="shared" si="212"/>
        <v>0</v>
      </c>
      <c r="AA1056" s="372">
        <f t="shared" si="212"/>
        <v>0</v>
      </c>
      <c r="AB1056" s="372">
        <f t="shared" si="212"/>
        <v>0</v>
      </c>
      <c r="AC1056" s="372">
        <f t="shared" si="212"/>
        <v>0</v>
      </c>
      <c r="AD1056" s="372">
        <f t="shared" si="212"/>
        <v>0</v>
      </c>
      <c r="AE1056" s="372">
        <f t="shared" si="212"/>
        <v>0</v>
      </c>
      <c r="AF1056" s="346">
        <f t="shared" si="210"/>
        <v>0</v>
      </c>
      <c r="AG1056" s="346">
        <f>IF(C1056=Allgemeines!$C$12,SAV!$V1056-SAV!$AH1056,HLOOKUP(Allgemeines!$C$12-1,$AI$4:$AO$2000,ROW(C1056)-3,FALSE)-$AH1056)</f>
        <v>0</v>
      </c>
      <c r="AH1056" s="346">
        <f>HLOOKUP(Allgemeines!$C$12,$AI$4:$AO$2000,ROW(C1056)-3,FALSE)</f>
        <v>0</v>
      </c>
      <c r="AI1056" s="346">
        <f t="shared" si="201"/>
        <v>0</v>
      </c>
      <c r="AJ1056" s="346">
        <f t="shared" si="202"/>
        <v>0</v>
      </c>
      <c r="AK1056" s="346">
        <f t="shared" si="203"/>
        <v>0</v>
      </c>
      <c r="AL1056" s="346">
        <f t="shared" si="204"/>
        <v>0</v>
      </c>
      <c r="AM1056" s="346">
        <f t="shared" si="205"/>
        <v>0</v>
      </c>
      <c r="AN1056" s="346">
        <f t="shared" si="206"/>
        <v>0</v>
      </c>
      <c r="AO1056" s="346">
        <f t="shared" si="207"/>
        <v>0</v>
      </c>
    </row>
    <row r="1057" spans="1:41" x14ac:dyDescent="0.25">
      <c r="A1057" s="369"/>
      <c r="B1057" s="369"/>
      <c r="C1057" s="370"/>
      <c r="D1057" s="369"/>
      <c r="E1057" s="369"/>
      <c r="F1057" s="369"/>
      <c r="G1057" s="344">
        <f t="shared" si="208"/>
        <v>0</v>
      </c>
      <c r="H1057" s="369"/>
      <c r="I1057" s="369"/>
      <c r="J1057" s="369"/>
      <c r="K1057" s="369"/>
      <c r="L1057" s="369"/>
      <c r="M1057" s="369"/>
      <c r="N1057" s="369"/>
      <c r="O1057" s="369"/>
      <c r="P1057" s="371"/>
      <c r="Q1057" s="465">
        <f>IF(C1057&gt;Allgemeines!$C$12,0,SUM(G1057,H1057,J1057,K1057,M1057:N1057)-SUM(I1057,L1057,O1057:P1057))</f>
        <v>0</v>
      </c>
      <c r="R1057" s="369"/>
      <c r="S1057" s="369"/>
      <c r="T1057" s="369"/>
      <c r="U1057" s="369"/>
      <c r="V1057" s="344">
        <f t="shared" si="209"/>
        <v>0</v>
      </c>
      <c r="W1057" s="345">
        <f>IF(ISBLANK($B1057),0,VLOOKUP($B1057,Listen!$A$2:$C$45,2,FALSE))</f>
        <v>0</v>
      </c>
      <c r="X1057" s="345">
        <f>IF(ISBLANK($B1057),0,VLOOKUP($B1057,Listen!$A$2:$C$45,3,FALSE))</f>
        <v>0</v>
      </c>
      <c r="Y1057" s="372">
        <f t="shared" si="211"/>
        <v>0</v>
      </c>
      <c r="Z1057" s="372">
        <f t="shared" si="212"/>
        <v>0</v>
      </c>
      <c r="AA1057" s="372">
        <f t="shared" si="212"/>
        <v>0</v>
      </c>
      <c r="AB1057" s="372">
        <f t="shared" si="212"/>
        <v>0</v>
      </c>
      <c r="AC1057" s="372">
        <f t="shared" si="212"/>
        <v>0</v>
      </c>
      <c r="AD1057" s="372">
        <f t="shared" si="212"/>
        <v>0</v>
      </c>
      <c r="AE1057" s="372">
        <f t="shared" si="212"/>
        <v>0</v>
      </c>
      <c r="AF1057" s="346">
        <f t="shared" si="210"/>
        <v>0</v>
      </c>
      <c r="AG1057" s="346">
        <f>IF(C1057=Allgemeines!$C$12,SAV!$V1057-SAV!$AH1057,HLOOKUP(Allgemeines!$C$12-1,$AI$4:$AO$2000,ROW(C1057)-3,FALSE)-$AH1057)</f>
        <v>0</v>
      </c>
      <c r="AH1057" s="346">
        <f>HLOOKUP(Allgemeines!$C$12,$AI$4:$AO$2000,ROW(C1057)-3,FALSE)</f>
        <v>0</v>
      </c>
      <c r="AI1057" s="346">
        <f t="shared" si="201"/>
        <v>0</v>
      </c>
      <c r="AJ1057" s="346">
        <f t="shared" si="202"/>
        <v>0</v>
      </c>
      <c r="AK1057" s="346">
        <f t="shared" si="203"/>
        <v>0</v>
      </c>
      <c r="AL1057" s="346">
        <f t="shared" si="204"/>
        <v>0</v>
      </c>
      <c r="AM1057" s="346">
        <f t="shared" si="205"/>
        <v>0</v>
      </c>
      <c r="AN1057" s="346">
        <f t="shared" si="206"/>
        <v>0</v>
      </c>
      <c r="AO1057" s="346">
        <f t="shared" si="207"/>
        <v>0</v>
      </c>
    </row>
    <row r="1058" spans="1:41" x14ac:dyDescent="0.25">
      <c r="A1058" s="369"/>
      <c r="B1058" s="369"/>
      <c r="C1058" s="370"/>
      <c r="D1058" s="369"/>
      <c r="E1058" s="369"/>
      <c r="F1058" s="369"/>
      <c r="G1058" s="344">
        <f t="shared" si="208"/>
        <v>0</v>
      </c>
      <c r="H1058" s="369"/>
      <c r="I1058" s="369"/>
      <c r="J1058" s="369"/>
      <c r="K1058" s="369"/>
      <c r="L1058" s="369"/>
      <c r="M1058" s="369"/>
      <c r="N1058" s="369"/>
      <c r="O1058" s="369"/>
      <c r="P1058" s="371"/>
      <c r="Q1058" s="465">
        <f>IF(C1058&gt;Allgemeines!$C$12,0,SUM(G1058,H1058,J1058,K1058,M1058:N1058)-SUM(I1058,L1058,O1058:P1058))</f>
        <v>0</v>
      </c>
      <c r="R1058" s="369"/>
      <c r="S1058" s="369"/>
      <c r="T1058" s="369"/>
      <c r="U1058" s="369"/>
      <c r="V1058" s="344">
        <f t="shared" si="209"/>
        <v>0</v>
      </c>
      <c r="W1058" s="345">
        <f>IF(ISBLANK($B1058),0,VLOOKUP($B1058,Listen!$A$2:$C$45,2,FALSE))</f>
        <v>0</v>
      </c>
      <c r="X1058" s="345">
        <f>IF(ISBLANK($B1058),0,VLOOKUP($B1058,Listen!$A$2:$C$45,3,FALSE))</f>
        <v>0</v>
      </c>
      <c r="Y1058" s="372">
        <f t="shared" si="211"/>
        <v>0</v>
      </c>
      <c r="Z1058" s="372">
        <f t="shared" si="212"/>
        <v>0</v>
      </c>
      <c r="AA1058" s="372">
        <f t="shared" si="212"/>
        <v>0</v>
      </c>
      <c r="AB1058" s="372">
        <f t="shared" si="212"/>
        <v>0</v>
      </c>
      <c r="AC1058" s="372">
        <f t="shared" si="212"/>
        <v>0</v>
      </c>
      <c r="AD1058" s="372">
        <f t="shared" si="212"/>
        <v>0</v>
      </c>
      <c r="AE1058" s="372">
        <f t="shared" si="212"/>
        <v>0</v>
      </c>
      <c r="AF1058" s="346">
        <f t="shared" si="210"/>
        <v>0</v>
      </c>
      <c r="AG1058" s="346">
        <f>IF(C1058=Allgemeines!$C$12,SAV!$V1058-SAV!$AH1058,HLOOKUP(Allgemeines!$C$12-1,$AI$4:$AO$2000,ROW(C1058)-3,FALSE)-$AH1058)</f>
        <v>0</v>
      </c>
      <c r="AH1058" s="346">
        <f>HLOOKUP(Allgemeines!$C$12,$AI$4:$AO$2000,ROW(C1058)-3,FALSE)</f>
        <v>0</v>
      </c>
      <c r="AI1058" s="346">
        <f t="shared" si="201"/>
        <v>0</v>
      </c>
      <c r="AJ1058" s="346">
        <f t="shared" si="202"/>
        <v>0</v>
      </c>
      <c r="AK1058" s="346">
        <f t="shared" si="203"/>
        <v>0</v>
      </c>
      <c r="AL1058" s="346">
        <f t="shared" si="204"/>
        <v>0</v>
      </c>
      <c r="AM1058" s="346">
        <f t="shared" si="205"/>
        <v>0</v>
      </c>
      <c r="AN1058" s="346">
        <f t="shared" si="206"/>
        <v>0</v>
      </c>
      <c r="AO1058" s="346">
        <f t="shared" si="207"/>
        <v>0</v>
      </c>
    </row>
    <row r="1059" spans="1:41" x14ac:dyDescent="0.25">
      <c r="A1059" s="369"/>
      <c r="B1059" s="369"/>
      <c r="C1059" s="370"/>
      <c r="D1059" s="369"/>
      <c r="E1059" s="369"/>
      <c r="F1059" s="369"/>
      <c r="G1059" s="344">
        <f t="shared" si="208"/>
        <v>0</v>
      </c>
      <c r="H1059" s="369"/>
      <c r="I1059" s="369"/>
      <c r="J1059" s="369"/>
      <c r="K1059" s="369"/>
      <c r="L1059" s="369"/>
      <c r="M1059" s="369"/>
      <c r="N1059" s="369"/>
      <c r="O1059" s="369"/>
      <c r="P1059" s="371"/>
      <c r="Q1059" s="465">
        <f>IF(C1059&gt;Allgemeines!$C$12,0,SUM(G1059,H1059,J1059,K1059,M1059:N1059)-SUM(I1059,L1059,O1059:P1059))</f>
        <v>0</v>
      </c>
      <c r="R1059" s="369"/>
      <c r="S1059" s="369"/>
      <c r="T1059" s="369"/>
      <c r="U1059" s="369"/>
      <c r="V1059" s="344">
        <f t="shared" si="209"/>
        <v>0</v>
      </c>
      <c r="W1059" s="345">
        <f>IF(ISBLANK($B1059),0,VLOOKUP($B1059,Listen!$A$2:$C$45,2,FALSE))</f>
        <v>0</v>
      </c>
      <c r="X1059" s="345">
        <f>IF(ISBLANK($B1059),0,VLOOKUP($B1059,Listen!$A$2:$C$45,3,FALSE))</f>
        <v>0</v>
      </c>
      <c r="Y1059" s="372">
        <f t="shared" si="211"/>
        <v>0</v>
      </c>
      <c r="Z1059" s="372">
        <f t="shared" si="212"/>
        <v>0</v>
      </c>
      <c r="AA1059" s="372">
        <f t="shared" si="212"/>
        <v>0</v>
      </c>
      <c r="AB1059" s="372">
        <f t="shared" si="212"/>
        <v>0</v>
      </c>
      <c r="AC1059" s="372">
        <f t="shared" si="212"/>
        <v>0</v>
      </c>
      <c r="AD1059" s="372">
        <f t="shared" si="212"/>
        <v>0</v>
      </c>
      <c r="AE1059" s="372">
        <f t="shared" si="212"/>
        <v>0</v>
      </c>
      <c r="AF1059" s="346">
        <f t="shared" si="210"/>
        <v>0</v>
      </c>
      <c r="AG1059" s="346">
        <f>IF(C1059=Allgemeines!$C$12,SAV!$V1059-SAV!$AH1059,HLOOKUP(Allgemeines!$C$12-1,$AI$4:$AO$2000,ROW(C1059)-3,FALSE)-$AH1059)</f>
        <v>0</v>
      </c>
      <c r="AH1059" s="346">
        <f>HLOOKUP(Allgemeines!$C$12,$AI$4:$AO$2000,ROW(C1059)-3,FALSE)</f>
        <v>0</v>
      </c>
      <c r="AI1059" s="346">
        <f t="shared" si="201"/>
        <v>0</v>
      </c>
      <c r="AJ1059" s="346">
        <f t="shared" si="202"/>
        <v>0</v>
      </c>
      <c r="AK1059" s="346">
        <f t="shared" si="203"/>
        <v>0</v>
      </c>
      <c r="AL1059" s="346">
        <f t="shared" si="204"/>
        <v>0</v>
      </c>
      <c r="AM1059" s="346">
        <f t="shared" si="205"/>
        <v>0</v>
      </c>
      <c r="AN1059" s="346">
        <f t="shared" si="206"/>
        <v>0</v>
      </c>
      <c r="AO1059" s="346">
        <f t="shared" si="207"/>
        <v>0</v>
      </c>
    </row>
    <row r="1060" spans="1:41" x14ac:dyDescent="0.25">
      <c r="A1060" s="369"/>
      <c r="B1060" s="369"/>
      <c r="C1060" s="370"/>
      <c r="D1060" s="369"/>
      <c r="E1060" s="369"/>
      <c r="F1060" s="369"/>
      <c r="G1060" s="344">
        <f t="shared" si="208"/>
        <v>0</v>
      </c>
      <c r="H1060" s="369"/>
      <c r="I1060" s="369"/>
      <c r="J1060" s="369"/>
      <c r="K1060" s="369"/>
      <c r="L1060" s="369"/>
      <c r="M1060" s="369"/>
      <c r="N1060" s="369"/>
      <c r="O1060" s="369"/>
      <c r="P1060" s="371"/>
      <c r="Q1060" s="465">
        <f>IF(C1060&gt;Allgemeines!$C$12,0,SUM(G1060,H1060,J1060,K1060,M1060:N1060)-SUM(I1060,L1060,O1060:P1060))</f>
        <v>0</v>
      </c>
      <c r="R1060" s="369"/>
      <c r="S1060" s="369"/>
      <c r="T1060" s="369"/>
      <c r="U1060" s="369"/>
      <c r="V1060" s="344">
        <f t="shared" si="209"/>
        <v>0</v>
      </c>
      <c r="W1060" s="345">
        <f>IF(ISBLANK($B1060),0,VLOOKUP($B1060,Listen!$A$2:$C$45,2,FALSE))</f>
        <v>0</v>
      </c>
      <c r="X1060" s="345">
        <f>IF(ISBLANK($B1060),0,VLOOKUP($B1060,Listen!$A$2:$C$45,3,FALSE))</f>
        <v>0</v>
      </c>
      <c r="Y1060" s="372">
        <f t="shared" si="211"/>
        <v>0</v>
      </c>
      <c r="Z1060" s="372">
        <f t="shared" si="212"/>
        <v>0</v>
      </c>
      <c r="AA1060" s="372">
        <f t="shared" si="212"/>
        <v>0</v>
      </c>
      <c r="AB1060" s="372">
        <f t="shared" si="212"/>
        <v>0</v>
      </c>
      <c r="AC1060" s="372">
        <f t="shared" si="212"/>
        <v>0</v>
      </c>
      <c r="AD1060" s="372">
        <f t="shared" si="212"/>
        <v>0</v>
      </c>
      <c r="AE1060" s="372">
        <f t="shared" si="212"/>
        <v>0</v>
      </c>
      <c r="AF1060" s="346">
        <f t="shared" si="210"/>
        <v>0</v>
      </c>
      <c r="AG1060" s="346">
        <f>IF(C1060=Allgemeines!$C$12,SAV!$V1060-SAV!$AH1060,HLOOKUP(Allgemeines!$C$12-1,$AI$4:$AO$2000,ROW(C1060)-3,FALSE)-$AH1060)</f>
        <v>0</v>
      </c>
      <c r="AH1060" s="346">
        <f>HLOOKUP(Allgemeines!$C$12,$AI$4:$AO$2000,ROW(C1060)-3,FALSE)</f>
        <v>0</v>
      </c>
      <c r="AI1060" s="346">
        <f t="shared" si="201"/>
        <v>0</v>
      </c>
      <c r="AJ1060" s="346">
        <f t="shared" si="202"/>
        <v>0</v>
      </c>
      <c r="AK1060" s="346">
        <f t="shared" si="203"/>
        <v>0</v>
      </c>
      <c r="AL1060" s="346">
        <f t="shared" si="204"/>
        <v>0</v>
      </c>
      <c r="AM1060" s="346">
        <f t="shared" si="205"/>
        <v>0</v>
      </c>
      <c r="AN1060" s="346">
        <f t="shared" si="206"/>
        <v>0</v>
      </c>
      <c r="AO1060" s="346">
        <f t="shared" si="207"/>
        <v>0</v>
      </c>
    </row>
    <row r="1061" spans="1:41" x14ac:dyDescent="0.25">
      <c r="A1061" s="369"/>
      <c r="B1061" s="369"/>
      <c r="C1061" s="370"/>
      <c r="D1061" s="369"/>
      <c r="E1061" s="369"/>
      <c r="F1061" s="369"/>
      <c r="G1061" s="344">
        <f t="shared" si="208"/>
        <v>0</v>
      </c>
      <c r="H1061" s="369"/>
      <c r="I1061" s="369"/>
      <c r="J1061" s="369"/>
      <c r="K1061" s="369"/>
      <c r="L1061" s="369"/>
      <c r="M1061" s="369"/>
      <c r="N1061" s="369"/>
      <c r="O1061" s="369"/>
      <c r="P1061" s="371"/>
      <c r="Q1061" s="465">
        <f>IF(C1061&gt;Allgemeines!$C$12,0,SUM(G1061,H1061,J1061,K1061,M1061:N1061)-SUM(I1061,L1061,O1061:P1061))</f>
        <v>0</v>
      </c>
      <c r="R1061" s="369"/>
      <c r="S1061" s="369"/>
      <c r="T1061" s="369"/>
      <c r="U1061" s="369"/>
      <c r="V1061" s="344">
        <f t="shared" si="209"/>
        <v>0</v>
      </c>
      <c r="W1061" s="345">
        <f>IF(ISBLANK($B1061),0,VLOOKUP($B1061,Listen!$A$2:$C$45,2,FALSE))</f>
        <v>0</v>
      </c>
      <c r="X1061" s="345">
        <f>IF(ISBLANK($B1061),0,VLOOKUP($B1061,Listen!$A$2:$C$45,3,FALSE))</f>
        <v>0</v>
      </c>
      <c r="Y1061" s="372">
        <f t="shared" si="211"/>
        <v>0</v>
      </c>
      <c r="Z1061" s="372">
        <f t="shared" si="212"/>
        <v>0</v>
      </c>
      <c r="AA1061" s="372">
        <f t="shared" si="212"/>
        <v>0</v>
      </c>
      <c r="AB1061" s="372">
        <f t="shared" si="212"/>
        <v>0</v>
      </c>
      <c r="AC1061" s="372">
        <f t="shared" si="212"/>
        <v>0</v>
      </c>
      <c r="AD1061" s="372">
        <f t="shared" si="212"/>
        <v>0</v>
      </c>
      <c r="AE1061" s="372">
        <f t="shared" si="212"/>
        <v>0</v>
      </c>
      <c r="AF1061" s="346">
        <f t="shared" si="210"/>
        <v>0</v>
      </c>
      <c r="AG1061" s="346">
        <f>IF(C1061=Allgemeines!$C$12,SAV!$V1061-SAV!$AH1061,HLOOKUP(Allgemeines!$C$12-1,$AI$4:$AO$2000,ROW(C1061)-3,FALSE)-$AH1061)</f>
        <v>0</v>
      </c>
      <c r="AH1061" s="346">
        <f>HLOOKUP(Allgemeines!$C$12,$AI$4:$AO$2000,ROW(C1061)-3,FALSE)</f>
        <v>0</v>
      </c>
      <c r="AI1061" s="346">
        <f t="shared" si="201"/>
        <v>0</v>
      </c>
      <c r="AJ1061" s="346">
        <f t="shared" si="202"/>
        <v>0</v>
      </c>
      <c r="AK1061" s="346">
        <f t="shared" si="203"/>
        <v>0</v>
      </c>
      <c r="AL1061" s="346">
        <f t="shared" si="204"/>
        <v>0</v>
      </c>
      <c r="AM1061" s="346">
        <f t="shared" si="205"/>
        <v>0</v>
      </c>
      <c r="AN1061" s="346">
        <f t="shared" si="206"/>
        <v>0</v>
      </c>
      <c r="AO1061" s="346">
        <f t="shared" si="207"/>
        <v>0</v>
      </c>
    </row>
    <row r="1062" spans="1:41" x14ac:dyDescent="0.25">
      <c r="A1062" s="369"/>
      <c r="B1062" s="369"/>
      <c r="C1062" s="370"/>
      <c r="D1062" s="369"/>
      <c r="E1062" s="369"/>
      <c r="F1062" s="369"/>
      <c r="G1062" s="344">
        <f t="shared" si="208"/>
        <v>0</v>
      </c>
      <c r="H1062" s="369"/>
      <c r="I1062" s="369"/>
      <c r="J1062" s="369"/>
      <c r="K1062" s="369"/>
      <c r="L1062" s="369"/>
      <c r="M1062" s="369"/>
      <c r="N1062" s="369"/>
      <c r="O1062" s="369"/>
      <c r="P1062" s="371"/>
      <c r="Q1062" s="465">
        <f>IF(C1062&gt;Allgemeines!$C$12,0,SUM(G1062,H1062,J1062,K1062,M1062:N1062)-SUM(I1062,L1062,O1062:P1062))</f>
        <v>0</v>
      </c>
      <c r="R1062" s="369"/>
      <c r="S1062" s="369"/>
      <c r="T1062" s="369"/>
      <c r="U1062" s="369"/>
      <c r="V1062" s="344">
        <f t="shared" si="209"/>
        <v>0</v>
      </c>
      <c r="W1062" s="345">
        <f>IF(ISBLANK($B1062),0,VLOOKUP($B1062,Listen!$A$2:$C$45,2,FALSE))</f>
        <v>0</v>
      </c>
      <c r="X1062" s="345">
        <f>IF(ISBLANK($B1062),0,VLOOKUP($B1062,Listen!$A$2:$C$45,3,FALSE))</f>
        <v>0</v>
      </c>
      <c r="Y1062" s="372">
        <f t="shared" si="211"/>
        <v>0</v>
      </c>
      <c r="Z1062" s="372">
        <f t="shared" si="212"/>
        <v>0</v>
      </c>
      <c r="AA1062" s="372">
        <f t="shared" si="212"/>
        <v>0</v>
      </c>
      <c r="AB1062" s="372">
        <f t="shared" si="212"/>
        <v>0</v>
      </c>
      <c r="AC1062" s="372">
        <f t="shared" si="212"/>
        <v>0</v>
      </c>
      <c r="AD1062" s="372">
        <f t="shared" si="212"/>
        <v>0</v>
      </c>
      <c r="AE1062" s="372">
        <f t="shared" si="212"/>
        <v>0</v>
      </c>
      <c r="AF1062" s="346">
        <f t="shared" si="210"/>
        <v>0</v>
      </c>
      <c r="AG1062" s="346">
        <f>IF(C1062=Allgemeines!$C$12,SAV!$V1062-SAV!$AH1062,HLOOKUP(Allgemeines!$C$12-1,$AI$4:$AO$2000,ROW(C1062)-3,FALSE)-$AH1062)</f>
        <v>0</v>
      </c>
      <c r="AH1062" s="346">
        <f>HLOOKUP(Allgemeines!$C$12,$AI$4:$AO$2000,ROW(C1062)-3,FALSE)</f>
        <v>0</v>
      </c>
      <c r="AI1062" s="346">
        <f t="shared" si="201"/>
        <v>0</v>
      </c>
      <c r="AJ1062" s="346">
        <f t="shared" si="202"/>
        <v>0</v>
      </c>
      <c r="AK1062" s="346">
        <f t="shared" si="203"/>
        <v>0</v>
      </c>
      <c r="AL1062" s="346">
        <f t="shared" si="204"/>
        <v>0</v>
      </c>
      <c r="AM1062" s="346">
        <f t="shared" si="205"/>
        <v>0</v>
      </c>
      <c r="AN1062" s="346">
        <f t="shared" si="206"/>
        <v>0</v>
      </c>
      <c r="AO1062" s="346">
        <f t="shared" si="207"/>
        <v>0</v>
      </c>
    </row>
    <row r="1063" spans="1:41" x14ac:dyDescent="0.25">
      <c r="A1063" s="369"/>
      <c r="B1063" s="369"/>
      <c r="C1063" s="370"/>
      <c r="D1063" s="369"/>
      <c r="E1063" s="369"/>
      <c r="F1063" s="369"/>
      <c r="G1063" s="344">
        <f t="shared" si="208"/>
        <v>0</v>
      </c>
      <c r="H1063" s="369"/>
      <c r="I1063" s="369"/>
      <c r="J1063" s="369"/>
      <c r="K1063" s="369"/>
      <c r="L1063" s="369"/>
      <c r="M1063" s="369"/>
      <c r="N1063" s="369"/>
      <c r="O1063" s="369"/>
      <c r="P1063" s="371"/>
      <c r="Q1063" s="465">
        <f>IF(C1063&gt;Allgemeines!$C$12,0,SUM(G1063,H1063,J1063,K1063,M1063:N1063)-SUM(I1063,L1063,O1063:P1063))</f>
        <v>0</v>
      </c>
      <c r="R1063" s="369"/>
      <c r="S1063" s="369"/>
      <c r="T1063" s="369"/>
      <c r="U1063" s="369"/>
      <c r="V1063" s="344">
        <f t="shared" si="209"/>
        <v>0</v>
      </c>
      <c r="W1063" s="345">
        <f>IF(ISBLANK($B1063),0,VLOOKUP($B1063,Listen!$A$2:$C$45,2,FALSE))</f>
        <v>0</v>
      </c>
      <c r="X1063" s="345">
        <f>IF(ISBLANK($B1063),0,VLOOKUP($B1063,Listen!$A$2:$C$45,3,FALSE))</f>
        <v>0</v>
      </c>
      <c r="Y1063" s="372">
        <f t="shared" si="211"/>
        <v>0</v>
      </c>
      <c r="Z1063" s="372">
        <f t="shared" si="212"/>
        <v>0</v>
      </c>
      <c r="AA1063" s="372">
        <f t="shared" si="212"/>
        <v>0</v>
      </c>
      <c r="AB1063" s="372">
        <f t="shared" si="212"/>
        <v>0</v>
      </c>
      <c r="AC1063" s="372">
        <f t="shared" si="212"/>
        <v>0</v>
      </c>
      <c r="AD1063" s="372">
        <f t="shared" si="212"/>
        <v>0</v>
      </c>
      <c r="AE1063" s="372">
        <f t="shared" si="212"/>
        <v>0</v>
      </c>
      <c r="AF1063" s="346">
        <f t="shared" si="210"/>
        <v>0</v>
      </c>
      <c r="AG1063" s="346">
        <f>IF(C1063=Allgemeines!$C$12,SAV!$V1063-SAV!$AH1063,HLOOKUP(Allgemeines!$C$12-1,$AI$4:$AO$2000,ROW(C1063)-3,FALSE)-$AH1063)</f>
        <v>0</v>
      </c>
      <c r="AH1063" s="346">
        <f>HLOOKUP(Allgemeines!$C$12,$AI$4:$AO$2000,ROW(C1063)-3,FALSE)</f>
        <v>0</v>
      </c>
      <c r="AI1063" s="346">
        <f t="shared" si="201"/>
        <v>0</v>
      </c>
      <c r="AJ1063" s="346">
        <f t="shared" si="202"/>
        <v>0</v>
      </c>
      <c r="AK1063" s="346">
        <f t="shared" si="203"/>
        <v>0</v>
      </c>
      <c r="AL1063" s="346">
        <f t="shared" si="204"/>
        <v>0</v>
      </c>
      <c r="AM1063" s="346">
        <f t="shared" si="205"/>
        <v>0</v>
      </c>
      <c r="AN1063" s="346">
        <f t="shared" si="206"/>
        <v>0</v>
      </c>
      <c r="AO1063" s="346">
        <f t="shared" si="207"/>
        <v>0</v>
      </c>
    </row>
    <row r="1064" spans="1:41" x14ac:dyDescent="0.25">
      <c r="A1064" s="369"/>
      <c r="B1064" s="369"/>
      <c r="C1064" s="370"/>
      <c r="D1064" s="369"/>
      <c r="E1064" s="369"/>
      <c r="F1064" s="369"/>
      <c r="G1064" s="344">
        <f t="shared" si="208"/>
        <v>0</v>
      </c>
      <c r="H1064" s="369"/>
      <c r="I1064" s="369"/>
      <c r="J1064" s="369"/>
      <c r="K1064" s="369"/>
      <c r="L1064" s="369"/>
      <c r="M1064" s="369"/>
      <c r="N1064" s="369"/>
      <c r="O1064" s="369"/>
      <c r="P1064" s="371"/>
      <c r="Q1064" s="465">
        <f>IF(C1064&gt;Allgemeines!$C$12,0,SUM(G1064,H1064,J1064,K1064,M1064:N1064)-SUM(I1064,L1064,O1064:P1064))</f>
        <v>0</v>
      </c>
      <c r="R1064" s="369"/>
      <c r="S1064" s="369"/>
      <c r="T1064" s="369"/>
      <c r="U1064" s="369"/>
      <c r="V1064" s="344">
        <f t="shared" si="209"/>
        <v>0</v>
      </c>
      <c r="W1064" s="345">
        <f>IF(ISBLANK($B1064),0,VLOOKUP($B1064,Listen!$A$2:$C$45,2,FALSE))</f>
        <v>0</v>
      </c>
      <c r="X1064" s="345">
        <f>IF(ISBLANK($B1064),0,VLOOKUP($B1064,Listen!$A$2:$C$45,3,FALSE))</f>
        <v>0</v>
      </c>
      <c r="Y1064" s="372">
        <f t="shared" si="211"/>
        <v>0</v>
      </c>
      <c r="Z1064" s="372">
        <f t="shared" si="212"/>
        <v>0</v>
      </c>
      <c r="AA1064" s="372">
        <f t="shared" si="212"/>
        <v>0</v>
      </c>
      <c r="AB1064" s="372">
        <f t="shared" si="212"/>
        <v>0</v>
      </c>
      <c r="AC1064" s="372">
        <f t="shared" si="212"/>
        <v>0</v>
      </c>
      <c r="AD1064" s="372">
        <f t="shared" si="212"/>
        <v>0</v>
      </c>
      <c r="AE1064" s="372">
        <f t="shared" si="212"/>
        <v>0</v>
      </c>
      <c r="AF1064" s="346">
        <f t="shared" si="210"/>
        <v>0</v>
      </c>
      <c r="AG1064" s="346">
        <f>IF(C1064=Allgemeines!$C$12,SAV!$V1064-SAV!$AH1064,HLOOKUP(Allgemeines!$C$12-1,$AI$4:$AO$2000,ROW(C1064)-3,FALSE)-$AH1064)</f>
        <v>0</v>
      </c>
      <c r="AH1064" s="346">
        <f>HLOOKUP(Allgemeines!$C$12,$AI$4:$AO$2000,ROW(C1064)-3,FALSE)</f>
        <v>0</v>
      </c>
      <c r="AI1064" s="346">
        <f t="shared" si="201"/>
        <v>0</v>
      </c>
      <c r="AJ1064" s="346">
        <f t="shared" si="202"/>
        <v>0</v>
      </c>
      <c r="AK1064" s="346">
        <f t="shared" si="203"/>
        <v>0</v>
      </c>
      <c r="AL1064" s="346">
        <f t="shared" si="204"/>
        <v>0</v>
      </c>
      <c r="AM1064" s="346">
        <f t="shared" si="205"/>
        <v>0</v>
      </c>
      <c r="AN1064" s="346">
        <f t="shared" si="206"/>
        <v>0</v>
      </c>
      <c r="AO1064" s="346">
        <f t="shared" si="207"/>
        <v>0</v>
      </c>
    </row>
    <row r="1065" spans="1:41" x14ac:dyDescent="0.25">
      <c r="A1065" s="369"/>
      <c r="B1065" s="369"/>
      <c r="C1065" s="370"/>
      <c r="D1065" s="369"/>
      <c r="E1065" s="369"/>
      <c r="F1065" s="369"/>
      <c r="G1065" s="344">
        <f t="shared" si="208"/>
        <v>0</v>
      </c>
      <c r="H1065" s="369"/>
      <c r="I1065" s="369"/>
      <c r="J1065" s="369"/>
      <c r="K1065" s="369"/>
      <c r="L1065" s="369"/>
      <c r="M1065" s="369"/>
      <c r="N1065" s="369"/>
      <c r="O1065" s="369"/>
      <c r="P1065" s="371"/>
      <c r="Q1065" s="465">
        <f>IF(C1065&gt;Allgemeines!$C$12,0,SUM(G1065,H1065,J1065,K1065,M1065:N1065)-SUM(I1065,L1065,O1065:P1065))</f>
        <v>0</v>
      </c>
      <c r="R1065" s="369"/>
      <c r="S1065" s="369"/>
      <c r="T1065" s="369"/>
      <c r="U1065" s="369"/>
      <c r="V1065" s="344">
        <f t="shared" si="209"/>
        <v>0</v>
      </c>
      <c r="W1065" s="345">
        <f>IF(ISBLANK($B1065),0,VLOOKUP($B1065,Listen!$A$2:$C$45,2,FALSE))</f>
        <v>0</v>
      </c>
      <c r="X1065" s="345">
        <f>IF(ISBLANK($B1065),0,VLOOKUP($B1065,Listen!$A$2:$C$45,3,FALSE))</f>
        <v>0</v>
      </c>
      <c r="Y1065" s="372">
        <f t="shared" si="211"/>
        <v>0</v>
      </c>
      <c r="Z1065" s="372">
        <f t="shared" si="212"/>
        <v>0</v>
      </c>
      <c r="AA1065" s="372">
        <f t="shared" si="212"/>
        <v>0</v>
      </c>
      <c r="AB1065" s="372">
        <f t="shared" si="212"/>
        <v>0</v>
      </c>
      <c r="AC1065" s="372">
        <f t="shared" si="212"/>
        <v>0</v>
      </c>
      <c r="AD1065" s="372">
        <f t="shared" si="212"/>
        <v>0</v>
      </c>
      <c r="AE1065" s="372">
        <f t="shared" si="212"/>
        <v>0</v>
      </c>
      <c r="AF1065" s="346">
        <f t="shared" si="210"/>
        <v>0</v>
      </c>
      <c r="AG1065" s="346">
        <f>IF(C1065=Allgemeines!$C$12,SAV!$V1065-SAV!$AH1065,HLOOKUP(Allgemeines!$C$12-1,$AI$4:$AO$2000,ROW(C1065)-3,FALSE)-$AH1065)</f>
        <v>0</v>
      </c>
      <c r="AH1065" s="346">
        <f>HLOOKUP(Allgemeines!$C$12,$AI$4:$AO$2000,ROW(C1065)-3,FALSE)</f>
        <v>0</v>
      </c>
      <c r="AI1065" s="346">
        <f t="shared" si="201"/>
        <v>0</v>
      </c>
      <c r="AJ1065" s="346">
        <f t="shared" si="202"/>
        <v>0</v>
      </c>
      <c r="AK1065" s="346">
        <f t="shared" si="203"/>
        <v>0</v>
      </c>
      <c r="AL1065" s="346">
        <f t="shared" si="204"/>
        <v>0</v>
      </c>
      <c r="AM1065" s="346">
        <f t="shared" si="205"/>
        <v>0</v>
      </c>
      <c r="AN1065" s="346">
        <f t="shared" si="206"/>
        <v>0</v>
      </c>
      <c r="AO1065" s="346">
        <f t="shared" si="207"/>
        <v>0</v>
      </c>
    </row>
    <row r="1066" spans="1:41" x14ac:dyDescent="0.25">
      <c r="A1066" s="369"/>
      <c r="B1066" s="369"/>
      <c r="C1066" s="370"/>
      <c r="D1066" s="369"/>
      <c r="E1066" s="369"/>
      <c r="F1066" s="369"/>
      <c r="G1066" s="344">
        <f t="shared" si="208"/>
        <v>0</v>
      </c>
      <c r="H1066" s="369"/>
      <c r="I1066" s="369"/>
      <c r="J1066" s="369"/>
      <c r="K1066" s="369"/>
      <c r="L1066" s="369"/>
      <c r="M1066" s="369"/>
      <c r="N1066" s="369"/>
      <c r="O1066" s="369"/>
      <c r="P1066" s="371"/>
      <c r="Q1066" s="465">
        <f>IF(C1066&gt;Allgemeines!$C$12,0,SUM(G1066,H1066,J1066,K1066,M1066:N1066)-SUM(I1066,L1066,O1066:P1066))</f>
        <v>0</v>
      </c>
      <c r="R1066" s="369"/>
      <c r="S1066" s="369"/>
      <c r="T1066" s="369"/>
      <c r="U1066" s="369"/>
      <c r="V1066" s="344">
        <f t="shared" si="209"/>
        <v>0</v>
      </c>
      <c r="W1066" s="345">
        <f>IF(ISBLANK($B1066),0,VLOOKUP($B1066,Listen!$A$2:$C$45,2,FALSE))</f>
        <v>0</v>
      </c>
      <c r="X1066" s="345">
        <f>IF(ISBLANK($B1066),0,VLOOKUP($B1066,Listen!$A$2:$C$45,3,FALSE))</f>
        <v>0</v>
      </c>
      <c r="Y1066" s="372">
        <f t="shared" si="211"/>
        <v>0</v>
      </c>
      <c r="Z1066" s="372">
        <f t="shared" si="212"/>
        <v>0</v>
      </c>
      <c r="AA1066" s="372">
        <f t="shared" si="212"/>
        <v>0</v>
      </c>
      <c r="AB1066" s="372">
        <f t="shared" si="212"/>
        <v>0</v>
      </c>
      <c r="AC1066" s="372">
        <f t="shared" si="212"/>
        <v>0</v>
      </c>
      <c r="AD1066" s="372">
        <f t="shared" si="212"/>
        <v>0</v>
      </c>
      <c r="AE1066" s="372">
        <f t="shared" si="212"/>
        <v>0</v>
      </c>
      <c r="AF1066" s="346">
        <f t="shared" si="210"/>
        <v>0</v>
      </c>
      <c r="AG1066" s="346">
        <f>IF(C1066=Allgemeines!$C$12,SAV!$V1066-SAV!$AH1066,HLOOKUP(Allgemeines!$C$12-1,$AI$4:$AO$2000,ROW(C1066)-3,FALSE)-$AH1066)</f>
        <v>0</v>
      </c>
      <c r="AH1066" s="346">
        <f>HLOOKUP(Allgemeines!$C$12,$AI$4:$AO$2000,ROW(C1066)-3,FALSE)</f>
        <v>0</v>
      </c>
      <c r="AI1066" s="346">
        <f t="shared" si="201"/>
        <v>0</v>
      </c>
      <c r="AJ1066" s="346">
        <f t="shared" si="202"/>
        <v>0</v>
      </c>
      <c r="AK1066" s="346">
        <f t="shared" si="203"/>
        <v>0</v>
      </c>
      <c r="AL1066" s="346">
        <f t="shared" si="204"/>
        <v>0</v>
      </c>
      <c r="AM1066" s="346">
        <f t="shared" si="205"/>
        <v>0</v>
      </c>
      <c r="AN1066" s="346">
        <f t="shared" si="206"/>
        <v>0</v>
      </c>
      <c r="AO1066" s="346">
        <f t="shared" si="207"/>
        <v>0</v>
      </c>
    </row>
    <row r="1067" spans="1:41" x14ac:dyDescent="0.25">
      <c r="A1067" s="369"/>
      <c r="B1067" s="369"/>
      <c r="C1067" s="370"/>
      <c r="D1067" s="369"/>
      <c r="E1067" s="369"/>
      <c r="F1067" s="369"/>
      <c r="G1067" s="344">
        <f t="shared" si="208"/>
        <v>0</v>
      </c>
      <c r="H1067" s="369"/>
      <c r="I1067" s="369"/>
      <c r="J1067" s="369"/>
      <c r="K1067" s="369"/>
      <c r="L1067" s="369"/>
      <c r="M1067" s="369"/>
      <c r="N1067" s="369"/>
      <c r="O1067" s="369"/>
      <c r="P1067" s="371"/>
      <c r="Q1067" s="465">
        <f>IF(C1067&gt;Allgemeines!$C$12,0,SUM(G1067,H1067,J1067,K1067,M1067:N1067)-SUM(I1067,L1067,O1067:P1067))</f>
        <v>0</v>
      </c>
      <c r="R1067" s="369"/>
      <c r="S1067" s="369"/>
      <c r="T1067" s="369"/>
      <c r="U1067" s="369"/>
      <c r="V1067" s="344">
        <f t="shared" si="209"/>
        <v>0</v>
      </c>
      <c r="W1067" s="345">
        <f>IF(ISBLANK($B1067),0,VLOOKUP($B1067,Listen!$A$2:$C$45,2,FALSE))</f>
        <v>0</v>
      </c>
      <c r="X1067" s="345">
        <f>IF(ISBLANK($B1067),0,VLOOKUP($B1067,Listen!$A$2:$C$45,3,FALSE))</f>
        <v>0</v>
      </c>
      <c r="Y1067" s="372">
        <f t="shared" si="211"/>
        <v>0</v>
      </c>
      <c r="Z1067" s="372">
        <f t="shared" si="212"/>
        <v>0</v>
      </c>
      <c r="AA1067" s="372">
        <f t="shared" si="212"/>
        <v>0</v>
      </c>
      <c r="AB1067" s="372">
        <f t="shared" si="212"/>
        <v>0</v>
      </c>
      <c r="AC1067" s="372">
        <f t="shared" si="212"/>
        <v>0</v>
      </c>
      <c r="AD1067" s="372">
        <f t="shared" si="212"/>
        <v>0</v>
      </c>
      <c r="AE1067" s="372">
        <f t="shared" si="212"/>
        <v>0</v>
      </c>
      <c r="AF1067" s="346">
        <f t="shared" si="210"/>
        <v>0</v>
      </c>
      <c r="AG1067" s="346">
        <f>IF(C1067=Allgemeines!$C$12,SAV!$V1067-SAV!$AH1067,HLOOKUP(Allgemeines!$C$12-1,$AI$4:$AO$2000,ROW(C1067)-3,FALSE)-$AH1067)</f>
        <v>0</v>
      </c>
      <c r="AH1067" s="346">
        <f>HLOOKUP(Allgemeines!$C$12,$AI$4:$AO$2000,ROW(C1067)-3,FALSE)</f>
        <v>0</v>
      </c>
      <c r="AI1067" s="346">
        <f t="shared" si="201"/>
        <v>0</v>
      </c>
      <c r="AJ1067" s="346">
        <f t="shared" si="202"/>
        <v>0</v>
      </c>
      <c r="AK1067" s="346">
        <f t="shared" si="203"/>
        <v>0</v>
      </c>
      <c r="AL1067" s="346">
        <f t="shared" si="204"/>
        <v>0</v>
      </c>
      <c r="AM1067" s="346">
        <f t="shared" si="205"/>
        <v>0</v>
      </c>
      <c r="AN1067" s="346">
        <f t="shared" si="206"/>
        <v>0</v>
      </c>
      <c r="AO1067" s="346">
        <f t="shared" si="207"/>
        <v>0</v>
      </c>
    </row>
    <row r="1068" spans="1:41" x14ac:dyDescent="0.25">
      <c r="A1068" s="369"/>
      <c r="B1068" s="369"/>
      <c r="C1068" s="370"/>
      <c r="D1068" s="369"/>
      <c r="E1068" s="369"/>
      <c r="F1068" s="369"/>
      <c r="G1068" s="344">
        <f t="shared" si="208"/>
        <v>0</v>
      </c>
      <c r="H1068" s="369"/>
      <c r="I1068" s="369"/>
      <c r="J1068" s="369"/>
      <c r="K1068" s="369"/>
      <c r="L1068" s="369"/>
      <c r="M1068" s="369"/>
      <c r="N1068" s="369"/>
      <c r="O1068" s="369"/>
      <c r="P1068" s="371"/>
      <c r="Q1068" s="465">
        <f>IF(C1068&gt;Allgemeines!$C$12,0,SUM(G1068,H1068,J1068,K1068,M1068:N1068)-SUM(I1068,L1068,O1068:P1068))</f>
        <v>0</v>
      </c>
      <c r="R1068" s="369"/>
      <c r="S1068" s="369"/>
      <c r="T1068" s="369"/>
      <c r="U1068" s="369"/>
      <c r="V1068" s="344">
        <f t="shared" si="209"/>
        <v>0</v>
      </c>
      <c r="W1068" s="345">
        <f>IF(ISBLANK($B1068),0,VLOOKUP($B1068,Listen!$A$2:$C$45,2,FALSE))</f>
        <v>0</v>
      </c>
      <c r="X1068" s="345">
        <f>IF(ISBLANK($B1068),0,VLOOKUP($B1068,Listen!$A$2:$C$45,3,FALSE))</f>
        <v>0</v>
      </c>
      <c r="Y1068" s="372">
        <f t="shared" si="211"/>
        <v>0</v>
      </c>
      <c r="Z1068" s="372">
        <f t="shared" si="212"/>
        <v>0</v>
      </c>
      <c r="AA1068" s="372">
        <f t="shared" si="212"/>
        <v>0</v>
      </c>
      <c r="AB1068" s="372">
        <f t="shared" si="212"/>
        <v>0</v>
      </c>
      <c r="AC1068" s="372">
        <f t="shared" si="212"/>
        <v>0</v>
      </c>
      <c r="AD1068" s="372">
        <f t="shared" si="212"/>
        <v>0</v>
      </c>
      <c r="AE1068" s="372">
        <f t="shared" si="212"/>
        <v>0</v>
      </c>
      <c r="AF1068" s="346">
        <f t="shared" si="210"/>
        <v>0</v>
      </c>
      <c r="AG1068" s="346">
        <f>IF(C1068=Allgemeines!$C$12,SAV!$V1068-SAV!$AH1068,HLOOKUP(Allgemeines!$C$12-1,$AI$4:$AO$2000,ROW(C1068)-3,FALSE)-$AH1068)</f>
        <v>0</v>
      </c>
      <c r="AH1068" s="346">
        <f>HLOOKUP(Allgemeines!$C$12,$AI$4:$AO$2000,ROW(C1068)-3,FALSE)</f>
        <v>0</v>
      </c>
      <c r="AI1068" s="346">
        <f t="shared" si="201"/>
        <v>0</v>
      </c>
      <c r="AJ1068" s="346">
        <f t="shared" si="202"/>
        <v>0</v>
      </c>
      <c r="AK1068" s="346">
        <f t="shared" si="203"/>
        <v>0</v>
      </c>
      <c r="AL1068" s="346">
        <f t="shared" si="204"/>
        <v>0</v>
      </c>
      <c r="AM1068" s="346">
        <f t="shared" si="205"/>
        <v>0</v>
      </c>
      <c r="AN1068" s="346">
        <f t="shared" si="206"/>
        <v>0</v>
      </c>
      <c r="AO1068" s="346">
        <f t="shared" si="207"/>
        <v>0</v>
      </c>
    </row>
    <row r="1069" spans="1:41" x14ac:dyDescent="0.25">
      <c r="A1069" s="369"/>
      <c r="B1069" s="369"/>
      <c r="C1069" s="370"/>
      <c r="D1069" s="369"/>
      <c r="E1069" s="369"/>
      <c r="F1069" s="369"/>
      <c r="G1069" s="344">
        <f t="shared" si="208"/>
        <v>0</v>
      </c>
      <c r="H1069" s="369"/>
      <c r="I1069" s="369"/>
      <c r="J1069" s="369"/>
      <c r="K1069" s="369"/>
      <c r="L1069" s="369"/>
      <c r="M1069" s="369"/>
      <c r="N1069" s="369"/>
      <c r="O1069" s="369"/>
      <c r="P1069" s="371"/>
      <c r="Q1069" s="465">
        <f>IF(C1069&gt;Allgemeines!$C$12,0,SUM(G1069,H1069,J1069,K1069,M1069:N1069)-SUM(I1069,L1069,O1069:P1069))</f>
        <v>0</v>
      </c>
      <c r="R1069" s="369"/>
      <c r="S1069" s="369"/>
      <c r="T1069" s="369"/>
      <c r="U1069" s="369"/>
      <c r="V1069" s="344">
        <f t="shared" si="209"/>
        <v>0</v>
      </c>
      <c r="W1069" s="345">
        <f>IF(ISBLANK($B1069),0,VLOOKUP($B1069,Listen!$A$2:$C$45,2,FALSE))</f>
        <v>0</v>
      </c>
      <c r="X1069" s="345">
        <f>IF(ISBLANK($B1069),0,VLOOKUP($B1069,Listen!$A$2:$C$45,3,FALSE))</f>
        <v>0</v>
      </c>
      <c r="Y1069" s="372">
        <f t="shared" si="211"/>
        <v>0</v>
      </c>
      <c r="Z1069" s="372">
        <f t="shared" si="212"/>
        <v>0</v>
      </c>
      <c r="AA1069" s="372">
        <f t="shared" si="212"/>
        <v>0</v>
      </c>
      <c r="AB1069" s="372">
        <f t="shared" si="212"/>
        <v>0</v>
      </c>
      <c r="AC1069" s="372">
        <f t="shared" si="212"/>
        <v>0</v>
      </c>
      <c r="AD1069" s="372">
        <f t="shared" si="212"/>
        <v>0</v>
      </c>
      <c r="AE1069" s="372">
        <f t="shared" si="212"/>
        <v>0</v>
      </c>
      <c r="AF1069" s="346">
        <f t="shared" si="210"/>
        <v>0</v>
      </c>
      <c r="AG1069" s="346">
        <f>IF(C1069=Allgemeines!$C$12,SAV!$V1069-SAV!$AH1069,HLOOKUP(Allgemeines!$C$12-1,$AI$4:$AO$2000,ROW(C1069)-3,FALSE)-$AH1069)</f>
        <v>0</v>
      </c>
      <c r="AH1069" s="346">
        <f>HLOOKUP(Allgemeines!$C$12,$AI$4:$AO$2000,ROW(C1069)-3,FALSE)</f>
        <v>0</v>
      </c>
      <c r="AI1069" s="346">
        <f t="shared" si="201"/>
        <v>0</v>
      </c>
      <c r="AJ1069" s="346">
        <f t="shared" si="202"/>
        <v>0</v>
      </c>
      <c r="AK1069" s="346">
        <f t="shared" si="203"/>
        <v>0</v>
      </c>
      <c r="AL1069" s="346">
        <f t="shared" si="204"/>
        <v>0</v>
      </c>
      <c r="AM1069" s="346">
        <f t="shared" si="205"/>
        <v>0</v>
      </c>
      <c r="AN1069" s="346">
        <f t="shared" si="206"/>
        <v>0</v>
      </c>
      <c r="AO1069" s="346">
        <f t="shared" si="207"/>
        <v>0</v>
      </c>
    </row>
    <row r="1070" spans="1:41" x14ac:dyDescent="0.25">
      <c r="A1070" s="369"/>
      <c r="B1070" s="369"/>
      <c r="C1070" s="370"/>
      <c r="D1070" s="369"/>
      <c r="E1070" s="369"/>
      <c r="F1070" s="369"/>
      <c r="G1070" s="344">
        <f t="shared" si="208"/>
        <v>0</v>
      </c>
      <c r="H1070" s="369"/>
      <c r="I1070" s="369"/>
      <c r="J1070" s="369"/>
      <c r="K1070" s="369"/>
      <c r="L1070" s="369"/>
      <c r="M1070" s="369"/>
      <c r="N1070" s="369"/>
      <c r="O1070" s="369"/>
      <c r="P1070" s="371"/>
      <c r="Q1070" s="465">
        <f>IF(C1070&gt;Allgemeines!$C$12,0,SUM(G1070,H1070,J1070,K1070,M1070:N1070)-SUM(I1070,L1070,O1070:P1070))</f>
        <v>0</v>
      </c>
      <c r="R1070" s="369"/>
      <c r="S1070" s="369"/>
      <c r="T1070" s="369"/>
      <c r="U1070" s="369"/>
      <c r="V1070" s="344">
        <f t="shared" si="209"/>
        <v>0</v>
      </c>
      <c r="W1070" s="345">
        <f>IF(ISBLANK($B1070),0,VLOOKUP($B1070,Listen!$A$2:$C$45,2,FALSE))</f>
        <v>0</v>
      </c>
      <c r="X1070" s="345">
        <f>IF(ISBLANK($B1070),0,VLOOKUP($B1070,Listen!$A$2:$C$45,3,FALSE))</f>
        <v>0</v>
      </c>
      <c r="Y1070" s="372">
        <f t="shared" si="211"/>
        <v>0</v>
      </c>
      <c r="Z1070" s="372">
        <f t="shared" si="212"/>
        <v>0</v>
      </c>
      <c r="AA1070" s="372">
        <f t="shared" si="212"/>
        <v>0</v>
      </c>
      <c r="AB1070" s="372">
        <f t="shared" si="212"/>
        <v>0</v>
      </c>
      <c r="AC1070" s="372">
        <f t="shared" si="212"/>
        <v>0</v>
      </c>
      <c r="AD1070" s="372">
        <f t="shared" si="212"/>
        <v>0</v>
      </c>
      <c r="AE1070" s="372">
        <f t="shared" si="212"/>
        <v>0</v>
      </c>
      <c r="AF1070" s="346">
        <f t="shared" si="210"/>
        <v>0</v>
      </c>
      <c r="AG1070" s="346">
        <f>IF(C1070=Allgemeines!$C$12,SAV!$V1070-SAV!$AH1070,HLOOKUP(Allgemeines!$C$12-1,$AI$4:$AO$2000,ROW(C1070)-3,FALSE)-$AH1070)</f>
        <v>0</v>
      </c>
      <c r="AH1070" s="346">
        <f>HLOOKUP(Allgemeines!$C$12,$AI$4:$AO$2000,ROW(C1070)-3,FALSE)</f>
        <v>0</v>
      </c>
      <c r="AI1070" s="346">
        <f t="shared" si="201"/>
        <v>0</v>
      </c>
      <c r="AJ1070" s="346">
        <f t="shared" si="202"/>
        <v>0</v>
      </c>
      <c r="AK1070" s="346">
        <f t="shared" si="203"/>
        <v>0</v>
      </c>
      <c r="AL1070" s="346">
        <f t="shared" si="204"/>
        <v>0</v>
      </c>
      <c r="AM1070" s="346">
        <f t="shared" si="205"/>
        <v>0</v>
      </c>
      <c r="AN1070" s="346">
        <f t="shared" si="206"/>
        <v>0</v>
      </c>
      <c r="AO1070" s="346">
        <f t="shared" si="207"/>
        <v>0</v>
      </c>
    </row>
    <row r="1071" spans="1:41" x14ac:dyDescent="0.25">
      <c r="A1071" s="369"/>
      <c r="B1071" s="369"/>
      <c r="C1071" s="370"/>
      <c r="D1071" s="369"/>
      <c r="E1071" s="369"/>
      <c r="F1071" s="369"/>
      <c r="G1071" s="344">
        <f t="shared" si="208"/>
        <v>0</v>
      </c>
      <c r="H1071" s="369"/>
      <c r="I1071" s="369"/>
      <c r="J1071" s="369"/>
      <c r="K1071" s="369"/>
      <c r="L1071" s="369"/>
      <c r="M1071" s="369"/>
      <c r="N1071" s="369"/>
      <c r="O1071" s="369"/>
      <c r="P1071" s="371"/>
      <c r="Q1071" s="465">
        <f>IF(C1071&gt;Allgemeines!$C$12,0,SUM(G1071,H1071,J1071,K1071,M1071:N1071)-SUM(I1071,L1071,O1071:P1071))</f>
        <v>0</v>
      </c>
      <c r="R1071" s="369"/>
      <c r="S1071" s="369"/>
      <c r="T1071" s="369"/>
      <c r="U1071" s="369"/>
      <c r="V1071" s="344">
        <f t="shared" si="209"/>
        <v>0</v>
      </c>
      <c r="W1071" s="345">
        <f>IF(ISBLANK($B1071),0,VLOOKUP($B1071,Listen!$A$2:$C$45,2,FALSE))</f>
        <v>0</v>
      </c>
      <c r="X1071" s="345">
        <f>IF(ISBLANK($B1071),0,VLOOKUP($B1071,Listen!$A$2:$C$45,3,FALSE))</f>
        <v>0</v>
      </c>
      <c r="Y1071" s="372">
        <f t="shared" si="211"/>
        <v>0</v>
      </c>
      <c r="Z1071" s="372">
        <f t="shared" si="212"/>
        <v>0</v>
      </c>
      <c r="AA1071" s="372">
        <f t="shared" si="212"/>
        <v>0</v>
      </c>
      <c r="AB1071" s="372">
        <f t="shared" si="212"/>
        <v>0</v>
      </c>
      <c r="AC1071" s="372">
        <f t="shared" si="212"/>
        <v>0</v>
      </c>
      <c r="AD1071" s="372">
        <f t="shared" si="212"/>
        <v>0</v>
      </c>
      <c r="AE1071" s="372">
        <f t="shared" si="212"/>
        <v>0</v>
      </c>
      <c r="AF1071" s="346">
        <f t="shared" si="210"/>
        <v>0</v>
      </c>
      <c r="AG1071" s="346">
        <f>IF(C1071=Allgemeines!$C$12,SAV!$V1071-SAV!$AH1071,HLOOKUP(Allgemeines!$C$12-1,$AI$4:$AO$2000,ROW(C1071)-3,FALSE)-$AH1071)</f>
        <v>0</v>
      </c>
      <c r="AH1071" s="346">
        <f>HLOOKUP(Allgemeines!$C$12,$AI$4:$AO$2000,ROW(C1071)-3,FALSE)</f>
        <v>0</v>
      </c>
      <c r="AI1071" s="346">
        <f t="shared" si="201"/>
        <v>0</v>
      </c>
      <c r="AJ1071" s="346">
        <f t="shared" si="202"/>
        <v>0</v>
      </c>
      <c r="AK1071" s="346">
        <f t="shared" si="203"/>
        <v>0</v>
      </c>
      <c r="AL1071" s="346">
        <f t="shared" si="204"/>
        <v>0</v>
      </c>
      <c r="AM1071" s="346">
        <f t="shared" si="205"/>
        <v>0</v>
      </c>
      <c r="AN1071" s="346">
        <f t="shared" si="206"/>
        <v>0</v>
      </c>
      <c r="AO1071" s="346">
        <f t="shared" si="207"/>
        <v>0</v>
      </c>
    </row>
    <row r="1072" spans="1:41" x14ac:dyDescent="0.25">
      <c r="A1072" s="369"/>
      <c r="B1072" s="369"/>
      <c r="C1072" s="370"/>
      <c r="D1072" s="369"/>
      <c r="E1072" s="369"/>
      <c r="F1072" s="369"/>
      <c r="G1072" s="344">
        <f t="shared" si="208"/>
        <v>0</v>
      </c>
      <c r="H1072" s="369"/>
      <c r="I1072" s="369"/>
      <c r="J1072" s="369"/>
      <c r="K1072" s="369"/>
      <c r="L1072" s="369"/>
      <c r="M1072" s="369"/>
      <c r="N1072" s="369"/>
      <c r="O1072" s="369"/>
      <c r="P1072" s="371"/>
      <c r="Q1072" s="465">
        <f>IF(C1072&gt;Allgemeines!$C$12,0,SUM(G1072,H1072,J1072,K1072,M1072:N1072)-SUM(I1072,L1072,O1072:P1072))</f>
        <v>0</v>
      </c>
      <c r="R1072" s="369"/>
      <c r="S1072" s="369"/>
      <c r="T1072" s="369"/>
      <c r="U1072" s="369"/>
      <c r="V1072" s="344">
        <f t="shared" si="209"/>
        <v>0</v>
      </c>
      <c r="W1072" s="345">
        <f>IF(ISBLANK($B1072),0,VLOOKUP($B1072,Listen!$A$2:$C$45,2,FALSE))</f>
        <v>0</v>
      </c>
      <c r="X1072" s="345">
        <f>IF(ISBLANK($B1072),0,VLOOKUP($B1072,Listen!$A$2:$C$45,3,FALSE))</f>
        <v>0</v>
      </c>
      <c r="Y1072" s="372">
        <f t="shared" si="211"/>
        <v>0</v>
      </c>
      <c r="Z1072" s="372">
        <f t="shared" si="212"/>
        <v>0</v>
      </c>
      <c r="AA1072" s="372">
        <f t="shared" si="212"/>
        <v>0</v>
      </c>
      <c r="AB1072" s="372">
        <f t="shared" si="212"/>
        <v>0</v>
      </c>
      <c r="AC1072" s="372">
        <f t="shared" si="212"/>
        <v>0</v>
      </c>
      <c r="AD1072" s="372">
        <f t="shared" si="212"/>
        <v>0</v>
      </c>
      <c r="AE1072" s="372">
        <f t="shared" si="212"/>
        <v>0</v>
      </c>
      <c r="AF1072" s="346">
        <f t="shared" si="210"/>
        <v>0</v>
      </c>
      <c r="AG1072" s="346">
        <f>IF(C1072=Allgemeines!$C$12,SAV!$V1072-SAV!$AH1072,HLOOKUP(Allgemeines!$C$12-1,$AI$4:$AO$2000,ROW(C1072)-3,FALSE)-$AH1072)</f>
        <v>0</v>
      </c>
      <c r="AH1072" s="346">
        <f>HLOOKUP(Allgemeines!$C$12,$AI$4:$AO$2000,ROW(C1072)-3,FALSE)</f>
        <v>0</v>
      </c>
      <c r="AI1072" s="346">
        <f t="shared" si="201"/>
        <v>0</v>
      </c>
      <c r="AJ1072" s="346">
        <f t="shared" si="202"/>
        <v>0</v>
      </c>
      <c r="AK1072" s="346">
        <f t="shared" si="203"/>
        <v>0</v>
      </c>
      <c r="AL1072" s="346">
        <f t="shared" si="204"/>
        <v>0</v>
      </c>
      <c r="AM1072" s="346">
        <f t="shared" si="205"/>
        <v>0</v>
      </c>
      <c r="AN1072" s="346">
        <f t="shared" si="206"/>
        <v>0</v>
      </c>
      <c r="AO1072" s="346">
        <f t="shared" si="207"/>
        <v>0</v>
      </c>
    </row>
    <row r="1073" spans="1:41" x14ac:dyDescent="0.25">
      <c r="A1073" s="369"/>
      <c r="B1073" s="369"/>
      <c r="C1073" s="370"/>
      <c r="D1073" s="369"/>
      <c r="E1073" s="369"/>
      <c r="F1073" s="369"/>
      <c r="G1073" s="344">
        <f t="shared" si="208"/>
        <v>0</v>
      </c>
      <c r="H1073" s="369"/>
      <c r="I1073" s="369"/>
      <c r="J1073" s="369"/>
      <c r="K1073" s="369"/>
      <c r="L1073" s="369"/>
      <c r="M1073" s="369"/>
      <c r="N1073" s="369"/>
      <c r="O1073" s="369"/>
      <c r="P1073" s="371"/>
      <c r="Q1073" s="465">
        <f>IF(C1073&gt;Allgemeines!$C$12,0,SUM(G1073,H1073,J1073,K1073,M1073:N1073)-SUM(I1073,L1073,O1073:P1073))</f>
        <v>0</v>
      </c>
      <c r="R1073" s="369"/>
      <c r="S1073" s="369"/>
      <c r="T1073" s="369"/>
      <c r="U1073" s="369"/>
      <c r="V1073" s="344">
        <f t="shared" si="209"/>
        <v>0</v>
      </c>
      <c r="W1073" s="345">
        <f>IF(ISBLANK($B1073),0,VLOOKUP($B1073,Listen!$A$2:$C$45,2,FALSE))</f>
        <v>0</v>
      </c>
      <c r="X1073" s="345">
        <f>IF(ISBLANK($B1073),0,VLOOKUP($B1073,Listen!$A$2:$C$45,3,FALSE))</f>
        <v>0</v>
      </c>
      <c r="Y1073" s="372">
        <f t="shared" si="211"/>
        <v>0</v>
      </c>
      <c r="Z1073" s="372">
        <f t="shared" si="212"/>
        <v>0</v>
      </c>
      <c r="AA1073" s="372">
        <f t="shared" si="212"/>
        <v>0</v>
      </c>
      <c r="AB1073" s="372">
        <f t="shared" si="212"/>
        <v>0</v>
      </c>
      <c r="AC1073" s="372">
        <f t="shared" si="212"/>
        <v>0</v>
      </c>
      <c r="AD1073" s="372">
        <f t="shared" si="212"/>
        <v>0</v>
      </c>
      <c r="AE1073" s="372">
        <f t="shared" si="212"/>
        <v>0</v>
      </c>
      <c r="AF1073" s="346">
        <f t="shared" si="210"/>
        <v>0</v>
      </c>
      <c r="AG1073" s="346">
        <f>IF(C1073=Allgemeines!$C$12,SAV!$V1073-SAV!$AH1073,HLOOKUP(Allgemeines!$C$12-1,$AI$4:$AO$2000,ROW(C1073)-3,FALSE)-$AH1073)</f>
        <v>0</v>
      </c>
      <c r="AH1073" s="346">
        <f>HLOOKUP(Allgemeines!$C$12,$AI$4:$AO$2000,ROW(C1073)-3,FALSE)</f>
        <v>0</v>
      </c>
      <c r="AI1073" s="346">
        <f t="shared" si="201"/>
        <v>0</v>
      </c>
      <c r="AJ1073" s="346">
        <f t="shared" si="202"/>
        <v>0</v>
      </c>
      <c r="AK1073" s="346">
        <f t="shared" si="203"/>
        <v>0</v>
      </c>
      <c r="AL1073" s="346">
        <f t="shared" si="204"/>
        <v>0</v>
      </c>
      <c r="AM1073" s="346">
        <f t="shared" si="205"/>
        <v>0</v>
      </c>
      <c r="AN1073" s="346">
        <f t="shared" si="206"/>
        <v>0</v>
      </c>
      <c r="AO1073" s="346">
        <f t="shared" si="207"/>
        <v>0</v>
      </c>
    </row>
    <row r="1074" spans="1:41" x14ac:dyDescent="0.25">
      <c r="A1074" s="369"/>
      <c r="B1074" s="369"/>
      <c r="C1074" s="370"/>
      <c r="D1074" s="369"/>
      <c r="E1074" s="369"/>
      <c r="F1074" s="369"/>
      <c r="G1074" s="344">
        <f t="shared" si="208"/>
        <v>0</v>
      </c>
      <c r="H1074" s="369"/>
      <c r="I1074" s="369"/>
      <c r="J1074" s="369"/>
      <c r="K1074" s="369"/>
      <c r="L1074" s="369"/>
      <c r="M1074" s="369"/>
      <c r="N1074" s="369"/>
      <c r="O1074" s="369"/>
      <c r="P1074" s="371"/>
      <c r="Q1074" s="465">
        <f>IF(C1074&gt;Allgemeines!$C$12,0,SUM(G1074,H1074,J1074,K1074,M1074:N1074)-SUM(I1074,L1074,O1074:P1074))</f>
        <v>0</v>
      </c>
      <c r="R1074" s="369"/>
      <c r="S1074" s="369"/>
      <c r="T1074" s="369"/>
      <c r="U1074" s="369"/>
      <c r="V1074" s="344">
        <f t="shared" si="209"/>
        <v>0</v>
      </c>
      <c r="W1074" s="345">
        <f>IF(ISBLANK($B1074),0,VLOOKUP($B1074,Listen!$A$2:$C$45,2,FALSE))</f>
        <v>0</v>
      </c>
      <c r="X1074" s="345">
        <f>IF(ISBLANK($B1074),0,VLOOKUP($B1074,Listen!$A$2:$C$45,3,FALSE))</f>
        <v>0</v>
      </c>
      <c r="Y1074" s="372">
        <f t="shared" si="211"/>
        <v>0</v>
      </c>
      <c r="Z1074" s="372">
        <f t="shared" si="212"/>
        <v>0</v>
      </c>
      <c r="AA1074" s="372">
        <f t="shared" si="212"/>
        <v>0</v>
      </c>
      <c r="AB1074" s="372">
        <f t="shared" si="212"/>
        <v>0</v>
      </c>
      <c r="AC1074" s="372">
        <f t="shared" si="212"/>
        <v>0</v>
      </c>
      <c r="AD1074" s="372">
        <f t="shared" si="212"/>
        <v>0</v>
      </c>
      <c r="AE1074" s="372">
        <f t="shared" si="212"/>
        <v>0</v>
      </c>
      <c r="AF1074" s="346">
        <f t="shared" si="210"/>
        <v>0</v>
      </c>
      <c r="AG1074" s="346">
        <f>IF(C1074=Allgemeines!$C$12,SAV!$V1074-SAV!$AH1074,HLOOKUP(Allgemeines!$C$12-1,$AI$4:$AO$2000,ROW(C1074)-3,FALSE)-$AH1074)</f>
        <v>0</v>
      </c>
      <c r="AH1074" s="346">
        <f>HLOOKUP(Allgemeines!$C$12,$AI$4:$AO$2000,ROW(C1074)-3,FALSE)</f>
        <v>0</v>
      </c>
      <c r="AI1074" s="346">
        <f t="shared" si="201"/>
        <v>0</v>
      </c>
      <c r="AJ1074" s="346">
        <f t="shared" si="202"/>
        <v>0</v>
      </c>
      <c r="AK1074" s="346">
        <f t="shared" si="203"/>
        <v>0</v>
      </c>
      <c r="AL1074" s="346">
        <f t="shared" si="204"/>
        <v>0</v>
      </c>
      <c r="AM1074" s="346">
        <f t="shared" si="205"/>
        <v>0</v>
      </c>
      <c r="AN1074" s="346">
        <f t="shared" si="206"/>
        <v>0</v>
      </c>
      <c r="AO1074" s="346">
        <f t="shared" si="207"/>
        <v>0</v>
      </c>
    </row>
    <row r="1075" spans="1:41" x14ac:dyDescent="0.25">
      <c r="A1075" s="369"/>
      <c r="B1075" s="369"/>
      <c r="C1075" s="370"/>
      <c r="D1075" s="369"/>
      <c r="E1075" s="369"/>
      <c r="F1075" s="369"/>
      <c r="G1075" s="344">
        <f t="shared" si="208"/>
        <v>0</v>
      </c>
      <c r="H1075" s="369"/>
      <c r="I1075" s="369"/>
      <c r="J1075" s="369"/>
      <c r="K1075" s="369"/>
      <c r="L1075" s="369"/>
      <c r="M1075" s="369"/>
      <c r="N1075" s="369"/>
      <c r="O1075" s="369"/>
      <c r="P1075" s="371"/>
      <c r="Q1075" s="465">
        <f>IF(C1075&gt;Allgemeines!$C$12,0,SUM(G1075,H1075,J1075,K1075,M1075:N1075)-SUM(I1075,L1075,O1075:P1075))</f>
        <v>0</v>
      </c>
      <c r="R1075" s="369"/>
      <c r="S1075" s="369"/>
      <c r="T1075" s="369"/>
      <c r="U1075" s="369"/>
      <c r="V1075" s="344">
        <f t="shared" si="209"/>
        <v>0</v>
      </c>
      <c r="W1075" s="345">
        <f>IF(ISBLANK($B1075),0,VLOOKUP($B1075,Listen!$A$2:$C$45,2,FALSE))</f>
        <v>0</v>
      </c>
      <c r="X1075" s="345">
        <f>IF(ISBLANK($B1075),0,VLOOKUP($B1075,Listen!$A$2:$C$45,3,FALSE))</f>
        <v>0</v>
      </c>
      <c r="Y1075" s="372">
        <f t="shared" si="211"/>
        <v>0</v>
      </c>
      <c r="Z1075" s="372">
        <f t="shared" si="212"/>
        <v>0</v>
      </c>
      <c r="AA1075" s="372">
        <f t="shared" si="212"/>
        <v>0</v>
      </c>
      <c r="AB1075" s="372">
        <f t="shared" si="212"/>
        <v>0</v>
      </c>
      <c r="AC1075" s="372">
        <f t="shared" si="212"/>
        <v>0</v>
      </c>
      <c r="AD1075" s="372">
        <f t="shared" si="212"/>
        <v>0</v>
      </c>
      <c r="AE1075" s="372">
        <f t="shared" si="212"/>
        <v>0</v>
      </c>
      <c r="AF1075" s="346">
        <f t="shared" si="210"/>
        <v>0</v>
      </c>
      <c r="AG1075" s="346">
        <f>IF(C1075=Allgemeines!$C$12,SAV!$V1075-SAV!$AH1075,HLOOKUP(Allgemeines!$C$12-1,$AI$4:$AO$2000,ROW(C1075)-3,FALSE)-$AH1075)</f>
        <v>0</v>
      </c>
      <c r="AH1075" s="346">
        <f>HLOOKUP(Allgemeines!$C$12,$AI$4:$AO$2000,ROW(C1075)-3,FALSE)</f>
        <v>0</v>
      </c>
      <c r="AI1075" s="346">
        <f t="shared" si="201"/>
        <v>0</v>
      </c>
      <c r="AJ1075" s="346">
        <f t="shared" si="202"/>
        <v>0</v>
      </c>
      <c r="AK1075" s="346">
        <f t="shared" si="203"/>
        <v>0</v>
      </c>
      <c r="AL1075" s="346">
        <f t="shared" si="204"/>
        <v>0</v>
      </c>
      <c r="AM1075" s="346">
        <f t="shared" si="205"/>
        <v>0</v>
      </c>
      <c r="AN1075" s="346">
        <f t="shared" si="206"/>
        <v>0</v>
      </c>
      <c r="AO1075" s="346">
        <f t="shared" si="207"/>
        <v>0</v>
      </c>
    </row>
    <row r="1076" spans="1:41" x14ac:dyDescent="0.25">
      <c r="A1076" s="369"/>
      <c r="B1076" s="369"/>
      <c r="C1076" s="370"/>
      <c r="D1076" s="369"/>
      <c r="E1076" s="369"/>
      <c r="F1076" s="369"/>
      <c r="G1076" s="344">
        <f t="shared" si="208"/>
        <v>0</v>
      </c>
      <c r="H1076" s="369"/>
      <c r="I1076" s="369"/>
      <c r="J1076" s="369"/>
      <c r="K1076" s="369"/>
      <c r="L1076" s="369"/>
      <c r="M1076" s="369"/>
      <c r="N1076" s="369"/>
      <c r="O1076" s="369"/>
      <c r="P1076" s="371"/>
      <c r="Q1076" s="465">
        <f>IF(C1076&gt;Allgemeines!$C$12,0,SUM(G1076,H1076,J1076,K1076,M1076:N1076)-SUM(I1076,L1076,O1076:P1076))</f>
        <v>0</v>
      </c>
      <c r="R1076" s="369"/>
      <c r="S1076" s="369"/>
      <c r="T1076" s="369"/>
      <c r="U1076" s="369"/>
      <c r="V1076" s="344">
        <f t="shared" si="209"/>
        <v>0</v>
      </c>
      <c r="W1076" s="345">
        <f>IF(ISBLANK($B1076),0,VLOOKUP($B1076,Listen!$A$2:$C$45,2,FALSE))</f>
        <v>0</v>
      </c>
      <c r="X1076" s="345">
        <f>IF(ISBLANK($B1076),0,VLOOKUP($B1076,Listen!$A$2:$C$45,3,FALSE))</f>
        <v>0</v>
      </c>
      <c r="Y1076" s="372">
        <f t="shared" si="211"/>
        <v>0</v>
      </c>
      <c r="Z1076" s="372">
        <f t="shared" si="212"/>
        <v>0</v>
      </c>
      <c r="AA1076" s="372">
        <f t="shared" si="212"/>
        <v>0</v>
      </c>
      <c r="AB1076" s="372">
        <f t="shared" si="212"/>
        <v>0</v>
      </c>
      <c r="AC1076" s="372">
        <f t="shared" si="212"/>
        <v>0</v>
      </c>
      <c r="AD1076" s="372">
        <f t="shared" si="212"/>
        <v>0</v>
      </c>
      <c r="AE1076" s="372">
        <f t="shared" si="212"/>
        <v>0</v>
      </c>
      <c r="AF1076" s="346">
        <f t="shared" si="210"/>
        <v>0</v>
      </c>
      <c r="AG1076" s="346">
        <f>IF(C1076=Allgemeines!$C$12,SAV!$V1076-SAV!$AH1076,HLOOKUP(Allgemeines!$C$12-1,$AI$4:$AO$2000,ROW(C1076)-3,FALSE)-$AH1076)</f>
        <v>0</v>
      </c>
      <c r="AH1076" s="346">
        <f>HLOOKUP(Allgemeines!$C$12,$AI$4:$AO$2000,ROW(C1076)-3,FALSE)</f>
        <v>0</v>
      </c>
      <c r="AI1076" s="346">
        <f t="shared" si="201"/>
        <v>0</v>
      </c>
      <c r="AJ1076" s="346">
        <f t="shared" si="202"/>
        <v>0</v>
      </c>
      <c r="AK1076" s="346">
        <f t="shared" si="203"/>
        <v>0</v>
      </c>
      <c r="AL1076" s="346">
        <f t="shared" si="204"/>
        <v>0</v>
      </c>
      <c r="AM1076" s="346">
        <f t="shared" si="205"/>
        <v>0</v>
      </c>
      <c r="AN1076" s="346">
        <f t="shared" si="206"/>
        <v>0</v>
      </c>
      <c r="AO1076" s="346">
        <f t="shared" si="207"/>
        <v>0</v>
      </c>
    </row>
    <row r="1077" spans="1:41" x14ac:dyDescent="0.25">
      <c r="A1077" s="369"/>
      <c r="B1077" s="369"/>
      <c r="C1077" s="370"/>
      <c r="D1077" s="369"/>
      <c r="E1077" s="369"/>
      <c r="F1077" s="369"/>
      <c r="G1077" s="344">
        <f t="shared" si="208"/>
        <v>0</v>
      </c>
      <c r="H1077" s="369"/>
      <c r="I1077" s="369"/>
      <c r="J1077" s="369"/>
      <c r="K1077" s="369"/>
      <c r="L1077" s="369"/>
      <c r="M1077" s="369"/>
      <c r="N1077" s="369"/>
      <c r="O1077" s="369"/>
      <c r="P1077" s="371"/>
      <c r="Q1077" s="465">
        <f>IF(C1077&gt;Allgemeines!$C$12,0,SUM(G1077,H1077,J1077,K1077,M1077:N1077)-SUM(I1077,L1077,O1077:P1077))</f>
        <v>0</v>
      </c>
      <c r="R1077" s="369"/>
      <c r="S1077" s="369"/>
      <c r="T1077" s="369"/>
      <c r="U1077" s="369"/>
      <c r="V1077" s="344">
        <f t="shared" si="209"/>
        <v>0</v>
      </c>
      <c r="W1077" s="345">
        <f>IF(ISBLANK($B1077),0,VLOOKUP($B1077,Listen!$A$2:$C$45,2,FALSE))</f>
        <v>0</v>
      </c>
      <c r="X1077" s="345">
        <f>IF(ISBLANK($B1077),0,VLOOKUP($B1077,Listen!$A$2:$C$45,3,FALSE))</f>
        <v>0</v>
      </c>
      <c r="Y1077" s="372">
        <f t="shared" si="211"/>
        <v>0</v>
      </c>
      <c r="Z1077" s="372">
        <f t="shared" si="212"/>
        <v>0</v>
      </c>
      <c r="AA1077" s="372">
        <f t="shared" si="212"/>
        <v>0</v>
      </c>
      <c r="AB1077" s="372">
        <f t="shared" si="212"/>
        <v>0</v>
      </c>
      <c r="AC1077" s="372">
        <f t="shared" si="212"/>
        <v>0</v>
      </c>
      <c r="AD1077" s="372">
        <f t="shared" si="212"/>
        <v>0</v>
      </c>
      <c r="AE1077" s="372">
        <f t="shared" si="212"/>
        <v>0</v>
      </c>
      <c r="AF1077" s="346">
        <f t="shared" si="210"/>
        <v>0</v>
      </c>
      <c r="AG1077" s="346">
        <f>IF(C1077=Allgemeines!$C$12,SAV!$V1077-SAV!$AH1077,HLOOKUP(Allgemeines!$C$12-1,$AI$4:$AO$2000,ROW(C1077)-3,FALSE)-$AH1077)</f>
        <v>0</v>
      </c>
      <c r="AH1077" s="346">
        <f>HLOOKUP(Allgemeines!$C$12,$AI$4:$AO$2000,ROW(C1077)-3,FALSE)</f>
        <v>0</v>
      </c>
      <c r="AI1077" s="346">
        <f t="shared" si="201"/>
        <v>0</v>
      </c>
      <c r="AJ1077" s="346">
        <f t="shared" si="202"/>
        <v>0</v>
      </c>
      <c r="AK1077" s="346">
        <f t="shared" si="203"/>
        <v>0</v>
      </c>
      <c r="AL1077" s="346">
        <f t="shared" si="204"/>
        <v>0</v>
      </c>
      <c r="AM1077" s="346">
        <f t="shared" si="205"/>
        <v>0</v>
      </c>
      <c r="AN1077" s="346">
        <f t="shared" si="206"/>
        <v>0</v>
      </c>
      <c r="AO1077" s="346">
        <f t="shared" si="207"/>
        <v>0</v>
      </c>
    </row>
    <row r="1078" spans="1:41" x14ac:dyDescent="0.25">
      <c r="A1078" s="369"/>
      <c r="B1078" s="369"/>
      <c r="C1078" s="370"/>
      <c r="D1078" s="369"/>
      <c r="E1078" s="369"/>
      <c r="F1078" s="369"/>
      <c r="G1078" s="344">
        <f t="shared" si="208"/>
        <v>0</v>
      </c>
      <c r="H1078" s="369"/>
      <c r="I1078" s="369"/>
      <c r="J1078" s="369"/>
      <c r="K1078" s="369"/>
      <c r="L1078" s="369"/>
      <c r="M1078" s="369"/>
      <c r="N1078" s="369"/>
      <c r="O1078" s="369"/>
      <c r="P1078" s="371"/>
      <c r="Q1078" s="465">
        <f>IF(C1078&gt;Allgemeines!$C$12,0,SUM(G1078,H1078,J1078,K1078,M1078:N1078)-SUM(I1078,L1078,O1078:P1078))</f>
        <v>0</v>
      </c>
      <c r="R1078" s="369"/>
      <c r="S1078" s="369"/>
      <c r="T1078" s="369"/>
      <c r="U1078" s="369"/>
      <c r="V1078" s="344">
        <f t="shared" si="209"/>
        <v>0</v>
      </c>
      <c r="W1078" s="345">
        <f>IF(ISBLANK($B1078),0,VLOOKUP($B1078,Listen!$A$2:$C$45,2,FALSE))</f>
        <v>0</v>
      </c>
      <c r="X1078" s="345">
        <f>IF(ISBLANK($B1078),0,VLOOKUP($B1078,Listen!$A$2:$C$45,3,FALSE))</f>
        <v>0</v>
      </c>
      <c r="Y1078" s="372">
        <f t="shared" si="211"/>
        <v>0</v>
      </c>
      <c r="Z1078" s="372">
        <f t="shared" si="212"/>
        <v>0</v>
      </c>
      <c r="AA1078" s="372">
        <f t="shared" si="212"/>
        <v>0</v>
      </c>
      <c r="AB1078" s="372">
        <f t="shared" si="212"/>
        <v>0</v>
      </c>
      <c r="AC1078" s="372">
        <f t="shared" si="212"/>
        <v>0</v>
      </c>
      <c r="AD1078" s="372">
        <f t="shared" si="212"/>
        <v>0</v>
      </c>
      <c r="AE1078" s="372">
        <f t="shared" si="212"/>
        <v>0</v>
      </c>
      <c r="AF1078" s="346">
        <f t="shared" si="210"/>
        <v>0</v>
      </c>
      <c r="AG1078" s="346">
        <f>IF(C1078=Allgemeines!$C$12,SAV!$V1078-SAV!$AH1078,HLOOKUP(Allgemeines!$C$12-1,$AI$4:$AO$2000,ROW(C1078)-3,FALSE)-$AH1078)</f>
        <v>0</v>
      </c>
      <c r="AH1078" s="346">
        <f>HLOOKUP(Allgemeines!$C$12,$AI$4:$AO$2000,ROW(C1078)-3,FALSE)</f>
        <v>0</v>
      </c>
      <c r="AI1078" s="346">
        <f t="shared" si="201"/>
        <v>0</v>
      </c>
      <c r="AJ1078" s="346">
        <f t="shared" si="202"/>
        <v>0</v>
      </c>
      <c r="AK1078" s="346">
        <f t="shared" si="203"/>
        <v>0</v>
      </c>
      <c r="AL1078" s="346">
        <f t="shared" si="204"/>
        <v>0</v>
      </c>
      <c r="AM1078" s="346">
        <f t="shared" si="205"/>
        <v>0</v>
      </c>
      <c r="AN1078" s="346">
        <f t="shared" si="206"/>
        <v>0</v>
      </c>
      <c r="AO1078" s="346">
        <f t="shared" si="207"/>
        <v>0</v>
      </c>
    </row>
    <row r="1079" spans="1:41" x14ac:dyDescent="0.25">
      <c r="A1079" s="369"/>
      <c r="B1079" s="369"/>
      <c r="C1079" s="370"/>
      <c r="D1079" s="369"/>
      <c r="E1079" s="369"/>
      <c r="F1079" s="369"/>
      <c r="G1079" s="344">
        <f t="shared" si="208"/>
        <v>0</v>
      </c>
      <c r="H1079" s="369"/>
      <c r="I1079" s="369"/>
      <c r="J1079" s="369"/>
      <c r="K1079" s="369"/>
      <c r="L1079" s="369"/>
      <c r="M1079" s="369"/>
      <c r="N1079" s="369"/>
      <c r="O1079" s="369"/>
      <c r="P1079" s="371"/>
      <c r="Q1079" s="465">
        <f>IF(C1079&gt;Allgemeines!$C$12,0,SUM(G1079,H1079,J1079,K1079,M1079:N1079)-SUM(I1079,L1079,O1079:P1079))</f>
        <v>0</v>
      </c>
      <c r="R1079" s="369"/>
      <c r="S1079" s="369"/>
      <c r="T1079" s="369"/>
      <c r="U1079" s="369"/>
      <c r="V1079" s="344">
        <f t="shared" si="209"/>
        <v>0</v>
      </c>
      <c r="W1079" s="345">
        <f>IF(ISBLANK($B1079),0,VLOOKUP($B1079,Listen!$A$2:$C$45,2,FALSE))</f>
        <v>0</v>
      </c>
      <c r="X1079" s="345">
        <f>IF(ISBLANK($B1079),0,VLOOKUP($B1079,Listen!$A$2:$C$45,3,FALSE))</f>
        <v>0</v>
      </c>
      <c r="Y1079" s="372">
        <f t="shared" si="211"/>
        <v>0</v>
      </c>
      <c r="Z1079" s="372">
        <f t="shared" si="212"/>
        <v>0</v>
      </c>
      <c r="AA1079" s="372">
        <f t="shared" si="212"/>
        <v>0</v>
      </c>
      <c r="AB1079" s="372">
        <f t="shared" si="212"/>
        <v>0</v>
      </c>
      <c r="AC1079" s="372">
        <f t="shared" si="212"/>
        <v>0</v>
      </c>
      <c r="AD1079" s="372">
        <f t="shared" si="212"/>
        <v>0</v>
      </c>
      <c r="AE1079" s="372">
        <f t="shared" si="212"/>
        <v>0</v>
      </c>
      <c r="AF1079" s="346">
        <f t="shared" si="210"/>
        <v>0</v>
      </c>
      <c r="AG1079" s="346">
        <f>IF(C1079=Allgemeines!$C$12,SAV!$V1079-SAV!$AH1079,HLOOKUP(Allgemeines!$C$12-1,$AI$4:$AO$2000,ROW(C1079)-3,FALSE)-$AH1079)</f>
        <v>0</v>
      </c>
      <c r="AH1079" s="346">
        <f>HLOOKUP(Allgemeines!$C$12,$AI$4:$AO$2000,ROW(C1079)-3,FALSE)</f>
        <v>0</v>
      </c>
      <c r="AI1079" s="346">
        <f t="shared" si="201"/>
        <v>0</v>
      </c>
      <c r="AJ1079" s="346">
        <f t="shared" si="202"/>
        <v>0</v>
      </c>
      <c r="AK1079" s="346">
        <f t="shared" si="203"/>
        <v>0</v>
      </c>
      <c r="AL1079" s="346">
        <f t="shared" si="204"/>
        <v>0</v>
      </c>
      <c r="AM1079" s="346">
        <f t="shared" si="205"/>
        <v>0</v>
      </c>
      <c r="AN1079" s="346">
        <f t="shared" si="206"/>
        <v>0</v>
      </c>
      <c r="AO1079" s="346">
        <f t="shared" si="207"/>
        <v>0</v>
      </c>
    </row>
    <row r="1080" spans="1:41" x14ac:dyDescent="0.25">
      <c r="A1080" s="369"/>
      <c r="B1080" s="369"/>
      <c r="C1080" s="370"/>
      <c r="D1080" s="369"/>
      <c r="E1080" s="369"/>
      <c r="F1080" s="369"/>
      <c r="G1080" s="344">
        <f t="shared" si="208"/>
        <v>0</v>
      </c>
      <c r="H1080" s="369"/>
      <c r="I1080" s="369"/>
      <c r="J1080" s="369"/>
      <c r="K1080" s="369"/>
      <c r="L1080" s="369"/>
      <c r="M1080" s="369"/>
      <c r="N1080" s="369"/>
      <c r="O1080" s="369"/>
      <c r="P1080" s="371"/>
      <c r="Q1080" s="465">
        <f>IF(C1080&gt;Allgemeines!$C$12,0,SUM(G1080,H1080,J1080,K1080,M1080:N1080)-SUM(I1080,L1080,O1080:P1080))</f>
        <v>0</v>
      </c>
      <c r="R1080" s="369"/>
      <c r="S1080" s="369"/>
      <c r="T1080" s="369"/>
      <c r="U1080" s="369"/>
      <c r="V1080" s="344">
        <f t="shared" si="209"/>
        <v>0</v>
      </c>
      <c r="W1080" s="345">
        <f>IF(ISBLANK($B1080),0,VLOOKUP($B1080,Listen!$A$2:$C$45,2,FALSE))</f>
        <v>0</v>
      </c>
      <c r="X1080" s="345">
        <f>IF(ISBLANK($B1080),0,VLOOKUP($B1080,Listen!$A$2:$C$45,3,FALSE))</f>
        <v>0</v>
      </c>
      <c r="Y1080" s="372">
        <f t="shared" si="211"/>
        <v>0</v>
      </c>
      <c r="Z1080" s="372">
        <f t="shared" si="212"/>
        <v>0</v>
      </c>
      <c r="AA1080" s="372">
        <f t="shared" si="212"/>
        <v>0</v>
      </c>
      <c r="AB1080" s="372">
        <f t="shared" si="212"/>
        <v>0</v>
      </c>
      <c r="AC1080" s="372">
        <f t="shared" si="212"/>
        <v>0</v>
      </c>
      <c r="AD1080" s="372">
        <f t="shared" si="212"/>
        <v>0</v>
      </c>
      <c r="AE1080" s="372">
        <f t="shared" si="212"/>
        <v>0</v>
      </c>
      <c r="AF1080" s="346">
        <f t="shared" si="210"/>
        <v>0</v>
      </c>
      <c r="AG1080" s="346">
        <f>IF(C1080=Allgemeines!$C$12,SAV!$V1080-SAV!$AH1080,HLOOKUP(Allgemeines!$C$12-1,$AI$4:$AO$2000,ROW(C1080)-3,FALSE)-$AH1080)</f>
        <v>0</v>
      </c>
      <c r="AH1080" s="346">
        <f>HLOOKUP(Allgemeines!$C$12,$AI$4:$AO$2000,ROW(C1080)-3,FALSE)</f>
        <v>0</v>
      </c>
      <c r="AI1080" s="346">
        <f t="shared" si="201"/>
        <v>0</v>
      </c>
      <c r="AJ1080" s="346">
        <f t="shared" si="202"/>
        <v>0</v>
      </c>
      <c r="AK1080" s="346">
        <f t="shared" si="203"/>
        <v>0</v>
      </c>
      <c r="AL1080" s="346">
        <f t="shared" si="204"/>
        <v>0</v>
      </c>
      <c r="AM1080" s="346">
        <f t="shared" si="205"/>
        <v>0</v>
      </c>
      <c r="AN1080" s="346">
        <f t="shared" si="206"/>
        <v>0</v>
      </c>
      <c r="AO1080" s="346">
        <f t="shared" si="207"/>
        <v>0</v>
      </c>
    </row>
    <row r="1081" spans="1:41" x14ac:dyDescent="0.25">
      <c r="A1081" s="369"/>
      <c r="B1081" s="369"/>
      <c r="C1081" s="370"/>
      <c r="D1081" s="369"/>
      <c r="E1081" s="369"/>
      <c r="F1081" s="369"/>
      <c r="G1081" s="344">
        <f t="shared" si="208"/>
        <v>0</v>
      </c>
      <c r="H1081" s="369"/>
      <c r="I1081" s="369"/>
      <c r="J1081" s="369"/>
      <c r="K1081" s="369"/>
      <c r="L1081" s="369"/>
      <c r="M1081" s="369"/>
      <c r="N1081" s="369"/>
      <c r="O1081" s="369"/>
      <c r="P1081" s="371"/>
      <c r="Q1081" s="465">
        <f>IF(C1081&gt;Allgemeines!$C$12,0,SUM(G1081,H1081,J1081,K1081,M1081:N1081)-SUM(I1081,L1081,O1081:P1081))</f>
        <v>0</v>
      </c>
      <c r="R1081" s="369"/>
      <c r="S1081" s="369"/>
      <c r="T1081" s="369"/>
      <c r="U1081" s="369"/>
      <c r="V1081" s="344">
        <f t="shared" si="209"/>
        <v>0</v>
      </c>
      <c r="W1081" s="345">
        <f>IF(ISBLANK($B1081),0,VLOOKUP($B1081,Listen!$A$2:$C$45,2,FALSE))</f>
        <v>0</v>
      </c>
      <c r="X1081" s="345">
        <f>IF(ISBLANK($B1081),0,VLOOKUP($B1081,Listen!$A$2:$C$45,3,FALSE))</f>
        <v>0</v>
      </c>
      <c r="Y1081" s="372">
        <f t="shared" si="211"/>
        <v>0</v>
      </c>
      <c r="Z1081" s="372">
        <f t="shared" si="212"/>
        <v>0</v>
      </c>
      <c r="AA1081" s="372">
        <f t="shared" si="212"/>
        <v>0</v>
      </c>
      <c r="AB1081" s="372">
        <f t="shared" si="212"/>
        <v>0</v>
      </c>
      <c r="AC1081" s="372">
        <f t="shared" si="212"/>
        <v>0</v>
      </c>
      <c r="AD1081" s="372">
        <f t="shared" si="212"/>
        <v>0</v>
      </c>
      <c r="AE1081" s="372">
        <f t="shared" si="212"/>
        <v>0</v>
      </c>
      <c r="AF1081" s="346">
        <f t="shared" si="210"/>
        <v>0</v>
      </c>
      <c r="AG1081" s="346">
        <f>IF(C1081=Allgemeines!$C$12,SAV!$V1081-SAV!$AH1081,HLOOKUP(Allgemeines!$C$12-1,$AI$4:$AO$2000,ROW(C1081)-3,FALSE)-$AH1081)</f>
        <v>0</v>
      </c>
      <c r="AH1081" s="346">
        <f>HLOOKUP(Allgemeines!$C$12,$AI$4:$AO$2000,ROW(C1081)-3,FALSE)</f>
        <v>0</v>
      </c>
      <c r="AI1081" s="346">
        <f t="shared" si="201"/>
        <v>0</v>
      </c>
      <c r="AJ1081" s="346">
        <f t="shared" si="202"/>
        <v>0</v>
      </c>
      <c r="AK1081" s="346">
        <f t="shared" si="203"/>
        <v>0</v>
      </c>
      <c r="AL1081" s="346">
        <f t="shared" si="204"/>
        <v>0</v>
      </c>
      <c r="AM1081" s="346">
        <f t="shared" si="205"/>
        <v>0</v>
      </c>
      <c r="AN1081" s="346">
        <f t="shared" si="206"/>
        <v>0</v>
      </c>
      <c r="AO1081" s="346">
        <f t="shared" si="207"/>
        <v>0</v>
      </c>
    </row>
    <row r="1082" spans="1:41" x14ac:dyDescent="0.25">
      <c r="A1082" s="369"/>
      <c r="B1082" s="369"/>
      <c r="C1082" s="370"/>
      <c r="D1082" s="369"/>
      <c r="E1082" s="369"/>
      <c r="F1082" s="369"/>
      <c r="G1082" s="344">
        <f t="shared" si="208"/>
        <v>0</v>
      </c>
      <c r="H1082" s="369"/>
      <c r="I1082" s="369"/>
      <c r="J1082" s="369"/>
      <c r="K1082" s="369"/>
      <c r="L1082" s="369"/>
      <c r="M1082" s="369"/>
      <c r="N1082" s="369"/>
      <c r="O1082" s="369"/>
      <c r="P1082" s="371"/>
      <c r="Q1082" s="465">
        <f>IF(C1082&gt;Allgemeines!$C$12,0,SUM(G1082,H1082,J1082,K1082,M1082:N1082)-SUM(I1082,L1082,O1082:P1082))</f>
        <v>0</v>
      </c>
      <c r="R1082" s="369"/>
      <c r="S1082" s="369"/>
      <c r="T1082" s="369"/>
      <c r="U1082" s="369"/>
      <c r="V1082" s="344">
        <f t="shared" si="209"/>
        <v>0</v>
      </c>
      <c r="W1082" s="345">
        <f>IF(ISBLANK($B1082),0,VLOOKUP($B1082,Listen!$A$2:$C$45,2,FALSE))</f>
        <v>0</v>
      </c>
      <c r="X1082" s="345">
        <f>IF(ISBLANK($B1082),0,VLOOKUP($B1082,Listen!$A$2:$C$45,3,FALSE))</f>
        <v>0</v>
      </c>
      <c r="Y1082" s="372">
        <f t="shared" si="211"/>
        <v>0</v>
      </c>
      <c r="Z1082" s="372">
        <f t="shared" si="212"/>
        <v>0</v>
      </c>
      <c r="AA1082" s="372">
        <f t="shared" si="212"/>
        <v>0</v>
      </c>
      <c r="AB1082" s="372">
        <f t="shared" si="212"/>
        <v>0</v>
      </c>
      <c r="AC1082" s="372">
        <f t="shared" si="212"/>
        <v>0</v>
      </c>
      <c r="AD1082" s="372">
        <f t="shared" si="212"/>
        <v>0</v>
      </c>
      <c r="AE1082" s="372">
        <f t="shared" si="212"/>
        <v>0</v>
      </c>
      <c r="AF1082" s="346">
        <f t="shared" si="210"/>
        <v>0</v>
      </c>
      <c r="AG1082" s="346">
        <f>IF(C1082=Allgemeines!$C$12,SAV!$V1082-SAV!$AH1082,HLOOKUP(Allgemeines!$C$12-1,$AI$4:$AO$2000,ROW(C1082)-3,FALSE)-$AH1082)</f>
        <v>0</v>
      </c>
      <c r="AH1082" s="346">
        <f>HLOOKUP(Allgemeines!$C$12,$AI$4:$AO$2000,ROW(C1082)-3,FALSE)</f>
        <v>0</v>
      </c>
      <c r="AI1082" s="346">
        <f t="shared" si="201"/>
        <v>0</v>
      </c>
      <c r="AJ1082" s="346">
        <f t="shared" si="202"/>
        <v>0</v>
      </c>
      <c r="AK1082" s="346">
        <f t="shared" si="203"/>
        <v>0</v>
      </c>
      <c r="AL1082" s="346">
        <f t="shared" si="204"/>
        <v>0</v>
      </c>
      <c r="AM1082" s="346">
        <f t="shared" si="205"/>
        <v>0</v>
      </c>
      <c r="AN1082" s="346">
        <f t="shared" si="206"/>
        <v>0</v>
      </c>
      <c r="AO1082" s="346">
        <f t="shared" si="207"/>
        <v>0</v>
      </c>
    </row>
    <row r="1083" spans="1:41" x14ac:dyDescent="0.25">
      <c r="A1083" s="369"/>
      <c r="B1083" s="369"/>
      <c r="C1083" s="370"/>
      <c r="D1083" s="369"/>
      <c r="E1083" s="369"/>
      <c r="F1083" s="369"/>
      <c r="G1083" s="344">
        <f t="shared" si="208"/>
        <v>0</v>
      </c>
      <c r="H1083" s="369"/>
      <c r="I1083" s="369"/>
      <c r="J1083" s="369"/>
      <c r="K1083" s="369"/>
      <c r="L1083" s="369"/>
      <c r="M1083" s="369"/>
      <c r="N1083" s="369"/>
      <c r="O1083" s="369"/>
      <c r="P1083" s="371"/>
      <c r="Q1083" s="465">
        <f>IF(C1083&gt;Allgemeines!$C$12,0,SUM(G1083,H1083,J1083,K1083,M1083:N1083)-SUM(I1083,L1083,O1083:P1083))</f>
        <v>0</v>
      </c>
      <c r="R1083" s="369"/>
      <c r="S1083" s="369"/>
      <c r="T1083" s="369"/>
      <c r="U1083" s="369"/>
      <c r="V1083" s="344">
        <f t="shared" si="209"/>
        <v>0</v>
      </c>
      <c r="W1083" s="345">
        <f>IF(ISBLANK($B1083),0,VLOOKUP($B1083,Listen!$A$2:$C$45,2,FALSE))</f>
        <v>0</v>
      </c>
      <c r="X1083" s="345">
        <f>IF(ISBLANK($B1083),0,VLOOKUP($B1083,Listen!$A$2:$C$45,3,FALSE))</f>
        <v>0</v>
      </c>
      <c r="Y1083" s="372">
        <f t="shared" si="211"/>
        <v>0</v>
      </c>
      <c r="Z1083" s="372">
        <f t="shared" si="212"/>
        <v>0</v>
      </c>
      <c r="AA1083" s="372">
        <f t="shared" si="212"/>
        <v>0</v>
      </c>
      <c r="AB1083" s="372">
        <f t="shared" si="212"/>
        <v>0</v>
      </c>
      <c r="AC1083" s="372">
        <f t="shared" si="212"/>
        <v>0</v>
      </c>
      <c r="AD1083" s="372">
        <f t="shared" si="212"/>
        <v>0</v>
      </c>
      <c r="AE1083" s="372">
        <f t="shared" si="212"/>
        <v>0</v>
      </c>
      <c r="AF1083" s="346">
        <f t="shared" si="210"/>
        <v>0</v>
      </c>
      <c r="AG1083" s="346">
        <f>IF(C1083=Allgemeines!$C$12,SAV!$V1083-SAV!$AH1083,HLOOKUP(Allgemeines!$C$12-1,$AI$4:$AO$2000,ROW(C1083)-3,FALSE)-$AH1083)</f>
        <v>0</v>
      </c>
      <c r="AH1083" s="346">
        <f>HLOOKUP(Allgemeines!$C$12,$AI$4:$AO$2000,ROW(C1083)-3,FALSE)</f>
        <v>0</v>
      </c>
      <c r="AI1083" s="346">
        <f t="shared" si="201"/>
        <v>0</v>
      </c>
      <c r="AJ1083" s="346">
        <f t="shared" si="202"/>
        <v>0</v>
      </c>
      <c r="AK1083" s="346">
        <f t="shared" si="203"/>
        <v>0</v>
      </c>
      <c r="AL1083" s="346">
        <f t="shared" si="204"/>
        <v>0</v>
      </c>
      <c r="AM1083" s="346">
        <f t="shared" si="205"/>
        <v>0</v>
      </c>
      <c r="AN1083" s="346">
        <f t="shared" si="206"/>
        <v>0</v>
      </c>
      <c r="AO1083" s="346">
        <f t="shared" si="207"/>
        <v>0</v>
      </c>
    </row>
    <row r="1084" spans="1:41" x14ac:dyDescent="0.25">
      <c r="A1084" s="369"/>
      <c r="B1084" s="369"/>
      <c r="C1084" s="370"/>
      <c r="D1084" s="369"/>
      <c r="E1084" s="369"/>
      <c r="F1084" s="369"/>
      <c r="G1084" s="344">
        <f t="shared" si="208"/>
        <v>0</v>
      </c>
      <c r="H1084" s="369"/>
      <c r="I1084" s="369"/>
      <c r="J1084" s="369"/>
      <c r="K1084" s="369"/>
      <c r="L1084" s="369"/>
      <c r="M1084" s="369"/>
      <c r="N1084" s="369"/>
      <c r="O1084" s="369"/>
      <c r="P1084" s="371"/>
      <c r="Q1084" s="465">
        <f>IF(C1084&gt;Allgemeines!$C$12,0,SUM(G1084,H1084,J1084,K1084,M1084:N1084)-SUM(I1084,L1084,O1084:P1084))</f>
        <v>0</v>
      </c>
      <c r="R1084" s="369"/>
      <c r="S1084" s="369"/>
      <c r="T1084" s="369"/>
      <c r="U1084" s="369"/>
      <c r="V1084" s="344">
        <f t="shared" si="209"/>
        <v>0</v>
      </c>
      <c r="W1084" s="345">
        <f>IF(ISBLANK($B1084),0,VLOOKUP($B1084,Listen!$A$2:$C$45,2,FALSE))</f>
        <v>0</v>
      </c>
      <c r="X1084" s="345">
        <f>IF(ISBLANK($B1084),0,VLOOKUP($B1084,Listen!$A$2:$C$45,3,FALSE))</f>
        <v>0</v>
      </c>
      <c r="Y1084" s="372">
        <f t="shared" si="211"/>
        <v>0</v>
      </c>
      <c r="Z1084" s="372">
        <f t="shared" si="212"/>
        <v>0</v>
      </c>
      <c r="AA1084" s="372">
        <f t="shared" si="212"/>
        <v>0</v>
      </c>
      <c r="AB1084" s="372">
        <f t="shared" si="212"/>
        <v>0</v>
      </c>
      <c r="AC1084" s="372">
        <f t="shared" si="212"/>
        <v>0</v>
      </c>
      <c r="AD1084" s="372">
        <f t="shared" si="212"/>
        <v>0</v>
      </c>
      <c r="AE1084" s="372">
        <f t="shared" si="212"/>
        <v>0</v>
      </c>
      <c r="AF1084" s="346">
        <f t="shared" si="210"/>
        <v>0</v>
      </c>
      <c r="AG1084" s="346">
        <f>IF(C1084=Allgemeines!$C$12,SAV!$V1084-SAV!$AH1084,HLOOKUP(Allgemeines!$C$12-1,$AI$4:$AO$2000,ROW(C1084)-3,FALSE)-$AH1084)</f>
        <v>0</v>
      </c>
      <c r="AH1084" s="346">
        <f>HLOOKUP(Allgemeines!$C$12,$AI$4:$AO$2000,ROW(C1084)-3,FALSE)</f>
        <v>0</v>
      </c>
      <c r="AI1084" s="346">
        <f t="shared" si="201"/>
        <v>0</v>
      </c>
      <c r="AJ1084" s="346">
        <f t="shared" si="202"/>
        <v>0</v>
      </c>
      <c r="AK1084" s="346">
        <f t="shared" si="203"/>
        <v>0</v>
      </c>
      <c r="AL1084" s="346">
        <f t="shared" si="204"/>
        <v>0</v>
      </c>
      <c r="AM1084" s="346">
        <f t="shared" si="205"/>
        <v>0</v>
      </c>
      <c r="AN1084" s="346">
        <f t="shared" si="206"/>
        <v>0</v>
      </c>
      <c r="AO1084" s="346">
        <f t="shared" si="207"/>
        <v>0</v>
      </c>
    </row>
    <row r="1085" spans="1:41" x14ac:dyDescent="0.25">
      <c r="A1085" s="369"/>
      <c r="B1085" s="369"/>
      <c r="C1085" s="370"/>
      <c r="D1085" s="369"/>
      <c r="E1085" s="369"/>
      <c r="F1085" s="369"/>
      <c r="G1085" s="344">
        <f t="shared" si="208"/>
        <v>0</v>
      </c>
      <c r="H1085" s="369"/>
      <c r="I1085" s="369"/>
      <c r="J1085" s="369"/>
      <c r="K1085" s="369"/>
      <c r="L1085" s="369"/>
      <c r="M1085" s="369"/>
      <c r="N1085" s="369"/>
      <c r="O1085" s="369"/>
      <c r="P1085" s="371"/>
      <c r="Q1085" s="465">
        <f>IF(C1085&gt;Allgemeines!$C$12,0,SUM(G1085,H1085,J1085,K1085,M1085:N1085)-SUM(I1085,L1085,O1085:P1085))</f>
        <v>0</v>
      </c>
      <c r="R1085" s="369"/>
      <c r="S1085" s="369"/>
      <c r="T1085" s="369"/>
      <c r="U1085" s="369"/>
      <c r="V1085" s="344">
        <f t="shared" si="209"/>
        <v>0</v>
      </c>
      <c r="W1085" s="345">
        <f>IF(ISBLANK($B1085),0,VLOOKUP($B1085,Listen!$A$2:$C$45,2,FALSE))</f>
        <v>0</v>
      </c>
      <c r="X1085" s="345">
        <f>IF(ISBLANK($B1085),0,VLOOKUP($B1085,Listen!$A$2:$C$45,3,FALSE))</f>
        <v>0</v>
      </c>
      <c r="Y1085" s="372">
        <f t="shared" si="211"/>
        <v>0</v>
      </c>
      <c r="Z1085" s="372">
        <f t="shared" si="212"/>
        <v>0</v>
      </c>
      <c r="AA1085" s="372">
        <f t="shared" si="212"/>
        <v>0</v>
      </c>
      <c r="AB1085" s="372">
        <f t="shared" si="212"/>
        <v>0</v>
      </c>
      <c r="AC1085" s="372">
        <f t="shared" si="212"/>
        <v>0</v>
      </c>
      <c r="AD1085" s="372">
        <f t="shared" si="212"/>
        <v>0</v>
      </c>
      <c r="AE1085" s="372">
        <f t="shared" si="212"/>
        <v>0</v>
      </c>
      <c r="AF1085" s="346">
        <f t="shared" si="210"/>
        <v>0</v>
      </c>
      <c r="AG1085" s="346">
        <f>IF(C1085=Allgemeines!$C$12,SAV!$V1085-SAV!$AH1085,HLOOKUP(Allgemeines!$C$12-1,$AI$4:$AO$2000,ROW(C1085)-3,FALSE)-$AH1085)</f>
        <v>0</v>
      </c>
      <c r="AH1085" s="346">
        <f>HLOOKUP(Allgemeines!$C$12,$AI$4:$AO$2000,ROW(C1085)-3,FALSE)</f>
        <v>0</v>
      </c>
      <c r="AI1085" s="346">
        <f t="shared" si="201"/>
        <v>0</v>
      </c>
      <c r="AJ1085" s="346">
        <f t="shared" si="202"/>
        <v>0</v>
      </c>
      <c r="AK1085" s="346">
        <f t="shared" si="203"/>
        <v>0</v>
      </c>
      <c r="AL1085" s="346">
        <f t="shared" si="204"/>
        <v>0</v>
      </c>
      <c r="AM1085" s="346">
        <f t="shared" si="205"/>
        <v>0</v>
      </c>
      <c r="AN1085" s="346">
        <f t="shared" si="206"/>
        <v>0</v>
      </c>
      <c r="AO1085" s="346">
        <f t="shared" si="207"/>
        <v>0</v>
      </c>
    </row>
    <row r="1086" spans="1:41" x14ac:dyDescent="0.25">
      <c r="A1086" s="369"/>
      <c r="B1086" s="369"/>
      <c r="C1086" s="370"/>
      <c r="D1086" s="369"/>
      <c r="E1086" s="369"/>
      <c r="F1086" s="369"/>
      <c r="G1086" s="344">
        <f t="shared" si="208"/>
        <v>0</v>
      </c>
      <c r="H1086" s="369"/>
      <c r="I1086" s="369"/>
      <c r="J1086" s="369"/>
      <c r="K1086" s="369"/>
      <c r="L1086" s="369"/>
      <c r="M1086" s="369"/>
      <c r="N1086" s="369"/>
      <c r="O1086" s="369"/>
      <c r="P1086" s="371"/>
      <c r="Q1086" s="465">
        <f>IF(C1086&gt;Allgemeines!$C$12,0,SUM(G1086,H1086,J1086,K1086,M1086:N1086)-SUM(I1086,L1086,O1086:P1086))</f>
        <v>0</v>
      </c>
      <c r="R1086" s="369"/>
      <c r="S1086" s="369"/>
      <c r="T1086" s="369"/>
      <c r="U1086" s="369"/>
      <c r="V1086" s="344">
        <f t="shared" si="209"/>
        <v>0</v>
      </c>
      <c r="W1086" s="345">
        <f>IF(ISBLANK($B1086),0,VLOOKUP($B1086,Listen!$A$2:$C$45,2,FALSE))</f>
        <v>0</v>
      </c>
      <c r="X1086" s="345">
        <f>IF(ISBLANK($B1086),0,VLOOKUP($B1086,Listen!$A$2:$C$45,3,FALSE))</f>
        <v>0</v>
      </c>
      <c r="Y1086" s="372">
        <f t="shared" si="211"/>
        <v>0</v>
      </c>
      <c r="Z1086" s="372">
        <f t="shared" si="212"/>
        <v>0</v>
      </c>
      <c r="AA1086" s="372">
        <f t="shared" si="212"/>
        <v>0</v>
      </c>
      <c r="AB1086" s="372">
        <f t="shared" si="212"/>
        <v>0</v>
      </c>
      <c r="AC1086" s="372">
        <f t="shared" si="212"/>
        <v>0</v>
      </c>
      <c r="AD1086" s="372">
        <f t="shared" si="212"/>
        <v>0</v>
      </c>
      <c r="AE1086" s="372">
        <f t="shared" si="212"/>
        <v>0</v>
      </c>
      <c r="AF1086" s="346">
        <f t="shared" si="210"/>
        <v>0</v>
      </c>
      <c r="AG1086" s="346">
        <f>IF(C1086=Allgemeines!$C$12,SAV!$V1086-SAV!$AH1086,HLOOKUP(Allgemeines!$C$12-1,$AI$4:$AO$2000,ROW(C1086)-3,FALSE)-$AH1086)</f>
        <v>0</v>
      </c>
      <c r="AH1086" s="346">
        <f>HLOOKUP(Allgemeines!$C$12,$AI$4:$AO$2000,ROW(C1086)-3,FALSE)</f>
        <v>0</v>
      </c>
      <c r="AI1086" s="346">
        <f t="shared" si="201"/>
        <v>0</v>
      </c>
      <c r="AJ1086" s="346">
        <f t="shared" si="202"/>
        <v>0</v>
      </c>
      <c r="AK1086" s="346">
        <f t="shared" si="203"/>
        <v>0</v>
      </c>
      <c r="AL1086" s="346">
        <f t="shared" si="204"/>
        <v>0</v>
      </c>
      <c r="AM1086" s="346">
        <f t="shared" si="205"/>
        <v>0</v>
      </c>
      <c r="AN1086" s="346">
        <f t="shared" si="206"/>
        <v>0</v>
      </c>
      <c r="AO1086" s="346">
        <f t="shared" si="207"/>
        <v>0</v>
      </c>
    </row>
    <row r="1087" spans="1:41" x14ac:dyDescent="0.25">
      <c r="A1087" s="369"/>
      <c r="B1087" s="369"/>
      <c r="C1087" s="370"/>
      <c r="D1087" s="369"/>
      <c r="E1087" s="369"/>
      <c r="F1087" s="369"/>
      <c r="G1087" s="344">
        <f t="shared" si="208"/>
        <v>0</v>
      </c>
      <c r="H1087" s="369"/>
      <c r="I1087" s="369"/>
      <c r="J1087" s="369"/>
      <c r="K1087" s="369"/>
      <c r="L1087" s="369"/>
      <c r="M1087" s="369"/>
      <c r="N1087" s="369"/>
      <c r="O1087" s="369"/>
      <c r="P1087" s="371"/>
      <c r="Q1087" s="465">
        <f>IF(C1087&gt;Allgemeines!$C$12,0,SUM(G1087,H1087,J1087,K1087,M1087:N1087)-SUM(I1087,L1087,O1087:P1087))</f>
        <v>0</v>
      </c>
      <c r="R1087" s="369"/>
      <c r="S1087" s="369"/>
      <c r="T1087" s="369"/>
      <c r="U1087" s="369"/>
      <c r="V1087" s="344">
        <f t="shared" si="209"/>
        <v>0</v>
      </c>
      <c r="W1087" s="345">
        <f>IF(ISBLANK($B1087),0,VLOOKUP($B1087,Listen!$A$2:$C$45,2,FALSE))</f>
        <v>0</v>
      </c>
      <c r="X1087" s="345">
        <f>IF(ISBLANK($B1087),0,VLOOKUP($B1087,Listen!$A$2:$C$45,3,FALSE))</f>
        <v>0</v>
      </c>
      <c r="Y1087" s="372">
        <f t="shared" si="211"/>
        <v>0</v>
      </c>
      <c r="Z1087" s="372">
        <f t="shared" si="212"/>
        <v>0</v>
      </c>
      <c r="AA1087" s="372">
        <f t="shared" si="212"/>
        <v>0</v>
      </c>
      <c r="AB1087" s="372">
        <f t="shared" si="212"/>
        <v>0</v>
      </c>
      <c r="AC1087" s="372">
        <f t="shared" si="212"/>
        <v>0</v>
      </c>
      <c r="AD1087" s="372">
        <f t="shared" si="212"/>
        <v>0</v>
      </c>
      <c r="AE1087" s="372">
        <f t="shared" si="212"/>
        <v>0</v>
      </c>
      <c r="AF1087" s="346">
        <f t="shared" si="210"/>
        <v>0</v>
      </c>
      <c r="AG1087" s="346">
        <f>IF(C1087=Allgemeines!$C$12,SAV!$V1087-SAV!$AH1087,HLOOKUP(Allgemeines!$C$12-1,$AI$4:$AO$2000,ROW(C1087)-3,FALSE)-$AH1087)</f>
        <v>0</v>
      </c>
      <c r="AH1087" s="346">
        <f>HLOOKUP(Allgemeines!$C$12,$AI$4:$AO$2000,ROW(C1087)-3,FALSE)</f>
        <v>0</v>
      </c>
      <c r="AI1087" s="346">
        <f t="shared" si="201"/>
        <v>0</v>
      </c>
      <c r="AJ1087" s="346">
        <f t="shared" si="202"/>
        <v>0</v>
      </c>
      <c r="AK1087" s="346">
        <f t="shared" si="203"/>
        <v>0</v>
      </c>
      <c r="AL1087" s="346">
        <f t="shared" si="204"/>
        <v>0</v>
      </c>
      <c r="AM1087" s="346">
        <f t="shared" si="205"/>
        <v>0</v>
      </c>
      <c r="AN1087" s="346">
        <f t="shared" si="206"/>
        <v>0</v>
      </c>
      <c r="AO1087" s="346">
        <f t="shared" si="207"/>
        <v>0</v>
      </c>
    </row>
    <row r="1088" spans="1:41" x14ac:dyDescent="0.25">
      <c r="A1088" s="369"/>
      <c r="B1088" s="369"/>
      <c r="C1088" s="370"/>
      <c r="D1088" s="369"/>
      <c r="E1088" s="369"/>
      <c r="F1088" s="369"/>
      <c r="G1088" s="344">
        <f t="shared" si="208"/>
        <v>0</v>
      </c>
      <c r="H1088" s="369"/>
      <c r="I1088" s="369"/>
      <c r="J1088" s="369"/>
      <c r="K1088" s="369"/>
      <c r="L1088" s="369"/>
      <c r="M1088" s="369"/>
      <c r="N1088" s="369"/>
      <c r="O1088" s="369"/>
      <c r="P1088" s="371"/>
      <c r="Q1088" s="465">
        <f>IF(C1088&gt;Allgemeines!$C$12,0,SUM(G1088,H1088,J1088,K1088,M1088:N1088)-SUM(I1088,L1088,O1088:P1088))</f>
        <v>0</v>
      </c>
      <c r="R1088" s="369"/>
      <c r="S1088" s="369"/>
      <c r="T1088" s="369"/>
      <c r="U1088" s="369"/>
      <c r="V1088" s="344">
        <f t="shared" si="209"/>
        <v>0</v>
      </c>
      <c r="W1088" s="345">
        <f>IF(ISBLANK($B1088),0,VLOOKUP($B1088,Listen!$A$2:$C$45,2,FALSE))</f>
        <v>0</v>
      </c>
      <c r="X1088" s="345">
        <f>IF(ISBLANK($B1088),0,VLOOKUP($B1088,Listen!$A$2:$C$45,3,FALSE))</f>
        <v>0</v>
      </c>
      <c r="Y1088" s="372">
        <f t="shared" si="211"/>
        <v>0</v>
      </c>
      <c r="Z1088" s="372">
        <f t="shared" si="212"/>
        <v>0</v>
      </c>
      <c r="AA1088" s="372">
        <f t="shared" si="212"/>
        <v>0</v>
      </c>
      <c r="AB1088" s="372">
        <f t="shared" si="212"/>
        <v>0</v>
      </c>
      <c r="AC1088" s="372">
        <f t="shared" si="212"/>
        <v>0</v>
      </c>
      <c r="AD1088" s="372">
        <f t="shared" si="212"/>
        <v>0</v>
      </c>
      <c r="AE1088" s="372">
        <f t="shared" si="212"/>
        <v>0</v>
      </c>
      <c r="AF1088" s="346">
        <f t="shared" si="210"/>
        <v>0</v>
      </c>
      <c r="AG1088" s="346">
        <f>IF(C1088=Allgemeines!$C$12,SAV!$V1088-SAV!$AH1088,HLOOKUP(Allgemeines!$C$12-1,$AI$4:$AO$2000,ROW(C1088)-3,FALSE)-$AH1088)</f>
        <v>0</v>
      </c>
      <c r="AH1088" s="346">
        <f>HLOOKUP(Allgemeines!$C$12,$AI$4:$AO$2000,ROW(C1088)-3,FALSE)</f>
        <v>0</v>
      </c>
      <c r="AI1088" s="346">
        <f t="shared" si="201"/>
        <v>0</v>
      </c>
      <c r="AJ1088" s="346">
        <f t="shared" si="202"/>
        <v>0</v>
      </c>
      <c r="AK1088" s="346">
        <f t="shared" si="203"/>
        <v>0</v>
      </c>
      <c r="AL1088" s="346">
        <f t="shared" si="204"/>
        <v>0</v>
      </c>
      <c r="AM1088" s="346">
        <f t="shared" si="205"/>
        <v>0</v>
      </c>
      <c r="AN1088" s="346">
        <f t="shared" si="206"/>
        <v>0</v>
      </c>
      <c r="AO1088" s="346">
        <f t="shared" si="207"/>
        <v>0</v>
      </c>
    </row>
    <row r="1089" spans="1:41" x14ac:dyDescent="0.25">
      <c r="A1089" s="369"/>
      <c r="B1089" s="369"/>
      <c r="C1089" s="370"/>
      <c r="D1089" s="369"/>
      <c r="E1089" s="369"/>
      <c r="F1089" s="369"/>
      <c r="G1089" s="344">
        <f t="shared" si="208"/>
        <v>0</v>
      </c>
      <c r="H1089" s="369"/>
      <c r="I1089" s="369"/>
      <c r="J1089" s="369"/>
      <c r="K1089" s="369"/>
      <c r="L1089" s="369"/>
      <c r="M1089" s="369"/>
      <c r="N1089" s="369"/>
      <c r="O1089" s="369"/>
      <c r="P1089" s="371"/>
      <c r="Q1089" s="465">
        <f>IF(C1089&gt;Allgemeines!$C$12,0,SUM(G1089,H1089,J1089,K1089,M1089:N1089)-SUM(I1089,L1089,O1089:P1089))</f>
        <v>0</v>
      </c>
      <c r="R1089" s="369"/>
      <c r="S1089" s="369"/>
      <c r="T1089" s="369"/>
      <c r="U1089" s="369"/>
      <c r="V1089" s="344">
        <f t="shared" si="209"/>
        <v>0</v>
      </c>
      <c r="W1089" s="345">
        <f>IF(ISBLANK($B1089),0,VLOOKUP($B1089,Listen!$A$2:$C$45,2,FALSE))</f>
        <v>0</v>
      </c>
      <c r="X1089" s="345">
        <f>IF(ISBLANK($B1089),0,VLOOKUP($B1089,Listen!$A$2:$C$45,3,FALSE))</f>
        <v>0</v>
      </c>
      <c r="Y1089" s="372">
        <f t="shared" si="211"/>
        <v>0</v>
      </c>
      <c r="Z1089" s="372">
        <f t="shared" si="212"/>
        <v>0</v>
      </c>
      <c r="AA1089" s="372">
        <f t="shared" si="212"/>
        <v>0</v>
      </c>
      <c r="AB1089" s="372">
        <f t="shared" si="212"/>
        <v>0</v>
      </c>
      <c r="AC1089" s="372">
        <f t="shared" si="212"/>
        <v>0</v>
      </c>
      <c r="AD1089" s="372">
        <f t="shared" si="212"/>
        <v>0</v>
      </c>
      <c r="AE1089" s="372">
        <f t="shared" si="212"/>
        <v>0</v>
      </c>
      <c r="AF1089" s="346">
        <f t="shared" si="210"/>
        <v>0</v>
      </c>
      <c r="AG1089" s="346">
        <f>IF(C1089=Allgemeines!$C$12,SAV!$V1089-SAV!$AH1089,HLOOKUP(Allgemeines!$C$12-1,$AI$4:$AO$2000,ROW(C1089)-3,FALSE)-$AH1089)</f>
        <v>0</v>
      </c>
      <c r="AH1089" s="346">
        <f>HLOOKUP(Allgemeines!$C$12,$AI$4:$AO$2000,ROW(C1089)-3,FALSE)</f>
        <v>0</v>
      </c>
      <c r="AI1089" s="346">
        <f t="shared" si="201"/>
        <v>0</v>
      </c>
      <c r="AJ1089" s="346">
        <f t="shared" si="202"/>
        <v>0</v>
      </c>
      <c r="AK1089" s="346">
        <f t="shared" si="203"/>
        <v>0</v>
      </c>
      <c r="AL1089" s="346">
        <f t="shared" si="204"/>
        <v>0</v>
      </c>
      <c r="AM1089" s="346">
        <f t="shared" si="205"/>
        <v>0</v>
      </c>
      <c r="AN1089" s="346">
        <f t="shared" si="206"/>
        <v>0</v>
      </c>
      <c r="AO1089" s="346">
        <f t="shared" si="207"/>
        <v>0</v>
      </c>
    </row>
    <row r="1090" spans="1:41" x14ac:dyDescent="0.25">
      <c r="A1090" s="369"/>
      <c r="B1090" s="369"/>
      <c r="C1090" s="370"/>
      <c r="D1090" s="369"/>
      <c r="E1090" s="369"/>
      <c r="F1090" s="369"/>
      <c r="G1090" s="344">
        <f t="shared" si="208"/>
        <v>0</v>
      </c>
      <c r="H1090" s="369"/>
      <c r="I1090" s="369"/>
      <c r="J1090" s="369"/>
      <c r="K1090" s="369"/>
      <c r="L1090" s="369"/>
      <c r="M1090" s="369"/>
      <c r="N1090" s="369"/>
      <c r="O1090" s="369"/>
      <c r="P1090" s="371"/>
      <c r="Q1090" s="465">
        <f>IF(C1090&gt;Allgemeines!$C$12,0,SUM(G1090,H1090,J1090,K1090,M1090:N1090)-SUM(I1090,L1090,O1090:P1090))</f>
        <v>0</v>
      </c>
      <c r="R1090" s="369"/>
      <c r="S1090" s="369"/>
      <c r="T1090" s="369"/>
      <c r="U1090" s="369"/>
      <c r="V1090" s="344">
        <f t="shared" si="209"/>
        <v>0</v>
      </c>
      <c r="W1090" s="345">
        <f>IF(ISBLANK($B1090),0,VLOOKUP($B1090,Listen!$A$2:$C$45,2,FALSE))</f>
        <v>0</v>
      </c>
      <c r="X1090" s="345">
        <f>IF(ISBLANK($B1090),0,VLOOKUP($B1090,Listen!$A$2:$C$45,3,FALSE))</f>
        <v>0</v>
      </c>
      <c r="Y1090" s="372">
        <f t="shared" si="211"/>
        <v>0</v>
      </c>
      <c r="Z1090" s="372">
        <f t="shared" si="212"/>
        <v>0</v>
      </c>
      <c r="AA1090" s="372">
        <f t="shared" si="212"/>
        <v>0</v>
      </c>
      <c r="AB1090" s="372">
        <f t="shared" si="212"/>
        <v>0</v>
      </c>
      <c r="AC1090" s="372">
        <f t="shared" si="212"/>
        <v>0</v>
      </c>
      <c r="AD1090" s="372">
        <f t="shared" si="212"/>
        <v>0</v>
      </c>
      <c r="AE1090" s="372">
        <f t="shared" si="212"/>
        <v>0</v>
      </c>
      <c r="AF1090" s="346">
        <f t="shared" si="210"/>
        <v>0</v>
      </c>
      <c r="AG1090" s="346">
        <f>IF(C1090=Allgemeines!$C$12,SAV!$V1090-SAV!$AH1090,HLOOKUP(Allgemeines!$C$12-1,$AI$4:$AO$2000,ROW(C1090)-3,FALSE)-$AH1090)</f>
        <v>0</v>
      </c>
      <c r="AH1090" s="346">
        <f>HLOOKUP(Allgemeines!$C$12,$AI$4:$AO$2000,ROW(C1090)-3,FALSE)</f>
        <v>0</v>
      </c>
      <c r="AI1090" s="346">
        <f t="shared" si="201"/>
        <v>0</v>
      </c>
      <c r="AJ1090" s="346">
        <f t="shared" si="202"/>
        <v>0</v>
      </c>
      <c r="AK1090" s="346">
        <f t="shared" si="203"/>
        <v>0</v>
      </c>
      <c r="AL1090" s="346">
        <f t="shared" si="204"/>
        <v>0</v>
      </c>
      <c r="AM1090" s="346">
        <f t="shared" si="205"/>
        <v>0</v>
      </c>
      <c r="AN1090" s="346">
        <f t="shared" si="206"/>
        <v>0</v>
      </c>
      <c r="AO1090" s="346">
        <f t="shared" si="207"/>
        <v>0</v>
      </c>
    </row>
    <row r="1091" spans="1:41" x14ac:dyDescent="0.25">
      <c r="A1091" s="369"/>
      <c r="B1091" s="369"/>
      <c r="C1091" s="370"/>
      <c r="D1091" s="369"/>
      <c r="E1091" s="369"/>
      <c r="F1091" s="369"/>
      <c r="G1091" s="344">
        <f t="shared" si="208"/>
        <v>0</v>
      </c>
      <c r="H1091" s="369"/>
      <c r="I1091" s="369"/>
      <c r="J1091" s="369"/>
      <c r="K1091" s="369"/>
      <c r="L1091" s="369"/>
      <c r="M1091" s="369"/>
      <c r="N1091" s="369"/>
      <c r="O1091" s="369"/>
      <c r="P1091" s="371"/>
      <c r="Q1091" s="465">
        <f>IF(C1091&gt;Allgemeines!$C$12,0,SUM(G1091,H1091,J1091,K1091,M1091:N1091)-SUM(I1091,L1091,O1091:P1091))</f>
        <v>0</v>
      </c>
      <c r="R1091" s="369"/>
      <c r="S1091" s="369"/>
      <c r="T1091" s="369"/>
      <c r="U1091" s="369"/>
      <c r="V1091" s="344">
        <f t="shared" si="209"/>
        <v>0</v>
      </c>
      <c r="W1091" s="345">
        <f>IF(ISBLANK($B1091),0,VLOOKUP($B1091,Listen!$A$2:$C$45,2,FALSE))</f>
        <v>0</v>
      </c>
      <c r="X1091" s="345">
        <f>IF(ISBLANK($B1091),0,VLOOKUP($B1091,Listen!$A$2:$C$45,3,FALSE))</f>
        <v>0</v>
      </c>
      <c r="Y1091" s="372">
        <f t="shared" si="211"/>
        <v>0</v>
      </c>
      <c r="Z1091" s="372">
        <f t="shared" si="212"/>
        <v>0</v>
      </c>
      <c r="AA1091" s="372">
        <f t="shared" si="212"/>
        <v>0</v>
      </c>
      <c r="AB1091" s="372">
        <f t="shared" si="212"/>
        <v>0</v>
      </c>
      <c r="AC1091" s="372">
        <f t="shared" si="212"/>
        <v>0</v>
      </c>
      <c r="AD1091" s="372">
        <f t="shared" si="212"/>
        <v>0</v>
      </c>
      <c r="AE1091" s="372">
        <f t="shared" si="212"/>
        <v>0</v>
      </c>
      <c r="AF1091" s="346">
        <f t="shared" si="210"/>
        <v>0</v>
      </c>
      <c r="AG1091" s="346">
        <f>IF(C1091=Allgemeines!$C$12,SAV!$V1091-SAV!$AH1091,HLOOKUP(Allgemeines!$C$12-1,$AI$4:$AO$2000,ROW(C1091)-3,FALSE)-$AH1091)</f>
        <v>0</v>
      </c>
      <c r="AH1091" s="346">
        <f>HLOOKUP(Allgemeines!$C$12,$AI$4:$AO$2000,ROW(C1091)-3,FALSE)</f>
        <v>0</v>
      </c>
      <c r="AI1091" s="346">
        <f t="shared" si="201"/>
        <v>0</v>
      </c>
      <c r="AJ1091" s="346">
        <f t="shared" si="202"/>
        <v>0</v>
      </c>
      <c r="AK1091" s="346">
        <f t="shared" si="203"/>
        <v>0</v>
      </c>
      <c r="AL1091" s="346">
        <f t="shared" si="204"/>
        <v>0</v>
      </c>
      <c r="AM1091" s="346">
        <f t="shared" si="205"/>
        <v>0</v>
      </c>
      <c r="AN1091" s="346">
        <f t="shared" si="206"/>
        <v>0</v>
      </c>
      <c r="AO1091" s="346">
        <f t="shared" si="207"/>
        <v>0</v>
      </c>
    </row>
    <row r="1092" spans="1:41" x14ac:dyDescent="0.25">
      <c r="A1092" s="369"/>
      <c r="B1092" s="369"/>
      <c r="C1092" s="370"/>
      <c r="D1092" s="369"/>
      <c r="E1092" s="369"/>
      <c r="F1092" s="369"/>
      <c r="G1092" s="344">
        <f t="shared" si="208"/>
        <v>0</v>
      </c>
      <c r="H1092" s="369"/>
      <c r="I1092" s="369"/>
      <c r="J1092" s="369"/>
      <c r="K1092" s="369"/>
      <c r="L1092" s="369"/>
      <c r="M1092" s="369"/>
      <c r="N1092" s="369"/>
      <c r="O1092" s="369"/>
      <c r="P1092" s="371"/>
      <c r="Q1092" s="465">
        <f>IF(C1092&gt;Allgemeines!$C$12,0,SUM(G1092,H1092,J1092,K1092,M1092:N1092)-SUM(I1092,L1092,O1092:P1092))</f>
        <v>0</v>
      </c>
      <c r="R1092" s="369"/>
      <c r="S1092" s="369"/>
      <c r="T1092" s="369"/>
      <c r="U1092" s="369"/>
      <c r="V1092" s="344">
        <f t="shared" si="209"/>
        <v>0</v>
      </c>
      <c r="W1092" s="345">
        <f>IF(ISBLANK($B1092),0,VLOOKUP($B1092,Listen!$A$2:$C$45,2,FALSE))</f>
        <v>0</v>
      </c>
      <c r="X1092" s="345">
        <f>IF(ISBLANK($B1092),0,VLOOKUP($B1092,Listen!$A$2:$C$45,3,FALSE))</f>
        <v>0</v>
      </c>
      <c r="Y1092" s="372">
        <f t="shared" si="211"/>
        <v>0</v>
      </c>
      <c r="Z1092" s="372">
        <f t="shared" si="212"/>
        <v>0</v>
      </c>
      <c r="AA1092" s="372">
        <f t="shared" si="212"/>
        <v>0</v>
      </c>
      <c r="AB1092" s="372">
        <f t="shared" si="212"/>
        <v>0</v>
      </c>
      <c r="AC1092" s="372">
        <f t="shared" si="212"/>
        <v>0</v>
      </c>
      <c r="AD1092" s="372">
        <f t="shared" si="212"/>
        <v>0</v>
      </c>
      <c r="AE1092" s="372">
        <f t="shared" si="212"/>
        <v>0</v>
      </c>
      <c r="AF1092" s="346">
        <f t="shared" si="210"/>
        <v>0</v>
      </c>
      <c r="AG1092" s="346">
        <f>IF(C1092=Allgemeines!$C$12,SAV!$V1092-SAV!$AH1092,HLOOKUP(Allgemeines!$C$12-1,$AI$4:$AO$2000,ROW(C1092)-3,FALSE)-$AH1092)</f>
        <v>0</v>
      </c>
      <c r="AH1092" s="346">
        <f>HLOOKUP(Allgemeines!$C$12,$AI$4:$AO$2000,ROW(C1092)-3,FALSE)</f>
        <v>0</v>
      </c>
      <c r="AI1092" s="346">
        <f t="shared" si="201"/>
        <v>0</v>
      </c>
      <c r="AJ1092" s="346">
        <f t="shared" si="202"/>
        <v>0</v>
      </c>
      <c r="AK1092" s="346">
        <f t="shared" si="203"/>
        <v>0</v>
      </c>
      <c r="AL1092" s="346">
        <f t="shared" si="204"/>
        <v>0</v>
      </c>
      <c r="AM1092" s="346">
        <f t="shared" si="205"/>
        <v>0</v>
      </c>
      <c r="AN1092" s="346">
        <f t="shared" si="206"/>
        <v>0</v>
      </c>
      <c r="AO1092" s="346">
        <f t="shared" si="207"/>
        <v>0</v>
      </c>
    </row>
    <row r="1093" spans="1:41" x14ac:dyDescent="0.25">
      <c r="A1093" s="369"/>
      <c r="B1093" s="369"/>
      <c r="C1093" s="370"/>
      <c r="D1093" s="369"/>
      <c r="E1093" s="369"/>
      <c r="F1093" s="369"/>
      <c r="G1093" s="344">
        <f t="shared" si="208"/>
        <v>0</v>
      </c>
      <c r="H1093" s="369"/>
      <c r="I1093" s="369"/>
      <c r="J1093" s="369"/>
      <c r="K1093" s="369"/>
      <c r="L1093" s="369"/>
      <c r="M1093" s="369"/>
      <c r="N1093" s="369"/>
      <c r="O1093" s="369"/>
      <c r="P1093" s="371"/>
      <c r="Q1093" s="465">
        <f>IF(C1093&gt;Allgemeines!$C$12,0,SUM(G1093,H1093,J1093,K1093,M1093:N1093)-SUM(I1093,L1093,O1093:P1093))</f>
        <v>0</v>
      </c>
      <c r="R1093" s="369"/>
      <c r="S1093" s="369"/>
      <c r="T1093" s="369"/>
      <c r="U1093" s="369"/>
      <c r="V1093" s="344">
        <f t="shared" si="209"/>
        <v>0</v>
      </c>
      <c r="W1093" s="345">
        <f>IF(ISBLANK($B1093),0,VLOOKUP($B1093,Listen!$A$2:$C$45,2,FALSE))</f>
        <v>0</v>
      </c>
      <c r="X1093" s="345">
        <f>IF(ISBLANK($B1093),0,VLOOKUP($B1093,Listen!$A$2:$C$45,3,FALSE))</f>
        <v>0</v>
      </c>
      <c r="Y1093" s="372">
        <f t="shared" si="211"/>
        <v>0</v>
      </c>
      <c r="Z1093" s="372">
        <f t="shared" si="212"/>
        <v>0</v>
      </c>
      <c r="AA1093" s="372">
        <f t="shared" si="212"/>
        <v>0</v>
      </c>
      <c r="AB1093" s="372">
        <f t="shared" si="212"/>
        <v>0</v>
      </c>
      <c r="AC1093" s="372">
        <f t="shared" si="212"/>
        <v>0</v>
      </c>
      <c r="AD1093" s="372">
        <f t="shared" si="212"/>
        <v>0</v>
      </c>
      <c r="AE1093" s="372">
        <f t="shared" si="212"/>
        <v>0</v>
      </c>
      <c r="AF1093" s="346">
        <f t="shared" si="210"/>
        <v>0</v>
      </c>
      <c r="AG1093" s="346">
        <f>IF(C1093=Allgemeines!$C$12,SAV!$V1093-SAV!$AH1093,HLOOKUP(Allgemeines!$C$12-1,$AI$4:$AO$2000,ROW(C1093)-3,FALSE)-$AH1093)</f>
        <v>0</v>
      </c>
      <c r="AH1093" s="346">
        <f>HLOOKUP(Allgemeines!$C$12,$AI$4:$AO$2000,ROW(C1093)-3,FALSE)</f>
        <v>0</v>
      </c>
      <c r="AI1093" s="346">
        <f t="shared" ref="AI1093:AI1156" si="213">IF(OR($C1093=0,$V1093=0),0,IF($C1093&lt;=AI$4,$V1093-$V1093/Y1093*(AI$4-$C1093+1),0))</f>
        <v>0</v>
      </c>
      <c r="AJ1093" s="346">
        <f t="shared" ref="AJ1093:AJ1156" si="214">IF(OR($C1093=0,$V1093=0,Z1093-(AJ$4-$C1093)=0),0,IF($C1093&lt;AJ$4,AI1093-AI1093/(Z1093-(AJ$4-$C1093)),IF($C1093=AJ$4,$V1093-$V1093/Z1093,0)))</f>
        <v>0</v>
      </c>
      <c r="AK1093" s="346">
        <f t="shared" ref="AK1093:AK1156" si="215">IF(OR($C1093=0,$V1093=0,AA1093-(AK$4-$C1093)=0),0,IF($C1093&lt;AK$4,AJ1093-AJ1093/(AA1093-(AK$4-$C1093)),IF($C1093=AK$4,$V1093-$V1093/AA1093,0)))</f>
        <v>0</v>
      </c>
      <c r="AL1093" s="346">
        <f t="shared" ref="AL1093:AL1156" si="216">IF(OR($C1093=0,$V1093=0,AB1093-(AL$4-$C1093)=0),0,IF($C1093&lt;AL$4,AK1093-AK1093/(AB1093-(AL$4-$C1093)),IF($C1093=AL$4,$V1093-$V1093/AB1093,0)))</f>
        <v>0</v>
      </c>
      <c r="AM1093" s="346">
        <f t="shared" ref="AM1093:AM1156" si="217">IF(OR($C1093=0,$V1093=0,AC1093-(AM$4-$C1093)=0),0,IF($C1093&lt;AM$4,AL1093-AL1093/(AC1093-(AM$4-$C1093)),IF($C1093=AM$4,$V1093-$V1093/AC1093,0)))</f>
        <v>0</v>
      </c>
      <c r="AN1093" s="346">
        <f t="shared" ref="AN1093:AN1156" si="218">IF(OR($C1093=0,$V1093=0,AD1093-(AN$4-$C1093)=0),0,IF($C1093&lt;AN$4,AM1093-AM1093/(AD1093-(AN$4-$C1093)),IF($C1093=AN$4,$V1093-$V1093/AD1093,0)))</f>
        <v>0</v>
      </c>
      <c r="AO1093" s="346">
        <f t="shared" ref="AO1093:AO1156" si="219">IF(OR($C1093=0,$V1093=0,AE1093-(AO$4-$C1093)=0),0,IF($C1093&lt;AO$4,AN1093-AN1093/(AE1093-(AO$4-$C1093)),IF($C1093=AO$4,$V1093-$V1093/AE1093,0)))</f>
        <v>0</v>
      </c>
    </row>
    <row r="1094" spans="1:41" x14ac:dyDescent="0.25">
      <c r="A1094" s="369"/>
      <c r="B1094" s="369"/>
      <c r="C1094" s="370"/>
      <c r="D1094" s="369"/>
      <c r="E1094" s="369"/>
      <c r="F1094" s="369"/>
      <c r="G1094" s="344">
        <f t="shared" ref="G1094:G1157" si="220">D1094*E1094/100</f>
        <v>0</v>
      </c>
      <c r="H1094" s="369"/>
      <c r="I1094" s="369"/>
      <c r="J1094" s="369"/>
      <c r="K1094" s="369"/>
      <c r="L1094" s="369"/>
      <c r="M1094" s="369"/>
      <c r="N1094" s="369"/>
      <c r="O1094" s="369"/>
      <c r="P1094" s="371"/>
      <c r="Q1094" s="465">
        <f>IF(C1094&gt;Allgemeines!$C$12,0,SUM(G1094,H1094,J1094,K1094,M1094:N1094)-SUM(I1094,L1094,O1094:P1094))</f>
        <v>0</v>
      </c>
      <c r="R1094" s="369"/>
      <c r="S1094" s="369"/>
      <c r="T1094" s="369"/>
      <c r="U1094" s="369"/>
      <c r="V1094" s="344">
        <f t="shared" ref="V1094:V1157" si="221">Q1094-SUM(R1094:U1094)</f>
        <v>0</v>
      </c>
      <c r="W1094" s="345">
        <f>IF(ISBLANK($B1094),0,VLOOKUP($B1094,Listen!$A$2:$C$45,2,FALSE))</f>
        <v>0</v>
      </c>
      <c r="X1094" s="345">
        <f>IF(ISBLANK($B1094),0,VLOOKUP($B1094,Listen!$A$2:$C$45,3,FALSE))</f>
        <v>0</v>
      </c>
      <c r="Y1094" s="372">
        <f t="shared" si="211"/>
        <v>0</v>
      </c>
      <c r="Z1094" s="372">
        <f t="shared" si="212"/>
        <v>0</v>
      </c>
      <c r="AA1094" s="372">
        <f t="shared" si="212"/>
        <v>0</v>
      </c>
      <c r="AB1094" s="372">
        <f t="shared" ref="Z1094:AE1136" si="222">$W1094</f>
        <v>0</v>
      </c>
      <c r="AC1094" s="372">
        <f t="shared" si="222"/>
        <v>0</v>
      </c>
      <c r="AD1094" s="372">
        <f t="shared" si="222"/>
        <v>0</v>
      </c>
      <c r="AE1094" s="372">
        <f t="shared" si="222"/>
        <v>0</v>
      </c>
      <c r="AF1094" s="346">
        <f t="shared" ref="AF1094:AF1157" si="223">AH1094+AG1094</f>
        <v>0</v>
      </c>
      <c r="AG1094" s="346">
        <f>IF(C1094=Allgemeines!$C$12,SAV!$V1094-SAV!$AH1094,HLOOKUP(Allgemeines!$C$12-1,$AI$4:$AO$2000,ROW(C1094)-3,FALSE)-$AH1094)</f>
        <v>0</v>
      </c>
      <c r="AH1094" s="346">
        <f>HLOOKUP(Allgemeines!$C$12,$AI$4:$AO$2000,ROW(C1094)-3,FALSE)</f>
        <v>0</v>
      </c>
      <c r="AI1094" s="346">
        <f t="shared" si="213"/>
        <v>0</v>
      </c>
      <c r="AJ1094" s="346">
        <f t="shared" si="214"/>
        <v>0</v>
      </c>
      <c r="AK1094" s="346">
        <f t="shared" si="215"/>
        <v>0</v>
      </c>
      <c r="AL1094" s="346">
        <f t="shared" si="216"/>
        <v>0</v>
      </c>
      <c r="AM1094" s="346">
        <f t="shared" si="217"/>
        <v>0</v>
      </c>
      <c r="AN1094" s="346">
        <f t="shared" si="218"/>
        <v>0</v>
      </c>
      <c r="AO1094" s="346">
        <f t="shared" si="219"/>
        <v>0</v>
      </c>
    </row>
    <row r="1095" spans="1:41" x14ac:dyDescent="0.25">
      <c r="A1095" s="369"/>
      <c r="B1095" s="369"/>
      <c r="C1095" s="370"/>
      <c r="D1095" s="369"/>
      <c r="E1095" s="369"/>
      <c r="F1095" s="369"/>
      <c r="G1095" s="344">
        <f t="shared" si="220"/>
        <v>0</v>
      </c>
      <c r="H1095" s="369"/>
      <c r="I1095" s="369"/>
      <c r="J1095" s="369"/>
      <c r="K1095" s="369"/>
      <c r="L1095" s="369"/>
      <c r="M1095" s="369"/>
      <c r="N1095" s="369"/>
      <c r="O1095" s="369"/>
      <c r="P1095" s="371"/>
      <c r="Q1095" s="465">
        <f>IF(C1095&gt;Allgemeines!$C$12,0,SUM(G1095,H1095,J1095,K1095,M1095:N1095)-SUM(I1095,L1095,O1095:P1095))</f>
        <v>0</v>
      </c>
      <c r="R1095" s="369"/>
      <c r="S1095" s="369"/>
      <c r="T1095" s="369"/>
      <c r="U1095" s="369"/>
      <c r="V1095" s="344">
        <f t="shared" si="221"/>
        <v>0</v>
      </c>
      <c r="W1095" s="345">
        <f>IF(ISBLANK($B1095),0,VLOOKUP($B1095,Listen!$A$2:$C$45,2,FALSE))</f>
        <v>0</v>
      </c>
      <c r="X1095" s="345">
        <f>IF(ISBLANK($B1095),0,VLOOKUP($B1095,Listen!$A$2:$C$45,3,FALSE))</f>
        <v>0</v>
      </c>
      <c r="Y1095" s="372">
        <f t="shared" si="211"/>
        <v>0</v>
      </c>
      <c r="Z1095" s="372">
        <f t="shared" si="222"/>
        <v>0</v>
      </c>
      <c r="AA1095" s="372">
        <f t="shared" si="222"/>
        <v>0</v>
      </c>
      <c r="AB1095" s="372">
        <f t="shared" si="222"/>
        <v>0</v>
      </c>
      <c r="AC1095" s="372">
        <f t="shared" si="222"/>
        <v>0</v>
      </c>
      <c r="AD1095" s="372">
        <f t="shared" si="222"/>
        <v>0</v>
      </c>
      <c r="AE1095" s="372">
        <f t="shared" si="222"/>
        <v>0</v>
      </c>
      <c r="AF1095" s="346">
        <f t="shared" si="223"/>
        <v>0</v>
      </c>
      <c r="AG1095" s="346">
        <f>IF(C1095=Allgemeines!$C$12,SAV!$V1095-SAV!$AH1095,HLOOKUP(Allgemeines!$C$12-1,$AI$4:$AO$2000,ROW(C1095)-3,FALSE)-$AH1095)</f>
        <v>0</v>
      </c>
      <c r="AH1095" s="346">
        <f>HLOOKUP(Allgemeines!$C$12,$AI$4:$AO$2000,ROW(C1095)-3,FALSE)</f>
        <v>0</v>
      </c>
      <c r="AI1095" s="346">
        <f t="shared" si="213"/>
        <v>0</v>
      </c>
      <c r="AJ1095" s="346">
        <f t="shared" si="214"/>
        <v>0</v>
      </c>
      <c r="AK1095" s="346">
        <f t="shared" si="215"/>
        <v>0</v>
      </c>
      <c r="AL1095" s="346">
        <f t="shared" si="216"/>
        <v>0</v>
      </c>
      <c r="AM1095" s="346">
        <f t="shared" si="217"/>
        <v>0</v>
      </c>
      <c r="AN1095" s="346">
        <f t="shared" si="218"/>
        <v>0</v>
      </c>
      <c r="AO1095" s="346">
        <f t="shared" si="219"/>
        <v>0</v>
      </c>
    </row>
    <row r="1096" spans="1:41" x14ac:dyDescent="0.25">
      <c r="A1096" s="369"/>
      <c r="B1096" s="369"/>
      <c r="C1096" s="370"/>
      <c r="D1096" s="369"/>
      <c r="E1096" s="369"/>
      <c r="F1096" s="369"/>
      <c r="G1096" s="344">
        <f t="shared" si="220"/>
        <v>0</v>
      </c>
      <c r="H1096" s="369"/>
      <c r="I1096" s="369"/>
      <c r="J1096" s="369"/>
      <c r="K1096" s="369"/>
      <c r="L1096" s="369"/>
      <c r="M1096" s="369"/>
      <c r="N1096" s="369"/>
      <c r="O1096" s="369"/>
      <c r="P1096" s="371"/>
      <c r="Q1096" s="465">
        <f>IF(C1096&gt;Allgemeines!$C$12,0,SUM(G1096,H1096,J1096,K1096,M1096:N1096)-SUM(I1096,L1096,O1096:P1096))</f>
        <v>0</v>
      </c>
      <c r="R1096" s="369"/>
      <c r="S1096" s="369"/>
      <c r="T1096" s="369"/>
      <c r="U1096" s="369"/>
      <c r="V1096" s="344">
        <f t="shared" si="221"/>
        <v>0</v>
      </c>
      <c r="W1096" s="345">
        <f>IF(ISBLANK($B1096),0,VLOOKUP($B1096,Listen!$A$2:$C$45,2,FALSE))</f>
        <v>0</v>
      </c>
      <c r="X1096" s="345">
        <f>IF(ISBLANK($B1096),0,VLOOKUP($B1096,Listen!$A$2:$C$45,3,FALSE))</f>
        <v>0</v>
      </c>
      <c r="Y1096" s="372">
        <f t="shared" si="211"/>
        <v>0</v>
      </c>
      <c r="Z1096" s="372">
        <f t="shared" si="222"/>
        <v>0</v>
      </c>
      <c r="AA1096" s="372">
        <f t="shared" si="222"/>
        <v>0</v>
      </c>
      <c r="AB1096" s="372">
        <f t="shared" si="222"/>
        <v>0</v>
      </c>
      <c r="AC1096" s="372">
        <f t="shared" si="222"/>
        <v>0</v>
      </c>
      <c r="AD1096" s="372">
        <f t="shared" si="222"/>
        <v>0</v>
      </c>
      <c r="AE1096" s="372">
        <f t="shared" si="222"/>
        <v>0</v>
      </c>
      <c r="AF1096" s="346">
        <f t="shared" si="223"/>
        <v>0</v>
      </c>
      <c r="AG1096" s="346">
        <f>IF(C1096=Allgemeines!$C$12,SAV!$V1096-SAV!$AH1096,HLOOKUP(Allgemeines!$C$12-1,$AI$4:$AO$2000,ROW(C1096)-3,FALSE)-$AH1096)</f>
        <v>0</v>
      </c>
      <c r="AH1096" s="346">
        <f>HLOOKUP(Allgemeines!$C$12,$AI$4:$AO$2000,ROW(C1096)-3,FALSE)</f>
        <v>0</v>
      </c>
      <c r="AI1096" s="346">
        <f t="shared" si="213"/>
        <v>0</v>
      </c>
      <c r="AJ1096" s="346">
        <f t="shared" si="214"/>
        <v>0</v>
      </c>
      <c r="AK1096" s="346">
        <f t="shared" si="215"/>
        <v>0</v>
      </c>
      <c r="AL1096" s="346">
        <f t="shared" si="216"/>
        <v>0</v>
      </c>
      <c r="AM1096" s="346">
        <f t="shared" si="217"/>
        <v>0</v>
      </c>
      <c r="AN1096" s="346">
        <f t="shared" si="218"/>
        <v>0</v>
      </c>
      <c r="AO1096" s="346">
        <f t="shared" si="219"/>
        <v>0</v>
      </c>
    </row>
    <row r="1097" spans="1:41" x14ac:dyDescent="0.25">
      <c r="A1097" s="369"/>
      <c r="B1097" s="369"/>
      <c r="C1097" s="370"/>
      <c r="D1097" s="369"/>
      <c r="E1097" s="369"/>
      <c r="F1097" s="369"/>
      <c r="G1097" s="344">
        <f t="shared" si="220"/>
        <v>0</v>
      </c>
      <c r="H1097" s="369"/>
      <c r="I1097" s="369"/>
      <c r="J1097" s="369"/>
      <c r="K1097" s="369"/>
      <c r="L1097" s="369"/>
      <c r="M1097" s="369"/>
      <c r="N1097" s="369"/>
      <c r="O1097" s="369"/>
      <c r="P1097" s="371"/>
      <c r="Q1097" s="465">
        <f>IF(C1097&gt;Allgemeines!$C$12,0,SUM(G1097,H1097,J1097,K1097,M1097:N1097)-SUM(I1097,L1097,O1097:P1097))</f>
        <v>0</v>
      </c>
      <c r="R1097" s="369"/>
      <c r="S1097" s="369"/>
      <c r="T1097" s="369"/>
      <c r="U1097" s="369"/>
      <c r="V1097" s="344">
        <f t="shared" si="221"/>
        <v>0</v>
      </c>
      <c r="W1097" s="345">
        <f>IF(ISBLANK($B1097),0,VLOOKUP($B1097,Listen!$A$2:$C$45,2,FALSE))</f>
        <v>0</v>
      </c>
      <c r="X1097" s="345">
        <f>IF(ISBLANK($B1097),0,VLOOKUP($B1097,Listen!$A$2:$C$45,3,FALSE))</f>
        <v>0</v>
      </c>
      <c r="Y1097" s="372">
        <f t="shared" si="211"/>
        <v>0</v>
      </c>
      <c r="Z1097" s="372">
        <f t="shared" si="222"/>
        <v>0</v>
      </c>
      <c r="AA1097" s="372">
        <f t="shared" si="222"/>
        <v>0</v>
      </c>
      <c r="AB1097" s="372">
        <f t="shared" si="222"/>
        <v>0</v>
      </c>
      <c r="AC1097" s="372">
        <f t="shared" si="222"/>
        <v>0</v>
      </c>
      <c r="AD1097" s="372">
        <f t="shared" si="222"/>
        <v>0</v>
      </c>
      <c r="AE1097" s="372">
        <f t="shared" si="222"/>
        <v>0</v>
      </c>
      <c r="AF1097" s="346">
        <f t="shared" si="223"/>
        <v>0</v>
      </c>
      <c r="AG1097" s="346">
        <f>IF(C1097=Allgemeines!$C$12,SAV!$V1097-SAV!$AH1097,HLOOKUP(Allgemeines!$C$12-1,$AI$4:$AO$2000,ROW(C1097)-3,FALSE)-$AH1097)</f>
        <v>0</v>
      </c>
      <c r="AH1097" s="346">
        <f>HLOOKUP(Allgemeines!$C$12,$AI$4:$AO$2000,ROW(C1097)-3,FALSE)</f>
        <v>0</v>
      </c>
      <c r="AI1097" s="346">
        <f t="shared" si="213"/>
        <v>0</v>
      </c>
      <c r="AJ1097" s="346">
        <f t="shared" si="214"/>
        <v>0</v>
      </c>
      <c r="AK1097" s="346">
        <f t="shared" si="215"/>
        <v>0</v>
      </c>
      <c r="AL1097" s="346">
        <f t="shared" si="216"/>
        <v>0</v>
      </c>
      <c r="AM1097" s="346">
        <f t="shared" si="217"/>
        <v>0</v>
      </c>
      <c r="AN1097" s="346">
        <f t="shared" si="218"/>
        <v>0</v>
      </c>
      <c r="AO1097" s="346">
        <f t="shared" si="219"/>
        <v>0</v>
      </c>
    </row>
    <row r="1098" spans="1:41" x14ac:dyDescent="0.25">
      <c r="A1098" s="369"/>
      <c r="B1098" s="369"/>
      <c r="C1098" s="370"/>
      <c r="D1098" s="369"/>
      <c r="E1098" s="369"/>
      <c r="F1098" s="369"/>
      <c r="G1098" s="344">
        <f t="shared" si="220"/>
        <v>0</v>
      </c>
      <c r="H1098" s="369"/>
      <c r="I1098" s="369"/>
      <c r="J1098" s="369"/>
      <c r="K1098" s="369"/>
      <c r="L1098" s="369"/>
      <c r="M1098" s="369"/>
      <c r="N1098" s="369"/>
      <c r="O1098" s="369"/>
      <c r="P1098" s="371"/>
      <c r="Q1098" s="465">
        <f>IF(C1098&gt;Allgemeines!$C$12,0,SUM(G1098,H1098,J1098,K1098,M1098:N1098)-SUM(I1098,L1098,O1098:P1098))</f>
        <v>0</v>
      </c>
      <c r="R1098" s="369"/>
      <c r="S1098" s="369"/>
      <c r="T1098" s="369"/>
      <c r="U1098" s="369"/>
      <c r="V1098" s="344">
        <f t="shared" si="221"/>
        <v>0</v>
      </c>
      <c r="W1098" s="345">
        <f>IF(ISBLANK($B1098),0,VLOOKUP($B1098,Listen!$A$2:$C$45,2,FALSE))</f>
        <v>0</v>
      </c>
      <c r="X1098" s="345">
        <f>IF(ISBLANK($B1098),0,VLOOKUP($B1098,Listen!$A$2:$C$45,3,FALSE))</f>
        <v>0</v>
      </c>
      <c r="Y1098" s="372">
        <f t="shared" si="211"/>
        <v>0</v>
      </c>
      <c r="Z1098" s="372">
        <f t="shared" si="222"/>
        <v>0</v>
      </c>
      <c r="AA1098" s="372">
        <f t="shared" si="222"/>
        <v>0</v>
      </c>
      <c r="AB1098" s="372">
        <f t="shared" si="222"/>
        <v>0</v>
      </c>
      <c r="AC1098" s="372">
        <f t="shared" si="222"/>
        <v>0</v>
      </c>
      <c r="AD1098" s="372">
        <f t="shared" si="222"/>
        <v>0</v>
      </c>
      <c r="AE1098" s="372">
        <f t="shared" si="222"/>
        <v>0</v>
      </c>
      <c r="AF1098" s="346">
        <f t="shared" si="223"/>
        <v>0</v>
      </c>
      <c r="AG1098" s="346">
        <f>IF(C1098=Allgemeines!$C$12,SAV!$V1098-SAV!$AH1098,HLOOKUP(Allgemeines!$C$12-1,$AI$4:$AO$2000,ROW(C1098)-3,FALSE)-$AH1098)</f>
        <v>0</v>
      </c>
      <c r="AH1098" s="346">
        <f>HLOOKUP(Allgemeines!$C$12,$AI$4:$AO$2000,ROW(C1098)-3,FALSE)</f>
        <v>0</v>
      </c>
      <c r="AI1098" s="346">
        <f t="shared" si="213"/>
        <v>0</v>
      </c>
      <c r="AJ1098" s="346">
        <f t="shared" si="214"/>
        <v>0</v>
      </c>
      <c r="AK1098" s="346">
        <f t="shared" si="215"/>
        <v>0</v>
      </c>
      <c r="AL1098" s="346">
        <f t="shared" si="216"/>
        <v>0</v>
      </c>
      <c r="AM1098" s="346">
        <f t="shared" si="217"/>
        <v>0</v>
      </c>
      <c r="AN1098" s="346">
        <f t="shared" si="218"/>
        <v>0</v>
      </c>
      <c r="AO1098" s="346">
        <f t="shared" si="219"/>
        <v>0</v>
      </c>
    </row>
    <row r="1099" spans="1:41" x14ac:dyDescent="0.25">
      <c r="A1099" s="369"/>
      <c r="B1099" s="369"/>
      <c r="C1099" s="370"/>
      <c r="D1099" s="369"/>
      <c r="E1099" s="369"/>
      <c r="F1099" s="369"/>
      <c r="G1099" s="344">
        <f t="shared" si="220"/>
        <v>0</v>
      </c>
      <c r="H1099" s="369"/>
      <c r="I1099" s="369"/>
      <c r="J1099" s="369"/>
      <c r="K1099" s="369"/>
      <c r="L1099" s="369"/>
      <c r="M1099" s="369"/>
      <c r="N1099" s="369"/>
      <c r="O1099" s="369"/>
      <c r="P1099" s="371"/>
      <c r="Q1099" s="465">
        <f>IF(C1099&gt;Allgemeines!$C$12,0,SUM(G1099,H1099,J1099,K1099,M1099:N1099)-SUM(I1099,L1099,O1099:P1099))</f>
        <v>0</v>
      </c>
      <c r="R1099" s="369"/>
      <c r="S1099" s="369"/>
      <c r="T1099" s="369"/>
      <c r="U1099" s="369"/>
      <c r="V1099" s="344">
        <f t="shared" si="221"/>
        <v>0</v>
      </c>
      <c r="W1099" s="345">
        <f>IF(ISBLANK($B1099),0,VLOOKUP($B1099,Listen!$A$2:$C$45,2,FALSE))</f>
        <v>0</v>
      </c>
      <c r="X1099" s="345">
        <f>IF(ISBLANK($B1099),0,VLOOKUP($B1099,Listen!$A$2:$C$45,3,FALSE))</f>
        <v>0</v>
      </c>
      <c r="Y1099" s="372">
        <f t="shared" ref="Y1099:Y1162" si="224">$W1099</f>
        <v>0</v>
      </c>
      <c r="Z1099" s="372">
        <f t="shared" si="222"/>
        <v>0</v>
      </c>
      <c r="AA1099" s="372">
        <f t="shared" si="222"/>
        <v>0</v>
      </c>
      <c r="AB1099" s="372">
        <f t="shared" si="222"/>
        <v>0</v>
      </c>
      <c r="AC1099" s="372">
        <f t="shared" si="222"/>
        <v>0</v>
      </c>
      <c r="AD1099" s="372">
        <f t="shared" si="222"/>
        <v>0</v>
      </c>
      <c r="AE1099" s="372">
        <f t="shared" si="222"/>
        <v>0</v>
      </c>
      <c r="AF1099" s="346">
        <f t="shared" si="223"/>
        <v>0</v>
      </c>
      <c r="AG1099" s="346">
        <f>IF(C1099=Allgemeines!$C$12,SAV!$V1099-SAV!$AH1099,HLOOKUP(Allgemeines!$C$12-1,$AI$4:$AO$2000,ROW(C1099)-3,FALSE)-$AH1099)</f>
        <v>0</v>
      </c>
      <c r="AH1099" s="346">
        <f>HLOOKUP(Allgemeines!$C$12,$AI$4:$AO$2000,ROW(C1099)-3,FALSE)</f>
        <v>0</v>
      </c>
      <c r="AI1099" s="346">
        <f t="shared" si="213"/>
        <v>0</v>
      </c>
      <c r="AJ1099" s="346">
        <f t="shared" si="214"/>
        <v>0</v>
      </c>
      <c r="AK1099" s="346">
        <f t="shared" si="215"/>
        <v>0</v>
      </c>
      <c r="AL1099" s="346">
        <f t="shared" si="216"/>
        <v>0</v>
      </c>
      <c r="AM1099" s="346">
        <f t="shared" si="217"/>
        <v>0</v>
      </c>
      <c r="AN1099" s="346">
        <f t="shared" si="218"/>
        <v>0</v>
      </c>
      <c r="AO1099" s="346">
        <f t="shared" si="219"/>
        <v>0</v>
      </c>
    </row>
    <row r="1100" spans="1:41" x14ac:dyDescent="0.25">
      <c r="A1100" s="369"/>
      <c r="B1100" s="369"/>
      <c r="C1100" s="370"/>
      <c r="D1100" s="369"/>
      <c r="E1100" s="369"/>
      <c r="F1100" s="369"/>
      <c r="G1100" s="344">
        <f t="shared" si="220"/>
        <v>0</v>
      </c>
      <c r="H1100" s="369"/>
      <c r="I1100" s="369"/>
      <c r="J1100" s="369"/>
      <c r="K1100" s="369"/>
      <c r="L1100" s="369"/>
      <c r="M1100" s="369"/>
      <c r="N1100" s="369"/>
      <c r="O1100" s="369"/>
      <c r="P1100" s="371"/>
      <c r="Q1100" s="465">
        <f>IF(C1100&gt;Allgemeines!$C$12,0,SUM(G1100,H1100,J1100,K1100,M1100:N1100)-SUM(I1100,L1100,O1100:P1100))</f>
        <v>0</v>
      </c>
      <c r="R1100" s="369"/>
      <c r="S1100" s="369"/>
      <c r="T1100" s="369"/>
      <c r="U1100" s="369"/>
      <c r="V1100" s="344">
        <f t="shared" si="221"/>
        <v>0</v>
      </c>
      <c r="W1100" s="345">
        <f>IF(ISBLANK($B1100),0,VLOOKUP($B1100,Listen!$A$2:$C$45,2,FALSE))</f>
        <v>0</v>
      </c>
      <c r="X1100" s="345">
        <f>IF(ISBLANK($B1100),0,VLOOKUP($B1100,Listen!$A$2:$C$45,3,FALSE))</f>
        <v>0</v>
      </c>
      <c r="Y1100" s="372">
        <f t="shared" si="224"/>
        <v>0</v>
      </c>
      <c r="Z1100" s="372">
        <f t="shared" si="222"/>
        <v>0</v>
      </c>
      <c r="AA1100" s="372">
        <f t="shared" si="222"/>
        <v>0</v>
      </c>
      <c r="AB1100" s="372">
        <f t="shared" si="222"/>
        <v>0</v>
      </c>
      <c r="AC1100" s="372">
        <f t="shared" si="222"/>
        <v>0</v>
      </c>
      <c r="AD1100" s="372">
        <f t="shared" si="222"/>
        <v>0</v>
      </c>
      <c r="AE1100" s="372">
        <f t="shared" si="222"/>
        <v>0</v>
      </c>
      <c r="AF1100" s="346">
        <f t="shared" si="223"/>
        <v>0</v>
      </c>
      <c r="AG1100" s="346">
        <f>IF(C1100=Allgemeines!$C$12,SAV!$V1100-SAV!$AH1100,HLOOKUP(Allgemeines!$C$12-1,$AI$4:$AO$2000,ROW(C1100)-3,FALSE)-$AH1100)</f>
        <v>0</v>
      </c>
      <c r="AH1100" s="346">
        <f>HLOOKUP(Allgemeines!$C$12,$AI$4:$AO$2000,ROW(C1100)-3,FALSE)</f>
        <v>0</v>
      </c>
      <c r="AI1100" s="346">
        <f t="shared" si="213"/>
        <v>0</v>
      </c>
      <c r="AJ1100" s="346">
        <f t="shared" si="214"/>
        <v>0</v>
      </c>
      <c r="AK1100" s="346">
        <f t="shared" si="215"/>
        <v>0</v>
      </c>
      <c r="AL1100" s="346">
        <f t="shared" si="216"/>
        <v>0</v>
      </c>
      <c r="AM1100" s="346">
        <f t="shared" si="217"/>
        <v>0</v>
      </c>
      <c r="AN1100" s="346">
        <f t="shared" si="218"/>
        <v>0</v>
      </c>
      <c r="AO1100" s="346">
        <f t="shared" si="219"/>
        <v>0</v>
      </c>
    </row>
    <row r="1101" spans="1:41" x14ac:dyDescent="0.25">
      <c r="A1101" s="369"/>
      <c r="B1101" s="369"/>
      <c r="C1101" s="370"/>
      <c r="D1101" s="369"/>
      <c r="E1101" s="369"/>
      <c r="F1101" s="369"/>
      <c r="G1101" s="344">
        <f t="shared" si="220"/>
        <v>0</v>
      </c>
      <c r="H1101" s="369"/>
      <c r="I1101" s="369"/>
      <c r="J1101" s="369"/>
      <c r="K1101" s="369"/>
      <c r="L1101" s="369"/>
      <c r="M1101" s="369"/>
      <c r="N1101" s="369"/>
      <c r="O1101" s="369"/>
      <c r="P1101" s="371"/>
      <c r="Q1101" s="465">
        <f>IF(C1101&gt;Allgemeines!$C$12,0,SUM(G1101,H1101,J1101,K1101,M1101:N1101)-SUM(I1101,L1101,O1101:P1101))</f>
        <v>0</v>
      </c>
      <c r="R1101" s="369"/>
      <c r="S1101" s="369"/>
      <c r="T1101" s="369"/>
      <c r="U1101" s="369"/>
      <c r="V1101" s="344">
        <f t="shared" si="221"/>
        <v>0</v>
      </c>
      <c r="W1101" s="345">
        <f>IF(ISBLANK($B1101),0,VLOOKUP($B1101,Listen!$A$2:$C$45,2,FALSE))</f>
        <v>0</v>
      </c>
      <c r="X1101" s="345">
        <f>IF(ISBLANK($B1101),0,VLOOKUP($B1101,Listen!$A$2:$C$45,3,FALSE))</f>
        <v>0</v>
      </c>
      <c r="Y1101" s="372">
        <f t="shared" si="224"/>
        <v>0</v>
      </c>
      <c r="Z1101" s="372">
        <f t="shared" si="222"/>
        <v>0</v>
      </c>
      <c r="AA1101" s="372">
        <f t="shared" si="222"/>
        <v>0</v>
      </c>
      <c r="AB1101" s="372">
        <f t="shared" si="222"/>
        <v>0</v>
      </c>
      <c r="AC1101" s="372">
        <f t="shared" si="222"/>
        <v>0</v>
      </c>
      <c r="AD1101" s="372">
        <f t="shared" si="222"/>
        <v>0</v>
      </c>
      <c r="AE1101" s="372">
        <f t="shared" si="222"/>
        <v>0</v>
      </c>
      <c r="AF1101" s="346">
        <f t="shared" si="223"/>
        <v>0</v>
      </c>
      <c r="AG1101" s="346">
        <f>IF(C1101=Allgemeines!$C$12,SAV!$V1101-SAV!$AH1101,HLOOKUP(Allgemeines!$C$12-1,$AI$4:$AO$2000,ROW(C1101)-3,FALSE)-$AH1101)</f>
        <v>0</v>
      </c>
      <c r="AH1101" s="346">
        <f>HLOOKUP(Allgemeines!$C$12,$AI$4:$AO$2000,ROW(C1101)-3,FALSE)</f>
        <v>0</v>
      </c>
      <c r="AI1101" s="346">
        <f t="shared" si="213"/>
        <v>0</v>
      </c>
      <c r="AJ1101" s="346">
        <f t="shared" si="214"/>
        <v>0</v>
      </c>
      <c r="AK1101" s="346">
        <f t="shared" si="215"/>
        <v>0</v>
      </c>
      <c r="AL1101" s="346">
        <f t="shared" si="216"/>
        <v>0</v>
      </c>
      <c r="AM1101" s="346">
        <f t="shared" si="217"/>
        <v>0</v>
      </c>
      <c r="AN1101" s="346">
        <f t="shared" si="218"/>
        <v>0</v>
      </c>
      <c r="AO1101" s="346">
        <f t="shared" si="219"/>
        <v>0</v>
      </c>
    </row>
    <row r="1102" spans="1:41" x14ac:dyDescent="0.25">
      <c r="A1102" s="369"/>
      <c r="B1102" s="369"/>
      <c r="C1102" s="370"/>
      <c r="D1102" s="369"/>
      <c r="E1102" s="369"/>
      <c r="F1102" s="369"/>
      <c r="G1102" s="344">
        <f t="shared" si="220"/>
        <v>0</v>
      </c>
      <c r="H1102" s="369"/>
      <c r="I1102" s="369"/>
      <c r="J1102" s="369"/>
      <c r="K1102" s="369"/>
      <c r="L1102" s="369"/>
      <c r="M1102" s="369"/>
      <c r="N1102" s="369"/>
      <c r="O1102" s="369"/>
      <c r="P1102" s="371"/>
      <c r="Q1102" s="465">
        <f>IF(C1102&gt;Allgemeines!$C$12,0,SUM(G1102,H1102,J1102,K1102,M1102:N1102)-SUM(I1102,L1102,O1102:P1102))</f>
        <v>0</v>
      </c>
      <c r="R1102" s="369"/>
      <c r="S1102" s="369"/>
      <c r="T1102" s="369"/>
      <c r="U1102" s="369"/>
      <c r="V1102" s="344">
        <f t="shared" si="221"/>
        <v>0</v>
      </c>
      <c r="W1102" s="345">
        <f>IF(ISBLANK($B1102),0,VLOOKUP($B1102,Listen!$A$2:$C$45,2,FALSE))</f>
        <v>0</v>
      </c>
      <c r="X1102" s="345">
        <f>IF(ISBLANK($B1102),0,VLOOKUP($B1102,Listen!$A$2:$C$45,3,FALSE))</f>
        <v>0</v>
      </c>
      <c r="Y1102" s="372">
        <f t="shared" si="224"/>
        <v>0</v>
      </c>
      <c r="Z1102" s="372">
        <f t="shared" si="222"/>
        <v>0</v>
      </c>
      <c r="AA1102" s="372">
        <f t="shared" si="222"/>
        <v>0</v>
      </c>
      <c r="AB1102" s="372">
        <f t="shared" si="222"/>
        <v>0</v>
      </c>
      <c r="AC1102" s="372">
        <f t="shared" si="222"/>
        <v>0</v>
      </c>
      <c r="AD1102" s="372">
        <f t="shared" si="222"/>
        <v>0</v>
      </c>
      <c r="AE1102" s="372">
        <f t="shared" si="222"/>
        <v>0</v>
      </c>
      <c r="AF1102" s="346">
        <f t="shared" si="223"/>
        <v>0</v>
      </c>
      <c r="AG1102" s="346">
        <f>IF(C1102=Allgemeines!$C$12,SAV!$V1102-SAV!$AH1102,HLOOKUP(Allgemeines!$C$12-1,$AI$4:$AO$2000,ROW(C1102)-3,FALSE)-$AH1102)</f>
        <v>0</v>
      </c>
      <c r="AH1102" s="346">
        <f>HLOOKUP(Allgemeines!$C$12,$AI$4:$AO$2000,ROW(C1102)-3,FALSE)</f>
        <v>0</v>
      </c>
      <c r="AI1102" s="346">
        <f t="shared" si="213"/>
        <v>0</v>
      </c>
      <c r="AJ1102" s="346">
        <f t="shared" si="214"/>
        <v>0</v>
      </c>
      <c r="AK1102" s="346">
        <f t="shared" si="215"/>
        <v>0</v>
      </c>
      <c r="AL1102" s="346">
        <f t="shared" si="216"/>
        <v>0</v>
      </c>
      <c r="AM1102" s="346">
        <f t="shared" si="217"/>
        <v>0</v>
      </c>
      <c r="AN1102" s="346">
        <f t="shared" si="218"/>
        <v>0</v>
      </c>
      <c r="AO1102" s="346">
        <f t="shared" si="219"/>
        <v>0</v>
      </c>
    </row>
    <row r="1103" spans="1:41" x14ac:dyDescent="0.25">
      <c r="A1103" s="369"/>
      <c r="B1103" s="369"/>
      <c r="C1103" s="370"/>
      <c r="D1103" s="369"/>
      <c r="E1103" s="369"/>
      <c r="F1103" s="369"/>
      <c r="G1103" s="344">
        <f t="shared" si="220"/>
        <v>0</v>
      </c>
      <c r="H1103" s="369"/>
      <c r="I1103" s="369"/>
      <c r="J1103" s="369"/>
      <c r="K1103" s="369"/>
      <c r="L1103" s="369"/>
      <c r="M1103" s="369"/>
      <c r="N1103" s="369"/>
      <c r="O1103" s="369"/>
      <c r="P1103" s="371"/>
      <c r="Q1103" s="465">
        <f>IF(C1103&gt;Allgemeines!$C$12,0,SUM(G1103,H1103,J1103,K1103,M1103:N1103)-SUM(I1103,L1103,O1103:P1103))</f>
        <v>0</v>
      </c>
      <c r="R1103" s="369"/>
      <c r="S1103" s="369"/>
      <c r="T1103" s="369"/>
      <c r="U1103" s="369"/>
      <c r="V1103" s="344">
        <f t="shared" si="221"/>
        <v>0</v>
      </c>
      <c r="W1103" s="345">
        <f>IF(ISBLANK($B1103),0,VLOOKUP($B1103,Listen!$A$2:$C$45,2,FALSE))</f>
        <v>0</v>
      </c>
      <c r="X1103" s="345">
        <f>IF(ISBLANK($B1103),0,VLOOKUP($B1103,Listen!$A$2:$C$45,3,FALSE))</f>
        <v>0</v>
      </c>
      <c r="Y1103" s="372">
        <f t="shared" si="224"/>
        <v>0</v>
      </c>
      <c r="Z1103" s="372">
        <f t="shared" si="222"/>
        <v>0</v>
      </c>
      <c r="AA1103" s="372">
        <f t="shared" si="222"/>
        <v>0</v>
      </c>
      <c r="AB1103" s="372">
        <f t="shared" si="222"/>
        <v>0</v>
      </c>
      <c r="AC1103" s="372">
        <f t="shared" si="222"/>
        <v>0</v>
      </c>
      <c r="AD1103" s="372">
        <f t="shared" si="222"/>
        <v>0</v>
      </c>
      <c r="AE1103" s="372">
        <f t="shared" si="222"/>
        <v>0</v>
      </c>
      <c r="AF1103" s="346">
        <f t="shared" si="223"/>
        <v>0</v>
      </c>
      <c r="AG1103" s="346">
        <f>IF(C1103=Allgemeines!$C$12,SAV!$V1103-SAV!$AH1103,HLOOKUP(Allgemeines!$C$12-1,$AI$4:$AO$2000,ROW(C1103)-3,FALSE)-$AH1103)</f>
        <v>0</v>
      </c>
      <c r="AH1103" s="346">
        <f>HLOOKUP(Allgemeines!$C$12,$AI$4:$AO$2000,ROW(C1103)-3,FALSE)</f>
        <v>0</v>
      </c>
      <c r="AI1103" s="346">
        <f t="shared" si="213"/>
        <v>0</v>
      </c>
      <c r="AJ1103" s="346">
        <f t="shared" si="214"/>
        <v>0</v>
      </c>
      <c r="AK1103" s="346">
        <f t="shared" si="215"/>
        <v>0</v>
      </c>
      <c r="AL1103" s="346">
        <f t="shared" si="216"/>
        <v>0</v>
      </c>
      <c r="AM1103" s="346">
        <f t="shared" si="217"/>
        <v>0</v>
      </c>
      <c r="AN1103" s="346">
        <f t="shared" si="218"/>
        <v>0</v>
      </c>
      <c r="AO1103" s="346">
        <f t="shared" si="219"/>
        <v>0</v>
      </c>
    </row>
    <row r="1104" spans="1:41" x14ac:dyDescent="0.25">
      <c r="A1104" s="369"/>
      <c r="B1104" s="369"/>
      <c r="C1104" s="370"/>
      <c r="D1104" s="369"/>
      <c r="E1104" s="369"/>
      <c r="F1104" s="369"/>
      <c r="G1104" s="344">
        <f t="shared" si="220"/>
        <v>0</v>
      </c>
      <c r="H1104" s="369"/>
      <c r="I1104" s="369"/>
      <c r="J1104" s="369"/>
      <c r="K1104" s="369"/>
      <c r="L1104" s="369"/>
      <c r="M1104" s="369"/>
      <c r="N1104" s="369"/>
      <c r="O1104" s="369"/>
      <c r="P1104" s="371"/>
      <c r="Q1104" s="465">
        <f>IF(C1104&gt;Allgemeines!$C$12,0,SUM(G1104,H1104,J1104,K1104,M1104:N1104)-SUM(I1104,L1104,O1104:P1104))</f>
        <v>0</v>
      </c>
      <c r="R1104" s="369"/>
      <c r="S1104" s="369"/>
      <c r="T1104" s="369"/>
      <c r="U1104" s="369"/>
      <c r="V1104" s="344">
        <f t="shared" si="221"/>
        <v>0</v>
      </c>
      <c r="W1104" s="345">
        <f>IF(ISBLANK($B1104),0,VLOOKUP($B1104,Listen!$A$2:$C$45,2,FALSE))</f>
        <v>0</v>
      </c>
      <c r="X1104" s="345">
        <f>IF(ISBLANK($B1104),0,VLOOKUP($B1104,Listen!$A$2:$C$45,3,FALSE))</f>
        <v>0</v>
      </c>
      <c r="Y1104" s="372">
        <f t="shared" si="224"/>
        <v>0</v>
      </c>
      <c r="Z1104" s="372">
        <f t="shared" si="222"/>
        <v>0</v>
      </c>
      <c r="AA1104" s="372">
        <f t="shared" si="222"/>
        <v>0</v>
      </c>
      <c r="AB1104" s="372">
        <f t="shared" si="222"/>
        <v>0</v>
      </c>
      <c r="AC1104" s="372">
        <f t="shared" si="222"/>
        <v>0</v>
      </c>
      <c r="AD1104" s="372">
        <f t="shared" si="222"/>
        <v>0</v>
      </c>
      <c r="AE1104" s="372">
        <f t="shared" si="222"/>
        <v>0</v>
      </c>
      <c r="AF1104" s="346">
        <f t="shared" si="223"/>
        <v>0</v>
      </c>
      <c r="AG1104" s="346">
        <f>IF(C1104=Allgemeines!$C$12,SAV!$V1104-SAV!$AH1104,HLOOKUP(Allgemeines!$C$12-1,$AI$4:$AO$2000,ROW(C1104)-3,FALSE)-$AH1104)</f>
        <v>0</v>
      </c>
      <c r="AH1104" s="346">
        <f>HLOOKUP(Allgemeines!$C$12,$AI$4:$AO$2000,ROW(C1104)-3,FALSE)</f>
        <v>0</v>
      </c>
      <c r="AI1104" s="346">
        <f t="shared" si="213"/>
        <v>0</v>
      </c>
      <c r="AJ1104" s="346">
        <f t="shared" si="214"/>
        <v>0</v>
      </c>
      <c r="AK1104" s="346">
        <f t="shared" si="215"/>
        <v>0</v>
      </c>
      <c r="AL1104" s="346">
        <f t="shared" si="216"/>
        <v>0</v>
      </c>
      <c r="AM1104" s="346">
        <f t="shared" si="217"/>
        <v>0</v>
      </c>
      <c r="AN1104" s="346">
        <f t="shared" si="218"/>
        <v>0</v>
      </c>
      <c r="AO1104" s="346">
        <f t="shared" si="219"/>
        <v>0</v>
      </c>
    </row>
    <row r="1105" spans="1:41" x14ac:dyDescent="0.25">
      <c r="A1105" s="369"/>
      <c r="B1105" s="369"/>
      <c r="C1105" s="370"/>
      <c r="D1105" s="369"/>
      <c r="E1105" s="369"/>
      <c r="F1105" s="369"/>
      <c r="G1105" s="344">
        <f t="shared" si="220"/>
        <v>0</v>
      </c>
      <c r="H1105" s="369"/>
      <c r="I1105" s="369"/>
      <c r="J1105" s="369"/>
      <c r="K1105" s="369"/>
      <c r="L1105" s="369"/>
      <c r="M1105" s="369"/>
      <c r="N1105" s="369"/>
      <c r="O1105" s="369"/>
      <c r="P1105" s="371"/>
      <c r="Q1105" s="465">
        <f>IF(C1105&gt;Allgemeines!$C$12,0,SUM(G1105,H1105,J1105,K1105,M1105:N1105)-SUM(I1105,L1105,O1105:P1105))</f>
        <v>0</v>
      </c>
      <c r="R1105" s="369"/>
      <c r="S1105" s="369"/>
      <c r="T1105" s="369"/>
      <c r="U1105" s="369"/>
      <c r="V1105" s="344">
        <f t="shared" si="221"/>
        <v>0</v>
      </c>
      <c r="W1105" s="345">
        <f>IF(ISBLANK($B1105),0,VLOOKUP($B1105,Listen!$A$2:$C$45,2,FALSE))</f>
        <v>0</v>
      </c>
      <c r="X1105" s="345">
        <f>IF(ISBLANK($B1105),0,VLOOKUP($B1105,Listen!$A$2:$C$45,3,FALSE))</f>
        <v>0</v>
      </c>
      <c r="Y1105" s="372">
        <f t="shared" si="224"/>
        <v>0</v>
      </c>
      <c r="Z1105" s="372">
        <f t="shared" si="222"/>
        <v>0</v>
      </c>
      <c r="AA1105" s="372">
        <f t="shared" si="222"/>
        <v>0</v>
      </c>
      <c r="AB1105" s="372">
        <f t="shared" si="222"/>
        <v>0</v>
      </c>
      <c r="AC1105" s="372">
        <f t="shared" si="222"/>
        <v>0</v>
      </c>
      <c r="AD1105" s="372">
        <f t="shared" si="222"/>
        <v>0</v>
      </c>
      <c r="AE1105" s="372">
        <f t="shared" si="222"/>
        <v>0</v>
      </c>
      <c r="AF1105" s="346">
        <f t="shared" si="223"/>
        <v>0</v>
      </c>
      <c r="AG1105" s="346">
        <f>IF(C1105=Allgemeines!$C$12,SAV!$V1105-SAV!$AH1105,HLOOKUP(Allgemeines!$C$12-1,$AI$4:$AO$2000,ROW(C1105)-3,FALSE)-$AH1105)</f>
        <v>0</v>
      </c>
      <c r="AH1105" s="346">
        <f>HLOOKUP(Allgemeines!$C$12,$AI$4:$AO$2000,ROW(C1105)-3,FALSE)</f>
        <v>0</v>
      </c>
      <c r="AI1105" s="346">
        <f t="shared" si="213"/>
        <v>0</v>
      </c>
      <c r="AJ1105" s="346">
        <f t="shared" si="214"/>
        <v>0</v>
      </c>
      <c r="AK1105" s="346">
        <f t="shared" si="215"/>
        <v>0</v>
      </c>
      <c r="AL1105" s="346">
        <f t="shared" si="216"/>
        <v>0</v>
      </c>
      <c r="AM1105" s="346">
        <f t="shared" si="217"/>
        <v>0</v>
      </c>
      <c r="AN1105" s="346">
        <f t="shared" si="218"/>
        <v>0</v>
      </c>
      <c r="AO1105" s="346">
        <f t="shared" si="219"/>
        <v>0</v>
      </c>
    </row>
    <row r="1106" spans="1:41" x14ac:dyDescent="0.25">
      <c r="A1106" s="369"/>
      <c r="B1106" s="369"/>
      <c r="C1106" s="370"/>
      <c r="D1106" s="369"/>
      <c r="E1106" s="369"/>
      <c r="F1106" s="369"/>
      <c r="G1106" s="344">
        <f t="shared" si="220"/>
        <v>0</v>
      </c>
      <c r="H1106" s="369"/>
      <c r="I1106" s="369"/>
      <c r="J1106" s="369"/>
      <c r="K1106" s="369"/>
      <c r="L1106" s="369"/>
      <c r="M1106" s="369"/>
      <c r="N1106" s="369"/>
      <c r="O1106" s="369"/>
      <c r="P1106" s="371"/>
      <c r="Q1106" s="465">
        <f>IF(C1106&gt;Allgemeines!$C$12,0,SUM(G1106,H1106,J1106,K1106,M1106:N1106)-SUM(I1106,L1106,O1106:P1106))</f>
        <v>0</v>
      </c>
      <c r="R1106" s="369"/>
      <c r="S1106" s="369"/>
      <c r="T1106" s="369"/>
      <c r="U1106" s="369"/>
      <c r="V1106" s="344">
        <f t="shared" si="221"/>
        <v>0</v>
      </c>
      <c r="W1106" s="345">
        <f>IF(ISBLANK($B1106),0,VLOOKUP($B1106,Listen!$A$2:$C$45,2,FALSE))</f>
        <v>0</v>
      </c>
      <c r="X1106" s="345">
        <f>IF(ISBLANK($B1106),0,VLOOKUP($B1106,Listen!$A$2:$C$45,3,FALSE))</f>
        <v>0</v>
      </c>
      <c r="Y1106" s="372">
        <f t="shared" si="224"/>
        <v>0</v>
      </c>
      <c r="Z1106" s="372">
        <f t="shared" si="222"/>
        <v>0</v>
      </c>
      <c r="AA1106" s="372">
        <f t="shared" si="222"/>
        <v>0</v>
      </c>
      <c r="AB1106" s="372">
        <f t="shared" si="222"/>
        <v>0</v>
      </c>
      <c r="AC1106" s="372">
        <f t="shared" si="222"/>
        <v>0</v>
      </c>
      <c r="AD1106" s="372">
        <f t="shared" si="222"/>
        <v>0</v>
      </c>
      <c r="AE1106" s="372">
        <f t="shared" si="222"/>
        <v>0</v>
      </c>
      <c r="AF1106" s="346">
        <f t="shared" si="223"/>
        <v>0</v>
      </c>
      <c r="AG1106" s="346">
        <f>IF(C1106=Allgemeines!$C$12,SAV!$V1106-SAV!$AH1106,HLOOKUP(Allgemeines!$C$12-1,$AI$4:$AO$2000,ROW(C1106)-3,FALSE)-$AH1106)</f>
        <v>0</v>
      </c>
      <c r="AH1106" s="346">
        <f>HLOOKUP(Allgemeines!$C$12,$AI$4:$AO$2000,ROW(C1106)-3,FALSE)</f>
        <v>0</v>
      </c>
      <c r="AI1106" s="346">
        <f t="shared" si="213"/>
        <v>0</v>
      </c>
      <c r="AJ1106" s="346">
        <f t="shared" si="214"/>
        <v>0</v>
      </c>
      <c r="AK1106" s="346">
        <f t="shared" si="215"/>
        <v>0</v>
      </c>
      <c r="AL1106" s="346">
        <f t="shared" si="216"/>
        <v>0</v>
      </c>
      <c r="AM1106" s="346">
        <f t="shared" si="217"/>
        <v>0</v>
      </c>
      <c r="AN1106" s="346">
        <f t="shared" si="218"/>
        <v>0</v>
      </c>
      <c r="AO1106" s="346">
        <f t="shared" si="219"/>
        <v>0</v>
      </c>
    </row>
    <row r="1107" spans="1:41" x14ac:dyDescent="0.25">
      <c r="A1107" s="369"/>
      <c r="B1107" s="369"/>
      <c r="C1107" s="370"/>
      <c r="D1107" s="369"/>
      <c r="E1107" s="369"/>
      <c r="F1107" s="369"/>
      <c r="G1107" s="344">
        <f t="shared" si="220"/>
        <v>0</v>
      </c>
      <c r="H1107" s="369"/>
      <c r="I1107" s="369"/>
      <c r="J1107" s="369"/>
      <c r="K1107" s="369"/>
      <c r="L1107" s="369"/>
      <c r="M1107" s="369"/>
      <c r="N1107" s="369"/>
      <c r="O1107" s="369"/>
      <c r="P1107" s="371"/>
      <c r="Q1107" s="465">
        <f>IF(C1107&gt;Allgemeines!$C$12,0,SUM(G1107,H1107,J1107,K1107,M1107:N1107)-SUM(I1107,L1107,O1107:P1107))</f>
        <v>0</v>
      </c>
      <c r="R1107" s="369"/>
      <c r="S1107" s="369"/>
      <c r="T1107" s="369"/>
      <c r="U1107" s="369"/>
      <c r="V1107" s="344">
        <f t="shared" si="221"/>
        <v>0</v>
      </c>
      <c r="W1107" s="345">
        <f>IF(ISBLANK($B1107),0,VLOOKUP($B1107,Listen!$A$2:$C$45,2,FALSE))</f>
        <v>0</v>
      </c>
      <c r="X1107" s="345">
        <f>IF(ISBLANK($B1107),0,VLOOKUP($B1107,Listen!$A$2:$C$45,3,FALSE))</f>
        <v>0</v>
      </c>
      <c r="Y1107" s="372">
        <f t="shared" si="224"/>
        <v>0</v>
      </c>
      <c r="Z1107" s="372">
        <f t="shared" si="222"/>
        <v>0</v>
      </c>
      <c r="AA1107" s="372">
        <f t="shared" si="222"/>
        <v>0</v>
      </c>
      <c r="AB1107" s="372">
        <f t="shared" si="222"/>
        <v>0</v>
      </c>
      <c r="AC1107" s="372">
        <f t="shared" si="222"/>
        <v>0</v>
      </c>
      <c r="AD1107" s="372">
        <f t="shared" si="222"/>
        <v>0</v>
      </c>
      <c r="AE1107" s="372">
        <f t="shared" si="222"/>
        <v>0</v>
      </c>
      <c r="AF1107" s="346">
        <f t="shared" si="223"/>
        <v>0</v>
      </c>
      <c r="AG1107" s="346">
        <f>IF(C1107=Allgemeines!$C$12,SAV!$V1107-SAV!$AH1107,HLOOKUP(Allgemeines!$C$12-1,$AI$4:$AO$2000,ROW(C1107)-3,FALSE)-$AH1107)</f>
        <v>0</v>
      </c>
      <c r="AH1107" s="346">
        <f>HLOOKUP(Allgemeines!$C$12,$AI$4:$AO$2000,ROW(C1107)-3,FALSE)</f>
        <v>0</v>
      </c>
      <c r="AI1107" s="346">
        <f t="shared" si="213"/>
        <v>0</v>
      </c>
      <c r="AJ1107" s="346">
        <f t="shared" si="214"/>
        <v>0</v>
      </c>
      <c r="AK1107" s="346">
        <f t="shared" si="215"/>
        <v>0</v>
      </c>
      <c r="AL1107" s="346">
        <f t="shared" si="216"/>
        <v>0</v>
      </c>
      <c r="AM1107" s="346">
        <f t="shared" si="217"/>
        <v>0</v>
      </c>
      <c r="AN1107" s="346">
        <f t="shared" si="218"/>
        <v>0</v>
      </c>
      <c r="AO1107" s="346">
        <f t="shared" si="219"/>
        <v>0</v>
      </c>
    </row>
    <row r="1108" spans="1:41" x14ac:dyDescent="0.25">
      <c r="A1108" s="369"/>
      <c r="B1108" s="369"/>
      <c r="C1108" s="370"/>
      <c r="D1108" s="369"/>
      <c r="E1108" s="369"/>
      <c r="F1108" s="369"/>
      <c r="G1108" s="344">
        <f t="shared" si="220"/>
        <v>0</v>
      </c>
      <c r="H1108" s="369"/>
      <c r="I1108" s="369"/>
      <c r="J1108" s="369"/>
      <c r="K1108" s="369"/>
      <c r="L1108" s="369"/>
      <c r="M1108" s="369"/>
      <c r="N1108" s="369"/>
      <c r="O1108" s="369"/>
      <c r="P1108" s="371"/>
      <c r="Q1108" s="465">
        <f>IF(C1108&gt;Allgemeines!$C$12,0,SUM(G1108,H1108,J1108,K1108,M1108:N1108)-SUM(I1108,L1108,O1108:P1108))</f>
        <v>0</v>
      </c>
      <c r="R1108" s="369"/>
      <c r="S1108" s="369"/>
      <c r="T1108" s="369"/>
      <c r="U1108" s="369"/>
      <c r="V1108" s="344">
        <f t="shared" si="221"/>
        <v>0</v>
      </c>
      <c r="W1108" s="345">
        <f>IF(ISBLANK($B1108),0,VLOOKUP($B1108,Listen!$A$2:$C$45,2,FALSE))</f>
        <v>0</v>
      </c>
      <c r="X1108" s="345">
        <f>IF(ISBLANK($B1108),0,VLOOKUP($B1108,Listen!$A$2:$C$45,3,FALSE))</f>
        <v>0</v>
      </c>
      <c r="Y1108" s="372">
        <f t="shared" si="224"/>
        <v>0</v>
      </c>
      <c r="Z1108" s="372">
        <f t="shared" si="222"/>
        <v>0</v>
      </c>
      <c r="AA1108" s="372">
        <f t="shared" si="222"/>
        <v>0</v>
      </c>
      <c r="AB1108" s="372">
        <f t="shared" si="222"/>
        <v>0</v>
      </c>
      <c r="AC1108" s="372">
        <f t="shared" si="222"/>
        <v>0</v>
      </c>
      <c r="AD1108" s="372">
        <f t="shared" si="222"/>
        <v>0</v>
      </c>
      <c r="AE1108" s="372">
        <f t="shared" si="222"/>
        <v>0</v>
      </c>
      <c r="AF1108" s="346">
        <f t="shared" si="223"/>
        <v>0</v>
      </c>
      <c r="AG1108" s="346">
        <f>IF(C1108=Allgemeines!$C$12,SAV!$V1108-SAV!$AH1108,HLOOKUP(Allgemeines!$C$12-1,$AI$4:$AO$2000,ROW(C1108)-3,FALSE)-$AH1108)</f>
        <v>0</v>
      </c>
      <c r="AH1108" s="346">
        <f>HLOOKUP(Allgemeines!$C$12,$AI$4:$AO$2000,ROW(C1108)-3,FALSE)</f>
        <v>0</v>
      </c>
      <c r="AI1108" s="346">
        <f t="shared" si="213"/>
        <v>0</v>
      </c>
      <c r="AJ1108" s="346">
        <f t="shared" si="214"/>
        <v>0</v>
      </c>
      <c r="AK1108" s="346">
        <f t="shared" si="215"/>
        <v>0</v>
      </c>
      <c r="AL1108" s="346">
        <f t="shared" si="216"/>
        <v>0</v>
      </c>
      <c r="AM1108" s="346">
        <f t="shared" si="217"/>
        <v>0</v>
      </c>
      <c r="AN1108" s="346">
        <f t="shared" si="218"/>
        <v>0</v>
      </c>
      <c r="AO1108" s="346">
        <f t="shared" si="219"/>
        <v>0</v>
      </c>
    </row>
    <row r="1109" spans="1:41" x14ac:dyDescent="0.25">
      <c r="A1109" s="369"/>
      <c r="B1109" s="369"/>
      <c r="C1109" s="370"/>
      <c r="D1109" s="369"/>
      <c r="E1109" s="369"/>
      <c r="F1109" s="369"/>
      <c r="G1109" s="344">
        <f t="shared" si="220"/>
        <v>0</v>
      </c>
      <c r="H1109" s="369"/>
      <c r="I1109" s="369"/>
      <c r="J1109" s="369"/>
      <c r="K1109" s="369"/>
      <c r="L1109" s="369"/>
      <c r="M1109" s="369"/>
      <c r="N1109" s="369"/>
      <c r="O1109" s="369"/>
      <c r="P1109" s="371"/>
      <c r="Q1109" s="465">
        <f>IF(C1109&gt;Allgemeines!$C$12,0,SUM(G1109,H1109,J1109,K1109,M1109:N1109)-SUM(I1109,L1109,O1109:P1109))</f>
        <v>0</v>
      </c>
      <c r="R1109" s="369"/>
      <c r="S1109" s="369"/>
      <c r="T1109" s="369"/>
      <c r="U1109" s="369"/>
      <c r="V1109" s="344">
        <f t="shared" si="221"/>
        <v>0</v>
      </c>
      <c r="W1109" s="345">
        <f>IF(ISBLANK($B1109),0,VLOOKUP($B1109,Listen!$A$2:$C$45,2,FALSE))</f>
        <v>0</v>
      </c>
      <c r="X1109" s="345">
        <f>IF(ISBLANK($B1109),0,VLOOKUP($B1109,Listen!$A$2:$C$45,3,FALSE))</f>
        <v>0</v>
      </c>
      <c r="Y1109" s="372">
        <f t="shared" si="224"/>
        <v>0</v>
      </c>
      <c r="Z1109" s="372">
        <f t="shared" si="222"/>
        <v>0</v>
      </c>
      <c r="AA1109" s="372">
        <f t="shared" si="222"/>
        <v>0</v>
      </c>
      <c r="AB1109" s="372">
        <f t="shared" si="222"/>
        <v>0</v>
      </c>
      <c r="AC1109" s="372">
        <f t="shared" si="222"/>
        <v>0</v>
      </c>
      <c r="AD1109" s="372">
        <f t="shared" si="222"/>
        <v>0</v>
      </c>
      <c r="AE1109" s="372">
        <f t="shared" si="222"/>
        <v>0</v>
      </c>
      <c r="AF1109" s="346">
        <f t="shared" si="223"/>
        <v>0</v>
      </c>
      <c r="AG1109" s="346">
        <f>IF(C1109=Allgemeines!$C$12,SAV!$V1109-SAV!$AH1109,HLOOKUP(Allgemeines!$C$12-1,$AI$4:$AO$2000,ROW(C1109)-3,FALSE)-$AH1109)</f>
        <v>0</v>
      </c>
      <c r="AH1109" s="346">
        <f>HLOOKUP(Allgemeines!$C$12,$AI$4:$AO$2000,ROW(C1109)-3,FALSE)</f>
        <v>0</v>
      </c>
      <c r="AI1109" s="346">
        <f t="shared" si="213"/>
        <v>0</v>
      </c>
      <c r="AJ1109" s="346">
        <f t="shared" si="214"/>
        <v>0</v>
      </c>
      <c r="AK1109" s="346">
        <f t="shared" si="215"/>
        <v>0</v>
      </c>
      <c r="AL1109" s="346">
        <f t="shared" si="216"/>
        <v>0</v>
      </c>
      <c r="AM1109" s="346">
        <f t="shared" si="217"/>
        <v>0</v>
      </c>
      <c r="AN1109" s="346">
        <f t="shared" si="218"/>
        <v>0</v>
      </c>
      <c r="AO1109" s="346">
        <f t="shared" si="219"/>
        <v>0</v>
      </c>
    </row>
    <row r="1110" spans="1:41" x14ac:dyDescent="0.25">
      <c r="A1110" s="369"/>
      <c r="B1110" s="369"/>
      <c r="C1110" s="370"/>
      <c r="D1110" s="369"/>
      <c r="E1110" s="369"/>
      <c r="F1110" s="369"/>
      <c r="G1110" s="344">
        <f t="shared" si="220"/>
        <v>0</v>
      </c>
      <c r="H1110" s="369"/>
      <c r="I1110" s="369"/>
      <c r="J1110" s="369"/>
      <c r="K1110" s="369"/>
      <c r="L1110" s="369"/>
      <c r="M1110" s="369"/>
      <c r="N1110" s="369"/>
      <c r="O1110" s="369"/>
      <c r="P1110" s="371"/>
      <c r="Q1110" s="465">
        <f>IF(C1110&gt;Allgemeines!$C$12,0,SUM(G1110,H1110,J1110,K1110,M1110:N1110)-SUM(I1110,L1110,O1110:P1110))</f>
        <v>0</v>
      </c>
      <c r="R1110" s="369"/>
      <c r="S1110" s="369"/>
      <c r="T1110" s="369"/>
      <c r="U1110" s="369"/>
      <c r="V1110" s="344">
        <f t="shared" si="221"/>
        <v>0</v>
      </c>
      <c r="W1110" s="345">
        <f>IF(ISBLANK($B1110),0,VLOOKUP($B1110,Listen!$A$2:$C$45,2,FALSE))</f>
        <v>0</v>
      </c>
      <c r="X1110" s="345">
        <f>IF(ISBLANK($B1110),0,VLOOKUP($B1110,Listen!$A$2:$C$45,3,FALSE))</f>
        <v>0</v>
      </c>
      <c r="Y1110" s="372">
        <f t="shared" si="224"/>
        <v>0</v>
      </c>
      <c r="Z1110" s="372">
        <f t="shared" si="222"/>
        <v>0</v>
      </c>
      <c r="AA1110" s="372">
        <f t="shared" si="222"/>
        <v>0</v>
      </c>
      <c r="AB1110" s="372">
        <f t="shared" si="222"/>
        <v>0</v>
      </c>
      <c r="AC1110" s="372">
        <f t="shared" si="222"/>
        <v>0</v>
      </c>
      <c r="AD1110" s="372">
        <f t="shared" si="222"/>
        <v>0</v>
      </c>
      <c r="AE1110" s="372">
        <f t="shared" si="222"/>
        <v>0</v>
      </c>
      <c r="AF1110" s="346">
        <f t="shared" si="223"/>
        <v>0</v>
      </c>
      <c r="AG1110" s="346">
        <f>IF(C1110=Allgemeines!$C$12,SAV!$V1110-SAV!$AH1110,HLOOKUP(Allgemeines!$C$12-1,$AI$4:$AO$2000,ROW(C1110)-3,FALSE)-$AH1110)</f>
        <v>0</v>
      </c>
      <c r="AH1110" s="346">
        <f>HLOOKUP(Allgemeines!$C$12,$AI$4:$AO$2000,ROW(C1110)-3,FALSE)</f>
        <v>0</v>
      </c>
      <c r="AI1110" s="346">
        <f t="shared" si="213"/>
        <v>0</v>
      </c>
      <c r="AJ1110" s="346">
        <f t="shared" si="214"/>
        <v>0</v>
      </c>
      <c r="AK1110" s="346">
        <f t="shared" si="215"/>
        <v>0</v>
      </c>
      <c r="AL1110" s="346">
        <f t="shared" si="216"/>
        <v>0</v>
      </c>
      <c r="AM1110" s="346">
        <f t="shared" si="217"/>
        <v>0</v>
      </c>
      <c r="AN1110" s="346">
        <f t="shared" si="218"/>
        <v>0</v>
      </c>
      <c r="AO1110" s="346">
        <f t="shared" si="219"/>
        <v>0</v>
      </c>
    </row>
    <row r="1111" spans="1:41" x14ac:dyDescent="0.25">
      <c r="A1111" s="369"/>
      <c r="B1111" s="369"/>
      <c r="C1111" s="370"/>
      <c r="D1111" s="369"/>
      <c r="E1111" s="369"/>
      <c r="F1111" s="369"/>
      <c r="G1111" s="344">
        <f t="shared" si="220"/>
        <v>0</v>
      </c>
      <c r="H1111" s="369"/>
      <c r="I1111" s="369"/>
      <c r="J1111" s="369"/>
      <c r="K1111" s="369"/>
      <c r="L1111" s="369"/>
      <c r="M1111" s="369"/>
      <c r="N1111" s="369"/>
      <c r="O1111" s="369"/>
      <c r="P1111" s="371"/>
      <c r="Q1111" s="465">
        <f>IF(C1111&gt;Allgemeines!$C$12,0,SUM(G1111,H1111,J1111,K1111,M1111:N1111)-SUM(I1111,L1111,O1111:P1111))</f>
        <v>0</v>
      </c>
      <c r="R1111" s="369"/>
      <c r="S1111" s="369"/>
      <c r="T1111" s="369"/>
      <c r="U1111" s="369"/>
      <c r="V1111" s="344">
        <f t="shared" si="221"/>
        <v>0</v>
      </c>
      <c r="W1111" s="345">
        <f>IF(ISBLANK($B1111),0,VLOOKUP($B1111,Listen!$A$2:$C$45,2,FALSE))</f>
        <v>0</v>
      </c>
      <c r="X1111" s="345">
        <f>IF(ISBLANK($B1111),0,VLOOKUP($B1111,Listen!$A$2:$C$45,3,FALSE))</f>
        <v>0</v>
      </c>
      <c r="Y1111" s="372">
        <f t="shared" si="224"/>
        <v>0</v>
      </c>
      <c r="Z1111" s="372">
        <f t="shared" si="222"/>
        <v>0</v>
      </c>
      <c r="AA1111" s="372">
        <f t="shared" si="222"/>
        <v>0</v>
      </c>
      <c r="AB1111" s="372">
        <f t="shared" si="222"/>
        <v>0</v>
      </c>
      <c r="AC1111" s="372">
        <f t="shared" si="222"/>
        <v>0</v>
      </c>
      <c r="AD1111" s="372">
        <f t="shared" si="222"/>
        <v>0</v>
      </c>
      <c r="AE1111" s="372">
        <f t="shared" si="222"/>
        <v>0</v>
      </c>
      <c r="AF1111" s="346">
        <f t="shared" si="223"/>
        <v>0</v>
      </c>
      <c r="AG1111" s="346">
        <f>IF(C1111=Allgemeines!$C$12,SAV!$V1111-SAV!$AH1111,HLOOKUP(Allgemeines!$C$12-1,$AI$4:$AO$2000,ROW(C1111)-3,FALSE)-$AH1111)</f>
        <v>0</v>
      </c>
      <c r="AH1111" s="346">
        <f>HLOOKUP(Allgemeines!$C$12,$AI$4:$AO$2000,ROW(C1111)-3,FALSE)</f>
        <v>0</v>
      </c>
      <c r="AI1111" s="346">
        <f t="shared" si="213"/>
        <v>0</v>
      </c>
      <c r="AJ1111" s="346">
        <f t="shared" si="214"/>
        <v>0</v>
      </c>
      <c r="AK1111" s="346">
        <f t="shared" si="215"/>
        <v>0</v>
      </c>
      <c r="AL1111" s="346">
        <f t="shared" si="216"/>
        <v>0</v>
      </c>
      <c r="AM1111" s="346">
        <f t="shared" si="217"/>
        <v>0</v>
      </c>
      <c r="AN1111" s="346">
        <f t="shared" si="218"/>
        <v>0</v>
      </c>
      <c r="AO1111" s="346">
        <f t="shared" si="219"/>
        <v>0</v>
      </c>
    </row>
    <row r="1112" spans="1:41" x14ac:dyDescent="0.25">
      <c r="A1112" s="369"/>
      <c r="B1112" s="369"/>
      <c r="C1112" s="370"/>
      <c r="D1112" s="369"/>
      <c r="E1112" s="369"/>
      <c r="F1112" s="369"/>
      <c r="G1112" s="344">
        <f t="shared" si="220"/>
        <v>0</v>
      </c>
      <c r="H1112" s="369"/>
      <c r="I1112" s="369"/>
      <c r="J1112" s="369"/>
      <c r="K1112" s="369"/>
      <c r="L1112" s="369"/>
      <c r="M1112" s="369"/>
      <c r="N1112" s="369"/>
      <c r="O1112" s="369"/>
      <c r="P1112" s="371"/>
      <c r="Q1112" s="465">
        <f>IF(C1112&gt;Allgemeines!$C$12,0,SUM(G1112,H1112,J1112,K1112,M1112:N1112)-SUM(I1112,L1112,O1112:P1112))</f>
        <v>0</v>
      </c>
      <c r="R1112" s="369"/>
      <c r="S1112" s="369"/>
      <c r="T1112" s="369"/>
      <c r="U1112" s="369"/>
      <c r="V1112" s="344">
        <f t="shared" si="221"/>
        <v>0</v>
      </c>
      <c r="W1112" s="345">
        <f>IF(ISBLANK($B1112),0,VLOOKUP($B1112,Listen!$A$2:$C$45,2,FALSE))</f>
        <v>0</v>
      </c>
      <c r="X1112" s="345">
        <f>IF(ISBLANK($B1112),0,VLOOKUP($B1112,Listen!$A$2:$C$45,3,FALSE))</f>
        <v>0</v>
      </c>
      <c r="Y1112" s="372">
        <f t="shared" si="224"/>
        <v>0</v>
      </c>
      <c r="Z1112" s="372">
        <f t="shared" si="222"/>
        <v>0</v>
      </c>
      <c r="AA1112" s="372">
        <f t="shared" si="222"/>
        <v>0</v>
      </c>
      <c r="AB1112" s="372">
        <f t="shared" si="222"/>
        <v>0</v>
      </c>
      <c r="AC1112" s="372">
        <f t="shared" si="222"/>
        <v>0</v>
      </c>
      <c r="AD1112" s="372">
        <f t="shared" si="222"/>
        <v>0</v>
      </c>
      <c r="AE1112" s="372">
        <f t="shared" si="222"/>
        <v>0</v>
      </c>
      <c r="AF1112" s="346">
        <f t="shared" si="223"/>
        <v>0</v>
      </c>
      <c r="AG1112" s="346">
        <f>IF(C1112=Allgemeines!$C$12,SAV!$V1112-SAV!$AH1112,HLOOKUP(Allgemeines!$C$12-1,$AI$4:$AO$2000,ROW(C1112)-3,FALSE)-$AH1112)</f>
        <v>0</v>
      </c>
      <c r="AH1112" s="346">
        <f>HLOOKUP(Allgemeines!$C$12,$AI$4:$AO$2000,ROW(C1112)-3,FALSE)</f>
        <v>0</v>
      </c>
      <c r="AI1112" s="346">
        <f t="shared" si="213"/>
        <v>0</v>
      </c>
      <c r="AJ1112" s="346">
        <f t="shared" si="214"/>
        <v>0</v>
      </c>
      <c r="AK1112" s="346">
        <f t="shared" si="215"/>
        <v>0</v>
      </c>
      <c r="AL1112" s="346">
        <f t="shared" si="216"/>
        <v>0</v>
      </c>
      <c r="AM1112" s="346">
        <f t="shared" si="217"/>
        <v>0</v>
      </c>
      <c r="AN1112" s="346">
        <f t="shared" si="218"/>
        <v>0</v>
      </c>
      <c r="AO1112" s="346">
        <f t="shared" si="219"/>
        <v>0</v>
      </c>
    </row>
    <row r="1113" spans="1:41" x14ac:dyDescent="0.25">
      <c r="A1113" s="369"/>
      <c r="B1113" s="369"/>
      <c r="C1113" s="370"/>
      <c r="D1113" s="369"/>
      <c r="E1113" s="369"/>
      <c r="F1113" s="369"/>
      <c r="G1113" s="344">
        <f t="shared" si="220"/>
        <v>0</v>
      </c>
      <c r="H1113" s="369"/>
      <c r="I1113" s="369"/>
      <c r="J1113" s="369"/>
      <c r="K1113" s="369"/>
      <c r="L1113" s="369"/>
      <c r="M1113" s="369"/>
      <c r="N1113" s="369"/>
      <c r="O1113" s="369"/>
      <c r="P1113" s="371"/>
      <c r="Q1113" s="465">
        <f>IF(C1113&gt;Allgemeines!$C$12,0,SUM(G1113,H1113,J1113,K1113,M1113:N1113)-SUM(I1113,L1113,O1113:P1113))</f>
        <v>0</v>
      </c>
      <c r="R1113" s="369"/>
      <c r="S1113" s="369"/>
      <c r="T1113" s="369"/>
      <c r="U1113" s="369"/>
      <c r="V1113" s="344">
        <f t="shared" si="221"/>
        <v>0</v>
      </c>
      <c r="W1113" s="345">
        <f>IF(ISBLANK($B1113),0,VLOOKUP($B1113,Listen!$A$2:$C$45,2,FALSE))</f>
        <v>0</v>
      </c>
      <c r="X1113" s="345">
        <f>IF(ISBLANK($B1113),0,VLOOKUP($B1113,Listen!$A$2:$C$45,3,FALSE))</f>
        <v>0</v>
      </c>
      <c r="Y1113" s="372">
        <f t="shared" si="224"/>
        <v>0</v>
      </c>
      <c r="Z1113" s="372">
        <f t="shared" si="222"/>
        <v>0</v>
      </c>
      <c r="AA1113" s="372">
        <f t="shared" si="222"/>
        <v>0</v>
      </c>
      <c r="AB1113" s="372">
        <f t="shared" si="222"/>
        <v>0</v>
      </c>
      <c r="AC1113" s="372">
        <f t="shared" si="222"/>
        <v>0</v>
      </c>
      <c r="AD1113" s="372">
        <f t="shared" si="222"/>
        <v>0</v>
      </c>
      <c r="AE1113" s="372">
        <f t="shared" si="222"/>
        <v>0</v>
      </c>
      <c r="AF1113" s="346">
        <f t="shared" si="223"/>
        <v>0</v>
      </c>
      <c r="AG1113" s="346">
        <f>IF(C1113=Allgemeines!$C$12,SAV!$V1113-SAV!$AH1113,HLOOKUP(Allgemeines!$C$12-1,$AI$4:$AO$2000,ROW(C1113)-3,FALSE)-$AH1113)</f>
        <v>0</v>
      </c>
      <c r="AH1113" s="346">
        <f>HLOOKUP(Allgemeines!$C$12,$AI$4:$AO$2000,ROW(C1113)-3,FALSE)</f>
        <v>0</v>
      </c>
      <c r="AI1113" s="346">
        <f t="shared" si="213"/>
        <v>0</v>
      </c>
      <c r="AJ1113" s="346">
        <f t="shared" si="214"/>
        <v>0</v>
      </c>
      <c r="AK1113" s="346">
        <f t="shared" si="215"/>
        <v>0</v>
      </c>
      <c r="AL1113" s="346">
        <f t="shared" si="216"/>
        <v>0</v>
      </c>
      <c r="AM1113" s="346">
        <f t="shared" si="217"/>
        <v>0</v>
      </c>
      <c r="AN1113" s="346">
        <f t="shared" si="218"/>
        <v>0</v>
      </c>
      <c r="AO1113" s="346">
        <f t="shared" si="219"/>
        <v>0</v>
      </c>
    </row>
    <row r="1114" spans="1:41" x14ac:dyDescent="0.25">
      <c r="A1114" s="369"/>
      <c r="B1114" s="369"/>
      <c r="C1114" s="370"/>
      <c r="D1114" s="369"/>
      <c r="E1114" s="369"/>
      <c r="F1114" s="369"/>
      <c r="G1114" s="344">
        <f t="shared" si="220"/>
        <v>0</v>
      </c>
      <c r="H1114" s="369"/>
      <c r="I1114" s="369"/>
      <c r="J1114" s="369"/>
      <c r="K1114" s="369"/>
      <c r="L1114" s="369"/>
      <c r="M1114" s="369"/>
      <c r="N1114" s="369"/>
      <c r="O1114" s="369"/>
      <c r="P1114" s="371"/>
      <c r="Q1114" s="465">
        <f>IF(C1114&gt;Allgemeines!$C$12,0,SUM(G1114,H1114,J1114,K1114,M1114:N1114)-SUM(I1114,L1114,O1114:P1114))</f>
        <v>0</v>
      </c>
      <c r="R1114" s="369"/>
      <c r="S1114" s="369"/>
      <c r="T1114" s="369"/>
      <c r="U1114" s="369"/>
      <c r="V1114" s="344">
        <f t="shared" si="221"/>
        <v>0</v>
      </c>
      <c r="W1114" s="345">
        <f>IF(ISBLANK($B1114),0,VLOOKUP($B1114,Listen!$A$2:$C$45,2,FALSE))</f>
        <v>0</v>
      </c>
      <c r="X1114" s="345">
        <f>IF(ISBLANK($B1114),0,VLOOKUP($B1114,Listen!$A$2:$C$45,3,FALSE))</f>
        <v>0</v>
      </c>
      <c r="Y1114" s="372">
        <f t="shared" si="224"/>
        <v>0</v>
      </c>
      <c r="Z1114" s="372">
        <f t="shared" si="222"/>
        <v>0</v>
      </c>
      <c r="AA1114" s="372">
        <f t="shared" si="222"/>
        <v>0</v>
      </c>
      <c r="AB1114" s="372">
        <f t="shared" si="222"/>
        <v>0</v>
      </c>
      <c r="AC1114" s="372">
        <f t="shared" si="222"/>
        <v>0</v>
      </c>
      <c r="AD1114" s="372">
        <f t="shared" si="222"/>
        <v>0</v>
      </c>
      <c r="AE1114" s="372">
        <f t="shared" si="222"/>
        <v>0</v>
      </c>
      <c r="AF1114" s="346">
        <f t="shared" si="223"/>
        <v>0</v>
      </c>
      <c r="AG1114" s="346">
        <f>IF(C1114=Allgemeines!$C$12,SAV!$V1114-SAV!$AH1114,HLOOKUP(Allgemeines!$C$12-1,$AI$4:$AO$2000,ROW(C1114)-3,FALSE)-$AH1114)</f>
        <v>0</v>
      </c>
      <c r="AH1114" s="346">
        <f>HLOOKUP(Allgemeines!$C$12,$AI$4:$AO$2000,ROW(C1114)-3,FALSE)</f>
        <v>0</v>
      </c>
      <c r="AI1114" s="346">
        <f t="shared" si="213"/>
        <v>0</v>
      </c>
      <c r="AJ1114" s="346">
        <f t="shared" si="214"/>
        <v>0</v>
      </c>
      <c r="AK1114" s="346">
        <f t="shared" si="215"/>
        <v>0</v>
      </c>
      <c r="AL1114" s="346">
        <f t="shared" si="216"/>
        <v>0</v>
      </c>
      <c r="AM1114" s="346">
        <f t="shared" si="217"/>
        <v>0</v>
      </c>
      <c r="AN1114" s="346">
        <f t="shared" si="218"/>
        <v>0</v>
      </c>
      <c r="AO1114" s="346">
        <f t="shared" si="219"/>
        <v>0</v>
      </c>
    </row>
    <row r="1115" spans="1:41" x14ac:dyDescent="0.25">
      <c r="A1115" s="369"/>
      <c r="B1115" s="369"/>
      <c r="C1115" s="370"/>
      <c r="D1115" s="369"/>
      <c r="E1115" s="369"/>
      <c r="F1115" s="369"/>
      <c r="G1115" s="344">
        <f t="shared" si="220"/>
        <v>0</v>
      </c>
      <c r="H1115" s="369"/>
      <c r="I1115" s="369"/>
      <c r="J1115" s="369"/>
      <c r="K1115" s="369"/>
      <c r="L1115" s="369"/>
      <c r="M1115" s="369"/>
      <c r="N1115" s="369"/>
      <c r="O1115" s="369"/>
      <c r="P1115" s="371"/>
      <c r="Q1115" s="465">
        <f>IF(C1115&gt;Allgemeines!$C$12,0,SUM(G1115,H1115,J1115,K1115,M1115:N1115)-SUM(I1115,L1115,O1115:P1115))</f>
        <v>0</v>
      </c>
      <c r="R1115" s="369"/>
      <c r="S1115" s="369"/>
      <c r="T1115" s="369"/>
      <c r="U1115" s="369"/>
      <c r="V1115" s="344">
        <f t="shared" si="221"/>
        <v>0</v>
      </c>
      <c r="W1115" s="345">
        <f>IF(ISBLANK($B1115),0,VLOOKUP($B1115,Listen!$A$2:$C$45,2,FALSE))</f>
        <v>0</v>
      </c>
      <c r="X1115" s="345">
        <f>IF(ISBLANK($B1115),0,VLOOKUP($B1115,Listen!$A$2:$C$45,3,FALSE))</f>
        <v>0</v>
      </c>
      <c r="Y1115" s="372">
        <f t="shared" si="224"/>
        <v>0</v>
      </c>
      <c r="Z1115" s="372">
        <f t="shared" si="222"/>
        <v>0</v>
      </c>
      <c r="AA1115" s="372">
        <f t="shared" si="222"/>
        <v>0</v>
      </c>
      <c r="AB1115" s="372">
        <f t="shared" si="222"/>
        <v>0</v>
      </c>
      <c r="AC1115" s="372">
        <f t="shared" si="222"/>
        <v>0</v>
      </c>
      <c r="AD1115" s="372">
        <f t="shared" si="222"/>
        <v>0</v>
      </c>
      <c r="AE1115" s="372">
        <f t="shared" si="222"/>
        <v>0</v>
      </c>
      <c r="AF1115" s="346">
        <f t="shared" si="223"/>
        <v>0</v>
      </c>
      <c r="AG1115" s="346">
        <f>IF(C1115=Allgemeines!$C$12,SAV!$V1115-SAV!$AH1115,HLOOKUP(Allgemeines!$C$12-1,$AI$4:$AO$2000,ROW(C1115)-3,FALSE)-$AH1115)</f>
        <v>0</v>
      </c>
      <c r="AH1115" s="346">
        <f>HLOOKUP(Allgemeines!$C$12,$AI$4:$AO$2000,ROW(C1115)-3,FALSE)</f>
        <v>0</v>
      </c>
      <c r="AI1115" s="346">
        <f t="shared" si="213"/>
        <v>0</v>
      </c>
      <c r="AJ1115" s="346">
        <f t="shared" si="214"/>
        <v>0</v>
      </c>
      <c r="AK1115" s="346">
        <f t="shared" si="215"/>
        <v>0</v>
      </c>
      <c r="AL1115" s="346">
        <f t="shared" si="216"/>
        <v>0</v>
      </c>
      <c r="AM1115" s="346">
        <f t="shared" si="217"/>
        <v>0</v>
      </c>
      <c r="AN1115" s="346">
        <f t="shared" si="218"/>
        <v>0</v>
      </c>
      <c r="AO1115" s="346">
        <f t="shared" si="219"/>
        <v>0</v>
      </c>
    </row>
    <row r="1116" spans="1:41" x14ac:dyDescent="0.25">
      <c r="A1116" s="369"/>
      <c r="B1116" s="369"/>
      <c r="C1116" s="370"/>
      <c r="D1116" s="369"/>
      <c r="E1116" s="369"/>
      <c r="F1116" s="369"/>
      <c r="G1116" s="344">
        <f t="shared" si="220"/>
        <v>0</v>
      </c>
      <c r="H1116" s="369"/>
      <c r="I1116" s="369"/>
      <c r="J1116" s="369"/>
      <c r="K1116" s="369"/>
      <c r="L1116" s="369"/>
      <c r="M1116" s="369"/>
      <c r="N1116" s="369"/>
      <c r="O1116" s="369"/>
      <c r="P1116" s="371"/>
      <c r="Q1116" s="465">
        <f>IF(C1116&gt;Allgemeines!$C$12,0,SUM(G1116,H1116,J1116,K1116,M1116:N1116)-SUM(I1116,L1116,O1116:P1116))</f>
        <v>0</v>
      </c>
      <c r="R1116" s="369"/>
      <c r="S1116" s="369"/>
      <c r="T1116" s="369"/>
      <c r="U1116" s="369"/>
      <c r="V1116" s="344">
        <f t="shared" si="221"/>
        <v>0</v>
      </c>
      <c r="W1116" s="345">
        <f>IF(ISBLANK($B1116),0,VLOOKUP($B1116,Listen!$A$2:$C$45,2,FALSE))</f>
        <v>0</v>
      </c>
      <c r="X1116" s="345">
        <f>IF(ISBLANK($B1116),0,VLOOKUP($B1116,Listen!$A$2:$C$45,3,FALSE))</f>
        <v>0</v>
      </c>
      <c r="Y1116" s="372">
        <f t="shared" si="224"/>
        <v>0</v>
      </c>
      <c r="Z1116" s="372">
        <f t="shared" si="222"/>
        <v>0</v>
      </c>
      <c r="AA1116" s="372">
        <f t="shared" si="222"/>
        <v>0</v>
      </c>
      <c r="AB1116" s="372">
        <f t="shared" si="222"/>
        <v>0</v>
      </c>
      <c r="AC1116" s="372">
        <f t="shared" si="222"/>
        <v>0</v>
      </c>
      <c r="AD1116" s="372">
        <f t="shared" si="222"/>
        <v>0</v>
      </c>
      <c r="AE1116" s="372">
        <f t="shared" si="222"/>
        <v>0</v>
      </c>
      <c r="AF1116" s="346">
        <f t="shared" si="223"/>
        <v>0</v>
      </c>
      <c r="AG1116" s="346">
        <f>IF(C1116=Allgemeines!$C$12,SAV!$V1116-SAV!$AH1116,HLOOKUP(Allgemeines!$C$12-1,$AI$4:$AO$2000,ROW(C1116)-3,FALSE)-$AH1116)</f>
        <v>0</v>
      </c>
      <c r="AH1116" s="346">
        <f>HLOOKUP(Allgemeines!$C$12,$AI$4:$AO$2000,ROW(C1116)-3,FALSE)</f>
        <v>0</v>
      </c>
      <c r="AI1116" s="346">
        <f t="shared" si="213"/>
        <v>0</v>
      </c>
      <c r="AJ1116" s="346">
        <f t="shared" si="214"/>
        <v>0</v>
      </c>
      <c r="AK1116" s="346">
        <f t="shared" si="215"/>
        <v>0</v>
      </c>
      <c r="AL1116" s="346">
        <f t="shared" si="216"/>
        <v>0</v>
      </c>
      <c r="AM1116" s="346">
        <f t="shared" si="217"/>
        <v>0</v>
      </c>
      <c r="AN1116" s="346">
        <f t="shared" si="218"/>
        <v>0</v>
      </c>
      <c r="AO1116" s="346">
        <f t="shared" si="219"/>
        <v>0</v>
      </c>
    </row>
    <row r="1117" spans="1:41" x14ac:dyDescent="0.25">
      <c r="A1117" s="369"/>
      <c r="B1117" s="369"/>
      <c r="C1117" s="370"/>
      <c r="D1117" s="369"/>
      <c r="E1117" s="369"/>
      <c r="F1117" s="369"/>
      <c r="G1117" s="344">
        <f t="shared" si="220"/>
        <v>0</v>
      </c>
      <c r="H1117" s="369"/>
      <c r="I1117" s="369"/>
      <c r="J1117" s="369"/>
      <c r="K1117" s="369"/>
      <c r="L1117" s="369"/>
      <c r="M1117" s="369"/>
      <c r="N1117" s="369"/>
      <c r="O1117" s="369"/>
      <c r="P1117" s="371"/>
      <c r="Q1117" s="465">
        <f>IF(C1117&gt;Allgemeines!$C$12,0,SUM(G1117,H1117,J1117,K1117,M1117:N1117)-SUM(I1117,L1117,O1117:P1117))</f>
        <v>0</v>
      </c>
      <c r="R1117" s="369"/>
      <c r="S1117" s="369"/>
      <c r="T1117" s="369"/>
      <c r="U1117" s="369"/>
      <c r="V1117" s="344">
        <f t="shared" si="221"/>
        <v>0</v>
      </c>
      <c r="W1117" s="345">
        <f>IF(ISBLANK($B1117),0,VLOOKUP($B1117,Listen!$A$2:$C$45,2,FALSE))</f>
        <v>0</v>
      </c>
      <c r="X1117" s="345">
        <f>IF(ISBLANK($B1117),0,VLOOKUP($B1117,Listen!$A$2:$C$45,3,FALSE))</f>
        <v>0</v>
      </c>
      <c r="Y1117" s="372">
        <f t="shared" si="224"/>
        <v>0</v>
      </c>
      <c r="Z1117" s="372">
        <f t="shared" si="222"/>
        <v>0</v>
      </c>
      <c r="AA1117" s="372">
        <f t="shared" si="222"/>
        <v>0</v>
      </c>
      <c r="AB1117" s="372">
        <f t="shared" si="222"/>
        <v>0</v>
      </c>
      <c r="AC1117" s="372">
        <f t="shared" si="222"/>
        <v>0</v>
      </c>
      <c r="AD1117" s="372">
        <f t="shared" si="222"/>
        <v>0</v>
      </c>
      <c r="AE1117" s="372">
        <f t="shared" si="222"/>
        <v>0</v>
      </c>
      <c r="AF1117" s="346">
        <f t="shared" si="223"/>
        <v>0</v>
      </c>
      <c r="AG1117" s="346">
        <f>IF(C1117=Allgemeines!$C$12,SAV!$V1117-SAV!$AH1117,HLOOKUP(Allgemeines!$C$12-1,$AI$4:$AO$2000,ROW(C1117)-3,FALSE)-$AH1117)</f>
        <v>0</v>
      </c>
      <c r="AH1117" s="346">
        <f>HLOOKUP(Allgemeines!$C$12,$AI$4:$AO$2000,ROW(C1117)-3,FALSE)</f>
        <v>0</v>
      </c>
      <c r="AI1117" s="346">
        <f t="shared" si="213"/>
        <v>0</v>
      </c>
      <c r="AJ1117" s="346">
        <f t="shared" si="214"/>
        <v>0</v>
      </c>
      <c r="AK1117" s="346">
        <f t="shared" si="215"/>
        <v>0</v>
      </c>
      <c r="AL1117" s="346">
        <f t="shared" si="216"/>
        <v>0</v>
      </c>
      <c r="AM1117" s="346">
        <f t="shared" si="217"/>
        <v>0</v>
      </c>
      <c r="AN1117" s="346">
        <f t="shared" si="218"/>
        <v>0</v>
      </c>
      <c r="AO1117" s="346">
        <f t="shared" si="219"/>
        <v>0</v>
      </c>
    </row>
    <row r="1118" spans="1:41" x14ac:dyDescent="0.25">
      <c r="A1118" s="369"/>
      <c r="B1118" s="369"/>
      <c r="C1118" s="370"/>
      <c r="D1118" s="369"/>
      <c r="E1118" s="369"/>
      <c r="F1118" s="369"/>
      <c r="G1118" s="344">
        <f t="shared" si="220"/>
        <v>0</v>
      </c>
      <c r="H1118" s="369"/>
      <c r="I1118" s="369"/>
      <c r="J1118" s="369"/>
      <c r="K1118" s="369"/>
      <c r="L1118" s="369"/>
      <c r="M1118" s="369"/>
      <c r="N1118" s="369"/>
      <c r="O1118" s="369"/>
      <c r="P1118" s="371"/>
      <c r="Q1118" s="465">
        <f>IF(C1118&gt;Allgemeines!$C$12,0,SUM(G1118,H1118,J1118,K1118,M1118:N1118)-SUM(I1118,L1118,O1118:P1118))</f>
        <v>0</v>
      </c>
      <c r="R1118" s="369"/>
      <c r="S1118" s="369"/>
      <c r="T1118" s="369"/>
      <c r="U1118" s="369"/>
      <c r="V1118" s="344">
        <f t="shared" si="221"/>
        <v>0</v>
      </c>
      <c r="W1118" s="345">
        <f>IF(ISBLANK($B1118),0,VLOOKUP($B1118,Listen!$A$2:$C$45,2,FALSE))</f>
        <v>0</v>
      </c>
      <c r="X1118" s="345">
        <f>IF(ISBLANK($B1118),0,VLOOKUP($B1118,Listen!$A$2:$C$45,3,FALSE))</f>
        <v>0</v>
      </c>
      <c r="Y1118" s="372">
        <f t="shared" si="224"/>
        <v>0</v>
      </c>
      <c r="Z1118" s="372">
        <f t="shared" si="222"/>
        <v>0</v>
      </c>
      <c r="AA1118" s="372">
        <f t="shared" si="222"/>
        <v>0</v>
      </c>
      <c r="AB1118" s="372">
        <f t="shared" si="222"/>
        <v>0</v>
      </c>
      <c r="AC1118" s="372">
        <f t="shared" si="222"/>
        <v>0</v>
      </c>
      <c r="AD1118" s="372">
        <f t="shared" si="222"/>
        <v>0</v>
      </c>
      <c r="AE1118" s="372">
        <f t="shared" si="222"/>
        <v>0</v>
      </c>
      <c r="AF1118" s="346">
        <f t="shared" si="223"/>
        <v>0</v>
      </c>
      <c r="AG1118" s="346">
        <f>IF(C1118=Allgemeines!$C$12,SAV!$V1118-SAV!$AH1118,HLOOKUP(Allgemeines!$C$12-1,$AI$4:$AO$2000,ROW(C1118)-3,FALSE)-$AH1118)</f>
        <v>0</v>
      </c>
      <c r="AH1118" s="346">
        <f>HLOOKUP(Allgemeines!$C$12,$AI$4:$AO$2000,ROW(C1118)-3,FALSE)</f>
        <v>0</v>
      </c>
      <c r="AI1118" s="346">
        <f t="shared" si="213"/>
        <v>0</v>
      </c>
      <c r="AJ1118" s="346">
        <f t="shared" si="214"/>
        <v>0</v>
      </c>
      <c r="AK1118" s="346">
        <f t="shared" si="215"/>
        <v>0</v>
      </c>
      <c r="AL1118" s="346">
        <f t="shared" si="216"/>
        <v>0</v>
      </c>
      <c r="AM1118" s="346">
        <f t="shared" si="217"/>
        <v>0</v>
      </c>
      <c r="AN1118" s="346">
        <f t="shared" si="218"/>
        <v>0</v>
      </c>
      <c r="AO1118" s="346">
        <f t="shared" si="219"/>
        <v>0</v>
      </c>
    </row>
    <row r="1119" spans="1:41" x14ac:dyDescent="0.25">
      <c r="A1119" s="369"/>
      <c r="B1119" s="369"/>
      <c r="C1119" s="370"/>
      <c r="D1119" s="369"/>
      <c r="E1119" s="369"/>
      <c r="F1119" s="369"/>
      <c r="G1119" s="344">
        <f t="shared" si="220"/>
        <v>0</v>
      </c>
      <c r="H1119" s="369"/>
      <c r="I1119" s="369"/>
      <c r="J1119" s="369"/>
      <c r="K1119" s="369"/>
      <c r="L1119" s="369"/>
      <c r="M1119" s="369"/>
      <c r="N1119" s="369"/>
      <c r="O1119" s="369"/>
      <c r="P1119" s="371"/>
      <c r="Q1119" s="465">
        <f>IF(C1119&gt;Allgemeines!$C$12,0,SUM(G1119,H1119,J1119,K1119,M1119:N1119)-SUM(I1119,L1119,O1119:P1119))</f>
        <v>0</v>
      </c>
      <c r="R1119" s="369"/>
      <c r="S1119" s="369"/>
      <c r="T1119" s="369"/>
      <c r="U1119" s="369"/>
      <c r="V1119" s="344">
        <f t="shared" si="221"/>
        <v>0</v>
      </c>
      <c r="W1119" s="345">
        <f>IF(ISBLANK($B1119),0,VLOOKUP($B1119,Listen!$A$2:$C$45,2,FALSE))</f>
        <v>0</v>
      </c>
      <c r="X1119" s="345">
        <f>IF(ISBLANK($B1119),0,VLOOKUP($B1119,Listen!$A$2:$C$45,3,FALSE))</f>
        <v>0</v>
      </c>
      <c r="Y1119" s="372">
        <f t="shared" si="224"/>
        <v>0</v>
      </c>
      <c r="Z1119" s="372">
        <f t="shared" si="222"/>
        <v>0</v>
      </c>
      <c r="AA1119" s="372">
        <f t="shared" si="222"/>
        <v>0</v>
      </c>
      <c r="AB1119" s="372">
        <f t="shared" si="222"/>
        <v>0</v>
      </c>
      <c r="AC1119" s="372">
        <f t="shared" si="222"/>
        <v>0</v>
      </c>
      <c r="AD1119" s="372">
        <f t="shared" si="222"/>
        <v>0</v>
      </c>
      <c r="AE1119" s="372">
        <f t="shared" si="222"/>
        <v>0</v>
      </c>
      <c r="AF1119" s="346">
        <f t="shared" si="223"/>
        <v>0</v>
      </c>
      <c r="AG1119" s="346">
        <f>IF(C1119=Allgemeines!$C$12,SAV!$V1119-SAV!$AH1119,HLOOKUP(Allgemeines!$C$12-1,$AI$4:$AO$2000,ROW(C1119)-3,FALSE)-$AH1119)</f>
        <v>0</v>
      </c>
      <c r="AH1119" s="346">
        <f>HLOOKUP(Allgemeines!$C$12,$AI$4:$AO$2000,ROW(C1119)-3,FALSE)</f>
        <v>0</v>
      </c>
      <c r="AI1119" s="346">
        <f t="shared" si="213"/>
        <v>0</v>
      </c>
      <c r="AJ1119" s="346">
        <f t="shared" si="214"/>
        <v>0</v>
      </c>
      <c r="AK1119" s="346">
        <f t="shared" si="215"/>
        <v>0</v>
      </c>
      <c r="AL1119" s="346">
        <f t="shared" si="216"/>
        <v>0</v>
      </c>
      <c r="AM1119" s="346">
        <f t="shared" si="217"/>
        <v>0</v>
      </c>
      <c r="AN1119" s="346">
        <f t="shared" si="218"/>
        <v>0</v>
      </c>
      <c r="AO1119" s="346">
        <f t="shared" si="219"/>
        <v>0</v>
      </c>
    </row>
    <row r="1120" spans="1:41" x14ac:dyDescent="0.25">
      <c r="A1120" s="369"/>
      <c r="B1120" s="369"/>
      <c r="C1120" s="370"/>
      <c r="D1120" s="369"/>
      <c r="E1120" s="369"/>
      <c r="F1120" s="369"/>
      <c r="G1120" s="344">
        <f t="shared" si="220"/>
        <v>0</v>
      </c>
      <c r="H1120" s="369"/>
      <c r="I1120" s="369"/>
      <c r="J1120" s="369"/>
      <c r="K1120" s="369"/>
      <c r="L1120" s="369"/>
      <c r="M1120" s="369"/>
      <c r="N1120" s="369"/>
      <c r="O1120" s="369"/>
      <c r="P1120" s="371"/>
      <c r="Q1120" s="465">
        <f>IF(C1120&gt;Allgemeines!$C$12,0,SUM(G1120,H1120,J1120,K1120,M1120:N1120)-SUM(I1120,L1120,O1120:P1120))</f>
        <v>0</v>
      </c>
      <c r="R1120" s="369"/>
      <c r="S1120" s="369"/>
      <c r="T1120" s="369"/>
      <c r="U1120" s="369"/>
      <c r="V1120" s="344">
        <f t="shared" si="221"/>
        <v>0</v>
      </c>
      <c r="W1120" s="345">
        <f>IF(ISBLANK($B1120),0,VLOOKUP($B1120,Listen!$A$2:$C$45,2,FALSE))</f>
        <v>0</v>
      </c>
      <c r="X1120" s="345">
        <f>IF(ISBLANK($B1120),0,VLOOKUP($B1120,Listen!$A$2:$C$45,3,FALSE))</f>
        <v>0</v>
      </c>
      <c r="Y1120" s="372">
        <f t="shared" si="224"/>
        <v>0</v>
      </c>
      <c r="Z1120" s="372">
        <f t="shared" si="222"/>
        <v>0</v>
      </c>
      <c r="AA1120" s="372">
        <f t="shared" si="222"/>
        <v>0</v>
      </c>
      <c r="AB1120" s="372">
        <f t="shared" si="222"/>
        <v>0</v>
      </c>
      <c r="AC1120" s="372">
        <f t="shared" si="222"/>
        <v>0</v>
      </c>
      <c r="AD1120" s="372">
        <f t="shared" si="222"/>
        <v>0</v>
      </c>
      <c r="AE1120" s="372">
        <f t="shared" si="222"/>
        <v>0</v>
      </c>
      <c r="AF1120" s="346">
        <f t="shared" si="223"/>
        <v>0</v>
      </c>
      <c r="AG1120" s="346">
        <f>IF(C1120=Allgemeines!$C$12,SAV!$V1120-SAV!$AH1120,HLOOKUP(Allgemeines!$C$12-1,$AI$4:$AO$2000,ROW(C1120)-3,FALSE)-$AH1120)</f>
        <v>0</v>
      </c>
      <c r="AH1120" s="346">
        <f>HLOOKUP(Allgemeines!$C$12,$AI$4:$AO$2000,ROW(C1120)-3,FALSE)</f>
        <v>0</v>
      </c>
      <c r="AI1120" s="346">
        <f t="shared" si="213"/>
        <v>0</v>
      </c>
      <c r="AJ1120" s="346">
        <f t="shared" si="214"/>
        <v>0</v>
      </c>
      <c r="AK1120" s="346">
        <f t="shared" si="215"/>
        <v>0</v>
      </c>
      <c r="AL1120" s="346">
        <f t="shared" si="216"/>
        <v>0</v>
      </c>
      <c r="AM1120" s="346">
        <f t="shared" si="217"/>
        <v>0</v>
      </c>
      <c r="AN1120" s="346">
        <f t="shared" si="218"/>
        <v>0</v>
      </c>
      <c r="AO1120" s="346">
        <f t="shared" si="219"/>
        <v>0</v>
      </c>
    </row>
    <row r="1121" spans="1:41" x14ac:dyDescent="0.25">
      <c r="A1121" s="369"/>
      <c r="B1121" s="369"/>
      <c r="C1121" s="370"/>
      <c r="D1121" s="369"/>
      <c r="E1121" s="369"/>
      <c r="F1121" s="369"/>
      <c r="G1121" s="344">
        <f t="shared" si="220"/>
        <v>0</v>
      </c>
      <c r="H1121" s="369"/>
      <c r="I1121" s="369"/>
      <c r="J1121" s="369"/>
      <c r="K1121" s="369"/>
      <c r="L1121" s="369"/>
      <c r="M1121" s="369"/>
      <c r="N1121" s="369"/>
      <c r="O1121" s="369"/>
      <c r="P1121" s="371"/>
      <c r="Q1121" s="465">
        <f>IF(C1121&gt;Allgemeines!$C$12,0,SUM(G1121,H1121,J1121,K1121,M1121:N1121)-SUM(I1121,L1121,O1121:P1121))</f>
        <v>0</v>
      </c>
      <c r="R1121" s="369"/>
      <c r="S1121" s="369"/>
      <c r="T1121" s="369"/>
      <c r="U1121" s="369"/>
      <c r="V1121" s="344">
        <f t="shared" si="221"/>
        <v>0</v>
      </c>
      <c r="W1121" s="345">
        <f>IF(ISBLANK($B1121),0,VLOOKUP($B1121,Listen!$A$2:$C$45,2,FALSE))</f>
        <v>0</v>
      </c>
      <c r="X1121" s="345">
        <f>IF(ISBLANK($B1121),0,VLOOKUP($B1121,Listen!$A$2:$C$45,3,FALSE))</f>
        <v>0</v>
      </c>
      <c r="Y1121" s="372">
        <f t="shared" si="224"/>
        <v>0</v>
      </c>
      <c r="Z1121" s="372">
        <f t="shared" si="222"/>
        <v>0</v>
      </c>
      <c r="AA1121" s="372">
        <f t="shared" si="222"/>
        <v>0</v>
      </c>
      <c r="AB1121" s="372">
        <f t="shared" si="222"/>
        <v>0</v>
      </c>
      <c r="AC1121" s="372">
        <f t="shared" si="222"/>
        <v>0</v>
      </c>
      <c r="AD1121" s="372">
        <f t="shared" si="222"/>
        <v>0</v>
      </c>
      <c r="AE1121" s="372">
        <f t="shared" si="222"/>
        <v>0</v>
      </c>
      <c r="AF1121" s="346">
        <f t="shared" si="223"/>
        <v>0</v>
      </c>
      <c r="AG1121" s="346">
        <f>IF(C1121=Allgemeines!$C$12,SAV!$V1121-SAV!$AH1121,HLOOKUP(Allgemeines!$C$12-1,$AI$4:$AO$2000,ROW(C1121)-3,FALSE)-$AH1121)</f>
        <v>0</v>
      </c>
      <c r="AH1121" s="346">
        <f>HLOOKUP(Allgemeines!$C$12,$AI$4:$AO$2000,ROW(C1121)-3,FALSE)</f>
        <v>0</v>
      </c>
      <c r="AI1121" s="346">
        <f t="shared" si="213"/>
        <v>0</v>
      </c>
      <c r="AJ1121" s="346">
        <f t="shared" si="214"/>
        <v>0</v>
      </c>
      <c r="AK1121" s="346">
        <f t="shared" si="215"/>
        <v>0</v>
      </c>
      <c r="AL1121" s="346">
        <f t="shared" si="216"/>
        <v>0</v>
      </c>
      <c r="AM1121" s="346">
        <f t="shared" si="217"/>
        <v>0</v>
      </c>
      <c r="AN1121" s="346">
        <f t="shared" si="218"/>
        <v>0</v>
      </c>
      <c r="AO1121" s="346">
        <f t="shared" si="219"/>
        <v>0</v>
      </c>
    </row>
    <row r="1122" spans="1:41" x14ac:dyDescent="0.25">
      <c r="A1122" s="369"/>
      <c r="B1122" s="369"/>
      <c r="C1122" s="370"/>
      <c r="D1122" s="369"/>
      <c r="E1122" s="369"/>
      <c r="F1122" s="369"/>
      <c r="G1122" s="344">
        <f t="shared" si="220"/>
        <v>0</v>
      </c>
      <c r="H1122" s="369"/>
      <c r="I1122" s="369"/>
      <c r="J1122" s="369"/>
      <c r="K1122" s="369"/>
      <c r="L1122" s="369"/>
      <c r="M1122" s="369"/>
      <c r="N1122" s="369"/>
      <c r="O1122" s="369"/>
      <c r="P1122" s="371"/>
      <c r="Q1122" s="465">
        <f>IF(C1122&gt;Allgemeines!$C$12,0,SUM(G1122,H1122,J1122,K1122,M1122:N1122)-SUM(I1122,L1122,O1122:P1122))</f>
        <v>0</v>
      </c>
      <c r="R1122" s="369"/>
      <c r="S1122" s="369"/>
      <c r="T1122" s="369"/>
      <c r="U1122" s="369"/>
      <c r="V1122" s="344">
        <f t="shared" si="221"/>
        <v>0</v>
      </c>
      <c r="W1122" s="345">
        <f>IF(ISBLANK($B1122),0,VLOOKUP($B1122,Listen!$A$2:$C$45,2,FALSE))</f>
        <v>0</v>
      </c>
      <c r="X1122" s="345">
        <f>IF(ISBLANK($B1122),0,VLOOKUP($B1122,Listen!$A$2:$C$45,3,FALSE))</f>
        <v>0</v>
      </c>
      <c r="Y1122" s="372">
        <f t="shared" si="224"/>
        <v>0</v>
      </c>
      <c r="Z1122" s="372">
        <f t="shared" si="222"/>
        <v>0</v>
      </c>
      <c r="AA1122" s="372">
        <f t="shared" si="222"/>
        <v>0</v>
      </c>
      <c r="AB1122" s="372">
        <f t="shared" si="222"/>
        <v>0</v>
      </c>
      <c r="AC1122" s="372">
        <f t="shared" si="222"/>
        <v>0</v>
      </c>
      <c r="AD1122" s="372">
        <f t="shared" si="222"/>
        <v>0</v>
      </c>
      <c r="AE1122" s="372">
        <f t="shared" si="222"/>
        <v>0</v>
      </c>
      <c r="AF1122" s="346">
        <f t="shared" si="223"/>
        <v>0</v>
      </c>
      <c r="AG1122" s="346">
        <f>IF(C1122=Allgemeines!$C$12,SAV!$V1122-SAV!$AH1122,HLOOKUP(Allgemeines!$C$12-1,$AI$4:$AO$2000,ROW(C1122)-3,FALSE)-$AH1122)</f>
        <v>0</v>
      </c>
      <c r="AH1122" s="346">
        <f>HLOOKUP(Allgemeines!$C$12,$AI$4:$AO$2000,ROW(C1122)-3,FALSE)</f>
        <v>0</v>
      </c>
      <c r="AI1122" s="346">
        <f t="shared" si="213"/>
        <v>0</v>
      </c>
      <c r="AJ1122" s="346">
        <f t="shared" si="214"/>
        <v>0</v>
      </c>
      <c r="AK1122" s="346">
        <f t="shared" si="215"/>
        <v>0</v>
      </c>
      <c r="AL1122" s="346">
        <f t="shared" si="216"/>
        <v>0</v>
      </c>
      <c r="AM1122" s="346">
        <f t="shared" si="217"/>
        <v>0</v>
      </c>
      <c r="AN1122" s="346">
        <f t="shared" si="218"/>
        <v>0</v>
      </c>
      <c r="AO1122" s="346">
        <f t="shared" si="219"/>
        <v>0</v>
      </c>
    </row>
    <row r="1123" spans="1:41" x14ac:dyDescent="0.25">
      <c r="A1123" s="369"/>
      <c r="B1123" s="369"/>
      <c r="C1123" s="370"/>
      <c r="D1123" s="369"/>
      <c r="E1123" s="369"/>
      <c r="F1123" s="369"/>
      <c r="G1123" s="344">
        <f t="shared" si="220"/>
        <v>0</v>
      </c>
      <c r="H1123" s="369"/>
      <c r="I1123" s="369"/>
      <c r="J1123" s="369"/>
      <c r="K1123" s="369"/>
      <c r="L1123" s="369"/>
      <c r="M1123" s="369"/>
      <c r="N1123" s="369"/>
      <c r="O1123" s="369"/>
      <c r="P1123" s="371"/>
      <c r="Q1123" s="465">
        <f>IF(C1123&gt;Allgemeines!$C$12,0,SUM(G1123,H1123,J1123,K1123,M1123:N1123)-SUM(I1123,L1123,O1123:P1123))</f>
        <v>0</v>
      </c>
      <c r="R1123" s="369"/>
      <c r="S1123" s="369"/>
      <c r="T1123" s="369"/>
      <c r="U1123" s="369"/>
      <c r="V1123" s="344">
        <f t="shared" si="221"/>
        <v>0</v>
      </c>
      <c r="W1123" s="345">
        <f>IF(ISBLANK($B1123),0,VLOOKUP($B1123,Listen!$A$2:$C$45,2,FALSE))</f>
        <v>0</v>
      </c>
      <c r="X1123" s="345">
        <f>IF(ISBLANK($B1123),0,VLOOKUP($B1123,Listen!$A$2:$C$45,3,FALSE))</f>
        <v>0</v>
      </c>
      <c r="Y1123" s="372">
        <f t="shared" si="224"/>
        <v>0</v>
      </c>
      <c r="Z1123" s="372">
        <f t="shared" si="222"/>
        <v>0</v>
      </c>
      <c r="AA1123" s="372">
        <f t="shared" si="222"/>
        <v>0</v>
      </c>
      <c r="AB1123" s="372">
        <f t="shared" si="222"/>
        <v>0</v>
      </c>
      <c r="AC1123" s="372">
        <f t="shared" si="222"/>
        <v>0</v>
      </c>
      <c r="AD1123" s="372">
        <f t="shared" si="222"/>
        <v>0</v>
      </c>
      <c r="AE1123" s="372">
        <f t="shared" si="222"/>
        <v>0</v>
      </c>
      <c r="AF1123" s="346">
        <f t="shared" si="223"/>
        <v>0</v>
      </c>
      <c r="AG1123" s="346">
        <f>IF(C1123=Allgemeines!$C$12,SAV!$V1123-SAV!$AH1123,HLOOKUP(Allgemeines!$C$12-1,$AI$4:$AO$2000,ROW(C1123)-3,FALSE)-$AH1123)</f>
        <v>0</v>
      </c>
      <c r="AH1123" s="346">
        <f>HLOOKUP(Allgemeines!$C$12,$AI$4:$AO$2000,ROW(C1123)-3,FALSE)</f>
        <v>0</v>
      </c>
      <c r="AI1123" s="346">
        <f t="shared" si="213"/>
        <v>0</v>
      </c>
      <c r="AJ1123" s="346">
        <f t="shared" si="214"/>
        <v>0</v>
      </c>
      <c r="AK1123" s="346">
        <f t="shared" si="215"/>
        <v>0</v>
      </c>
      <c r="AL1123" s="346">
        <f t="shared" si="216"/>
        <v>0</v>
      </c>
      <c r="AM1123" s="346">
        <f t="shared" si="217"/>
        <v>0</v>
      </c>
      <c r="AN1123" s="346">
        <f t="shared" si="218"/>
        <v>0</v>
      </c>
      <c r="AO1123" s="346">
        <f t="shared" si="219"/>
        <v>0</v>
      </c>
    </row>
    <row r="1124" spans="1:41" x14ac:dyDescent="0.25">
      <c r="A1124" s="369"/>
      <c r="B1124" s="369"/>
      <c r="C1124" s="370"/>
      <c r="D1124" s="369"/>
      <c r="E1124" s="369"/>
      <c r="F1124" s="369"/>
      <c r="G1124" s="344">
        <f t="shared" si="220"/>
        <v>0</v>
      </c>
      <c r="H1124" s="369"/>
      <c r="I1124" s="369"/>
      <c r="J1124" s="369"/>
      <c r="K1124" s="369"/>
      <c r="L1124" s="369"/>
      <c r="M1124" s="369"/>
      <c r="N1124" s="369"/>
      <c r="O1124" s="369"/>
      <c r="P1124" s="371"/>
      <c r="Q1124" s="465">
        <f>IF(C1124&gt;Allgemeines!$C$12,0,SUM(G1124,H1124,J1124,K1124,M1124:N1124)-SUM(I1124,L1124,O1124:P1124))</f>
        <v>0</v>
      </c>
      <c r="R1124" s="369"/>
      <c r="S1124" s="369"/>
      <c r="T1124" s="369"/>
      <c r="U1124" s="369"/>
      <c r="V1124" s="344">
        <f t="shared" si="221"/>
        <v>0</v>
      </c>
      <c r="W1124" s="345">
        <f>IF(ISBLANK($B1124),0,VLOOKUP($B1124,Listen!$A$2:$C$45,2,FALSE))</f>
        <v>0</v>
      </c>
      <c r="X1124" s="345">
        <f>IF(ISBLANK($B1124),0,VLOOKUP($B1124,Listen!$A$2:$C$45,3,FALSE))</f>
        <v>0</v>
      </c>
      <c r="Y1124" s="372">
        <f t="shared" si="224"/>
        <v>0</v>
      </c>
      <c r="Z1124" s="372">
        <f t="shared" si="222"/>
        <v>0</v>
      </c>
      <c r="AA1124" s="372">
        <f t="shared" si="222"/>
        <v>0</v>
      </c>
      <c r="AB1124" s="372">
        <f t="shared" si="222"/>
        <v>0</v>
      </c>
      <c r="AC1124" s="372">
        <f t="shared" si="222"/>
        <v>0</v>
      </c>
      <c r="AD1124" s="372">
        <f t="shared" si="222"/>
        <v>0</v>
      </c>
      <c r="AE1124" s="372">
        <f t="shared" si="222"/>
        <v>0</v>
      </c>
      <c r="AF1124" s="346">
        <f t="shared" si="223"/>
        <v>0</v>
      </c>
      <c r="AG1124" s="346">
        <f>IF(C1124=Allgemeines!$C$12,SAV!$V1124-SAV!$AH1124,HLOOKUP(Allgemeines!$C$12-1,$AI$4:$AO$2000,ROW(C1124)-3,FALSE)-$AH1124)</f>
        <v>0</v>
      </c>
      <c r="AH1124" s="346">
        <f>HLOOKUP(Allgemeines!$C$12,$AI$4:$AO$2000,ROW(C1124)-3,FALSE)</f>
        <v>0</v>
      </c>
      <c r="AI1124" s="346">
        <f t="shared" si="213"/>
        <v>0</v>
      </c>
      <c r="AJ1124" s="346">
        <f t="shared" si="214"/>
        <v>0</v>
      </c>
      <c r="AK1124" s="346">
        <f t="shared" si="215"/>
        <v>0</v>
      </c>
      <c r="AL1124" s="346">
        <f t="shared" si="216"/>
        <v>0</v>
      </c>
      <c r="AM1124" s="346">
        <f t="shared" si="217"/>
        <v>0</v>
      </c>
      <c r="AN1124" s="346">
        <f t="shared" si="218"/>
        <v>0</v>
      </c>
      <c r="AO1124" s="346">
        <f t="shared" si="219"/>
        <v>0</v>
      </c>
    </row>
    <row r="1125" spans="1:41" x14ac:dyDescent="0.25">
      <c r="A1125" s="369"/>
      <c r="B1125" s="369"/>
      <c r="C1125" s="370"/>
      <c r="D1125" s="369"/>
      <c r="E1125" s="369"/>
      <c r="F1125" s="369"/>
      <c r="G1125" s="344">
        <f t="shared" si="220"/>
        <v>0</v>
      </c>
      <c r="H1125" s="369"/>
      <c r="I1125" s="369"/>
      <c r="J1125" s="369"/>
      <c r="K1125" s="369"/>
      <c r="L1125" s="369"/>
      <c r="M1125" s="369"/>
      <c r="N1125" s="369"/>
      <c r="O1125" s="369"/>
      <c r="P1125" s="371"/>
      <c r="Q1125" s="465">
        <f>IF(C1125&gt;Allgemeines!$C$12,0,SUM(G1125,H1125,J1125,K1125,M1125:N1125)-SUM(I1125,L1125,O1125:P1125))</f>
        <v>0</v>
      </c>
      <c r="R1125" s="369"/>
      <c r="S1125" s="369"/>
      <c r="T1125" s="369"/>
      <c r="U1125" s="369"/>
      <c r="V1125" s="344">
        <f t="shared" si="221"/>
        <v>0</v>
      </c>
      <c r="W1125" s="345">
        <f>IF(ISBLANK($B1125),0,VLOOKUP($B1125,Listen!$A$2:$C$45,2,FALSE))</f>
        <v>0</v>
      </c>
      <c r="X1125" s="345">
        <f>IF(ISBLANK($B1125),0,VLOOKUP($B1125,Listen!$A$2:$C$45,3,FALSE))</f>
        <v>0</v>
      </c>
      <c r="Y1125" s="372">
        <f t="shared" si="224"/>
        <v>0</v>
      </c>
      <c r="Z1125" s="372">
        <f t="shared" si="222"/>
        <v>0</v>
      </c>
      <c r="AA1125" s="372">
        <f t="shared" si="222"/>
        <v>0</v>
      </c>
      <c r="AB1125" s="372">
        <f t="shared" si="222"/>
        <v>0</v>
      </c>
      <c r="AC1125" s="372">
        <f t="shared" si="222"/>
        <v>0</v>
      </c>
      <c r="AD1125" s="372">
        <f t="shared" si="222"/>
        <v>0</v>
      </c>
      <c r="AE1125" s="372">
        <f t="shared" si="222"/>
        <v>0</v>
      </c>
      <c r="AF1125" s="346">
        <f t="shared" si="223"/>
        <v>0</v>
      </c>
      <c r="AG1125" s="346">
        <f>IF(C1125=Allgemeines!$C$12,SAV!$V1125-SAV!$AH1125,HLOOKUP(Allgemeines!$C$12-1,$AI$4:$AO$2000,ROW(C1125)-3,FALSE)-$AH1125)</f>
        <v>0</v>
      </c>
      <c r="AH1125" s="346">
        <f>HLOOKUP(Allgemeines!$C$12,$AI$4:$AO$2000,ROW(C1125)-3,FALSE)</f>
        <v>0</v>
      </c>
      <c r="AI1125" s="346">
        <f t="shared" si="213"/>
        <v>0</v>
      </c>
      <c r="AJ1125" s="346">
        <f t="shared" si="214"/>
        <v>0</v>
      </c>
      <c r="AK1125" s="346">
        <f t="shared" si="215"/>
        <v>0</v>
      </c>
      <c r="AL1125" s="346">
        <f t="shared" si="216"/>
        <v>0</v>
      </c>
      <c r="AM1125" s="346">
        <f t="shared" si="217"/>
        <v>0</v>
      </c>
      <c r="AN1125" s="346">
        <f t="shared" si="218"/>
        <v>0</v>
      </c>
      <c r="AO1125" s="346">
        <f t="shared" si="219"/>
        <v>0</v>
      </c>
    </row>
    <row r="1126" spans="1:41" x14ac:dyDescent="0.25">
      <c r="A1126" s="369"/>
      <c r="B1126" s="369"/>
      <c r="C1126" s="370"/>
      <c r="D1126" s="369"/>
      <c r="E1126" s="369"/>
      <c r="F1126" s="369"/>
      <c r="G1126" s="344">
        <f t="shared" si="220"/>
        <v>0</v>
      </c>
      <c r="H1126" s="369"/>
      <c r="I1126" s="369"/>
      <c r="J1126" s="369"/>
      <c r="K1126" s="369"/>
      <c r="L1126" s="369"/>
      <c r="M1126" s="369"/>
      <c r="N1126" s="369"/>
      <c r="O1126" s="369"/>
      <c r="P1126" s="371"/>
      <c r="Q1126" s="465">
        <f>IF(C1126&gt;Allgemeines!$C$12,0,SUM(G1126,H1126,J1126,K1126,M1126:N1126)-SUM(I1126,L1126,O1126:P1126))</f>
        <v>0</v>
      </c>
      <c r="R1126" s="369"/>
      <c r="S1126" s="369"/>
      <c r="T1126" s="369"/>
      <c r="U1126" s="369"/>
      <c r="V1126" s="344">
        <f t="shared" si="221"/>
        <v>0</v>
      </c>
      <c r="W1126" s="345">
        <f>IF(ISBLANK($B1126),0,VLOOKUP($B1126,Listen!$A$2:$C$45,2,FALSE))</f>
        <v>0</v>
      </c>
      <c r="X1126" s="345">
        <f>IF(ISBLANK($B1126),0,VLOOKUP($B1126,Listen!$A$2:$C$45,3,FALSE))</f>
        <v>0</v>
      </c>
      <c r="Y1126" s="372">
        <f t="shared" si="224"/>
        <v>0</v>
      </c>
      <c r="Z1126" s="372">
        <f t="shared" si="222"/>
        <v>0</v>
      </c>
      <c r="AA1126" s="372">
        <f t="shared" si="222"/>
        <v>0</v>
      </c>
      <c r="AB1126" s="372">
        <f t="shared" si="222"/>
        <v>0</v>
      </c>
      <c r="AC1126" s="372">
        <f t="shared" si="222"/>
        <v>0</v>
      </c>
      <c r="AD1126" s="372">
        <f t="shared" si="222"/>
        <v>0</v>
      </c>
      <c r="AE1126" s="372">
        <f t="shared" si="222"/>
        <v>0</v>
      </c>
      <c r="AF1126" s="346">
        <f t="shared" si="223"/>
        <v>0</v>
      </c>
      <c r="AG1126" s="346">
        <f>IF(C1126=Allgemeines!$C$12,SAV!$V1126-SAV!$AH1126,HLOOKUP(Allgemeines!$C$12-1,$AI$4:$AO$2000,ROW(C1126)-3,FALSE)-$AH1126)</f>
        <v>0</v>
      </c>
      <c r="AH1126" s="346">
        <f>HLOOKUP(Allgemeines!$C$12,$AI$4:$AO$2000,ROW(C1126)-3,FALSE)</f>
        <v>0</v>
      </c>
      <c r="AI1126" s="346">
        <f t="shared" si="213"/>
        <v>0</v>
      </c>
      <c r="AJ1126" s="346">
        <f t="shared" si="214"/>
        <v>0</v>
      </c>
      <c r="AK1126" s="346">
        <f t="shared" si="215"/>
        <v>0</v>
      </c>
      <c r="AL1126" s="346">
        <f t="shared" si="216"/>
        <v>0</v>
      </c>
      <c r="AM1126" s="346">
        <f t="shared" si="217"/>
        <v>0</v>
      </c>
      <c r="AN1126" s="346">
        <f t="shared" si="218"/>
        <v>0</v>
      </c>
      <c r="AO1126" s="346">
        <f t="shared" si="219"/>
        <v>0</v>
      </c>
    </row>
    <row r="1127" spans="1:41" x14ac:dyDescent="0.25">
      <c r="A1127" s="369"/>
      <c r="B1127" s="369"/>
      <c r="C1127" s="370"/>
      <c r="D1127" s="369"/>
      <c r="E1127" s="369"/>
      <c r="F1127" s="369"/>
      <c r="G1127" s="344">
        <f t="shared" si="220"/>
        <v>0</v>
      </c>
      <c r="H1127" s="369"/>
      <c r="I1127" s="369"/>
      <c r="J1127" s="369"/>
      <c r="K1127" s="369"/>
      <c r="L1127" s="369"/>
      <c r="M1127" s="369"/>
      <c r="N1127" s="369"/>
      <c r="O1127" s="369"/>
      <c r="P1127" s="371"/>
      <c r="Q1127" s="465">
        <f>IF(C1127&gt;Allgemeines!$C$12,0,SUM(G1127,H1127,J1127,K1127,M1127:N1127)-SUM(I1127,L1127,O1127:P1127))</f>
        <v>0</v>
      </c>
      <c r="R1127" s="369"/>
      <c r="S1127" s="369"/>
      <c r="T1127" s="369"/>
      <c r="U1127" s="369"/>
      <c r="V1127" s="344">
        <f t="shared" si="221"/>
        <v>0</v>
      </c>
      <c r="W1127" s="345">
        <f>IF(ISBLANK($B1127),0,VLOOKUP($B1127,Listen!$A$2:$C$45,2,FALSE))</f>
        <v>0</v>
      </c>
      <c r="X1127" s="345">
        <f>IF(ISBLANK($B1127),0,VLOOKUP($B1127,Listen!$A$2:$C$45,3,FALSE))</f>
        <v>0</v>
      </c>
      <c r="Y1127" s="372">
        <f t="shared" si="224"/>
        <v>0</v>
      </c>
      <c r="Z1127" s="372">
        <f t="shared" si="222"/>
        <v>0</v>
      </c>
      <c r="AA1127" s="372">
        <f t="shared" si="222"/>
        <v>0</v>
      </c>
      <c r="AB1127" s="372">
        <f t="shared" si="222"/>
        <v>0</v>
      </c>
      <c r="AC1127" s="372">
        <f t="shared" si="222"/>
        <v>0</v>
      </c>
      <c r="AD1127" s="372">
        <f t="shared" si="222"/>
        <v>0</v>
      </c>
      <c r="AE1127" s="372">
        <f t="shared" si="222"/>
        <v>0</v>
      </c>
      <c r="AF1127" s="346">
        <f t="shared" si="223"/>
        <v>0</v>
      </c>
      <c r="AG1127" s="346">
        <f>IF(C1127=Allgemeines!$C$12,SAV!$V1127-SAV!$AH1127,HLOOKUP(Allgemeines!$C$12-1,$AI$4:$AO$2000,ROW(C1127)-3,FALSE)-$AH1127)</f>
        <v>0</v>
      </c>
      <c r="AH1127" s="346">
        <f>HLOOKUP(Allgemeines!$C$12,$AI$4:$AO$2000,ROW(C1127)-3,FALSE)</f>
        <v>0</v>
      </c>
      <c r="AI1127" s="346">
        <f t="shared" si="213"/>
        <v>0</v>
      </c>
      <c r="AJ1127" s="346">
        <f t="shared" si="214"/>
        <v>0</v>
      </c>
      <c r="AK1127" s="346">
        <f t="shared" si="215"/>
        <v>0</v>
      </c>
      <c r="AL1127" s="346">
        <f t="shared" si="216"/>
        <v>0</v>
      </c>
      <c r="AM1127" s="346">
        <f t="shared" si="217"/>
        <v>0</v>
      </c>
      <c r="AN1127" s="346">
        <f t="shared" si="218"/>
        <v>0</v>
      </c>
      <c r="AO1127" s="346">
        <f t="shared" si="219"/>
        <v>0</v>
      </c>
    </row>
    <row r="1128" spans="1:41" x14ac:dyDescent="0.25">
      <c r="A1128" s="369"/>
      <c r="B1128" s="369"/>
      <c r="C1128" s="370"/>
      <c r="D1128" s="369"/>
      <c r="E1128" s="369"/>
      <c r="F1128" s="369"/>
      <c r="G1128" s="344">
        <f t="shared" si="220"/>
        <v>0</v>
      </c>
      <c r="H1128" s="369"/>
      <c r="I1128" s="369"/>
      <c r="J1128" s="369"/>
      <c r="K1128" s="369"/>
      <c r="L1128" s="369"/>
      <c r="M1128" s="369"/>
      <c r="N1128" s="369"/>
      <c r="O1128" s="369"/>
      <c r="P1128" s="371"/>
      <c r="Q1128" s="465">
        <f>IF(C1128&gt;Allgemeines!$C$12,0,SUM(G1128,H1128,J1128,K1128,M1128:N1128)-SUM(I1128,L1128,O1128:P1128))</f>
        <v>0</v>
      </c>
      <c r="R1128" s="369"/>
      <c r="S1128" s="369"/>
      <c r="T1128" s="369"/>
      <c r="U1128" s="369"/>
      <c r="V1128" s="344">
        <f t="shared" si="221"/>
        <v>0</v>
      </c>
      <c r="W1128" s="345">
        <f>IF(ISBLANK($B1128),0,VLOOKUP($B1128,Listen!$A$2:$C$45,2,FALSE))</f>
        <v>0</v>
      </c>
      <c r="X1128" s="345">
        <f>IF(ISBLANK($B1128),0,VLOOKUP($B1128,Listen!$A$2:$C$45,3,FALSE))</f>
        <v>0</v>
      </c>
      <c r="Y1128" s="372">
        <f t="shared" si="224"/>
        <v>0</v>
      </c>
      <c r="Z1128" s="372">
        <f t="shared" si="222"/>
        <v>0</v>
      </c>
      <c r="AA1128" s="372">
        <f t="shared" si="222"/>
        <v>0</v>
      </c>
      <c r="AB1128" s="372">
        <f t="shared" si="222"/>
        <v>0</v>
      </c>
      <c r="AC1128" s="372">
        <f t="shared" si="222"/>
        <v>0</v>
      </c>
      <c r="AD1128" s="372">
        <f t="shared" si="222"/>
        <v>0</v>
      </c>
      <c r="AE1128" s="372">
        <f t="shared" si="222"/>
        <v>0</v>
      </c>
      <c r="AF1128" s="346">
        <f t="shared" si="223"/>
        <v>0</v>
      </c>
      <c r="AG1128" s="346">
        <f>IF(C1128=Allgemeines!$C$12,SAV!$V1128-SAV!$AH1128,HLOOKUP(Allgemeines!$C$12-1,$AI$4:$AO$2000,ROW(C1128)-3,FALSE)-$AH1128)</f>
        <v>0</v>
      </c>
      <c r="AH1128" s="346">
        <f>HLOOKUP(Allgemeines!$C$12,$AI$4:$AO$2000,ROW(C1128)-3,FALSE)</f>
        <v>0</v>
      </c>
      <c r="AI1128" s="346">
        <f t="shared" si="213"/>
        <v>0</v>
      </c>
      <c r="AJ1128" s="346">
        <f t="shared" si="214"/>
        <v>0</v>
      </c>
      <c r="AK1128" s="346">
        <f t="shared" si="215"/>
        <v>0</v>
      </c>
      <c r="AL1128" s="346">
        <f t="shared" si="216"/>
        <v>0</v>
      </c>
      <c r="AM1128" s="346">
        <f t="shared" si="217"/>
        <v>0</v>
      </c>
      <c r="AN1128" s="346">
        <f t="shared" si="218"/>
        <v>0</v>
      </c>
      <c r="AO1128" s="346">
        <f t="shared" si="219"/>
        <v>0</v>
      </c>
    </row>
    <row r="1129" spans="1:41" x14ac:dyDescent="0.25">
      <c r="A1129" s="369"/>
      <c r="B1129" s="369"/>
      <c r="C1129" s="370"/>
      <c r="D1129" s="369"/>
      <c r="E1129" s="369"/>
      <c r="F1129" s="369"/>
      <c r="G1129" s="344">
        <f t="shared" si="220"/>
        <v>0</v>
      </c>
      <c r="H1129" s="369"/>
      <c r="I1129" s="369"/>
      <c r="J1129" s="369"/>
      <c r="K1129" s="369"/>
      <c r="L1129" s="369"/>
      <c r="M1129" s="369"/>
      <c r="N1129" s="369"/>
      <c r="O1129" s="369"/>
      <c r="P1129" s="371"/>
      <c r="Q1129" s="465">
        <f>IF(C1129&gt;Allgemeines!$C$12,0,SUM(G1129,H1129,J1129,K1129,M1129:N1129)-SUM(I1129,L1129,O1129:P1129))</f>
        <v>0</v>
      </c>
      <c r="R1129" s="369"/>
      <c r="S1129" s="369"/>
      <c r="T1129" s="369"/>
      <c r="U1129" s="369"/>
      <c r="V1129" s="344">
        <f t="shared" si="221"/>
        <v>0</v>
      </c>
      <c r="W1129" s="345">
        <f>IF(ISBLANK($B1129),0,VLOOKUP($B1129,Listen!$A$2:$C$45,2,FALSE))</f>
        <v>0</v>
      </c>
      <c r="X1129" s="345">
        <f>IF(ISBLANK($B1129),0,VLOOKUP($B1129,Listen!$A$2:$C$45,3,FALSE))</f>
        <v>0</v>
      </c>
      <c r="Y1129" s="372">
        <f t="shared" si="224"/>
        <v>0</v>
      </c>
      <c r="Z1129" s="372">
        <f t="shared" si="222"/>
        <v>0</v>
      </c>
      <c r="AA1129" s="372">
        <f t="shared" si="222"/>
        <v>0</v>
      </c>
      <c r="AB1129" s="372">
        <f t="shared" si="222"/>
        <v>0</v>
      </c>
      <c r="AC1129" s="372">
        <f t="shared" si="222"/>
        <v>0</v>
      </c>
      <c r="AD1129" s="372">
        <f t="shared" si="222"/>
        <v>0</v>
      </c>
      <c r="AE1129" s="372">
        <f t="shared" si="222"/>
        <v>0</v>
      </c>
      <c r="AF1129" s="346">
        <f t="shared" si="223"/>
        <v>0</v>
      </c>
      <c r="AG1129" s="346">
        <f>IF(C1129=Allgemeines!$C$12,SAV!$V1129-SAV!$AH1129,HLOOKUP(Allgemeines!$C$12-1,$AI$4:$AO$2000,ROW(C1129)-3,FALSE)-$AH1129)</f>
        <v>0</v>
      </c>
      <c r="AH1129" s="346">
        <f>HLOOKUP(Allgemeines!$C$12,$AI$4:$AO$2000,ROW(C1129)-3,FALSE)</f>
        <v>0</v>
      </c>
      <c r="AI1129" s="346">
        <f t="shared" si="213"/>
        <v>0</v>
      </c>
      <c r="AJ1129" s="346">
        <f t="shared" si="214"/>
        <v>0</v>
      </c>
      <c r="AK1129" s="346">
        <f t="shared" si="215"/>
        <v>0</v>
      </c>
      <c r="AL1129" s="346">
        <f t="shared" si="216"/>
        <v>0</v>
      </c>
      <c r="AM1129" s="346">
        <f t="shared" si="217"/>
        <v>0</v>
      </c>
      <c r="AN1129" s="346">
        <f t="shared" si="218"/>
        <v>0</v>
      </c>
      <c r="AO1129" s="346">
        <f t="shared" si="219"/>
        <v>0</v>
      </c>
    </row>
    <row r="1130" spans="1:41" x14ac:dyDescent="0.25">
      <c r="A1130" s="369"/>
      <c r="B1130" s="369"/>
      <c r="C1130" s="370"/>
      <c r="D1130" s="369"/>
      <c r="E1130" s="369"/>
      <c r="F1130" s="369"/>
      <c r="G1130" s="344">
        <f t="shared" si="220"/>
        <v>0</v>
      </c>
      <c r="H1130" s="369"/>
      <c r="I1130" s="369"/>
      <c r="J1130" s="369"/>
      <c r="K1130" s="369"/>
      <c r="L1130" s="369"/>
      <c r="M1130" s="369"/>
      <c r="N1130" s="369"/>
      <c r="O1130" s="369"/>
      <c r="P1130" s="371"/>
      <c r="Q1130" s="465">
        <f>IF(C1130&gt;Allgemeines!$C$12,0,SUM(G1130,H1130,J1130,K1130,M1130:N1130)-SUM(I1130,L1130,O1130:P1130))</f>
        <v>0</v>
      </c>
      <c r="R1130" s="369"/>
      <c r="S1130" s="369"/>
      <c r="T1130" s="369"/>
      <c r="U1130" s="369"/>
      <c r="V1130" s="344">
        <f t="shared" si="221"/>
        <v>0</v>
      </c>
      <c r="W1130" s="345">
        <f>IF(ISBLANK($B1130),0,VLOOKUP($B1130,Listen!$A$2:$C$45,2,FALSE))</f>
        <v>0</v>
      </c>
      <c r="X1130" s="345">
        <f>IF(ISBLANK($B1130),0,VLOOKUP($B1130,Listen!$A$2:$C$45,3,FALSE))</f>
        <v>0</v>
      </c>
      <c r="Y1130" s="372">
        <f t="shared" si="224"/>
        <v>0</v>
      </c>
      <c r="Z1130" s="372">
        <f t="shared" si="222"/>
        <v>0</v>
      </c>
      <c r="AA1130" s="372">
        <f t="shared" si="222"/>
        <v>0</v>
      </c>
      <c r="AB1130" s="372">
        <f t="shared" si="222"/>
        <v>0</v>
      </c>
      <c r="AC1130" s="372">
        <f t="shared" si="222"/>
        <v>0</v>
      </c>
      <c r="AD1130" s="372">
        <f t="shared" si="222"/>
        <v>0</v>
      </c>
      <c r="AE1130" s="372">
        <f t="shared" si="222"/>
        <v>0</v>
      </c>
      <c r="AF1130" s="346">
        <f t="shared" si="223"/>
        <v>0</v>
      </c>
      <c r="AG1130" s="346">
        <f>IF(C1130=Allgemeines!$C$12,SAV!$V1130-SAV!$AH1130,HLOOKUP(Allgemeines!$C$12-1,$AI$4:$AO$2000,ROW(C1130)-3,FALSE)-$AH1130)</f>
        <v>0</v>
      </c>
      <c r="AH1130" s="346">
        <f>HLOOKUP(Allgemeines!$C$12,$AI$4:$AO$2000,ROW(C1130)-3,FALSE)</f>
        <v>0</v>
      </c>
      <c r="AI1130" s="346">
        <f t="shared" si="213"/>
        <v>0</v>
      </c>
      <c r="AJ1130" s="346">
        <f t="shared" si="214"/>
        <v>0</v>
      </c>
      <c r="AK1130" s="346">
        <f t="shared" si="215"/>
        <v>0</v>
      </c>
      <c r="AL1130" s="346">
        <f t="shared" si="216"/>
        <v>0</v>
      </c>
      <c r="AM1130" s="346">
        <f t="shared" si="217"/>
        <v>0</v>
      </c>
      <c r="AN1130" s="346">
        <f t="shared" si="218"/>
        <v>0</v>
      </c>
      <c r="AO1130" s="346">
        <f t="shared" si="219"/>
        <v>0</v>
      </c>
    </row>
    <row r="1131" spans="1:41" x14ac:dyDescent="0.25">
      <c r="A1131" s="369"/>
      <c r="B1131" s="369"/>
      <c r="C1131" s="370"/>
      <c r="D1131" s="369"/>
      <c r="E1131" s="369"/>
      <c r="F1131" s="369"/>
      <c r="G1131" s="344">
        <f t="shared" si="220"/>
        <v>0</v>
      </c>
      <c r="H1131" s="369"/>
      <c r="I1131" s="369"/>
      <c r="J1131" s="369"/>
      <c r="K1131" s="369"/>
      <c r="L1131" s="369"/>
      <c r="M1131" s="369"/>
      <c r="N1131" s="369"/>
      <c r="O1131" s="369"/>
      <c r="P1131" s="371"/>
      <c r="Q1131" s="465">
        <f>IF(C1131&gt;Allgemeines!$C$12,0,SUM(G1131,H1131,J1131,K1131,M1131:N1131)-SUM(I1131,L1131,O1131:P1131))</f>
        <v>0</v>
      </c>
      <c r="R1131" s="369"/>
      <c r="S1131" s="369"/>
      <c r="T1131" s="369"/>
      <c r="U1131" s="369"/>
      <c r="V1131" s="344">
        <f t="shared" si="221"/>
        <v>0</v>
      </c>
      <c r="W1131" s="345">
        <f>IF(ISBLANK($B1131),0,VLOOKUP($B1131,Listen!$A$2:$C$45,2,FALSE))</f>
        <v>0</v>
      </c>
      <c r="X1131" s="345">
        <f>IF(ISBLANK($B1131),0,VLOOKUP($B1131,Listen!$A$2:$C$45,3,FALSE))</f>
        <v>0</v>
      </c>
      <c r="Y1131" s="372">
        <f t="shared" si="224"/>
        <v>0</v>
      </c>
      <c r="Z1131" s="372">
        <f t="shared" si="222"/>
        <v>0</v>
      </c>
      <c r="AA1131" s="372">
        <f t="shared" si="222"/>
        <v>0</v>
      </c>
      <c r="AB1131" s="372">
        <f t="shared" si="222"/>
        <v>0</v>
      </c>
      <c r="AC1131" s="372">
        <f t="shared" si="222"/>
        <v>0</v>
      </c>
      <c r="AD1131" s="372">
        <f t="shared" si="222"/>
        <v>0</v>
      </c>
      <c r="AE1131" s="372">
        <f t="shared" si="222"/>
        <v>0</v>
      </c>
      <c r="AF1131" s="346">
        <f t="shared" si="223"/>
        <v>0</v>
      </c>
      <c r="AG1131" s="346">
        <f>IF(C1131=Allgemeines!$C$12,SAV!$V1131-SAV!$AH1131,HLOOKUP(Allgemeines!$C$12-1,$AI$4:$AO$2000,ROW(C1131)-3,FALSE)-$AH1131)</f>
        <v>0</v>
      </c>
      <c r="AH1131" s="346">
        <f>HLOOKUP(Allgemeines!$C$12,$AI$4:$AO$2000,ROW(C1131)-3,FALSE)</f>
        <v>0</v>
      </c>
      <c r="AI1131" s="346">
        <f t="shared" si="213"/>
        <v>0</v>
      </c>
      <c r="AJ1131" s="346">
        <f t="shared" si="214"/>
        <v>0</v>
      </c>
      <c r="AK1131" s="346">
        <f t="shared" si="215"/>
        <v>0</v>
      </c>
      <c r="AL1131" s="346">
        <f t="shared" si="216"/>
        <v>0</v>
      </c>
      <c r="AM1131" s="346">
        <f t="shared" si="217"/>
        <v>0</v>
      </c>
      <c r="AN1131" s="346">
        <f t="shared" si="218"/>
        <v>0</v>
      </c>
      <c r="AO1131" s="346">
        <f t="shared" si="219"/>
        <v>0</v>
      </c>
    </row>
    <row r="1132" spans="1:41" x14ac:dyDescent="0.25">
      <c r="A1132" s="369"/>
      <c r="B1132" s="369"/>
      <c r="C1132" s="370"/>
      <c r="D1132" s="369"/>
      <c r="E1132" s="369"/>
      <c r="F1132" s="369"/>
      <c r="G1132" s="344">
        <f t="shared" si="220"/>
        <v>0</v>
      </c>
      <c r="H1132" s="369"/>
      <c r="I1132" s="369"/>
      <c r="J1132" s="369"/>
      <c r="K1132" s="369"/>
      <c r="L1132" s="369"/>
      <c r="M1132" s="369"/>
      <c r="N1132" s="369"/>
      <c r="O1132" s="369"/>
      <c r="P1132" s="371"/>
      <c r="Q1132" s="465">
        <f>IF(C1132&gt;Allgemeines!$C$12,0,SUM(G1132,H1132,J1132,K1132,M1132:N1132)-SUM(I1132,L1132,O1132:P1132))</f>
        <v>0</v>
      </c>
      <c r="R1132" s="369"/>
      <c r="S1132" s="369"/>
      <c r="T1132" s="369"/>
      <c r="U1132" s="369"/>
      <c r="V1132" s="344">
        <f t="shared" si="221"/>
        <v>0</v>
      </c>
      <c r="W1132" s="345">
        <f>IF(ISBLANK($B1132),0,VLOOKUP($B1132,Listen!$A$2:$C$45,2,FALSE))</f>
        <v>0</v>
      </c>
      <c r="X1132" s="345">
        <f>IF(ISBLANK($B1132),0,VLOOKUP($B1132,Listen!$A$2:$C$45,3,FALSE))</f>
        <v>0</v>
      </c>
      <c r="Y1132" s="372">
        <f t="shared" si="224"/>
        <v>0</v>
      </c>
      <c r="Z1132" s="372">
        <f t="shared" si="222"/>
        <v>0</v>
      </c>
      <c r="AA1132" s="372">
        <f t="shared" si="222"/>
        <v>0</v>
      </c>
      <c r="AB1132" s="372">
        <f t="shared" si="222"/>
        <v>0</v>
      </c>
      <c r="AC1132" s="372">
        <f t="shared" si="222"/>
        <v>0</v>
      </c>
      <c r="AD1132" s="372">
        <f t="shared" si="222"/>
        <v>0</v>
      </c>
      <c r="AE1132" s="372">
        <f t="shared" si="222"/>
        <v>0</v>
      </c>
      <c r="AF1132" s="346">
        <f t="shared" si="223"/>
        <v>0</v>
      </c>
      <c r="AG1132" s="346">
        <f>IF(C1132=Allgemeines!$C$12,SAV!$V1132-SAV!$AH1132,HLOOKUP(Allgemeines!$C$12-1,$AI$4:$AO$2000,ROW(C1132)-3,FALSE)-$AH1132)</f>
        <v>0</v>
      </c>
      <c r="AH1132" s="346">
        <f>HLOOKUP(Allgemeines!$C$12,$AI$4:$AO$2000,ROW(C1132)-3,FALSE)</f>
        <v>0</v>
      </c>
      <c r="AI1132" s="346">
        <f t="shared" si="213"/>
        <v>0</v>
      </c>
      <c r="AJ1132" s="346">
        <f t="shared" si="214"/>
        <v>0</v>
      </c>
      <c r="AK1132" s="346">
        <f t="shared" si="215"/>
        <v>0</v>
      </c>
      <c r="AL1132" s="346">
        <f t="shared" si="216"/>
        <v>0</v>
      </c>
      <c r="AM1132" s="346">
        <f t="shared" si="217"/>
        <v>0</v>
      </c>
      <c r="AN1132" s="346">
        <f t="shared" si="218"/>
        <v>0</v>
      </c>
      <c r="AO1132" s="346">
        <f t="shared" si="219"/>
        <v>0</v>
      </c>
    </row>
    <row r="1133" spans="1:41" x14ac:dyDescent="0.25">
      <c r="A1133" s="369"/>
      <c r="B1133" s="369"/>
      <c r="C1133" s="370"/>
      <c r="D1133" s="369"/>
      <c r="E1133" s="369"/>
      <c r="F1133" s="369"/>
      <c r="G1133" s="344">
        <f t="shared" si="220"/>
        <v>0</v>
      </c>
      <c r="H1133" s="369"/>
      <c r="I1133" s="369"/>
      <c r="J1133" s="369"/>
      <c r="K1133" s="369"/>
      <c r="L1133" s="369"/>
      <c r="M1133" s="369"/>
      <c r="N1133" s="369"/>
      <c r="O1133" s="369"/>
      <c r="P1133" s="371"/>
      <c r="Q1133" s="465">
        <f>IF(C1133&gt;Allgemeines!$C$12,0,SUM(G1133,H1133,J1133,K1133,M1133:N1133)-SUM(I1133,L1133,O1133:P1133))</f>
        <v>0</v>
      </c>
      <c r="R1133" s="369"/>
      <c r="S1133" s="369"/>
      <c r="T1133" s="369"/>
      <c r="U1133" s="369"/>
      <c r="V1133" s="344">
        <f t="shared" si="221"/>
        <v>0</v>
      </c>
      <c r="W1133" s="345">
        <f>IF(ISBLANK($B1133),0,VLOOKUP($B1133,Listen!$A$2:$C$45,2,FALSE))</f>
        <v>0</v>
      </c>
      <c r="X1133" s="345">
        <f>IF(ISBLANK($B1133),0,VLOOKUP($B1133,Listen!$A$2:$C$45,3,FALSE))</f>
        <v>0</v>
      </c>
      <c r="Y1133" s="372">
        <f t="shared" si="224"/>
        <v>0</v>
      </c>
      <c r="Z1133" s="372">
        <f t="shared" si="222"/>
        <v>0</v>
      </c>
      <c r="AA1133" s="372">
        <f t="shared" si="222"/>
        <v>0</v>
      </c>
      <c r="AB1133" s="372">
        <f t="shared" si="222"/>
        <v>0</v>
      </c>
      <c r="AC1133" s="372">
        <f t="shared" si="222"/>
        <v>0</v>
      </c>
      <c r="AD1133" s="372">
        <f t="shared" si="222"/>
        <v>0</v>
      </c>
      <c r="AE1133" s="372">
        <f t="shared" si="222"/>
        <v>0</v>
      </c>
      <c r="AF1133" s="346">
        <f t="shared" si="223"/>
        <v>0</v>
      </c>
      <c r="AG1133" s="346">
        <f>IF(C1133=Allgemeines!$C$12,SAV!$V1133-SAV!$AH1133,HLOOKUP(Allgemeines!$C$12-1,$AI$4:$AO$2000,ROW(C1133)-3,FALSE)-$AH1133)</f>
        <v>0</v>
      </c>
      <c r="AH1133" s="346">
        <f>HLOOKUP(Allgemeines!$C$12,$AI$4:$AO$2000,ROW(C1133)-3,FALSE)</f>
        <v>0</v>
      </c>
      <c r="AI1133" s="346">
        <f t="shared" si="213"/>
        <v>0</v>
      </c>
      <c r="AJ1133" s="346">
        <f t="shared" si="214"/>
        <v>0</v>
      </c>
      <c r="AK1133" s="346">
        <f t="shared" si="215"/>
        <v>0</v>
      </c>
      <c r="AL1133" s="346">
        <f t="shared" si="216"/>
        <v>0</v>
      </c>
      <c r="AM1133" s="346">
        <f t="shared" si="217"/>
        <v>0</v>
      </c>
      <c r="AN1133" s="346">
        <f t="shared" si="218"/>
        <v>0</v>
      </c>
      <c r="AO1133" s="346">
        <f t="shared" si="219"/>
        <v>0</v>
      </c>
    </row>
    <row r="1134" spans="1:41" x14ac:dyDescent="0.25">
      <c r="A1134" s="369"/>
      <c r="B1134" s="369"/>
      <c r="C1134" s="370"/>
      <c r="D1134" s="369"/>
      <c r="E1134" s="369"/>
      <c r="F1134" s="369"/>
      <c r="G1134" s="344">
        <f t="shared" si="220"/>
        <v>0</v>
      </c>
      <c r="H1134" s="369"/>
      <c r="I1134" s="369"/>
      <c r="J1134" s="369"/>
      <c r="K1134" s="369"/>
      <c r="L1134" s="369"/>
      <c r="M1134" s="369"/>
      <c r="N1134" s="369"/>
      <c r="O1134" s="369"/>
      <c r="P1134" s="371"/>
      <c r="Q1134" s="465">
        <f>IF(C1134&gt;Allgemeines!$C$12,0,SUM(G1134,H1134,J1134,K1134,M1134:N1134)-SUM(I1134,L1134,O1134:P1134))</f>
        <v>0</v>
      </c>
      <c r="R1134" s="369"/>
      <c r="S1134" s="369"/>
      <c r="T1134" s="369"/>
      <c r="U1134" s="369"/>
      <c r="V1134" s="344">
        <f t="shared" si="221"/>
        <v>0</v>
      </c>
      <c r="W1134" s="345">
        <f>IF(ISBLANK($B1134),0,VLOOKUP($B1134,Listen!$A$2:$C$45,2,FALSE))</f>
        <v>0</v>
      </c>
      <c r="X1134" s="345">
        <f>IF(ISBLANK($B1134),0,VLOOKUP($B1134,Listen!$A$2:$C$45,3,FALSE))</f>
        <v>0</v>
      </c>
      <c r="Y1134" s="372">
        <f t="shared" si="224"/>
        <v>0</v>
      </c>
      <c r="Z1134" s="372">
        <f t="shared" si="222"/>
        <v>0</v>
      </c>
      <c r="AA1134" s="372">
        <f t="shared" si="222"/>
        <v>0</v>
      </c>
      <c r="AB1134" s="372">
        <f t="shared" si="222"/>
        <v>0</v>
      </c>
      <c r="AC1134" s="372">
        <f t="shared" si="222"/>
        <v>0</v>
      </c>
      <c r="AD1134" s="372">
        <f t="shared" si="222"/>
        <v>0</v>
      </c>
      <c r="AE1134" s="372">
        <f t="shared" si="222"/>
        <v>0</v>
      </c>
      <c r="AF1134" s="346">
        <f t="shared" si="223"/>
        <v>0</v>
      </c>
      <c r="AG1134" s="346">
        <f>IF(C1134=Allgemeines!$C$12,SAV!$V1134-SAV!$AH1134,HLOOKUP(Allgemeines!$C$12-1,$AI$4:$AO$2000,ROW(C1134)-3,FALSE)-$AH1134)</f>
        <v>0</v>
      </c>
      <c r="AH1134" s="346">
        <f>HLOOKUP(Allgemeines!$C$12,$AI$4:$AO$2000,ROW(C1134)-3,FALSE)</f>
        <v>0</v>
      </c>
      <c r="AI1134" s="346">
        <f t="shared" si="213"/>
        <v>0</v>
      </c>
      <c r="AJ1134" s="346">
        <f t="shared" si="214"/>
        <v>0</v>
      </c>
      <c r="AK1134" s="346">
        <f t="shared" si="215"/>
        <v>0</v>
      </c>
      <c r="AL1134" s="346">
        <f t="shared" si="216"/>
        <v>0</v>
      </c>
      <c r="AM1134" s="346">
        <f t="shared" si="217"/>
        <v>0</v>
      </c>
      <c r="AN1134" s="346">
        <f t="shared" si="218"/>
        <v>0</v>
      </c>
      <c r="AO1134" s="346">
        <f t="shared" si="219"/>
        <v>0</v>
      </c>
    </row>
    <row r="1135" spans="1:41" x14ac:dyDescent="0.25">
      <c r="A1135" s="369"/>
      <c r="B1135" s="369"/>
      <c r="C1135" s="370"/>
      <c r="D1135" s="369"/>
      <c r="E1135" s="369"/>
      <c r="F1135" s="369"/>
      <c r="G1135" s="344">
        <f t="shared" si="220"/>
        <v>0</v>
      </c>
      <c r="H1135" s="369"/>
      <c r="I1135" s="369"/>
      <c r="J1135" s="369"/>
      <c r="K1135" s="369"/>
      <c r="L1135" s="369"/>
      <c r="M1135" s="369"/>
      <c r="N1135" s="369"/>
      <c r="O1135" s="369"/>
      <c r="P1135" s="371"/>
      <c r="Q1135" s="465">
        <f>IF(C1135&gt;Allgemeines!$C$12,0,SUM(G1135,H1135,J1135,K1135,M1135:N1135)-SUM(I1135,L1135,O1135:P1135))</f>
        <v>0</v>
      </c>
      <c r="R1135" s="369"/>
      <c r="S1135" s="369"/>
      <c r="T1135" s="369"/>
      <c r="U1135" s="369"/>
      <c r="V1135" s="344">
        <f t="shared" si="221"/>
        <v>0</v>
      </c>
      <c r="W1135" s="345">
        <f>IF(ISBLANK($B1135),0,VLOOKUP($B1135,Listen!$A$2:$C$45,2,FALSE))</f>
        <v>0</v>
      </c>
      <c r="X1135" s="345">
        <f>IF(ISBLANK($B1135),0,VLOOKUP($B1135,Listen!$A$2:$C$45,3,FALSE))</f>
        <v>0</v>
      </c>
      <c r="Y1135" s="372">
        <f t="shared" si="224"/>
        <v>0</v>
      </c>
      <c r="Z1135" s="372">
        <f t="shared" si="222"/>
        <v>0</v>
      </c>
      <c r="AA1135" s="372">
        <f t="shared" si="222"/>
        <v>0</v>
      </c>
      <c r="AB1135" s="372">
        <f t="shared" si="222"/>
        <v>0</v>
      </c>
      <c r="AC1135" s="372">
        <f t="shared" si="222"/>
        <v>0</v>
      </c>
      <c r="AD1135" s="372">
        <f t="shared" si="222"/>
        <v>0</v>
      </c>
      <c r="AE1135" s="372">
        <f t="shared" si="222"/>
        <v>0</v>
      </c>
      <c r="AF1135" s="346">
        <f t="shared" si="223"/>
        <v>0</v>
      </c>
      <c r="AG1135" s="346">
        <f>IF(C1135=Allgemeines!$C$12,SAV!$V1135-SAV!$AH1135,HLOOKUP(Allgemeines!$C$12-1,$AI$4:$AO$2000,ROW(C1135)-3,FALSE)-$AH1135)</f>
        <v>0</v>
      </c>
      <c r="AH1135" s="346">
        <f>HLOOKUP(Allgemeines!$C$12,$AI$4:$AO$2000,ROW(C1135)-3,FALSE)</f>
        <v>0</v>
      </c>
      <c r="AI1135" s="346">
        <f t="shared" si="213"/>
        <v>0</v>
      </c>
      <c r="AJ1135" s="346">
        <f t="shared" si="214"/>
        <v>0</v>
      </c>
      <c r="AK1135" s="346">
        <f t="shared" si="215"/>
        <v>0</v>
      </c>
      <c r="AL1135" s="346">
        <f t="shared" si="216"/>
        <v>0</v>
      </c>
      <c r="AM1135" s="346">
        <f t="shared" si="217"/>
        <v>0</v>
      </c>
      <c r="AN1135" s="346">
        <f t="shared" si="218"/>
        <v>0</v>
      </c>
      <c r="AO1135" s="346">
        <f t="shared" si="219"/>
        <v>0</v>
      </c>
    </row>
    <row r="1136" spans="1:41" x14ac:dyDescent="0.25">
      <c r="A1136" s="369"/>
      <c r="B1136" s="369"/>
      <c r="C1136" s="370"/>
      <c r="D1136" s="369"/>
      <c r="E1136" s="369"/>
      <c r="F1136" s="369"/>
      <c r="G1136" s="344">
        <f t="shared" si="220"/>
        <v>0</v>
      </c>
      <c r="H1136" s="369"/>
      <c r="I1136" s="369"/>
      <c r="J1136" s="369"/>
      <c r="K1136" s="369"/>
      <c r="L1136" s="369"/>
      <c r="M1136" s="369"/>
      <c r="N1136" s="369"/>
      <c r="O1136" s="369"/>
      <c r="P1136" s="371"/>
      <c r="Q1136" s="465">
        <f>IF(C1136&gt;Allgemeines!$C$12,0,SUM(G1136,H1136,J1136,K1136,M1136:N1136)-SUM(I1136,L1136,O1136:P1136))</f>
        <v>0</v>
      </c>
      <c r="R1136" s="369"/>
      <c r="S1136" s="369"/>
      <c r="T1136" s="369"/>
      <c r="U1136" s="369"/>
      <c r="V1136" s="344">
        <f t="shared" si="221"/>
        <v>0</v>
      </c>
      <c r="W1136" s="345">
        <f>IF(ISBLANK($B1136),0,VLOOKUP($B1136,Listen!$A$2:$C$45,2,FALSE))</f>
        <v>0</v>
      </c>
      <c r="X1136" s="345">
        <f>IF(ISBLANK($B1136),0,VLOOKUP($B1136,Listen!$A$2:$C$45,3,FALSE))</f>
        <v>0</v>
      </c>
      <c r="Y1136" s="372">
        <f t="shared" si="224"/>
        <v>0</v>
      </c>
      <c r="Z1136" s="372">
        <f t="shared" si="222"/>
        <v>0</v>
      </c>
      <c r="AA1136" s="372">
        <f t="shared" si="222"/>
        <v>0</v>
      </c>
      <c r="AB1136" s="372">
        <f t="shared" si="222"/>
        <v>0</v>
      </c>
      <c r="AC1136" s="372">
        <f t="shared" si="222"/>
        <v>0</v>
      </c>
      <c r="AD1136" s="372">
        <f t="shared" si="222"/>
        <v>0</v>
      </c>
      <c r="AE1136" s="372">
        <f t="shared" ref="Z1136:AE1179" si="225">$W1136</f>
        <v>0</v>
      </c>
      <c r="AF1136" s="346">
        <f t="shared" si="223"/>
        <v>0</v>
      </c>
      <c r="AG1136" s="346">
        <f>IF(C1136=Allgemeines!$C$12,SAV!$V1136-SAV!$AH1136,HLOOKUP(Allgemeines!$C$12-1,$AI$4:$AO$2000,ROW(C1136)-3,FALSE)-$AH1136)</f>
        <v>0</v>
      </c>
      <c r="AH1136" s="346">
        <f>HLOOKUP(Allgemeines!$C$12,$AI$4:$AO$2000,ROW(C1136)-3,FALSE)</f>
        <v>0</v>
      </c>
      <c r="AI1136" s="346">
        <f t="shared" si="213"/>
        <v>0</v>
      </c>
      <c r="AJ1136" s="346">
        <f t="shared" si="214"/>
        <v>0</v>
      </c>
      <c r="AK1136" s="346">
        <f t="shared" si="215"/>
        <v>0</v>
      </c>
      <c r="AL1136" s="346">
        <f t="shared" si="216"/>
        <v>0</v>
      </c>
      <c r="AM1136" s="346">
        <f t="shared" si="217"/>
        <v>0</v>
      </c>
      <c r="AN1136" s="346">
        <f t="shared" si="218"/>
        <v>0</v>
      </c>
      <c r="AO1136" s="346">
        <f t="shared" si="219"/>
        <v>0</v>
      </c>
    </row>
    <row r="1137" spans="1:41" x14ac:dyDescent="0.25">
      <c r="A1137" s="369"/>
      <c r="B1137" s="369"/>
      <c r="C1137" s="370"/>
      <c r="D1137" s="369"/>
      <c r="E1137" s="369"/>
      <c r="F1137" s="369"/>
      <c r="G1137" s="344">
        <f t="shared" si="220"/>
        <v>0</v>
      </c>
      <c r="H1137" s="369"/>
      <c r="I1137" s="369"/>
      <c r="J1137" s="369"/>
      <c r="K1137" s="369"/>
      <c r="L1137" s="369"/>
      <c r="M1137" s="369"/>
      <c r="N1137" s="369"/>
      <c r="O1137" s="369"/>
      <c r="P1137" s="371"/>
      <c r="Q1137" s="465">
        <f>IF(C1137&gt;Allgemeines!$C$12,0,SUM(G1137,H1137,J1137,K1137,M1137:N1137)-SUM(I1137,L1137,O1137:P1137))</f>
        <v>0</v>
      </c>
      <c r="R1137" s="369"/>
      <c r="S1137" s="369"/>
      <c r="T1137" s="369"/>
      <c r="U1137" s="369"/>
      <c r="V1137" s="344">
        <f t="shared" si="221"/>
        <v>0</v>
      </c>
      <c r="W1137" s="345">
        <f>IF(ISBLANK($B1137),0,VLOOKUP($B1137,Listen!$A$2:$C$45,2,FALSE))</f>
        <v>0</v>
      </c>
      <c r="X1137" s="345">
        <f>IF(ISBLANK($B1137),0,VLOOKUP($B1137,Listen!$A$2:$C$45,3,FALSE))</f>
        <v>0</v>
      </c>
      <c r="Y1137" s="372">
        <f t="shared" si="224"/>
        <v>0</v>
      </c>
      <c r="Z1137" s="372">
        <f t="shared" si="225"/>
        <v>0</v>
      </c>
      <c r="AA1137" s="372">
        <f t="shared" si="225"/>
        <v>0</v>
      </c>
      <c r="AB1137" s="372">
        <f t="shared" si="225"/>
        <v>0</v>
      </c>
      <c r="AC1137" s="372">
        <f t="shared" si="225"/>
        <v>0</v>
      </c>
      <c r="AD1137" s="372">
        <f t="shared" si="225"/>
        <v>0</v>
      </c>
      <c r="AE1137" s="372">
        <f t="shared" si="225"/>
        <v>0</v>
      </c>
      <c r="AF1137" s="346">
        <f t="shared" si="223"/>
        <v>0</v>
      </c>
      <c r="AG1137" s="346">
        <f>IF(C1137=Allgemeines!$C$12,SAV!$V1137-SAV!$AH1137,HLOOKUP(Allgemeines!$C$12-1,$AI$4:$AO$2000,ROW(C1137)-3,FALSE)-$AH1137)</f>
        <v>0</v>
      </c>
      <c r="AH1137" s="346">
        <f>HLOOKUP(Allgemeines!$C$12,$AI$4:$AO$2000,ROW(C1137)-3,FALSE)</f>
        <v>0</v>
      </c>
      <c r="AI1137" s="346">
        <f t="shared" si="213"/>
        <v>0</v>
      </c>
      <c r="AJ1137" s="346">
        <f t="shared" si="214"/>
        <v>0</v>
      </c>
      <c r="AK1137" s="346">
        <f t="shared" si="215"/>
        <v>0</v>
      </c>
      <c r="AL1137" s="346">
        <f t="shared" si="216"/>
        <v>0</v>
      </c>
      <c r="AM1137" s="346">
        <f t="shared" si="217"/>
        <v>0</v>
      </c>
      <c r="AN1137" s="346">
        <f t="shared" si="218"/>
        <v>0</v>
      </c>
      <c r="AO1137" s="346">
        <f t="shared" si="219"/>
        <v>0</v>
      </c>
    </row>
    <row r="1138" spans="1:41" x14ac:dyDescent="0.25">
      <c r="A1138" s="369"/>
      <c r="B1138" s="369"/>
      <c r="C1138" s="370"/>
      <c r="D1138" s="369"/>
      <c r="E1138" s="369"/>
      <c r="F1138" s="369"/>
      <c r="G1138" s="344">
        <f t="shared" si="220"/>
        <v>0</v>
      </c>
      <c r="H1138" s="369"/>
      <c r="I1138" s="369"/>
      <c r="J1138" s="369"/>
      <c r="K1138" s="369"/>
      <c r="L1138" s="369"/>
      <c r="M1138" s="369"/>
      <c r="N1138" s="369"/>
      <c r="O1138" s="369"/>
      <c r="P1138" s="371"/>
      <c r="Q1138" s="465">
        <f>IF(C1138&gt;Allgemeines!$C$12,0,SUM(G1138,H1138,J1138,K1138,M1138:N1138)-SUM(I1138,L1138,O1138:P1138))</f>
        <v>0</v>
      </c>
      <c r="R1138" s="369"/>
      <c r="S1138" s="369"/>
      <c r="T1138" s="369"/>
      <c r="U1138" s="369"/>
      <c r="V1138" s="344">
        <f t="shared" si="221"/>
        <v>0</v>
      </c>
      <c r="W1138" s="345">
        <f>IF(ISBLANK($B1138),0,VLOOKUP($B1138,Listen!$A$2:$C$45,2,FALSE))</f>
        <v>0</v>
      </c>
      <c r="X1138" s="345">
        <f>IF(ISBLANK($B1138),0,VLOOKUP($B1138,Listen!$A$2:$C$45,3,FALSE))</f>
        <v>0</v>
      </c>
      <c r="Y1138" s="372">
        <f t="shared" si="224"/>
        <v>0</v>
      </c>
      <c r="Z1138" s="372">
        <f t="shared" si="225"/>
        <v>0</v>
      </c>
      <c r="AA1138" s="372">
        <f t="shared" si="225"/>
        <v>0</v>
      </c>
      <c r="AB1138" s="372">
        <f t="shared" si="225"/>
        <v>0</v>
      </c>
      <c r="AC1138" s="372">
        <f t="shared" si="225"/>
        <v>0</v>
      </c>
      <c r="AD1138" s="372">
        <f t="shared" si="225"/>
        <v>0</v>
      </c>
      <c r="AE1138" s="372">
        <f t="shared" si="225"/>
        <v>0</v>
      </c>
      <c r="AF1138" s="346">
        <f t="shared" si="223"/>
        <v>0</v>
      </c>
      <c r="AG1138" s="346">
        <f>IF(C1138=Allgemeines!$C$12,SAV!$V1138-SAV!$AH1138,HLOOKUP(Allgemeines!$C$12-1,$AI$4:$AO$2000,ROW(C1138)-3,FALSE)-$AH1138)</f>
        <v>0</v>
      </c>
      <c r="AH1138" s="346">
        <f>HLOOKUP(Allgemeines!$C$12,$AI$4:$AO$2000,ROW(C1138)-3,FALSE)</f>
        <v>0</v>
      </c>
      <c r="AI1138" s="346">
        <f t="shared" si="213"/>
        <v>0</v>
      </c>
      <c r="AJ1138" s="346">
        <f t="shared" si="214"/>
        <v>0</v>
      </c>
      <c r="AK1138" s="346">
        <f t="shared" si="215"/>
        <v>0</v>
      </c>
      <c r="AL1138" s="346">
        <f t="shared" si="216"/>
        <v>0</v>
      </c>
      <c r="AM1138" s="346">
        <f t="shared" si="217"/>
        <v>0</v>
      </c>
      <c r="AN1138" s="346">
        <f t="shared" si="218"/>
        <v>0</v>
      </c>
      <c r="AO1138" s="346">
        <f t="shared" si="219"/>
        <v>0</v>
      </c>
    </row>
    <row r="1139" spans="1:41" x14ac:dyDescent="0.25">
      <c r="A1139" s="369"/>
      <c r="B1139" s="369"/>
      <c r="C1139" s="370"/>
      <c r="D1139" s="369"/>
      <c r="E1139" s="369"/>
      <c r="F1139" s="369"/>
      <c r="G1139" s="344">
        <f t="shared" si="220"/>
        <v>0</v>
      </c>
      <c r="H1139" s="369"/>
      <c r="I1139" s="369"/>
      <c r="J1139" s="369"/>
      <c r="K1139" s="369"/>
      <c r="L1139" s="369"/>
      <c r="M1139" s="369"/>
      <c r="N1139" s="369"/>
      <c r="O1139" s="369"/>
      <c r="P1139" s="371"/>
      <c r="Q1139" s="465">
        <f>IF(C1139&gt;Allgemeines!$C$12,0,SUM(G1139,H1139,J1139,K1139,M1139:N1139)-SUM(I1139,L1139,O1139:P1139))</f>
        <v>0</v>
      </c>
      <c r="R1139" s="369"/>
      <c r="S1139" s="369"/>
      <c r="T1139" s="369"/>
      <c r="U1139" s="369"/>
      <c r="V1139" s="344">
        <f t="shared" si="221"/>
        <v>0</v>
      </c>
      <c r="W1139" s="345">
        <f>IF(ISBLANK($B1139),0,VLOOKUP($B1139,Listen!$A$2:$C$45,2,FALSE))</f>
        <v>0</v>
      </c>
      <c r="X1139" s="345">
        <f>IF(ISBLANK($B1139),0,VLOOKUP($B1139,Listen!$A$2:$C$45,3,FALSE))</f>
        <v>0</v>
      </c>
      <c r="Y1139" s="372">
        <f t="shared" si="224"/>
        <v>0</v>
      </c>
      <c r="Z1139" s="372">
        <f t="shared" si="225"/>
        <v>0</v>
      </c>
      <c r="AA1139" s="372">
        <f t="shared" si="225"/>
        <v>0</v>
      </c>
      <c r="AB1139" s="372">
        <f t="shared" si="225"/>
        <v>0</v>
      </c>
      <c r="AC1139" s="372">
        <f t="shared" si="225"/>
        <v>0</v>
      </c>
      <c r="AD1139" s="372">
        <f t="shared" si="225"/>
        <v>0</v>
      </c>
      <c r="AE1139" s="372">
        <f t="shared" si="225"/>
        <v>0</v>
      </c>
      <c r="AF1139" s="346">
        <f t="shared" si="223"/>
        <v>0</v>
      </c>
      <c r="AG1139" s="346">
        <f>IF(C1139=Allgemeines!$C$12,SAV!$V1139-SAV!$AH1139,HLOOKUP(Allgemeines!$C$12-1,$AI$4:$AO$2000,ROW(C1139)-3,FALSE)-$AH1139)</f>
        <v>0</v>
      </c>
      <c r="AH1139" s="346">
        <f>HLOOKUP(Allgemeines!$C$12,$AI$4:$AO$2000,ROW(C1139)-3,FALSE)</f>
        <v>0</v>
      </c>
      <c r="AI1139" s="346">
        <f t="shared" si="213"/>
        <v>0</v>
      </c>
      <c r="AJ1139" s="346">
        <f t="shared" si="214"/>
        <v>0</v>
      </c>
      <c r="AK1139" s="346">
        <f t="shared" si="215"/>
        <v>0</v>
      </c>
      <c r="AL1139" s="346">
        <f t="shared" si="216"/>
        <v>0</v>
      </c>
      <c r="AM1139" s="346">
        <f t="shared" si="217"/>
        <v>0</v>
      </c>
      <c r="AN1139" s="346">
        <f t="shared" si="218"/>
        <v>0</v>
      </c>
      <c r="AO1139" s="346">
        <f t="shared" si="219"/>
        <v>0</v>
      </c>
    </row>
    <row r="1140" spans="1:41" x14ac:dyDescent="0.25">
      <c r="A1140" s="369"/>
      <c r="B1140" s="369"/>
      <c r="C1140" s="370"/>
      <c r="D1140" s="369"/>
      <c r="E1140" s="369"/>
      <c r="F1140" s="369"/>
      <c r="G1140" s="344">
        <f t="shared" si="220"/>
        <v>0</v>
      </c>
      <c r="H1140" s="369"/>
      <c r="I1140" s="369"/>
      <c r="J1140" s="369"/>
      <c r="K1140" s="369"/>
      <c r="L1140" s="369"/>
      <c r="M1140" s="369"/>
      <c r="N1140" s="369"/>
      <c r="O1140" s="369"/>
      <c r="P1140" s="371"/>
      <c r="Q1140" s="465">
        <f>IF(C1140&gt;Allgemeines!$C$12,0,SUM(G1140,H1140,J1140,K1140,M1140:N1140)-SUM(I1140,L1140,O1140:P1140))</f>
        <v>0</v>
      </c>
      <c r="R1140" s="369"/>
      <c r="S1140" s="369"/>
      <c r="T1140" s="369"/>
      <c r="U1140" s="369"/>
      <c r="V1140" s="344">
        <f t="shared" si="221"/>
        <v>0</v>
      </c>
      <c r="W1140" s="345">
        <f>IF(ISBLANK($B1140),0,VLOOKUP($B1140,Listen!$A$2:$C$45,2,FALSE))</f>
        <v>0</v>
      </c>
      <c r="X1140" s="345">
        <f>IF(ISBLANK($B1140),0,VLOOKUP($B1140,Listen!$A$2:$C$45,3,FALSE))</f>
        <v>0</v>
      </c>
      <c r="Y1140" s="372">
        <f t="shared" si="224"/>
        <v>0</v>
      </c>
      <c r="Z1140" s="372">
        <f t="shared" si="225"/>
        <v>0</v>
      </c>
      <c r="AA1140" s="372">
        <f t="shared" si="225"/>
        <v>0</v>
      </c>
      <c r="AB1140" s="372">
        <f t="shared" si="225"/>
        <v>0</v>
      </c>
      <c r="AC1140" s="372">
        <f t="shared" si="225"/>
        <v>0</v>
      </c>
      <c r="AD1140" s="372">
        <f t="shared" si="225"/>
        <v>0</v>
      </c>
      <c r="AE1140" s="372">
        <f t="shared" si="225"/>
        <v>0</v>
      </c>
      <c r="AF1140" s="346">
        <f t="shared" si="223"/>
        <v>0</v>
      </c>
      <c r="AG1140" s="346">
        <f>IF(C1140=Allgemeines!$C$12,SAV!$V1140-SAV!$AH1140,HLOOKUP(Allgemeines!$C$12-1,$AI$4:$AO$2000,ROW(C1140)-3,FALSE)-$AH1140)</f>
        <v>0</v>
      </c>
      <c r="AH1140" s="346">
        <f>HLOOKUP(Allgemeines!$C$12,$AI$4:$AO$2000,ROW(C1140)-3,FALSE)</f>
        <v>0</v>
      </c>
      <c r="AI1140" s="346">
        <f t="shared" si="213"/>
        <v>0</v>
      </c>
      <c r="AJ1140" s="346">
        <f t="shared" si="214"/>
        <v>0</v>
      </c>
      <c r="AK1140" s="346">
        <f t="shared" si="215"/>
        <v>0</v>
      </c>
      <c r="AL1140" s="346">
        <f t="shared" si="216"/>
        <v>0</v>
      </c>
      <c r="AM1140" s="346">
        <f t="shared" si="217"/>
        <v>0</v>
      </c>
      <c r="AN1140" s="346">
        <f t="shared" si="218"/>
        <v>0</v>
      </c>
      <c r="AO1140" s="346">
        <f t="shared" si="219"/>
        <v>0</v>
      </c>
    </row>
    <row r="1141" spans="1:41" x14ac:dyDescent="0.25">
      <c r="A1141" s="369"/>
      <c r="B1141" s="369"/>
      <c r="C1141" s="370"/>
      <c r="D1141" s="369"/>
      <c r="E1141" s="369"/>
      <c r="F1141" s="369"/>
      <c r="G1141" s="344">
        <f t="shared" si="220"/>
        <v>0</v>
      </c>
      <c r="H1141" s="369"/>
      <c r="I1141" s="369"/>
      <c r="J1141" s="369"/>
      <c r="K1141" s="369"/>
      <c r="L1141" s="369"/>
      <c r="M1141" s="369"/>
      <c r="N1141" s="369"/>
      <c r="O1141" s="369"/>
      <c r="P1141" s="371"/>
      <c r="Q1141" s="465">
        <f>IF(C1141&gt;Allgemeines!$C$12,0,SUM(G1141,H1141,J1141,K1141,M1141:N1141)-SUM(I1141,L1141,O1141:P1141))</f>
        <v>0</v>
      </c>
      <c r="R1141" s="369"/>
      <c r="S1141" s="369"/>
      <c r="T1141" s="369"/>
      <c r="U1141" s="369"/>
      <c r="V1141" s="344">
        <f t="shared" si="221"/>
        <v>0</v>
      </c>
      <c r="W1141" s="345">
        <f>IF(ISBLANK($B1141),0,VLOOKUP($B1141,Listen!$A$2:$C$45,2,FALSE))</f>
        <v>0</v>
      </c>
      <c r="X1141" s="345">
        <f>IF(ISBLANK($B1141),0,VLOOKUP($B1141,Listen!$A$2:$C$45,3,FALSE))</f>
        <v>0</v>
      </c>
      <c r="Y1141" s="372">
        <f t="shared" si="224"/>
        <v>0</v>
      </c>
      <c r="Z1141" s="372">
        <f t="shared" si="225"/>
        <v>0</v>
      </c>
      <c r="AA1141" s="372">
        <f t="shared" si="225"/>
        <v>0</v>
      </c>
      <c r="AB1141" s="372">
        <f t="shared" si="225"/>
        <v>0</v>
      </c>
      <c r="AC1141" s="372">
        <f t="shared" si="225"/>
        <v>0</v>
      </c>
      <c r="AD1141" s="372">
        <f t="shared" si="225"/>
        <v>0</v>
      </c>
      <c r="AE1141" s="372">
        <f t="shared" si="225"/>
        <v>0</v>
      </c>
      <c r="AF1141" s="346">
        <f t="shared" si="223"/>
        <v>0</v>
      </c>
      <c r="AG1141" s="346">
        <f>IF(C1141=Allgemeines!$C$12,SAV!$V1141-SAV!$AH1141,HLOOKUP(Allgemeines!$C$12-1,$AI$4:$AO$2000,ROW(C1141)-3,FALSE)-$AH1141)</f>
        <v>0</v>
      </c>
      <c r="AH1141" s="346">
        <f>HLOOKUP(Allgemeines!$C$12,$AI$4:$AO$2000,ROW(C1141)-3,FALSE)</f>
        <v>0</v>
      </c>
      <c r="AI1141" s="346">
        <f t="shared" si="213"/>
        <v>0</v>
      </c>
      <c r="AJ1141" s="346">
        <f t="shared" si="214"/>
        <v>0</v>
      </c>
      <c r="AK1141" s="346">
        <f t="shared" si="215"/>
        <v>0</v>
      </c>
      <c r="AL1141" s="346">
        <f t="shared" si="216"/>
        <v>0</v>
      </c>
      <c r="AM1141" s="346">
        <f t="shared" si="217"/>
        <v>0</v>
      </c>
      <c r="AN1141" s="346">
        <f t="shared" si="218"/>
        <v>0</v>
      </c>
      <c r="AO1141" s="346">
        <f t="shared" si="219"/>
        <v>0</v>
      </c>
    </row>
    <row r="1142" spans="1:41" x14ac:dyDescent="0.25">
      <c r="A1142" s="369"/>
      <c r="B1142" s="369"/>
      <c r="C1142" s="370"/>
      <c r="D1142" s="369"/>
      <c r="E1142" s="369"/>
      <c r="F1142" s="369"/>
      <c r="G1142" s="344">
        <f t="shared" si="220"/>
        <v>0</v>
      </c>
      <c r="H1142" s="369"/>
      <c r="I1142" s="369"/>
      <c r="J1142" s="369"/>
      <c r="K1142" s="369"/>
      <c r="L1142" s="369"/>
      <c r="M1142" s="369"/>
      <c r="N1142" s="369"/>
      <c r="O1142" s="369"/>
      <c r="P1142" s="371"/>
      <c r="Q1142" s="465">
        <f>IF(C1142&gt;Allgemeines!$C$12,0,SUM(G1142,H1142,J1142,K1142,M1142:N1142)-SUM(I1142,L1142,O1142:P1142))</f>
        <v>0</v>
      </c>
      <c r="R1142" s="369"/>
      <c r="S1142" s="369"/>
      <c r="T1142" s="369"/>
      <c r="U1142" s="369"/>
      <c r="V1142" s="344">
        <f t="shared" si="221"/>
        <v>0</v>
      </c>
      <c r="W1142" s="345">
        <f>IF(ISBLANK($B1142),0,VLOOKUP($B1142,Listen!$A$2:$C$45,2,FALSE))</f>
        <v>0</v>
      </c>
      <c r="X1142" s="345">
        <f>IF(ISBLANK($B1142),0,VLOOKUP($B1142,Listen!$A$2:$C$45,3,FALSE))</f>
        <v>0</v>
      </c>
      <c r="Y1142" s="372">
        <f t="shared" si="224"/>
        <v>0</v>
      </c>
      <c r="Z1142" s="372">
        <f t="shared" si="225"/>
        <v>0</v>
      </c>
      <c r="AA1142" s="372">
        <f t="shared" si="225"/>
        <v>0</v>
      </c>
      <c r="AB1142" s="372">
        <f t="shared" si="225"/>
        <v>0</v>
      </c>
      <c r="AC1142" s="372">
        <f t="shared" si="225"/>
        <v>0</v>
      </c>
      <c r="AD1142" s="372">
        <f t="shared" si="225"/>
        <v>0</v>
      </c>
      <c r="AE1142" s="372">
        <f t="shared" si="225"/>
        <v>0</v>
      </c>
      <c r="AF1142" s="346">
        <f t="shared" si="223"/>
        <v>0</v>
      </c>
      <c r="AG1142" s="346">
        <f>IF(C1142=Allgemeines!$C$12,SAV!$V1142-SAV!$AH1142,HLOOKUP(Allgemeines!$C$12-1,$AI$4:$AO$2000,ROW(C1142)-3,FALSE)-$AH1142)</f>
        <v>0</v>
      </c>
      <c r="AH1142" s="346">
        <f>HLOOKUP(Allgemeines!$C$12,$AI$4:$AO$2000,ROW(C1142)-3,FALSE)</f>
        <v>0</v>
      </c>
      <c r="AI1142" s="346">
        <f t="shared" si="213"/>
        <v>0</v>
      </c>
      <c r="AJ1142" s="346">
        <f t="shared" si="214"/>
        <v>0</v>
      </c>
      <c r="AK1142" s="346">
        <f t="shared" si="215"/>
        <v>0</v>
      </c>
      <c r="AL1142" s="346">
        <f t="shared" si="216"/>
        <v>0</v>
      </c>
      <c r="AM1142" s="346">
        <f t="shared" si="217"/>
        <v>0</v>
      </c>
      <c r="AN1142" s="346">
        <f t="shared" si="218"/>
        <v>0</v>
      </c>
      <c r="AO1142" s="346">
        <f t="shared" si="219"/>
        <v>0</v>
      </c>
    </row>
    <row r="1143" spans="1:41" x14ac:dyDescent="0.25">
      <c r="A1143" s="369"/>
      <c r="B1143" s="369"/>
      <c r="C1143" s="370"/>
      <c r="D1143" s="369"/>
      <c r="E1143" s="369"/>
      <c r="F1143" s="369"/>
      <c r="G1143" s="344">
        <f t="shared" si="220"/>
        <v>0</v>
      </c>
      <c r="H1143" s="369"/>
      <c r="I1143" s="369"/>
      <c r="J1143" s="369"/>
      <c r="K1143" s="369"/>
      <c r="L1143" s="369"/>
      <c r="M1143" s="369"/>
      <c r="N1143" s="369"/>
      <c r="O1143" s="369"/>
      <c r="P1143" s="371"/>
      <c r="Q1143" s="465">
        <f>IF(C1143&gt;Allgemeines!$C$12,0,SUM(G1143,H1143,J1143,K1143,M1143:N1143)-SUM(I1143,L1143,O1143:P1143))</f>
        <v>0</v>
      </c>
      <c r="R1143" s="369"/>
      <c r="S1143" s="369"/>
      <c r="T1143" s="369"/>
      <c r="U1143" s="369"/>
      <c r="V1143" s="344">
        <f t="shared" si="221"/>
        <v>0</v>
      </c>
      <c r="W1143" s="345">
        <f>IF(ISBLANK($B1143),0,VLOOKUP($B1143,Listen!$A$2:$C$45,2,FALSE))</f>
        <v>0</v>
      </c>
      <c r="X1143" s="345">
        <f>IF(ISBLANK($B1143),0,VLOOKUP($B1143,Listen!$A$2:$C$45,3,FALSE))</f>
        <v>0</v>
      </c>
      <c r="Y1143" s="372">
        <f t="shared" si="224"/>
        <v>0</v>
      </c>
      <c r="Z1143" s="372">
        <f t="shared" si="225"/>
        <v>0</v>
      </c>
      <c r="AA1143" s="372">
        <f t="shared" si="225"/>
        <v>0</v>
      </c>
      <c r="AB1143" s="372">
        <f t="shared" si="225"/>
        <v>0</v>
      </c>
      <c r="AC1143" s="372">
        <f t="shared" si="225"/>
        <v>0</v>
      </c>
      <c r="AD1143" s="372">
        <f t="shared" si="225"/>
        <v>0</v>
      </c>
      <c r="AE1143" s="372">
        <f t="shared" si="225"/>
        <v>0</v>
      </c>
      <c r="AF1143" s="346">
        <f t="shared" si="223"/>
        <v>0</v>
      </c>
      <c r="AG1143" s="346">
        <f>IF(C1143=Allgemeines!$C$12,SAV!$V1143-SAV!$AH1143,HLOOKUP(Allgemeines!$C$12-1,$AI$4:$AO$2000,ROW(C1143)-3,FALSE)-$AH1143)</f>
        <v>0</v>
      </c>
      <c r="AH1143" s="346">
        <f>HLOOKUP(Allgemeines!$C$12,$AI$4:$AO$2000,ROW(C1143)-3,FALSE)</f>
        <v>0</v>
      </c>
      <c r="AI1143" s="346">
        <f t="shared" si="213"/>
        <v>0</v>
      </c>
      <c r="AJ1143" s="346">
        <f t="shared" si="214"/>
        <v>0</v>
      </c>
      <c r="AK1143" s="346">
        <f t="shared" si="215"/>
        <v>0</v>
      </c>
      <c r="AL1143" s="346">
        <f t="shared" si="216"/>
        <v>0</v>
      </c>
      <c r="AM1143" s="346">
        <f t="shared" si="217"/>
        <v>0</v>
      </c>
      <c r="AN1143" s="346">
        <f t="shared" si="218"/>
        <v>0</v>
      </c>
      <c r="AO1143" s="346">
        <f t="shared" si="219"/>
        <v>0</v>
      </c>
    </row>
    <row r="1144" spans="1:41" x14ac:dyDescent="0.25">
      <c r="A1144" s="369"/>
      <c r="B1144" s="369"/>
      <c r="C1144" s="370"/>
      <c r="D1144" s="369"/>
      <c r="E1144" s="369"/>
      <c r="F1144" s="369"/>
      <c r="G1144" s="344">
        <f t="shared" si="220"/>
        <v>0</v>
      </c>
      <c r="H1144" s="369"/>
      <c r="I1144" s="369"/>
      <c r="J1144" s="369"/>
      <c r="K1144" s="369"/>
      <c r="L1144" s="369"/>
      <c r="M1144" s="369"/>
      <c r="N1144" s="369"/>
      <c r="O1144" s="369"/>
      <c r="P1144" s="371"/>
      <c r="Q1144" s="465">
        <f>IF(C1144&gt;Allgemeines!$C$12,0,SUM(G1144,H1144,J1144,K1144,M1144:N1144)-SUM(I1144,L1144,O1144:P1144))</f>
        <v>0</v>
      </c>
      <c r="R1144" s="369"/>
      <c r="S1144" s="369"/>
      <c r="T1144" s="369"/>
      <c r="U1144" s="369"/>
      <c r="V1144" s="344">
        <f t="shared" si="221"/>
        <v>0</v>
      </c>
      <c r="W1144" s="345">
        <f>IF(ISBLANK($B1144),0,VLOOKUP($B1144,Listen!$A$2:$C$45,2,FALSE))</f>
        <v>0</v>
      </c>
      <c r="X1144" s="345">
        <f>IF(ISBLANK($B1144),0,VLOOKUP($B1144,Listen!$A$2:$C$45,3,FALSE))</f>
        <v>0</v>
      </c>
      <c r="Y1144" s="372">
        <f t="shared" si="224"/>
        <v>0</v>
      </c>
      <c r="Z1144" s="372">
        <f t="shared" si="225"/>
        <v>0</v>
      </c>
      <c r="AA1144" s="372">
        <f t="shared" si="225"/>
        <v>0</v>
      </c>
      <c r="AB1144" s="372">
        <f t="shared" si="225"/>
        <v>0</v>
      </c>
      <c r="AC1144" s="372">
        <f t="shared" si="225"/>
        <v>0</v>
      </c>
      <c r="AD1144" s="372">
        <f t="shared" si="225"/>
        <v>0</v>
      </c>
      <c r="AE1144" s="372">
        <f t="shared" si="225"/>
        <v>0</v>
      </c>
      <c r="AF1144" s="346">
        <f t="shared" si="223"/>
        <v>0</v>
      </c>
      <c r="AG1144" s="346">
        <f>IF(C1144=Allgemeines!$C$12,SAV!$V1144-SAV!$AH1144,HLOOKUP(Allgemeines!$C$12-1,$AI$4:$AO$2000,ROW(C1144)-3,FALSE)-$AH1144)</f>
        <v>0</v>
      </c>
      <c r="AH1144" s="346">
        <f>HLOOKUP(Allgemeines!$C$12,$AI$4:$AO$2000,ROW(C1144)-3,FALSE)</f>
        <v>0</v>
      </c>
      <c r="AI1144" s="346">
        <f t="shared" si="213"/>
        <v>0</v>
      </c>
      <c r="AJ1144" s="346">
        <f t="shared" si="214"/>
        <v>0</v>
      </c>
      <c r="AK1144" s="346">
        <f t="shared" si="215"/>
        <v>0</v>
      </c>
      <c r="AL1144" s="346">
        <f t="shared" si="216"/>
        <v>0</v>
      </c>
      <c r="AM1144" s="346">
        <f t="shared" si="217"/>
        <v>0</v>
      </c>
      <c r="AN1144" s="346">
        <f t="shared" si="218"/>
        <v>0</v>
      </c>
      <c r="AO1144" s="346">
        <f t="shared" si="219"/>
        <v>0</v>
      </c>
    </row>
    <row r="1145" spans="1:41" x14ac:dyDescent="0.25">
      <c r="A1145" s="369"/>
      <c r="B1145" s="369"/>
      <c r="C1145" s="370"/>
      <c r="D1145" s="369"/>
      <c r="E1145" s="369"/>
      <c r="F1145" s="369"/>
      <c r="G1145" s="344">
        <f t="shared" si="220"/>
        <v>0</v>
      </c>
      <c r="H1145" s="369"/>
      <c r="I1145" s="369"/>
      <c r="J1145" s="369"/>
      <c r="K1145" s="369"/>
      <c r="L1145" s="369"/>
      <c r="M1145" s="369"/>
      <c r="N1145" s="369"/>
      <c r="O1145" s="369"/>
      <c r="P1145" s="371"/>
      <c r="Q1145" s="465">
        <f>IF(C1145&gt;Allgemeines!$C$12,0,SUM(G1145,H1145,J1145,K1145,M1145:N1145)-SUM(I1145,L1145,O1145:P1145))</f>
        <v>0</v>
      </c>
      <c r="R1145" s="369"/>
      <c r="S1145" s="369"/>
      <c r="T1145" s="369"/>
      <c r="U1145" s="369"/>
      <c r="V1145" s="344">
        <f t="shared" si="221"/>
        <v>0</v>
      </c>
      <c r="W1145" s="345">
        <f>IF(ISBLANK($B1145),0,VLOOKUP($B1145,Listen!$A$2:$C$45,2,FALSE))</f>
        <v>0</v>
      </c>
      <c r="X1145" s="345">
        <f>IF(ISBLANK($B1145),0,VLOOKUP($B1145,Listen!$A$2:$C$45,3,FALSE))</f>
        <v>0</v>
      </c>
      <c r="Y1145" s="372">
        <f t="shared" si="224"/>
        <v>0</v>
      </c>
      <c r="Z1145" s="372">
        <f t="shared" si="225"/>
        <v>0</v>
      </c>
      <c r="AA1145" s="372">
        <f t="shared" si="225"/>
        <v>0</v>
      </c>
      <c r="AB1145" s="372">
        <f t="shared" si="225"/>
        <v>0</v>
      </c>
      <c r="AC1145" s="372">
        <f t="shared" si="225"/>
        <v>0</v>
      </c>
      <c r="AD1145" s="372">
        <f t="shared" si="225"/>
        <v>0</v>
      </c>
      <c r="AE1145" s="372">
        <f t="shared" si="225"/>
        <v>0</v>
      </c>
      <c r="AF1145" s="346">
        <f t="shared" si="223"/>
        <v>0</v>
      </c>
      <c r="AG1145" s="346">
        <f>IF(C1145=Allgemeines!$C$12,SAV!$V1145-SAV!$AH1145,HLOOKUP(Allgemeines!$C$12-1,$AI$4:$AO$2000,ROW(C1145)-3,FALSE)-$AH1145)</f>
        <v>0</v>
      </c>
      <c r="AH1145" s="346">
        <f>HLOOKUP(Allgemeines!$C$12,$AI$4:$AO$2000,ROW(C1145)-3,FALSE)</f>
        <v>0</v>
      </c>
      <c r="AI1145" s="346">
        <f t="shared" si="213"/>
        <v>0</v>
      </c>
      <c r="AJ1145" s="346">
        <f t="shared" si="214"/>
        <v>0</v>
      </c>
      <c r="AK1145" s="346">
        <f t="shared" si="215"/>
        <v>0</v>
      </c>
      <c r="AL1145" s="346">
        <f t="shared" si="216"/>
        <v>0</v>
      </c>
      <c r="AM1145" s="346">
        <f t="shared" si="217"/>
        <v>0</v>
      </c>
      <c r="AN1145" s="346">
        <f t="shared" si="218"/>
        <v>0</v>
      </c>
      <c r="AO1145" s="346">
        <f t="shared" si="219"/>
        <v>0</v>
      </c>
    </row>
    <row r="1146" spans="1:41" x14ac:dyDescent="0.25">
      <c r="A1146" s="369"/>
      <c r="B1146" s="369"/>
      <c r="C1146" s="370"/>
      <c r="D1146" s="369"/>
      <c r="E1146" s="369"/>
      <c r="F1146" s="369"/>
      <c r="G1146" s="344">
        <f t="shared" si="220"/>
        <v>0</v>
      </c>
      <c r="H1146" s="369"/>
      <c r="I1146" s="369"/>
      <c r="J1146" s="369"/>
      <c r="K1146" s="369"/>
      <c r="L1146" s="369"/>
      <c r="M1146" s="369"/>
      <c r="N1146" s="369"/>
      <c r="O1146" s="369"/>
      <c r="P1146" s="371"/>
      <c r="Q1146" s="465">
        <f>IF(C1146&gt;Allgemeines!$C$12,0,SUM(G1146,H1146,J1146,K1146,M1146:N1146)-SUM(I1146,L1146,O1146:P1146))</f>
        <v>0</v>
      </c>
      <c r="R1146" s="369"/>
      <c r="S1146" s="369"/>
      <c r="T1146" s="369"/>
      <c r="U1146" s="369"/>
      <c r="V1146" s="344">
        <f t="shared" si="221"/>
        <v>0</v>
      </c>
      <c r="W1146" s="345">
        <f>IF(ISBLANK($B1146),0,VLOOKUP($B1146,Listen!$A$2:$C$45,2,FALSE))</f>
        <v>0</v>
      </c>
      <c r="X1146" s="345">
        <f>IF(ISBLANK($B1146),0,VLOOKUP($B1146,Listen!$A$2:$C$45,3,FALSE))</f>
        <v>0</v>
      </c>
      <c r="Y1146" s="372">
        <f t="shared" si="224"/>
        <v>0</v>
      </c>
      <c r="Z1146" s="372">
        <f t="shared" si="225"/>
        <v>0</v>
      </c>
      <c r="AA1146" s="372">
        <f t="shared" si="225"/>
        <v>0</v>
      </c>
      <c r="AB1146" s="372">
        <f t="shared" si="225"/>
        <v>0</v>
      </c>
      <c r="AC1146" s="372">
        <f t="shared" si="225"/>
        <v>0</v>
      </c>
      <c r="AD1146" s="372">
        <f t="shared" si="225"/>
        <v>0</v>
      </c>
      <c r="AE1146" s="372">
        <f t="shared" si="225"/>
        <v>0</v>
      </c>
      <c r="AF1146" s="346">
        <f t="shared" si="223"/>
        <v>0</v>
      </c>
      <c r="AG1146" s="346">
        <f>IF(C1146=Allgemeines!$C$12,SAV!$V1146-SAV!$AH1146,HLOOKUP(Allgemeines!$C$12-1,$AI$4:$AO$2000,ROW(C1146)-3,FALSE)-$AH1146)</f>
        <v>0</v>
      </c>
      <c r="AH1146" s="346">
        <f>HLOOKUP(Allgemeines!$C$12,$AI$4:$AO$2000,ROW(C1146)-3,FALSE)</f>
        <v>0</v>
      </c>
      <c r="AI1146" s="346">
        <f t="shared" si="213"/>
        <v>0</v>
      </c>
      <c r="AJ1146" s="346">
        <f t="shared" si="214"/>
        <v>0</v>
      </c>
      <c r="AK1146" s="346">
        <f t="shared" si="215"/>
        <v>0</v>
      </c>
      <c r="AL1146" s="346">
        <f t="shared" si="216"/>
        <v>0</v>
      </c>
      <c r="AM1146" s="346">
        <f t="shared" si="217"/>
        <v>0</v>
      </c>
      <c r="AN1146" s="346">
        <f t="shared" si="218"/>
        <v>0</v>
      </c>
      <c r="AO1146" s="346">
        <f t="shared" si="219"/>
        <v>0</v>
      </c>
    </row>
    <row r="1147" spans="1:41" x14ac:dyDescent="0.25">
      <c r="A1147" s="369"/>
      <c r="B1147" s="369"/>
      <c r="C1147" s="370"/>
      <c r="D1147" s="369"/>
      <c r="E1147" s="369"/>
      <c r="F1147" s="369"/>
      <c r="G1147" s="344">
        <f t="shared" si="220"/>
        <v>0</v>
      </c>
      <c r="H1147" s="369"/>
      <c r="I1147" s="369"/>
      <c r="J1147" s="369"/>
      <c r="K1147" s="369"/>
      <c r="L1147" s="369"/>
      <c r="M1147" s="369"/>
      <c r="N1147" s="369"/>
      <c r="O1147" s="369"/>
      <c r="P1147" s="371"/>
      <c r="Q1147" s="465">
        <f>IF(C1147&gt;Allgemeines!$C$12,0,SUM(G1147,H1147,J1147,K1147,M1147:N1147)-SUM(I1147,L1147,O1147:P1147))</f>
        <v>0</v>
      </c>
      <c r="R1147" s="369"/>
      <c r="S1147" s="369"/>
      <c r="T1147" s="369"/>
      <c r="U1147" s="369"/>
      <c r="V1147" s="344">
        <f t="shared" si="221"/>
        <v>0</v>
      </c>
      <c r="W1147" s="345">
        <f>IF(ISBLANK($B1147),0,VLOOKUP($B1147,Listen!$A$2:$C$45,2,FALSE))</f>
        <v>0</v>
      </c>
      <c r="X1147" s="345">
        <f>IF(ISBLANK($B1147),0,VLOOKUP($B1147,Listen!$A$2:$C$45,3,FALSE))</f>
        <v>0</v>
      </c>
      <c r="Y1147" s="372">
        <f t="shared" si="224"/>
        <v>0</v>
      </c>
      <c r="Z1147" s="372">
        <f t="shared" si="225"/>
        <v>0</v>
      </c>
      <c r="AA1147" s="372">
        <f t="shared" si="225"/>
        <v>0</v>
      </c>
      <c r="AB1147" s="372">
        <f t="shared" si="225"/>
        <v>0</v>
      </c>
      <c r="AC1147" s="372">
        <f t="shared" si="225"/>
        <v>0</v>
      </c>
      <c r="AD1147" s="372">
        <f t="shared" si="225"/>
        <v>0</v>
      </c>
      <c r="AE1147" s="372">
        <f t="shared" si="225"/>
        <v>0</v>
      </c>
      <c r="AF1147" s="346">
        <f t="shared" si="223"/>
        <v>0</v>
      </c>
      <c r="AG1147" s="346">
        <f>IF(C1147=Allgemeines!$C$12,SAV!$V1147-SAV!$AH1147,HLOOKUP(Allgemeines!$C$12-1,$AI$4:$AO$2000,ROW(C1147)-3,FALSE)-$AH1147)</f>
        <v>0</v>
      </c>
      <c r="AH1147" s="346">
        <f>HLOOKUP(Allgemeines!$C$12,$AI$4:$AO$2000,ROW(C1147)-3,FALSE)</f>
        <v>0</v>
      </c>
      <c r="AI1147" s="346">
        <f t="shared" si="213"/>
        <v>0</v>
      </c>
      <c r="AJ1147" s="346">
        <f t="shared" si="214"/>
        <v>0</v>
      </c>
      <c r="AK1147" s="346">
        <f t="shared" si="215"/>
        <v>0</v>
      </c>
      <c r="AL1147" s="346">
        <f t="shared" si="216"/>
        <v>0</v>
      </c>
      <c r="AM1147" s="346">
        <f t="shared" si="217"/>
        <v>0</v>
      </c>
      <c r="AN1147" s="346">
        <f t="shared" si="218"/>
        <v>0</v>
      </c>
      <c r="AO1147" s="346">
        <f t="shared" si="219"/>
        <v>0</v>
      </c>
    </row>
    <row r="1148" spans="1:41" x14ac:dyDescent="0.25">
      <c r="A1148" s="369"/>
      <c r="B1148" s="369"/>
      <c r="C1148" s="370"/>
      <c r="D1148" s="369"/>
      <c r="E1148" s="369"/>
      <c r="F1148" s="369"/>
      <c r="G1148" s="344">
        <f t="shared" si="220"/>
        <v>0</v>
      </c>
      <c r="H1148" s="369"/>
      <c r="I1148" s="369"/>
      <c r="J1148" s="369"/>
      <c r="K1148" s="369"/>
      <c r="L1148" s="369"/>
      <c r="M1148" s="369"/>
      <c r="N1148" s="369"/>
      <c r="O1148" s="369"/>
      <c r="P1148" s="371"/>
      <c r="Q1148" s="465">
        <f>IF(C1148&gt;Allgemeines!$C$12,0,SUM(G1148,H1148,J1148,K1148,M1148:N1148)-SUM(I1148,L1148,O1148:P1148))</f>
        <v>0</v>
      </c>
      <c r="R1148" s="369"/>
      <c r="S1148" s="369"/>
      <c r="T1148" s="369"/>
      <c r="U1148" s="369"/>
      <c r="V1148" s="344">
        <f t="shared" si="221"/>
        <v>0</v>
      </c>
      <c r="W1148" s="345">
        <f>IF(ISBLANK($B1148),0,VLOOKUP($B1148,Listen!$A$2:$C$45,2,FALSE))</f>
        <v>0</v>
      </c>
      <c r="X1148" s="345">
        <f>IF(ISBLANK($B1148),0,VLOOKUP($B1148,Listen!$A$2:$C$45,3,FALSE))</f>
        <v>0</v>
      </c>
      <c r="Y1148" s="372">
        <f t="shared" si="224"/>
        <v>0</v>
      </c>
      <c r="Z1148" s="372">
        <f t="shared" si="225"/>
        <v>0</v>
      </c>
      <c r="AA1148" s="372">
        <f t="shared" si="225"/>
        <v>0</v>
      </c>
      <c r="AB1148" s="372">
        <f t="shared" si="225"/>
        <v>0</v>
      </c>
      <c r="AC1148" s="372">
        <f t="shared" si="225"/>
        <v>0</v>
      </c>
      <c r="AD1148" s="372">
        <f t="shared" si="225"/>
        <v>0</v>
      </c>
      <c r="AE1148" s="372">
        <f t="shared" si="225"/>
        <v>0</v>
      </c>
      <c r="AF1148" s="346">
        <f t="shared" si="223"/>
        <v>0</v>
      </c>
      <c r="AG1148" s="346">
        <f>IF(C1148=Allgemeines!$C$12,SAV!$V1148-SAV!$AH1148,HLOOKUP(Allgemeines!$C$12-1,$AI$4:$AO$2000,ROW(C1148)-3,FALSE)-$AH1148)</f>
        <v>0</v>
      </c>
      <c r="AH1148" s="346">
        <f>HLOOKUP(Allgemeines!$C$12,$AI$4:$AO$2000,ROW(C1148)-3,FALSE)</f>
        <v>0</v>
      </c>
      <c r="AI1148" s="346">
        <f t="shared" si="213"/>
        <v>0</v>
      </c>
      <c r="AJ1148" s="346">
        <f t="shared" si="214"/>
        <v>0</v>
      </c>
      <c r="AK1148" s="346">
        <f t="shared" si="215"/>
        <v>0</v>
      </c>
      <c r="AL1148" s="346">
        <f t="shared" si="216"/>
        <v>0</v>
      </c>
      <c r="AM1148" s="346">
        <f t="shared" si="217"/>
        <v>0</v>
      </c>
      <c r="AN1148" s="346">
        <f t="shared" si="218"/>
        <v>0</v>
      </c>
      <c r="AO1148" s="346">
        <f t="shared" si="219"/>
        <v>0</v>
      </c>
    </row>
    <row r="1149" spans="1:41" x14ac:dyDescent="0.25">
      <c r="A1149" s="369"/>
      <c r="B1149" s="369"/>
      <c r="C1149" s="370"/>
      <c r="D1149" s="369"/>
      <c r="E1149" s="369"/>
      <c r="F1149" s="369"/>
      <c r="G1149" s="344">
        <f t="shared" si="220"/>
        <v>0</v>
      </c>
      <c r="H1149" s="369"/>
      <c r="I1149" s="369"/>
      <c r="J1149" s="369"/>
      <c r="K1149" s="369"/>
      <c r="L1149" s="369"/>
      <c r="M1149" s="369"/>
      <c r="N1149" s="369"/>
      <c r="O1149" s="369"/>
      <c r="P1149" s="371"/>
      <c r="Q1149" s="465">
        <f>IF(C1149&gt;Allgemeines!$C$12,0,SUM(G1149,H1149,J1149,K1149,M1149:N1149)-SUM(I1149,L1149,O1149:P1149))</f>
        <v>0</v>
      </c>
      <c r="R1149" s="369"/>
      <c r="S1149" s="369"/>
      <c r="T1149" s="369"/>
      <c r="U1149" s="369"/>
      <c r="V1149" s="344">
        <f t="shared" si="221"/>
        <v>0</v>
      </c>
      <c r="W1149" s="345">
        <f>IF(ISBLANK($B1149),0,VLOOKUP($B1149,Listen!$A$2:$C$45,2,FALSE))</f>
        <v>0</v>
      </c>
      <c r="X1149" s="345">
        <f>IF(ISBLANK($B1149),0,VLOOKUP($B1149,Listen!$A$2:$C$45,3,FALSE))</f>
        <v>0</v>
      </c>
      <c r="Y1149" s="372">
        <f t="shared" si="224"/>
        <v>0</v>
      </c>
      <c r="Z1149" s="372">
        <f t="shared" si="225"/>
        <v>0</v>
      </c>
      <c r="AA1149" s="372">
        <f t="shared" si="225"/>
        <v>0</v>
      </c>
      <c r="AB1149" s="372">
        <f t="shared" si="225"/>
        <v>0</v>
      </c>
      <c r="AC1149" s="372">
        <f t="shared" si="225"/>
        <v>0</v>
      </c>
      <c r="AD1149" s="372">
        <f t="shared" si="225"/>
        <v>0</v>
      </c>
      <c r="AE1149" s="372">
        <f t="shared" si="225"/>
        <v>0</v>
      </c>
      <c r="AF1149" s="346">
        <f t="shared" si="223"/>
        <v>0</v>
      </c>
      <c r="AG1149" s="346">
        <f>IF(C1149=Allgemeines!$C$12,SAV!$V1149-SAV!$AH1149,HLOOKUP(Allgemeines!$C$12-1,$AI$4:$AO$2000,ROW(C1149)-3,FALSE)-$AH1149)</f>
        <v>0</v>
      </c>
      <c r="AH1149" s="346">
        <f>HLOOKUP(Allgemeines!$C$12,$AI$4:$AO$2000,ROW(C1149)-3,FALSE)</f>
        <v>0</v>
      </c>
      <c r="AI1149" s="346">
        <f t="shared" si="213"/>
        <v>0</v>
      </c>
      <c r="AJ1149" s="346">
        <f t="shared" si="214"/>
        <v>0</v>
      </c>
      <c r="AK1149" s="346">
        <f t="shared" si="215"/>
        <v>0</v>
      </c>
      <c r="AL1149" s="346">
        <f t="shared" si="216"/>
        <v>0</v>
      </c>
      <c r="AM1149" s="346">
        <f t="shared" si="217"/>
        <v>0</v>
      </c>
      <c r="AN1149" s="346">
        <f t="shared" si="218"/>
        <v>0</v>
      </c>
      <c r="AO1149" s="346">
        <f t="shared" si="219"/>
        <v>0</v>
      </c>
    </row>
    <row r="1150" spans="1:41" x14ac:dyDescent="0.25">
      <c r="A1150" s="369"/>
      <c r="B1150" s="369"/>
      <c r="C1150" s="370"/>
      <c r="D1150" s="369"/>
      <c r="E1150" s="369"/>
      <c r="F1150" s="369"/>
      <c r="G1150" s="344">
        <f t="shared" si="220"/>
        <v>0</v>
      </c>
      <c r="H1150" s="369"/>
      <c r="I1150" s="369"/>
      <c r="J1150" s="369"/>
      <c r="K1150" s="369"/>
      <c r="L1150" s="369"/>
      <c r="M1150" s="369"/>
      <c r="N1150" s="369"/>
      <c r="O1150" s="369"/>
      <c r="P1150" s="371"/>
      <c r="Q1150" s="465">
        <f>IF(C1150&gt;Allgemeines!$C$12,0,SUM(G1150,H1150,J1150,K1150,M1150:N1150)-SUM(I1150,L1150,O1150:P1150))</f>
        <v>0</v>
      </c>
      <c r="R1150" s="369"/>
      <c r="S1150" s="369"/>
      <c r="T1150" s="369"/>
      <c r="U1150" s="369"/>
      <c r="V1150" s="344">
        <f t="shared" si="221"/>
        <v>0</v>
      </c>
      <c r="W1150" s="345">
        <f>IF(ISBLANK($B1150),0,VLOOKUP($B1150,Listen!$A$2:$C$45,2,FALSE))</f>
        <v>0</v>
      </c>
      <c r="X1150" s="345">
        <f>IF(ISBLANK($B1150),0,VLOOKUP($B1150,Listen!$A$2:$C$45,3,FALSE))</f>
        <v>0</v>
      </c>
      <c r="Y1150" s="372">
        <f t="shared" si="224"/>
        <v>0</v>
      </c>
      <c r="Z1150" s="372">
        <f t="shared" si="225"/>
        <v>0</v>
      </c>
      <c r="AA1150" s="372">
        <f t="shared" si="225"/>
        <v>0</v>
      </c>
      <c r="AB1150" s="372">
        <f t="shared" si="225"/>
        <v>0</v>
      </c>
      <c r="AC1150" s="372">
        <f t="shared" si="225"/>
        <v>0</v>
      </c>
      <c r="AD1150" s="372">
        <f t="shared" si="225"/>
        <v>0</v>
      </c>
      <c r="AE1150" s="372">
        <f t="shared" si="225"/>
        <v>0</v>
      </c>
      <c r="AF1150" s="346">
        <f t="shared" si="223"/>
        <v>0</v>
      </c>
      <c r="AG1150" s="346">
        <f>IF(C1150=Allgemeines!$C$12,SAV!$V1150-SAV!$AH1150,HLOOKUP(Allgemeines!$C$12-1,$AI$4:$AO$2000,ROW(C1150)-3,FALSE)-$AH1150)</f>
        <v>0</v>
      </c>
      <c r="AH1150" s="346">
        <f>HLOOKUP(Allgemeines!$C$12,$AI$4:$AO$2000,ROW(C1150)-3,FALSE)</f>
        <v>0</v>
      </c>
      <c r="AI1150" s="346">
        <f t="shared" si="213"/>
        <v>0</v>
      </c>
      <c r="AJ1150" s="346">
        <f t="shared" si="214"/>
        <v>0</v>
      </c>
      <c r="AK1150" s="346">
        <f t="shared" si="215"/>
        <v>0</v>
      </c>
      <c r="AL1150" s="346">
        <f t="shared" si="216"/>
        <v>0</v>
      </c>
      <c r="AM1150" s="346">
        <f t="shared" si="217"/>
        <v>0</v>
      </c>
      <c r="AN1150" s="346">
        <f t="shared" si="218"/>
        <v>0</v>
      </c>
      <c r="AO1150" s="346">
        <f t="shared" si="219"/>
        <v>0</v>
      </c>
    </row>
    <row r="1151" spans="1:41" x14ac:dyDescent="0.25">
      <c r="A1151" s="369"/>
      <c r="B1151" s="369"/>
      <c r="C1151" s="370"/>
      <c r="D1151" s="369"/>
      <c r="E1151" s="369"/>
      <c r="F1151" s="369"/>
      <c r="G1151" s="344">
        <f t="shared" si="220"/>
        <v>0</v>
      </c>
      <c r="H1151" s="369"/>
      <c r="I1151" s="369"/>
      <c r="J1151" s="369"/>
      <c r="K1151" s="369"/>
      <c r="L1151" s="369"/>
      <c r="M1151" s="369"/>
      <c r="N1151" s="369"/>
      <c r="O1151" s="369"/>
      <c r="P1151" s="371"/>
      <c r="Q1151" s="465">
        <f>IF(C1151&gt;Allgemeines!$C$12,0,SUM(G1151,H1151,J1151,K1151,M1151:N1151)-SUM(I1151,L1151,O1151:P1151))</f>
        <v>0</v>
      </c>
      <c r="R1151" s="369"/>
      <c r="S1151" s="369"/>
      <c r="T1151" s="369"/>
      <c r="U1151" s="369"/>
      <c r="V1151" s="344">
        <f t="shared" si="221"/>
        <v>0</v>
      </c>
      <c r="W1151" s="345">
        <f>IF(ISBLANK($B1151),0,VLOOKUP($B1151,Listen!$A$2:$C$45,2,FALSE))</f>
        <v>0</v>
      </c>
      <c r="X1151" s="345">
        <f>IF(ISBLANK($B1151),0,VLOOKUP($B1151,Listen!$A$2:$C$45,3,FALSE))</f>
        <v>0</v>
      </c>
      <c r="Y1151" s="372">
        <f t="shared" si="224"/>
        <v>0</v>
      </c>
      <c r="Z1151" s="372">
        <f t="shared" si="225"/>
        <v>0</v>
      </c>
      <c r="AA1151" s="372">
        <f t="shared" si="225"/>
        <v>0</v>
      </c>
      <c r="AB1151" s="372">
        <f t="shared" si="225"/>
        <v>0</v>
      </c>
      <c r="AC1151" s="372">
        <f t="shared" si="225"/>
        <v>0</v>
      </c>
      <c r="AD1151" s="372">
        <f t="shared" si="225"/>
        <v>0</v>
      </c>
      <c r="AE1151" s="372">
        <f t="shared" si="225"/>
        <v>0</v>
      </c>
      <c r="AF1151" s="346">
        <f t="shared" si="223"/>
        <v>0</v>
      </c>
      <c r="AG1151" s="346">
        <f>IF(C1151=Allgemeines!$C$12,SAV!$V1151-SAV!$AH1151,HLOOKUP(Allgemeines!$C$12-1,$AI$4:$AO$2000,ROW(C1151)-3,FALSE)-$AH1151)</f>
        <v>0</v>
      </c>
      <c r="AH1151" s="346">
        <f>HLOOKUP(Allgemeines!$C$12,$AI$4:$AO$2000,ROW(C1151)-3,FALSE)</f>
        <v>0</v>
      </c>
      <c r="AI1151" s="346">
        <f t="shared" si="213"/>
        <v>0</v>
      </c>
      <c r="AJ1151" s="346">
        <f t="shared" si="214"/>
        <v>0</v>
      </c>
      <c r="AK1151" s="346">
        <f t="shared" si="215"/>
        <v>0</v>
      </c>
      <c r="AL1151" s="346">
        <f t="shared" si="216"/>
        <v>0</v>
      </c>
      <c r="AM1151" s="346">
        <f t="shared" si="217"/>
        <v>0</v>
      </c>
      <c r="AN1151" s="346">
        <f t="shared" si="218"/>
        <v>0</v>
      </c>
      <c r="AO1151" s="346">
        <f t="shared" si="219"/>
        <v>0</v>
      </c>
    </row>
    <row r="1152" spans="1:41" x14ac:dyDescent="0.25">
      <c r="A1152" s="369"/>
      <c r="B1152" s="369"/>
      <c r="C1152" s="370"/>
      <c r="D1152" s="369"/>
      <c r="E1152" s="369"/>
      <c r="F1152" s="369"/>
      <c r="G1152" s="344">
        <f t="shared" si="220"/>
        <v>0</v>
      </c>
      <c r="H1152" s="369"/>
      <c r="I1152" s="369"/>
      <c r="J1152" s="369"/>
      <c r="K1152" s="369"/>
      <c r="L1152" s="369"/>
      <c r="M1152" s="369"/>
      <c r="N1152" s="369"/>
      <c r="O1152" s="369"/>
      <c r="P1152" s="371"/>
      <c r="Q1152" s="465">
        <f>IF(C1152&gt;Allgemeines!$C$12,0,SUM(G1152,H1152,J1152,K1152,M1152:N1152)-SUM(I1152,L1152,O1152:P1152))</f>
        <v>0</v>
      </c>
      <c r="R1152" s="369"/>
      <c r="S1152" s="369"/>
      <c r="T1152" s="369"/>
      <c r="U1152" s="369"/>
      <c r="V1152" s="344">
        <f t="shared" si="221"/>
        <v>0</v>
      </c>
      <c r="W1152" s="345">
        <f>IF(ISBLANK($B1152),0,VLOOKUP($B1152,Listen!$A$2:$C$45,2,FALSE))</f>
        <v>0</v>
      </c>
      <c r="X1152" s="345">
        <f>IF(ISBLANK($B1152),0,VLOOKUP($B1152,Listen!$A$2:$C$45,3,FALSE))</f>
        <v>0</v>
      </c>
      <c r="Y1152" s="372">
        <f t="shared" si="224"/>
        <v>0</v>
      </c>
      <c r="Z1152" s="372">
        <f t="shared" si="225"/>
        <v>0</v>
      </c>
      <c r="AA1152" s="372">
        <f t="shared" si="225"/>
        <v>0</v>
      </c>
      <c r="AB1152" s="372">
        <f t="shared" si="225"/>
        <v>0</v>
      </c>
      <c r="AC1152" s="372">
        <f t="shared" si="225"/>
        <v>0</v>
      </c>
      <c r="AD1152" s="372">
        <f t="shared" si="225"/>
        <v>0</v>
      </c>
      <c r="AE1152" s="372">
        <f t="shared" si="225"/>
        <v>0</v>
      </c>
      <c r="AF1152" s="346">
        <f t="shared" si="223"/>
        <v>0</v>
      </c>
      <c r="AG1152" s="346">
        <f>IF(C1152=Allgemeines!$C$12,SAV!$V1152-SAV!$AH1152,HLOOKUP(Allgemeines!$C$12-1,$AI$4:$AO$2000,ROW(C1152)-3,FALSE)-$AH1152)</f>
        <v>0</v>
      </c>
      <c r="AH1152" s="346">
        <f>HLOOKUP(Allgemeines!$C$12,$AI$4:$AO$2000,ROW(C1152)-3,FALSE)</f>
        <v>0</v>
      </c>
      <c r="AI1152" s="346">
        <f t="shared" si="213"/>
        <v>0</v>
      </c>
      <c r="AJ1152" s="346">
        <f t="shared" si="214"/>
        <v>0</v>
      </c>
      <c r="AK1152" s="346">
        <f t="shared" si="215"/>
        <v>0</v>
      </c>
      <c r="AL1152" s="346">
        <f t="shared" si="216"/>
        <v>0</v>
      </c>
      <c r="AM1152" s="346">
        <f t="shared" si="217"/>
        <v>0</v>
      </c>
      <c r="AN1152" s="346">
        <f t="shared" si="218"/>
        <v>0</v>
      </c>
      <c r="AO1152" s="346">
        <f t="shared" si="219"/>
        <v>0</v>
      </c>
    </row>
    <row r="1153" spans="1:41" x14ac:dyDescent="0.25">
      <c r="A1153" s="369"/>
      <c r="B1153" s="369"/>
      <c r="C1153" s="370"/>
      <c r="D1153" s="369"/>
      <c r="E1153" s="369"/>
      <c r="F1153" s="369"/>
      <c r="G1153" s="344">
        <f t="shared" si="220"/>
        <v>0</v>
      </c>
      <c r="H1153" s="369"/>
      <c r="I1153" s="369"/>
      <c r="J1153" s="369"/>
      <c r="K1153" s="369"/>
      <c r="L1153" s="369"/>
      <c r="M1153" s="369"/>
      <c r="N1153" s="369"/>
      <c r="O1153" s="369"/>
      <c r="P1153" s="371"/>
      <c r="Q1153" s="465">
        <f>IF(C1153&gt;Allgemeines!$C$12,0,SUM(G1153,H1153,J1153,K1153,M1153:N1153)-SUM(I1153,L1153,O1153:P1153))</f>
        <v>0</v>
      </c>
      <c r="R1153" s="369"/>
      <c r="S1153" s="369"/>
      <c r="T1153" s="369"/>
      <c r="U1153" s="369"/>
      <c r="V1153" s="344">
        <f t="shared" si="221"/>
        <v>0</v>
      </c>
      <c r="W1153" s="345">
        <f>IF(ISBLANK($B1153),0,VLOOKUP($B1153,Listen!$A$2:$C$45,2,FALSE))</f>
        <v>0</v>
      </c>
      <c r="X1153" s="345">
        <f>IF(ISBLANK($B1153),0,VLOOKUP($B1153,Listen!$A$2:$C$45,3,FALSE))</f>
        <v>0</v>
      </c>
      <c r="Y1153" s="372">
        <f t="shared" si="224"/>
        <v>0</v>
      </c>
      <c r="Z1153" s="372">
        <f t="shared" si="225"/>
        <v>0</v>
      </c>
      <c r="AA1153" s="372">
        <f t="shared" si="225"/>
        <v>0</v>
      </c>
      <c r="AB1153" s="372">
        <f t="shared" si="225"/>
        <v>0</v>
      </c>
      <c r="AC1153" s="372">
        <f t="shared" si="225"/>
        <v>0</v>
      </c>
      <c r="AD1153" s="372">
        <f t="shared" si="225"/>
        <v>0</v>
      </c>
      <c r="AE1153" s="372">
        <f t="shared" si="225"/>
        <v>0</v>
      </c>
      <c r="AF1153" s="346">
        <f t="shared" si="223"/>
        <v>0</v>
      </c>
      <c r="AG1153" s="346">
        <f>IF(C1153=Allgemeines!$C$12,SAV!$V1153-SAV!$AH1153,HLOOKUP(Allgemeines!$C$12-1,$AI$4:$AO$2000,ROW(C1153)-3,FALSE)-$AH1153)</f>
        <v>0</v>
      </c>
      <c r="AH1153" s="346">
        <f>HLOOKUP(Allgemeines!$C$12,$AI$4:$AO$2000,ROW(C1153)-3,FALSE)</f>
        <v>0</v>
      </c>
      <c r="AI1153" s="346">
        <f t="shared" si="213"/>
        <v>0</v>
      </c>
      <c r="AJ1153" s="346">
        <f t="shared" si="214"/>
        <v>0</v>
      </c>
      <c r="AK1153" s="346">
        <f t="shared" si="215"/>
        <v>0</v>
      </c>
      <c r="AL1153" s="346">
        <f t="shared" si="216"/>
        <v>0</v>
      </c>
      <c r="AM1153" s="346">
        <f t="shared" si="217"/>
        <v>0</v>
      </c>
      <c r="AN1153" s="346">
        <f t="shared" si="218"/>
        <v>0</v>
      </c>
      <c r="AO1153" s="346">
        <f t="shared" si="219"/>
        <v>0</v>
      </c>
    </row>
    <row r="1154" spans="1:41" x14ac:dyDescent="0.25">
      <c r="A1154" s="369"/>
      <c r="B1154" s="369"/>
      <c r="C1154" s="370"/>
      <c r="D1154" s="369"/>
      <c r="E1154" s="369"/>
      <c r="F1154" s="369"/>
      <c r="G1154" s="344">
        <f t="shared" si="220"/>
        <v>0</v>
      </c>
      <c r="H1154" s="369"/>
      <c r="I1154" s="369"/>
      <c r="J1154" s="369"/>
      <c r="K1154" s="369"/>
      <c r="L1154" s="369"/>
      <c r="M1154" s="369"/>
      <c r="N1154" s="369"/>
      <c r="O1154" s="369"/>
      <c r="P1154" s="371"/>
      <c r="Q1154" s="465">
        <f>IF(C1154&gt;Allgemeines!$C$12,0,SUM(G1154,H1154,J1154,K1154,M1154:N1154)-SUM(I1154,L1154,O1154:P1154))</f>
        <v>0</v>
      </c>
      <c r="R1154" s="369"/>
      <c r="S1154" s="369"/>
      <c r="T1154" s="369"/>
      <c r="U1154" s="369"/>
      <c r="V1154" s="344">
        <f t="shared" si="221"/>
        <v>0</v>
      </c>
      <c r="W1154" s="345">
        <f>IF(ISBLANK($B1154),0,VLOOKUP($B1154,Listen!$A$2:$C$45,2,FALSE))</f>
        <v>0</v>
      </c>
      <c r="X1154" s="345">
        <f>IF(ISBLANK($B1154),0,VLOOKUP($B1154,Listen!$A$2:$C$45,3,FALSE))</f>
        <v>0</v>
      </c>
      <c r="Y1154" s="372">
        <f t="shared" si="224"/>
        <v>0</v>
      </c>
      <c r="Z1154" s="372">
        <f t="shared" si="225"/>
        <v>0</v>
      </c>
      <c r="AA1154" s="372">
        <f t="shared" si="225"/>
        <v>0</v>
      </c>
      <c r="AB1154" s="372">
        <f t="shared" si="225"/>
        <v>0</v>
      </c>
      <c r="AC1154" s="372">
        <f t="shared" si="225"/>
        <v>0</v>
      </c>
      <c r="AD1154" s="372">
        <f t="shared" si="225"/>
        <v>0</v>
      </c>
      <c r="AE1154" s="372">
        <f t="shared" si="225"/>
        <v>0</v>
      </c>
      <c r="AF1154" s="346">
        <f t="shared" si="223"/>
        <v>0</v>
      </c>
      <c r="AG1154" s="346">
        <f>IF(C1154=Allgemeines!$C$12,SAV!$V1154-SAV!$AH1154,HLOOKUP(Allgemeines!$C$12-1,$AI$4:$AO$2000,ROW(C1154)-3,FALSE)-$AH1154)</f>
        <v>0</v>
      </c>
      <c r="AH1154" s="346">
        <f>HLOOKUP(Allgemeines!$C$12,$AI$4:$AO$2000,ROW(C1154)-3,FALSE)</f>
        <v>0</v>
      </c>
      <c r="AI1154" s="346">
        <f t="shared" si="213"/>
        <v>0</v>
      </c>
      <c r="AJ1154" s="346">
        <f t="shared" si="214"/>
        <v>0</v>
      </c>
      <c r="AK1154" s="346">
        <f t="shared" si="215"/>
        <v>0</v>
      </c>
      <c r="AL1154" s="346">
        <f t="shared" si="216"/>
        <v>0</v>
      </c>
      <c r="AM1154" s="346">
        <f t="shared" si="217"/>
        <v>0</v>
      </c>
      <c r="AN1154" s="346">
        <f t="shared" si="218"/>
        <v>0</v>
      </c>
      <c r="AO1154" s="346">
        <f t="shared" si="219"/>
        <v>0</v>
      </c>
    </row>
    <row r="1155" spans="1:41" x14ac:dyDescent="0.25">
      <c r="A1155" s="369"/>
      <c r="B1155" s="369"/>
      <c r="C1155" s="370"/>
      <c r="D1155" s="369"/>
      <c r="E1155" s="369"/>
      <c r="F1155" s="369"/>
      <c r="G1155" s="344">
        <f t="shared" si="220"/>
        <v>0</v>
      </c>
      <c r="H1155" s="369"/>
      <c r="I1155" s="369"/>
      <c r="J1155" s="369"/>
      <c r="K1155" s="369"/>
      <c r="L1155" s="369"/>
      <c r="M1155" s="369"/>
      <c r="N1155" s="369"/>
      <c r="O1155" s="369"/>
      <c r="P1155" s="371"/>
      <c r="Q1155" s="465">
        <f>IF(C1155&gt;Allgemeines!$C$12,0,SUM(G1155,H1155,J1155,K1155,M1155:N1155)-SUM(I1155,L1155,O1155:P1155))</f>
        <v>0</v>
      </c>
      <c r="R1155" s="369"/>
      <c r="S1155" s="369"/>
      <c r="T1155" s="369"/>
      <c r="U1155" s="369"/>
      <c r="V1155" s="344">
        <f t="shared" si="221"/>
        <v>0</v>
      </c>
      <c r="W1155" s="345">
        <f>IF(ISBLANK($B1155),0,VLOOKUP($B1155,Listen!$A$2:$C$45,2,FALSE))</f>
        <v>0</v>
      </c>
      <c r="X1155" s="345">
        <f>IF(ISBLANK($B1155),0,VLOOKUP($B1155,Listen!$A$2:$C$45,3,FALSE))</f>
        <v>0</v>
      </c>
      <c r="Y1155" s="372">
        <f t="shared" si="224"/>
        <v>0</v>
      </c>
      <c r="Z1155" s="372">
        <f t="shared" si="225"/>
        <v>0</v>
      </c>
      <c r="AA1155" s="372">
        <f t="shared" si="225"/>
        <v>0</v>
      </c>
      <c r="AB1155" s="372">
        <f t="shared" si="225"/>
        <v>0</v>
      </c>
      <c r="AC1155" s="372">
        <f t="shared" si="225"/>
        <v>0</v>
      </c>
      <c r="AD1155" s="372">
        <f t="shared" si="225"/>
        <v>0</v>
      </c>
      <c r="AE1155" s="372">
        <f t="shared" si="225"/>
        <v>0</v>
      </c>
      <c r="AF1155" s="346">
        <f t="shared" si="223"/>
        <v>0</v>
      </c>
      <c r="AG1155" s="346">
        <f>IF(C1155=Allgemeines!$C$12,SAV!$V1155-SAV!$AH1155,HLOOKUP(Allgemeines!$C$12-1,$AI$4:$AO$2000,ROW(C1155)-3,FALSE)-$AH1155)</f>
        <v>0</v>
      </c>
      <c r="AH1155" s="346">
        <f>HLOOKUP(Allgemeines!$C$12,$AI$4:$AO$2000,ROW(C1155)-3,FALSE)</f>
        <v>0</v>
      </c>
      <c r="AI1155" s="346">
        <f t="shared" si="213"/>
        <v>0</v>
      </c>
      <c r="AJ1155" s="346">
        <f t="shared" si="214"/>
        <v>0</v>
      </c>
      <c r="AK1155" s="346">
        <f t="shared" si="215"/>
        <v>0</v>
      </c>
      <c r="AL1155" s="346">
        <f t="shared" si="216"/>
        <v>0</v>
      </c>
      <c r="AM1155" s="346">
        <f t="shared" si="217"/>
        <v>0</v>
      </c>
      <c r="AN1155" s="346">
        <f t="shared" si="218"/>
        <v>0</v>
      </c>
      <c r="AO1155" s="346">
        <f t="shared" si="219"/>
        <v>0</v>
      </c>
    </row>
    <row r="1156" spans="1:41" x14ac:dyDescent="0.25">
      <c r="A1156" s="369"/>
      <c r="B1156" s="369"/>
      <c r="C1156" s="370"/>
      <c r="D1156" s="369"/>
      <c r="E1156" s="369"/>
      <c r="F1156" s="369"/>
      <c r="G1156" s="344">
        <f t="shared" si="220"/>
        <v>0</v>
      </c>
      <c r="H1156" s="369"/>
      <c r="I1156" s="369"/>
      <c r="J1156" s="369"/>
      <c r="K1156" s="369"/>
      <c r="L1156" s="369"/>
      <c r="M1156" s="369"/>
      <c r="N1156" s="369"/>
      <c r="O1156" s="369"/>
      <c r="P1156" s="371"/>
      <c r="Q1156" s="465">
        <f>IF(C1156&gt;Allgemeines!$C$12,0,SUM(G1156,H1156,J1156,K1156,M1156:N1156)-SUM(I1156,L1156,O1156:P1156))</f>
        <v>0</v>
      </c>
      <c r="R1156" s="369"/>
      <c r="S1156" s="369"/>
      <c r="T1156" s="369"/>
      <c r="U1156" s="369"/>
      <c r="V1156" s="344">
        <f t="shared" si="221"/>
        <v>0</v>
      </c>
      <c r="W1156" s="345">
        <f>IF(ISBLANK($B1156),0,VLOOKUP($B1156,Listen!$A$2:$C$45,2,FALSE))</f>
        <v>0</v>
      </c>
      <c r="X1156" s="345">
        <f>IF(ISBLANK($B1156),0,VLOOKUP($B1156,Listen!$A$2:$C$45,3,FALSE))</f>
        <v>0</v>
      </c>
      <c r="Y1156" s="372">
        <f t="shared" si="224"/>
        <v>0</v>
      </c>
      <c r="Z1156" s="372">
        <f t="shared" si="225"/>
        <v>0</v>
      </c>
      <c r="AA1156" s="372">
        <f t="shared" si="225"/>
        <v>0</v>
      </c>
      <c r="AB1156" s="372">
        <f t="shared" si="225"/>
        <v>0</v>
      </c>
      <c r="AC1156" s="372">
        <f t="shared" si="225"/>
        <v>0</v>
      </c>
      <c r="AD1156" s="372">
        <f t="shared" si="225"/>
        <v>0</v>
      </c>
      <c r="AE1156" s="372">
        <f t="shared" si="225"/>
        <v>0</v>
      </c>
      <c r="AF1156" s="346">
        <f t="shared" si="223"/>
        <v>0</v>
      </c>
      <c r="AG1156" s="346">
        <f>IF(C1156=Allgemeines!$C$12,SAV!$V1156-SAV!$AH1156,HLOOKUP(Allgemeines!$C$12-1,$AI$4:$AO$2000,ROW(C1156)-3,FALSE)-$AH1156)</f>
        <v>0</v>
      </c>
      <c r="AH1156" s="346">
        <f>HLOOKUP(Allgemeines!$C$12,$AI$4:$AO$2000,ROW(C1156)-3,FALSE)</f>
        <v>0</v>
      </c>
      <c r="AI1156" s="346">
        <f t="shared" si="213"/>
        <v>0</v>
      </c>
      <c r="AJ1156" s="346">
        <f t="shared" si="214"/>
        <v>0</v>
      </c>
      <c r="AK1156" s="346">
        <f t="shared" si="215"/>
        <v>0</v>
      </c>
      <c r="AL1156" s="346">
        <f t="shared" si="216"/>
        <v>0</v>
      </c>
      <c r="AM1156" s="346">
        <f t="shared" si="217"/>
        <v>0</v>
      </c>
      <c r="AN1156" s="346">
        <f t="shared" si="218"/>
        <v>0</v>
      </c>
      <c r="AO1156" s="346">
        <f t="shared" si="219"/>
        <v>0</v>
      </c>
    </row>
    <row r="1157" spans="1:41" x14ac:dyDescent="0.25">
      <c r="A1157" s="369"/>
      <c r="B1157" s="369"/>
      <c r="C1157" s="370"/>
      <c r="D1157" s="369"/>
      <c r="E1157" s="369"/>
      <c r="F1157" s="369"/>
      <c r="G1157" s="344">
        <f t="shared" si="220"/>
        <v>0</v>
      </c>
      <c r="H1157" s="369"/>
      <c r="I1157" s="369"/>
      <c r="J1157" s="369"/>
      <c r="K1157" s="369"/>
      <c r="L1157" s="369"/>
      <c r="M1157" s="369"/>
      <c r="N1157" s="369"/>
      <c r="O1157" s="369"/>
      <c r="P1157" s="371"/>
      <c r="Q1157" s="465">
        <f>IF(C1157&gt;Allgemeines!$C$12,0,SUM(G1157,H1157,J1157,K1157,M1157:N1157)-SUM(I1157,L1157,O1157:P1157))</f>
        <v>0</v>
      </c>
      <c r="R1157" s="369"/>
      <c r="S1157" s="369"/>
      <c r="T1157" s="369"/>
      <c r="U1157" s="369"/>
      <c r="V1157" s="344">
        <f t="shared" si="221"/>
        <v>0</v>
      </c>
      <c r="W1157" s="345">
        <f>IF(ISBLANK($B1157),0,VLOOKUP($B1157,Listen!$A$2:$C$45,2,FALSE))</f>
        <v>0</v>
      </c>
      <c r="X1157" s="345">
        <f>IF(ISBLANK($B1157),0,VLOOKUP($B1157,Listen!$A$2:$C$45,3,FALSE))</f>
        <v>0</v>
      </c>
      <c r="Y1157" s="372">
        <f t="shared" si="224"/>
        <v>0</v>
      </c>
      <c r="Z1157" s="372">
        <f t="shared" si="225"/>
        <v>0</v>
      </c>
      <c r="AA1157" s="372">
        <f t="shared" si="225"/>
        <v>0</v>
      </c>
      <c r="AB1157" s="372">
        <f t="shared" si="225"/>
        <v>0</v>
      </c>
      <c r="AC1157" s="372">
        <f t="shared" si="225"/>
        <v>0</v>
      </c>
      <c r="AD1157" s="372">
        <f t="shared" si="225"/>
        <v>0</v>
      </c>
      <c r="AE1157" s="372">
        <f t="shared" si="225"/>
        <v>0</v>
      </c>
      <c r="AF1157" s="346">
        <f t="shared" si="223"/>
        <v>0</v>
      </c>
      <c r="AG1157" s="346">
        <f>IF(C1157=Allgemeines!$C$12,SAV!$V1157-SAV!$AH1157,HLOOKUP(Allgemeines!$C$12-1,$AI$4:$AO$2000,ROW(C1157)-3,FALSE)-$AH1157)</f>
        <v>0</v>
      </c>
      <c r="AH1157" s="346">
        <f>HLOOKUP(Allgemeines!$C$12,$AI$4:$AO$2000,ROW(C1157)-3,FALSE)</f>
        <v>0</v>
      </c>
      <c r="AI1157" s="346">
        <f t="shared" ref="AI1157:AI1220" si="226">IF(OR($C1157=0,$V1157=0),0,IF($C1157&lt;=AI$4,$V1157-$V1157/Y1157*(AI$4-$C1157+1),0))</f>
        <v>0</v>
      </c>
      <c r="AJ1157" s="346">
        <f t="shared" ref="AJ1157:AJ1220" si="227">IF(OR($C1157=0,$V1157=0,Z1157-(AJ$4-$C1157)=0),0,IF($C1157&lt;AJ$4,AI1157-AI1157/(Z1157-(AJ$4-$C1157)),IF($C1157=AJ$4,$V1157-$V1157/Z1157,0)))</f>
        <v>0</v>
      </c>
      <c r="AK1157" s="346">
        <f t="shared" ref="AK1157:AK1220" si="228">IF(OR($C1157=0,$V1157=0,AA1157-(AK$4-$C1157)=0),0,IF($C1157&lt;AK$4,AJ1157-AJ1157/(AA1157-(AK$4-$C1157)),IF($C1157=AK$4,$V1157-$V1157/AA1157,0)))</f>
        <v>0</v>
      </c>
      <c r="AL1157" s="346">
        <f t="shared" ref="AL1157:AL1220" si="229">IF(OR($C1157=0,$V1157=0,AB1157-(AL$4-$C1157)=0),0,IF($C1157&lt;AL$4,AK1157-AK1157/(AB1157-(AL$4-$C1157)),IF($C1157=AL$4,$V1157-$V1157/AB1157,0)))</f>
        <v>0</v>
      </c>
      <c r="AM1157" s="346">
        <f t="shared" ref="AM1157:AM1220" si="230">IF(OR($C1157=0,$V1157=0,AC1157-(AM$4-$C1157)=0),0,IF($C1157&lt;AM$4,AL1157-AL1157/(AC1157-(AM$4-$C1157)),IF($C1157=AM$4,$V1157-$V1157/AC1157,0)))</f>
        <v>0</v>
      </c>
      <c r="AN1157" s="346">
        <f t="shared" ref="AN1157:AN1220" si="231">IF(OR($C1157=0,$V1157=0,AD1157-(AN$4-$C1157)=0),0,IF($C1157&lt;AN$4,AM1157-AM1157/(AD1157-(AN$4-$C1157)),IF($C1157=AN$4,$V1157-$V1157/AD1157,0)))</f>
        <v>0</v>
      </c>
      <c r="AO1157" s="346">
        <f t="shared" ref="AO1157:AO1220" si="232">IF(OR($C1157=0,$V1157=0,AE1157-(AO$4-$C1157)=0),0,IF($C1157&lt;AO$4,AN1157-AN1157/(AE1157-(AO$4-$C1157)),IF($C1157=AO$4,$V1157-$V1157/AE1157,0)))</f>
        <v>0</v>
      </c>
    </row>
    <row r="1158" spans="1:41" x14ac:dyDescent="0.25">
      <c r="A1158" s="369"/>
      <c r="B1158" s="369"/>
      <c r="C1158" s="370"/>
      <c r="D1158" s="369"/>
      <c r="E1158" s="369"/>
      <c r="F1158" s="369"/>
      <c r="G1158" s="344">
        <f t="shared" ref="G1158:G1221" si="233">D1158*E1158/100</f>
        <v>0</v>
      </c>
      <c r="H1158" s="369"/>
      <c r="I1158" s="369"/>
      <c r="J1158" s="369"/>
      <c r="K1158" s="369"/>
      <c r="L1158" s="369"/>
      <c r="M1158" s="369"/>
      <c r="N1158" s="369"/>
      <c r="O1158" s="369"/>
      <c r="P1158" s="371"/>
      <c r="Q1158" s="465">
        <f>IF(C1158&gt;Allgemeines!$C$12,0,SUM(G1158,H1158,J1158,K1158,M1158:N1158)-SUM(I1158,L1158,O1158:P1158))</f>
        <v>0</v>
      </c>
      <c r="R1158" s="369"/>
      <c r="S1158" s="369"/>
      <c r="T1158" s="369"/>
      <c r="U1158" s="369"/>
      <c r="V1158" s="344">
        <f t="shared" ref="V1158:V1221" si="234">Q1158-SUM(R1158:U1158)</f>
        <v>0</v>
      </c>
      <c r="W1158" s="345">
        <f>IF(ISBLANK($B1158),0,VLOOKUP($B1158,Listen!$A$2:$C$45,2,FALSE))</f>
        <v>0</v>
      </c>
      <c r="X1158" s="345">
        <f>IF(ISBLANK($B1158),0,VLOOKUP($B1158,Listen!$A$2:$C$45,3,FALSE))</f>
        <v>0</v>
      </c>
      <c r="Y1158" s="372">
        <f t="shared" si="224"/>
        <v>0</v>
      </c>
      <c r="Z1158" s="372">
        <f t="shared" si="225"/>
        <v>0</v>
      </c>
      <c r="AA1158" s="372">
        <f t="shared" si="225"/>
        <v>0</v>
      </c>
      <c r="AB1158" s="372">
        <f t="shared" si="225"/>
        <v>0</v>
      </c>
      <c r="AC1158" s="372">
        <f t="shared" si="225"/>
        <v>0</v>
      </c>
      <c r="AD1158" s="372">
        <f t="shared" si="225"/>
        <v>0</v>
      </c>
      <c r="AE1158" s="372">
        <f t="shared" si="225"/>
        <v>0</v>
      </c>
      <c r="AF1158" s="346">
        <f t="shared" ref="AF1158:AF1221" si="235">AH1158+AG1158</f>
        <v>0</v>
      </c>
      <c r="AG1158" s="346">
        <f>IF(C1158=Allgemeines!$C$12,SAV!$V1158-SAV!$AH1158,HLOOKUP(Allgemeines!$C$12-1,$AI$4:$AO$2000,ROW(C1158)-3,FALSE)-$AH1158)</f>
        <v>0</v>
      </c>
      <c r="AH1158" s="346">
        <f>HLOOKUP(Allgemeines!$C$12,$AI$4:$AO$2000,ROW(C1158)-3,FALSE)</f>
        <v>0</v>
      </c>
      <c r="AI1158" s="346">
        <f t="shared" si="226"/>
        <v>0</v>
      </c>
      <c r="AJ1158" s="346">
        <f t="shared" si="227"/>
        <v>0</v>
      </c>
      <c r="AK1158" s="346">
        <f t="shared" si="228"/>
        <v>0</v>
      </c>
      <c r="AL1158" s="346">
        <f t="shared" si="229"/>
        <v>0</v>
      </c>
      <c r="AM1158" s="346">
        <f t="shared" si="230"/>
        <v>0</v>
      </c>
      <c r="AN1158" s="346">
        <f t="shared" si="231"/>
        <v>0</v>
      </c>
      <c r="AO1158" s="346">
        <f t="shared" si="232"/>
        <v>0</v>
      </c>
    </row>
    <row r="1159" spans="1:41" x14ac:dyDescent="0.25">
      <c r="A1159" s="369"/>
      <c r="B1159" s="369"/>
      <c r="C1159" s="370"/>
      <c r="D1159" s="369"/>
      <c r="E1159" s="369"/>
      <c r="F1159" s="369"/>
      <c r="G1159" s="344">
        <f t="shared" si="233"/>
        <v>0</v>
      </c>
      <c r="H1159" s="369"/>
      <c r="I1159" s="369"/>
      <c r="J1159" s="369"/>
      <c r="K1159" s="369"/>
      <c r="L1159" s="369"/>
      <c r="M1159" s="369"/>
      <c r="N1159" s="369"/>
      <c r="O1159" s="369"/>
      <c r="P1159" s="371"/>
      <c r="Q1159" s="465">
        <f>IF(C1159&gt;Allgemeines!$C$12,0,SUM(G1159,H1159,J1159,K1159,M1159:N1159)-SUM(I1159,L1159,O1159:P1159))</f>
        <v>0</v>
      </c>
      <c r="R1159" s="369"/>
      <c r="S1159" s="369"/>
      <c r="T1159" s="369"/>
      <c r="U1159" s="369"/>
      <c r="V1159" s="344">
        <f t="shared" si="234"/>
        <v>0</v>
      </c>
      <c r="W1159" s="345">
        <f>IF(ISBLANK($B1159),0,VLOOKUP($B1159,Listen!$A$2:$C$45,2,FALSE))</f>
        <v>0</v>
      </c>
      <c r="X1159" s="345">
        <f>IF(ISBLANK($B1159),0,VLOOKUP($B1159,Listen!$A$2:$C$45,3,FALSE))</f>
        <v>0</v>
      </c>
      <c r="Y1159" s="372">
        <f t="shared" si="224"/>
        <v>0</v>
      </c>
      <c r="Z1159" s="372">
        <f t="shared" si="225"/>
        <v>0</v>
      </c>
      <c r="AA1159" s="372">
        <f t="shared" si="225"/>
        <v>0</v>
      </c>
      <c r="AB1159" s="372">
        <f t="shared" si="225"/>
        <v>0</v>
      </c>
      <c r="AC1159" s="372">
        <f t="shared" si="225"/>
        <v>0</v>
      </c>
      <c r="AD1159" s="372">
        <f t="shared" si="225"/>
        <v>0</v>
      </c>
      <c r="AE1159" s="372">
        <f t="shared" si="225"/>
        <v>0</v>
      </c>
      <c r="AF1159" s="346">
        <f t="shared" si="235"/>
        <v>0</v>
      </c>
      <c r="AG1159" s="346">
        <f>IF(C1159=Allgemeines!$C$12,SAV!$V1159-SAV!$AH1159,HLOOKUP(Allgemeines!$C$12-1,$AI$4:$AO$2000,ROW(C1159)-3,FALSE)-$AH1159)</f>
        <v>0</v>
      </c>
      <c r="AH1159" s="346">
        <f>HLOOKUP(Allgemeines!$C$12,$AI$4:$AO$2000,ROW(C1159)-3,FALSE)</f>
        <v>0</v>
      </c>
      <c r="AI1159" s="346">
        <f t="shared" si="226"/>
        <v>0</v>
      </c>
      <c r="AJ1159" s="346">
        <f t="shared" si="227"/>
        <v>0</v>
      </c>
      <c r="AK1159" s="346">
        <f t="shared" si="228"/>
        <v>0</v>
      </c>
      <c r="AL1159" s="346">
        <f t="shared" si="229"/>
        <v>0</v>
      </c>
      <c r="AM1159" s="346">
        <f t="shared" si="230"/>
        <v>0</v>
      </c>
      <c r="AN1159" s="346">
        <f t="shared" si="231"/>
        <v>0</v>
      </c>
      <c r="AO1159" s="346">
        <f t="shared" si="232"/>
        <v>0</v>
      </c>
    </row>
    <row r="1160" spans="1:41" x14ac:dyDescent="0.25">
      <c r="A1160" s="369"/>
      <c r="B1160" s="369"/>
      <c r="C1160" s="370"/>
      <c r="D1160" s="369"/>
      <c r="E1160" s="369"/>
      <c r="F1160" s="369"/>
      <c r="G1160" s="344">
        <f t="shared" si="233"/>
        <v>0</v>
      </c>
      <c r="H1160" s="369"/>
      <c r="I1160" s="369"/>
      <c r="J1160" s="369"/>
      <c r="K1160" s="369"/>
      <c r="L1160" s="369"/>
      <c r="M1160" s="369"/>
      <c r="N1160" s="369"/>
      <c r="O1160" s="369"/>
      <c r="P1160" s="371"/>
      <c r="Q1160" s="465">
        <f>IF(C1160&gt;Allgemeines!$C$12,0,SUM(G1160,H1160,J1160,K1160,M1160:N1160)-SUM(I1160,L1160,O1160:P1160))</f>
        <v>0</v>
      </c>
      <c r="R1160" s="369"/>
      <c r="S1160" s="369"/>
      <c r="T1160" s="369"/>
      <c r="U1160" s="369"/>
      <c r="V1160" s="344">
        <f t="shared" si="234"/>
        <v>0</v>
      </c>
      <c r="W1160" s="345">
        <f>IF(ISBLANK($B1160),0,VLOOKUP($B1160,Listen!$A$2:$C$45,2,FALSE))</f>
        <v>0</v>
      </c>
      <c r="X1160" s="345">
        <f>IF(ISBLANK($B1160),0,VLOOKUP($B1160,Listen!$A$2:$C$45,3,FALSE))</f>
        <v>0</v>
      </c>
      <c r="Y1160" s="372">
        <f t="shared" si="224"/>
        <v>0</v>
      </c>
      <c r="Z1160" s="372">
        <f t="shared" si="225"/>
        <v>0</v>
      </c>
      <c r="AA1160" s="372">
        <f t="shared" si="225"/>
        <v>0</v>
      </c>
      <c r="AB1160" s="372">
        <f t="shared" si="225"/>
        <v>0</v>
      </c>
      <c r="AC1160" s="372">
        <f t="shared" si="225"/>
        <v>0</v>
      </c>
      <c r="AD1160" s="372">
        <f t="shared" si="225"/>
        <v>0</v>
      </c>
      <c r="AE1160" s="372">
        <f t="shared" si="225"/>
        <v>0</v>
      </c>
      <c r="AF1160" s="346">
        <f t="shared" si="235"/>
        <v>0</v>
      </c>
      <c r="AG1160" s="346">
        <f>IF(C1160=Allgemeines!$C$12,SAV!$V1160-SAV!$AH1160,HLOOKUP(Allgemeines!$C$12-1,$AI$4:$AO$2000,ROW(C1160)-3,FALSE)-$AH1160)</f>
        <v>0</v>
      </c>
      <c r="AH1160" s="346">
        <f>HLOOKUP(Allgemeines!$C$12,$AI$4:$AO$2000,ROW(C1160)-3,FALSE)</f>
        <v>0</v>
      </c>
      <c r="AI1160" s="346">
        <f t="shared" si="226"/>
        <v>0</v>
      </c>
      <c r="AJ1160" s="346">
        <f t="shared" si="227"/>
        <v>0</v>
      </c>
      <c r="AK1160" s="346">
        <f t="shared" si="228"/>
        <v>0</v>
      </c>
      <c r="AL1160" s="346">
        <f t="shared" si="229"/>
        <v>0</v>
      </c>
      <c r="AM1160" s="346">
        <f t="shared" si="230"/>
        <v>0</v>
      </c>
      <c r="AN1160" s="346">
        <f t="shared" si="231"/>
        <v>0</v>
      </c>
      <c r="AO1160" s="346">
        <f t="shared" si="232"/>
        <v>0</v>
      </c>
    </row>
    <row r="1161" spans="1:41" x14ac:dyDescent="0.25">
      <c r="A1161" s="369"/>
      <c r="B1161" s="369"/>
      <c r="C1161" s="370"/>
      <c r="D1161" s="369"/>
      <c r="E1161" s="369"/>
      <c r="F1161" s="369"/>
      <c r="G1161" s="344">
        <f t="shared" si="233"/>
        <v>0</v>
      </c>
      <c r="H1161" s="369"/>
      <c r="I1161" s="369"/>
      <c r="J1161" s="369"/>
      <c r="K1161" s="369"/>
      <c r="L1161" s="369"/>
      <c r="M1161" s="369"/>
      <c r="N1161" s="369"/>
      <c r="O1161" s="369"/>
      <c r="P1161" s="371"/>
      <c r="Q1161" s="465">
        <f>IF(C1161&gt;Allgemeines!$C$12,0,SUM(G1161,H1161,J1161,K1161,M1161:N1161)-SUM(I1161,L1161,O1161:P1161))</f>
        <v>0</v>
      </c>
      <c r="R1161" s="369"/>
      <c r="S1161" s="369"/>
      <c r="T1161" s="369"/>
      <c r="U1161" s="369"/>
      <c r="V1161" s="344">
        <f t="shared" si="234"/>
        <v>0</v>
      </c>
      <c r="W1161" s="345">
        <f>IF(ISBLANK($B1161),0,VLOOKUP($B1161,Listen!$A$2:$C$45,2,FALSE))</f>
        <v>0</v>
      </c>
      <c r="X1161" s="345">
        <f>IF(ISBLANK($B1161),0,VLOOKUP($B1161,Listen!$A$2:$C$45,3,FALSE))</f>
        <v>0</v>
      </c>
      <c r="Y1161" s="372">
        <f t="shared" si="224"/>
        <v>0</v>
      </c>
      <c r="Z1161" s="372">
        <f t="shared" si="225"/>
        <v>0</v>
      </c>
      <c r="AA1161" s="372">
        <f t="shared" si="225"/>
        <v>0</v>
      </c>
      <c r="AB1161" s="372">
        <f t="shared" si="225"/>
        <v>0</v>
      </c>
      <c r="AC1161" s="372">
        <f t="shared" si="225"/>
        <v>0</v>
      </c>
      <c r="AD1161" s="372">
        <f t="shared" si="225"/>
        <v>0</v>
      </c>
      <c r="AE1161" s="372">
        <f t="shared" si="225"/>
        <v>0</v>
      </c>
      <c r="AF1161" s="346">
        <f t="shared" si="235"/>
        <v>0</v>
      </c>
      <c r="AG1161" s="346">
        <f>IF(C1161=Allgemeines!$C$12,SAV!$V1161-SAV!$AH1161,HLOOKUP(Allgemeines!$C$12-1,$AI$4:$AO$2000,ROW(C1161)-3,FALSE)-$AH1161)</f>
        <v>0</v>
      </c>
      <c r="AH1161" s="346">
        <f>HLOOKUP(Allgemeines!$C$12,$AI$4:$AO$2000,ROW(C1161)-3,FALSE)</f>
        <v>0</v>
      </c>
      <c r="AI1161" s="346">
        <f t="shared" si="226"/>
        <v>0</v>
      </c>
      <c r="AJ1161" s="346">
        <f t="shared" si="227"/>
        <v>0</v>
      </c>
      <c r="AK1161" s="346">
        <f t="shared" si="228"/>
        <v>0</v>
      </c>
      <c r="AL1161" s="346">
        <f t="shared" si="229"/>
        <v>0</v>
      </c>
      <c r="AM1161" s="346">
        <f t="shared" si="230"/>
        <v>0</v>
      </c>
      <c r="AN1161" s="346">
        <f t="shared" si="231"/>
        <v>0</v>
      </c>
      <c r="AO1161" s="346">
        <f t="shared" si="232"/>
        <v>0</v>
      </c>
    </row>
    <row r="1162" spans="1:41" x14ac:dyDescent="0.25">
      <c r="A1162" s="369"/>
      <c r="B1162" s="369"/>
      <c r="C1162" s="370"/>
      <c r="D1162" s="369"/>
      <c r="E1162" s="369"/>
      <c r="F1162" s="369"/>
      <c r="G1162" s="344">
        <f t="shared" si="233"/>
        <v>0</v>
      </c>
      <c r="H1162" s="369"/>
      <c r="I1162" s="369"/>
      <c r="J1162" s="369"/>
      <c r="K1162" s="369"/>
      <c r="L1162" s="369"/>
      <c r="M1162" s="369"/>
      <c r="N1162" s="369"/>
      <c r="O1162" s="369"/>
      <c r="P1162" s="371"/>
      <c r="Q1162" s="465">
        <f>IF(C1162&gt;Allgemeines!$C$12,0,SUM(G1162,H1162,J1162,K1162,M1162:N1162)-SUM(I1162,L1162,O1162:P1162))</f>
        <v>0</v>
      </c>
      <c r="R1162" s="369"/>
      <c r="S1162" s="369"/>
      <c r="T1162" s="369"/>
      <c r="U1162" s="369"/>
      <c r="V1162" s="344">
        <f t="shared" si="234"/>
        <v>0</v>
      </c>
      <c r="W1162" s="345">
        <f>IF(ISBLANK($B1162),0,VLOOKUP($B1162,Listen!$A$2:$C$45,2,FALSE))</f>
        <v>0</v>
      </c>
      <c r="X1162" s="345">
        <f>IF(ISBLANK($B1162),0,VLOOKUP($B1162,Listen!$A$2:$C$45,3,FALSE))</f>
        <v>0</v>
      </c>
      <c r="Y1162" s="372">
        <f t="shared" si="224"/>
        <v>0</v>
      </c>
      <c r="Z1162" s="372">
        <f t="shared" si="225"/>
        <v>0</v>
      </c>
      <c r="AA1162" s="372">
        <f t="shared" si="225"/>
        <v>0</v>
      </c>
      <c r="AB1162" s="372">
        <f t="shared" si="225"/>
        <v>0</v>
      </c>
      <c r="AC1162" s="372">
        <f t="shared" si="225"/>
        <v>0</v>
      </c>
      <c r="AD1162" s="372">
        <f t="shared" si="225"/>
        <v>0</v>
      </c>
      <c r="AE1162" s="372">
        <f t="shared" si="225"/>
        <v>0</v>
      </c>
      <c r="AF1162" s="346">
        <f t="shared" si="235"/>
        <v>0</v>
      </c>
      <c r="AG1162" s="346">
        <f>IF(C1162=Allgemeines!$C$12,SAV!$V1162-SAV!$AH1162,HLOOKUP(Allgemeines!$C$12-1,$AI$4:$AO$2000,ROW(C1162)-3,FALSE)-$AH1162)</f>
        <v>0</v>
      </c>
      <c r="AH1162" s="346">
        <f>HLOOKUP(Allgemeines!$C$12,$AI$4:$AO$2000,ROW(C1162)-3,FALSE)</f>
        <v>0</v>
      </c>
      <c r="AI1162" s="346">
        <f t="shared" si="226"/>
        <v>0</v>
      </c>
      <c r="AJ1162" s="346">
        <f t="shared" si="227"/>
        <v>0</v>
      </c>
      <c r="AK1162" s="346">
        <f t="shared" si="228"/>
        <v>0</v>
      </c>
      <c r="AL1162" s="346">
        <f t="shared" si="229"/>
        <v>0</v>
      </c>
      <c r="AM1162" s="346">
        <f t="shared" si="230"/>
        <v>0</v>
      </c>
      <c r="AN1162" s="346">
        <f t="shared" si="231"/>
        <v>0</v>
      </c>
      <c r="AO1162" s="346">
        <f t="shared" si="232"/>
        <v>0</v>
      </c>
    </row>
    <row r="1163" spans="1:41" x14ac:dyDescent="0.25">
      <c r="A1163" s="369"/>
      <c r="B1163" s="369"/>
      <c r="C1163" s="370"/>
      <c r="D1163" s="369"/>
      <c r="E1163" s="369"/>
      <c r="F1163" s="369"/>
      <c r="G1163" s="344">
        <f t="shared" si="233"/>
        <v>0</v>
      </c>
      <c r="H1163" s="369"/>
      <c r="I1163" s="369"/>
      <c r="J1163" s="369"/>
      <c r="K1163" s="369"/>
      <c r="L1163" s="369"/>
      <c r="M1163" s="369"/>
      <c r="N1163" s="369"/>
      <c r="O1163" s="369"/>
      <c r="P1163" s="371"/>
      <c r="Q1163" s="465">
        <f>IF(C1163&gt;Allgemeines!$C$12,0,SUM(G1163,H1163,J1163,K1163,M1163:N1163)-SUM(I1163,L1163,O1163:P1163))</f>
        <v>0</v>
      </c>
      <c r="R1163" s="369"/>
      <c r="S1163" s="369"/>
      <c r="T1163" s="369"/>
      <c r="U1163" s="369"/>
      <c r="V1163" s="344">
        <f t="shared" si="234"/>
        <v>0</v>
      </c>
      <c r="W1163" s="345">
        <f>IF(ISBLANK($B1163),0,VLOOKUP($B1163,Listen!$A$2:$C$45,2,FALSE))</f>
        <v>0</v>
      </c>
      <c r="X1163" s="345">
        <f>IF(ISBLANK($B1163),0,VLOOKUP($B1163,Listen!$A$2:$C$45,3,FALSE))</f>
        <v>0</v>
      </c>
      <c r="Y1163" s="372">
        <f t="shared" ref="Y1163:Y1226" si="236">$W1163</f>
        <v>0</v>
      </c>
      <c r="Z1163" s="372">
        <f t="shared" si="225"/>
        <v>0</v>
      </c>
      <c r="AA1163" s="372">
        <f t="shared" si="225"/>
        <v>0</v>
      </c>
      <c r="AB1163" s="372">
        <f t="shared" si="225"/>
        <v>0</v>
      </c>
      <c r="AC1163" s="372">
        <f t="shared" si="225"/>
        <v>0</v>
      </c>
      <c r="AD1163" s="372">
        <f t="shared" si="225"/>
        <v>0</v>
      </c>
      <c r="AE1163" s="372">
        <f t="shared" si="225"/>
        <v>0</v>
      </c>
      <c r="AF1163" s="346">
        <f t="shared" si="235"/>
        <v>0</v>
      </c>
      <c r="AG1163" s="346">
        <f>IF(C1163=Allgemeines!$C$12,SAV!$V1163-SAV!$AH1163,HLOOKUP(Allgemeines!$C$12-1,$AI$4:$AO$2000,ROW(C1163)-3,FALSE)-$AH1163)</f>
        <v>0</v>
      </c>
      <c r="AH1163" s="346">
        <f>HLOOKUP(Allgemeines!$C$12,$AI$4:$AO$2000,ROW(C1163)-3,FALSE)</f>
        <v>0</v>
      </c>
      <c r="AI1163" s="346">
        <f t="shared" si="226"/>
        <v>0</v>
      </c>
      <c r="AJ1163" s="346">
        <f t="shared" si="227"/>
        <v>0</v>
      </c>
      <c r="AK1163" s="346">
        <f t="shared" si="228"/>
        <v>0</v>
      </c>
      <c r="AL1163" s="346">
        <f t="shared" si="229"/>
        <v>0</v>
      </c>
      <c r="AM1163" s="346">
        <f t="shared" si="230"/>
        <v>0</v>
      </c>
      <c r="AN1163" s="346">
        <f t="shared" si="231"/>
        <v>0</v>
      </c>
      <c r="AO1163" s="346">
        <f t="shared" si="232"/>
        <v>0</v>
      </c>
    </row>
    <row r="1164" spans="1:41" x14ac:dyDescent="0.25">
      <c r="A1164" s="369"/>
      <c r="B1164" s="369"/>
      <c r="C1164" s="370"/>
      <c r="D1164" s="369"/>
      <c r="E1164" s="369"/>
      <c r="F1164" s="369"/>
      <c r="G1164" s="344">
        <f t="shared" si="233"/>
        <v>0</v>
      </c>
      <c r="H1164" s="369"/>
      <c r="I1164" s="369"/>
      <c r="J1164" s="369"/>
      <c r="K1164" s="369"/>
      <c r="L1164" s="369"/>
      <c r="M1164" s="369"/>
      <c r="N1164" s="369"/>
      <c r="O1164" s="369"/>
      <c r="P1164" s="371"/>
      <c r="Q1164" s="465">
        <f>IF(C1164&gt;Allgemeines!$C$12,0,SUM(G1164,H1164,J1164,K1164,M1164:N1164)-SUM(I1164,L1164,O1164:P1164))</f>
        <v>0</v>
      </c>
      <c r="R1164" s="369"/>
      <c r="S1164" s="369"/>
      <c r="T1164" s="369"/>
      <c r="U1164" s="369"/>
      <c r="V1164" s="344">
        <f t="shared" si="234"/>
        <v>0</v>
      </c>
      <c r="W1164" s="345">
        <f>IF(ISBLANK($B1164),0,VLOOKUP($B1164,Listen!$A$2:$C$45,2,FALSE))</f>
        <v>0</v>
      </c>
      <c r="X1164" s="345">
        <f>IF(ISBLANK($B1164),0,VLOOKUP($B1164,Listen!$A$2:$C$45,3,FALSE))</f>
        <v>0</v>
      </c>
      <c r="Y1164" s="372">
        <f t="shared" si="236"/>
        <v>0</v>
      </c>
      <c r="Z1164" s="372">
        <f t="shared" si="225"/>
        <v>0</v>
      </c>
      <c r="AA1164" s="372">
        <f t="shared" si="225"/>
        <v>0</v>
      </c>
      <c r="AB1164" s="372">
        <f t="shared" si="225"/>
        <v>0</v>
      </c>
      <c r="AC1164" s="372">
        <f t="shared" si="225"/>
        <v>0</v>
      </c>
      <c r="AD1164" s="372">
        <f t="shared" si="225"/>
        <v>0</v>
      </c>
      <c r="AE1164" s="372">
        <f t="shared" si="225"/>
        <v>0</v>
      </c>
      <c r="AF1164" s="346">
        <f t="shared" si="235"/>
        <v>0</v>
      </c>
      <c r="AG1164" s="346">
        <f>IF(C1164=Allgemeines!$C$12,SAV!$V1164-SAV!$AH1164,HLOOKUP(Allgemeines!$C$12-1,$AI$4:$AO$2000,ROW(C1164)-3,FALSE)-$AH1164)</f>
        <v>0</v>
      </c>
      <c r="AH1164" s="346">
        <f>HLOOKUP(Allgemeines!$C$12,$AI$4:$AO$2000,ROW(C1164)-3,FALSE)</f>
        <v>0</v>
      </c>
      <c r="AI1164" s="346">
        <f t="shared" si="226"/>
        <v>0</v>
      </c>
      <c r="AJ1164" s="346">
        <f t="shared" si="227"/>
        <v>0</v>
      </c>
      <c r="AK1164" s="346">
        <f t="shared" si="228"/>
        <v>0</v>
      </c>
      <c r="AL1164" s="346">
        <f t="shared" si="229"/>
        <v>0</v>
      </c>
      <c r="AM1164" s="346">
        <f t="shared" si="230"/>
        <v>0</v>
      </c>
      <c r="AN1164" s="346">
        <f t="shared" si="231"/>
        <v>0</v>
      </c>
      <c r="AO1164" s="346">
        <f t="shared" si="232"/>
        <v>0</v>
      </c>
    </row>
    <row r="1165" spans="1:41" x14ac:dyDescent="0.25">
      <c r="A1165" s="369"/>
      <c r="B1165" s="369"/>
      <c r="C1165" s="370"/>
      <c r="D1165" s="369"/>
      <c r="E1165" s="369"/>
      <c r="F1165" s="369"/>
      <c r="G1165" s="344">
        <f t="shared" si="233"/>
        <v>0</v>
      </c>
      <c r="H1165" s="369"/>
      <c r="I1165" s="369"/>
      <c r="J1165" s="369"/>
      <c r="K1165" s="369"/>
      <c r="L1165" s="369"/>
      <c r="M1165" s="369"/>
      <c r="N1165" s="369"/>
      <c r="O1165" s="369"/>
      <c r="P1165" s="371"/>
      <c r="Q1165" s="465">
        <f>IF(C1165&gt;Allgemeines!$C$12,0,SUM(G1165,H1165,J1165,K1165,M1165:N1165)-SUM(I1165,L1165,O1165:P1165))</f>
        <v>0</v>
      </c>
      <c r="R1165" s="369"/>
      <c r="S1165" s="369"/>
      <c r="T1165" s="369"/>
      <c r="U1165" s="369"/>
      <c r="V1165" s="344">
        <f t="shared" si="234"/>
        <v>0</v>
      </c>
      <c r="W1165" s="345">
        <f>IF(ISBLANK($B1165),0,VLOOKUP($B1165,Listen!$A$2:$C$45,2,FALSE))</f>
        <v>0</v>
      </c>
      <c r="X1165" s="345">
        <f>IF(ISBLANK($B1165),0,VLOOKUP($B1165,Listen!$A$2:$C$45,3,FALSE))</f>
        <v>0</v>
      </c>
      <c r="Y1165" s="372">
        <f t="shared" si="236"/>
        <v>0</v>
      </c>
      <c r="Z1165" s="372">
        <f t="shared" si="225"/>
        <v>0</v>
      </c>
      <c r="AA1165" s="372">
        <f t="shared" si="225"/>
        <v>0</v>
      </c>
      <c r="AB1165" s="372">
        <f t="shared" si="225"/>
        <v>0</v>
      </c>
      <c r="AC1165" s="372">
        <f t="shared" si="225"/>
        <v>0</v>
      </c>
      <c r="AD1165" s="372">
        <f t="shared" si="225"/>
        <v>0</v>
      </c>
      <c r="AE1165" s="372">
        <f t="shared" si="225"/>
        <v>0</v>
      </c>
      <c r="AF1165" s="346">
        <f t="shared" si="235"/>
        <v>0</v>
      </c>
      <c r="AG1165" s="346">
        <f>IF(C1165=Allgemeines!$C$12,SAV!$V1165-SAV!$AH1165,HLOOKUP(Allgemeines!$C$12-1,$AI$4:$AO$2000,ROW(C1165)-3,FALSE)-$AH1165)</f>
        <v>0</v>
      </c>
      <c r="AH1165" s="346">
        <f>HLOOKUP(Allgemeines!$C$12,$AI$4:$AO$2000,ROW(C1165)-3,FALSE)</f>
        <v>0</v>
      </c>
      <c r="AI1165" s="346">
        <f t="shared" si="226"/>
        <v>0</v>
      </c>
      <c r="AJ1165" s="346">
        <f t="shared" si="227"/>
        <v>0</v>
      </c>
      <c r="AK1165" s="346">
        <f t="shared" si="228"/>
        <v>0</v>
      </c>
      <c r="AL1165" s="346">
        <f t="shared" si="229"/>
        <v>0</v>
      </c>
      <c r="AM1165" s="346">
        <f t="shared" si="230"/>
        <v>0</v>
      </c>
      <c r="AN1165" s="346">
        <f t="shared" si="231"/>
        <v>0</v>
      </c>
      <c r="AO1165" s="346">
        <f t="shared" si="232"/>
        <v>0</v>
      </c>
    </row>
    <row r="1166" spans="1:41" x14ac:dyDescent="0.25">
      <c r="A1166" s="369"/>
      <c r="B1166" s="369"/>
      <c r="C1166" s="370"/>
      <c r="D1166" s="369"/>
      <c r="E1166" s="369"/>
      <c r="F1166" s="369"/>
      <c r="G1166" s="344">
        <f t="shared" si="233"/>
        <v>0</v>
      </c>
      <c r="H1166" s="369"/>
      <c r="I1166" s="369"/>
      <c r="J1166" s="369"/>
      <c r="K1166" s="369"/>
      <c r="L1166" s="369"/>
      <c r="M1166" s="369"/>
      <c r="N1166" s="369"/>
      <c r="O1166" s="369"/>
      <c r="P1166" s="371"/>
      <c r="Q1166" s="465">
        <f>IF(C1166&gt;Allgemeines!$C$12,0,SUM(G1166,H1166,J1166,K1166,M1166:N1166)-SUM(I1166,L1166,O1166:P1166))</f>
        <v>0</v>
      </c>
      <c r="R1166" s="369"/>
      <c r="S1166" s="369"/>
      <c r="T1166" s="369"/>
      <c r="U1166" s="369"/>
      <c r="V1166" s="344">
        <f t="shared" si="234"/>
        <v>0</v>
      </c>
      <c r="W1166" s="345">
        <f>IF(ISBLANK($B1166),0,VLOOKUP($B1166,Listen!$A$2:$C$45,2,FALSE))</f>
        <v>0</v>
      </c>
      <c r="X1166" s="345">
        <f>IF(ISBLANK($B1166),0,VLOOKUP($B1166,Listen!$A$2:$C$45,3,FALSE))</f>
        <v>0</v>
      </c>
      <c r="Y1166" s="372">
        <f t="shared" si="236"/>
        <v>0</v>
      </c>
      <c r="Z1166" s="372">
        <f t="shared" si="225"/>
        <v>0</v>
      </c>
      <c r="AA1166" s="372">
        <f t="shared" si="225"/>
        <v>0</v>
      </c>
      <c r="AB1166" s="372">
        <f t="shared" si="225"/>
        <v>0</v>
      </c>
      <c r="AC1166" s="372">
        <f t="shared" si="225"/>
        <v>0</v>
      </c>
      <c r="AD1166" s="372">
        <f t="shared" si="225"/>
        <v>0</v>
      </c>
      <c r="AE1166" s="372">
        <f t="shared" si="225"/>
        <v>0</v>
      </c>
      <c r="AF1166" s="346">
        <f t="shared" si="235"/>
        <v>0</v>
      </c>
      <c r="AG1166" s="346">
        <f>IF(C1166=Allgemeines!$C$12,SAV!$V1166-SAV!$AH1166,HLOOKUP(Allgemeines!$C$12-1,$AI$4:$AO$2000,ROW(C1166)-3,FALSE)-$AH1166)</f>
        <v>0</v>
      </c>
      <c r="AH1166" s="346">
        <f>HLOOKUP(Allgemeines!$C$12,$AI$4:$AO$2000,ROW(C1166)-3,FALSE)</f>
        <v>0</v>
      </c>
      <c r="AI1166" s="346">
        <f t="shared" si="226"/>
        <v>0</v>
      </c>
      <c r="AJ1166" s="346">
        <f t="shared" si="227"/>
        <v>0</v>
      </c>
      <c r="AK1166" s="346">
        <f t="shared" si="228"/>
        <v>0</v>
      </c>
      <c r="AL1166" s="346">
        <f t="shared" si="229"/>
        <v>0</v>
      </c>
      <c r="AM1166" s="346">
        <f t="shared" si="230"/>
        <v>0</v>
      </c>
      <c r="AN1166" s="346">
        <f t="shared" si="231"/>
        <v>0</v>
      </c>
      <c r="AO1166" s="346">
        <f t="shared" si="232"/>
        <v>0</v>
      </c>
    </row>
    <row r="1167" spans="1:41" x14ac:dyDescent="0.25">
      <c r="A1167" s="369"/>
      <c r="B1167" s="369"/>
      <c r="C1167" s="370"/>
      <c r="D1167" s="369"/>
      <c r="E1167" s="369"/>
      <c r="F1167" s="369"/>
      <c r="G1167" s="344">
        <f t="shared" si="233"/>
        <v>0</v>
      </c>
      <c r="H1167" s="369"/>
      <c r="I1167" s="369"/>
      <c r="J1167" s="369"/>
      <c r="K1167" s="369"/>
      <c r="L1167" s="369"/>
      <c r="M1167" s="369"/>
      <c r="N1167" s="369"/>
      <c r="O1167" s="369"/>
      <c r="P1167" s="371"/>
      <c r="Q1167" s="465">
        <f>IF(C1167&gt;Allgemeines!$C$12,0,SUM(G1167,H1167,J1167,K1167,M1167:N1167)-SUM(I1167,L1167,O1167:P1167))</f>
        <v>0</v>
      </c>
      <c r="R1167" s="369"/>
      <c r="S1167" s="369"/>
      <c r="T1167" s="369"/>
      <c r="U1167" s="369"/>
      <c r="V1167" s="344">
        <f t="shared" si="234"/>
        <v>0</v>
      </c>
      <c r="W1167" s="345">
        <f>IF(ISBLANK($B1167),0,VLOOKUP($B1167,Listen!$A$2:$C$45,2,FALSE))</f>
        <v>0</v>
      </c>
      <c r="X1167" s="345">
        <f>IF(ISBLANK($B1167),0,VLOOKUP($B1167,Listen!$A$2:$C$45,3,FALSE))</f>
        <v>0</v>
      </c>
      <c r="Y1167" s="372">
        <f t="shared" si="236"/>
        <v>0</v>
      </c>
      <c r="Z1167" s="372">
        <f t="shared" si="225"/>
        <v>0</v>
      </c>
      <c r="AA1167" s="372">
        <f t="shared" si="225"/>
        <v>0</v>
      </c>
      <c r="AB1167" s="372">
        <f t="shared" si="225"/>
        <v>0</v>
      </c>
      <c r="AC1167" s="372">
        <f t="shared" si="225"/>
        <v>0</v>
      </c>
      <c r="AD1167" s="372">
        <f t="shared" si="225"/>
        <v>0</v>
      </c>
      <c r="AE1167" s="372">
        <f t="shared" si="225"/>
        <v>0</v>
      </c>
      <c r="AF1167" s="346">
        <f t="shared" si="235"/>
        <v>0</v>
      </c>
      <c r="AG1167" s="346">
        <f>IF(C1167=Allgemeines!$C$12,SAV!$V1167-SAV!$AH1167,HLOOKUP(Allgemeines!$C$12-1,$AI$4:$AO$2000,ROW(C1167)-3,FALSE)-$AH1167)</f>
        <v>0</v>
      </c>
      <c r="AH1167" s="346">
        <f>HLOOKUP(Allgemeines!$C$12,$AI$4:$AO$2000,ROW(C1167)-3,FALSE)</f>
        <v>0</v>
      </c>
      <c r="AI1167" s="346">
        <f t="shared" si="226"/>
        <v>0</v>
      </c>
      <c r="AJ1167" s="346">
        <f t="shared" si="227"/>
        <v>0</v>
      </c>
      <c r="AK1167" s="346">
        <f t="shared" si="228"/>
        <v>0</v>
      </c>
      <c r="AL1167" s="346">
        <f t="shared" si="229"/>
        <v>0</v>
      </c>
      <c r="AM1167" s="346">
        <f t="shared" si="230"/>
        <v>0</v>
      </c>
      <c r="AN1167" s="346">
        <f t="shared" si="231"/>
        <v>0</v>
      </c>
      <c r="AO1167" s="346">
        <f t="shared" si="232"/>
        <v>0</v>
      </c>
    </row>
    <row r="1168" spans="1:41" x14ac:dyDescent="0.25">
      <c r="A1168" s="369"/>
      <c r="B1168" s="369"/>
      <c r="C1168" s="370"/>
      <c r="D1168" s="369"/>
      <c r="E1168" s="369"/>
      <c r="F1168" s="369"/>
      <c r="G1168" s="344">
        <f t="shared" si="233"/>
        <v>0</v>
      </c>
      <c r="H1168" s="369"/>
      <c r="I1168" s="369"/>
      <c r="J1168" s="369"/>
      <c r="K1168" s="369"/>
      <c r="L1168" s="369"/>
      <c r="M1168" s="369"/>
      <c r="N1168" s="369"/>
      <c r="O1168" s="369"/>
      <c r="P1168" s="371"/>
      <c r="Q1168" s="465">
        <f>IF(C1168&gt;Allgemeines!$C$12,0,SUM(G1168,H1168,J1168,K1168,M1168:N1168)-SUM(I1168,L1168,O1168:P1168))</f>
        <v>0</v>
      </c>
      <c r="R1168" s="369"/>
      <c r="S1168" s="369"/>
      <c r="T1168" s="369"/>
      <c r="U1168" s="369"/>
      <c r="V1168" s="344">
        <f t="shared" si="234"/>
        <v>0</v>
      </c>
      <c r="W1168" s="345">
        <f>IF(ISBLANK($B1168),0,VLOOKUP($B1168,Listen!$A$2:$C$45,2,FALSE))</f>
        <v>0</v>
      </c>
      <c r="X1168" s="345">
        <f>IF(ISBLANK($B1168),0,VLOOKUP($B1168,Listen!$A$2:$C$45,3,FALSE))</f>
        <v>0</v>
      </c>
      <c r="Y1168" s="372">
        <f t="shared" si="236"/>
        <v>0</v>
      </c>
      <c r="Z1168" s="372">
        <f t="shared" si="225"/>
        <v>0</v>
      </c>
      <c r="AA1168" s="372">
        <f t="shared" si="225"/>
        <v>0</v>
      </c>
      <c r="AB1168" s="372">
        <f t="shared" si="225"/>
        <v>0</v>
      </c>
      <c r="AC1168" s="372">
        <f t="shared" si="225"/>
        <v>0</v>
      </c>
      <c r="AD1168" s="372">
        <f t="shared" si="225"/>
        <v>0</v>
      </c>
      <c r="AE1168" s="372">
        <f t="shared" si="225"/>
        <v>0</v>
      </c>
      <c r="AF1168" s="346">
        <f t="shared" si="235"/>
        <v>0</v>
      </c>
      <c r="AG1168" s="346">
        <f>IF(C1168=Allgemeines!$C$12,SAV!$V1168-SAV!$AH1168,HLOOKUP(Allgemeines!$C$12-1,$AI$4:$AO$2000,ROW(C1168)-3,FALSE)-$AH1168)</f>
        <v>0</v>
      </c>
      <c r="AH1168" s="346">
        <f>HLOOKUP(Allgemeines!$C$12,$AI$4:$AO$2000,ROW(C1168)-3,FALSE)</f>
        <v>0</v>
      </c>
      <c r="AI1168" s="346">
        <f t="shared" si="226"/>
        <v>0</v>
      </c>
      <c r="AJ1168" s="346">
        <f t="shared" si="227"/>
        <v>0</v>
      </c>
      <c r="AK1168" s="346">
        <f t="shared" si="228"/>
        <v>0</v>
      </c>
      <c r="AL1168" s="346">
        <f t="shared" si="229"/>
        <v>0</v>
      </c>
      <c r="AM1168" s="346">
        <f t="shared" si="230"/>
        <v>0</v>
      </c>
      <c r="AN1168" s="346">
        <f t="shared" si="231"/>
        <v>0</v>
      </c>
      <c r="AO1168" s="346">
        <f t="shared" si="232"/>
        <v>0</v>
      </c>
    </row>
    <row r="1169" spans="1:41" x14ac:dyDescent="0.25">
      <c r="A1169" s="369"/>
      <c r="B1169" s="369"/>
      <c r="C1169" s="370"/>
      <c r="D1169" s="369"/>
      <c r="E1169" s="369"/>
      <c r="F1169" s="369"/>
      <c r="G1169" s="344">
        <f t="shared" si="233"/>
        <v>0</v>
      </c>
      <c r="H1169" s="369"/>
      <c r="I1169" s="369"/>
      <c r="J1169" s="369"/>
      <c r="K1169" s="369"/>
      <c r="L1169" s="369"/>
      <c r="M1169" s="369"/>
      <c r="N1169" s="369"/>
      <c r="O1169" s="369"/>
      <c r="P1169" s="371"/>
      <c r="Q1169" s="465">
        <f>IF(C1169&gt;Allgemeines!$C$12,0,SUM(G1169,H1169,J1169,K1169,M1169:N1169)-SUM(I1169,L1169,O1169:P1169))</f>
        <v>0</v>
      </c>
      <c r="R1169" s="369"/>
      <c r="S1169" s="369"/>
      <c r="T1169" s="369"/>
      <c r="U1169" s="369"/>
      <c r="V1169" s="344">
        <f t="shared" si="234"/>
        <v>0</v>
      </c>
      <c r="W1169" s="345">
        <f>IF(ISBLANK($B1169),0,VLOOKUP($B1169,Listen!$A$2:$C$45,2,FALSE))</f>
        <v>0</v>
      </c>
      <c r="X1169" s="345">
        <f>IF(ISBLANK($B1169),0,VLOOKUP($B1169,Listen!$A$2:$C$45,3,FALSE))</f>
        <v>0</v>
      </c>
      <c r="Y1169" s="372">
        <f t="shared" si="236"/>
        <v>0</v>
      </c>
      <c r="Z1169" s="372">
        <f t="shared" si="225"/>
        <v>0</v>
      </c>
      <c r="AA1169" s="372">
        <f t="shared" si="225"/>
        <v>0</v>
      </c>
      <c r="AB1169" s="372">
        <f t="shared" si="225"/>
        <v>0</v>
      </c>
      <c r="AC1169" s="372">
        <f t="shared" si="225"/>
        <v>0</v>
      </c>
      <c r="AD1169" s="372">
        <f t="shared" si="225"/>
        <v>0</v>
      </c>
      <c r="AE1169" s="372">
        <f t="shared" si="225"/>
        <v>0</v>
      </c>
      <c r="AF1169" s="346">
        <f t="shared" si="235"/>
        <v>0</v>
      </c>
      <c r="AG1169" s="346">
        <f>IF(C1169=Allgemeines!$C$12,SAV!$V1169-SAV!$AH1169,HLOOKUP(Allgemeines!$C$12-1,$AI$4:$AO$2000,ROW(C1169)-3,FALSE)-$AH1169)</f>
        <v>0</v>
      </c>
      <c r="AH1169" s="346">
        <f>HLOOKUP(Allgemeines!$C$12,$AI$4:$AO$2000,ROW(C1169)-3,FALSE)</f>
        <v>0</v>
      </c>
      <c r="AI1169" s="346">
        <f t="shared" si="226"/>
        <v>0</v>
      </c>
      <c r="AJ1169" s="346">
        <f t="shared" si="227"/>
        <v>0</v>
      </c>
      <c r="AK1169" s="346">
        <f t="shared" si="228"/>
        <v>0</v>
      </c>
      <c r="AL1169" s="346">
        <f t="shared" si="229"/>
        <v>0</v>
      </c>
      <c r="AM1169" s="346">
        <f t="shared" si="230"/>
        <v>0</v>
      </c>
      <c r="AN1169" s="346">
        <f t="shared" si="231"/>
        <v>0</v>
      </c>
      <c r="AO1169" s="346">
        <f t="shared" si="232"/>
        <v>0</v>
      </c>
    </row>
    <row r="1170" spans="1:41" x14ac:dyDescent="0.25">
      <c r="A1170" s="369"/>
      <c r="B1170" s="369"/>
      <c r="C1170" s="370"/>
      <c r="D1170" s="369"/>
      <c r="E1170" s="369"/>
      <c r="F1170" s="369"/>
      <c r="G1170" s="344">
        <f t="shared" si="233"/>
        <v>0</v>
      </c>
      <c r="H1170" s="369"/>
      <c r="I1170" s="369"/>
      <c r="J1170" s="369"/>
      <c r="K1170" s="369"/>
      <c r="L1170" s="369"/>
      <c r="M1170" s="369"/>
      <c r="N1170" s="369"/>
      <c r="O1170" s="369"/>
      <c r="P1170" s="371"/>
      <c r="Q1170" s="465">
        <f>IF(C1170&gt;Allgemeines!$C$12,0,SUM(G1170,H1170,J1170,K1170,M1170:N1170)-SUM(I1170,L1170,O1170:P1170))</f>
        <v>0</v>
      </c>
      <c r="R1170" s="369"/>
      <c r="S1170" s="369"/>
      <c r="T1170" s="369"/>
      <c r="U1170" s="369"/>
      <c r="V1170" s="344">
        <f t="shared" si="234"/>
        <v>0</v>
      </c>
      <c r="W1170" s="345">
        <f>IF(ISBLANK($B1170),0,VLOOKUP($B1170,Listen!$A$2:$C$45,2,FALSE))</f>
        <v>0</v>
      </c>
      <c r="X1170" s="345">
        <f>IF(ISBLANK($B1170),0,VLOOKUP($B1170,Listen!$A$2:$C$45,3,FALSE))</f>
        <v>0</v>
      </c>
      <c r="Y1170" s="372">
        <f t="shared" si="236"/>
        <v>0</v>
      </c>
      <c r="Z1170" s="372">
        <f t="shared" si="225"/>
        <v>0</v>
      </c>
      <c r="AA1170" s="372">
        <f t="shared" si="225"/>
        <v>0</v>
      </c>
      <c r="AB1170" s="372">
        <f t="shared" si="225"/>
        <v>0</v>
      </c>
      <c r="AC1170" s="372">
        <f t="shared" si="225"/>
        <v>0</v>
      </c>
      <c r="AD1170" s="372">
        <f t="shared" si="225"/>
        <v>0</v>
      </c>
      <c r="AE1170" s="372">
        <f t="shared" si="225"/>
        <v>0</v>
      </c>
      <c r="AF1170" s="346">
        <f t="shared" si="235"/>
        <v>0</v>
      </c>
      <c r="AG1170" s="346">
        <f>IF(C1170=Allgemeines!$C$12,SAV!$V1170-SAV!$AH1170,HLOOKUP(Allgemeines!$C$12-1,$AI$4:$AO$2000,ROW(C1170)-3,FALSE)-$AH1170)</f>
        <v>0</v>
      </c>
      <c r="AH1170" s="346">
        <f>HLOOKUP(Allgemeines!$C$12,$AI$4:$AO$2000,ROW(C1170)-3,FALSE)</f>
        <v>0</v>
      </c>
      <c r="AI1170" s="346">
        <f t="shared" si="226"/>
        <v>0</v>
      </c>
      <c r="AJ1170" s="346">
        <f t="shared" si="227"/>
        <v>0</v>
      </c>
      <c r="AK1170" s="346">
        <f t="shared" si="228"/>
        <v>0</v>
      </c>
      <c r="AL1170" s="346">
        <f t="shared" si="229"/>
        <v>0</v>
      </c>
      <c r="AM1170" s="346">
        <f t="shared" si="230"/>
        <v>0</v>
      </c>
      <c r="AN1170" s="346">
        <f t="shared" si="231"/>
        <v>0</v>
      </c>
      <c r="AO1170" s="346">
        <f t="shared" si="232"/>
        <v>0</v>
      </c>
    </row>
    <row r="1171" spans="1:41" x14ac:dyDescent="0.25">
      <c r="A1171" s="369"/>
      <c r="B1171" s="369"/>
      <c r="C1171" s="370"/>
      <c r="D1171" s="369"/>
      <c r="E1171" s="369"/>
      <c r="F1171" s="369"/>
      <c r="G1171" s="344">
        <f t="shared" si="233"/>
        <v>0</v>
      </c>
      <c r="H1171" s="369"/>
      <c r="I1171" s="369"/>
      <c r="J1171" s="369"/>
      <c r="K1171" s="369"/>
      <c r="L1171" s="369"/>
      <c r="M1171" s="369"/>
      <c r="N1171" s="369"/>
      <c r="O1171" s="369"/>
      <c r="P1171" s="371"/>
      <c r="Q1171" s="465">
        <f>IF(C1171&gt;Allgemeines!$C$12,0,SUM(G1171,H1171,J1171,K1171,M1171:N1171)-SUM(I1171,L1171,O1171:P1171))</f>
        <v>0</v>
      </c>
      <c r="R1171" s="369"/>
      <c r="S1171" s="369"/>
      <c r="T1171" s="369"/>
      <c r="U1171" s="369"/>
      <c r="V1171" s="344">
        <f t="shared" si="234"/>
        <v>0</v>
      </c>
      <c r="W1171" s="345">
        <f>IF(ISBLANK($B1171),0,VLOOKUP($B1171,Listen!$A$2:$C$45,2,FALSE))</f>
        <v>0</v>
      </c>
      <c r="X1171" s="345">
        <f>IF(ISBLANK($B1171),0,VLOOKUP($B1171,Listen!$A$2:$C$45,3,FALSE))</f>
        <v>0</v>
      </c>
      <c r="Y1171" s="372">
        <f t="shared" si="236"/>
        <v>0</v>
      </c>
      <c r="Z1171" s="372">
        <f t="shared" si="225"/>
        <v>0</v>
      </c>
      <c r="AA1171" s="372">
        <f t="shared" si="225"/>
        <v>0</v>
      </c>
      <c r="AB1171" s="372">
        <f t="shared" si="225"/>
        <v>0</v>
      </c>
      <c r="AC1171" s="372">
        <f t="shared" si="225"/>
        <v>0</v>
      </c>
      <c r="AD1171" s="372">
        <f t="shared" si="225"/>
        <v>0</v>
      </c>
      <c r="AE1171" s="372">
        <f t="shared" si="225"/>
        <v>0</v>
      </c>
      <c r="AF1171" s="346">
        <f t="shared" si="235"/>
        <v>0</v>
      </c>
      <c r="AG1171" s="346">
        <f>IF(C1171=Allgemeines!$C$12,SAV!$V1171-SAV!$AH1171,HLOOKUP(Allgemeines!$C$12-1,$AI$4:$AO$2000,ROW(C1171)-3,FALSE)-$AH1171)</f>
        <v>0</v>
      </c>
      <c r="AH1171" s="346">
        <f>HLOOKUP(Allgemeines!$C$12,$AI$4:$AO$2000,ROW(C1171)-3,FALSE)</f>
        <v>0</v>
      </c>
      <c r="AI1171" s="346">
        <f t="shared" si="226"/>
        <v>0</v>
      </c>
      <c r="AJ1171" s="346">
        <f t="shared" si="227"/>
        <v>0</v>
      </c>
      <c r="AK1171" s="346">
        <f t="shared" si="228"/>
        <v>0</v>
      </c>
      <c r="AL1171" s="346">
        <f t="shared" si="229"/>
        <v>0</v>
      </c>
      <c r="AM1171" s="346">
        <f t="shared" si="230"/>
        <v>0</v>
      </c>
      <c r="AN1171" s="346">
        <f t="shared" si="231"/>
        <v>0</v>
      </c>
      <c r="AO1171" s="346">
        <f t="shared" si="232"/>
        <v>0</v>
      </c>
    </row>
    <row r="1172" spans="1:41" x14ac:dyDescent="0.25">
      <c r="A1172" s="369"/>
      <c r="B1172" s="369"/>
      <c r="C1172" s="370"/>
      <c r="D1172" s="369"/>
      <c r="E1172" s="369"/>
      <c r="F1172" s="369"/>
      <c r="G1172" s="344">
        <f t="shared" si="233"/>
        <v>0</v>
      </c>
      <c r="H1172" s="369"/>
      <c r="I1172" s="369"/>
      <c r="J1172" s="369"/>
      <c r="K1172" s="369"/>
      <c r="L1172" s="369"/>
      <c r="M1172" s="369"/>
      <c r="N1172" s="369"/>
      <c r="O1172" s="369"/>
      <c r="P1172" s="371"/>
      <c r="Q1172" s="465">
        <f>IF(C1172&gt;Allgemeines!$C$12,0,SUM(G1172,H1172,J1172,K1172,M1172:N1172)-SUM(I1172,L1172,O1172:P1172))</f>
        <v>0</v>
      </c>
      <c r="R1172" s="369"/>
      <c r="S1172" s="369"/>
      <c r="T1172" s="369"/>
      <c r="U1172" s="369"/>
      <c r="V1172" s="344">
        <f t="shared" si="234"/>
        <v>0</v>
      </c>
      <c r="W1172" s="345">
        <f>IF(ISBLANK($B1172),0,VLOOKUP($B1172,Listen!$A$2:$C$45,2,FALSE))</f>
        <v>0</v>
      </c>
      <c r="X1172" s="345">
        <f>IF(ISBLANK($B1172),0,VLOOKUP($B1172,Listen!$A$2:$C$45,3,FALSE))</f>
        <v>0</v>
      </c>
      <c r="Y1172" s="372">
        <f t="shared" si="236"/>
        <v>0</v>
      </c>
      <c r="Z1172" s="372">
        <f t="shared" si="225"/>
        <v>0</v>
      </c>
      <c r="AA1172" s="372">
        <f t="shared" si="225"/>
        <v>0</v>
      </c>
      <c r="AB1172" s="372">
        <f t="shared" si="225"/>
        <v>0</v>
      </c>
      <c r="AC1172" s="372">
        <f t="shared" si="225"/>
        <v>0</v>
      </c>
      <c r="AD1172" s="372">
        <f t="shared" si="225"/>
        <v>0</v>
      </c>
      <c r="AE1172" s="372">
        <f t="shared" si="225"/>
        <v>0</v>
      </c>
      <c r="AF1172" s="346">
        <f t="shared" si="235"/>
        <v>0</v>
      </c>
      <c r="AG1172" s="346">
        <f>IF(C1172=Allgemeines!$C$12,SAV!$V1172-SAV!$AH1172,HLOOKUP(Allgemeines!$C$12-1,$AI$4:$AO$2000,ROW(C1172)-3,FALSE)-$AH1172)</f>
        <v>0</v>
      </c>
      <c r="AH1172" s="346">
        <f>HLOOKUP(Allgemeines!$C$12,$AI$4:$AO$2000,ROW(C1172)-3,FALSE)</f>
        <v>0</v>
      </c>
      <c r="AI1172" s="346">
        <f t="shared" si="226"/>
        <v>0</v>
      </c>
      <c r="AJ1172" s="346">
        <f t="shared" si="227"/>
        <v>0</v>
      </c>
      <c r="AK1172" s="346">
        <f t="shared" si="228"/>
        <v>0</v>
      </c>
      <c r="AL1172" s="346">
        <f t="shared" si="229"/>
        <v>0</v>
      </c>
      <c r="AM1172" s="346">
        <f t="shared" si="230"/>
        <v>0</v>
      </c>
      <c r="AN1172" s="346">
        <f t="shared" si="231"/>
        <v>0</v>
      </c>
      <c r="AO1172" s="346">
        <f t="shared" si="232"/>
        <v>0</v>
      </c>
    </row>
    <row r="1173" spans="1:41" x14ac:dyDescent="0.25">
      <c r="A1173" s="369"/>
      <c r="B1173" s="369"/>
      <c r="C1173" s="370"/>
      <c r="D1173" s="369"/>
      <c r="E1173" s="369"/>
      <c r="F1173" s="369"/>
      <c r="G1173" s="344">
        <f t="shared" si="233"/>
        <v>0</v>
      </c>
      <c r="H1173" s="369"/>
      <c r="I1173" s="369"/>
      <c r="J1173" s="369"/>
      <c r="K1173" s="369"/>
      <c r="L1173" s="369"/>
      <c r="M1173" s="369"/>
      <c r="N1173" s="369"/>
      <c r="O1173" s="369"/>
      <c r="P1173" s="371"/>
      <c r="Q1173" s="465">
        <f>IF(C1173&gt;Allgemeines!$C$12,0,SUM(G1173,H1173,J1173,K1173,M1173:N1173)-SUM(I1173,L1173,O1173:P1173))</f>
        <v>0</v>
      </c>
      <c r="R1173" s="369"/>
      <c r="S1173" s="369"/>
      <c r="T1173" s="369"/>
      <c r="U1173" s="369"/>
      <c r="V1173" s="344">
        <f t="shared" si="234"/>
        <v>0</v>
      </c>
      <c r="W1173" s="345">
        <f>IF(ISBLANK($B1173),0,VLOOKUP($B1173,Listen!$A$2:$C$45,2,FALSE))</f>
        <v>0</v>
      </c>
      <c r="X1173" s="345">
        <f>IF(ISBLANK($B1173),0,VLOOKUP($B1173,Listen!$A$2:$C$45,3,FALSE))</f>
        <v>0</v>
      </c>
      <c r="Y1173" s="372">
        <f t="shared" si="236"/>
        <v>0</v>
      </c>
      <c r="Z1173" s="372">
        <f t="shared" si="225"/>
        <v>0</v>
      </c>
      <c r="AA1173" s="372">
        <f t="shared" si="225"/>
        <v>0</v>
      </c>
      <c r="AB1173" s="372">
        <f t="shared" si="225"/>
        <v>0</v>
      </c>
      <c r="AC1173" s="372">
        <f t="shared" si="225"/>
        <v>0</v>
      </c>
      <c r="AD1173" s="372">
        <f t="shared" si="225"/>
        <v>0</v>
      </c>
      <c r="AE1173" s="372">
        <f t="shared" si="225"/>
        <v>0</v>
      </c>
      <c r="AF1173" s="346">
        <f t="shared" si="235"/>
        <v>0</v>
      </c>
      <c r="AG1173" s="346">
        <f>IF(C1173=Allgemeines!$C$12,SAV!$V1173-SAV!$AH1173,HLOOKUP(Allgemeines!$C$12-1,$AI$4:$AO$2000,ROW(C1173)-3,FALSE)-$AH1173)</f>
        <v>0</v>
      </c>
      <c r="AH1173" s="346">
        <f>HLOOKUP(Allgemeines!$C$12,$AI$4:$AO$2000,ROW(C1173)-3,FALSE)</f>
        <v>0</v>
      </c>
      <c r="AI1173" s="346">
        <f t="shared" si="226"/>
        <v>0</v>
      </c>
      <c r="AJ1173" s="346">
        <f t="shared" si="227"/>
        <v>0</v>
      </c>
      <c r="AK1173" s="346">
        <f t="shared" si="228"/>
        <v>0</v>
      </c>
      <c r="AL1173" s="346">
        <f t="shared" si="229"/>
        <v>0</v>
      </c>
      <c r="AM1173" s="346">
        <f t="shared" si="230"/>
        <v>0</v>
      </c>
      <c r="AN1173" s="346">
        <f t="shared" si="231"/>
        <v>0</v>
      </c>
      <c r="AO1173" s="346">
        <f t="shared" si="232"/>
        <v>0</v>
      </c>
    </row>
    <row r="1174" spans="1:41" x14ac:dyDescent="0.25">
      <c r="A1174" s="369"/>
      <c r="B1174" s="369"/>
      <c r="C1174" s="370"/>
      <c r="D1174" s="369"/>
      <c r="E1174" s="369"/>
      <c r="F1174" s="369"/>
      <c r="G1174" s="344">
        <f t="shared" si="233"/>
        <v>0</v>
      </c>
      <c r="H1174" s="369"/>
      <c r="I1174" s="369"/>
      <c r="J1174" s="369"/>
      <c r="K1174" s="369"/>
      <c r="L1174" s="369"/>
      <c r="M1174" s="369"/>
      <c r="N1174" s="369"/>
      <c r="O1174" s="369"/>
      <c r="P1174" s="371"/>
      <c r="Q1174" s="465">
        <f>IF(C1174&gt;Allgemeines!$C$12,0,SUM(G1174,H1174,J1174,K1174,M1174:N1174)-SUM(I1174,L1174,O1174:P1174))</f>
        <v>0</v>
      </c>
      <c r="R1174" s="369"/>
      <c r="S1174" s="369"/>
      <c r="T1174" s="369"/>
      <c r="U1174" s="369"/>
      <c r="V1174" s="344">
        <f t="shared" si="234"/>
        <v>0</v>
      </c>
      <c r="W1174" s="345">
        <f>IF(ISBLANK($B1174),0,VLOOKUP($B1174,Listen!$A$2:$C$45,2,FALSE))</f>
        <v>0</v>
      </c>
      <c r="X1174" s="345">
        <f>IF(ISBLANK($B1174),0,VLOOKUP($B1174,Listen!$A$2:$C$45,3,FALSE))</f>
        <v>0</v>
      </c>
      <c r="Y1174" s="372">
        <f t="shared" si="236"/>
        <v>0</v>
      </c>
      <c r="Z1174" s="372">
        <f t="shared" si="225"/>
        <v>0</v>
      </c>
      <c r="AA1174" s="372">
        <f t="shared" si="225"/>
        <v>0</v>
      </c>
      <c r="AB1174" s="372">
        <f t="shared" si="225"/>
        <v>0</v>
      </c>
      <c r="AC1174" s="372">
        <f t="shared" si="225"/>
        <v>0</v>
      </c>
      <c r="AD1174" s="372">
        <f t="shared" si="225"/>
        <v>0</v>
      </c>
      <c r="AE1174" s="372">
        <f t="shared" si="225"/>
        <v>0</v>
      </c>
      <c r="AF1174" s="346">
        <f t="shared" si="235"/>
        <v>0</v>
      </c>
      <c r="AG1174" s="346">
        <f>IF(C1174=Allgemeines!$C$12,SAV!$V1174-SAV!$AH1174,HLOOKUP(Allgemeines!$C$12-1,$AI$4:$AO$2000,ROW(C1174)-3,FALSE)-$AH1174)</f>
        <v>0</v>
      </c>
      <c r="AH1174" s="346">
        <f>HLOOKUP(Allgemeines!$C$12,$AI$4:$AO$2000,ROW(C1174)-3,FALSE)</f>
        <v>0</v>
      </c>
      <c r="AI1174" s="346">
        <f t="shared" si="226"/>
        <v>0</v>
      </c>
      <c r="AJ1174" s="346">
        <f t="shared" si="227"/>
        <v>0</v>
      </c>
      <c r="AK1174" s="346">
        <f t="shared" si="228"/>
        <v>0</v>
      </c>
      <c r="AL1174" s="346">
        <f t="shared" si="229"/>
        <v>0</v>
      </c>
      <c r="AM1174" s="346">
        <f t="shared" si="230"/>
        <v>0</v>
      </c>
      <c r="AN1174" s="346">
        <f t="shared" si="231"/>
        <v>0</v>
      </c>
      <c r="AO1174" s="346">
        <f t="shared" si="232"/>
        <v>0</v>
      </c>
    </row>
    <row r="1175" spans="1:41" x14ac:dyDescent="0.25">
      <c r="A1175" s="369"/>
      <c r="B1175" s="369"/>
      <c r="C1175" s="370"/>
      <c r="D1175" s="369"/>
      <c r="E1175" s="369"/>
      <c r="F1175" s="369"/>
      <c r="G1175" s="344">
        <f t="shared" si="233"/>
        <v>0</v>
      </c>
      <c r="H1175" s="369"/>
      <c r="I1175" s="369"/>
      <c r="J1175" s="369"/>
      <c r="K1175" s="369"/>
      <c r="L1175" s="369"/>
      <c r="M1175" s="369"/>
      <c r="N1175" s="369"/>
      <c r="O1175" s="369"/>
      <c r="P1175" s="371"/>
      <c r="Q1175" s="465">
        <f>IF(C1175&gt;Allgemeines!$C$12,0,SUM(G1175,H1175,J1175,K1175,M1175:N1175)-SUM(I1175,L1175,O1175:P1175))</f>
        <v>0</v>
      </c>
      <c r="R1175" s="369"/>
      <c r="S1175" s="369"/>
      <c r="T1175" s="369"/>
      <c r="U1175" s="369"/>
      <c r="V1175" s="344">
        <f t="shared" si="234"/>
        <v>0</v>
      </c>
      <c r="W1175" s="345">
        <f>IF(ISBLANK($B1175),0,VLOOKUP($B1175,Listen!$A$2:$C$45,2,FALSE))</f>
        <v>0</v>
      </c>
      <c r="X1175" s="345">
        <f>IF(ISBLANK($B1175),0,VLOOKUP($B1175,Listen!$A$2:$C$45,3,FALSE))</f>
        <v>0</v>
      </c>
      <c r="Y1175" s="372">
        <f t="shared" si="236"/>
        <v>0</v>
      </c>
      <c r="Z1175" s="372">
        <f t="shared" si="225"/>
        <v>0</v>
      </c>
      <c r="AA1175" s="372">
        <f t="shared" si="225"/>
        <v>0</v>
      </c>
      <c r="AB1175" s="372">
        <f t="shared" si="225"/>
        <v>0</v>
      </c>
      <c r="AC1175" s="372">
        <f t="shared" si="225"/>
        <v>0</v>
      </c>
      <c r="AD1175" s="372">
        <f t="shared" si="225"/>
        <v>0</v>
      </c>
      <c r="AE1175" s="372">
        <f t="shared" si="225"/>
        <v>0</v>
      </c>
      <c r="AF1175" s="346">
        <f t="shared" si="235"/>
        <v>0</v>
      </c>
      <c r="AG1175" s="346">
        <f>IF(C1175=Allgemeines!$C$12,SAV!$V1175-SAV!$AH1175,HLOOKUP(Allgemeines!$C$12-1,$AI$4:$AO$2000,ROW(C1175)-3,FALSE)-$AH1175)</f>
        <v>0</v>
      </c>
      <c r="AH1175" s="346">
        <f>HLOOKUP(Allgemeines!$C$12,$AI$4:$AO$2000,ROW(C1175)-3,FALSE)</f>
        <v>0</v>
      </c>
      <c r="AI1175" s="346">
        <f t="shared" si="226"/>
        <v>0</v>
      </c>
      <c r="AJ1175" s="346">
        <f t="shared" si="227"/>
        <v>0</v>
      </c>
      <c r="AK1175" s="346">
        <f t="shared" si="228"/>
        <v>0</v>
      </c>
      <c r="AL1175" s="346">
        <f t="shared" si="229"/>
        <v>0</v>
      </c>
      <c r="AM1175" s="346">
        <f t="shared" si="230"/>
        <v>0</v>
      </c>
      <c r="AN1175" s="346">
        <f t="shared" si="231"/>
        <v>0</v>
      </c>
      <c r="AO1175" s="346">
        <f t="shared" si="232"/>
        <v>0</v>
      </c>
    </row>
    <row r="1176" spans="1:41" x14ac:dyDescent="0.25">
      <c r="A1176" s="369"/>
      <c r="B1176" s="369"/>
      <c r="C1176" s="370"/>
      <c r="D1176" s="369"/>
      <c r="E1176" s="369"/>
      <c r="F1176" s="369"/>
      <c r="G1176" s="344">
        <f t="shared" si="233"/>
        <v>0</v>
      </c>
      <c r="H1176" s="369"/>
      <c r="I1176" s="369"/>
      <c r="J1176" s="369"/>
      <c r="K1176" s="369"/>
      <c r="L1176" s="369"/>
      <c r="M1176" s="369"/>
      <c r="N1176" s="369"/>
      <c r="O1176" s="369"/>
      <c r="P1176" s="371"/>
      <c r="Q1176" s="465">
        <f>IF(C1176&gt;Allgemeines!$C$12,0,SUM(G1176,H1176,J1176,K1176,M1176:N1176)-SUM(I1176,L1176,O1176:P1176))</f>
        <v>0</v>
      </c>
      <c r="R1176" s="369"/>
      <c r="S1176" s="369"/>
      <c r="T1176" s="369"/>
      <c r="U1176" s="369"/>
      <c r="V1176" s="344">
        <f t="shared" si="234"/>
        <v>0</v>
      </c>
      <c r="W1176" s="345">
        <f>IF(ISBLANK($B1176),0,VLOOKUP($B1176,Listen!$A$2:$C$45,2,FALSE))</f>
        <v>0</v>
      </c>
      <c r="X1176" s="345">
        <f>IF(ISBLANK($B1176),0,VLOOKUP($B1176,Listen!$A$2:$C$45,3,FALSE))</f>
        <v>0</v>
      </c>
      <c r="Y1176" s="372">
        <f t="shared" si="236"/>
        <v>0</v>
      </c>
      <c r="Z1176" s="372">
        <f t="shared" si="225"/>
        <v>0</v>
      </c>
      <c r="AA1176" s="372">
        <f t="shared" si="225"/>
        <v>0</v>
      </c>
      <c r="AB1176" s="372">
        <f t="shared" si="225"/>
        <v>0</v>
      </c>
      <c r="AC1176" s="372">
        <f t="shared" si="225"/>
        <v>0</v>
      </c>
      <c r="AD1176" s="372">
        <f t="shared" si="225"/>
        <v>0</v>
      </c>
      <c r="AE1176" s="372">
        <f t="shared" si="225"/>
        <v>0</v>
      </c>
      <c r="AF1176" s="346">
        <f t="shared" si="235"/>
        <v>0</v>
      </c>
      <c r="AG1176" s="346">
        <f>IF(C1176=Allgemeines!$C$12,SAV!$V1176-SAV!$AH1176,HLOOKUP(Allgemeines!$C$12-1,$AI$4:$AO$2000,ROW(C1176)-3,FALSE)-$AH1176)</f>
        <v>0</v>
      </c>
      <c r="AH1176" s="346">
        <f>HLOOKUP(Allgemeines!$C$12,$AI$4:$AO$2000,ROW(C1176)-3,FALSE)</f>
        <v>0</v>
      </c>
      <c r="AI1176" s="346">
        <f t="shared" si="226"/>
        <v>0</v>
      </c>
      <c r="AJ1176" s="346">
        <f t="shared" si="227"/>
        <v>0</v>
      </c>
      <c r="AK1176" s="346">
        <f t="shared" si="228"/>
        <v>0</v>
      </c>
      <c r="AL1176" s="346">
        <f t="shared" si="229"/>
        <v>0</v>
      </c>
      <c r="AM1176" s="346">
        <f t="shared" si="230"/>
        <v>0</v>
      </c>
      <c r="AN1176" s="346">
        <f t="shared" si="231"/>
        <v>0</v>
      </c>
      <c r="AO1176" s="346">
        <f t="shared" si="232"/>
        <v>0</v>
      </c>
    </row>
    <row r="1177" spans="1:41" x14ac:dyDescent="0.25">
      <c r="A1177" s="369"/>
      <c r="B1177" s="369"/>
      <c r="C1177" s="370"/>
      <c r="D1177" s="369"/>
      <c r="E1177" s="369"/>
      <c r="F1177" s="369"/>
      <c r="G1177" s="344">
        <f t="shared" si="233"/>
        <v>0</v>
      </c>
      <c r="H1177" s="369"/>
      <c r="I1177" s="369"/>
      <c r="J1177" s="369"/>
      <c r="K1177" s="369"/>
      <c r="L1177" s="369"/>
      <c r="M1177" s="369"/>
      <c r="N1177" s="369"/>
      <c r="O1177" s="369"/>
      <c r="P1177" s="371"/>
      <c r="Q1177" s="465">
        <f>IF(C1177&gt;Allgemeines!$C$12,0,SUM(G1177,H1177,J1177,K1177,M1177:N1177)-SUM(I1177,L1177,O1177:P1177))</f>
        <v>0</v>
      </c>
      <c r="R1177" s="369"/>
      <c r="S1177" s="369"/>
      <c r="T1177" s="369"/>
      <c r="U1177" s="369"/>
      <c r="V1177" s="344">
        <f t="shared" si="234"/>
        <v>0</v>
      </c>
      <c r="W1177" s="345">
        <f>IF(ISBLANK($B1177),0,VLOOKUP($B1177,Listen!$A$2:$C$45,2,FALSE))</f>
        <v>0</v>
      </c>
      <c r="X1177" s="345">
        <f>IF(ISBLANK($B1177),0,VLOOKUP($B1177,Listen!$A$2:$C$45,3,FALSE))</f>
        <v>0</v>
      </c>
      <c r="Y1177" s="372">
        <f t="shared" si="236"/>
        <v>0</v>
      </c>
      <c r="Z1177" s="372">
        <f t="shared" si="225"/>
        <v>0</v>
      </c>
      <c r="AA1177" s="372">
        <f t="shared" si="225"/>
        <v>0</v>
      </c>
      <c r="AB1177" s="372">
        <f t="shared" si="225"/>
        <v>0</v>
      </c>
      <c r="AC1177" s="372">
        <f t="shared" si="225"/>
        <v>0</v>
      </c>
      <c r="AD1177" s="372">
        <f t="shared" si="225"/>
        <v>0</v>
      </c>
      <c r="AE1177" s="372">
        <f t="shared" si="225"/>
        <v>0</v>
      </c>
      <c r="AF1177" s="346">
        <f t="shared" si="235"/>
        <v>0</v>
      </c>
      <c r="AG1177" s="346">
        <f>IF(C1177=Allgemeines!$C$12,SAV!$V1177-SAV!$AH1177,HLOOKUP(Allgemeines!$C$12-1,$AI$4:$AO$2000,ROW(C1177)-3,FALSE)-$AH1177)</f>
        <v>0</v>
      </c>
      <c r="AH1177" s="346">
        <f>HLOOKUP(Allgemeines!$C$12,$AI$4:$AO$2000,ROW(C1177)-3,FALSE)</f>
        <v>0</v>
      </c>
      <c r="AI1177" s="346">
        <f t="shared" si="226"/>
        <v>0</v>
      </c>
      <c r="AJ1177" s="346">
        <f t="shared" si="227"/>
        <v>0</v>
      </c>
      <c r="AK1177" s="346">
        <f t="shared" si="228"/>
        <v>0</v>
      </c>
      <c r="AL1177" s="346">
        <f t="shared" si="229"/>
        <v>0</v>
      </c>
      <c r="AM1177" s="346">
        <f t="shared" si="230"/>
        <v>0</v>
      </c>
      <c r="AN1177" s="346">
        <f t="shared" si="231"/>
        <v>0</v>
      </c>
      <c r="AO1177" s="346">
        <f t="shared" si="232"/>
        <v>0</v>
      </c>
    </row>
    <row r="1178" spans="1:41" x14ac:dyDescent="0.25">
      <c r="A1178" s="369"/>
      <c r="B1178" s="369"/>
      <c r="C1178" s="370"/>
      <c r="D1178" s="369"/>
      <c r="E1178" s="369"/>
      <c r="F1178" s="369"/>
      <c r="G1178" s="344">
        <f t="shared" si="233"/>
        <v>0</v>
      </c>
      <c r="H1178" s="369"/>
      <c r="I1178" s="369"/>
      <c r="J1178" s="369"/>
      <c r="K1178" s="369"/>
      <c r="L1178" s="369"/>
      <c r="M1178" s="369"/>
      <c r="N1178" s="369"/>
      <c r="O1178" s="369"/>
      <c r="P1178" s="371"/>
      <c r="Q1178" s="465">
        <f>IF(C1178&gt;Allgemeines!$C$12,0,SUM(G1178,H1178,J1178,K1178,M1178:N1178)-SUM(I1178,L1178,O1178:P1178))</f>
        <v>0</v>
      </c>
      <c r="R1178" s="369"/>
      <c r="S1178" s="369"/>
      <c r="T1178" s="369"/>
      <c r="U1178" s="369"/>
      <c r="V1178" s="344">
        <f t="shared" si="234"/>
        <v>0</v>
      </c>
      <c r="W1178" s="345">
        <f>IF(ISBLANK($B1178),0,VLOOKUP($B1178,Listen!$A$2:$C$45,2,FALSE))</f>
        <v>0</v>
      </c>
      <c r="X1178" s="345">
        <f>IF(ISBLANK($B1178),0,VLOOKUP($B1178,Listen!$A$2:$C$45,3,FALSE))</f>
        <v>0</v>
      </c>
      <c r="Y1178" s="372">
        <f t="shared" si="236"/>
        <v>0</v>
      </c>
      <c r="Z1178" s="372">
        <f t="shared" si="225"/>
        <v>0</v>
      </c>
      <c r="AA1178" s="372">
        <f t="shared" si="225"/>
        <v>0</v>
      </c>
      <c r="AB1178" s="372">
        <f t="shared" si="225"/>
        <v>0</v>
      </c>
      <c r="AC1178" s="372">
        <f t="shared" si="225"/>
        <v>0</v>
      </c>
      <c r="AD1178" s="372">
        <f t="shared" si="225"/>
        <v>0</v>
      </c>
      <c r="AE1178" s="372">
        <f t="shared" si="225"/>
        <v>0</v>
      </c>
      <c r="AF1178" s="346">
        <f t="shared" si="235"/>
        <v>0</v>
      </c>
      <c r="AG1178" s="346">
        <f>IF(C1178=Allgemeines!$C$12,SAV!$V1178-SAV!$AH1178,HLOOKUP(Allgemeines!$C$12-1,$AI$4:$AO$2000,ROW(C1178)-3,FALSE)-$AH1178)</f>
        <v>0</v>
      </c>
      <c r="AH1178" s="346">
        <f>HLOOKUP(Allgemeines!$C$12,$AI$4:$AO$2000,ROW(C1178)-3,FALSE)</f>
        <v>0</v>
      </c>
      <c r="AI1178" s="346">
        <f t="shared" si="226"/>
        <v>0</v>
      </c>
      <c r="AJ1178" s="346">
        <f t="shared" si="227"/>
        <v>0</v>
      </c>
      <c r="AK1178" s="346">
        <f t="shared" si="228"/>
        <v>0</v>
      </c>
      <c r="AL1178" s="346">
        <f t="shared" si="229"/>
        <v>0</v>
      </c>
      <c r="AM1178" s="346">
        <f t="shared" si="230"/>
        <v>0</v>
      </c>
      <c r="AN1178" s="346">
        <f t="shared" si="231"/>
        <v>0</v>
      </c>
      <c r="AO1178" s="346">
        <f t="shared" si="232"/>
        <v>0</v>
      </c>
    </row>
    <row r="1179" spans="1:41" x14ac:dyDescent="0.25">
      <c r="A1179" s="369"/>
      <c r="B1179" s="369"/>
      <c r="C1179" s="370"/>
      <c r="D1179" s="369"/>
      <c r="E1179" s="369"/>
      <c r="F1179" s="369"/>
      <c r="G1179" s="344">
        <f t="shared" si="233"/>
        <v>0</v>
      </c>
      <c r="H1179" s="369"/>
      <c r="I1179" s="369"/>
      <c r="J1179" s="369"/>
      <c r="K1179" s="369"/>
      <c r="L1179" s="369"/>
      <c r="M1179" s="369"/>
      <c r="N1179" s="369"/>
      <c r="O1179" s="369"/>
      <c r="P1179" s="371"/>
      <c r="Q1179" s="465">
        <f>IF(C1179&gt;Allgemeines!$C$12,0,SUM(G1179,H1179,J1179,K1179,M1179:N1179)-SUM(I1179,L1179,O1179:P1179))</f>
        <v>0</v>
      </c>
      <c r="R1179" s="369"/>
      <c r="S1179" s="369"/>
      <c r="T1179" s="369"/>
      <c r="U1179" s="369"/>
      <c r="V1179" s="344">
        <f t="shared" si="234"/>
        <v>0</v>
      </c>
      <c r="W1179" s="345">
        <f>IF(ISBLANK($B1179),0,VLOOKUP($B1179,Listen!$A$2:$C$45,2,FALSE))</f>
        <v>0</v>
      </c>
      <c r="X1179" s="345">
        <f>IF(ISBLANK($B1179),0,VLOOKUP($B1179,Listen!$A$2:$C$45,3,FALSE))</f>
        <v>0</v>
      </c>
      <c r="Y1179" s="372">
        <f t="shared" si="236"/>
        <v>0</v>
      </c>
      <c r="Z1179" s="372">
        <f t="shared" si="225"/>
        <v>0</v>
      </c>
      <c r="AA1179" s="372">
        <f t="shared" si="225"/>
        <v>0</v>
      </c>
      <c r="AB1179" s="372">
        <f t="shared" ref="Z1179:AE1221" si="237">$W1179</f>
        <v>0</v>
      </c>
      <c r="AC1179" s="372">
        <f t="shared" si="237"/>
        <v>0</v>
      </c>
      <c r="AD1179" s="372">
        <f t="shared" si="237"/>
        <v>0</v>
      </c>
      <c r="AE1179" s="372">
        <f t="shared" si="237"/>
        <v>0</v>
      </c>
      <c r="AF1179" s="346">
        <f t="shared" si="235"/>
        <v>0</v>
      </c>
      <c r="AG1179" s="346">
        <f>IF(C1179=Allgemeines!$C$12,SAV!$V1179-SAV!$AH1179,HLOOKUP(Allgemeines!$C$12-1,$AI$4:$AO$2000,ROW(C1179)-3,FALSE)-$AH1179)</f>
        <v>0</v>
      </c>
      <c r="AH1179" s="346">
        <f>HLOOKUP(Allgemeines!$C$12,$AI$4:$AO$2000,ROW(C1179)-3,FALSE)</f>
        <v>0</v>
      </c>
      <c r="AI1179" s="346">
        <f t="shared" si="226"/>
        <v>0</v>
      </c>
      <c r="AJ1179" s="346">
        <f t="shared" si="227"/>
        <v>0</v>
      </c>
      <c r="AK1179" s="346">
        <f t="shared" si="228"/>
        <v>0</v>
      </c>
      <c r="AL1179" s="346">
        <f t="shared" si="229"/>
        <v>0</v>
      </c>
      <c r="AM1179" s="346">
        <f t="shared" si="230"/>
        <v>0</v>
      </c>
      <c r="AN1179" s="346">
        <f t="shared" si="231"/>
        <v>0</v>
      </c>
      <c r="AO1179" s="346">
        <f t="shared" si="232"/>
        <v>0</v>
      </c>
    </row>
    <row r="1180" spans="1:41" x14ac:dyDescent="0.25">
      <c r="A1180" s="369"/>
      <c r="B1180" s="369"/>
      <c r="C1180" s="370"/>
      <c r="D1180" s="369"/>
      <c r="E1180" s="369"/>
      <c r="F1180" s="369"/>
      <c r="G1180" s="344">
        <f t="shared" si="233"/>
        <v>0</v>
      </c>
      <c r="H1180" s="369"/>
      <c r="I1180" s="369"/>
      <c r="J1180" s="369"/>
      <c r="K1180" s="369"/>
      <c r="L1180" s="369"/>
      <c r="M1180" s="369"/>
      <c r="N1180" s="369"/>
      <c r="O1180" s="369"/>
      <c r="P1180" s="371"/>
      <c r="Q1180" s="465">
        <f>IF(C1180&gt;Allgemeines!$C$12,0,SUM(G1180,H1180,J1180,K1180,M1180:N1180)-SUM(I1180,L1180,O1180:P1180))</f>
        <v>0</v>
      </c>
      <c r="R1180" s="369"/>
      <c r="S1180" s="369"/>
      <c r="T1180" s="369"/>
      <c r="U1180" s="369"/>
      <c r="V1180" s="344">
        <f t="shared" si="234"/>
        <v>0</v>
      </c>
      <c r="W1180" s="345">
        <f>IF(ISBLANK($B1180),0,VLOOKUP($B1180,Listen!$A$2:$C$45,2,FALSE))</f>
        <v>0</v>
      </c>
      <c r="X1180" s="345">
        <f>IF(ISBLANK($B1180),0,VLOOKUP($B1180,Listen!$A$2:$C$45,3,FALSE))</f>
        <v>0</v>
      </c>
      <c r="Y1180" s="372">
        <f t="shared" si="236"/>
        <v>0</v>
      </c>
      <c r="Z1180" s="372">
        <f t="shared" si="237"/>
        <v>0</v>
      </c>
      <c r="AA1180" s="372">
        <f t="shared" si="237"/>
        <v>0</v>
      </c>
      <c r="AB1180" s="372">
        <f t="shared" si="237"/>
        <v>0</v>
      </c>
      <c r="AC1180" s="372">
        <f t="shared" si="237"/>
        <v>0</v>
      </c>
      <c r="AD1180" s="372">
        <f t="shared" si="237"/>
        <v>0</v>
      </c>
      <c r="AE1180" s="372">
        <f t="shared" si="237"/>
        <v>0</v>
      </c>
      <c r="AF1180" s="346">
        <f t="shared" si="235"/>
        <v>0</v>
      </c>
      <c r="AG1180" s="346">
        <f>IF(C1180=Allgemeines!$C$12,SAV!$V1180-SAV!$AH1180,HLOOKUP(Allgemeines!$C$12-1,$AI$4:$AO$2000,ROW(C1180)-3,FALSE)-$AH1180)</f>
        <v>0</v>
      </c>
      <c r="AH1180" s="346">
        <f>HLOOKUP(Allgemeines!$C$12,$AI$4:$AO$2000,ROW(C1180)-3,FALSE)</f>
        <v>0</v>
      </c>
      <c r="AI1180" s="346">
        <f t="shared" si="226"/>
        <v>0</v>
      </c>
      <c r="AJ1180" s="346">
        <f t="shared" si="227"/>
        <v>0</v>
      </c>
      <c r="AK1180" s="346">
        <f t="shared" si="228"/>
        <v>0</v>
      </c>
      <c r="AL1180" s="346">
        <f t="shared" si="229"/>
        <v>0</v>
      </c>
      <c r="AM1180" s="346">
        <f t="shared" si="230"/>
        <v>0</v>
      </c>
      <c r="AN1180" s="346">
        <f t="shared" si="231"/>
        <v>0</v>
      </c>
      <c r="AO1180" s="346">
        <f t="shared" si="232"/>
        <v>0</v>
      </c>
    </row>
    <row r="1181" spans="1:41" x14ac:dyDescent="0.25">
      <c r="A1181" s="369"/>
      <c r="B1181" s="369"/>
      <c r="C1181" s="370"/>
      <c r="D1181" s="369"/>
      <c r="E1181" s="369"/>
      <c r="F1181" s="369"/>
      <c r="G1181" s="344">
        <f t="shared" si="233"/>
        <v>0</v>
      </c>
      <c r="H1181" s="369"/>
      <c r="I1181" s="369"/>
      <c r="J1181" s="369"/>
      <c r="K1181" s="369"/>
      <c r="L1181" s="369"/>
      <c r="M1181" s="369"/>
      <c r="N1181" s="369"/>
      <c r="O1181" s="369"/>
      <c r="P1181" s="371"/>
      <c r="Q1181" s="465">
        <f>IF(C1181&gt;Allgemeines!$C$12,0,SUM(G1181,H1181,J1181,K1181,M1181:N1181)-SUM(I1181,L1181,O1181:P1181))</f>
        <v>0</v>
      </c>
      <c r="R1181" s="369"/>
      <c r="S1181" s="369"/>
      <c r="T1181" s="369"/>
      <c r="U1181" s="369"/>
      <c r="V1181" s="344">
        <f t="shared" si="234"/>
        <v>0</v>
      </c>
      <c r="W1181" s="345">
        <f>IF(ISBLANK($B1181),0,VLOOKUP($B1181,Listen!$A$2:$C$45,2,FALSE))</f>
        <v>0</v>
      </c>
      <c r="X1181" s="345">
        <f>IF(ISBLANK($B1181),0,VLOOKUP($B1181,Listen!$A$2:$C$45,3,FALSE))</f>
        <v>0</v>
      </c>
      <c r="Y1181" s="372">
        <f t="shared" si="236"/>
        <v>0</v>
      </c>
      <c r="Z1181" s="372">
        <f t="shared" si="237"/>
        <v>0</v>
      </c>
      <c r="AA1181" s="372">
        <f t="shared" si="237"/>
        <v>0</v>
      </c>
      <c r="AB1181" s="372">
        <f t="shared" si="237"/>
        <v>0</v>
      </c>
      <c r="AC1181" s="372">
        <f t="shared" si="237"/>
        <v>0</v>
      </c>
      <c r="AD1181" s="372">
        <f t="shared" si="237"/>
        <v>0</v>
      </c>
      <c r="AE1181" s="372">
        <f t="shared" si="237"/>
        <v>0</v>
      </c>
      <c r="AF1181" s="346">
        <f t="shared" si="235"/>
        <v>0</v>
      </c>
      <c r="AG1181" s="346">
        <f>IF(C1181=Allgemeines!$C$12,SAV!$V1181-SAV!$AH1181,HLOOKUP(Allgemeines!$C$12-1,$AI$4:$AO$2000,ROW(C1181)-3,FALSE)-$AH1181)</f>
        <v>0</v>
      </c>
      <c r="AH1181" s="346">
        <f>HLOOKUP(Allgemeines!$C$12,$AI$4:$AO$2000,ROW(C1181)-3,FALSE)</f>
        <v>0</v>
      </c>
      <c r="AI1181" s="346">
        <f t="shared" si="226"/>
        <v>0</v>
      </c>
      <c r="AJ1181" s="346">
        <f t="shared" si="227"/>
        <v>0</v>
      </c>
      <c r="AK1181" s="346">
        <f t="shared" si="228"/>
        <v>0</v>
      </c>
      <c r="AL1181" s="346">
        <f t="shared" si="229"/>
        <v>0</v>
      </c>
      <c r="AM1181" s="346">
        <f t="shared" si="230"/>
        <v>0</v>
      </c>
      <c r="AN1181" s="346">
        <f t="shared" si="231"/>
        <v>0</v>
      </c>
      <c r="AO1181" s="346">
        <f t="shared" si="232"/>
        <v>0</v>
      </c>
    </row>
    <row r="1182" spans="1:41" x14ac:dyDescent="0.25">
      <c r="A1182" s="369"/>
      <c r="B1182" s="369"/>
      <c r="C1182" s="370"/>
      <c r="D1182" s="369"/>
      <c r="E1182" s="369"/>
      <c r="F1182" s="369"/>
      <c r="G1182" s="344">
        <f t="shared" si="233"/>
        <v>0</v>
      </c>
      <c r="H1182" s="369"/>
      <c r="I1182" s="369"/>
      <c r="J1182" s="369"/>
      <c r="K1182" s="369"/>
      <c r="L1182" s="369"/>
      <c r="M1182" s="369"/>
      <c r="N1182" s="369"/>
      <c r="O1182" s="369"/>
      <c r="P1182" s="371"/>
      <c r="Q1182" s="465">
        <f>IF(C1182&gt;Allgemeines!$C$12,0,SUM(G1182,H1182,J1182,K1182,M1182:N1182)-SUM(I1182,L1182,O1182:P1182))</f>
        <v>0</v>
      </c>
      <c r="R1182" s="369"/>
      <c r="S1182" s="369"/>
      <c r="T1182" s="369"/>
      <c r="U1182" s="369"/>
      <c r="V1182" s="344">
        <f t="shared" si="234"/>
        <v>0</v>
      </c>
      <c r="W1182" s="345">
        <f>IF(ISBLANK($B1182),0,VLOOKUP($B1182,Listen!$A$2:$C$45,2,FALSE))</f>
        <v>0</v>
      </c>
      <c r="X1182" s="345">
        <f>IF(ISBLANK($B1182),0,VLOOKUP($B1182,Listen!$A$2:$C$45,3,FALSE))</f>
        <v>0</v>
      </c>
      <c r="Y1182" s="372">
        <f t="shared" si="236"/>
        <v>0</v>
      </c>
      <c r="Z1182" s="372">
        <f t="shared" si="237"/>
        <v>0</v>
      </c>
      <c r="AA1182" s="372">
        <f t="shared" si="237"/>
        <v>0</v>
      </c>
      <c r="AB1182" s="372">
        <f t="shared" si="237"/>
        <v>0</v>
      </c>
      <c r="AC1182" s="372">
        <f t="shared" si="237"/>
        <v>0</v>
      </c>
      <c r="AD1182" s="372">
        <f t="shared" si="237"/>
        <v>0</v>
      </c>
      <c r="AE1182" s="372">
        <f t="shared" si="237"/>
        <v>0</v>
      </c>
      <c r="AF1182" s="346">
        <f t="shared" si="235"/>
        <v>0</v>
      </c>
      <c r="AG1182" s="346">
        <f>IF(C1182=Allgemeines!$C$12,SAV!$V1182-SAV!$AH1182,HLOOKUP(Allgemeines!$C$12-1,$AI$4:$AO$2000,ROW(C1182)-3,FALSE)-$AH1182)</f>
        <v>0</v>
      </c>
      <c r="AH1182" s="346">
        <f>HLOOKUP(Allgemeines!$C$12,$AI$4:$AO$2000,ROW(C1182)-3,FALSE)</f>
        <v>0</v>
      </c>
      <c r="AI1182" s="346">
        <f t="shared" si="226"/>
        <v>0</v>
      </c>
      <c r="AJ1182" s="346">
        <f t="shared" si="227"/>
        <v>0</v>
      </c>
      <c r="AK1182" s="346">
        <f t="shared" si="228"/>
        <v>0</v>
      </c>
      <c r="AL1182" s="346">
        <f t="shared" si="229"/>
        <v>0</v>
      </c>
      <c r="AM1182" s="346">
        <f t="shared" si="230"/>
        <v>0</v>
      </c>
      <c r="AN1182" s="346">
        <f t="shared" si="231"/>
        <v>0</v>
      </c>
      <c r="AO1182" s="346">
        <f t="shared" si="232"/>
        <v>0</v>
      </c>
    </row>
    <row r="1183" spans="1:41" x14ac:dyDescent="0.25">
      <c r="A1183" s="369"/>
      <c r="B1183" s="369"/>
      <c r="C1183" s="370"/>
      <c r="D1183" s="369"/>
      <c r="E1183" s="369"/>
      <c r="F1183" s="369"/>
      <c r="G1183" s="344">
        <f t="shared" si="233"/>
        <v>0</v>
      </c>
      <c r="H1183" s="369"/>
      <c r="I1183" s="369"/>
      <c r="J1183" s="369"/>
      <c r="K1183" s="369"/>
      <c r="L1183" s="369"/>
      <c r="M1183" s="369"/>
      <c r="N1183" s="369"/>
      <c r="O1183" s="369"/>
      <c r="P1183" s="371"/>
      <c r="Q1183" s="465">
        <f>IF(C1183&gt;Allgemeines!$C$12,0,SUM(G1183,H1183,J1183,K1183,M1183:N1183)-SUM(I1183,L1183,O1183:P1183))</f>
        <v>0</v>
      </c>
      <c r="R1183" s="369"/>
      <c r="S1183" s="369"/>
      <c r="T1183" s="369"/>
      <c r="U1183" s="369"/>
      <c r="V1183" s="344">
        <f t="shared" si="234"/>
        <v>0</v>
      </c>
      <c r="W1183" s="345">
        <f>IF(ISBLANK($B1183),0,VLOOKUP($B1183,Listen!$A$2:$C$45,2,FALSE))</f>
        <v>0</v>
      </c>
      <c r="X1183" s="345">
        <f>IF(ISBLANK($B1183),0,VLOOKUP($B1183,Listen!$A$2:$C$45,3,FALSE))</f>
        <v>0</v>
      </c>
      <c r="Y1183" s="372">
        <f t="shared" si="236"/>
        <v>0</v>
      </c>
      <c r="Z1183" s="372">
        <f t="shared" si="237"/>
        <v>0</v>
      </c>
      <c r="AA1183" s="372">
        <f t="shared" si="237"/>
        <v>0</v>
      </c>
      <c r="AB1183" s="372">
        <f t="shared" si="237"/>
        <v>0</v>
      </c>
      <c r="AC1183" s="372">
        <f t="shared" si="237"/>
        <v>0</v>
      </c>
      <c r="AD1183" s="372">
        <f t="shared" si="237"/>
        <v>0</v>
      </c>
      <c r="AE1183" s="372">
        <f t="shared" si="237"/>
        <v>0</v>
      </c>
      <c r="AF1183" s="346">
        <f t="shared" si="235"/>
        <v>0</v>
      </c>
      <c r="AG1183" s="346">
        <f>IF(C1183=Allgemeines!$C$12,SAV!$V1183-SAV!$AH1183,HLOOKUP(Allgemeines!$C$12-1,$AI$4:$AO$2000,ROW(C1183)-3,FALSE)-$AH1183)</f>
        <v>0</v>
      </c>
      <c r="AH1183" s="346">
        <f>HLOOKUP(Allgemeines!$C$12,$AI$4:$AO$2000,ROW(C1183)-3,FALSE)</f>
        <v>0</v>
      </c>
      <c r="AI1183" s="346">
        <f t="shared" si="226"/>
        <v>0</v>
      </c>
      <c r="AJ1183" s="346">
        <f t="shared" si="227"/>
        <v>0</v>
      </c>
      <c r="AK1183" s="346">
        <f t="shared" si="228"/>
        <v>0</v>
      </c>
      <c r="AL1183" s="346">
        <f t="shared" si="229"/>
        <v>0</v>
      </c>
      <c r="AM1183" s="346">
        <f t="shared" si="230"/>
        <v>0</v>
      </c>
      <c r="AN1183" s="346">
        <f t="shared" si="231"/>
        <v>0</v>
      </c>
      <c r="AO1183" s="346">
        <f t="shared" si="232"/>
        <v>0</v>
      </c>
    </row>
    <row r="1184" spans="1:41" x14ac:dyDescent="0.25">
      <c r="A1184" s="369"/>
      <c r="B1184" s="369"/>
      <c r="C1184" s="370"/>
      <c r="D1184" s="369"/>
      <c r="E1184" s="369"/>
      <c r="F1184" s="369"/>
      <c r="G1184" s="344">
        <f t="shared" si="233"/>
        <v>0</v>
      </c>
      <c r="H1184" s="369"/>
      <c r="I1184" s="369"/>
      <c r="J1184" s="369"/>
      <c r="K1184" s="369"/>
      <c r="L1184" s="369"/>
      <c r="M1184" s="369"/>
      <c r="N1184" s="369"/>
      <c r="O1184" s="369"/>
      <c r="P1184" s="371"/>
      <c r="Q1184" s="465">
        <f>IF(C1184&gt;Allgemeines!$C$12,0,SUM(G1184,H1184,J1184,K1184,M1184:N1184)-SUM(I1184,L1184,O1184:P1184))</f>
        <v>0</v>
      </c>
      <c r="R1184" s="369"/>
      <c r="S1184" s="369"/>
      <c r="T1184" s="369"/>
      <c r="U1184" s="369"/>
      <c r="V1184" s="344">
        <f t="shared" si="234"/>
        <v>0</v>
      </c>
      <c r="W1184" s="345">
        <f>IF(ISBLANK($B1184),0,VLOOKUP($B1184,Listen!$A$2:$C$45,2,FALSE))</f>
        <v>0</v>
      </c>
      <c r="X1184" s="345">
        <f>IF(ISBLANK($B1184),0,VLOOKUP($B1184,Listen!$A$2:$C$45,3,FALSE))</f>
        <v>0</v>
      </c>
      <c r="Y1184" s="372">
        <f t="shared" si="236"/>
        <v>0</v>
      </c>
      <c r="Z1184" s="372">
        <f t="shared" si="237"/>
        <v>0</v>
      </c>
      <c r="AA1184" s="372">
        <f t="shared" si="237"/>
        <v>0</v>
      </c>
      <c r="AB1184" s="372">
        <f t="shared" si="237"/>
        <v>0</v>
      </c>
      <c r="AC1184" s="372">
        <f t="shared" si="237"/>
        <v>0</v>
      </c>
      <c r="AD1184" s="372">
        <f t="shared" si="237"/>
        <v>0</v>
      </c>
      <c r="AE1184" s="372">
        <f t="shared" si="237"/>
        <v>0</v>
      </c>
      <c r="AF1184" s="346">
        <f t="shared" si="235"/>
        <v>0</v>
      </c>
      <c r="AG1184" s="346">
        <f>IF(C1184=Allgemeines!$C$12,SAV!$V1184-SAV!$AH1184,HLOOKUP(Allgemeines!$C$12-1,$AI$4:$AO$2000,ROW(C1184)-3,FALSE)-$AH1184)</f>
        <v>0</v>
      </c>
      <c r="AH1184" s="346">
        <f>HLOOKUP(Allgemeines!$C$12,$AI$4:$AO$2000,ROW(C1184)-3,FALSE)</f>
        <v>0</v>
      </c>
      <c r="AI1184" s="346">
        <f t="shared" si="226"/>
        <v>0</v>
      </c>
      <c r="AJ1184" s="346">
        <f t="shared" si="227"/>
        <v>0</v>
      </c>
      <c r="AK1184" s="346">
        <f t="shared" si="228"/>
        <v>0</v>
      </c>
      <c r="AL1184" s="346">
        <f t="shared" si="229"/>
        <v>0</v>
      </c>
      <c r="AM1184" s="346">
        <f t="shared" si="230"/>
        <v>0</v>
      </c>
      <c r="AN1184" s="346">
        <f t="shared" si="231"/>
        <v>0</v>
      </c>
      <c r="AO1184" s="346">
        <f t="shared" si="232"/>
        <v>0</v>
      </c>
    </row>
    <row r="1185" spans="1:41" x14ac:dyDescent="0.25">
      <c r="A1185" s="369"/>
      <c r="B1185" s="369"/>
      <c r="C1185" s="370"/>
      <c r="D1185" s="369"/>
      <c r="E1185" s="369"/>
      <c r="F1185" s="369"/>
      <c r="G1185" s="344">
        <f t="shared" si="233"/>
        <v>0</v>
      </c>
      <c r="H1185" s="369"/>
      <c r="I1185" s="369"/>
      <c r="J1185" s="369"/>
      <c r="K1185" s="369"/>
      <c r="L1185" s="369"/>
      <c r="M1185" s="369"/>
      <c r="N1185" s="369"/>
      <c r="O1185" s="369"/>
      <c r="P1185" s="371"/>
      <c r="Q1185" s="465">
        <f>IF(C1185&gt;Allgemeines!$C$12,0,SUM(G1185,H1185,J1185,K1185,M1185:N1185)-SUM(I1185,L1185,O1185:P1185))</f>
        <v>0</v>
      </c>
      <c r="R1185" s="369"/>
      <c r="S1185" s="369"/>
      <c r="T1185" s="369"/>
      <c r="U1185" s="369"/>
      <c r="V1185" s="344">
        <f t="shared" si="234"/>
        <v>0</v>
      </c>
      <c r="W1185" s="345">
        <f>IF(ISBLANK($B1185),0,VLOOKUP($B1185,Listen!$A$2:$C$45,2,FALSE))</f>
        <v>0</v>
      </c>
      <c r="X1185" s="345">
        <f>IF(ISBLANK($B1185),0,VLOOKUP($B1185,Listen!$A$2:$C$45,3,FALSE))</f>
        <v>0</v>
      </c>
      <c r="Y1185" s="372">
        <f t="shared" si="236"/>
        <v>0</v>
      </c>
      <c r="Z1185" s="372">
        <f t="shared" si="237"/>
        <v>0</v>
      </c>
      <c r="AA1185" s="372">
        <f t="shared" si="237"/>
        <v>0</v>
      </c>
      <c r="AB1185" s="372">
        <f t="shared" si="237"/>
        <v>0</v>
      </c>
      <c r="AC1185" s="372">
        <f t="shared" si="237"/>
        <v>0</v>
      </c>
      <c r="AD1185" s="372">
        <f t="shared" si="237"/>
        <v>0</v>
      </c>
      <c r="AE1185" s="372">
        <f t="shared" si="237"/>
        <v>0</v>
      </c>
      <c r="AF1185" s="346">
        <f t="shared" si="235"/>
        <v>0</v>
      </c>
      <c r="AG1185" s="346">
        <f>IF(C1185=Allgemeines!$C$12,SAV!$V1185-SAV!$AH1185,HLOOKUP(Allgemeines!$C$12-1,$AI$4:$AO$2000,ROW(C1185)-3,FALSE)-$AH1185)</f>
        <v>0</v>
      </c>
      <c r="AH1185" s="346">
        <f>HLOOKUP(Allgemeines!$C$12,$AI$4:$AO$2000,ROW(C1185)-3,FALSE)</f>
        <v>0</v>
      </c>
      <c r="AI1185" s="346">
        <f t="shared" si="226"/>
        <v>0</v>
      </c>
      <c r="AJ1185" s="346">
        <f t="shared" si="227"/>
        <v>0</v>
      </c>
      <c r="AK1185" s="346">
        <f t="shared" si="228"/>
        <v>0</v>
      </c>
      <c r="AL1185" s="346">
        <f t="shared" si="229"/>
        <v>0</v>
      </c>
      <c r="AM1185" s="346">
        <f t="shared" si="230"/>
        <v>0</v>
      </c>
      <c r="AN1185" s="346">
        <f t="shared" si="231"/>
        <v>0</v>
      </c>
      <c r="AO1185" s="346">
        <f t="shared" si="232"/>
        <v>0</v>
      </c>
    </row>
    <row r="1186" spans="1:41" x14ac:dyDescent="0.25">
      <c r="A1186" s="369"/>
      <c r="B1186" s="369"/>
      <c r="C1186" s="370"/>
      <c r="D1186" s="369"/>
      <c r="E1186" s="369"/>
      <c r="F1186" s="369"/>
      <c r="G1186" s="344">
        <f t="shared" si="233"/>
        <v>0</v>
      </c>
      <c r="H1186" s="369"/>
      <c r="I1186" s="369"/>
      <c r="J1186" s="369"/>
      <c r="K1186" s="369"/>
      <c r="L1186" s="369"/>
      <c r="M1186" s="369"/>
      <c r="N1186" s="369"/>
      <c r="O1186" s="369"/>
      <c r="P1186" s="371"/>
      <c r="Q1186" s="465">
        <f>IF(C1186&gt;Allgemeines!$C$12,0,SUM(G1186,H1186,J1186,K1186,M1186:N1186)-SUM(I1186,L1186,O1186:P1186))</f>
        <v>0</v>
      </c>
      <c r="R1186" s="369"/>
      <c r="S1186" s="369"/>
      <c r="T1186" s="369"/>
      <c r="U1186" s="369"/>
      <c r="V1186" s="344">
        <f t="shared" si="234"/>
        <v>0</v>
      </c>
      <c r="W1186" s="345">
        <f>IF(ISBLANK($B1186),0,VLOOKUP($B1186,Listen!$A$2:$C$45,2,FALSE))</f>
        <v>0</v>
      </c>
      <c r="X1186" s="345">
        <f>IF(ISBLANK($B1186),0,VLOOKUP($B1186,Listen!$A$2:$C$45,3,FALSE))</f>
        <v>0</v>
      </c>
      <c r="Y1186" s="372">
        <f t="shared" si="236"/>
        <v>0</v>
      </c>
      <c r="Z1186" s="372">
        <f t="shared" si="237"/>
        <v>0</v>
      </c>
      <c r="AA1186" s="372">
        <f t="shared" si="237"/>
        <v>0</v>
      </c>
      <c r="AB1186" s="372">
        <f t="shared" si="237"/>
        <v>0</v>
      </c>
      <c r="AC1186" s="372">
        <f t="shared" si="237"/>
        <v>0</v>
      </c>
      <c r="AD1186" s="372">
        <f t="shared" si="237"/>
        <v>0</v>
      </c>
      <c r="AE1186" s="372">
        <f t="shared" si="237"/>
        <v>0</v>
      </c>
      <c r="AF1186" s="346">
        <f t="shared" si="235"/>
        <v>0</v>
      </c>
      <c r="AG1186" s="346">
        <f>IF(C1186=Allgemeines!$C$12,SAV!$V1186-SAV!$AH1186,HLOOKUP(Allgemeines!$C$12-1,$AI$4:$AO$2000,ROW(C1186)-3,FALSE)-$AH1186)</f>
        <v>0</v>
      </c>
      <c r="AH1186" s="346">
        <f>HLOOKUP(Allgemeines!$C$12,$AI$4:$AO$2000,ROW(C1186)-3,FALSE)</f>
        <v>0</v>
      </c>
      <c r="AI1186" s="346">
        <f t="shared" si="226"/>
        <v>0</v>
      </c>
      <c r="AJ1186" s="346">
        <f t="shared" si="227"/>
        <v>0</v>
      </c>
      <c r="AK1186" s="346">
        <f t="shared" si="228"/>
        <v>0</v>
      </c>
      <c r="AL1186" s="346">
        <f t="shared" si="229"/>
        <v>0</v>
      </c>
      <c r="AM1186" s="346">
        <f t="shared" si="230"/>
        <v>0</v>
      </c>
      <c r="AN1186" s="346">
        <f t="shared" si="231"/>
        <v>0</v>
      </c>
      <c r="AO1186" s="346">
        <f t="shared" si="232"/>
        <v>0</v>
      </c>
    </row>
    <row r="1187" spans="1:41" x14ac:dyDescent="0.25">
      <c r="A1187" s="369"/>
      <c r="B1187" s="369"/>
      <c r="C1187" s="370"/>
      <c r="D1187" s="369"/>
      <c r="E1187" s="369"/>
      <c r="F1187" s="369"/>
      <c r="G1187" s="344">
        <f t="shared" si="233"/>
        <v>0</v>
      </c>
      <c r="H1187" s="369"/>
      <c r="I1187" s="369"/>
      <c r="J1187" s="369"/>
      <c r="K1187" s="369"/>
      <c r="L1187" s="369"/>
      <c r="M1187" s="369"/>
      <c r="N1187" s="369"/>
      <c r="O1187" s="369"/>
      <c r="P1187" s="371"/>
      <c r="Q1187" s="465">
        <f>IF(C1187&gt;Allgemeines!$C$12,0,SUM(G1187,H1187,J1187,K1187,M1187:N1187)-SUM(I1187,L1187,O1187:P1187))</f>
        <v>0</v>
      </c>
      <c r="R1187" s="369"/>
      <c r="S1187" s="369"/>
      <c r="T1187" s="369"/>
      <c r="U1187" s="369"/>
      <c r="V1187" s="344">
        <f t="shared" si="234"/>
        <v>0</v>
      </c>
      <c r="W1187" s="345">
        <f>IF(ISBLANK($B1187),0,VLOOKUP($B1187,Listen!$A$2:$C$45,2,FALSE))</f>
        <v>0</v>
      </c>
      <c r="X1187" s="345">
        <f>IF(ISBLANK($B1187),0,VLOOKUP($B1187,Listen!$A$2:$C$45,3,FALSE))</f>
        <v>0</v>
      </c>
      <c r="Y1187" s="372">
        <f t="shared" si="236"/>
        <v>0</v>
      </c>
      <c r="Z1187" s="372">
        <f t="shared" si="237"/>
        <v>0</v>
      </c>
      <c r="AA1187" s="372">
        <f t="shared" si="237"/>
        <v>0</v>
      </c>
      <c r="AB1187" s="372">
        <f t="shared" si="237"/>
        <v>0</v>
      </c>
      <c r="AC1187" s="372">
        <f t="shared" si="237"/>
        <v>0</v>
      </c>
      <c r="AD1187" s="372">
        <f t="shared" si="237"/>
        <v>0</v>
      </c>
      <c r="AE1187" s="372">
        <f t="shared" si="237"/>
        <v>0</v>
      </c>
      <c r="AF1187" s="346">
        <f t="shared" si="235"/>
        <v>0</v>
      </c>
      <c r="AG1187" s="346">
        <f>IF(C1187=Allgemeines!$C$12,SAV!$V1187-SAV!$AH1187,HLOOKUP(Allgemeines!$C$12-1,$AI$4:$AO$2000,ROW(C1187)-3,FALSE)-$AH1187)</f>
        <v>0</v>
      </c>
      <c r="AH1187" s="346">
        <f>HLOOKUP(Allgemeines!$C$12,$AI$4:$AO$2000,ROW(C1187)-3,FALSE)</f>
        <v>0</v>
      </c>
      <c r="AI1187" s="346">
        <f t="shared" si="226"/>
        <v>0</v>
      </c>
      <c r="AJ1187" s="346">
        <f t="shared" si="227"/>
        <v>0</v>
      </c>
      <c r="AK1187" s="346">
        <f t="shared" si="228"/>
        <v>0</v>
      </c>
      <c r="AL1187" s="346">
        <f t="shared" si="229"/>
        <v>0</v>
      </c>
      <c r="AM1187" s="346">
        <f t="shared" si="230"/>
        <v>0</v>
      </c>
      <c r="AN1187" s="346">
        <f t="shared" si="231"/>
        <v>0</v>
      </c>
      <c r="AO1187" s="346">
        <f t="shared" si="232"/>
        <v>0</v>
      </c>
    </row>
    <row r="1188" spans="1:41" x14ac:dyDescent="0.25">
      <c r="A1188" s="369"/>
      <c r="B1188" s="369"/>
      <c r="C1188" s="370"/>
      <c r="D1188" s="369"/>
      <c r="E1188" s="369"/>
      <c r="F1188" s="369"/>
      <c r="G1188" s="344">
        <f t="shared" si="233"/>
        <v>0</v>
      </c>
      <c r="H1188" s="369"/>
      <c r="I1188" s="369"/>
      <c r="J1188" s="369"/>
      <c r="K1188" s="369"/>
      <c r="L1188" s="369"/>
      <c r="M1188" s="369"/>
      <c r="N1188" s="369"/>
      <c r="O1188" s="369"/>
      <c r="P1188" s="371"/>
      <c r="Q1188" s="465">
        <f>IF(C1188&gt;Allgemeines!$C$12,0,SUM(G1188,H1188,J1188,K1188,M1188:N1188)-SUM(I1188,L1188,O1188:P1188))</f>
        <v>0</v>
      </c>
      <c r="R1188" s="369"/>
      <c r="S1188" s="369"/>
      <c r="T1188" s="369"/>
      <c r="U1188" s="369"/>
      <c r="V1188" s="344">
        <f t="shared" si="234"/>
        <v>0</v>
      </c>
      <c r="W1188" s="345">
        <f>IF(ISBLANK($B1188),0,VLOOKUP($B1188,Listen!$A$2:$C$45,2,FALSE))</f>
        <v>0</v>
      </c>
      <c r="X1188" s="345">
        <f>IF(ISBLANK($B1188),0,VLOOKUP($B1188,Listen!$A$2:$C$45,3,FALSE))</f>
        <v>0</v>
      </c>
      <c r="Y1188" s="372">
        <f t="shared" si="236"/>
        <v>0</v>
      </c>
      <c r="Z1188" s="372">
        <f t="shared" si="237"/>
        <v>0</v>
      </c>
      <c r="AA1188" s="372">
        <f t="shared" si="237"/>
        <v>0</v>
      </c>
      <c r="AB1188" s="372">
        <f t="shared" si="237"/>
        <v>0</v>
      </c>
      <c r="AC1188" s="372">
        <f t="shared" si="237"/>
        <v>0</v>
      </c>
      <c r="AD1188" s="372">
        <f t="shared" si="237"/>
        <v>0</v>
      </c>
      <c r="AE1188" s="372">
        <f t="shared" si="237"/>
        <v>0</v>
      </c>
      <c r="AF1188" s="346">
        <f t="shared" si="235"/>
        <v>0</v>
      </c>
      <c r="AG1188" s="346">
        <f>IF(C1188=Allgemeines!$C$12,SAV!$V1188-SAV!$AH1188,HLOOKUP(Allgemeines!$C$12-1,$AI$4:$AO$2000,ROW(C1188)-3,FALSE)-$AH1188)</f>
        <v>0</v>
      </c>
      <c r="AH1188" s="346">
        <f>HLOOKUP(Allgemeines!$C$12,$AI$4:$AO$2000,ROW(C1188)-3,FALSE)</f>
        <v>0</v>
      </c>
      <c r="AI1188" s="346">
        <f t="shared" si="226"/>
        <v>0</v>
      </c>
      <c r="AJ1188" s="346">
        <f t="shared" si="227"/>
        <v>0</v>
      </c>
      <c r="AK1188" s="346">
        <f t="shared" si="228"/>
        <v>0</v>
      </c>
      <c r="AL1188" s="346">
        <f t="shared" si="229"/>
        <v>0</v>
      </c>
      <c r="AM1188" s="346">
        <f t="shared" si="230"/>
        <v>0</v>
      </c>
      <c r="AN1188" s="346">
        <f t="shared" si="231"/>
        <v>0</v>
      </c>
      <c r="AO1188" s="346">
        <f t="shared" si="232"/>
        <v>0</v>
      </c>
    </row>
    <row r="1189" spans="1:41" x14ac:dyDescent="0.25">
      <c r="A1189" s="369"/>
      <c r="B1189" s="369"/>
      <c r="C1189" s="370"/>
      <c r="D1189" s="369"/>
      <c r="E1189" s="369"/>
      <c r="F1189" s="369"/>
      <c r="G1189" s="344">
        <f t="shared" si="233"/>
        <v>0</v>
      </c>
      <c r="H1189" s="369"/>
      <c r="I1189" s="369"/>
      <c r="J1189" s="369"/>
      <c r="K1189" s="369"/>
      <c r="L1189" s="369"/>
      <c r="M1189" s="369"/>
      <c r="N1189" s="369"/>
      <c r="O1189" s="369"/>
      <c r="P1189" s="371"/>
      <c r="Q1189" s="465">
        <f>IF(C1189&gt;Allgemeines!$C$12,0,SUM(G1189,H1189,J1189,K1189,M1189:N1189)-SUM(I1189,L1189,O1189:P1189))</f>
        <v>0</v>
      </c>
      <c r="R1189" s="369"/>
      <c r="S1189" s="369"/>
      <c r="T1189" s="369"/>
      <c r="U1189" s="369"/>
      <c r="V1189" s="344">
        <f t="shared" si="234"/>
        <v>0</v>
      </c>
      <c r="W1189" s="345">
        <f>IF(ISBLANK($B1189),0,VLOOKUP($B1189,Listen!$A$2:$C$45,2,FALSE))</f>
        <v>0</v>
      </c>
      <c r="X1189" s="345">
        <f>IF(ISBLANK($B1189),0,VLOOKUP($B1189,Listen!$A$2:$C$45,3,FALSE))</f>
        <v>0</v>
      </c>
      <c r="Y1189" s="372">
        <f t="shared" si="236"/>
        <v>0</v>
      </c>
      <c r="Z1189" s="372">
        <f t="shared" si="237"/>
        <v>0</v>
      </c>
      <c r="AA1189" s="372">
        <f t="shared" si="237"/>
        <v>0</v>
      </c>
      <c r="AB1189" s="372">
        <f t="shared" si="237"/>
        <v>0</v>
      </c>
      <c r="AC1189" s="372">
        <f t="shared" si="237"/>
        <v>0</v>
      </c>
      <c r="AD1189" s="372">
        <f t="shared" si="237"/>
        <v>0</v>
      </c>
      <c r="AE1189" s="372">
        <f t="shared" si="237"/>
        <v>0</v>
      </c>
      <c r="AF1189" s="346">
        <f t="shared" si="235"/>
        <v>0</v>
      </c>
      <c r="AG1189" s="346">
        <f>IF(C1189=Allgemeines!$C$12,SAV!$V1189-SAV!$AH1189,HLOOKUP(Allgemeines!$C$12-1,$AI$4:$AO$2000,ROW(C1189)-3,FALSE)-$AH1189)</f>
        <v>0</v>
      </c>
      <c r="AH1189" s="346">
        <f>HLOOKUP(Allgemeines!$C$12,$AI$4:$AO$2000,ROW(C1189)-3,FALSE)</f>
        <v>0</v>
      </c>
      <c r="AI1189" s="346">
        <f t="shared" si="226"/>
        <v>0</v>
      </c>
      <c r="AJ1189" s="346">
        <f t="shared" si="227"/>
        <v>0</v>
      </c>
      <c r="AK1189" s="346">
        <f t="shared" si="228"/>
        <v>0</v>
      </c>
      <c r="AL1189" s="346">
        <f t="shared" si="229"/>
        <v>0</v>
      </c>
      <c r="AM1189" s="346">
        <f t="shared" si="230"/>
        <v>0</v>
      </c>
      <c r="AN1189" s="346">
        <f t="shared" si="231"/>
        <v>0</v>
      </c>
      <c r="AO1189" s="346">
        <f t="shared" si="232"/>
        <v>0</v>
      </c>
    </row>
    <row r="1190" spans="1:41" x14ac:dyDescent="0.25">
      <c r="A1190" s="369"/>
      <c r="B1190" s="369"/>
      <c r="C1190" s="370"/>
      <c r="D1190" s="369"/>
      <c r="E1190" s="369"/>
      <c r="F1190" s="369"/>
      <c r="G1190" s="344">
        <f t="shared" si="233"/>
        <v>0</v>
      </c>
      <c r="H1190" s="369"/>
      <c r="I1190" s="369"/>
      <c r="J1190" s="369"/>
      <c r="K1190" s="369"/>
      <c r="L1190" s="369"/>
      <c r="M1190" s="369"/>
      <c r="N1190" s="369"/>
      <c r="O1190" s="369"/>
      <c r="P1190" s="371"/>
      <c r="Q1190" s="465">
        <f>IF(C1190&gt;Allgemeines!$C$12,0,SUM(G1190,H1190,J1190,K1190,M1190:N1190)-SUM(I1190,L1190,O1190:P1190))</f>
        <v>0</v>
      </c>
      <c r="R1190" s="369"/>
      <c r="S1190" s="369"/>
      <c r="T1190" s="369"/>
      <c r="U1190" s="369"/>
      <c r="V1190" s="344">
        <f t="shared" si="234"/>
        <v>0</v>
      </c>
      <c r="W1190" s="345">
        <f>IF(ISBLANK($B1190),0,VLOOKUP($B1190,Listen!$A$2:$C$45,2,FALSE))</f>
        <v>0</v>
      </c>
      <c r="X1190" s="345">
        <f>IF(ISBLANK($B1190),0,VLOOKUP($B1190,Listen!$A$2:$C$45,3,FALSE))</f>
        <v>0</v>
      </c>
      <c r="Y1190" s="372">
        <f t="shared" si="236"/>
        <v>0</v>
      </c>
      <c r="Z1190" s="372">
        <f t="shared" si="237"/>
        <v>0</v>
      </c>
      <c r="AA1190" s="372">
        <f t="shared" si="237"/>
        <v>0</v>
      </c>
      <c r="AB1190" s="372">
        <f t="shared" si="237"/>
        <v>0</v>
      </c>
      <c r="AC1190" s="372">
        <f t="shared" si="237"/>
        <v>0</v>
      </c>
      <c r="AD1190" s="372">
        <f t="shared" si="237"/>
        <v>0</v>
      </c>
      <c r="AE1190" s="372">
        <f t="shared" si="237"/>
        <v>0</v>
      </c>
      <c r="AF1190" s="346">
        <f t="shared" si="235"/>
        <v>0</v>
      </c>
      <c r="AG1190" s="346">
        <f>IF(C1190=Allgemeines!$C$12,SAV!$V1190-SAV!$AH1190,HLOOKUP(Allgemeines!$C$12-1,$AI$4:$AO$2000,ROW(C1190)-3,FALSE)-$AH1190)</f>
        <v>0</v>
      </c>
      <c r="AH1190" s="346">
        <f>HLOOKUP(Allgemeines!$C$12,$AI$4:$AO$2000,ROW(C1190)-3,FALSE)</f>
        <v>0</v>
      </c>
      <c r="AI1190" s="346">
        <f t="shared" si="226"/>
        <v>0</v>
      </c>
      <c r="AJ1190" s="346">
        <f t="shared" si="227"/>
        <v>0</v>
      </c>
      <c r="AK1190" s="346">
        <f t="shared" si="228"/>
        <v>0</v>
      </c>
      <c r="AL1190" s="346">
        <f t="shared" si="229"/>
        <v>0</v>
      </c>
      <c r="AM1190" s="346">
        <f t="shared" si="230"/>
        <v>0</v>
      </c>
      <c r="AN1190" s="346">
        <f t="shared" si="231"/>
        <v>0</v>
      </c>
      <c r="AO1190" s="346">
        <f t="shared" si="232"/>
        <v>0</v>
      </c>
    </row>
    <row r="1191" spans="1:41" x14ac:dyDescent="0.25">
      <c r="A1191" s="369"/>
      <c r="B1191" s="369"/>
      <c r="C1191" s="370"/>
      <c r="D1191" s="369"/>
      <c r="E1191" s="369"/>
      <c r="F1191" s="369"/>
      <c r="G1191" s="344">
        <f t="shared" si="233"/>
        <v>0</v>
      </c>
      <c r="H1191" s="369"/>
      <c r="I1191" s="369"/>
      <c r="J1191" s="369"/>
      <c r="K1191" s="369"/>
      <c r="L1191" s="369"/>
      <c r="M1191" s="369"/>
      <c r="N1191" s="369"/>
      <c r="O1191" s="369"/>
      <c r="P1191" s="371"/>
      <c r="Q1191" s="465">
        <f>IF(C1191&gt;Allgemeines!$C$12,0,SUM(G1191,H1191,J1191,K1191,M1191:N1191)-SUM(I1191,L1191,O1191:P1191))</f>
        <v>0</v>
      </c>
      <c r="R1191" s="369"/>
      <c r="S1191" s="369"/>
      <c r="T1191" s="369"/>
      <c r="U1191" s="369"/>
      <c r="V1191" s="344">
        <f t="shared" si="234"/>
        <v>0</v>
      </c>
      <c r="W1191" s="345">
        <f>IF(ISBLANK($B1191),0,VLOOKUP($B1191,Listen!$A$2:$C$45,2,FALSE))</f>
        <v>0</v>
      </c>
      <c r="X1191" s="345">
        <f>IF(ISBLANK($B1191),0,VLOOKUP($B1191,Listen!$A$2:$C$45,3,FALSE))</f>
        <v>0</v>
      </c>
      <c r="Y1191" s="372">
        <f t="shared" si="236"/>
        <v>0</v>
      </c>
      <c r="Z1191" s="372">
        <f t="shared" si="237"/>
        <v>0</v>
      </c>
      <c r="AA1191" s="372">
        <f t="shared" si="237"/>
        <v>0</v>
      </c>
      <c r="AB1191" s="372">
        <f t="shared" si="237"/>
        <v>0</v>
      </c>
      <c r="AC1191" s="372">
        <f t="shared" si="237"/>
        <v>0</v>
      </c>
      <c r="AD1191" s="372">
        <f t="shared" si="237"/>
        <v>0</v>
      </c>
      <c r="AE1191" s="372">
        <f t="shared" si="237"/>
        <v>0</v>
      </c>
      <c r="AF1191" s="346">
        <f t="shared" si="235"/>
        <v>0</v>
      </c>
      <c r="AG1191" s="346">
        <f>IF(C1191=Allgemeines!$C$12,SAV!$V1191-SAV!$AH1191,HLOOKUP(Allgemeines!$C$12-1,$AI$4:$AO$2000,ROW(C1191)-3,FALSE)-$AH1191)</f>
        <v>0</v>
      </c>
      <c r="AH1191" s="346">
        <f>HLOOKUP(Allgemeines!$C$12,$AI$4:$AO$2000,ROW(C1191)-3,FALSE)</f>
        <v>0</v>
      </c>
      <c r="AI1191" s="346">
        <f t="shared" si="226"/>
        <v>0</v>
      </c>
      <c r="AJ1191" s="346">
        <f t="shared" si="227"/>
        <v>0</v>
      </c>
      <c r="AK1191" s="346">
        <f t="shared" si="228"/>
        <v>0</v>
      </c>
      <c r="AL1191" s="346">
        <f t="shared" si="229"/>
        <v>0</v>
      </c>
      <c r="AM1191" s="346">
        <f t="shared" si="230"/>
        <v>0</v>
      </c>
      <c r="AN1191" s="346">
        <f t="shared" si="231"/>
        <v>0</v>
      </c>
      <c r="AO1191" s="346">
        <f t="shared" si="232"/>
        <v>0</v>
      </c>
    </row>
    <row r="1192" spans="1:41" x14ac:dyDescent="0.25">
      <c r="A1192" s="369"/>
      <c r="B1192" s="369"/>
      <c r="C1192" s="370"/>
      <c r="D1192" s="369"/>
      <c r="E1192" s="369"/>
      <c r="F1192" s="369"/>
      <c r="G1192" s="344">
        <f t="shared" si="233"/>
        <v>0</v>
      </c>
      <c r="H1192" s="369"/>
      <c r="I1192" s="369"/>
      <c r="J1192" s="369"/>
      <c r="K1192" s="369"/>
      <c r="L1192" s="369"/>
      <c r="M1192" s="369"/>
      <c r="N1192" s="369"/>
      <c r="O1192" s="369"/>
      <c r="P1192" s="371"/>
      <c r="Q1192" s="465">
        <f>IF(C1192&gt;Allgemeines!$C$12,0,SUM(G1192,H1192,J1192,K1192,M1192:N1192)-SUM(I1192,L1192,O1192:P1192))</f>
        <v>0</v>
      </c>
      <c r="R1192" s="369"/>
      <c r="S1192" s="369"/>
      <c r="T1192" s="369"/>
      <c r="U1192" s="369"/>
      <c r="V1192" s="344">
        <f t="shared" si="234"/>
        <v>0</v>
      </c>
      <c r="W1192" s="345">
        <f>IF(ISBLANK($B1192),0,VLOOKUP($B1192,Listen!$A$2:$C$45,2,FALSE))</f>
        <v>0</v>
      </c>
      <c r="X1192" s="345">
        <f>IF(ISBLANK($B1192),0,VLOOKUP($B1192,Listen!$A$2:$C$45,3,FALSE))</f>
        <v>0</v>
      </c>
      <c r="Y1192" s="372">
        <f t="shared" si="236"/>
        <v>0</v>
      </c>
      <c r="Z1192" s="372">
        <f t="shared" si="237"/>
        <v>0</v>
      </c>
      <c r="AA1192" s="372">
        <f t="shared" si="237"/>
        <v>0</v>
      </c>
      <c r="AB1192" s="372">
        <f t="shared" si="237"/>
        <v>0</v>
      </c>
      <c r="AC1192" s="372">
        <f t="shared" si="237"/>
        <v>0</v>
      </c>
      <c r="AD1192" s="372">
        <f t="shared" si="237"/>
        <v>0</v>
      </c>
      <c r="AE1192" s="372">
        <f t="shared" si="237"/>
        <v>0</v>
      </c>
      <c r="AF1192" s="346">
        <f t="shared" si="235"/>
        <v>0</v>
      </c>
      <c r="AG1192" s="346">
        <f>IF(C1192=Allgemeines!$C$12,SAV!$V1192-SAV!$AH1192,HLOOKUP(Allgemeines!$C$12-1,$AI$4:$AO$2000,ROW(C1192)-3,FALSE)-$AH1192)</f>
        <v>0</v>
      </c>
      <c r="AH1192" s="346">
        <f>HLOOKUP(Allgemeines!$C$12,$AI$4:$AO$2000,ROW(C1192)-3,FALSE)</f>
        <v>0</v>
      </c>
      <c r="AI1192" s="346">
        <f t="shared" si="226"/>
        <v>0</v>
      </c>
      <c r="AJ1192" s="346">
        <f t="shared" si="227"/>
        <v>0</v>
      </c>
      <c r="AK1192" s="346">
        <f t="shared" si="228"/>
        <v>0</v>
      </c>
      <c r="AL1192" s="346">
        <f t="shared" si="229"/>
        <v>0</v>
      </c>
      <c r="AM1192" s="346">
        <f t="shared" si="230"/>
        <v>0</v>
      </c>
      <c r="AN1192" s="346">
        <f t="shared" si="231"/>
        <v>0</v>
      </c>
      <c r="AO1192" s="346">
        <f t="shared" si="232"/>
        <v>0</v>
      </c>
    </row>
    <row r="1193" spans="1:41" x14ac:dyDescent="0.25">
      <c r="A1193" s="369"/>
      <c r="B1193" s="369"/>
      <c r="C1193" s="370"/>
      <c r="D1193" s="369"/>
      <c r="E1193" s="369"/>
      <c r="F1193" s="369"/>
      <c r="G1193" s="344">
        <f t="shared" si="233"/>
        <v>0</v>
      </c>
      <c r="H1193" s="369"/>
      <c r="I1193" s="369"/>
      <c r="J1193" s="369"/>
      <c r="K1193" s="369"/>
      <c r="L1193" s="369"/>
      <c r="M1193" s="369"/>
      <c r="N1193" s="369"/>
      <c r="O1193" s="369"/>
      <c r="P1193" s="371"/>
      <c r="Q1193" s="465">
        <f>IF(C1193&gt;Allgemeines!$C$12,0,SUM(G1193,H1193,J1193,K1193,M1193:N1193)-SUM(I1193,L1193,O1193:P1193))</f>
        <v>0</v>
      </c>
      <c r="R1193" s="369"/>
      <c r="S1193" s="369"/>
      <c r="T1193" s="369"/>
      <c r="U1193" s="369"/>
      <c r="V1193" s="344">
        <f t="shared" si="234"/>
        <v>0</v>
      </c>
      <c r="W1193" s="345">
        <f>IF(ISBLANK($B1193),0,VLOOKUP($B1193,Listen!$A$2:$C$45,2,FALSE))</f>
        <v>0</v>
      </c>
      <c r="X1193" s="345">
        <f>IF(ISBLANK($B1193),0,VLOOKUP($B1193,Listen!$A$2:$C$45,3,FALSE))</f>
        <v>0</v>
      </c>
      <c r="Y1193" s="372">
        <f t="shared" si="236"/>
        <v>0</v>
      </c>
      <c r="Z1193" s="372">
        <f t="shared" si="237"/>
        <v>0</v>
      </c>
      <c r="AA1193" s="372">
        <f t="shared" si="237"/>
        <v>0</v>
      </c>
      <c r="AB1193" s="372">
        <f t="shared" si="237"/>
        <v>0</v>
      </c>
      <c r="AC1193" s="372">
        <f t="shared" si="237"/>
        <v>0</v>
      </c>
      <c r="AD1193" s="372">
        <f t="shared" si="237"/>
        <v>0</v>
      </c>
      <c r="AE1193" s="372">
        <f t="shared" si="237"/>
        <v>0</v>
      </c>
      <c r="AF1193" s="346">
        <f t="shared" si="235"/>
        <v>0</v>
      </c>
      <c r="AG1193" s="346">
        <f>IF(C1193=Allgemeines!$C$12,SAV!$V1193-SAV!$AH1193,HLOOKUP(Allgemeines!$C$12-1,$AI$4:$AO$2000,ROW(C1193)-3,FALSE)-$AH1193)</f>
        <v>0</v>
      </c>
      <c r="AH1193" s="346">
        <f>HLOOKUP(Allgemeines!$C$12,$AI$4:$AO$2000,ROW(C1193)-3,FALSE)</f>
        <v>0</v>
      </c>
      <c r="AI1193" s="346">
        <f t="shared" si="226"/>
        <v>0</v>
      </c>
      <c r="AJ1193" s="346">
        <f t="shared" si="227"/>
        <v>0</v>
      </c>
      <c r="AK1193" s="346">
        <f t="shared" si="228"/>
        <v>0</v>
      </c>
      <c r="AL1193" s="346">
        <f t="shared" si="229"/>
        <v>0</v>
      </c>
      <c r="AM1193" s="346">
        <f t="shared" si="230"/>
        <v>0</v>
      </c>
      <c r="AN1193" s="346">
        <f t="shared" si="231"/>
        <v>0</v>
      </c>
      <c r="AO1193" s="346">
        <f t="shared" si="232"/>
        <v>0</v>
      </c>
    </row>
    <row r="1194" spans="1:41" x14ac:dyDescent="0.25">
      <c r="A1194" s="369"/>
      <c r="B1194" s="369"/>
      <c r="C1194" s="370"/>
      <c r="D1194" s="369"/>
      <c r="E1194" s="369"/>
      <c r="F1194" s="369"/>
      <c r="G1194" s="344">
        <f t="shared" si="233"/>
        <v>0</v>
      </c>
      <c r="H1194" s="369"/>
      <c r="I1194" s="369"/>
      <c r="J1194" s="369"/>
      <c r="K1194" s="369"/>
      <c r="L1194" s="369"/>
      <c r="M1194" s="369"/>
      <c r="N1194" s="369"/>
      <c r="O1194" s="369"/>
      <c r="P1194" s="371"/>
      <c r="Q1194" s="465">
        <f>IF(C1194&gt;Allgemeines!$C$12,0,SUM(G1194,H1194,J1194,K1194,M1194:N1194)-SUM(I1194,L1194,O1194:P1194))</f>
        <v>0</v>
      </c>
      <c r="R1194" s="369"/>
      <c r="S1194" s="369"/>
      <c r="T1194" s="369"/>
      <c r="U1194" s="369"/>
      <c r="V1194" s="344">
        <f t="shared" si="234"/>
        <v>0</v>
      </c>
      <c r="W1194" s="345">
        <f>IF(ISBLANK($B1194),0,VLOOKUP($B1194,Listen!$A$2:$C$45,2,FALSE))</f>
        <v>0</v>
      </c>
      <c r="X1194" s="345">
        <f>IF(ISBLANK($B1194),0,VLOOKUP($B1194,Listen!$A$2:$C$45,3,FALSE))</f>
        <v>0</v>
      </c>
      <c r="Y1194" s="372">
        <f t="shared" si="236"/>
        <v>0</v>
      </c>
      <c r="Z1194" s="372">
        <f t="shared" si="237"/>
        <v>0</v>
      </c>
      <c r="AA1194" s="372">
        <f t="shared" si="237"/>
        <v>0</v>
      </c>
      <c r="AB1194" s="372">
        <f t="shared" si="237"/>
        <v>0</v>
      </c>
      <c r="AC1194" s="372">
        <f t="shared" si="237"/>
        <v>0</v>
      </c>
      <c r="AD1194" s="372">
        <f t="shared" si="237"/>
        <v>0</v>
      </c>
      <c r="AE1194" s="372">
        <f t="shared" si="237"/>
        <v>0</v>
      </c>
      <c r="AF1194" s="346">
        <f t="shared" si="235"/>
        <v>0</v>
      </c>
      <c r="AG1194" s="346">
        <f>IF(C1194=Allgemeines!$C$12,SAV!$V1194-SAV!$AH1194,HLOOKUP(Allgemeines!$C$12-1,$AI$4:$AO$2000,ROW(C1194)-3,FALSE)-$AH1194)</f>
        <v>0</v>
      </c>
      <c r="AH1194" s="346">
        <f>HLOOKUP(Allgemeines!$C$12,$AI$4:$AO$2000,ROW(C1194)-3,FALSE)</f>
        <v>0</v>
      </c>
      <c r="AI1194" s="346">
        <f t="shared" si="226"/>
        <v>0</v>
      </c>
      <c r="AJ1194" s="346">
        <f t="shared" si="227"/>
        <v>0</v>
      </c>
      <c r="AK1194" s="346">
        <f t="shared" si="228"/>
        <v>0</v>
      </c>
      <c r="AL1194" s="346">
        <f t="shared" si="229"/>
        <v>0</v>
      </c>
      <c r="AM1194" s="346">
        <f t="shared" si="230"/>
        <v>0</v>
      </c>
      <c r="AN1194" s="346">
        <f t="shared" si="231"/>
        <v>0</v>
      </c>
      <c r="AO1194" s="346">
        <f t="shared" si="232"/>
        <v>0</v>
      </c>
    </row>
    <row r="1195" spans="1:41" x14ac:dyDescent="0.25">
      <c r="A1195" s="369"/>
      <c r="B1195" s="369"/>
      <c r="C1195" s="370"/>
      <c r="D1195" s="369"/>
      <c r="E1195" s="369"/>
      <c r="F1195" s="369"/>
      <c r="G1195" s="344">
        <f t="shared" si="233"/>
        <v>0</v>
      </c>
      <c r="H1195" s="369"/>
      <c r="I1195" s="369"/>
      <c r="J1195" s="369"/>
      <c r="K1195" s="369"/>
      <c r="L1195" s="369"/>
      <c r="M1195" s="369"/>
      <c r="N1195" s="369"/>
      <c r="O1195" s="369"/>
      <c r="P1195" s="371"/>
      <c r="Q1195" s="465">
        <f>IF(C1195&gt;Allgemeines!$C$12,0,SUM(G1195,H1195,J1195,K1195,M1195:N1195)-SUM(I1195,L1195,O1195:P1195))</f>
        <v>0</v>
      </c>
      <c r="R1195" s="369"/>
      <c r="S1195" s="369"/>
      <c r="T1195" s="369"/>
      <c r="U1195" s="369"/>
      <c r="V1195" s="344">
        <f t="shared" si="234"/>
        <v>0</v>
      </c>
      <c r="W1195" s="345">
        <f>IF(ISBLANK($B1195),0,VLOOKUP($B1195,Listen!$A$2:$C$45,2,FALSE))</f>
        <v>0</v>
      </c>
      <c r="X1195" s="345">
        <f>IF(ISBLANK($B1195),0,VLOOKUP($B1195,Listen!$A$2:$C$45,3,FALSE))</f>
        <v>0</v>
      </c>
      <c r="Y1195" s="372">
        <f t="shared" si="236"/>
        <v>0</v>
      </c>
      <c r="Z1195" s="372">
        <f t="shared" si="237"/>
        <v>0</v>
      </c>
      <c r="AA1195" s="372">
        <f t="shared" si="237"/>
        <v>0</v>
      </c>
      <c r="AB1195" s="372">
        <f t="shared" si="237"/>
        <v>0</v>
      </c>
      <c r="AC1195" s="372">
        <f t="shared" si="237"/>
        <v>0</v>
      </c>
      <c r="AD1195" s="372">
        <f t="shared" si="237"/>
        <v>0</v>
      </c>
      <c r="AE1195" s="372">
        <f t="shared" si="237"/>
        <v>0</v>
      </c>
      <c r="AF1195" s="346">
        <f t="shared" si="235"/>
        <v>0</v>
      </c>
      <c r="AG1195" s="346">
        <f>IF(C1195=Allgemeines!$C$12,SAV!$V1195-SAV!$AH1195,HLOOKUP(Allgemeines!$C$12-1,$AI$4:$AO$2000,ROW(C1195)-3,FALSE)-$AH1195)</f>
        <v>0</v>
      </c>
      <c r="AH1195" s="346">
        <f>HLOOKUP(Allgemeines!$C$12,$AI$4:$AO$2000,ROW(C1195)-3,FALSE)</f>
        <v>0</v>
      </c>
      <c r="AI1195" s="346">
        <f t="shared" si="226"/>
        <v>0</v>
      </c>
      <c r="AJ1195" s="346">
        <f t="shared" si="227"/>
        <v>0</v>
      </c>
      <c r="AK1195" s="346">
        <f t="shared" si="228"/>
        <v>0</v>
      </c>
      <c r="AL1195" s="346">
        <f t="shared" si="229"/>
        <v>0</v>
      </c>
      <c r="AM1195" s="346">
        <f t="shared" si="230"/>
        <v>0</v>
      </c>
      <c r="AN1195" s="346">
        <f t="shared" si="231"/>
        <v>0</v>
      </c>
      <c r="AO1195" s="346">
        <f t="shared" si="232"/>
        <v>0</v>
      </c>
    </row>
    <row r="1196" spans="1:41" x14ac:dyDescent="0.25">
      <c r="A1196" s="369"/>
      <c r="B1196" s="369"/>
      <c r="C1196" s="370"/>
      <c r="D1196" s="369"/>
      <c r="E1196" s="369"/>
      <c r="F1196" s="369"/>
      <c r="G1196" s="344">
        <f t="shared" si="233"/>
        <v>0</v>
      </c>
      <c r="H1196" s="369"/>
      <c r="I1196" s="369"/>
      <c r="J1196" s="369"/>
      <c r="K1196" s="369"/>
      <c r="L1196" s="369"/>
      <c r="M1196" s="369"/>
      <c r="N1196" s="369"/>
      <c r="O1196" s="369"/>
      <c r="P1196" s="371"/>
      <c r="Q1196" s="465">
        <f>IF(C1196&gt;Allgemeines!$C$12,0,SUM(G1196,H1196,J1196,K1196,M1196:N1196)-SUM(I1196,L1196,O1196:P1196))</f>
        <v>0</v>
      </c>
      <c r="R1196" s="369"/>
      <c r="S1196" s="369"/>
      <c r="T1196" s="369"/>
      <c r="U1196" s="369"/>
      <c r="V1196" s="344">
        <f t="shared" si="234"/>
        <v>0</v>
      </c>
      <c r="W1196" s="345">
        <f>IF(ISBLANK($B1196),0,VLOOKUP($B1196,Listen!$A$2:$C$45,2,FALSE))</f>
        <v>0</v>
      </c>
      <c r="X1196" s="345">
        <f>IF(ISBLANK($B1196),0,VLOOKUP($B1196,Listen!$A$2:$C$45,3,FALSE))</f>
        <v>0</v>
      </c>
      <c r="Y1196" s="372">
        <f t="shared" si="236"/>
        <v>0</v>
      </c>
      <c r="Z1196" s="372">
        <f t="shared" si="237"/>
        <v>0</v>
      </c>
      <c r="AA1196" s="372">
        <f t="shared" si="237"/>
        <v>0</v>
      </c>
      <c r="AB1196" s="372">
        <f t="shared" si="237"/>
        <v>0</v>
      </c>
      <c r="AC1196" s="372">
        <f t="shared" si="237"/>
        <v>0</v>
      </c>
      <c r="AD1196" s="372">
        <f t="shared" si="237"/>
        <v>0</v>
      </c>
      <c r="AE1196" s="372">
        <f t="shared" si="237"/>
        <v>0</v>
      </c>
      <c r="AF1196" s="346">
        <f t="shared" si="235"/>
        <v>0</v>
      </c>
      <c r="AG1196" s="346">
        <f>IF(C1196=Allgemeines!$C$12,SAV!$V1196-SAV!$AH1196,HLOOKUP(Allgemeines!$C$12-1,$AI$4:$AO$2000,ROW(C1196)-3,FALSE)-$AH1196)</f>
        <v>0</v>
      </c>
      <c r="AH1196" s="346">
        <f>HLOOKUP(Allgemeines!$C$12,$AI$4:$AO$2000,ROW(C1196)-3,FALSE)</f>
        <v>0</v>
      </c>
      <c r="AI1196" s="346">
        <f t="shared" si="226"/>
        <v>0</v>
      </c>
      <c r="AJ1196" s="346">
        <f t="shared" si="227"/>
        <v>0</v>
      </c>
      <c r="AK1196" s="346">
        <f t="shared" si="228"/>
        <v>0</v>
      </c>
      <c r="AL1196" s="346">
        <f t="shared" si="229"/>
        <v>0</v>
      </c>
      <c r="AM1196" s="346">
        <f t="shared" si="230"/>
        <v>0</v>
      </c>
      <c r="AN1196" s="346">
        <f t="shared" si="231"/>
        <v>0</v>
      </c>
      <c r="AO1196" s="346">
        <f t="shared" si="232"/>
        <v>0</v>
      </c>
    </row>
    <row r="1197" spans="1:41" x14ac:dyDescent="0.25">
      <c r="A1197" s="369"/>
      <c r="B1197" s="369"/>
      <c r="C1197" s="370"/>
      <c r="D1197" s="369"/>
      <c r="E1197" s="369"/>
      <c r="F1197" s="369"/>
      <c r="G1197" s="344">
        <f t="shared" si="233"/>
        <v>0</v>
      </c>
      <c r="H1197" s="369"/>
      <c r="I1197" s="369"/>
      <c r="J1197" s="369"/>
      <c r="K1197" s="369"/>
      <c r="L1197" s="369"/>
      <c r="M1197" s="369"/>
      <c r="N1197" s="369"/>
      <c r="O1197" s="369"/>
      <c r="P1197" s="371"/>
      <c r="Q1197" s="465">
        <f>IF(C1197&gt;Allgemeines!$C$12,0,SUM(G1197,H1197,J1197,K1197,M1197:N1197)-SUM(I1197,L1197,O1197:P1197))</f>
        <v>0</v>
      </c>
      <c r="R1197" s="369"/>
      <c r="S1197" s="369"/>
      <c r="T1197" s="369"/>
      <c r="U1197" s="369"/>
      <c r="V1197" s="344">
        <f t="shared" si="234"/>
        <v>0</v>
      </c>
      <c r="W1197" s="345">
        <f>IF(ISBLANK($B1197),0,VLOOKUP($B1197,Listen!$A$2:$C$45,2,FALSE))</f>
        <v>0</v>
      </c>
      <c r="X1197" s="345">
        <f>IF(ISBLANK($B1197),0,VLOOKUP($B1197,Listen!$A$2:$C$45,3,FALSE))</f>
        <v>0</v>
      </c>
      <c r="Y1197" s="372">
        <f t="shared" si="236"/>
        <v>0</v>
      </c>
      <c r="Z1197" s="372">
        <f t="shared" si="237"/>
        <v>0</v>
      </c>
      <c r="AA1197" s="372">
        <f t="shared" si="237"/>
        <v>0</v>
      </c>
      <c r="AB1197" s="372">
        <f t="shared" si="237"/>
        <v>0</v>
      </c>
      <c r="AC1197" s="372">
        <f t="shared" si="237"/>
        <v>0</v>
      </c>
      <c r="AD1197" s="372">
        <f t="shared" si="237"/>
        <v>0</v>
      </c>
      <c r="AE1197" s="372">
        <f t="shared" si="237"/>
        <v>0</v>
      </c>
      <c r="AF1197" s="346">
        <f t="shared" si="235"/>
        <v>0</v>
      </c>
      <c r="AG1197" s="346">
        <f>IF(C1197=Allgemeines!$C$12,SAV!$V1197-SAV!$AH1197,HLOOKUP(Allgemeines!$C$12-1,$AI$4:$AO$2000,ROW(C1197)-3,FALSE)-$AH1197)</f>
        <v>0</v>
      </c>
      <c r="AH1197" s="346">
        <f>HLOOKUP(Allgemeines!$C$12,$AI$4:$AO$2000,ROW(C1197)-3,FALSE)</f>
        <v>0</v>
      </c>
      <c r="AI1197" s="346">
        <f t="shared" si="226"/>
        <v>0</v>
      </c>
      <c r="AJ1197" s="346">
        <f t="shared" si="227"/>
        <v>0</v>
      </c>
      <c r="AK1197" s="346">
        <f t="shared" si="228"/>
        <v>0</v>
      </c>
      <c r="AL1197" s="346">
        <f t="shared" si="229"/>
        <v>0</v>
      </c>
      <c r="AM1197" s="346">
        <f t="shared" si="230"/>
        <v>0</v>
      </c>
      <c r="AN1197" s="346">
        <f t="shared" si="231"/>
        <v>0</v>
      </c>
      <c r="AO1197" s="346">
        <f t="shared" si="232"/>
        <v>0</v>
      </c>
    </row>
    <row r="1198" spans="1:41" x14ac:dyDescent="0.25">
      <c r="A1198" s="369"/>
      <c r="B1198" s="369"/>
      <c r="C1198" s="370"/>
      <c r="D1198" s="369"/>
      <c r="E1198" s="369"/>
      <c r="F1198" s="369"/>
      <c r="G1198" s="344">
        <f t="shared" si="233"/>
        <v>0</v>
      </c>
      <c r="H1198" s="369"/>
      <c r="I1198" s="369"/>
      <c r="J1198" s="369"/>
      <c r="K1198" s="369"/>
      <c r="L1198" s="369"/>
      <c r="M1198" s="369"/>
      <c r="N1198" s="369"/>
      <c r="O1198" s="369"/>
      <c r="P1198" s="371"/>
      <c r="Q1198" s="465">
        <f>IF(C1198&gt;Allgemeines!$C$12,0,SUM(G1198,H1198,J1198,K1198,M1198:N1198)-SUM(I1198,L1198,O1198:P1198))</f>
        <v>0</v>
      </c>
      <c r="R1198" s="369"/>
      <c r="S1198" s="369"/>
      <c r="T1198" s="369"/>
      <c r="U1198" s="369"/>
      <c r="V1198" s="344">
        <f t="shared" si="234"/>
        <v>0</v>
      </c>
      <c r="W1198" s="345">
        <f>IF(ISBLANK($B1198),0,VLOOKUP($B1198,Listen!$A$2:$C$45,2,FALSE))</f>
        <v>0</v>
      </c>
      <c r="X1198" s="345">
        <f>IF(ISBLANK($B1198),0,VLOOKUP($B1198,Listen!$A$2:$C$45,3,FALSE))</f>
        <v>0</v>
      </c>
      <c r="Y1198" s="372">
        <f t="shared" si="236"/>
        <v>0</v>
      </c>
      <c r="Z1198" s="372">
        <f t="shared" si="237"/>
        <v>0</v>
      </c>
      <c r="AA1198" s="372">
        <f t="shared" si="237"/>
        <v>0</v>
      </c>
      <c r="AB1198" s="372">
        <f t="shared" si="237"/>
        <v>0</v>
      </c>
      <c r="AC1198" s="372">
        <f t="shared" si="237"/>
        <v>0</v>
      </c>
      <c r="AD1198" s="372">
        <f t="shared" si="237"/>
        <v>0</v>
      </c>
      <c r="AE1198" s="372">
        <f t="shared" si="237"/>
        <v>0</v>
      </c>
      <c r="AF1198" s="346">
        <f t="shared" si="235"/>
        <v>0</v>
      </c>
      <c r="AG1198" s="346">
        <f>IF(C1198=Allgemeines!$C$12,SAV!$V1198-SAV!$AH1198,HLOOKUP(Allgemeines!$C$12-1,$AI$4:$AO$2000,ROW(C1198)-3,FALSE)-$AH1198)</f>
        <v>0</v>
      </c>
      <c r="AH1198" s="346">
        <f>HLOOKUP(Allgemeines!$C$12,$AI$4:$AO$2000,ROW(C1198)-3,FALSE)</f>
        <v>0</v>
      </c>
      <c r="AI1198" s="346">
        <f t="shared" si="226"/>
        <v>0</v>
      </c>
      <c r="AJ1198" s="346">
        <f t="shared" si="227"/>
        <v>0</v>
      </c>
      <c r="AK1198" s="346">
        <f t="shared" si="228"/>
        <v>0</v>
      </c>
      <c r="AL1198" s="346">
        <f t="shared" si="229"/>
        <v>0</v>
      </c>
      <c r="AM1198" s="346">
        <f t="shared" si="230"/>
        <v>0</v>
      </c>
      <c r="AN1198" s="346">
        <f t="shared" si="231"/>
        <v>0</v>
      </c>
      <c r="AO1198" s="346">
        <f t="shared" si="232"/>
        <v>0</v>
      </c>
    </row>
    <row r="1199" spans="1:41" x14ac:dyDescent="0.25">
      <c r="A1199" s="369"/>
      <c r="B1199" s="369"/>
      <c r="C1199" s="370"/>
      <c r="D1199" s="369"/>
      <c r="E1199" s="369"/>
      <c r="F1199" s="369"/>
      <c r="G1199" s="344">
        <f t="shared" si="233"/>
        <v>0</v>
      </c>
      <c r="H1199" s="369"/>
      <c r="I1199" s="369"/>
      <c r="J1199" s="369"/>
      <c r="K1199" s="369"/>
      <c r="L1199" s="369"/>
      <c r="M1199" s="369"/>
      <c r="N1199" s="369"/>
      <c r="O1199" s="369"/>
      <c r="P1199" s="371"/>
      <c r="Q1199" s="465">
        <f>IF(C1199&gt;Allgemeines!$C$12,0,SUM(G1199,H1199,J1199,K1199,M1199:N1199)-SUM(I1199,L1199,O1199:P1199))</f>
        <v>0</v>
      </c>
      <c r="R1199" s="369"/>
      <c r="S1199" s="369"/>
      <c r="T1199" s="369"/>
      <c r="U1199" s="369"/>
      <c r="V1199" s="344">
        <f t="shared" si="234"/>
        <v>0</v>
      </c>
      <c r="W1199" s="345">
        <f>IF(ISBLANK($B1199),0,VLOOKUP($B1199,Listen!$A$2:$C$45,2,FALSE))</f>
        <v>0</v>
      </c>
      <c r="X1199" s="345">
        <f>IF(ISBLANK($B1199),0,VLOOKUP($B1199,Listen!$A$2:$C$45,3,FALSE))</f>
        <v>0</v>
      </c>
      <c r="Y1199" s="372">
        <f t="shared" si="236"/>
        <v>0</v>
      </c>
      <c r="Z1199" s="372">
        <f t="shared" si="237"/>
        <v>0</v>
      </c>
      <c r="AA1199" s="372">
        <f t="shared" si="237"/>
        <v>0</v>
      </c>
      <c r="AB1199" s="372">
        <f t="shared" si="237"/>
        <v>0</v>
      </c>
      <c r="AC1199" s="372">
        <f t="shared" si="237"/>
        <v>0</v>
      </c>
      <c r="AD1199" s="372">
        <f t="shared" si="237"/>
        <v>0</v>
      </c>
      <c r="AE1199" s="372">
        <f t="shared" si="237"/>
        <v>0</v>
      </c>
      <c r="AF1199" s="346">
        <f t="shared" si="235"/>
        <v>0</v>
      </c>
      <c r="AG1199" s="346">
        <f>IF(C1199=Allgemeines!$C$12,SAV!$V1199-SAV!$AH1199,HLOOKUP(Allgemeines!$C$12-1,$AI$4:$AO$2000,ROW(C1199)-3,FALSE)-$AH1199)</f>
        <v>0</v>
      </c>
      <c r="AH1199" s="346">
        <f>HLOOKUP(Allgemeines!$C$12,$AI$4:$AO$2000,ROW(C1199)-3,FALSE)</f>
        <v>0</v>
      </c>
      <c r="AI1199" s="346">
        <f t="shared" si="226"/>
        <v>0</v>
      </c>
      <c r="AJ1199" s="346">
        <f t="shared" si="227"/>
        <v>0</v>
      </c>
      <c r="AK1199" s="346">
        <f t="shared" si="228"/>
        <v>0</v>
      </c>
      <c r="AL1199" s="346">
        <f t="shared" si="229"/>
        <v>0</v>
      </c>
      <c r="AM1199" s="346">
        <f t="shared" si="230"/>
        <v>0</v>
      </c>
      <c r="AN1199" s="346">
        <f t="shared" si="231"/>
        <v>0</v>
      </c>
      <c r="AO1199" s="346">
        <f t="shared" si="232"/>
        <v>0</v>
      </c>
    </row>
    <row r="1200" spans="1:41" x14ac:dyDescent="0.25">
      <c r="A1200" s="369"/>
      <c r="B1200" s="369"/>
      <c r="C1200" s="370"/>
      <c r="D1200" s="369"/>
      <c r="E1200" s="369"/>
      <c r="F1200" s="369"/>
      <c r="G1200" s="344">
        <f t="shared" si="233"/>
        <v>0</v>
      </c>
      <c r="H1200" s="369"/>
      <c r="I1200" s="369"/>
      <c r="J1200" s="369"/>
      <c r="K1200" s="369"/>
      <c r="L1200" s="369"/>
      <c r="M1200" s="369"/>
      <c r="N1200" s="369"/>
      <c r="O1200" s="369"/>
      <c r="P1200" s="371"/>
      <c r="Q1200" s="465">
        <f>IF(C1200&gt;Allgemeines!$C$12,0,SUM(G1200,H1200,J1200,K1200,M1200:N1200)-SUM(I1200,L1200,O1200:P1200))</f>
        <v>0</v>
      </c>
      <c r="R1200" s="369"/>
      <c r="S1200" s="369"/>
      <c r="T1200" s="369"/>
      <c r="U1200" s="369"/>
      <c r="V1200" s="344">
        <f t="shared" si="234"/>
        <v>0</v>
      </c>
      <c r="W1200" s="345">
        <f>IF(ISBLANK($B1200),0,VLOOKUP($B1200,Listen!$A$2:$C$45,2,FALSE))</f>
        <v>0</v>
      </c>
      <c r="X1200" s="345">
        <f>IF(ISBLANK($B1200),0,VLOOKUP($B1200,Listen!$A$2:$C$45,3,FALSE))</f>
        <v>0</v>
      </c>
      <c r="Y1200" s="372">
        <f t="shared" si="236"/>
        <v>0</v>
      </c>
      <c r="Z1200" s="372">
        <f t="shared" si="237"/>
        <v>0</v>
      </c>
      <c r="AA1200" s="372">
        <f t="shared" si="237"/>
        <v>0</v>
      </c>
      <c r="AB1200" s="372">
        <f t="shared" si="237"/>
        <v>0</v>
      </c>
      <c r="AC1200" s="372">
        <f t="shared" si="237"/>
        <v>0</v>
      </c>
      <c r="AD1200" s="372">
        <f t="shared" si="237"/>
        <v>0</v>
      </c>
      <c r="AE1200" s="372">
        <f t="shared" si="237"/>
        <v>0</v>
      </c>
      <c r="AF1200" s="346">
        <f t="shared" si="235"/>
        <v>0</v>
      </c>
      <c r="AG1200" s="346">
        <f>IF(C1200=Allgemeines!$C$12,SAV!$V1200-SAV!$AH1200,HLOOKUP(Allgemeines!$C$12-1,$AI$4:$AO$2000,ROW(C1200)-3,FALSE)-$AH1200)</f>
        <v>0</v>
      </c>
      <c r="AH1200" s="346">
        <f>HLOOKUP(Allgemeines!$C$12,$AI$4:$AO$2000,ROW(C1200)-3,FALSE)</f>
        <v>0</v>
      </c>
      <c r="AI1200" s="346">
        <f t="shared" si="226"/>
        <v>0</v>
      </c>
      <c r="AJ1200" s="346">
        <f t="shared" si="227"/>
        <v>0</v>
      </c>
      <c r="AK1200" s="346">
        <f t="shared" si="228"/>
        <v>0</v>
      </c>
      <c r="AL1200" s="346">
        <f t="shared" si="229"/>
        <v>0</v>
      </c>
      <c r="AM1200" s="346">
        <f t="shared" si="230"/>
        <v>0</v>
      </c>
      <c r="AN1200" s="346">
        <f t="shared" si="231"/>
        <v>0</v>
      </c>
      <c r="AO1200" s="346">
        <f t="shared" si="232"/>
        <v>0</v>
      </c>
    </row>
    <row r="1201" spans="1:41" x14ac:dyDescent="0.25">
      <c r="A1201" s="369"/>
      <c r="B1201" s="369"/>
      <c r="C1201" s="370"/>
      <c r="D1201" s="369"/>
      <c r="E1201" s="369"/>
      <c r="F1201" s="369"/>
      <c r="G1201" s="344">
        <f t="shared" si="233"/>
        <v>0</v>
      </c>
      <c r="H1201" s="369"/>
      <c r="I1201" s="369"/>
      <c r="J1201" s="369"/>
      <c r="K1201" s="369"/>
      <c r="L1201" s="369"/>
      <c r="M1201" s="369"/>
      <c r="N1201" s="369"/>
      <c r="O1201" s="369"/>
      <c r="P1201" s="371"/>
      <c r="Q1201" s="465">
        <f>IF(C1201&gt;Allgemeines!$C$12,0,SUM(G1201,H1201,J1201,K1201,M1201:N1201)-SUM(I1201,L1201,O1201:P1201))</f>
        <v>0</v>
      </c>
      <c r="R1201" s="369"/>
      <c r="S1201" s="369"/>
      <c r="T1201" s="369"/>
      <c r="U1201" s="369"/>
      <c r="V1201" s="344">
        <f t="shared" si="234"/>
        <v>0</v>
      </c>
      <c r="W1201" s="345">
        <f>IF(ISBLANK($B1201),0,VLOOKUP($B1201,Listen!$A$2:$C$45,2,FALSE))</f>
        <v>0</v>
      </c>
      <c r="X1201" s="345">
        <f>IF(ISBLANK($B1201),0,VLOOKUP($B1201,Listen!$A$2:$C$45,3,FALSE))</f>
        <v>0</v>
      </c>
      <c r="Y1201" s="372">
        <f t="shared" si="236"/>
        <v>0</v>
      </c>
      <c r="Z1201" s="372">
        <f t="shared" si="237"/>
        <v>0</v>
      </c>
      <c r="AA1201" s="372">
        <f t="shared" si="237"/>
        <v>0</v>
      </c>
      <c r="AB1201" s="372">
        <f t="shared" si="237"/>
        <v>0</v>
      </c>
      <c r="AC1201" s="372">
        <f t="shared" si="237"/>
        <v>0</v>
      </c>
      <c r="AD1201" s="372">
        <f t="shared" si="237"/>
        <v>0</v>
      </c>
      <c r="AE1201" s="372">
        <f t="shared" si="237"/>
        <v>0</v>
      </c>
      <c r="AF1201" s="346">
        <f t="shared" si="235"/>
        <v>0</v>
      </c>
      <c r="AG1201" s="346">
        <f>IF(C1201=Allgemeines!$C$12,SAV!$V1201-SAV!$AH1201,HLOOKUP(Allgemeines!$C$12-1,$AI$4:$AO$2000,ROW(C1201)-3,FALSE)-$AH1201)</f>
        <v>0</v>
      </c>
      <c r="AH1201" s="346">
        <f>HLOOKUP(Allgemeines!$C$12,$AI$4:$AO$2000,ROW(C1201)-3,FALSE)</f>
        <v>0</v>
      </c>
      <c r="AI1201" s="346">
        <f t="shared" si="226"/>
        <v>0</v>
      </c>
      <c r="AJ1201" s="346">
        <f t="shared" si="227"/>
        <v>0</v>
      </c>
      <c r="AK1201" s="346">
        <f t="shared" si="228"/>
        <v>0</v>
      </c>
      <c r="AL1201" s="346">
        <f t="shared" si="229"/>
        <v>0</v>
      </c>
      <c r="AM1201" s="346">
        <f t="shared" si="230"/>
        <v>0</v>
      </c>
      <c r="AN1201" s="346">
        <f t="shared" si="231"/>
        <v>0</v>
      </c>
      <c r="AO1201" s="346">
        <f t="shared" si="232"/>
        <v>0</v>
      </c>
    </row>
    <row r="1202" spans="1:41" x14ac:dyDescent="0.25">
      <c r="A1202" s="369"/>
      <c r="B1202" s="369"/>
      <c r="C1202" s="370"/>
      <c r="D1202" s="369"/>
      <c r="E1202" s="369"/>
      <c r="F1202" s="369"/>
      <c r="G1202" s="344">
        <f t="shared" si="233"/>
        <v>0</v>
      </c>
      <c r="H1202" s="369"/>
      <c r="I1202" s="369"/>
      <c r="J1202" s="369"/>
      <c r="K1202" s="369"/>
      <c r="L1202" s="369"/>
      <c r="M1202" s="369"/>
      <c r="N1202" s="369"/>
      <c r="O1202" s="369"/>
      <c r="P1202" s="371"/>
      <c r="Q1202" s="465">
        <f>IF(C1202&gt;Allgemeines!$C$12,0,SUM(G1202,H1202,J1202,K1202,M1202:N1202)-SUM(I1202,L1202,O1202:P1202))</f>
        <v>0</v>
      </c>
      <c r="R1202" s="369"/>
      <c r="S1202" s="369"/>
      <c r="T1202" s="369"/>
      <c r="U1202" s="369"/>
      <c r="V1202" s="344">
        <f t="shared" si="234"/>
        <v>0</v>
      </c>
      <c r="W1202" s="345">
        <f>IF(ISBLANK($B1202),0,VLOOKUP($B1202,Listen!$A$2:$C$45,2,FALSE))</f>
        <v>0</v>
      </c>
      <c r="X1202" s="345">
        <f>IF(ISBLANK($B1202),0,VLOOKUP($B1202,Listen!$A$2:$C$45,3,FALSE))</f>
        <v>0</v>
      </c>
      <c r="Y1202" s="372">
        <f t="shared" si="236"/>
        <v>0</v>
      </c>
      <c r="Z1202" s="372">
        <f t="shared" si="237"/>
        <v>0</v>
      </c>
      <c r="AA1202" s="372">
        <f t="shared" si="237"/>
        <v>0</v>
      </c>
      <c r="AB1202" s="372">
        <f t="shared" si="237"/>
        <v>0</v>
      </c>
      <c r="AC1202" s="372">
        <f t="shared" si="237"/>
        <v>0</v>
      </c>
      <c r="AD1202" s="372">
        <f t="shared" si="237"/>
        <v>0</v>
      </c>
      <c r="AE1202" s="372">
        <f t="shared" si="237"/>
        <v>0</v>
      </c>
      <c r="AF1202" s="346">
        <f t="shared" si="235"/>
        <v>0</v>
      </c>
      <c r="AG1202" s="346">
        <f>IF(C1202=Allgemeines!$C$12,SAV!$V1202-SAV!$AH1202,HLOOKUP(Allgemeines!$C$12-1,$AI$4:$AO$2000,ROW(C1202)-3,FALSE)-$AH1202)</f>
        <v>0</v>
      </c>
      <c r="AH1202" s="346">
        <f>HLOOKUP(Allgemeines!$C$12,$AI$4:$AO$2000,ROW(C1202)-3,FALSE)</f>
        <v>0</v>
      </c>
      <c r="AI1202" s="346">
        <f t="shared" si="226"/>
        <v>0</v>
      </c>
      <c r="AJ1202" s="346">
        <f t="shared" si="227"/>
        <v>0</v>
      </c>
      <c r="AK1202" s="346">
        <f t="shared" si="228"/>
        <v>0</v>
      </c>
      <c r="AL1202" s="346">
        <f t="shared" si="229"/>
        <v>0</v>
      </c>
      <c r="AM1202" s="346">
        <f t="shared" si="230"/>
        <v>0</v>
      </c>
      <c r="AN1202" s="346">
        <f t="shared" si="231"/>
        <v>0</v>
      </c>
      <c r="AO1202" s="346">
        <f t="shared" si="232"/>
        <v>0</v>
      </c>
    </row>
    <row r="1203" spans="1:41" x14ac:dyDescent="0.25">
      <c r="A1203" s="369"/>
      <c r="B1203" s="369"/>
      <c r="C1203" s="370"/>
      <c r="D1203" s="369"/>
      <c r="E1203" s="369"/>
      <c r="F1203" s="369"/>
      <c r="G1203" s="344">
        <f t="shared" si="233"/>
        <v>0</v>
      </c>
      <c r="H1203" s="369"/>
      <c r="I1203" s="369"/>
      <c r="J1203" s="369"/>
      <c r="K1203" s="369"/>
      <c r="L1203" s="369"/>
      <c r="M1203" s="369"/>
      <c r="N1203" s="369"/>
      <c r="O1203" s="369"/>
      <c r="P1203" s="371"/>
      <c r="Q1203" s="465">
        <f>IF(C1203&gt;Allgemeines!$C$12,0,SUM(G1203,H1203,J1203,K1203,M1203:N1203)-SUM(I1203,L1203,O1203:P1203))</f>
        <v>0</v>
      </c>
      <c r="R1203" s="369"/>
      <c r="S1203" s="369"/>
      <c r="T1203" s="369"/>
      <c r="U1203" s="369"/>
      <c r="V1203" s="344">
        <f t="shared" si="234"/>
        <v>0</v>
      </c>
      <c r="W1203" s="345">
        <f>IF(ISBLANK($B1203),0,VLOOKUP($B1203,Listen!$A$2:$C$45,2,FALSE))</f>
        <v>0</v>
      </c>
      <c r="X1203" s="345">
        <f>IF(ISBLANK($B1203),0,VLOOKUP($B1203,Listen!$A$2:$C$45,3,FALSE))</f>
        <v>0</v>
      </c>
      <c r="Y1203" s="372">
        <f t="shared" si="236"/>
        <v>0</v>
      </c>
      <c r="Z1203" s="372">
        <f t="shared" si="237"/>
        <v>0</v>
      </c>
      <c r="AA1203" s="372">
        <f t="shared" si="237"/>
        <v>0</v>
      </c>
      <c r="AB1203" s="372">
        <f t="shared" si="237"/>
        <v>0</v>
      </c>
      <c r="AC1203" s="372">
        <f t="shared" si="237"/>
        <v>0</v>
      </c>
      <c r="AD1203" s="372">
        <f t="shared" si="237"/>
        <v>0</v>
      </c>
      <c r="AE1203" s="372">
        <f t="shared" si="237"/>
        <v>0</v>
      </c>
      <c r="AF1203" s="346">
        <f t="shared" si="235"/>
        <v>0</v>
      </c>
      <c r="AG1203" s="346">
        <f>IF(C1203=Allgemeines!$C$12,SAV!$V1203-SAV!$AH1203,HLOOKUP(Allgemeines!$C$12-1,$AI$4:$AO$2000,ROW(C1203)-3,FALSE)-$AH1203)</f>
        <v>0</v>
      </c>
      <c r="AH1203" s="346">
        <f>HLOOKUP(Allgemeines!$C$12,$AI$4:$AO$2000,ROW(C1203)-3,FALSE)</f>
        <v>0</v>
      </c>
      <c r="AI1203" s="346">
        <f t="shared" si="226"/>
        <v>0</v>
      </c>
      <c r="AJ1203" s="346">
        <f t="shared" si="227"/>
        <v>0</v>
      </c>
      <c r="AK1203" s="346">
        <f t="shared" si="228"/>
        <v>0</v>
      </c>
      <c r="AL1203" s="346">
        <f t="shared" si="229"/>
        <v>0</v>
      </c>
      <c r="AM1203" s="346">
        <f t="shared" si="230"/>
        <v>0</v>
      </c>
      <c r="AN1203" s="346">
        <f t="shared" si="231"/>
        <v>0</v>
      </c>
      <c r="AO1203" s="346">
        <f t="shared" si="232"/>
        <v>0</v>
      </c>
    </row>
    <row r="1204" spans="1:41" x14ac:dyDescent="0.25">
      <c r="A1204" s="369"/>
      <c r="B1204" s="369"/>
      <c r="C1204" s="370"/>
      <c r="D1204" s="369"/>
      <c r="E1204" s="369"/>
      <c r="F1204" s="369"/>
      <c r="G1204" s="344">
        <f t="shared" si="233"/>
        <v>0</v>
      </c>
      <c r="H1204" s="369"/>
      <c r="I1204" s="369"/>
      <c r="J1204" s="369"/>
      <c r="K1204" s="369"/>
      <c r="L1204" s="369"/>
      <c r="M1204" s="369"/>
      <c r="N1204" s="369"/>
      <c r="O1204" s="369"/>
      <c r="P1204" s="371"/>
      <c r="Q1204" s="465">
        <f>IF(C1204&gt;Allgemeines!$C$12,0,SUM(G1204,H1204,J1204,K1204,M1204:N1204)-SUM(I1204,L1204,O1204:P1204))</f>
        <v>0</v>
      </c>
      <c r="R1204" s="369"/>
      <c r="S1204" s="369"/>
      <c r="T1204" s="369"/>
      <c r="U1204" s="369"/>
      <c r="V1204" s="344">
        <f t="shared" si="234"/>
        <v>0</v>
      </c>
      <c r="W1204" s="345">
        <f>IF(ISBLANK($B1204),0,VLOOKUP($B1204,Listen!$A$2:$C$45,2,FALSE))</f>
        <v>0</v>
      </c>
      <c r="X1204" s="345">
        <f>IF(ISBLANK($B1204),0,VLOOKUP($B1204,Listen!$A$2:$C$45,3,FALSE))</f>
        <v>0</v>
      </c>
      <c r="Y1204" s="372">
        <f t="shared" si="236"/>
        <v>0</v>
      </c>
      <c r="Z1204" s="372">
        <f t="shared" si="237"/>
        <v>0</v>
      </c>
      <c r="AA1204" s="372">
        <f t="shared" si="237"/>
        <v>0</v>
      </c>
      <c r="AB1204" s="372">
        <f t="shared" si="237"/>
        <v>0</v>
      </c>
      <c r="AC1204" s="372">
        <f t="shared" si="237"/>
        <v>0</v>
      </c>
      <c r="AD1204" s="372">
        <f t="shared" si="237"/>
        <v>0</v>
      </c>
      <c r="AE1204" s="372">
        <f t="shared" si="237"/>
        <v>0</v>
      </c>
      <c r="AF1204" s="346">
        <f t="shared" si="235"/>
        <v>0</v>
      </c>
      <c r="AG1204" s="346">
        <f>IF(C1204=Allgemeines!$C$12,SAV!$V1204-SAV!$AH1204,HLOOKUP(Allgemeines!$C$12-1,$AI$4:$AO$2000,ROW(C1204)-3,FALSE)-$AH1204)</f>
        <v>0</v>
      </c>
      <c r="AH1204" s="346">
        <f>HLOOKUP(Allgemeines!$C$12,$AI$4:$AO$2000,ROW(C1204)-3,FALSE)</f>
        <v>0</v>
      </c>
      <c r="AI1204" s="346">
        <f t="shared" si="226"/>
        <v>0</v>
      </c>
      <c r="AJ1204" s="346">
        <f t="shared" si="227"/>
        <v>0</v>
      </c>
      <c r="AK1204" s="346">
        <f t="shared" si="228"/>
        <v>0</v>
      </c>
      <c r="AL1204" s="346">
        <f t="shared" si="229"/>
        <v>0</v>
      </c>
      <c r="AM1204" s="346">
        <f t="shared" si="230"/>
        <v>0</v>
      </c>
      <c r="AN1204" s="346">
        <f t="shared" si="231"/>
        <v>0</v>
      </c>
      <c r="AO1204" s="346">
        <f t="shared" si="232"/>
        <v>0</v>
      </c>
    </row>
    <row r="1205" spans="1:41" x14ac:dyDescent="0.25">
      <c r="A1205" s="369"/>
      <c r="B1205" s="369"/>
      <c r="C1205" s="370"/>
      <c r="D1205" s="369"/>
      <c r="E1205" s="369"/>
      <c r="F1205" s="369"/>
      <c r="G1205" s="344">
        <f t="shared" si="233"/>
        <v>0</v>
      </c>
      <c r="H1205" s="369"/>
      <c r="I1205" s="369"/>
      <c r="J1205" s="369"/>
      <c r="K1205" s="369"/>
      <c r="L1205" s="369"/>
      <c r="M1205" s="369"/>
      <c r="N1205" s="369"/>
      <c r="O1205" s="369"/>
      <c r="P1205" s="371"/>
      <c r="Q1205" s="465">
        <f>IF(C1205&gt;Allgemeines!$C$12,0,SUM(G1205,H1205,J1205,K1205,M1205:N1205)-SUM(I1205,L1205,O1205:P1205))</f>
        <v>0</v>
      </c>
      <c r="R1205" s="369"/>
      <c r="S1205" s="369"/>
      <c r="T1205" s="369"/>
      <c r="U1205" s="369"/>
      <c r="V1205" s="344">
        <f t="shared" si="234"/>
        <v>0</v>
      </c>
      <c r="W1205" s="345">
        <f>IF(ISBLANK($B1205),0,VLOOKUP($B1205,Listen!$A$2:$C$45,2,FALSE))</f>
        <v>0</v>
      </c>
      <c r="X1205" s="345">
        <f>IF(ISBLANK($B1205),0,VLOOKUP($B1205,Listen!$A$2:$C$45,3,FALSE))</f>
        <v>0</v>
      </c>
      <c r="Y1205" s="372">
        <f t="shared" si="236"/>
        <v>0</v>
      </c>
      <c r="Z1205" s="372">
        <f t="shared" si="237"/>
        <v>0</v>
      </c>
      <c r="AA1205" s="372">
        <f t="shared" si="237"/>
        <v>0</v>
      </c>
      <c r="AB1205" s="372">
        <f t="shared" si="237"/>
        <v>0</v>
      </c>
      <c r="AC1205" s="372">
        <f t="shared" si="237"/>
        <v>0</v>
      </c>
      <c r="AD1205" s="372">
        <f t="shared" si="237"/>
        <v>0</v>
      </c>
      <c r="AE1205" s="372">
        <f t="shared" si="237"/>
        <v>0</v>
      </c>
      <c r="AF1205" s="346">
        <f t="shared" si="235"/>
        <v>0</v>
      </c>
      <c r="AG1205" s="346">
        <f>IF(C1205=Allgemeines!$C$12,SAV!$V1205-SAV!$AH1205,HLOOKUP(Allgemeines!$C$12-1,$AI$4:$AO$2000,ROW(C1205)-3,FALSE)-$AH1205)</f>
        <v>0</v>
      </c>
      <c r="AH1205" s="346">
        <f>HLOOKUP(Allgemeines!$C$12,$AI$4:$AO$2000,ROW(C1205)-3,FALSE)</f>
        <v>0</v>
      </c>
      <c r="AI1205" s="346">
        <f t="shared" si="226"/>
        <v>0</v>
      </c>
      <c r="AJ1205" s="346">
        <f t="shared" si="227"/>
        <v>0</v>
      </c>
      <c r="AK1205" s="346">
        <f t="shared" si="228"/>
        <v>0</v>
      </c>
      <c r="AL1205" s="346">
        <f t="shared" si="229"/>
        <v>0</v>
      </c>
      <c r="AM1205" s="346">
        <f t="shared" si="230"/>
        <v>0</v>
      </c>
      <c r="AN1205" s="346">
        <f t="shared" si="231"/>
        <v>0</v>
      </c>
      <c r="AO1205" s="346">
        <f t="shared" si="232"/>
        <v>0</v>
      </c>
    </row>
    <row r="1206" spans="1:41" x14ac:dyDescent="0.25">
      <c r="A1206" s="369"/>
      <c r="B1206" s="369"/>
      <c r="C1206" s="370"/>
      <c r="D1206" s="369"/>
      <c r="E1206" s="369"/>
      <c r="F1206" s="369"/>
      <c r="G1206" s="344">
        <f t="shared" si="233"/>
        <v>0</v>
      </c>
      <c r="H1206" s="369"/>
      <c r="I1206" s="369"/>
      <c r="J1206" s="369"/>
      <c r="K1206" s="369"/>
      <c r="L1206" s="369"/>
      <c r="M1206" s="369"/>
      <c r="N1206" s="369"/>
      <c r="O1206" s="369"/>
      <c r="P1206" s="371"/>
      <c r="Q1206" s="465">
        <f>IF(C1206&gt;Allgemeines!$C$12,0,SUM(G1206,H1206,J1206,K1206,M1206:N1206)-SUM(I1206,L1206,O1206:P1206))</f>
        <v>0</v>
      </c>
      <c r="R1206" s="369"/>
      <c r="S1206" s="369"/>
      <c r="T1206" s="369"/>
      <c r="U1206" s="369"/>
      <c r="V1206" s="344">
        <f t="shared" si="234"/>
        <v>0</v>
      </c>
      <c r="W1206" s="345">
        <f>IF(ISBLANK($B1206),0,VLOOKUP($B1206,Listen!$A$2:$C$45,2,FALSE))</f>
        <v>0</v>
      </c>
      <c r="X1206" s="345">
        <f>IF(ISBLANK($B1206),0,VLOOKUP($B1206,Listen!$A$2:$C$45,3,FALSE))</f>
        <v>0</v>
      </c>
      <c r="Y1206" s="372">
        <f t="shared" si="236"/>
        <v>0</v>
      </c>
      <c r="Z1206" s="372">
        <f t="shared" si="237"/>
        <v>0</v>
      </c>
      <c r="AA1206" s="372">
        <f t="shared" si="237"/>
        <v>0</v>
      </c>
      <c r="AB1206" s="372">
        <f t="shared" si="237"/>
        <v>0</v>
      </c>
      <c r="AC1206" s="372">
        <f t="shared" si="237"/>
        <v>0</v>
      </c>
      <c r="AD1206" s="372">
        <f t="shared" si="237"/>
        <v>0</v>
      </c>
      <c r="AE1206" s="372">
        <f t="shared" si="237"/>
        <v>0</v>
      </c>
      <c r="AF1206" s="346">
        <f t="shared" si="235"/>
        <v>0</v>
      </c>
      <c r="AG1206" s="346">
        <f>IF(C1206=Allgemeines!$C$12,SAV!$V1206-SAV!$AH1206,HLOOKUP(Allgemeines!$C$12-1,$AI$4:$AO$2000,ROW(C1206)-3,FALSE)-$AH1206)</f>
        <v>0</v>
      </c>
      <c r="AH1206" s="346">
        <f>HLOOKUP(Allgemeines!$C$12,$AI$4:$AO$2000,ROW(C1206)-3,FALSE)</f>
        <v>0</v>
      </c>
      <c r="AI1206" s="346">
        <f t="shared" si="226"/>
        <v>0</v>
      </c>
      <c r="AJ1206" s="346">
        <f t="shared" si="227"/>
        <v>0</v>
      </c>
      <c r="AK1206" s="346">
        <f t="shared" si="228"/>
        <v>0</v>
      </c>
      <c r="AL1206" s="346">
        <f t="shared" si="229"/>
        <v>0</v>
      </c>
      <c r="AM1206" s="346">
        <f t="shared" si="230"/>
        <v>0</v>
      </c>
      <c r="AN1206" s="346">
        <f t="shared" si="231"/>
        <v>0</v>
      </c>
      <c r="AO1206" s="346">
        <f t="shared" si="232"/>
        <v>0</v>
      </c>
    </row>
    <row r="1207" spans="1:41" x14ac:dyDescent="0.25">
      <c r="A1207" s="369"/>
      <c r="B1207" s="369"/>
      <c r="C1207" s="370"/>
      <c r="D1207" s="369"/>
      <c r="E1207" s="369"/>
      <c r="F1207" s="369"/>
      <c r="G1207" s="344">
        <f t="shared" si="233"/>
        <v>0</v>
      </c>
      <c r="H1207" s="369"/>
      <c r="I1207" s="369"/>
      <c r="J1207" s="369"/>
      <c r="K1207" s="369"/>
      <c r="L1207" s="369"/>
      <c r="M1207" s="369"/>
      <c r="N1207" s="369"/>
      <c r="O1207" s="369"/>
      <c r="P1207" s="371"/>
      <c r="Q1207" s="465">
        <f>IF(C1207&gt;Allgemeines!$C$12,0,SUM(G1207,H1207,J1207,K1207,M1207:N1207)-SUM(I1207,L1207,O1207:P1207))</f>
        <v>0</v>
      </c>
      <c r="R1207" s="369"/>
      <c r="S1207" s="369"/>
      <c r="T1207" s="369"/>
      <c r="U1207" s="369"/>
      <c r="V1207" s="344">
        <f t="shared" si="234"/>
        <v>0</v>
      </c>
      <c r="W1207" s="345">
        <f>IF(ISBLANK($B1207),0,VLOOKUP($B1207,Listen!$A$2:$C$45,2,FALSE))</f>
        <v>0</v>
      </c>
      <c r="X1207" s="345">
        <f>IF(ISBLANK($B1207),0,VLOOKUP($B1207,Listen!$A$2:$C$45,3,FALSE))</f>
        <v>0</v>
      </c>
      <c r="Y1207" s="372">
        <f t="shared" si="236"/>
        <v>0</v>
      </c>
      <c r="Z1207" s="372">
        <f t="shared" si="237"/>
        <v>0</v>
      </c>
      <c r="AA1207" s="372">
        <f t="shared" si="237"/>
        <v>0</v>
      </c>
      <c r="AB1207" s="372">
        <f t="shared" si="237"/>
        <v>0</v>
      </c>
      <c r="AC1207" s="372">
        <f t="shared" si="237"/>
        <v>0</v>
      </c>
      <c r="AD1207" s="372">
        <f t="shared" si="237"/>
        <v>0</v>
      </c>
      <c r="AE1207" s="372">
        <f t="shared" si="237"/>
        <v>0</v>
      </c>
      <c r="AF1207" s="346">
        <f t="shared" si="235"/>
        <v>0</v>
      </c>
      <c r="AG1207" s="346">
        <f>IF(C1207=Allgemeines!$C$12,SAV!$V1207-SAV!$AH1207,HLOOKUP(Allgemeines!$C$12-1,$AI$4:$AO$2000,ROW(C1207)-3,FALSE)-$AH1207)</f>
        <v>0</v>
      </c>
      <c r="AH1207" s="346">
        <f>HLOOKUP(Allgemeines!$C$12,$AI$4:$AO$2000,ROW(C1207)-3,FALSE)</f>
        <v>0</v>
      </c>
      <c r="AI1207" s="346">
        <f t="shared" si="226"/>
        <v>0</v>
      </c>
      <c r="AJ1207" s="346">
        <f t="shared" si="227"/>
        <v>0</v>
      </c>
      <c r="AK1207" s="346">
        <f t="shared" si="228"/>
        <v>0</v>
      </c>
      <c r="AL1207" s="346">
        <f t="shared" si="229"/>
        <v>0</v>
      </c>
      <c r="AM1207" s="346">
        <f t="shared" si="230"/>
        <v>0</v>
      </c>
      <c r="AN1207" s="346">
        <f t="shared" si="231"/>
        <v>0</v>
      </c>
      <c r="AO1207" s="346">
        <f t="shared" si="232"/>
        <v>0</v>
      </c>
    </row>
    <row r="1208" spans="1:41" x14ac:dyDescent="0.25">
      <c r="A1208" s="369"/>
      <c r="B1208" s="369"/>
      <c r="C1208" s="370"/>
      <c r="D1208" s="369"/>
      <c r="E1208" s="369"/>
      <c r="F1208" s="369"/>
      <c r="G1208" s="344">
        <f t="shared" si="233"/>
        <v>0</v>
      </c>
      <c r="H1208" s="369"/>
      <c r="I1208" s="369"/>
      <c r="J1208" s="369"/>
      <c r="K1208" s="369"/>
      <c r="L1208" s="369"/>
      <c r="M1208" s="369"/>
      <c r="N1208" s="369"/>
      <c r="O1208" s="369"/>
      <c r="P1208" s="371"/>
      <c r="Q1208" s="465">
        <f>IF(C1208&gt;Allgemeines!$C$12,0,SUM(G1208,H1208,J1208,K1208,M1208:N1208)-SUM(I1208,L1208,O1208:P1208))</f>
        <v>0</v>
      </c>
      <c r="R1208" s="369"/>
      <c r="S1208" s="369"/>
      <c r="T1208" s="369"/>
      <c r="U1208" s="369"/>
      <c r="V1208" s="344">
        <f t="shared" si="234"/>
        <v>0</v>
      </c>
      <c r="W1208" s="345">
        <f>IF(ISBLANK($B1208),0,VLOOKUP($B1208,Listen!$A$2:$C$45,2,FALSE))</f>
        <v>0</v>
      </c>
      <c r="X1208" s="345">
        <f>IF(ISBLANK($B1208),0,VLOOKUP($B1208,Listen!$A$2:$C$45,3,FALSE))</f>
        <v>0</v>
      </c>
      <c r="Y1208" s="372">
        <f t="shared" si="236"/>
        <v>0</v>
      </c>
      <c r="Z1208" s="372">
        <f t="shared" si="237"/>
        <v>0</v>
      </c>
      <c r="AA1208" s="372">
        <f t="shared" si="237"/>
        <v>0</v>
      </c>
      <c r="AB1208" s="372">
        <f t="shared" si="237"/>
        <v>0</v>
      </c>
      <c r="AC1208" s="372">
        <f t="shared" si="237"/>
        <v>0</v>
      </c>
      <c r="AD1208" s="372">
        <f t="shared" si="237"/>
        <v>0</v>
      </c>
      <c r="AE1208" s="372">
        <f t="shared" si="237"/>
        <v>0</v>
      </c>
      <c r="AF1208" s="346">
        <f t="shared" si="235"/>
        <v>0</v>
      </c>
      <c r="AG1208" s="346">
        <f>IF(C1208=Allgemeines!$C$12,SAV!$V1208-SAV!$AH1208,HLOOKUP(Allgemeines!$C$12-1,$AI$4:$AO$2000,ROW(C1208)-3,FALSE)-$AH1208)</f>
        <v>0</v>
      </c>
      <c r="AH1208" s="346">
        <f>HLOOKUP(Allgemeines!$C$12,$AI$4:$AO$2000,ROW(C1208)-3,FALSE)</f>
        <v>0</v>
      </c>
      <c r="AI1208" s="346">
        <f t="shared" si="226"/>
        <v>0</v>
      </c>
      <c r="AJ1208" s="346">
        <f t="shared" si="227"/>
        <v>0</v>
      </c>
      <c r="AK1208" s="346">
        <f t="shared" si="228"/>
        <v>0</v>
      </c>
      <c r="AL1208" s="346">
        <f t="shared" si="229"/>
        <v>0</v>
      </c>
      <c r="AM1208" s="346">
        <f t="shared" si="230"/>
        <v>0</v>
      </c>
      <c r="AN1208" s="346">
        <f t="shared" si="231"/>
        <v>0</v>
      </c>
      <c r="AO1208" s="346">
        <f t="shared" si="232"/>
        <v>0</v>
      </c>
    </row>
    <row r="1209" spans="1:41" x14ac:dyDescent="0.25">
      <c r="A1209" s="369"/>
      <c r="B1209" s="369"/>
      <c r="C1209" s="370"/>
      <c r="D1209" s="369"/>
      <c r="E1209" s="369"/>
      <c r="F1209" s="369"/>
      <c r="G1209" s="344">
        <f t="shared" si="233"/>
        <v>0</v>
      </c>
      <c r="H1209" s="369"/>
      <c r="I1209" s="369"/>
      <c r="J1209" s="369"/>
      <c r="K1209" s="369"/>
      <c r="L1209" s="369"/>
      <c r="M1209" s="369"/>
      <c r="N1209" s="369"/>
      <c r="O1209" s="369"/>
      <c r="P1209" s="371"/>
      <c r="Q1209" s="465">
        <f>IF(C1209&gt;Allgemeines!$C$12,0,SUM(G1209,H1209,J1209,K1209,M1209:N1209)-SUM(I1209,L1209,O1209:P1209))</f>
        <v>0</v>
      </c>
      <c r="R1209" s="369"/>
      <c r="S1209" s="369"/>
      <c r="T1209" s="369"/>
      <c r="U1209" s="369"/>
      <c r="V1209" s="344">
        <f t="shared" si="234"/>
        <v>0</v>
      </c>
      <c r="W1209" s="345">
        <f>IF(ISBLANK($B1209),0,VLOOKUP($B1209,Listen!$A$2:$C$45,2,FALSE))</f>
        <v>0</v>
      </c>
      <c r="X1209" s="345">
        <f>IF(ISBLANK($B1209),0,VLOOKUP($B1209,Listen!$A$2:$C$45,3,FALSE))</f>
        <v>0</v>
      </c>
      <c r="Y1209" s="372">
        <f t="shared" si="236"/>
        <v>0</v>
      </c>
      <c r="Z1209" s="372">
        <f t="shared" si="237"/>
        <v>0</v>
      </c>
      <c r="AA1209" s="372">
        <f t="shared" si="237"/>
        <v>0</v>
      </c>
      <c r="AB1209" s="372">
        <f t="shared" si="237"/>
        <v>0</v>
      </c>
      <c r="AC1209" s="372">
        <f t="shared" si="237"/>
        <v>0</v>
      </c>
      <c r="AD1209" s="372">
        <f t="shared" si="237"/>
        <v>0</v>
      </c>
      <c r="AE1209" s="372">
        <f t="shared" si="237"/>
        <v>0</v>
      </c>
      <c r="AF1209" s="346">
        <f t="shared" si="235"/>
        <v>0</v>
      </c>
      <c r="AG1209" s="346">
        <f>IF(C1209=Allgemeines!$C$12,SAV!$V1209-SAV!$AH1209,HLOOKUP(Allgemeines!$C$12-1,$AI$4:$AO$2000,ROW(C1209)-3,FALSE)-$AH1209)</f>
        <v>0</v>
      </c>
      <c r="AH1209" s="346">
        <f>HLOOKUP(Allgemeines!$C$12,$AI$4:$AO$2000,ROW(C1209)-3,FALSE)</f>
        <v>0</v>
      </c>
      <c r="AI1209" s="346">
        <f t="shared" si="226"/>
        <v>0</v>
      </c>
      <c r="AJ1209" s="346">
        <f t="shared" si="227"/>
        <v>0</v>
      </c>
      <c r="AK1209" s="346">
        <f t="shared" si="228"/>
        <v>0</v>
      </c>
      <c r="AL1209" s="346">
        <f t="shared" si="229"/>
        <v>0</v>
      </c>
      <c r="AM1209" s="346">
        <f t="shared" si="230"/>
        <v>0</v>
      </c>
      <c r="AN1209" s="346">
        <f t="shared" si="231"/>
        <v>0</v>
      </c>
      <c r="AO1209" s="346">
        <f t="shared" si="232"/>
        <v>0</v>
      </c>
    </row>
    <row r="1210" spans="1:41" x14ac:dyDescent="0.25">
      <c r="A1210" s="369"/>
      <c r="B1210" s="369"/>
      <c r="C1210" s="370"/>
      <c r="D1210" s="369"/>
      <c r="E1210" s="369"/>
      <c r="F1210" s="369"/>
      <c r="G1210" s="344">
        <f t="shared" si="233"/>
        <v>0</v>
      </c>
      <c r="H1210" s="369"/>
      <c r="I1210" s="369"/>
      <c r="J1210" s="369"/>
      <c r="K1210" s="369"/>
      <c r="L1210" s="369"/>
      <c r="M1210" s="369"/>
      <c r="N1210" s="369"/>
      <c r="O1210" s="369"/>
      <c r="P1210" s="371"/>
      <c r="Q1210" s="465">
        <f>IF(C1210&gt;Allgemeines!$C$12,0,SUM(G1210,H1210,J1210,K1210,M1210:N1210)-SUM(I1210,L1210,O1210:P1210))</f>
        <v>0</v>
      </c>
      <c r="R1210" s="369"/>
      <c r="S1210" s="369"/>
      <c r="T1210" s="369"/>
      <c r="U1210" s="369"/>
      <c r="V1210" s="344">
        <f t="shared" si="234"/>
        <v>0</v>
      </c>
      <c r="W1210" s="345">
        <f>IF(ISBLANK($B1210),0,VLOOKUP($B1210,Listen!$A$2:$C$45,2,FALSE))</f>
        <v>0</v>
      </c>
      <c r="X1210" s="345">
        <f>IF(ISBLANK($B1210),0,VLOOKUP($B1210,Listen!$A$2:$C$45,3,FALSE))</f>
        <v>0</v>
      </c>
      <c r="Y1210" s="372">
        <f t="shared" si="236"/>
        <v>0</v>
      </c>
      <c r="Z1210" s="372">
        <f t="shared" si="237"/>
        <v>0</v>
      </c>
      <c r="AA1210" s="372">
        <f t="shared" si="237"/>
        <v>0</v>
      </c>
      <c r="AB1210" s="372">
        <f t="shared" si="237"/>
        <v>0</v>
      </c>
      <c r="AC1210" s="372">
        <f t="shared" si="237"/>
        <v>0</v>
      </c>
      <c r="AD1210" s="372">
        <f t="shared" si="237"/>
        <v>0</v>
      </c>
      <c r="AE1210" s="372">
        <f t="shared" si="237"/>
        <v>0</v>
      </c>
      <c r="AF1210" s="346">
        <f t="shared" si="235"/>
        <v>0</v>
      </c>
      <c r="AG1210" s="346">
        <f>IF(C1210=Allgemeines!$C$12,SAV!$V1210-SAV!$AH1210,HLOOKUP(Allgemeines!$C$12-1,$AI$4:$AO$2000,ROW(C1210)-3,FALSE)-$AH1210)</f>
        <v>0</v>
      </c>
      <c r="AH1210" s="346">
        <f>HLOOKUP(Allgemeines!$C$12,$AI$4:$AO$2000,ROW(C1210)-3,FALSE)</f>
        <v>0</v>
      </c>
      <c r="AI1210" s="346">
        <f t="shared" si="226"/>
        <v>0</v>
      </c>
      <c r="AJ1210" s="346">
        <f t="shared" si="227"/>
        <v>0</v>
      </c>
      <c r="AK1210" s="346">
        <f t="shared" si="228"/>
        <v>0</v>
      </c>
      <c r="AL1210" s="346">
        <f t="shared" si="229"/>
        <v>0</v>
      </c>
      <c r="AM1210" s="346">
        <f t="shared" si="230"/>
        <v>0</v>
      </c>
      <c r="AN1210" s="346">
        <f t="shared" si="231"/>
        <v>0</v>
      </c>
      <c r="AO1210" s="346">
        <f t="shared" si="232"/>
        <v>0</v>
      </c>
    </row>
    <row r="1211" spans="1:41" x14ac:dyDescent="0.25">
      <c r="A1211" s="369"/>
      <c r="B1211" s="369"/>
      <c r="C1211" s="370"/>
      <c r="D1211" s="369"/>
      <c r="E1211" s="369"/>
      <c r="F1211" s="369"/>
      <c r="G1211" s="344">
        <f t="shared" si="233"/>
        <v>0</v>
      </c>
      <c r="H1211" s="369"/>
      <c r="I1211" s="369"/>
      <c r="J1211" s="369"/>
      <c r="K1211" s="369"/>
      <c r="L1211" s="369"/>
      <c r="M1211" s="369"/>
      <c r="N1211" s="369"/>
      <c r="O1211" s="369"/>
      <c r="P1211" s="371"/>
      <c r="Q1211" s="465">
        <f>IF(C1211&gt;Allgemeines!$C$12,0,SUM(G1211,H1211,J1211,K1211,M1211:N1211)-SUM(I1211,L1211,O1211:P1211))</f>
        <v>0</v>
      </c>
      <c r="R1211" s="369"/>
      <c r="S1211" s="369"/>
      <c r="T1211" s="369"/>
      <c r="U1211" s="369"/>
      <c r="V1211" s="344">
        <f t="shared" si="234"/>
        <v>0</v>
      </c>
      <c r="W1211" s="345">
        <f>IF(ISBLANK($B1211),0,VLOOKUP($B1211,Listen!$A$2:$C$45,2,FALSE))</f>
        <v>0</v>
      </c>
      <c r="X1211" s="345">
        <f>IF(ISBLANK($B1211),0,VLOOKUP($B1211,Listen!$A$2:$C$45,3,FALSE))</f>
        <v>0</v>
      </c>
      <c r="Y1211" s="372">
        <f t="shared" si="236"/>
        <v>0</v>
      </c>
      <c r="Z1211" s="372">
        <f t="shared" si="237"/>
        <v>0</v>
      </c>
      <c r="AA1211" s="372">
        <f t="shared" si="237"/>
        <v>0</v>
      </c>
      <c r="AB1211" s="372">
        <f t="shared" si="237"/>
        <v>0</v>
      </c>
      <c r="AC1211" s="372">
        <f t="shared" si="237"/>
        <v>0</v>
      </c>
      <c r="AD1211" s="372">
        <f t="shared" si="237"/>
        <v>0</v>
      </c>
      <c r="AE1211" s="372">
        <f t="shared" si="237"/>
        <v>0</v>
      </c>
      <c r="AF1211" s="346">
        <f t="shared" si="235"/>
        <v>0</v>
      </c>
      <c r="AG1211" s="346">
        <f>IF(C1211=Allgemeines!$C$12,SAV!$V1211-SAV!$AH1211,HLOOKUP(Allgemeines!$C$12-1,$AI$4:$AO$2000,ROW(C1211)-3,FALSE)-$AH1211)</f>
        <v>0</v>
      </c>
      <c r="AH1211" s="346">
        <f>HLOOKUP(Allgemeines!$C$12,$AI$4:$AO$2000,ROW(C1211)-3,FALSE)</f>
        <v>0</v>
      </c>
      <c r="AI1211" s="346">
        <f t="shared" si="226"/>
        <v>0</v>
      </c>
      <c r="AJ1211" s="346">
        <f t="shared" si="227"/>
        <v>0</v>
      </c>
      <c r="AK1211" s="346">
        <f t="shared" si="228"/>
        <v>0</v>
      </c>
      <c r="AL1211" s="346">
        <f t="shared" si="229"/>
        <v>0</v>
      </c>
      <c r="AM1211" s="346">
        <f t="shared" si="230"/>
        <v>0</v>
      </c>
      <c r="AN1211" s="346">
        <f t="shared" si="231"/>
        <v>0</v>
      </c>
      <c r="AO1211" s="346">
        <f t="shared" si="232"/>
        <v>0</v>
      </c>
    </row>
    <row r="1212" spans="1:41" x14ac:dyDescent="0.25">
      <c r="A1212" s="369"/>
      <c r="B1212" s="369"/>
      <c r="C1212" s="370"/>
      <c r="D1212" s="369"/>
      <c r="E1212" s="369"/>
      <c r="F1212" s="369"/>
      <c r="G1212" s="344">
        <f t="shared" si="233"/>
        <v>0</v>
      </c>
      <c r="H1212" s="369"/>
      <c r="I1212" s="369"/>
      <c r="J1212" s="369"/>
      <c r="K1212" s="369"/>
      <c r="L1212" s="369"/>
      <c r="M1212" s="369"/>
      <c r="N1212" s="369"/>
      <c r="O1212" s="369"/>
      <c r="P1212" s="371"/>
      <c r="Q1212" s="465">
        <f>IF(C1212&gt;Allgemeines!$C$12,0,SUM(G1212,H1212,J1212,K1212,M1212:N1212)-SUM(I1212,L1212,O1212:P1212))</f>
        <v>0</v>
      </c>
      <c r="R1212" s="369"/>
      <c r="S1212" s="369"/>
      <c r="T1212" s="369"/>
      <c r="U1212" s="369"/>
      <c r="V1212" s="344">
        <f t="shared" si="234"/>
        <v>0</v>
      </c>
      <c r="W1212" s="345">
        <f>IF(ISBLANK($B1212),0,VLOOKUP($B1212,Listen!$A$2:$C$45,2,FALSE))</f>
        <v>0</v>
      </c>
      <c r="X1212" s="345">
        <f>IF(ISBLANK($B1212),0,VLOOKUP($B1212,Listen!$A$2:$C$45,3,FALSE))</f>
        <v>0</v>
      </c>
      <c r="Y1212" s="372">
        <f t="shared" si="236"/>
        <v>0</v>
      </c>
      <c r="Z1212" s="372">
        <f t="shared" si="237"/>
        <v>0</v>
      </c>
      <c r="AA1212" s="372">
        <f t="shared" si="237"/>
        <v>0</v>
      </c>
      <c r="AB1212" s="372">
        <f t="shared" si="237"/>
        <v>0</v>
      </c>
      <c r="AC1212" s="372">
        <f t="shared" si="237"/>
        <v>0</v>
      </c>
      <c r="AD1212" s="372">
        <f t="shared" si="237"/>
        <v>0</v>
      </c>
      <c r="AE1212" s="372">
        <f t="shared" si="237"/>
        <v>0</v>
      </c>
      <c r="AF1212" s="346">
        <f t="shared" si="235"/>
        <v>0</v>
      </c>
      <c r="AG1212" s="346">
        <f>IF(C1212=Allgemeines!$C$12,SAV!$V1212-SAV!$AH1212,HLOOKUP(Allgemeines!$C$12-1,$AI$4:$AO$2000,ROW(C1212)-3,FALSE)-$AH1212)</f>
        <v>0</v>
      </c>
      <c r="AH1212" s="346">
        <f>HLOOKUP(Allgemeines!$C$12,$AI$4:$AO$2000,ROW(C1212)-3,FALSE)</f>
        <v>0</v>
      </c>
      <c r="AI1212" s="346">
        <f t="shared" si="226"/>
        <v>0</v>
      </c>
      <c r="AJ1212" s="346">
        <f t="shared" si="227"/>
        <v>0</v>
      </c>
      <c r="AK1212" s="346">
        <f t="shared" si="228"/>
        <v>0</v>
      </c>
      <c r="AL1212" s="346">
        <f t="shared" si="229"/>
        <v>0</v>
      </c>
      <c r="AM1212" s="346">
        <f t="shared" si="230"/>
        <v>0</v>
      </c>
      <c r="AN1212" s="346">
        <f t="shared" si="231"/>
        <v>0</v>
      </c>
      <c r="AO1212" s="346">
        <f t="shared" si="232"/>
        <v>0</v>
      </c>
    </row>
    <row r="1213" spans="1:41" x14ac:dyDescent="0.25">
      <c r="A1213" s="369"/>
      <c r="B1213" s="369"/>
      <c r="C1213" s="370"/>
      <c r="D1213" s="369"/>
      <c r="E1213" s="369"/>
      <c r="F1213" s="369"/>
      <c r="G1213" s="344">
        <f t="shared" si="233"/>
        <v>0</v>
      </c>
      <c r="H1213" s="369"/>
      <c r="I1213" s="369"/>
      <c r="J1213" s="369"/>
      <c r="K1213" s="369"/>
      <c r="L1213" s="369"/>
      <c r="M1213" s="369"/>
      <c r="N1213" s="369"/>
      <c r="O1213" s="369"/>
      <c r="P1213" s="371"/>
      <c r="Q1213" s="465">
        <f>IF(C1213&gt;Allgemeines!$C$12,0,SUM(G1213,H1213,J1213,K1213,M1213:N1213)-SUM(I1213,L1213,O1213:P1213))</f>
        <v>0</v>
      </c>
      <c r="R1213" s="369"/>
      <c r="S1213" s="369"/>
      <c r="T1213" s="369"/>
      <c r="U1213" s="369"/>
      <c r="V1213" s="344">
        <f t="shared" si="234"/>
        <v>0</v>
      </c>
      <c r="W1213" s="345">
        <f>IF(ISBLANK($B1213),0,VLOOKUP($B1213,Listen!$A$2:$C$45,2,FALSE))</f>
        <v>0</v>
      </c>
      <c r="X1213" s="345">
        <f>IF(ISBLANK($B1213),0,VLOOKUP($B1213,Listen!$A$2:$C$45,3,FALSE))</f>
        <v>0</v>
      </c>
      <c r="Y1213" s="372">
        <f t="shared" si="236"/>
        <v>0</v>
      </c>
      <c r="Z1213" s="372">
        <f t="shared" si="237"/>
        <v>0</v>
      </c>
      <c r="AA1213" s="372">
        <f t="shared" si="237"/>
        <v>0</v>
      </c>
      <c r="AB1213" s="372">
        <f t="shared" si="237"/>
        <v>0</v>
      </c>
      <c r="AC1213" s="372">
        <f t="shared" si="237"/>
        <v>0</v>
      </c>
      <c r="AD1213" s="372">
        <f t="shared" si="237"/>
        <v>0</v>
      </c>
      <c r="AE1213" s="372">
        <f t="shared" si="237"/>
        <v>0</v>
      </c>
      <c r="AF1213" s="346">
        <f t="shared" si="235"/>
        <v>0</v>
      </c>
      <c r="AG1213" s="346">
        <f>IF(C1213=Allgemeines!$C$12,SAV!$V1213-SAV!$AH1213,HLOOKUP(Allgemeines!$C$12-1,$AI$4:$AO$2000,ROW(C1213)-3,FALSE)-$AH1213)</f>
        <v>0</v>
      </c>
      <c r="AH1213" s="346">
        <f>HLOOKUP(Allgemeines!$C$12,$AI$4:$AO$2000,ROW(C1213)-3,FALSE)</f>
        <v>0</v>
      </c>
      <c r="AI1213" s="346">
        <f t="shared" si="226"/>
        <v>0</v>
      </c>
      <c r="AJ1213" s="346">
        <f t="shared" si="227"/>
        <v>0</v>
      </c>
      <c r="AK1213" s="346">
        <f t="shared" si="228"/>
        <v>0</v>
      </c>
      <c r="AL1213" s="346">
        <f t="shared" si="229"/>
        <v>0</v>
      </c>
      <c r="AM1213" s="346">
        <f t="shared" si="230"/>
        <v>0</v>
      </c>
      <c r="AN1213" s="346">
        <f t="shared" si="231"/>
        <v>0</v>
      </c>
      <c r="AO1213" s="346">
        <f t="shared" si="232"/>
        <v>0</v>
      </c>
    </row>
    <row r="1214" spans="1:41" x14ac:dyDescent="0.25">
      <c r="A1214" s="369"/>
      <c r="B1214" s="369"/>
      <c r="C1214" s="370"/>
      <c r="D1214" s="369"/>
      <c r="E1214" s="369"/>
      <c r="F1214" s="369"/>
      <c r="G1214" s="344">
        <f t="shared" si="233"/>
        <v>0</v>
      </c>
      <c r="H1214" s="369"/>
      <c r="I1214" s="369"/>
      <c r="J1214" s="369"/>
      <c r="K1214" s="369"/>
      <c r="L1214" s="369"/>
      <c r="M1214" s="369"/>
      <c r="N1214" s="369"/>
      <c r="O1214" s="369"/>
      <c r="P1214" s="371"/>
      <c r="Q1214" s="465">
        <f>IF(C1214&gt;Allgemeines!$C$12,0,SUM(G1214,H1214,J1214,K1214,M1214:N1214)-SUM(I1214,L1214,O1214:P1214))</f>
        <v>0</v>
      </c>
      <c r="R1214" s="369"/>
      <c r="S1214" s="369"/>
      <c r="T1214" s="369"/>
      <c r="U1214" s="369"/>
      <c r="V1214" s="344">
        <f t="shared" si="234"/>
        <v>0</v>
      </c>
      <c r="W1214" s="345">
        <f>IF(ISBLANK($B1214),0,VLOOKUP($B1214,Listen!$A$2:$C$45,2,FALSE))</f>
        <v>0</v>
      </c>
      <c r="X1214" s="345">
        <f>IF(ISBLANK($B1214),0,VLOOKUP($B1214,Listen!$A$2:$C$45,3,FALSE))</f>
        <v>0</v>
      </c>
      <c r="Y1214" s="372">
        <f t="shared" si="236"/>
        <v>0</v>
      </c>
      <c r="Z1214" s="372">
        <f t="shared" si="237"/>
        <v>0</v>
      </c>
      <c r="AA1214" s="372">
        <f t="shared" si="237"/>
        <v>0</v>
      </c>
      <c r="AB1214" s="372">
        <f t="shared" si="237"/>
        <v>0</v>
      </c>
      <c r="AC1214" s="372">
        <f t="shared" si="237"/>
        <v>0</v>
      </c>
      <c r="AD1214" s="372">
        <f t="shared" si="237"/>
        <v>0</v>
      </c>
      <c r="AE1214" s="372">
        <f t="shared" si="237"/>
        <v>0</v>
      </c>
      <c r="AF1214" s="346">
        <f t="shared" si="235"/>
        <v>0</v>
      </c>
      <c r="AG1214" s="346">
        <f>IF(C1214=Allgemeines!$C$12,SAV!$V1214-SAV!$AH1214,HLOOKUP(Allgemeines!$C$12-1,$AI$4:$AO$2000,ROW(C1214)-3,FALSE)-$AH1214)</f>
        <v>0</v>
      </c>
      <c r="AH1214" s="346">
        <f>HLOOKUP(Allgemeines!$C$12,$AI$4:$AO$2000,ROW(C1214)-3,FALSE)</f>
        <v>0</v>
      </c>
      <c r="AI1214" s="346">
        <f t="shared" si="226"/>
        <v>0</v>
      </c>
      <c r="AJ1214" s="346">
        <f t="shared" si="227"/>
        <v>0</v>
      </c>
      <c r="AK1214" s="346">
        <f t="shared" si="228"/>
        <v>0</v>
      </c>
      <c r="AL1214" s="346">
        <f t="shared" si="229"/>
        <v>0</v>
      </c>
      <c r="AM1214" s="346">
        <f t="shared" si="230"/>
        <v>0</v>
      </c>
      <c r="AN1214" s="346">
        <f t="shared" si="231"/>
        <v>0</v>
      </c>
      <c r="AO1214" s="346">
        <f t="shared" si="232"/>
        <v>0</v>
      </c>
    </row>
    <row r="1215" spans="1:41" x14ac:dyDescent="0.25">
      <c r="A1215" s="369"/>
      <c r="B1215" s="369"/>
      <c r="C1215" s="370"/>
      <c r="D1215" s="369"/>
      <c r="E1215" s="369"/>
      <c r="F1215" s="369"/>
      <c r="G1215" s="344">
        <f t="shared" si="233"/>
        <v>0</v>
      </c>
      <c r="H1215" s="369"/>
      <c r="I1215" s="369"/>
      <c r="J1215" s="369"/>
      <c r="K1215" s="369"/>
      <c r="L1215" s="369"/>
      <c r="M1215" s="369"/>
      <c r="N1215" s="369"/>
      <c r="O1215" s="369"/>
      <c r="P1215" s="371"/>
      <c r="Q1215" s="465">
        <f>IF(C1215&gt;Allgemeines!$C$12,0,SUM(G1215,H1215,J1215,K1215,M1215:N1215)-SUM(I1215,L1215,O1215:P1215))</f>
        <v>0</v>
      </c>
      <c r="R1215" s="369"/>
      <c r="S1215" s="369"/>
      <c r="T1215" s="369"/>
      <c r="U1215" s="369"/>
      <c r="V1215" s="344">
        <f t="shared" si="234"/>
        <v>0</v>
      </c>
      <c r="W1215" s="345">
        <f>IF(ISBLANK($B1215),0,VLOOKUP($B1215,Listen!$A$2:$C$45,2,FALSE))</f>
        <v>0</v>
      </c>
      <c r="X1215" s="345">
        <f>IF(ISBLANK($B1215),0,VLOOKUP($B1215,Listen!$A$2:$C$45,3,FALSE))</f>
        <v>0</v>
      </c>
      <c r="Y1215" s="372">
        <f t="shared" si="236"/>
        <v>0</v>
      </c>
      <c r="Z1215" s="372">
        <f t="shared" si="237"/>
        <v>0</v>
      </c>
      <c r="AA1215" s="372">
        <f t="shared" si="237"/>
        <v>0</v>
      </c>
      <c r="AB1215" s="372">
        <f t="shared" si="237"/>
        <v>0</v>
      </c>
      <c r="AC1215" s="372">
        <f t="shared" si="237"/>
        <v>0</v>
      </c>
      <c r="AD1215" s="372">
        <f t="shared" si="237"/>
        <v>0</v>
      </c>
      <c r="AE1215" s="372">
        <f t="shared" si="237"/>
        <v>0</v>
      </c>
      <c r="AF1215" s="346">
        <f t="shared" si="235"/>
        <v>0</v>
      </c>
      <c r="AG1215" s="346">
        <f>IF(C1215=Allgemeines!$C$12,SAV!$V1215-SAV!$AH1215,HLOOKUP(Allgemeines!$C$12-1,$AI$4:$AO$2000,ROW(C1215)-3,FALSE)-$AH1215)</f>
        <v>0</v>
      </c>
      <c r="AH1215" s="346">
        <f>HLOOKUP(Allgemeines!$C$12,$AI$4:$AO$2000,ROW(C1215)-3,FALSE)</f>
        <v>0</v>
      </c>
      <c r="AI1215" s="346">
        <f t="shared" si="226"/>
        <v>0</v>
      </c>
      <c r="AJ1215" s="346">
        <f t="shared" si="227"/>
        <v>0</v>
      </c>
      <c r="AK1215" s="346">
        <f t="shared" si="228"/>
        <v>0</v>
      </c>
      <c r="AL1215" s="346">
        <f t="shared" si="229"/>
        <v>0</v>
      </c>
      <c r="AM1215" s="346">
        <f t="shared" si="230"/>
        <v>0</v>
      </c>
      <c r="AN1215" s="346">
        <f t="shared" si="231"/>
        <v>0</v>
      </c>
      <c r="AO1215" s="346">
        <f t="shared" si="232"/>
        <v>0</v>
      </c>
    </row>
    <row r="1216" spans="1:41" x14ac:dyDescent="0.25">
      <c r="A1216" s="369"/>
      <c r="B1216" s="369"/>
      <c r="C1216" s="370"/>
      <c r="D1216" s="369"/>
      <c r="E1216" s="369"/>
      <c r="F1216" s="369"/>
      <c r="G1216" s="344">
        <f t="shared" si="233"/>
        <v>0</v>
      </c>
      <c r="H1216" s="369"/>
      <c r="I1216" s="369"/>
      <c r="J1216" s="369"/>
      <c r="K1216" s="369"/>
      <c r="L1216" s="369"/>
      <c r="M1216" s="369"/>
      <c r="N1216" s="369"/>
      <c r="O1216" s="369"/>
      <c r="P1216" s="371"/>
      <c r="Q1216" s="465">
        <f>IF(C1216&gt;Allgemeines!$C$12,0,SUM(G1216,H1216,J1216,K1216,M1216:N1216)-SUM(I1216,L1216,O1216:P1216))</f>
        <v>0</v>
      </c>
      <c r="R1216" s="369"/>
      <c r="S1216" s="369"/>
      <c r="T1216" s="369"/>
      <c r="U1216" s="369"/>
      <c r="V1216" s="344">
        <f t="shared" si="234"/>
        <v>0</v>
      </c>
      <c r="W1216" s="345">
        <f>IF(ISBLANK($B1216),0,VLOOKUP($B1216,Listen!$A$2:$C$45,2,FALSE))</f>
        <v>0</v>
      </c>
      <c r="X1216" s="345">
        <f>IF(ISBLANK($B1216),0,VLOOKUP($B1216,Listen!$A$2:$C$45,3,FALSE))</f>
        <v>0</v>
      </c>
      <c r="Y1216" s="372">
        <f t="shared" si="236"/>
        <v>0</v>
      </c>
      <c r="Z1216" s="372">
        <f t="shared" si="237"/>
        <v>0</v>
      </c>
      <c r="AA1216" s="372">
        <f t="shared" si="237"/>
        <v>0</v>
      </c>
      <c r="AB1216" s="372">
        <f t="shared" si="237"/>
        <v>0</v>
      </c>
      <c r="AC1216" s="372">
        <f t="shared" si="237"/>
        <v>0</v>
      </c>
      <c r="AD1216" s="372">
        <f t="shared" si="237"/>
        <v>0</v>
      </c>
      <c r="AE1216" s="372">
        <f t="shared" si="237"/>
        <v>0</v>
      </c>
      <c r="AF1216" s="346">
        <f t="shared" si="235"/>
        <v>0</v>
      </c>
      <c r="AG1216" s="346">
        <f>IF(C1216=Allgemeines!$C$12,SAV!$V1216-SAV!$AH1216,HLOOKUP(Allgemeines!$C$12-1,$AI$4:$AO$2000,ROW(C1216)-3,FALSE)-$AH1216)</f>
        <v>0</v>
      </c>
      <c r="AH1216" s="346">
        <f>HLOOKUP(Allgemeines!$C$12,$AI$4:$AO$2000,ROW(C1216)-3,FALSE)</f>
        <v>0</v>
      </c>
      <c r="AI1216" s="346">
        <f t="shared" si="226"/>
        <v>0</v>
      </c>
      <c r="AJ1216" s="346">
        <f t="shared" si="227"/>
        <v>0</v>
      </c>
      <c r="AK1216" s="346">
        <f t="shared" si="228"/>
        <v>0</v>
      </c>
      <c r="AL1216" s="346">
        <f t="shared" si="229"/>
        <v>0</v>
      </c>
      <c r="AM1216" s="346">
        <f t="shared" si="230"/>
        <v>0</v>
      </c>
      <c r="AN1216" s="346">
        <f t="shared" si="231"/>
        <v>0</v>
      </c>
      <c r="AO1216" s="346">
        <f t="shared" si="232"/>
        <v>0</v>
      </c>
    </row>
    <row r="1217" spans="1:41" x14ac:dyDescent="0.25">
      <c r="A1217" s="369"/>
      <c r="B1217" s="369"/>
      <c r="C1217" s="370"/>
      <c r="D1217" s="369"/>
      <c r="E1217" s="369"/>
      <c r="F1217" s="369"/>
      <c r="G1217" s="344">
        <f t="shared" si="233"/>
        <v>0</v>
      </c>
      <c r="H1217" s="369"/>
      <c r="I1217" s="369"/>
      <c r="J1217" s="369"/>
      <c r="K1217" s="369"/>
      <c r="L1217" s="369"/>
      <c r="M1217" s="369"/>
      <c r="N1217" s="369"/>
      <c r="O1217" s="369"/>
      <c r="P1217" s="371"/>
      <c r="Q1217" s="465">
        <f>IF(C1217&gt;Allgemeines!$C$12,0,SUM(G1217,H1217,J1217,K1217,M1217:N1217)-SUM(I1217,L1217,O1217:P1217))</f>
        <v>0</v>
      </c>
      <c r="R1217" s="369"/>
      <c r="S1217" s="369"/>
      <c r="T1217" s="369"/>
      <c r="U1217" s="369"/>
      <c r="V1217" s="344">
        <f t="shared" si="234"/>
        <v>0</v>
      </c>
      <c r="W1217" s="345">
        <f>IF(ISBLANK($B1217),0,VLOOKUP($B1217,Listen!$A$2:$C$45,2,FALSE))</f>
        <v>0</v>
      </c>
      <c r="X1217" s="345">
        <f>IF(ISBLANK($B1217),0,VLOOKUP($B1217,Listen!$A$2:$C$45,3,FALSE))</f>
        <v>0</v>
      </c>
      <c r="Y1217" s="372">
        <f t="shared" si="236"/>
        <v>0</v>
      </c>
      <c r="Z1217" s="372">
        <f t="shared" si="237"/>
        <v>0</v>
      </c>
      <c r="AA1217" s="372">
        <f t="shared" si="237"/>
        <v>0</v>
      </c>
      <c r="AB1217" s="372">
        <f t="shared" si="237"/>
        <v>0</v>
      </c>
      <c r="AC1217" s="372">
        <f t="shared" si="237"/>
        <v>0</v>
      </c>
      <c r="AD1217" s="372">
        <f t="shared" si="237"/>
        <v>0</v>
      </c>
      <c r="AE1217" s="372">
        <f t="shared" si="237"/>
        <v>0</v>
      </c>
      <c r="AF1217" s="346">
        <f t="shared" si="235"/>
        <v>0</v>
      </c>
      <c r="AG1217" s="346">
        <f>IF(C1217=Allgemeines!$C$12,SAV!$V1217-SAV!$AH1217,HLOOKUP(Allgemeines!$C$12-1,$AI$4:$AO$2000,ROW(C1217)-3,FALSE)-$AH1217)</f>
        <v>0</v>
      </c>
      <c r="AH1217" s="346">
        <f>HLOOKUP(Allgemeines!$C$12,$AI$4:$AO$2000,ROW(C1217)-3,FALSE)</f>
        <v>0</v>
      </c>
      <c r="AI1217" s="346">
        <f t="shared" si="226"/>
        <v>0</v>
      </c>
      <c r="AJ1217" s="346">
        <f t="shared" si="227"/>
        <v>0</v>
      </c>
      <c r="AK1217" s="346">
        <f t="shared" si="228"/>
        <v>0</v>
      </c>
      <c r="AL1217" s="346">
        <f t="shared" si="229"/>
        <v>0</v>
      </c>
      <c r="AM1217" s="346">
        <f t="shared" si="230"/>
        <v>0</v>
      </c>
      <c r="AN1217" s="346">
        <f t="shared" si="231"/>
        <v>0</v>
      </c>
      <c r="AO1217" s="346">
        <f t="shared" si="232"/>
        <v>0</v>
      </c>
    </row>
    <row r="1218" spans="1:41" x14ac:dyDescent="0.25">
      <c r="A1218" s="369"/>
      <c r="B1218" s="369"/>
      <c r="C1218" s="370"/>
      <c r="D1218" s="369"/>
      <c r="E1218" s="369"/>
      <c r="F1218" s="369"/>
      <c r="G1218" s="344">
        <f t="shared" si="233"/>
        <v>0</v>
      </c>
      <c r="H1218" s="369"/>
      <c r="I1218" s="369"/>
      <c r="J1218" s="369"/>
      <c r="K1218" s="369"/>
      <c r="L1218" s="369"/>
      <c r="M1218" s="369"/>
      <c r="N1218" s="369"/>
      <c r="O1218" s="369"/>
      <c r="P1218" s="371"/>
      <c r="Q1218" s="465">
        <f>IF(C1218&gt;Allgemeines!$C$12,0,SUM(G1218,H1218,J1218,K1218,M1218:N1218)-SUM(I1218,L1218,O1218:P1218))</f>
        <v>0</v>
      </c>
      <c r="R1218" s="369"/>
      <c r="S1218" s="369"/>
      <c r="T1218" s="369"/>
      <c r="U1218" s="369"/>
      <c r="V1218" s="344">
        <f t="shared" si="234"/>
        <v>0</v>
      </c>
      <c r="W1218" s="345">
        <f>IF(ISBLANK($B1218),0,VLOOKUP($B1218,Listen!$A$2:$C$45,2,FALSE))</f>
        <v>0</v>
      </c>
      <c r="X1218" s="345">
        <f>IF(ISBLANK($B1218),0,VLOOKUP($B1218,Listen!$A$2:$C$45,3,FALSE))</f>
        <v>0</v>
      </c>
      <c r="Y1218" s="372">
        <f t="shared" si="236"/>
        <v>0</v>
      </c>
      <c r="Z1218" s="372">
        <f t="shared" si="237"/>
        <v>0</v>
      </c>
      <c r="AA1218" s="372">
        <f t="shared" si="237"/>
        <v>0</v>
      </c>
      <c r="AB1218" s="372">
        <f t="shared" si="237"/>
        <v>0</v>
      </c>
      <c r="AC1218" s="372">
        <f t="shared" si="237"/>
        <v>0</v>
      </c>
      <c r="AD1218" s="372">
        <f t="shared" si="237"/>
        <v>0</v>
      </c>
      <c r="AE1218" s="372">
        <f t="shared" si="237"/>
        <v>0</v>
      </c>
      <c r="AF1218" s="346">
        <f t="shared" si="235"/>
        <v>0</v>
      </c>
      <c r="AG1218" s="346">
        <f>IF(C1218=Allgemeines!$C$12,SAV!$V1218-SAV!$AH1218,HLOOKUP(Allgemeines!$C$12-1,$AI$4:$AO$2000,ROW(C1218)-3,FALSE)-$AH1218)</f>
        <v>0</v>
      </c>
      <c r="AH1218" s="346">
        <f>HLOOKUP(Allgemeines!$C$12,$AI$4:$AO$2000,ROW(C1218)-3,FALSE)</f>
        <v>0</v>
      </c>
      <c r="AI1218" s="346">
        <f t="shared" si="226"/>
        <v>0</v>
      </c>
      <c r="AJ1218" s="346">
        <f t="shared" si="227"/>
        <v>0</v>
      </c>
      <c r="AK1218" s="346">
        <f t="shared" si="228"/>
        <v>0</v>
      </c>
      <c r="AL1218" s="346">
        <f t="shared" si="229"/>
        <v>0</v>
      </c>
      <c r="AM1218" s="346">
        <f t="shared" si="230"/>
        <v>0</v>
      </c>
      <c r="AN1218" s="346">
        <f t="shared" si="231"/>
        <v>0</v>
      </c>
      <c r="AO1218" s="346">
        <f t="shared" si="232"/>
        <v>0</v>
      </c>
    </row>
    <row r="1219" spans="1:41" x14ac:dyDescent="0.25">
      <c r="A1219" s="369"/>
      <c r="B1219" s="369"/>
      <c r="C1219" s="370"/>
      <c r="D1219" s="369"/>
      <c r="E1219" s="369"/>
      <c r="F1219" s="369"/>
      <c r="G1219" s="344">
        <f t="shared" si="233"/>
        <v>0</v>
      </c>
      <c r="H1219" s="369"/>
      <c r="I1219" s="369"/>
      <c r="J1219" s="369"/>
      <c r="K1219" s="369"/>
      <c r="L1219" s="369"/>
      <c r="M1219" s="369"/>
      <c r="N1219" s="369"/>
      <c r="O1219" s="369"/>
      <c r="P1219" s="371"/>
      <c r="Q1219" s="465">
        <f>IF(C1219&gt;Allgemeines!$C$12,0,SUM(G1219,H1219,J1219,K1219,M1219:N1219)-SUM(I1219,L1219,O1219:P1219))</f>
        <v>0</v>
      </c>
      <c r="R1219" s="369"/>
      <c r="S1219" s="369"/>
      <c r="T1219" s="369"/>
      <c r="U1219" s="369"/>
      <c r="V1219" s="344">
        <f t="shared" si="234"/>
        <v>0</v>
      </c>
      <c r="W1219" s="345">
        <f>IF(ISBLANK($B1219),0,VLOOKUP($B1219,Listen!$A$2:$C$45,2,FALSE))</f>
        <v>0</v>
      </c>
      <c r="X1219" s="345">
        <f>IF(ISBLANK($B1219),0,VLOOKUP($B1219,Listen!$A$2:$C$45,3,FALSE))</f>
        <v>0</v>
      </c>
      <c r="Y1219" s="372">
        <f t="shared" si="236"/>
        <v>0</v>
      </c>
      <c r="Z1219" s="372">
        <f t="shared" si="237"/>
        <v>0</v>
      </c>
      <c r="AA1219" s="372">
        <f t="shared" si="237"/>
        <v>0</v>
      </c>
      <c r="AB1219" s="372">
        <f t="shared" si="237"/>
        <v>0</v>
      </c>
      <c r="AC1219" s="372">
        <f t="shared" si="237"/>
        <v>0</v>
      </c>
      <c r="AD1219" s="372">
        <f t="shared" si="237"/>
        <v>0</v>
      </c>
      <c r="AE1219" s="372">
        <f t="shared" si="237"/>
        <v>0</v>
      </c>
      <c r="AF1219" s="346">
        <f t="shared" si="235"/>
        <v>0</v>
      </c>
      <c r="AG1219" s="346">
        <f>IF(C1219=Allgemeines!$C$12,SAV!$V1219-SAV!$AH1219,HLOOKUP(Allgemeines!$C$12-1,$AI$4:$AO$2000,ROW(C1219)-3,FALSE)-$AH1219)</f>
        <v>0</v>
      </c>
      <c r="AH1219" s="346">
        <f>HLOOKUP(Allgemeines!$C$12,$AI$4:$AO$2000,ROW(C1219)-3,FALSE)</f>
        <v>0</v>
      </c>
      <c r="AI1219" s="346">
        <f t="shared" si="226"/>
        <v>0</v>
      </c>
      <c r="AJ1219" s="346">
        <f t="shared" si="227"/>
        <v>0</v>
      </c>
      <c r="AK1219" s="346">
        <f t="shared" si="228"/>
        <v>0</v>
      </c>
      <c r="AL1219" s="346">
        <f t="shared" si="229"/>
        <v>0</v>
      </c>
      <c r="AM1219" s="346">
        <f t="shared" si="230"/>
        <v>0</v>
      </c>
      <c r="AN1219" s="346">
        <f t="shared" si="231"/>
        <v>0</v>
      </c>
      <c r="AO1219" s="346">
        <f t="shared" si="232"/>
        <v>0</v>
      </c>
    </row>
    <row r="1220" spans="1:41" x14ac:dyDescent="0.25">
      <c r="A1220" s="369"/>
      <c r="B1220" s="369"/>
      <c r="C1220" s="370"/>
      <c r="D1220" s="369"/>
      <c r="E1220" s="369"/>
      <c r="F1220" s="369"/>
      <c r="G1220" s="344">
        <f t="shared" si="233"/>
        <v>0</v>
      </c>
      <c r="H1220" s="369"/>
      <c r="I1220" s="369"/>
      <c r="J1220" s="369"/>
      <c r="K1220" s="369"/>
      <c r="L1220" s="369"/>
      <c r="M1220" s="369"/>
      <c r="N1220" s="369"/>
      <c r="O1220" s="369"/>
      <c r="P1220" s="371"/>
      <c r="Q1220" s="465">
        <f>IF(C1220&gt;Allgemeines!$C$12,0,SUM(G1220,H1220,J1220,K1220,M1220:N1220)-SUM(I1220,L1220,O1220:P1220))</f>
        <v>0</v>
      </c>
      <c r="R1220" s="369"/>
      <c r="S1220" s="369"/>
      <c r="T1220" s="369"/>
      <c r="U1220" s="369"/>
      <c r="V1220" s="344">
        <f t="shared" si="234"/>
        <v>0</v>
      </c>
      <c r="W1220" s="345">
        <f>IF(ISBLANK($B1220),0,VLOOKUP($B1220,Listen!$A$2:$C$45,2,FALSE))</f>
        <v>0</v>
      </c>
      <c r="X1220" s="345">
        <f>IF(ISBLANK($B1220),0,VLOOKUP($B1220,Listen!$A$2:$C$45,3,FALSE))</f>
        <v>0</v>
      </c>
      <c r="Y1220" s="372">
        <f t="shared" si="236"/>
        <v>0</v>
      </c>
      <c r="Z1220" s="372">
        <f t="shared" si="237"/>
        <v>0</v>
      </c>
      <c r="AA1220" s="372">
        <f t="shared" si="237"/>
        <v>0</v>
      </c>
      <c r="AB1220" s="372">
        <f t="shared" si="237"/>
        <v>0</v>
      </c>
      <c r="AC1220" s="372">
        <f t="shared" si="237"/>
        <v>0</v>
      </c>
      <c r="AD1220" s="372">
        <f t="shared" si="237"/>
        <v>0</v>
      </c>
      <c r="AE1220" s="372">
        <f t="shared" si="237"/>
        <v>0</v>
      </c>
      <c r="AF1220" s="346">
        <f t="shared" si="235"/>
        <v>0</v>
      </c>
      <c r="AG1220" s="346">
        <f>IF(C1220=Allgemeines!$C$12,SAV!$V1220-SAV!$AH1220,HLOOKUP(Allgemeines!$C$12-1,$AI$4:$AO$2000,ROW(C1220)-3,FALSE)-$AH1220)</f>
        <v>0</v>
      </c>
      <c r="AH1220" s="346">
        <f>HLOOKUP(Allgemeines!$C$12,$AI$4:$AO$2000,ROW(C1220)-3,FALSE)</f>
        <v>0</v>
      </c>
      <c r="AI1220" s="346">
        <f t="shared" si="226"/>
        <v>0</v>
      </c>
      <c r="AJ1220" s="346">
        <f t="shared" si="227"/>
        <v>0</v>
      </c>
      <c r="AK1220" s="346">
        <f t="shared" si="228"/>
        <v>0</v>
      </c>
      <c r="AL1220" s="346">
        <f t="shared" si="229"/>
        <v>0</v>
      </c>
      <c r="AM1220" s="346">
        <f t="shared" si="230"/>
        <v>0</v>
      </c>
      <c r="AN1220" s="346">
        <f t="shared" si="231"/>
        <v>0</v>
      </c>
      <c r="AO1220" s="346">
        <f t="shared" si="232"/>
        <v>0</v>
      </c>
    </row>
    <row r="1221" spans="1:41" x14ac:dyDescent="0.25">
      <c r="A1221" s="369"/>
      <c r="B1221" s="369"/>
      <c r="C1221" s="370"/>
      <c r="D1221" s="369"/>
      <c r="E1221" s="369"/>
      <c r="F1221" s="369"/>
      <c r="G1221" s="344">
        <f t="shared" si="233"/>
        <v>0</v>
      </c>
      <c r="H1221" s="369"/>
      <c r="I1221" s="369"/>
      <c r="J1221" s="369"/>
      <c r="K1221" s="369"/>
      <c r="L1221" s="369"/>
      <c r="M1221" s="369"/>
      <c r="N1221" s="369"/>
      <c r="O1221" s="369"/>
      <c r="P1221" s="371"/>
      <c r="Q1221" s="465">
        <f>IF(C1221&gt;Allgemeines!$C$12,0,SUM(G1221,H1221,J1221,K1221,M1221:N1221)-SUM(I1221,L1221,O1221:P1221))</f>
        <v>0</v>
      </c>
      <c r="R1221" s="369"/>
      <c r="S1221" s="369"/>
      <c r="T1221" s="369"/>
      <c r="U1221" s="369"/>
      <c r="V1221" s="344">
        <f t="shared" si="234"/>
        <v>0</v>
      </c>
      <c r="W1221" s="345">
        <f>IF(ISBLANK($B1221),0,VLOOKUP($B1221,Listen!$A$2:$C$45,2,FALSE))</f>
        <v>0</v>
      </c>
      <c r="X1221" s="345">
        <f>IF(ISBLANK($B1221),0,VLOOKUP($B1221,Listen!$A$2:$C$45,3,FALSE))</f>
        <v>0</v>
      </c>
      <c r="Y1221" s="372">
        <f t="shared" si="236"/>
        <v>0</v>
      </c>
      <c r="Z1221" s="372">
        <f t="shared" si="237"/>
        <v>0</v>
      </c>
      <c r="AA1221" s="372">
        <f t="shared" si="237"/>
        <v>0</v>
      </c>
      <c r="AB1221" s="372">
        <f t="shared" si="237"/>
        <v>0</v>
      </c>
      <c r="AC1221" s="372">
        <f t="shared" si="237"/>
        <v>0</v>
      </c>
      <c r="AD1221" s="372">
        <f t="shared" si="237"/>
        <v>0</v>
      </c>
      <c r="AE1221" s="372">
        <f t="shared" ref="Z1221:AE1264" si="238">$W1221</f>
        <v>0</v>
      </c>
      <c r="AF1221" s="346">
        <f t="shared" si="235"/>
        <v>0</v>
      </c>
      <c r="AG1221" s="346">
        <f>IF(C1221=Allgemeines!$C$12,SAV!$V1221-SAV!$AH1221,HLOOKUP(Allgemeines!$C$12-1,$AI$4:$AO$2000,ROW(C1221)-3,FALSE)-$AH1221)</f>
        <v>0</v>
      </c>
      <c r="AH1221" s="346">
        <f>HLOOKUP(Allgemeines!$C$12,$AI$4:$AO$2000,ROW(C1221)-3,FALSE)</f>
        <v>0</v>
      </c>
      <c r="AI1221" s="346">
        <f t="shared" ref="AI1221:AI1284" si="239">IF(OR($C1221=0,$V1221=0),0,IF($C1221&lt;=AI$4,$V1221-$V1221/Y1221*(AI$4-$C1221+1),0))</f>
        <v>0</v>
      </c>
      <c r="AJ1221" s="346">
        <f t="shared" ref="AJ1221:AJ1284" si="240">IF(OR($C1221=0,$V1221=0,Z1221-(AJ$4-$C1221)=0),0,IF($C1221&lt;AJ$4,AI1221-AI1221/(Z1221-(AJ$4-$C1221)),IF($C1221=AJ$4,$V1221-$V1221/Z1221,0)))</f>
        <v>0</v>
      </c>
      <c r="AK1221" s="346">
        <f t="shared" ref="AK1221:AK1284" si="241">IF(OR($C1221=0,$V1221=0,AA1221-(AK$4-$C1221)=0),0,IF($C1221&lt;AK$4,AJ1221-AJ1221/(AA1221-(AK$4-$C1221)),IF($C1221=AK$4,$V1221-$V1221/AA1221,0)))</f>
        <v>0</v>
      </c>
      <c r="AL1221" s="346">
        <f t="shared" ref="AL1221:AL1284" si="242">IF(OR($C1221=0,$V1221=0,AB1221-(AL$4-$C1221)=0),0,IF($C1221&lt;AL$4,AK1221-AK1221/(AB1221-(AL$4-$C1221)),IF($C1221=AL$4,$V1221-$V1221/AB1221,0)))</f>
        <v>0</v>
      </c>
      <c r="AM1221" s="346">
        <f t="shared" ref="AM1221:AM1284" si="243">IF(OR($C1221=0,$V1221=0,AC1221-(AM$4-$C1221)=0),0,IF($C1221&lt;AM$4,AL1221-AL1221/(AC1221-(AM$4-$C1221)),IF($C1221=AM$4,$V1221-$V1221/AC1221,0)))</f>
        <v>0</v>
      </c>
      <c r="AN1221" s="346">
        <f t="shared" ref="AN1221:AN1284" si="244">IF(OR($C1221=0,$V1221=0,AD1221-(AN$4-$C1221)=0),0,IF($C1221&lt;AN$4,AM1221-AM1221/(AD1221-(AN$4-$C1221)),IF($C1221=AN$4,$V1221-$V1221/AD1221,0)))</f>
        <v>0</v>
      </c>
      <c r="AO1221" s="346">
        <f t="shared" ref="AO1221:AO1284" si="245">IF(OR($C1221=0,$V1221=0,AE1221-(AO$4-$C1221)=0),0,IF($C1221&lt;AO$4,AN1221-AN1221/(AE1221-(AO$4-$C1221)),IF($C1221=AO$4,$V1221-$V1221/AE1221,0)))</f>
        <v>0</v>
      </c>
    </row>
    <row r="1222" spans="1:41" x14ac:dyDescent="0.25">
      <c r="A1222" s="369"/>
      <c r="B1222" s="369"/>
      <c r="C1222" s="370"/>
      <c r="D1222" s="369"/>
      <c r="E1222" s="369"/>
      <c r="F1222" s="369"/>
      <c r="G1222" s="344">
        <f t="shared" ref="G1222:G1285" si="246">D1222*E1222/100</f>
        <v>0</v>
      </c>
      <c r="H1222" s="369"/>
      <c r="I1222" s="369"/>
      <c r="J1222" s="369"/>
      <c r="K1222" s="369"/>
      <c r="L1222" s="369"/>
      <c r="M1222" s="369"/>
      <c r="N1222" s="369"/>
      <c r="O1222" s="369"/>
      <c r="P1222" s="371"/>
      <c r="Q1222" s="465">
        <f>IF(C1222&gt;Allgemeines!$C$12,0,SUM(G1222,H1222,J1222,K1222,M1222:N1222)-SUM(I1222,L1222,O1222:P1222))</f>
        <v>0</v>
      </c>
      <c r="R1222" s="369"/>
      <c r="S1222" s="369"/>
      <c r="T1222" s="369"/>
      <c r="U1222" s="369"/>
      <c r="V1222" s="344">
        <f t="shared" ref="V1222:V1285" si="247">Q1222-SUM(R1222:U1222)</f>
        <v>0</v>
      </c>
      <c r="W1222" s="345">
        <f>IF(ISBLANK($B1222),0,VLOOKUP($B1222,Listen!$A$2:$C$45,2,FALSE))</f>
        <v>0</v>
      </c>
      <c r="X1222" s="345">
        <f>IF(ISBLANK($B1222),0,VLOOKUP($B1222,Listen!$A$2:$C$45,3,FALSE))</f>
        <v>0</v>
      </c>
      <c r="Y1222" s="372">
        <f t="shared" si="236"/>
        <v>0</v>
      </c>
      <c r="Z1222" s="372">
        <f t="shared" si="238"/>
        <v>0</v>
      </c>
      <c r="AA1222" s="372">
        <f t="shared" si="238"/>
        <v>0</v>
      </c>
      <c r="AB1222" s="372">
        <f t="shared" si="238"/>
        <v>0</v>
      </c>
      <c r="AC1222" s="372">
        <f t="shared" si="238"/>
        <v>0</v>
      </c>
      <c r="AD1222" s="372">
        <f t="shared" si="238"/>
        <v>0</v>
      </c>
      <c r="AE1222" s="372">
        <f t="shared" si="238"/>
        <v>0</v>
      </c>
      <c r="AF1222" s="346">
        <f t="shared" ref="AF1222:AF1285" si="248">AH1222+AG1222</f>
        <v>0</v>
      </c>
      <c r="AG1222" s="346">
        <f>IF(C1222=Allgemeines!$C$12,SAV!$V1222-SAV!$AH1222,HLOOKUP(Allgemeines!$C$12-1,$AI$4:$AO$2000,ROW(C1222)-3,FALSE)-$AH1222)</f>
        <v>0</v>
      </c>
      <c r="AH1222" s="346">
        <f>HLOOKUP(Allgemeines!$C$12,$AI$4:$AO$2000,ROW(C1222)-3,FALSE)</f>
        <v>0</v>
      </c>
      <c r="AI1222" s="346">
        <f t="shared" si="239"/>
        <v>0</v>
      </c>
      <c r="AJ1222" s="346">
        <f t="shared" si="240"/>
        <v>0</v>
      </c>
      <c r="AK1222" s="346">
        <f t="shared" si="241"/>
        <v>0</v>
      </c>
      <c r="AL1222" s="346">
        <f t="shared" si="242"/>
        <v>0</v>
      </c>
      <c r="AM1222" s="346">
        <f t="shared" si="243"/>
        <v>0</v>
      </c>
      <c r="AN1222" s="346">
        <f t="shared" si="244"/>
        <v>0</v>
      </c>
      <c r="AO1222" s="346">
        <f t="shared" si="245"/>
        <v>0</v>
      </c>
    </row>
    <row r="1223" spans="1:41" x14ac:dyDescent="0.25">
      <c r="A1223" s="369"/>
      <c r="B1223" s="369"/>
      <c r="C1223" s="370"/>
      <c r="D1223" s="369"/>
      <c r="E1223" s="369"/>
      <c r="F1223" s="369"/>
      <c r="G1223" s="344">
        <f t="shared" si="246"/>
        <v>0</v>
      </c>
      <c r="H1223" s="369"/>
      <c r="I1223" s="369"/>
      <c r="J1223" s="369"/>
      <c r="K1223" s="369"/>
      <c r="L1223" s="369"/>
      <c r="M1223" s="369"/>
      <c r="N1223" s="369"/>
      <c r="O1223" s="369"/>
      <c r="P1223" s="371"/>
      <c r="Q1223" s="465">
        <f>IF(C1223&gt;Allgemeines!$C$12,0,SUM(G1223,H1223,J1223,K1223,M1223:N1223)-SUM(I1223,L1223,O1223:P1223))</f>
        <v>0</v>
      </c>
      <c r="R1223" s="369"/>
      <c r="S1223" s="369"/>
      <c r="T1223" s="369"/>
      <c r="U1223" s="369"/>
      <c r="V1223" s="344">
        <f t="shared" si="247"/>
        <v>0</v>
      </c>
      <c r="W1223" s="345">
        <f>IF(ISBLANK($B1223),0,VLOOKUP($B1223,Listen!$A$2:$C$45,2,FALSE))</f>
        <v>0</v>
      </c>
      <c r="X1223" s="345">
        <f>IF(ISBLANK($B1223),0,VLOOKUP($B1223,Listen!$A$2:$C$45,3,FALSE))</f>
        <v>0</v>
      </c>
      <c r="Y1223" s="372">
        <f t="shared" si="236"/>
        <v>0</v>
      </c>
      <c r="Z1223" s="372">
        <f t="shared" si="238"/>
        <v>0</v>
      </c>
      <c r="AA1223" s="372">
        <f t="shared" si="238"/>
        <v>0</v>
      </c>
      <c r="AB1223" s="372">
        <f t="shared" si="238"/>
        <v>0</v>
      </c>
      <c r="AC1223" s="372">
        <f t="shared" si="238"/>
        <v>0</v>
      </c>
      <c r="AD1223" s="372">
        <f t="shared" si="238"/>
        <v>0</v>
      </c>
      <c r="AE1223" s="372">
        <f t="shared" si="238"/>
        <v>0</v>
      </c>
      <c r="AF1223" s="346">
        <f t="shared" si="248"/>
        <v>0</v>
      </c>
      <c r="AG1223" s="346">
        <f>IF(C1223=Allgemeines!$C$12,SAV!$V1223-SAV!$AH1223,HLOOKUP(Allgemeines!$C$12-1,$AI$4:$AO$2000,ROW(C1223)-3,FALSE)-$AH1223)</f>
        <v>0</v>
      </c>
      <c r="AH1223" s="346">
        <f>HLOOKUP(Allgemeines!$C$12,$AI$4:$AO$2000,ROW(C1223)-3,FALSE)</f>
        <v>0</v>
      </c>
      <c r="AI1223" s="346">
        <f t="shared" si="239"/>
        <v>0</v>
      </c>
      <c r="AJ1223" s="346">
        <f t="shared" si="240"/>
        <v>0</v>
      </c>
      <c r="AK1223" s="346">
        <f t="shared" si="241"/>
        <v>0</v>
      </c>
      <c r="AL1223" s="346">
        <f t="shared" si="242"/>
        <v>0</v>
      </c>
      <c r="AM1223" s="346">
        <f t="shared" si="243"/>
        <v>0</v>
      </c>
      <c r="AN1223" s="346">
        <f t="shared" si="244"/>
        <v>0</v>
      </c>
      <c r="AO1223" s="346">
        <f t="shared" si="245"/>
        <v>0</v>
      </c>
    </row>
    <row r="1224" spans="1:41" x14ac:dyDescent="0.25">
      <c r="A1224" s="369"/>
      <c r="B1224" s="369"/>
      <c r="C1224" s="370"/>
      <c r="D1224" s="369"/>
      <c r="E1224" s="369"/>
      <c r="F1224" s="369"/>
      <c r="G1224" s="344">
        <f t="shared" si="246"/>
        <v>0</v>
      </c>
      <c r="H1224" s="369"/>
      <c r="I1224" s="369"/>
      <c r="J1224" s="369"/>
      <c r="K1224" s="369"/>
      <c r="L1224" s="369"/>
      <c r="M1224" s="369"/>
      <c r="N1224" s="369"/>
      <c r="O1224" s="369"/>
      <c r="P1224" s="371"/>
      <c r="Q1224" s="465">
        <f>IF(C1224&gt;Allgemeines!$C$12,0,SUM(G1224,H1224,J1224,K1224,M1224:N1224)-SUM(I1224,L1224,O1224:P1224))</f>
        <v>0</v>
      </c>
      <c r="R1224" s="369"/>
      <c r="S1224" s="369"/>
      <c r="T1224" s="369"/>
      <c r="U1224" s="369"/>
      <c r="V1224" s="344">
        <f t="shared" si="247"/>
        <v>0</v>
      </c>
      <c r="W1224" s="345">
        <f>IF(ISBLANK($B1224),0,VLOOKUP($B1224,Listen!$A$2:$C$45,2,FALSE))</f>
        <v>0</v>
      </c>
      <c r="X1224" s="345">
        <f>IF(ISBLANK($B1224),0,VLOOKUP($B1224,Listen!$A$2:$C$45,3,FALSE))</f>
        <v>0</v>
      </c>
      <c r="Y1224" s="372">
        <f t="shared" si="236"/>
        <v>0</v>
      </c>
      <c r="Z1224" s="372">
        <f t="shared" si="238"/>
        <v>0</v>
      </c>
      <c r="AA1224" s="372">
        <f t="shared" si="238"/>
        <v>0</v>
      </c>
      <c r="AB1224" s="372">
        <f t="shared" si="238"/>
        <v>0</v>
      </c>
      <c r="AC1224" s="372">
        <f t="shared" si="238"/>
        <v>0</v>
      </c>
      <c r="AD1224" s="372">
        <f t="shared" si="238"/>
        <v>0</v>
      </c>
      <c r="AE1224" s="372">
        <f t="shared" si="238"/>
        <v>0</v>
      </c>
      <c r="AF1224" s="346">
        <f t="shared" si="248"/>
        <v>0</v>
      </c>
      <c r="AG1224" s="346">
        <f>IF(C1224=Allgemeines!$C$12,SAV!$V1224-SAV!$AH1224,HLOOKUP(Allgemeines!$C$12-1,$AI$4:$AO$2000,ROW(C1224)-3,FALSE)-$AH1224)</f>
        <v>0</v>
      </c>
      <c r="AH1224" s="346">
        <f>HLOOKUP(Allgemeines!$C$12,$AI$4:$AO$2000,ROW(C1224)-3,FALSE)</f>
        <v>0</v>
      </c>
      <c r="AI1224" s="346">
        <f t="shared" si="239"/>
        <v>0</v>
      </c>
      <c r="AJ1224" s="346">
        <f t="shared" si="240"/>
        <v>0</v>
      </c>
      <c r="AK1224" s="346">
        <f t="shared" si="241"/>
        <v>0</v>
      </c>
      <c r="AL1224" s="346">
        <f t="shared" si="242"/>
        <v>0</v>
      </c>
      <c r="AM1224" s="346">
        <f t="shared" si="243"/>
        <v>0</v>
      </c>
      <c r="AN1224" s="346">
        <f t="shared" si="244"/>
        <v>0</v>
      </c>
      <c r="AO1224" s="346">
        <f t="shared" si="245"/>
        <v>0</v>
      </c>
    </row>
    <row r="1225" spans="1:41" x14ac:dyDescent="0.25">
      <c r="A1225" s="369"/>
      <c r="B1225" s="369"/>
      <c r="C1225" s="370"/>
      <c r="D1225" s="369"/>
      <c r="E1225" s="369"/>
      <c r="F1225" s="369"/>
      <c r="G1225" s="344">
        <f t="shared" si="246"/>
        <v>0</v>
      </c>
      <c r="H1225" s="369"/>
      <c r="I1225" s="369"/>
      <c r="J1225" s="369"/>
      <c r="K1225" s="369"/>
      <c r="L1225" s="369"/>
      <c r="M1225" s="369"/>
      <c r="N1225" s="369"/>
      <c r="O1225" s="369"/>
      <c r="P1225" s="371"/>
      <c r="Q1225" s="465">
        <f>IF(C1225&gt;Allgemeines!$C$12,0,SUM(G1225,H1225,J1225,K1225,M1225:N1225)-SUM(I1225,L1225,O1225:P1225))</f>
        <v>0</v>
      </c>
      <c r="R1225" s="369"/>
      <c r="S1225" s="369"/>
      <c r="T1225" s="369"/>
      <c r="U1225" s="369"/>
      <c r="V1225" s="344">
        <f t="shared" si="247"/>
        <v>0</v>
      </c>
      <c r="W1225" s="345">
        <f>IF(ISBLANK($B1225),0,VLOOKUP($B1225,Listen!$A$2:$C$45,2,FALSE))</f>
        <v>0</v>
      </c>
      <c r="X1225" s="345">
        <f>IF(ISBLANK($B1225),0,VLOOKUP($B1225,Listen!$A$2:$C$45,3,FALSE))</f>
        <v>0</v>
      </c>
      <c r="Y1225" s="372">
        <f t="shared" si="236"/>
        <v>0</v>
      </c>
      <c r="Z1225" s="372">
        <f t="shared" si="238"/>
        <v>0</v>
      </c>
      <c r="AA1225" s="372">
        <f t="shared" si="238"/>
        <v>0</v>
      </c>
      <c r="AB1225" s="372">
        <f t="shared" si="238"/>
        <v>0</v>
      </c>
      <c r="AC1225" s="372">
        <f t="shared" si="238"/>
        <v>0</v>
      </c>
      <c r="AD1225" s="372">
        <f t="shared" si="238"/>
        <v>0</v>
      </c>
      <c r="AE1225" s="372">
        <f t="shared" si="238"/>
        <v>0</v>
      </c>
      <c r="AF1225" s="346">
        <f t="shared" si="248"/>
        <v>0</v>
      </c>
      <c r="AG1225" s="346">
        <f>IF(C1225=Allgemeines!$C$12,SAV!$V1225-SAV!$AH1225,HLOOKUP(Allgemeines!$C$12-1,$AI$4:$AO$2000,ROW(C1225)-3,FALSE)-$AH1225)</f>
        <v>0</v>
      </c>
      <c r="AH1225" s="346">
        <f>HLOOKUP(Allgemeines!$C$12,$AI$4:$AO$2000,ROW(C1225)-3,FALSE)</f>
        <v>0</v>
      </c>
      <c r="AI1225" s="346">
        <f t="shared" si="239"/>
        <v>0</v>
      </c>
      <c r="AJ1225" s="346">
        <f t="shared" si="240"/>
        <v>0</v>
      </c>
      <c r="AK1225" s="346">
        <f t="shared" si="241"/>
        <v>0</v>
      </c>
      <c r="AL1225" s="346">
        <f t="shared" si="242"/>
        <v>0</v>
      </c>
      <c r="AM1225" s="346">
        <f t="shared" si="243"/>
        <v>0</v>
      </c>
      <c r="AN1225" s="346">
        <f t="shared" si="244"/>
        <v>0</v>
      </c>
      <c r="AO1225" s="346">
        <f t="shared" si="245"/>
        <v>0</v>
      </c>
    </row>
    <row r="1226" spans="1:41" x14ac:dyDescent="0.25">
      <c r="A1226" s="369"/>
      <c r="B1226" s="369"/>
      <c r="C1226" s="370"/>
      <c r="D1226" s="369"/>
      <c r="E1226" s="369"/>
      <c r="F1226" s="369"/>
      <c r="G1226" s="344">
        <f t="shared" si="246"/>
        <v>0</v>
      </c>
      <c r="H1226" s="369"/>
      <c r="I1226" s="369"/>
      <c r="J1226" s="369"/>
      <c r="K1226" s="369"/>
      <c r="L1226" s="369"/>
      <c r="M1226" s="369"/>
      <c r="N1226" s="369"/>
      <c r="O1226" s="369"/>
      <c r="P1226" s="371"/>
      <c r="Q1226" s="465">
        <f>IF(C1226&gt;Allgemeines!$C$12,0,SUM(G1226,H1226,J1226,K1226,M1226:N1226)-SUM(I1226,L1226,O1226:P1226))</f>
        <v>0</v>
      </c>
      <c r="R1226" s="369"/>
      <c r="S1226" s="369"/>
      <c r="T1226" s="369"/>
      <c r="U1226" s="369"/>
      <c r="V1226" s="344">
        <f t="shared" si="247"/>
        <v>0</v>
      </c>
      <c r="W1226" s="345">
        <f>IF(ISBLANK($B1226),0,VLOOKUP($B1226,Listen!$A$2:$C$45,2,FALSE))</f>
        <v>0</v>
      </c>
      <c r="X1226" s="345">
        <f>IF(ISBLANK($B1226),0,VLOOKUP($B1226,Listen!$A$2:$C$45,3,FALSE))</f>
        <v>0</v>
      </c>
      <c r="Y1226" s="372">
        <f t="shared" si="236"/>
        <v>0</v>
      </c>
      <c r="Z1226" s="372">
        <f t="shared" si="238"/>
        <v>0</v>
      </c>
      <c r="AA1226" s="372">
        <f t="shared" si="238"/>
        <v>0</v>
      </c>
      <c r="AB1226" s="372">
        <f t="shared" si="238"/>
        <v>0</v>
      </c>
      <c r="AC1226" s="372">
        <f t="shared" si="238"/>
        <v>0</v>
      </c>
      <c r="AD1226" s="372">
        <f t="shared" si="238"/>
        <v>0</v>
      </c>
      <c r="AE1226" s="372">
        <f t="shared" si="238"/>
        <v>0</v>
      </c>
      <c r="AF1226" s="346">
        <f t="shared" si="248"/>
        <v>0</v>
      </c>
      <c r="AG1226" s="346">
        <f>IF(C1226=Allgemeines!$C$12,SAV!$V1226-SAV!$AH1226,HLOOKUP(Allgemeines!$C$12-1,$AI$4:$AO$2000,ROW(C1226)-3,FALSE)-$AH1226)</f>
        <v>0</v>
      </c>
      <c r="AH1226" s="346">
        <f>HLOOKUP(Allgemeines!$C$12,$AI$4:$AO$2000,ROW(C1226)-3,FALSE)</f>
        <v>0</v>
      </c>
      <c r="AI1226" s="346">
        <f t="shared" si="239"/>
        <v>0</v>
      </c>
      <c r="AJ1226" s="346">
        <f t="shared" si="240"/>
        <v>0</v>
      </c>
      <c r="AK1226" s="346">
        <f t="shared" si="241"/>
        <v>0</v>
      </c>
      <c r="AL1226" s="346">
        <f t="shared" si="242"/>
        <v>0</v>
      </c>
      <c r="AM1226" s="346">
        <f t="shared" si="243"/>
        <v>0</v>
      </c>
      <c r="AN1226" s="346">
        <f t="shared" si="244"/>
        <v>0</v>
      </c>
      <c r="AO1226" s="346">
        <f t="shared" si="245"/>
        <v>0</v>
      </c>
    </row>
    <row r="1227" spans="1:41" x14ac:dyDescent="0.25">
      <c r="A1227" s="369"/>
      <c r="B1227" s="369"/>
      <c r="C1227" s="370"/>
      <c r="D1227" s="369"/>
      <c r="E1227" s="369"/>
      <c r="F1227" s="369"/>
      <c r="G1227" s="344">
        <f t="shared" si="246"/>
        <v>0</v>
      </c>
      <c r="H1227" s="369"/>
      <c r="I1227" s="369"/>
      <c r="J1227" s="369"/>
      <c r="K1227" s="369"/>
      <c r="L1227" s="369"/>
      <c r="M1227" s="369"/>
      <c r="N1227" s="369"/>
      <c r="O1227" s="369"/>
      <c r="P1227" s="371"/>
      <c r="Q1227" s="465">
        <f>IF(C1227&gt;Allgemeines!$C$12,0,SUM(G1227,H1227,J1227,K1227,M1227:N1227)-SUM(I1227,L1227,O1227:P1227))</f>
        <v>0</v>
      </c>
      <c r="R1227" s="369"/>
      <c r="S1227" s="369"/>
      <c r="T1227" s="369"/>
      <c r="U1227" s="369"/>
      <c r="V1227" s="344">
        <f t="shared" si="247"/>
        <v>0</v>
      </c>
      <c r="W1227" s="345">
        <f>IF(ISBLANK($B1227),0,VLOOKUP($B1227,Listen!$A$2:$C$45,2,FALSE))</f>
        <v>0</v>
      </c>
      <c r="X1227" s="345">
        <f>IF(ISBLANK($B1227),0,VLOOKUP($B1227,Listen!$A$2:$C$45,3,FALSE))</f>
        <v>0</v>
      </c>
      <c r="Y1227" s="372">
        <f t="shared" ref="Y1227:Y1290" si="249">$W1227</f>
        <v>0</v>
      </c>
      <c r="Z1227" s="372">
        <f t="shared" si="238"/>
        <v>0</v>
      </c>
      <c r="AA1227" s="372">
        <f t="shared" si="238"/>
        <v>0</v>
      </c>
      <c r="AB1227" s="372">
        <f t="shared" si="238"/>
        <v>0</v>
      </c>
      <c r="AC1227" s="372">
        <f t="shared" si="238"/>
        <v>0</v>
      </c>
      <c r="AD1227" s="372">
        <f t="shared" si="238"/>
        <v>0</v>
      </c>
      <c r="AE1227" s="372">
        <f t="shared" si="238"/>
        <v>0</v>
      </c>
      <c r="AF1227" s="346">
        <f t="shared" si="248"/>
        <v>0</v>
      </c>
      <c r="AG1227" s="346">
        <f>IF(C1227=Allgemeines!$C$12,SAV!$V1227-SAV!$AH1227,HLOOKUP(Allgemeines!$C$12-1,$AI$4:$AO$2000,ROW(C1227)-3,FALSE)-$AH1227)</f>
        <v>0</v>
      </c>
      <c r="AH1227" s="346">
        <f>HLOOKUP(Allgemeines!$C$12,$AI$4:$AO$2000,ROW(C1227)-3,FALSE)</f>
        <v>0</v>
      </c>
      <c r="AI1227" s="346">
        <f t="shared" si="239"/>
        <v>0</v>
      </c>
      <c r="AJ1227" s="346">
        <f t="shared" si="240"/>
        <v>0</v>
      </c>
      <c r="AK1227" s="346">
        <f t="shared" si="241"/>
        <v>0</v>
      </c>
      <c r="AL1227" s="346">
        <f t="shared" si="242"/>
        <v>0</v>
      </c>
      <c r="AM1227" s="346">
        <f t="shared" si="243"/>
        <v>0</v>
      </c>
      <c r="AN1227" s="346">
        <f t="shared" si="244"/>
        <v>0</v>
      </c>
      <c r="AO1227" s="346">
        <f t="shared" si="245"/>
        <v>0</v>
      </c>
    </row>
    <row r="1228" spans="1:41" x14ac:dyDescent="0.25">
      <c r="A1228" s="369"/>
      <c r="B1228" s="369"/>
      <c r="C1228" s="370"/>
      <c r="D1228" s="369"/>
      <c r="E1228" s="369"/>
      <c r="F1228" s="369"/>
      <c r="G1228" s="344">
        <f t="shared" si="246"/>
        <v>0</v>
      </c>
      <c r="H1228" s="369"/>
      <c r="I1228" s="369"/>
      <c r="J1228" s="369"/>
      <c r="K1228" s="369"/>
      <c r="L1228" s="369"/>
      <c r="M1228" s="369"/>
      <c r="N1228" s="369"/>
      <c r="O1228" s="369"/>
      <c r="P1228" s="371"/>
      <c r="Q1228" s="465">
        <f>IF(C1228&gt;Allgemeines!$C$12,0,SUM(G1228,H1228,J1228,K1228,M1228:N1228)-SUM(I1228,L1228,O1228:P1228))</f>
        <v>0</v>
      </c>
      <c r="R1228" s="369"/>
      <c r="S1228" s="369"/>
      <c r="T1228" s="369"/>
      <c r="U1228" s="369"/>
      <c r="V1228" s="344">
        <f t="shared" si="247"/>
        <v>0</v>
      </c>
      <c r="W1228" s="345">
        <f>IF(ISBLANK($B1228),0,VLOOKUP($B1228,Listen!$A$2:$C$45,2,FALSE))</f>
        <v>0</v>
      </c>
      <c r="X1228" s="345">
        <f>IF(ISBLANK($B1228),0,VLOOKUP($B1228,Listen!$A$2:$C$45,3,FALSE))</f>
        <v>0</v>
      </c>
      <c r="Y1228" s="372">
        <f t="shared" si="249"/>
        <v>0</v>
      </c>
      <c r="Z1228" s="372">
        <f t="shared" si="238"/>
        <v>0</v>
      </c>
      <c r="AA1228" s="372">
        <f t="shared" si="238"/>
        <v>0</v>
      </c>
      <c r="AB1228" s="372">
        <f t="shared" si="238"/>
        <v>0</v>
      </c>
      <c r="AC1228" s="372">
        <f t="shared" si="238"/>
        <v>0</v>
      </c>
      <c r="AD1228" s="372">
        <f t="shared" si="238"/>
        <v>0</v>
      </c>
      <c r="AE1228" s="372">
        <f t="shared" si="238"/>
        <v>0</v>
      </c>
      <c r="AF1228" s="346">
        <f t="shared" si="248"/>
        <v>0</v>
      </c>
      <c r="AG1228" s="346">
        <f>IF(C1228=Allgemeines!$C$12,SAV!$V1228-SAV!$AH1228,HLOOKUP(Allgemeines!$C$12-1,$AI$4:$AO$2000,ROW(C1228)-3,FALSE)-$AH1228)</f>
        <v>0</v>
      </c>
      <c r="AH1228" s="346">
        <f>HLOOKUP(Allgemeines!$C$12,$AI$4:$AO$2000,ROW(C1228)-3,FALSE)</f>
        <v>0</v>
      </c>
      <c r="AI1228" s="346">
        <f t="shared" si="239"/>
        <v>0</v>
      </c>
      <c r="AJ1228" s="346">
        <f t="shared" si="240"/>
        <v>0</v>
      </c>
      <c r="AK1228" s="346">
        <f t="shared" si="241"/>
        <v>0</v>
      </c>
      <c r="AL1228" s="346">
        <f t="shared" si="242"/>
        <v>0</v>
      </c>
      <c r="AM1228" s="346">
        <f t="shared" si="243"/>
        <v>0</v>
      </c>
      <c r="AN1228" s="346">
        <f t="shared" si="244"/>
        <v>0</v>
      </c>
      <c r="AO1228" s="346">
        <f t="shared" si="245"/>
        <v>0</v>
      </c>
    </row>
    <row r="1229" spans="1:41" x14ac:dyDescent="0.25">
      <c r="A1229" s="369"/>
      <c r="B1229" s="369"/>
      <c r="C1229" s="370"/>
      <c r="D1229" s="369"/>
      <c r="E1229" s="369"/>
      <c r="F1229" s="369"/>
      <c r="G1229" s="344">
        <f t="shared" si="246"/>
        <v>0</v>
      </c>
      <c r="H1229" s="369"/>
      <c r="I1229" s="369"/>
      <c r="J1229" s="369"/>
      <c r="K1229" s="369"/>
      <c r="L1229" s="369"/>
      <c r="M1229" s="369"/>
      <c r="N1229" s="369"/>
      <c r="O1229" s="369"/>
      <c r="P1229" s="371"/>
      <c r="Q1229" s="465">
        <f>IF(C1229&gt;Allgemeines!$C$12,0,SUM(G1229,H1229,J1229,K1229,M1229:N1229)-SUM(I1229,L1229,O1229:P1229))</f>
        <v>0</v>
      </c>
      <c r="R1229" s="369"/>
      <c r="S1229" s="369"/>
      <c r="T1229" s="369"/>
      <c r="U1229" s="369"/>
      <c r="V1229" s="344">
        <f t="shared" si="247"/>
        <v>0</v>
      </c>
      <c r="W1229" s="345">
        <f>IF(ISBLANK($B1229),0,VLOOKUP($B1229,Listen!$A$2:$C$45,2,FALSE))</f>
        <v>0</v>
      </c>
      <c r="X1229" s="345">
        <f>IF(ISBLANK($B1229),0,VLOOKUP($B1229,Listen!$A$2:$C$45,3,FALSE))</f>
        <v>0</v>
      </c>
      <c r="Y1229" s="372">
        <f t="shared" si="249"/>
        <v>0</v>
      </c>
      <c r="Z1229" s="372">
        <f t="shared" si="238"/>
        <v>0</v>
      </c>
      <c r="AA1229" s="372">
        <f t="shared" si="238"/>
        <v>0</v>
      </c>
      <c r="AB1229" s="372">
        <f t="shared" si="238"/>
        <v>0</v>
      </c>
      <c r="AC1229" s="372">
        <f t="shared" si="238"/>
        <v>0</v>
      </c>
      <c r="AD1229" s="372">
        <f t="shared" si="238"/>
        <v>0</v>
      </c>
      <c r="AE1229" s="372">
        <f t="shared" si="238"/>
        <v>0</v>
      </c>
      <c r="AF1229" s="346">
        <f t="shared" si="248"/>
        <v>0</v>
      </c>
      <c r="AG1229" s="346">
        <f>IF(C1229=Allgemeines!$C$12,SAV!$V1229-SAV!$AH1229,HLOOKUP(Allgemeines!$C$12-1,$AI$4:$AO$2000,ROW(C1229)-3,FALSE)-$AH1229)</f>
        <v>0</v>
      </c>
      <c r="AH1229" s="346">
        <f>HLOOKUP(Allgemeines!$C$12,$AI$4:$AO$2000,ROW(C1229)-3,FALSE)</f>
        <v>0</v>
      </c>
      <c r="AI1229" s="346">
        <f t="shared" si="239"/>
        <v>0</v>
      </c>
      <c r="AJ1229" s="346">
        <f t="shared" si="240"/>
        <v>0</v>
      </c>
      <c r="AK1229" s="346">
        <f t="shared" si="241"/>
        <v>0</v>
      </c>
      <c r="AL1229" s="346">
        <f t="shared" si="242"/>
        <v>0</v>
      </c>
      <c r="AM1229" s="346">
        <f t="shared" si="243"/>
        <v>0</v>
      </c>
      <c r="AN1229" s="346">
        <f t="shared" si="244"/>
        <v>0</v>
      </c>
      <c r="AO1229" s="346">
        <f t="shared" si="245"/>
        <v>0</v>
      </c>
    </row>
    <row r="1230" spans="1:41" x14ac:dyDescent="0.25">
      <c r="A1230" s="369"/>
      <c r="B1230" s="369"/>
      <c r="C1230" s="370"/>
      <c r="D1230" s="369"/>
      <c r="E1230" s="369"/>
      <c r="F1230" s="369"/>
      <c r="G1230" s="344">
        <f t="shared" si="246"/>
        <v>0</v>
      </c>
      <c r="H1230" s="369"/>
      <c r="I1230" s="369"/>
      <c r="J1230" s="369"/>
      <c r="K1230" s="369"/>
      <c r="L1230" s="369"/>
      <c r="M1230" s="369"/>
      <c r="N1230" s="369"/>
      <c r="O1230" s="369"/>
      <c r="P1230" s="371"/>
      <c r="Q1230" s="465">
        <f>IF(C1230&gt;Allgemeines!$C$12,0,SUM(G1230,H1230,J1230,K1230,M1230:N1230)-SUM(I1230,L1230,O1230:P1230))</f>
        <v>0</v>
      </c>
      <c r="R1230" s="369"/>
      <c r="S1230" s="369"/>
      <c r="T1230" s="369"/>
      <c r="U1230" s="369"/>
      <c r="V1230" s="344">
        <f t="shared" si="247"/>
        <v>0</v>
      </c>
      <c r="W1230" s="345">
        <f>IF(ISBLANK($B1230),0,VLOOKUP($B1230,Listen!$A$2:$C$45,2,FALSE))</f>
        <v>0</v>
      </c>
      <c r="X1230" s="345">
        <f>IF(ISBLANK($B1230),0,VLOOKUP($B1230,Listen!$A$2:$C$45,3,FALSE))</f>
        <v>0</v>
      </c>
      <c r="Y1230" s="372">
        <f t="shared" si="249"/>
        <v>0</v>
      </c>
      <c r="Z1230" s="372">
        <f t="shared" si="238"/>
        <v>0</v>
      </c>
      <c r="AA1230" s="372">
        <f t="shared" si="238"/>
        <v>0</v>
      </c>
      <c r="AB1230" s="372">
        <f t="shared" si="238"/>
        <v>0</v>
      </c>
      <c r="AC1230" s="372">
        <f t="shared" si="238"/>
        <v>0</v>
      </c>
      <c r="AD1230" s="372">
        <f t="shared" si="238"/>
        <v>0</v>
      </c>
      <c r="AE1230" s="372">
        <f t="shared" si="238"/>
        <v>0</v>
      </c>
      <c r="AF1230" s="346">
        <f t="shared" si="248"/>
        <v>0</v>
      </c>
      <c r="AG1230" s="346">
        <f>IF(C1230=Allgemeines!$C$12,SAV!$V1230-SAV!$AH1230,HLOOKUP(Allgemeines!$C$12-1,$AI$4:$AO$2000,ROW(C1230)-3,FALSE)-$AH1230)</f>
        <v>0</v>
      </c>
      <c r="AH1230" s="346">
        <f>HLOOKUP(Allgemeines!$C$12,$AI$4:$AO$2000,ROW(C1230)-3,FALSE)</f>
        <v>0</v>
      </c>
      <c r="AI1230" s="346">
        <f t="shared" si="239"/>
        <v>0</v>
      </c>
      <c r="AJ1230" s="346">
        <f t="shared" si="240"/>
        <v>0</v>
      </c>
      <c r="AK1230" s="346">
        <f t="shared" si="241"/>
        <v>0</v>
      </c>
      <c r="AL1230" s="346">
        <f t="shared" si="242"/>
        <v>0</v>
      </c>
      <c r="AM1230" s="346">
        <f t="shared" si="243"/>
        <v>0</v>
      </c>
      <c r="AN1230" s="346">
        <f t="shared" si="244"/>
        <v>0</v>
      </c>
      <c r="AO1230" s="346">
        <f t="shared" si="245"/>
        <v>0</v>
      </c>
    </row>
    <row r="1231" spans="1:41" x14ac:dyDescent="0.25">
      <c r="A1231" s="369"/>
      <c r="B1231" s="369"/>
      <c r="C1231" s="370"/>
      <c r="D1231" s="369"/>
      <c r="E1231" s="369"/>
      <c r="F1231" s="369"/>
      <c r="G1231" s="344">
        <f t="shared" si="246"/>
        <v>0</v>
      </c>
      <c r="H1231" s="369"/>
      <c r="I1231" s="369"/>
      <c r="J1231" s="369"/>
      <c r="K1231" s="369"/>
      <c r="L1231" s="369"/>
      <c r="M1231" s="369"/>
      <c r="N1231" s="369"/>
      <c r="O1231" s="369"/>
      <c r="P1231" s="371"/>
      <c r="Q1231" s="465">
        <f>IF(C1231&gt;Allgemeines!$C$12,0,SUM(G1231,H1231,J1231,K1231,M1231:N1231)-SUM(I1231,L1231,O1231:P1231))</f>
        <v>0</v>
      </c>
      <c r="R1231" s="369"/>
      <c r="S1231" s="369"/>
      <c r="T1231" s="369"/>
      <c r="U1231" s="369"/>
      <c r="V1231" s="344">
        <f t="shared" si="247"/>
        <v>0</v>
      </c>
      <c r="W1231" s="345">
        <f>IF(ISBLANK($B1231),0,VLOOKUP($B1231,Listen!$A$2:$C$45,2,FALSE))</f>
        <v>0</v>
      </c>
      <c r="X1231" s="345">
        <f>IF(ISBLANK($B1231),0,VLOOKUP($B1231,Listen!$A$2:$C$45,3,FALSE))</f>
        <v>0</v>
      </c>
      <c r="Y1231" s="372">
        <f t="shared" si="249"/>
        <v>0</v>
      </c>
      <c r="Z1231" s="372">
        <f t="shared" si="238"/>
        <v>0</v>
      </c>
      <c r="AA1231" s="372">
        <f t="shared" si="238"/>
        <v>0</v>
      </c>
      <c r="AB1231" s="372">
        <f t="shared" si="238"/>
        <v>0</v>
      </c>
      <c r="AC1231" s="372">
        <f t="shared" si="238"/>
        <v>0</v>
      </c>
      <c r="AD1231" s="372">
        <f t="shared" si="238"/>
        <v>0</v>
      </c>
      <c r="AE1231" s="372">
        <f t="shared" si="238"/>
        <v>0</v>
      </c>
      <c r="AF1231" s="346">
        <f t="shared" si="248"/>
        <v>0</v>
      </c>
      <c r="AG1231" s="346">
        <f>IF(C1231=Allgemeines!$C$12,SAV!$V1231-SAV!$AH1231,HLOOKUP(Allgemeines!$C$12-1,$AI$4:$AO$2000,ROW(C1231)-3,FALSE)-$AH1231)</f>
        <v>0</v>
      </c>
      <c r="AH1231" s="346">
        <f>HLOOKUP(Allgemeines!$C$12,$AI$4:$AO$2000,ROW(C1231)-3,FALSE)</f>
        <v>0</v>
      </c>
      <c r="AI1231" s="346">
        <f t="shared" si="239"/>
        <v>0</v>
      </c>
      <c r="AJ1231" s="346">
        <f t="shared" si="240"/>
        <v>0</v>
      </c>
      <c r="AK1231" s="346">
        <f t="shared" si="241"/>
        <v>0</v>
      </c>
      <c r="AL1231" s="346">
        <f t="shared" si="242"/>
        <v>0</v>
      </c>
      <c r="AM1231" s="346">
        <f t="shared" si="243"/>
        <v>0</v>
      </c>
      <c r="AN1231" s="346">
        <f t="shared" si="244"/>
        <v>0</v>
      </c>
      <c r="AO1231" s="346">
        <f t="shared" si="245"/>
        <v>0</v>
      </c>
    </row>
    <row r="1232" spans="1:41" x14ac:dyDescent="0.25">
      <c r="A1232" s="369"/>
      <c r="B1232" s="369"/>
      <c r="C1232" s="370"/>
      <c r="D1232" s="369"/>
      <c r="E1232" s="369"/>
      <c r="F1232" s="369"/>
      <c r="G1232" s="344">
        <f t="shared" si="246"/>
        <v>0</v>
      </c>
      <c r="H1232" s="369"/>
      <c r="I1232" s="369"/>
      <c r="J1232" s="369"/>
      <c r="K1232" s="369"/>
      <c r="L1232" s="369"/>
      <c r="M1232" s="369"/>
      <c r="N1232" s="369"/>
      <c r="O1232" s="369"/>
      <c r="P1232" s="371"/>
      <c r="Q1232" s="465">
        <f>IF(C1232&gt;Allgemeines!$C$12,0,SUM(G1232,H1232,J1232,K1232,M1232:N1232)-SUM(I1232,L1232,O1232:P1232))</f>
        <v>0</v>
      </c>
      <c r="R1232" s="369"/>
      <c r="S1232" s="369"/>
      <c r="T1232" s="369"/>
      <c r="U1232" s="369"/>
      <c r="V1232" s="344">
        <f t="shared" si="247"/>
        <v>0</v>
      </c>
      <c r="W1232" s="345">
        <f>IF(ISBLANK($B1232),0,VLOOKUP($B1232,Listen!$A$2:$C$45,2,FALSE))</f>
        <v>0</v>
      </c>
      <c r="X1232" s="345">
        <f>IF(ISBLANK($B1232),0,VLOOKUP($B1232,Listen!$A$2:$C$45,3,FALSE))</f>
        <v>0</v>
      </c>
      <c r="Y1232" s="372">
        <f t="shared" si="249"/>
        <v>0</v>
      </c>
      <c r="Z1232" s="372">
        <f t="shared" si="238"/>
        <v>0</v>
      </c>
      <c r="AA1232" s="372">
        <f t="shared" si="238"/>
        <v>0</v>
      </c>
      <c r="AB1232" s="372">
        <f t="shared" si="238"/>
        <v>0</v>
      </c>
      <c r="AC1232" s="372">
        <f t="shared" si="238"/>
        <v>0</v>
      </c>
      <c r="AD1232" s="372">
        <f t="shared" si="238"/>
        <v>0</v>
      </c>
      <c r="AE1232" s="372">
        <f t="shared" si="238"/>
        <v>0</v>
      </c>
      <c r="AF1232" s="346">
        <f t="shared" si="248"/>
        <v>0</v>
      </c>
      <c r="AG1232" s="346">
        <f>IF(C1232=Allgemeines!$C$12,SAV!$V1232-SAV!$AH1232,HLOOKUP(Allgemeines!$C$12-1,$AI$4:$AO$2000,ROW(C1232)-3,FALSE)-$AH1232)</f>
        <v>0</v>
      </c>
      <c r="AH1232" s="346">
        <f>HLOOKUP(Allgemeines!$C$12,$AI$4:$AO$2000,ROW(C1232)-3,FALSE)</f>
        <v>0</v>
      </c>
      <c r="AI1232" s="346">
        <f t="shared" si="239"/>
        <v>0</v>
      </c>
      <c r="AJ1232" s="346">
        <f t="shared" si="240"/>
        <v>0</v>
      </c>
      <c r="AK1232" s="346">
        <f t="shared" si="241"/>
        <v>0</v>
      </c>
      <c r="AL1232" s="346">
        <f t="shared" si="242"/>
        <v>0</v>
      </c>
      <c r="AM1232" s="346">
        <f t="shared" si="243"/>
        <v>0</v>
      </c>
      <c r="AN1232" s="346">
        <f t="shared" si="244"/>
        <v>0</v>
      </c>
      <c r="AO1232" s="346">
        <f t="shared" si="245"/>
        <v>0</v>
      </c>
    </row>
    <row r="1233" spans="1:41" x14ac:dyDescent="0.25">
      <c r="A1233" s="369"/>
      <c r="B1233" s="369"/>
      <c r="C1233" s="370"/>
      <c r="D1233" s="369"/>
      <c r="E1233" s="369"/>
      <c r="F1233" s="369"/>
      <c r="G1233" s="344">
        <f t="shared" si="246"/>
        <v>0</v>
      </c>
      <c r="H1233" s="369"/>
      <c r="I1233" s="369"/>
      <c r="J1233" s="369"/>
      <c r="K1233" s="369"/>
      <c r="L1233" s="369"/>
      <c r="M1233" s="369"/>
      <c r="N1233" s="369"/>
      <c r="O1233" s="369"/>
      <c r="P1233" s="371"/>
      <c r="Q1233" s="465">
        <f>IF(C1233&gt;Allgemeines!$C$12,0,SUM(G1233,H1233,J1233,K1233,M1233:N1233)-SUM(I1233,L1233,O1233:P1233))</f>
        <v>0</v>
      </c>
      <c r="R1233" s="369"/>
      <c r="S1233" s="369"/>
      <c r="T1233" s="369"/>
      <c r="U1233" s="369"/>
      <c r="V1233" s="344">
        <f t="shared" si="247"/>
        <v>0</v>
      </c>
      <c r="W1233" s="345">
        <f>IF(ISBLANK($B1233),0,VLOOKUP($B1233,Listen!$A$2:$C$45,2,FALSE))</f>
        <v>0</v>
      </c>
      <c r="X1233" s="345">
        <f>IF(ISBLANK($B1233),0,VLOOKUP($B1233,Listen!$A$2:$C$45,3,FALSE))</f>
        <v>0</v>
      </c>
      <c r="Y1233" s="372">
        <f t="shared" si="249"/>
        <v>0</v>
      </c>
      <c r="Z1233" s="372">
        <f t="shared" si="238"/>
        <v>0</v>
      </c>
      <c r="AA1233" s="372">
        <f t="shared" si="238"/>
        <v>0</v>
      </c>
      <c r="AB1233" s="372">
        <f t="shared" si="238"/>
        <v>0</v>
      </c>
      <c r="AC1233" s="372">
        <f t="shared" si="238"/>
        <v>0</v>
      </c>
      <c r="AD1233" s="372">
        <f t="shared" si="238"/>
        <v>0</v>
      </c>
      <c r="AE1233" s="372">
        <f t="shared" si="238"/>
        <v>0</v>
      </c>
      <c r="AF1233" s="346">
        <f t="shared" si="248"/>
        <v>0</v>
      </c>
      <c r="AG1233" s="346">
        <f>IF(C1233=Allgemeines!$C$12,SAV!$V1233-SAV!$AH1233,HLOOKUP(Allgemeines!$C$12-1,$AI$4:$AO$2000,ROW(C1233)-3,FALSE)-$AH1233)</f>
        <v>0</v>
      </c>
      <c r="AH1233" s="346">
        <f>HLOOKUP(Allgemeines!$C$12,$AI$4:$AO$2000,ROW(C1233)-3,FALSE)</f>
        <v>0</v>
      </c>
      <c r="AI1233" s="346">
        <f t="shared" si="239"/>
        <v>0</v>
      </c>
      <c r="AJ1233" s="346">
        <f t="shared" si="240"/>
        <v>0</v>
      </c>
      <c r="AK1233" s="346">
        <f t="shared" si="241"/>
        <v>0</v>
      </c>
      <c r="AL1233" s="346">
        <f t="shared" si="242"/>
        <v>0</v>
      </c>
      <c r="AM1233" s="346">
        <f t="shared" si="243"/>
        <v>0</v>
      </c>
      <c r="AN1233" s="346">
        <f t="shared" si="244"/>
        <v>0</v>
      </c>
      <c r="AO1233" s="346">
        <f t="shared" si="245"/>
        <v>0</v>
      </c>
    </row>
    <row r="1234" spans="1:41" x14ac:dyDescent="0.25">
      <c r="A1234" s="369"/>
      <c r="B1234" s="369"/>
      <c r="C1234" s="370"/>
      <c r="D1234" s="369"/>
      <c r="E1234" s="369"/>
      <c r="F1234" s="369"/>
      <c r="G1234" s="344">
        <f t="shared" si="246"/>
        <v>0</v>
      </c>
      <c r="H1234" s="369"/>
      <c r="I1234" s="369"/>
      <c r="J1234" s="369"/>
      <c r="K1234" s="369"/>
      <c r="L1234" s="369"/>
      <c r="M1234" s="369"/>
      <c r="N1234" s="369"/>
      <c r="O1234" s="369"/>
      <c r="P1234" s="371"/>
      <c r="Q1234" s="465">
        <f>IF(C1234&gt;Allgemeines!$C$12,0,SUM(G1234,H1234,J1234,K1234,M1234:N1234)-SUM(I1234,L1234,O1234:P1234))</f>
        <v>0</v>
      </c>
      <c r="R1234" s="369"/>
      <c r="S1234" s="369"/>
      <c r="T1234" s="369"/>
      <c r="U1234" s="369"/>
      <c r="V1234" s="344">
        <f t="shared" si="247"/>
        <v>0</v>
      </c>
      <c r="W1234" s="345">
        <f>IF(ISBLANK($B1234),0,VLOOKUP($B1234,Listen!$A$2:$C$45,2,FALSE))</f>
        <v>0</v>
      </c>
      <c r="X1234" s="345">
        <f>IF(ISBLANK($B1234),0,VLOOKUP($B1234,Listen!$A$2:$C$45,3,FALSE))</f>
        <v>0</v>
      </c>
      <c r="Y1234" s="372">
        <f t="shared" si="249"/>
        <v>0</v>
      </c>
      <c r="Z1234" s="372">
        <f t="shared" si="238"/>
        <v>0</v>
      </c>
      <c r="AA1234" s="372">
        <f t="shared" si="238"/>
        <v>0</v>
      </c>
      <c r="AB1234" s="372">
        <f t="shared" si="238"/>
        <v>0</v>
      </c>
      <c r="AC1234" s="372">
        <f t="shared" si="238"/>
        <v>0</v>
      </c>
      <c r="AD1234" s="372">
        <f t="shared" si="238"/>
        <v>0</v>
      </c>
      <c r="AE1234" s="372">
        <f t="shared" si="238"/>
        <v>0</v>
      </c>
      <c r="AF1234" s="346">
        <f t="shared" si="248"/>
        <v>0</v>
      </c>
      <c r="AG1234" s="346">
        <f>IF(C1234=Allgemeines!$C$12,SAV!$V1234-SAV!$AH1234,HLOOKUP(Allgemeines!$C$12-1,$AI$4:$AO$2000,ROW(C1234)-3,FALSE)-$AH1234)</f>
        <v>0</v>
      </c>
      <c r="AH1234" s="346">
        <f>HLOOKUP(Allgemeines!$C$12,$AI$4:$AO$2000,ROW(C1234)-3,FALSE)</f>
        <v>0</v>
      </c>
      <c r="AI1234" s="346">
        <f t="shared" si="239"/>
        <v>0</v>
      </c>
      <c r="AJ1234" s="346">
        <f t="shared" si="240"/>
        <v>0</v>
      </c>
      <c r="AK1234" s="346">
        <f t="shared" si="241"/>
        <v>0</v>
      </c>
      <c r="AL1234" s="346">
        <f t="shared" si="242"/>
        <v>0</v>
      </c>
      <c r="AM1234" s="346">
        <f t="shared" si="243"/>
        <v>0</v>
      </c>
      <c r="AN1234" s="346">
        <f t="shared" si="244"/>
        <v>0</v>
      </c>
      <c r="AO1234" s="346">
        <f t="shared" si="245"/>
        <v>0</v>
      </c>
    </row>
    <row r="1235" spans="1:41" x14ac:dyDescent="0.25">
      <c r="A1235" s="369"/>
      <c r="B1235" s="369"/>
      <c r="C1235" s="370"/>
      <c r="D1235" s="369"/>
      <c r="E1235" s="369"/>
      <c r="F1235" s="369"/>
      <c r="G1235" s="344">
        <f t="shared" si="246"/>
        <v>0</v>
      </c>
      <c r="H1235" s="369"/>
      <c r="I1235" s="369"/>
      <c r="J1235" s="369"/>
      <c r="K1235" s="369"/>
      <c r="L1235" s="369"/>
      <c r="M1235" s="369"/>
      <c r="N1235" s="369"/>
      <c r="O1235" s="369"/>
      <c r="P1235" s="371"/>
      <c r="Q1235" s="465">
        <f>IF(C1235&gt;Allgemeines!$C$12,0,SUM(G1235,H1235,J1235,K1235,M1235:N1235)-SUM(I1235,L1235,O1235:P1235))</f>
        <v>0</v>
      </c>
      <c r="R1235" s="369"/>
      <c r="S1235" s="369"/>
      <c r="T1235" s="369"/>
      <c r="U1235" s="369"/>
      <c r="V1235" s="344">
        <f t="shared" si="247"/>
        <v>0</v>
      </c>
      <c r="W1235" s="345">
        <f>IF(ISBLANK($B1235),0,VLOOKUP($B1235,Listen!$A$2:$C$45,2,FALSE))</f>
        <v>0</v>
      </c>
      <c r="X1235" s="345">
        <f>IF(ISBLANK($B1235),0,VLOOKUP($B1235,Listen!$A$2:$C$45,3,FALSE))</f>
        <v>0</v>
      </c>
      <c r="Y1235" s="372">
        <f t="shared" si="249"/>
        <v>0</v>
      </c>
      <c r="Z1235" s="372">
        <f t="shared" si="238"/>
        <v>0</v>
      </c>
      <c r="AA1235" s="372">
        <f t="shared" si="238"/>
        <v>0</v>
      </c>
      <c r="AB1235" s="372">
        <f t="shared" si="238"/>
        <v>0</v>
      </c>
      <c r="AC1235" s="372">
        <f t="shared" si="238"/>
        <v>0</v>
      </c>
      <c r="AD1235" s="372">
        <f t="shared" si="238"/>
        <v>0</v>
      </c>
      <c r="AE1235" s="372">
        <f t="shared" si="238"/>
        <v>0</v>
      </c>
      <c r="AF1235" s="346">
        <f t="shared" si="248"/>
        <v>0</v>
      </c>
      <c r="AG1235" s="346">
        <f>IF(C1235=Allgemeines!$C$12,SAV!$V1235-SAV!$AH1235,HLOOKUP(Allgemeines!$C$12-1,$AI$4:$AO$2000,ROW(C1235)-3,FALSE)-$AH1235)</f>
        <v>0</v>
      </c>
      <c r="AH1235" s="346">
        <f>HLOOKUP(Allgemeines!$C$12,$AI$4:$AO$2000,ROW(C1235)-3,FALSE)</f>
        <v>0</v>
      </c>
      <c r="AI1235" s="346">
        <f t="shared" si="239"/>
        <v>0</v>
      </c>
      <c r="AJ1235" s="346">
        <f t="shared" si="240"/>
        <v>0</v>
      </c>
      <c r="AK1235" s="346">
        <f t="shared" si="241"/>
        <v>0</v>
      </c>
      <c r="AL1235" s="346">
        <f t="shared" si="242"/>
        <v>0</v>
      </c>
      <c r="AM1235" s="346">
        <f t="shared" si="243"/>
        <v>0</v>
      </c>
      <c r="AN1235" s="346">
        <f t="shared" si="244"/>
        <v>0</v>
      </c>
      <c r="AO1235" s="346">
        <f t="shared" si="245"/>
        <v>0</v>
      </c>
    </row>
    <row r="1236" spans="1:41" x14ac:dyDescent="0.25">
      <c r="A1236" s="369"/>
      <c r="B1236" s="369"/>
      <c r="C1236" s="370"/>
      <c r="D1236" s="369"/>
      <c r="E1236" s="369"/>
      <c r="F1236" s="369"/>
      <c r="G1236" s="344">
        <f t="shared" si="246"/>
        <v>0</v>
      </c>
      <c r="H1236" s="369"/>
      <c r="I1236" s="369"/>
      <c r="J1236" s="369"/>
      <c r="K1236" s="369"/>
      <c r="L1236" s="369"/>
      <c r="M1236" s="369"/>
      <c r="N1236" s="369"/>
      <c r="O1236" s="369"/>
      <c r="P1236" s="371"/>
      <c r="Q1236" s="465">
        <f>IF(C1236&gt;Allgemeines!$C$12,0,SUM(G1236,H1236,J1236,K1236,M1236:N1236)-SUM(I1236,L1236,O1236:P1236))</f>
        <v>0</v>
      </c>
      <c r="R1236" s="369"/>
      <c r="S1236" s="369"/>
      <c r="T1236" s="369"/>
      <c r="U1236" s="369"/>
      <c r="V1236" s="344">
        <f t="shared" si="247"/>
        <v>0</v>
      </c>
      <c r="W1236" s="345">
        <f>IF(ISBLANK($B1236),0,VLOOKUP($B1236,Listen!$A$2:$C$45,2,FALSE))</f>
        <v>0</v>
      </c>
      <c r="X1236" s="345">
        <f>IF(ISBLANK($B1236),0,VLOOKUP($B1236,Listen!$A$2:$C$45,3,FALSE))</f>
        <v>0</v>
      </c>
      <c r="Y1236" s="372">
        <f t="shared" si="249"/>
        <v>0</v>
      </c>
      <c r="Z1236" s="372">
        <f t="shared" si="238"/>
        <v>0</v>
      </c>
      <c r="AA1236" s="372">
        <f t="shared" si="238"/>
        <v>0</v>
      </c>
      <c r="AB1236" s="372">
        <f t="shared" si="238"/>
        <v>0</v>
      </c>
      <c r="AC1236" s="372">
        <f t="shared" si="238"/>
        <v>0</v>
      </c>
      <c r="AD1236" s="372">
        <f t="shared" si="238"/>
        <v>0</v>
      </c>
      <c r="AE1236" s="372">
        <f t="shared" si="238"/>
        <v>0</v>
      </c>
      <c r="AF1236" s="346">
        <f t="shared" si="248"/>
        <v>0</v>
      </c>
      <c r="AG1236" s="346">
        <f>IF(C1236=Allgemeines!$C$12,SAV!$V1236-SAV!$AH1236,HLOOKUP(Allgemeines!$C$12-1,$AI$4:$AO$2000,ROW(C1236)-3,FALSE)-$AH1236)</f>
        <v>0</v>
      </c>
      <c r="AH1236" s="346">
        <f>HLOOKUP(Allgemeines!$C$12,$AI$4:$AO$2000,ROW(C1236)-3,FALSE)</f>
        <v>0</v>
      </c>
      <c r="AI1236" s="346">
        <f t="shared" si="239"/>
        <v>0</v>
      </c>
      <c r="AJ1236" s="346">
        <f t="shared" si="240"/>
        <v>0</v>
      </c>
      <c r="AK1236" s="346">
        <f t="shared" si="241"/>
        <v>0</v>
      </c>
      <c r="AL1236" s="346">
        <f t="shared" si="242"/>
        <v>0</v>
      </c>
      <c r="AM1236" s="346">
        <f t="shared" si="243"/>
        <v>0</v>
      </c>
      <c r="AN1236" s="346">
        <f t="shared" si="244"/>
        <v>0</v>
      </c>
      <c r="AO1236" s="346">
        <f t="shared" si="245"/>
        <v>0</v>
      </c>
    </row>
    <row r="1237" spans="1:41" x14ac:dyDescent="0.25">
      <c r="A1237" s="369"/>
      <c r="B1237" s="369"/>
      <c r="C1237" s="370"/>
      <c r="D1237" s="369"/>
      <c r="E1237" s="369"/>
      <c r="F1237" s="369"/>
      <c r="G1237" s="344">
        <f t="shared" si="246"/>
        <v>0</v>
      </c>
      <c r="H1237" s="369"/>
      <c r="I1237" s="369"/>
      <c r="J1237" s="369"/>
      <c r="K1237" s="369"/>
      <c r="L1237" s="369"/>
      <c r="M1237" s="369"/>
      <c r="N1237" s="369"/>
      <c r="O1237" s="369"/>
      <c r="P1237" s="371"/>
      <c r="Q1237" s="465">
        <f>IF(C1237&gt;Allgemeines!$C$12,0,SUM(G1237,H1237,J1237,K1237,M1237:N1237)-SUM(I1237,L1237,O1237:P1237))</f>
        <v>0</v>
      </c>
      <c r="R1237" s="369"/>
      <c r="S1237" s="369"/>
      <c r="T1237" s="369"/>
      <c r="U1237" s="369"/>
      <c r="V1237" s="344">
        <f t="shared" si="247"/>
        <v>0</v>
      </c>
      <c r="W1237" s="345">
        <f>IF(ISBLANK($B1237),0,VLOOKUP($B1237,Listen!$A$2:$C$45,2,FALSE))</f>
        <v>0</v>
      </c>
      <c r="X1237" s="345">
        <f>IF(ISBLANK($B1237),0,VLOOKUP($B1237,Listen!$A$2:$C$45,3,FALSE))</f>
        <v>0</v>
      </c>
      <c r="Y1237" s="372">
        <f t="shared" si="249"/>
        <v>0</v>
      </c>
      <c r="Z1237" s="372">
        <f t="shared" si="238"/>
        <v>0</v>
      </c>
      <c r="AA1237" s="372">
        <f t="shared" si="238"/>
        <v>0</v>
      </c>
      <c r="AB1237" s="372">
        <f t="shared" si="238"/>
        <v>0</v>
      </c>
      <c r="AC1237" s="372">
        <f t="shared" si="238"/>
        <v>0</v>
      </c>
      <c r="AD1237" s="372">
        <f t="shared" si="238"/>
        <v>0</v>
      </c>
      <c r="AE1237" s="372">
        <f t="shared" si="238"/>
        <v>0</v>
      </c>
      <c r="AF1237" s="346">
        <f t="shared" si="248"/>
        <v>0</v>
      </c>
      <c r="AG1237" s="346">
        <f>IF(C1237=Allgemeines!$C$12,SAV!$V1237-SAV!$AH1237,HLOOKUP(Allgemeines!$C$12-1,$AI$4:$AO$2000,ROW(C1237)-3,FALSE)-$AH1237)</f>
        <v>0</v>
      </c>
      <c r="AH1237" s="346">
        <f>HLOOKUP(Allgemeines!$C$12,$AI$4:$AO$2000,ROW(C1237)-3,FALSE)</f>
        <v>0</v>
      </c>
      <c r="AI1237" s="346">
        <f t="shared" si="239"/>
        <v>0</v>
      </c>
      <c r="AJ1237" s="346">
        <f t="shared" si="240"/>
        <v>0</v>
      </c>
      <c r="AK1237" s="346">
        <f t="shared" si="241"/>
        <v>0</v>
      </c>
      <c r="AL1237" s="346">
        <f t="shared" si="242"/>
        <v>0</v>
      </c>
      <c r="AM1237" s="346">
        <f t="shared" si="243"/>
        <v>0</v>
      </c>
      <c r="AN1237" s="346">
        <f t="shared" si="244"/>
        <v>0</v>
      </c>
      <c r="AO1237" s="346">
        <f t="shared" si="245"/>
        <v>0</v>
      </c>
    </row>
    <row r="1238" spans="1:41" x14ac:dyDescent="0.25">
      <c r="A1238" s="369"/>
      <c r="B1238" s="369"/>
      <c r="C1238" s="370"/>
      <c r="D1238" s="369"/>
      <c r="E1238" s="369"/>
      <c r="F1238" s="369"/>
      <c r="G1238" s="344">
        <f t="shared" si="246"/>
        <v>0</v>
      </c>
      <c r="H1238" s="369"/>
      <c r="I1238" s="369"/>
      <c r="J1238" s="369"/>
      <c r="K1238" s="369"/>
      <c r="L1238" s="369"/>
      <c r="M1238" s="369"/>
      <c r="N1238" s="369"/>
      <c r="O1238" s="369"/>
      <c r="P1238" s="371"/>
      <c r="Q1238" s="465">
        <f>IF(C1238&gt;Allgemeines!$C$12,0,SUM(G1238,H1238,J1238,K1238,M1238:N1238)-SUM(I1238,L1238,O1238:P1238))</f>
        <v>0</v>
      </c>
      <c r="R1238" s="369"/>
      <c r="S1238" s="369"/>
      <c r="T1238" s="369"/>
      <c r="U1238" s="369"/>
      <c r="V1238" s="344">
        <f t="shared" si="247"/>
        <v>0</v>
      </c>
      <c r="W1238" s="345">
        <f>IF(ISBLANK($B1238),0,VLOOKUP($B1238,Listen!$A$2:$C$45,2,FALSE))</f>
        <v>0</v>
      </c>
      <c r="X1238" s="345">
        <f>IF(ISBLANK($B1238),0,VLOOKUP($B1238,Listen!$A$2:$C$45,3,FALSE))</f>
        <v>0</v>
      </c>
      <c r="Y1238" s="372">
        <f t="shared" si="249"/>
        <v>0</v>
      </c>
      <c r="Z1238" s="372">
        <f t="shared" si="238"/>
        <v>0</v>
      </c>
      <c r="AA1238" s="372">
        <f t="shared" si="238"/>
        <v>0</v>
      </c>
      <c r="AB1238" s="372">
        <f t="shared" si="238"/>
        <v>0</v>
      </c>
      <c r="AC1238" s="372">
        <f t="shared" si="238"/>
        <v>0</v>
      </c>
      <c r="AD1238" s="372">
        <f t="shared" si="238"/>
        <v>0</v>
      </c>
      <c r="AE1238" s="372">
        <f t="shared" si="238"/>
        <v>0</v>
      </c>
      <c r="AF1238" s="346">
        <f t="shared" si="248"/>
        <v>0</v>
      </c>
      <c r="AG1238" s="346">
        <f>IF(C1238=Allgemeines!$C$12,SAV!$V1238-SAV!$AH1238,HLOOKUP(Allgemeines!$C$12-1,$AI$4:$AO$2000,ROW(C1238)-3,FALSE)-$AH1238)</f>
        <v>0</v>
      </c>
      <c r="AH1238" s="346">
        <f>HLOOKUP(Allgemeines!$C$12,$AI$4:$AO$2000,ROW(C1238)-3,FALSE)</f>
        <v>0</v>
      </c>
      <c r="AI1238" s="346">
        <f t="shared" si="239"/>
        <v>0</v>
      </c>
      <c r="AJ1238" s="346">
        <f t="shared" si="240"/>
        <v>0</v>
      </c>
      <c r="AK1238" s="346">
        <f t="shared" si="241"/>
        <v>0</v>
      </c>
      <c r="AL1238" s="346">
        <f t="shared" si="242"/>
        <v>0</v>
      </c>
      <c r="AM1238" s="346">
        <f t="shared" si="243"/>
        <v>0</v>
      </c>
      <c r="AN1238" s="346">
        <f t="shared" si="244"/>
        <v>0</v>
      </c>
      <c r="AO1238" s="346">
        <f t="shared" si="245"/>
        <v>0</v>
      </c>
    </row>
    <row r="1239" spans="1:41" x14ac:dyDescent="0.25">
      <c r="A1239" s="369"/>
      <c r="B1239" s="369"/>
      <c r="C1239" s="370"/>
      <c r="D1239" s="369"/>
      <c r="E1239" s="369"/>
      <c r="F1239" s="369"/>
      <c r="G1239" s="344">
        <f t="shared" si="246"/>
        <v>0</v>
      </c>
      <c r="H1239" s="369"/>
      <c r="I1239" s="369"/>
      <c r="J1239" s="369"/>
      <c r="K1239" s="369"/>
      <c r="L1239" s="369"/>
      <c r="M1239" s="369"/>
      <c r="N1239" s="369"/>
      <c r="O1239" s="369"/>
      <c r="P1239" s="371"/>
      <c r="Q1239" s="465">
        <f>IF(C1239&gt;Allgemeines!$C$12,0,SUM(G1239,H1239,J1239,K1239,M1239:N1239)-SUM(I1239,L1239,O1239:P1239))</f>
        <v>0</v>
      </c>
      <c r="R1239" s="369"/>
      <c r="S1239" s="369"/>
      <c r="T1239" s="369"/>
      <c r="U1239" s="369"/>
      <c r="V1239" s="344">
        <f t="shared" si="247"/>
        <v>0</v>
      </c>
      <c r="W1239" s="345">
        <f>IF(ISBLANK($B1239),0,VLOOKUP($B1239,Listen!$A$2:$C$45,2,FALSE))</f>
        <v>0</v>
      </c>
      <c r="X1239" s="345">
        <f>IF(ISBLANK($B1239),0,VLOOKUP($B1239,Listen!$A$2:$C$45,3,FALSE))</f>
        <v>0</v>
      </c>
      <c r="Y1239" s="372">
        <f t="shared" si="249"/>
        <v>0</v>
      </c>
      <c r="Z1239" s="372">
        <f t="shared" si="238"/>
        <v>0</v>
      </c>
      <c r="AA1239" s="372">
        <f t="shared" si="238"/>
        <v>0</v>
      </c>
      <c r="AB1239" s="372">
        <f t="shared" si="238"/>
        <v>0</v>
      </c>
      <c r="AC1239" s="372">
        <f t="shared" si="238"/>
        <v>0</v>
      </c>
      <c r="AD1239" s="372">
        <f t="shared" si="238"/>
        <v>0</v>
      </c>
      <c r="AE1239" s="372">
        <f t="shared" si="238"/>
        <v>0</v>
      </c>
      <c r="AF1239" s="346">
        <f t="shared" si="248"/>
        <v>0</v>
      </c>
      <c r="AG1239" s="346">
        <f>IF(C1239=Allgemeines!$C$12,SAV!$V1239-SAV!$AH1239,HLOOKUP(Allgemeines!$C$12-1,$AI$4:$AO$2000,ROW(C1239)-3,FALSE)-$AH1239)</f>
        <v>0</v>
      </c>
      <c r="AH1239" s="346">
        <f>HLOOKUP(Allgemeines!$C$12,$AI$4:$AO$2000,ROW(C1239)-3,FALSE)</f>
        <v>0</v>
      </c>
      <c r="AI1239" s="346">
        <f t="shared" si="239"/>
        <v>0</v>
      </c>
      <c r="AJ1239" s="346">
        <f t="shared" si="240"/>
        <v>0</v>
      </c>
      <c r="AK1239" s="346">
        <f t="shared" si="241"/>
        <v>0</v>
      </c>
      <c r="AL1239" s="346">
        <f t="shared" si="242"/>
        <v>0</v>
      </c>
      <c r="AM1239" s="346">
        <f t="shared" si="243"/>
        <v>0</v>
      </c>
      <c r="AN1239" s="346">
        <f t="shared" si="244"/>
        <v>0</v>
      </c>
      <c r="AO1239" s="346">
        <f t="shared" si="245"/>
        <v>0</v>
      </c>
    </row>
    <row r="1240" spans="1:41" x14ac:dyDescent="0.25">
      <c r="A1240" s="369"/>
      <c r="B1240" s="369"/>
      <c r="C1240" s="370"/>
      <c r="D1240" s="369"/>
      <c r="E1240" s="369"/>
      <c r="F1240" s="369"/>
      <c r="G1240" s="344">
        <f t="shared" si="246"/>
        <v>0</v>
      </c>
      <c r="H1240" s="369"/>
      <c r="I1240" s="369"/>
      <c r="J1240" s="369"/>
      <c r="K1240" s="369"/>
      <c r="L1240" s="369"/>
      <c r="M1240" s="369"/>
      <c r="N1240" s="369"/>
      <c r="O1240" s="369"/>
      <c r="P1240" s="371"/>
      <c r="Q1240" s="465">
        <f>IF(C1240&gt;Allgemeines!$C$12,0,SUM(G1240,H1240,J1240,K1240,M1240:N1240)-SUM(I1240,L1240,O1240:P1240))</f>
        <v>0</v>
      </c>
      <c r="R1240" s="369"/>
      <c r="S1240" s="369"/>
      <c r="T1240" s="369"/>
      <c r="U1240" s="369"/>
      <c r="V1240" s="344">
        <f t="shared" si="247"/>
        <v>0</v>
      </c>
      <c r="W1240" s="345">
        <f>IF(ISBLANK($B1240),0,VLOOKUP($B1240,Listen!$A$2:$C$45,2,FALSE))</f>
        <v>0</v>
      </c>
      <c r="X1240" s="345">
        <f>IF(ISBLANK($B1240),0,VLOOKUP($B1240,Listen!$A$2:$C$45,3,FALSE))</f>
        <v>0</v>
      </c>
      <c r="Y1240" s="372">
        <f t="shared" si="249"/>
        <v>0</v>
      </c>
      <c r="Z1240" s="372">
        <f t="shared" si="238"/>
        <v>0</v>
      </c>
      <c r="AA1240" s="372">
        <f t="shared" si="238"/>
        <v>0</v>
      </c>
      <c r="AB1240" s="372">
        <f t="shared" si="238"/>
        <v>0</v>
      </c>
      <c r="AC1240" s="372">
        <f t="shared" si="238"/>
        <v>0</v>
      </c>
      <c r="AD1240" s="372">
        <f t="shared" si="238"/>
        <v>0</v>
      </c>
      <c r="AE1240" s="372">
        <f t="shared" si="238"/>
        <v>0</v>
      </c>
      <c r="AF1240" s="346">
        <f t="shared" si="248"/>
        <v>0</v>
      </c>
      <c r="AG1240" s="346">
        <f>IF(C1240=Allgemeines!$C$12,SAV!$V1240-SAV!$AH1240,HLOOKUP(Allgemeines!$C$12-1,$AI$4:$AO$2000,ROW(C1240)-3,FALSE)-$AH1240)</f>
        <v>0</v>
      </c>
      <c r="AH1240" s="346">
        <f>HLOOKUP(Allgemeines!$C$12,$AI$4:$AO$2000,ROW(C1240)-3,FALSE)</f>
        <v>0</v>
      </c>
      <c r="AI1240" s="346">
        <f t="shared" si="239"/>
        <v>0</v>
      </c>
      <c r="AJ1240" s="346">
        <f t="shared" si="240"/>
        <v>0</v>
      </c>
      <c r="AK1240" s="346">
        <f t="shared" si="241"/>
        <v>0</v>
      </c>
      <c r="AL1240" s="346">
        <f t="shared" si="242"/>
        <v>0</v>
      </c>
      <c r="AM1240" s="346">
        <f t="shared" si="243"/>
        <v>0</v>
      </c>
      <c r="AN1240" s="346">
        <f t="shared" si="244"/>
        <v>0</v>
      </c>
      <c r="AO1240" s="346">
        <f t="shared" si="245"/>
        <v>0</v>
      </c>
    </row>
    <row r="1241" spans="1:41" x14ac:dyDescent="0.25">
      <c r="A1241" s="369"/>
      <c r="B1241" s="369"/>
      <c r="C1241" s="370"/>
      <c r="D1241" s="369"/>
      <c r="E1241" s="369"/>
      <c r="F1241" s="369"/>
      <c r="G1241" s="344">
        <f t="shared" si="246"/>
        <v>0</v>
      </c>
      <c r="H1241" s="369"/>
      <c r="I1241" s="369"/>
      <c r="J1241" s="369"/>
      <c r="K1241" s="369"/>
      <c r="L1241" s="369"/>
      <c r="M1241" s="369"/>
      <c r="N1241" s="369"/>
      <c r="O1241" s="369"/>
      <c r="P1241" s="371"/>
      <c r="Q1241" s="465">
        <f>IF(C1241&gt;Allgemeines!$C$12,0,SUM(G1241,H1241,J1241,K1241,M1241:N1241)-SUM(I1241,L1241,O1241:P1241))</f>
        <v>0</v>
      </c>
      <c r="R1241" s="369"/>
      <c r="S1241" s="369"/>
      <c r="T1241" s="369"/>
      <c r="U1241" s="369"/>
      <c r="V1241" s="344">
        <f t="shared" si="247"/>
        <v>0</v>
      </c>
      <c r="W1241" s="345">
        <f>IF(ISBLANK($B1241),0,VLOOKUP($B1241,Listen!$A$2:$C$45,2,FALSE))</f>
        <v>0</v>
      </c>
      <c r="X1241" s="345">
        <f>IF(ISBLANK($B1241),0,VLOOKUP($B1241,Listen!$A$2:$C$45,3,FALSE))</f>
        <v>0</v>
      </c>
      <c r="Y1241" s="372">
        <f t="shared" si="249"/>
        <v>0</v>
      </c>
      <c r="Z1241" s="372">
        <f t="shared" si="238"/>
        <v>0</v>
      </c>
      <c r="AA1241" s="372">
        <f t="shared" si="238"/>
        <v>0</v>
      </c>
      <c r="AB1241" s="372">
        <f t="shared" si="238"/>
        <v>0</v>
      </c>
      <c r="AC1241" s="372">
        <f t="shared" si="238"/>
        <v>0</v>
      </c>
      <c r="AD1241" s="372">
        <f t="shared" si="238"/>
        <v>0</v>
      </c>
      <c r="AE1241" s="372">
        <f t="shared" si="238"/>
        <v>0</v>
      </c>
      <c r="AF1241" s="346">
        <f t="shared" si="248"/>
        <v>0</v>
      </c>
      <c r="AG1241" s="346">
        <f>IF(C1241=Allgemeines!$C$12,SAV!$V1241-SAV!$AH1241,HLOOKUP(Allgemeines!$C$12-1,$AI$4:$AO$2000,ROW(C1241)-3,FALSE)-$AH1241)</f>
        <v>0</v>
      </c>
      <c r="AH1241" s="346">
        <f>HLOOKUP(Allgemeines!$C$12,$AI$4:$AO$2000,ROW(C1241)-3,FALSE)</f>
        <v>0</v>
      </c>
      <c r="AI1241" s="346">
        <f t="shared" si="239"/>
        <v>0</v>
      </c>
      <c r="AJ1241" s="346">
        <f t="shared" si="240"/>
        <v>0</v>
      </c>
      <c r="AK1241" s="346">
        <f t="shared" si="241"/>
        <v>0</v>
      </c>
      <c r="AL1241" s="346">
        <f t="shared" si="242"/>
        <v>0</v>
      </c>
      <c r="AM1241" s="346">
        <f t="shared" si="243"/>
        <v>0</v>
      </c>
      <c r="AN1241" s="346">
        <f t="shared" si="244"/>
        <v>0</v>
      </c>
      <c r="AO1241" s="346">
        <f t="shared" si="245"/>
        <v>0</v>
      </c>
    </row>
    <row r="1242" spans="1:41" x14ac:dyDescent="0.25">
      <c r="A1242" s="369"/>
      <c r="B1242" s="369"/>
      <c r="C1242" s="370"/>
      <c r="D1242" s="369"/>
      <c r="E1242" s="369"/>
      <c r="F1242" s="369"/>
      <c r="G1242" s="344">
        <f t="shared" si="246"/>
        <v>0</v>
      </c>
      <c r="H1242" s="369"/>
      <c r="I1242" s="369"/>
      <c r="J1242" s="369"/>
      <c r="K1242" s="369"/>
      <c r="L1242" s="369"/>
      <c r="M1242" s="369"/>
      <c r="N1242" s="369"/>
      <c r="O1242" s="369"/>
      <c r="P1242" s="371"/>
      <c r="Q1242" s="465">
        <f>IF(C1242&gt;Allgemeines!$C$12,0,SUM(G1242,H1242,J1242,K1242,M1242:N1242)-SUM(I1242,L1242,O1242:P1242))</f>
        <v>0</v>
      </c>
      <c r="R1242" s="369"/>
      <c r="S1242" s="369"/>
      <c r="T1242" s="369"/>
      <c r="U1242" s="369"/>
      <c r="V1242" s="344">
        <f t="shared" si="247"/>
        <v>0</v>
      </c>
      <c r="W1242" s="345">
        <f>IF(ISBLANK($B1242),0,VLOOKUP($B1242,Listen!$A$2:$C$45,2,FALSE))</f>
        <v>0</v>
      </c>
      <c r="X1242" s="345">
        <f>IF(ISBLANK($B1242),0,VLOOKUP($B1242,Listen!$A$2:$C$45,3,FALSE))</f>
        <v>0</v>
      </c>
      <c r="Y1242" s="372">
        <f t="shared" si="249"/>
        <v>0</v>
      </c>
      <c r="Z1242" s="372">
        <f t="shared" si="238"/>
        <v>0</v>
      </c>
      <c r="AA1242" s="372">
        <f t="shared" si="238"/>
        <v>0</v>
      </c>
      <c r="AB1242" s="372">
        <f t="shared" si="238"/>
        <v>0</v>
      </c>
      <c r="AC1242" s="372">
        <f t="shared" si="238"/>
        <v>0</v>
      </c>
      <c r="AD1242" s="372">
        <f t="shared" si="238"/>
        <v>0</v>
      </c>
      <c r="AE1242" s="372">
        <f t="shared" si="238"/>
        <v>0</v>
      </c>
      <c r="AF1242" s="346">
        <f t="shared" si="248"/>
        <v>0</v>
      </c>
      <c r="AG1242" s="346">
        <f>IF(C1242=Allgemeines!$C$12,SAV!$V1242-SAV!$AH1242,HLOOKUP(Allgemeines!$C$12-1,$AI$4:$AO$2000,ROW(C1242)-3,FALSE)-$AH1242)</f>
        <v>0</v>
      </c>
      <c r="AH1242" s="346">
        <f>HLOOKUP(Allgemeines!$C$12,$AI$4:$AO$2000,ROW(C1242)-3,FALSE)</f>
        <v>0</v>
      </c>
      <c r="AI1242" s="346">
        <f t="shared" si="239"/>
        <v>0</v>
      </c>
      <c r="AJ1242" s="346">
        <f t="shared" si="240"/>
        <v>0</v>
      </c>
      <c r="AK1242" s="346">
        <f t="shared" si="241"/>
        <v>0</v>
      </c>
      <c r="AL1242" s="346">
        <f t="shared" si="242"/>
        <v>0</v>
      </c>
      <c r="AM1242" s="346">
        <f t="shared" si="243"/>
        <v>0</v>
      </c>
      <c r="AN1242" s="346">
        <f t="shared" si="244"/>
        <v>0</v>
      </c>
      <c r="AO1242" s="346">
        <f t="shared" si="245"/>
        <v>0</v>
      </c>
    </row>
    <row r="1243" spans="1:41" x14ac:dyDescent="0.25">
      <c r="A1243" s="369"/>
      <c r="B1243" s="369"/>
      <c r="C1243" s="370"/>
      <c r="D1243" s="369"/>
      <c r="E1243" s="369"/>
      <c r="F1243" s="369"/>
      <c r="G1243" s="344">
        <f t="shared" si="246"/>
        <v>0</v>
      </c>
      <c r="H1243" s="369"/>
      <c r="I1243" s="369"/>
      <c r="J1243" s="369"/>
      <c r="K1243" s="369"/>
      <c r="L1243" s="369"/>
      <c r="M1243" s="369"/>
      <c r="N1243" s="369"/>
      <c r="O1243" s="369"/>
      <c r="P1243" s="371"/>
      <c r="Q1243" s="465">
        <f>IF(C1243&gt;Allgemeines!$C$12,0,SUM(G1243,H1243,J1243,K1243,M1243:N1243)-SUM(I1243,L1243,O1243:P1243))</f>
        <v>0</v>
      </c>
      <c r="R1243" s="369"/>
      <c r="S1243" s="369"/>
      <c r="T1243" s="369"/>
      <c r="U1243" s="369"/>
      <c r="V1243" s="344">
        <f t="shared" si="247"/>
        <v>0</v>
      </c>
      <c r="W1243" s="345">
        <f>IF(ISBLANK($B1243),0,VLOOKUP($B1243,Listen!$A$2:$C$45,2,FALSE))</f>
        <v>0</v>
      </c>
      <c r="X1243" s="345">
        <f>IF(ISBLANK($B1243),0,VLOOKUP($B1243,Listen!$A$2:$C$45,3,FALSE))</f>
        <v>0</v>
      </c>
      <c r="Y1243" s="372">
        <f t="shared" si="249"/>
        <v>0</v>
      </c>
      <c r="Z1243" s="372">
        <f t="shared" si="238"/>
        <v>0</v>
      </c>
      <c r="AA1243" s="372">
        <f t="shared" si="238"/>
        <v>0</v>
      </c>
      <c r="AB1243" s="372">
        <f t="shared" si="238"/>
        <v>0</v>
      </c>
      <c r="AC1243" s="372">
        <f t="shared" si="238"/>
        <v>0</v>
      </c>
      <c r="AD1243" s="372">
        <f t="shared" si="238"/>
        <v>0</v>
      </c>
      <c r="AE1243" s="372">
        <f t="shared" si="238"/>
        <v>0</v>
      </c>
      <c r="AF1243" s="346">
        <f t="shared" si="248"/>
        <v>0</v>
      </c>
      <c r="AG1243" s="346">
        <f>IF(C1243=Allgemeines!$C$12,SAV!$V1243-SAV!$AH1243,HLOOKUP(Allgemeines!$C$12-1,$AI$4:$AO$2000,ROW(C1243)-3,FALSE)-$AH1243)</f>
        <v>0</v>
      </c>
      <c r="AH1243" s="346">
        <f>HLOOKUP(Allgemeines!$C$12,$AI$4:$AO$2000,ROW(C1243)-3,FALSE)</f>
        <v>0</v>
      </c>
      <c r="AI1243" s="346">
        <f t="shared" si="239"/>
        <v>0</v>
      </c>
      <c r="AJ1243" s="346">
        <f t="shared" si="240"/>
        <v>0</v>
      </c>
      <c r="AK1243" s="346">
        <f t="shared" si="241"/>
        <v>0</v>
      </c>
      <c r="AL1243" s="346">
        <f t="shared" si="242"/>
        <v>0</v>
      </c>
      <c r="AM1243" s="346">
        <f t="shared" si="243"/>
        <v>0</v>
      </c>
      <c r="AN1243" s="346">
        <f t="shared" si="244"/>
        <v>0</v>
      </c>
      <c r="AO1243" s="346">
        <f t="shared" si="245"/>
        <v>0</v>
      </c>
    </row>
    <row r="1244" spans="1:41" x14ac:dyDescent="0.25">
      <c r="A1244" s="369"/>
      <c r="B1244" s="369"/>
      <c r="C1244" s="370"/>
      <c r="D1244" s="369"/>
      <c r="E1244" s="369"/>
      <c r="F1244" s="369"/>
      <c r="G1244" s="344">
        <f t="shared" si="246"/>
        <v>0</v>
      </c>
      <c r="H1244" s="369"/>
      <c r="I1244" s="369"/>
      <c r="J1244" s="369"/>
      <c r="K1244" s="369"/>
      <c r="L1244" s="369"/>
      <c r="M1244" s="369"/>
      <c r="N1244" s="369"/>
      <c r="O1244" s="369"/>
      <c r="P1244" s="371"/>
      <c r="Q1244" s="465">
        <f>IF(C1244&gt;Allgemeines!$C$12,0,SUM(G1244,H1244,J1244,K1244,M1244:N1244)-SUM(I1244,L1244,O1244:P1244))</f>
        <v>0</v>
      </c>
      <c r="R1244" s="369"/>
      <c r="S1244" s="369"/>
      <c r="T1244" s="369"/>
      <c r="U1244" s="369"/>
      <c r="V1244" s="344">
        <f t="shared" si="247"/>
        <v>0</v>
      </c>
      <c r="W1244" s="345">
        <f>IF(ISBLANK($B1244),0,VLOOKUP($B1244,Listen!$A$2:$C$45,2,FALSE))</f>
        <v>0</v>
      </c>
      <c r="X1244" s="345">
        <f>IF(ISBLANK($B1244),0,VLOOKUP($B1244,Listen!$A$2:$C$45,3,FALSE))</f>
        <v>0</v>
      </c>
      <c r="Y1244" s="372">
        <f t="shared" si="249"/>
        <v>0</v>
      </c>
      <c r="Z1244" s="372">
        <f t="shared" si="238"/>
        <v>0</v>
      </c>
      <c r="AA1244" s="372">
        <f t="shared" si="238"/>
        <v>0</v>
      </c>
      <c r="AB1244" s="372">
        <f t="shared" si="238"/>
        <v>0</v>
      </c>
      <c r="AC1244" s="372">
        <f t="shared" si="238"/>
        <v>0</v>
      </c>
      <c r="AD1244" s="372">
        <f t="shared" si="238"/>
        <v>0</v>
      </c>
      <c r="AE1244" s="372">
        <f t="shared" si="238"/>
        <v>0</v>
      </c>
      <c r="AF1244" s="346">
        <f t="shared" si="248"/>
        <v>0</v>
      </c>
      <c r="AG1244" s="346">
        <f>IF(C1244=Allgemeines!$C$12,SAV!$V1244-SAV!$AH1244,HLOOKUP(Allgemeines!$C$12-1,$AI$4:$AO$2000,ROW(C1244)-3,FALSE)-$AH1244)</f>
        <v>0</v>
      </c>
      <c r="AH1244" s="346">
        <f>HLOOKUP(Allgemeines!$C$12,$AI$4:$AO$2000,ROW(C1244)-3,FALSE)</f>
        <v>0</v>
      </c>
      <c r="AI1244" s="346">
        <f t="shared" si="239"/>
        <v>0</v>
      </c>
      <c r="AJ1244" s="346">
        <f t="shared" si="240"/>
        <v>0</v>
      </c>
      <c r="AK1244" s="346">
        <f t="shared" si="241"/>
        <v>0</v>
      </c>
      <c r="AL1244" s="346">
        <f t="shared" si="242"/>
        <v>0</v>
      </c>
      <c r="AM1244" s="346">
        <f t="shared" si="243"/>
        <v>0</v>
      </c>
      <c r="AN1244" s="346">
        <f t="shared" si="244"/>
        <v>0</v>
      </c>
      <c r="AO1244" s="346">
        <f t="shared" si="245"/>
        <v>0</v>
      </c>
    </row>
    <row r="1245" spans="1:41" x14ac:dyDescent="0.25">
      <c r="A1245" s="369"/>
      <c r="B1245" s="369"/>
      <c r="C1245" s="370"/>
      <c r="D1245" s="369"/>
      <c r="E1245" s="369"/>
      <c r="F1245" s="369"/>
      <c r="G1245" s="344">
        <f t="shared" si="246"/>
        <v>0</v>
      </c>
      <c r="H1245" s="369"/>
      <c r="I1245" s="369"/>
      <c r="J1245" s="369"/>
      <c r="K1245" s="369"/>
      <c r="L1245" s="369"/>
      <c r="M1245" s="369"/>
      <c r="N1245" s="369"/>
      <c r="O1245" s="369"/>
      <c r="P1245" s="371"/>
      <c r="Q1245" s="465">
        <f>IF(C1245&gt;Allgemeines!$C$12,0,SUM(G1245,H1245,J1245,K1245,M1245:N1245)-SUM(I1245,L1245,O1245:P1245))</f>
        <v>0</v>
      </c>
      <c r="R1245" s="369"/>
      <c r="S1245" s="369"/>
      <c r="T1245" s="369"/>
      <c r="U1245" s="369"/>
      <c r="V1245" s="344">
        <f t="shared" si="247"/>
        <v>0</v>
      </c>
      <c r="W1245" s="345">
        <f>IF(ISBLANK($B1245),0,VLOOKUP($B1245,Listen!$A$2:$C$45,2,FALSE))</f>
        <v>0</v>
      </c>
      <c r="X1245" s="345">
        <f>IF(ISBLANK($B1245),0,VLOOKUP($B1245,Listen!$A$2:$C$45,3,FALSE))</f>
        <v>0</v>
      </c>
      <c r="Y1245" s="372">
        <f t="shared" si="249"/>
        <v>0</v>
      </c>
      <c r="Z1245" s="372">
        <f t="shared" si="238"/>
        <v>0</v>
      </c>
      <c r="AA1245" s="372">
        <f t="shared" si="238"/>
        <v>0</v>
      </c>
      <c r="AB1245" s="372">
        <f t="shared" si="238"/>
        <v>0</v>
      </c>
      <c r="AC1245" s="372">
        <f t="shared" si="238"/>
        <v>0</v>
      </c>
      <c r="AD1245" s="372">
        <f t="shared" si="238"/>
        <v>0</v>
      </c>
      <c r="AE1245" s="372">
        <f t="shared" si="238"/>
        <v>0</v>
      </c>
      <c r="AF1245" s="346">
        <f t="shared" si="248"/>
        <v>0</v>
      </c>
      <c r="AG1245" s="346">
        <f>IF(C1245=Allgemeines!$C$12,SAV!$V1245-SAV!$AH1245,HLOOKUP(Allgemeines!$C$12-1,$AI$4:$AO$2000,ROW(C1245)-3,FALSE)-$AH1245)</f>
        <v>0</v>
      </c>
      <c r="AH1245" s="346">
        <f>HLOOKUP(Allgemeines!$C$12,$AI$4:$AO$2000,ROW(C1245)-3,FALSE)</f>
        <v>0</v>
      </c>
      <c r="AI1245" s="346">
        <f t="shared" si="239"/>
        <v>0</v>
      </c>
      <c r="AJ1245" s="346">
        <f t="shared" si="240"/>
        <v>0</v>
      </c>
      <c r="AK1245" s="346">
        <f t="shared" si="241"/>
        <v>0</v>
      </c>
      <c r="AL1245" s="346">
        <f t="shared" si="242"/>
        <v>0</v>
      </c>
      <c r="AM1245" s="346">
        <f t="shared" si="243"/>
        <v>0</v>
      </c>
      <c r="AN1245" s="346">
        <f t="shared" si="244"/>
        <v>0</v>
      </c>
      <c r="AO1245" s="346">
        <f t="shared" si="245"/>
        <v>0</v>
      </c>
    </row>
    <row r="1246" spans="1:41" x14ac:dyDescent="0.25">
      <c r="A1246" s="369"/>
      <c r="B1246" s="369"/>
      <c r="C1246" s="370"/>
      <c r="D1246" s="369"/>
      <c r="E1246" s="369"/>
      <c r="F1246" s="369"/>
      <c r="G1246" s="344">
        <f t="shared" si="246"/>
        <v>0</v>
      </c>
      <c r="H1246" s="369"/>
      <c r="I1246" s="369"/>
      <c r="J1246" s="369"/>
      <c r="K1246" s="369"/>
      <c r="L1246" s="369"/>
      <c r="M1246" s="369"/>
      <c r="N1246" s="369"/>
      <c r="O1246" s="369"/>
      <c r="P1246" s="371"/>
      <c r="Q1246" s="465">
        <f>IF(C1246&gt;Allgemeines!$C$12,0,SUM(G1246,H1246,J1246,K1246,M1246:N1246)-SUM(I1246,L1246,O1246:P1246))</f>
        <v>0</v>
      </c>
      <c r="R1246" s="369"/>
      <c r="S1246" s="369"/>
      <c r="T1246" s="369"/>
      <c r="U1246" s="369"/>
      <c r="V1246" s="344">
        <f t="shared" si="247"/>
        <v>0</v>
      </c>
      <c r="W1246" s="345">
        <f>IF(ISBLANK($B1246),0,VLOOKUP($B1246,Listen!$A$2:$C$45,2,FALSE))</f>
        <v>0</v>
      </c>
      <c r="X1246" s="345">
        <f>IF(ISBLANK($B1246),0,VLOOKUP($B1246,Listen!$A$2:$C$45,3,FALSE))</f>
        <v>0</v>
      </c>
      <c r="Y1246" s="372">
        <f t="shared" si="249"/>
        <v>0</v>
      </c>
      <c r="Z1246" s="372">
        <f t="shared" si="238"/>
        <v>0</v>
      </c>
      <c r="AA1246" s="372">
        <f t="shared" si="238"/>
        <v>0</v>
      </c>
      <c r="AB1246" s="372">
        <f t="shared" si="238"/>
        <v>0</v>
      </c>
      <c r="AC1246" s="372">
        <f t="shared" si="238"/>
        <v>0</v>
      </c>
      <c r="AD1246" s="372">
        <f t="shared" si="238"/>
        <v>0</v>
      </c>
      <c r="AE1246" s="372">
        <f t="shared" si="238"/>
        <v>0</v>
      </c>
      <c r="AF1246" s="346">
        <f t="shared" si="248"/>
        <v>0</v>
      </c>
      <c r="AG1246" s="346">
        <f>IF(C1246=Allgemeines!$C$12,SAV!$V1246-SAV!$AH1246,HLOOKUP(Allgemeines!$C$12-1,$AI$4:$AO$2000,ROW(C1246)-3,FALSE)-$AH1246)</f>
        <v>0</v>
      </c>
      <c r="AH1246" s="346">
        <f>HLOOKUP(Allgemeines!$C$12,$AI$4:$AO$2000,ROW(C1246)-3,FALSE)</f>
        <v>0</v>
      </c>
      <c r="AI1246" s="346">
        <f t="shared" si="239"/>
        <v>0</v>
      </c>
      <c r="AJ1246" s="346">
        <f t="shared" si="240"/>
        <v>0</v>
      </c>
      <c r="AK1246" s="346">
        <f t="shared" si="241"/>
        <v>0</v>
      </c>
      <c r="AL1246" s="346">
        <f t="shared" si="242"/>
        <v>0</v>
      </c>
      <c r="AM1246" s="346">
        <f t="shared" si="243"/>
        <v>0</v>
      </c>
      <c r="AN1246" s="346">
        <f t="shared" si="244"/>
        <v>0</v>
      </c>
      <c r="AO1246" s="346">
        <f t="shared" si="245"/>
        <v>0</v>
      </c>
    </row>
    <row r="1247" spans="1:41" x14ac:dyDescent="0.25">
      <c r="A1247" s="369"/>
      <c r="B1247" s="369"/>
      <c r="C1247" s="370"/>
      <c r="D1247" s="369"/>
      <c r="E1247" s="369"/>
      <c r="F1247" s="369"/>
      <c r="G1247" s="344">
        <f t="shared" si="246"/>
        <v>0</v>
      </c>
      <c r="H1247" s="369"/>
      <c r="I1247" s="369"/>
      <c r="J1247" s="369"/>
      <c r="K1247" s="369"/>
      <c r="L1247" s="369"/>
      <c r="M1247" s="369"/>
      <c r="N1247" s="369"/>
      <c r="O1247" s="369"/>
      <c r="P1247" s="371"/>
      <c r="Q1247" s="465">
        <f>IF(C1247&gt;Allgemeines!$C$12,0,SUM(G1247,H1247,J1247,K1247,M1247:N1247)-SUM(I1247,L1247,O1247:P1247))</f>
        <v>0</v>
      </c>
      <c r="R1247" s="369"/>
      <c r="S1247" s="369"/>
      <c r="T1247" s="369"/>
      <c r="U1247" s="369"/>
      <c r="V1247" s="344">
        <f t="shared" si="247"/>
        <v>0</v>
      </c>
      <c r="W1247" s="345">
        <f>IF(ISBLANK($B1247),0,VLOOKUP($B1247,Listen!$A$2:$C$45,2,FALSE))</f>
        <v>0</v>
      </c>
      <c r="X1247" s="345">
        <f>IF(ISBLANK($B1247),0,VLOOKUP($B1247,Listen!$A$2:$C$45,3,FALSE))</f>
        <v>0</v>
      </c>
      <c r="Y1247" s="372">
        <f t="shared" si="249"/>
        <v>0</v>
      </c>
      <c r="Z1247" s="372">
        <f t="shared" si="238"/>
        <v>0</v>
      </c>
      <c r="AA1247" s="372">
        <f t="shared" si="238"/>
        <v>0</v>
      </c>
      <c r="AB1247" s="372">
        <f t="shared" si="238"/>
        <v>0</v>
      </c>
      <c r="AC1247" s="372">
        <f t="shared" si="238"/>
        <v>0</v>
      </c>
      <c r="AD1247" s="372">
        <f t="shared" si="238"/>
        <v>0</v>
      </c>
      <c r="AE1247" s="372">
        <f t="shared" si="238"/>
        <v>0</v>
      </c>
      <c r="AF1247" s="346">
        <f t="shared" si="248"/>
        <v>0</v>
      </c>
      <c r="AG1247" s="346">
        <f>IF(C1247=Allgemeines!$C$12,SAV!$V1247-SAV!$AH1247,HLOOKUP(Allgemeines!$C$12-1,$AI$4:$AO$2000,ROW(C1247)-3,FALSE)-$AH1247)</f>
        <v>0</v>
      </c>
      <c r="AH1247" s="346">
        <f>HLOOKUP(Allgemeines!$C$12,$AI$4:$AO$2000,ROW(C1247)-3,FALSE)</f>
        <v>0</v>
      </c>
      <c r="AI1247" s="346">
        <f t="shared" si="239"/>
        <v>0</v>
      </c>
      <c r="AJ1247" s="346">
        <f t="shared" si="240"/>
        <v>0</v>
      </c>
      <c r="AK1247" s="346">
        <f t="shared" si="241"/>
        <v>0</v>
      </c>
      <c r="AL1247" s="346">
        <f t="shared" si="242"/>
        <v>0</v>
      </c>
      <c r="AM1247" s="346">
        <f t="shared" si="243"/>
        <v>0</v>
      </c>
      <c r="AN1247" s="346">
        <f t="shared" si="244"/>
        <v>0</v>
      </c>
      <c r="AO1247" s="346">
        <f t="shared" si="245"/>
        <v>0</v>
      </c>
    </row>
    <row r="1248" spans="1:41" x14ac:dyDescent="0.25">
      <c r="A1248" s="369"/>
      <c r="B1248" s="369"/>
      <c r="C1248" s="370"/>
      <c r="D1248" s="369"/>
      <c r="E1248" s="369"/>
      <c r="F1248" s="369"/>
      <c r="G1248" s="344">
        <f t="shared" si="246"/>
        <v>0</v>
      </c>
      <c r="H1248" s="369"/>
      <c r="I1248" s="369"/>
      <c r="J1248" s="369"/>
      <c r="K1248" s="369"/>
      <c r="L1248" s="369"/>
      <c r="M1248" s="369"/>
      <c r="N1248" s="369"/>
      <c r="O1248" s="369"/>
      <c r="P1248" s="371"/>
      <c r="Q1248" s="465">
        <f>IF(C1248&gt;Allgemeines!$C$12,0,SUM(G1248,H1248,J1248,K1248,M1248:N1248)-SUM(I1248,L1248,O1248:P1248))</f>
        <v>0</v>
      </c>
      <c r="R1248" s="369"/>
      <c r="S1248" s="369"/>
      <c r="T1248" s="369"/>
      <c r="U1248" s="369"/>
      <c r="V1248" s="344">
        <f t="shared" si="247"/>
        <v>0</v>
      </c>
      <c r="W1248" s="345">
        <f>IF(ISBLANK($B1248),0,VLOOKUP($B1248,Listen!$A$2:$C$45,2,FALSE))</f>
        <v>0</v>
      </c>
      <c r="X1248" s="345">
        <f>IF(ISBLANK($B1248),0,VLOOKUP($B1248,Listen!$A$2:$C$45,3,FALSE))</f>
        <v>0</v>
      </c>
      <c r="Y1248" s="372">
        <f t="shared" si="249"/>
        <v>0</v>
      </c>
      <c r="Z1248" s="372">
        <f t="shared" si="238"/>
        <v>0</v>
      </c>
      <c r="AA1248" s="372">
        <f t="shared" si="238"/>
        <v>0</v>
      </c>
      <c r="AB1248" s="372">
        <f t="shared" si="238"/>
        <v>0</v>
      </c>
      <c r="AC1248" s="372">
        <f t="shared" si="238"/>
        <v>0</v>
      </c>
      <c r="AD1248" s="372">
        <f t="shared" si="238"/>
        <v>0</v>
      </c>
      <c r="AE1248" s="372">
        <f t="shared" si="238"/>
        <v>0</v>
      </c>
      <c r="AF1248" s="346">
        <f t="shared" si="248"/>
        <v>0</v>
      </c>
      <c r="AG1248" s="346">
        <f>IF(C1248=Allgemeines!$C$12,SAV!$V1248-SAV!$AH1248,HLOOKUP(Allgemeines!$C$12-1,$AI$4:$AO$2000,ROW(C1248)-3,FALSE)-$AH1248)</f>
        <v>0</v>
      </c>
      <c r="AH1248" s="346">
        <f>HLOOKUP(Allgemeines!$C$12,$AI$4:$AO$2000,ROW(C1248)-3,FALSE)</f>
        <v>0</v>
      </c>
      <c r="AI1248" s="346">
        <f t="shared" si="239"/>
        <v>0</v>
      </c>
      <c r="AJ1248" s="346">
        <f t="shared" si="240"/>
        <v>0</v>
      </c>
      <c r="AK1248" s="346">
        <f t="shared" si="241"/>
        <v>0</v>
      </c>
      <c r="AL1248" s="346">
        <f t="shared" si="242"/>
        <v>0</v>
      </c>
      <c r="AM1248" s="346">
        <f t="shared" si="243"/>
        <v>0</v>
      </c>
      <c r="AN1248" s="346">
        <f t="shared" si="244"/>
        <v>0</v>
      </c>
      <c r="AO1248" s="346">
        <f t="shared" si="245"/>
        <v>0</v>
      </c>
    </row>
    <row r="1249" spans="1:41" x14ac:dyDescent="0.25">
      <c r="A1249" s="369"/>
      <c r="B1249" s="369"/>
      <c r="C1249" s="370"/>
      <c r="D1249" s="369"/>
      <c r="E1249" s="369"/>
      <c r="F1249" s="369"/>
      <c r="G1249" s="344">
        <f t="shared" si="246"/>
        <v>0</v>
      </c>
      <c r="H1249" s="369"/>
      <c r="I1249" s="369"/>
      <c r="J1249" s="369"/>
      <c r="K1249" s="369"/>
      <c r="L1249" s="369"/>
      <c r="M1249" s="369"/>
      <c r="N1249" s="369"/>
      <c r="O1249" s="369"/>
      <c r="P1249" s="371"/>
      <c r="Q1249" s="465">
        <f>IF(C1249&gt;Allgemeines!$C$12,0,SUM(G1249,H1249,J1249,K1249,M1249:N1249)-SUM(I1249,L1249,O1249:P1249))</f>
        <v>0</v>
      </c>
      <c r="R1249" s="369"/>
      <c r="S1249" s="369"/>
      <c r="T1249" s="369"/>
      <c r="U1249" s="369"/>
      <c r="V1249" s="344">
        <f t="shared" si="247"/>
        <v>0</v>
      </c>
      <c r="W1249" s="345">
        <f>IF(ISBLANK($B1249),0,VLOOKUP($B1249,Listen!$A$2:$C$45,2,FALSE))</f>
        <v>0</v>
      </c>
      <c r="X1249" s="345">
        <f>IF(ISBLANK($B1249),0,VLOOKUP($B1249,Listen!$A$2:$C$45,3,FALSE))</f>
        <v>0</v>
      </c>
      <c r="Y1249" s="372">
        <f t="shared" si="249"/>
        <v>0</v>
      </c>
      <c r="Z1249" s="372">
        <f t="shared" si="238"/>
        <v>0</v>
      </c>
      <c r="AA1249" s="372">
        <f t="shared" si="238"/>
        <v>0</v>
      </c>
      <c r="AB1249" s="372">
        <f t="shared" si="238"/>
        <v>0</v>
      </c>
      <c r="AC1249" s="372">
        <f t="shared" si="238"/>
        <v>0</v>
      </c>
      <c r="AD1249" s="372">
        <f t="shared" si="238"/>
        <v>0</v>
      </c>
      <c r="AE1249" s="372">
        <f t="shared" si="238"/>
        <v>0</v>
      </c>
      <c r="AF1249" s="346">
        <f t="shared" si="248"/>
        <v>0</v>
      </c>
      <c r="AG1249" s="346">
        <f>IF(C1249=Allgemeines!$C$12,SAV!$V1249-SAV!$AH1249,HLOOKUP(Allgemeines!$C$12-1,$AI$4:$AO$2000,ROW(C1249)-3,FALSE)-$AH1249)</f>
        <v>0</v>
      </c>
      <c r="AH1249" s="346">
        <f>HLOOKUP(Allgemeines!$C$12,$AI$4:$AO$2000,ROW(C1249)-3,FALSE)</f>
        <v>0</v>
      </c>
      <c r="AI1249" s="346">
        <f t="shared" si="239"/>
        <v>0</v>
      </c>
      <c r="AJ1249" s="346">
        <f t="shared" si="240"/>
        <v>0</v>
      </c>
      <c r="AK1249" s="346">
        <f t="shared" si="241"/>
        <v>0</v>
      </c>
      <c r="AL1249" s="346">
        <f t="shared" si="242"/>
        <v>0</v>
      </c>
      <c r="AM1249" s="346">
        <f t="shared" si="243"/>
        <v>0</v>
      </c>
      <c r="AN1249" s="346">
        <f t="shared" si="244"/>
        <v>0</v>
      </c>
      <c r="AO1249" s="346">
        <f t="shared" si="245"/>
        <v>0</v>
      </c>
    </row>
    <row r="1250" spans="1:41" x14ac:dyDescent="0.25">
      <c r="A1250" s="369"/>
      <c r="B1250" s="369"/>
      <c r="C1250" s="370"/>
      <c r="D1250" s="369"/>
      <c r="E1250" s="369"/>
      <c r="F1250" s="369"/>
      <c r="G1250" s="344">
        <f t="shared" si="246"/>
        <v>0</v>
      </c>
      <c r="H1250" s="369"/>
      <c r="I1250" s="369"/>
      <c r="J1250" s="369"/>
      <c r="K1250" s="369"/>
      <c r="L1250" s="369"/>
      <c r="M1250" s="369"/>
      <c r="N1250" s="369"/>
      <c r="O1250" s="369"/>
      <c r="P1250" s="371"/>
      <c r="Q1250" s="465">
        <f>IF(C1250&gt;Allgemeines!$C$12,0,SUM(G1250,H1250,J1250,K1250,M1250:N1250)-SUM(I1250,L1250,O1250:P1250))</f>
        <v>0</v>
      </c>
      <c r="R1250" s="369"/>
      <c r="S1250" s="369"/>
      <c r="T1250" s="369"/>
      <c r="U1250" s="369"/>
      <c r="V1250" s="344">
        <f t="shared" si="247"/>
        <v>0</v>
      </c>
      <c r="W1250" s="345">
        <f>IF(ISBLANK($B1250),0,VLOOKUP($B1250,Listen!$A$2:$C$45,2,FALSE))</f>
        <v>0</v>
      </c>
      <c r="X1250" s="345">
        <f>IF(ISBLANK($B1250),0,VLOOKUP($B1250,Listen!$A$2:$C$45,3,FALSE))</f>
        <v>0</v>
      </c>
      <c r="Y1250" s="372">
        <f t="shared" si="249"/>
        <v>0</v>
      </c>
      <c r="Z1250" s="372">
        <f t="shared" si="238"/>
        <v>0</v>
      </c>
      <c r="AA1250" s="372">
        <f t="shared" si="238"/>
        <v>0</v>
      </c>
      <c r="AB1250" s="372">
        <f t="shared" si="238"/>
        <v>0</v>
      </c>
      <c r="AC1250" s="372">
        <f t="shared" si="238"/>
        <v>0</v>
      </c>
      <c r="AD1250" s="372">
        <f t="shared" si="238"/>
        <v>0</v>
      </c>
      <c r="AE1250" s="372">
        <f t="shared" si="238"/>
        <v>0</v>
      </c>
      <c r="AF1250" s="346">
        <f t="shared" si="248"/>
        <v>0</v>
      </c>
      <c r="AG1250" s="346">
        <f>IF(C1250=Allgemeines!$C$12,SAV!$V1250-SAV!$AH1250,HLOOKUP(Allgemeines!$C$12-1,$AI$4:$AO$2000,ROW(C1250)-3,FALSE)-$AH1250)</f>
        <v>0</v>
      </c>
      <c r="AH1250" s="346">
        <f>HLOOKUP(Allgemeines!$C$12,$AI$4:$AO$2000,ROW(C1250)-3,FALSE)</f>
        <v>0</v>
      </c>
      <c r="AI1250" s="346">
        <f t="shared" si="239"/>
        <v>0</v>
      </c>
      <c r="AJ1250" s="346">
        <f t="shared" si="240"/>
        <v>0</v>
      </c>
      <c r="AK1250" s="346">
        <f t="shared" si="241"/>
        <v>0</v>
      </c>
      <c r="AL1250" s="346">
        <f t="shared" si="242"/>
        <v>0</v>
      </c>
      <c r="AM1250" s="346">
        <f t="shared" si="243"/>
        <v>0</v>
      </c>
      <c r="AN1250" s="346">
        <f t="shared" si="244"/>
        <v>0</v>
      </c>
      <c r="AO1250" s="346">
        <f t="shared" si="245"/>
        <v>0</v>
      </c>
    </row>
    <row r="1251" spans="1:41" x14ac:dyDescent="0.25">
      <c r="A1251" s="369"/>
      <c r="B1251" s="369"/>
      <c r="C1251" s="370"/>
      <c r="D1251" s="369"/>
      <c r="E1251" s="369"/>
      <c r="F1251" s="369"/>
      <c r="G1251" s="344">
        <f t="shared" si="246"/>
        <v>0</v>
      </c>
      <c r="H1251" s="369"/>
      <c r="I1251" s="369"/>
      <c r="J1251" s="369"/>
      <c r="K1251" s="369"/>
      <c r="L1251" s="369"/>
      <c r="M1251" s="369"/>
      <c r="N1251" s="369"/>
      <c r="O1251" s="369"/>
      <c r="P1251" s="371"/>
      <c r="Q1251" s="465">
        <f>IF(C1251&gt;Allgemeines!$C$12,0,SUM(G1251,H1251,J1251,K1251,M1251:N1251)-SUM(I1251,L1251,O1251:P1251))</f>
        <v>0</v>
      </c>
      <c r="R1251" s="369"/>
      <c r="S1251" s="369"/>
      <c r="T1251" s="369"/>
      <c r="U1251" s="369"/>
      <c r="V1251" s="344">
        <f t="shared" si="247"/>
        <v>0</v>
      </c>
      <c r="W1251" s="345">
        <f>IF(ISBLANK($B1251),0,VLOOKUP($B1251,Listen!$A$2:$C$45,2,FALSE))</f>
        <v>0</v>
      </c>
      <c r="X1251" s="345">
        <f>IF(ISBLANK($B1251),0,VLOOKUP($B1251,Listen!$A$2:$C$45,3,FALSE))</f>
        <v>0</v>
      </c>
      <c r="Y1251" s="372">
        <f t="shared" si="249"/>
        <v>0</v>
      </c>
      <c r="Z1251" s="372">
        <f t="shared" si="238"/>
        <v>0</v>
      </c>
      <c r="AA1251" s="372">
        <f t="shared" si="238"/>
        <v>0</v>
      </c>
      <c r="AB1251" s="372">
        <f t="shared" si="238"/>
        <v>0</v>
      </c>
      <c r="AC1251" s="372">
        <f t="shared" si="238"/>
        <v>0</v>
      </c>
      <c r="AD1251" s="372">
        <f t="shared" si="238"/>
        <v>0</v>
      </c>
      <c r="AE1251" s="372">
        <f t="shared" si="238"/>
        <v>0</v>
      </c>
      <c r="AF1251" s="346">
        <f t="shared" si="248"/>
        <v>0</v>
      </c>
      <c r="AG1251" s="346">
        <f>IF(C1251=Allgemeines!$C$12,SAV!$V1251-SAV!$AH1251,HLOOKUP(Allgemeines!$C$12-1,$AI$4:$AO$2000,ROW(C1251)-3,FALSE)-$AH1251)</f>
        <v>0</v>
      </c>
      <c r="AH1251" s="346">
        <f>HLOOKUP(Allgemeines!$C$12,$AI$4:$AO$2000,ROW(C1251)-3,FALSE)</f>
        <v>0</v>
      </c>
      <c r="AI1251" s="346">
        <f t="shared" si="239"/>
        <v>0</v>
      </c>
      <c r="AJ1251" s="346">
        <f t="shared" si="240"/>
        <v>0</v>
      </c>
      <c r="AK1251" s="346">
        <f t="shared" si="241"/>
        <v>0</v>
      </c>
      <c r="AL1251" s="346">
        <f t="shared" si="242"/>
        <v>0</v>
      </c>
      <c r="AM1251" s="346">
        <f t="shared" si="243"/>
        <v>0</v>
      </c>
      <c r="AN1251" s="346">
        <f t="shared" si="244"/>
        <v>0</v>
      </c>
      <c r="AO1251" s="346">
        <f t="shared" si="245"/>
        <v>0</v>
      </c>
    </row>
    <row r="1252" spans="1:41" x14ac:dyDescent="0.25">
      <c r="A1252" s="369"/>
      <c r="B1252" s="369"/>
      <c r="C1252" s="370"/>
      <c r="D1252" s="369"/>
      <c r="E1252" s="369"/>
      <c r="F1252" s="369"/>
      <c r="G1252" s="344">
        <f t="shared" si="246"/>
        <v>0</v>
      </c>
      <c r="H1252" s="369"/>
      <c r="I1252" s="369"/>
      <c r="J1252" s="369"/>
      <c r="K1252" s="369"/>
      <c r="L1252" s="369"/>
      <c r="M1252" s="369"/>
      <c r="N1252" s="369"/>
      <c r="O1252" s="369"/>
      <c r="P1252" s="371"/>
      <c r="Q1252" s="465">
        <f>IF(C1252&gt;Allgemeines!$C$12,0,SUM(G1252,H1252,J1252,K1252,M1252:N1252)-SUM(I1252,L1252,O1252:P1252))</f>
        <v>0</v>
      </c>
      <c r="R1252" s="369"/>
      <c r="S1252" s="369"/>
      <c r="T1252" s="369"/>
      <c r="U1252" s="369"/>
      <c r="V1252" s="344">
        <f t="shared" si="247"/>
        <v>0</v>
      </c>
      <c r="W1252" s="345">
        <f>IF(ISBLANK($B1252),0,VLOOKUP($B1252,Listen!$A$2:$C$45,2,FALSE))</f>
        <v>0</v>
      </c>
      <c r="X1252" s="345">
        <f>IF(ISBLANK($B1252),0,VLOOKUP($B1252,Listen!$A$2:$C$45,3,FALSE))</f>
        <v>0</v>
      </c>
      <c r="Y1252" s="372">
        <f t="shared" si="249"/>
        <v>0</v>
      </c>
      <c r="Z1252" s="372">
        <f t="shared" si="238"/>
        <v>0</v>
      </c>
      <c r="AA1252" s="372">
        <f t="shared" si="238"/>
        <v>0</v>
      </c>
      <c r="AB1252" s="372">
        <f t="shared" si="238"/>
        <v>0</v>
      </c>
      <c r="AC1252" s="372">
        <f t="shared" si="238"/>
        <v>0</v>
      </c>
      <c r="AD1252" s="372">
        <f t="shared" si="238"/>
        <v>0</v>
      </c>
      <c r="AE1252" s="372">
        <f t="shared" si="238"/>
        <v>0</v>
      </c>
      <c r="AF1252" s="346">
        <f t="shared" si="248"/>
        <v>0</v>
      </c>
      <c r="AG1252" s="346">
        <f>IF(C1252=Allgemeines!$C$12,SAV!$V1252-SAV!$AH1252,HLOOKUP(Allgemeines!$C$12-1,$AI$4:$AO$2000,ROW(C1252)-3,FALSE)-$AH1252)</f>
        <v>0</v>
      </c>
      <c r="AH1252" s="346">
        <f>HLOOKUP(Allgemeines!$C$12,$AI$4:$AO$2000,ROW(C1252)-3,FALSE)</f>
        <v>0</v>
      </c>
      <c r="AI1252" s="346">
        <f t="shared" si="239"/>
        <v>0</v>
      </c>
      <c r="AJ1252" s="346">
        <f t="shared" si="240"/>
        <v>0</v>
      </c>
      <c r="AK1252" s="346">
        <f t="shared" si="241"/>
        <v>0</v>
      </c>
      <c r="AL1252" s="346">
        <f t="shared" si="242"/>
        <v>0</v>
      </c>
      <c r="AM1252" s="346">
        <f t="shared" si="243"/>
        <v>0</v>
      </c>
      <c r="AN1252" s="346">
        <f t="shared" si="244"/>
        <v>0</v>
      </c>
      <c r="AO1252" s="346">
        <f t="shared" si="245"/>
        <v>0</v>
      </c>
    </row>
    <row r="1253" spans="1:41" x14ac:dyDescent="0.25">
      <c r="A1253" s="369"/>
      <c r="B1253" s="369"/>
      <c r="C1253" s="370"/>
      <c r="D1253" s="369"/>
      <c r="E1253" s="369"/>
      <c r="F1253" s="369"/>
      <c r="G1253" s="344">
        <f t="shared" si="246"/>
        <v>0</v>
      </c>
      <c r="H1253" s="369"/>
      <c r="I1253" s="369"/>
      <c r="J1253" s="369"/>
      <c r="K1253" s="369"/>
      <c r="L1253" s="369"/>
      <c r="M1253" s="369"/>
      <c r="N1253" s="369"/>
      <c r="O1253" s="369"/>
      <c r="P1253" s="371"/>
      <c r="Q1253" s="465">
        <f>IF(C1253&gt;Allgemeines!$C$12,0,SUM(G1253,H1253,J1253,K1253,M1253:N1253)-SUM(I1253,L1253,O1253:P1253))</f>
        <v>0</v>
      </c>
      <c r="R1253" s="369"/>
      <c r="S1253" s="369"/>
      <c r="T1253" s="369"/>
      <c r="U1253" s="369"/>
      <c r="V1253" s="344">
        <f t="shared" si="247"/>
        <v>0</v>
      </c>
      <c r="W1253" s="345">
        <f>IF(ISBLANK($B1253),0,VLOOKUP($B1253,Listen!$A$2:$C$45,2,FALSE))</f>
        <v>0</v>
      </c>
      <c r="X1253" s="345">
        <f>IF(ISBLANK($B1253),0,VLOOKUP($B1253,Listen!$A$2:$C$45,3,FALSE))</f>
        <v>0</v>
      </c>
      <c r="Y1253" s="372">
        <f t="shared" si="249"/>
        <v>0</v>
      </c>
      <c r="Z1253" s="372">
        <f t="shared" si="238"/>
        <v>0</v>
      </c>
      <c r="AA1253" s="372">
        <f t="shared" si="238"/>
        <v>0</v>
      </c>
      <c r="AB1253" s="372">
        <f t="shared" si="238"/>
        <v>0</v>
      </c>
      <c r="AC1253" s="372">
        <f t="shared" si="238"/>
        <v>0</v>
      </c>
      <c r="AD1253" s="372">
        <f t="shared" si="238"/>
        <v>0</v>
      </c>
      <c r="AE1253" s="372">
        <f t="shared" si="238"/>
        <v>0</v>
      </c>
      <c r="AF1253" s="346">
        <f t="shared" si="248"/>
        <v>0</v>
      </c>
      <c r="AG1253" s="346">
        <f>IF(C1253=Allgemeines!$C$12,SAV!$V1253-SAV!$AH1253,HLOOKUP(Allgemeines!$C$12-1,$AI$4:$AO$2000,ROW(C1253)-3,FALSE)-$AH1253)</f>
        <v>0</v>
      </c>
      <c r="AH1253" s="346">
        <f>HLOOKUP(Allgemeines!$C$12,$AI$4:$AO$2000,ROW(C1253)-3,FALSE)</f>
        <v>0</v>
      </c>
      <c r="AI1253" s="346">
        <f t="shared" si="239"/>
        <v>0</v>
      </c>
      <c r="AJ1253" s="346">
        <f t="shared" si="240"/>
        <v>0</v>
      </c>
      <c r="AK1253" s="346">
        <f t="shared" si="241"/>
        <v>0</v>
      </c>
      <c r="AL1253" s="346">
        <f t="shared" si="242"/>
        <v>0</v>
      </c>
      <c r="AM1253" s="346">
        <f t="shared" si="243"/>
        <v>0</v>
      </c>
      <c r="AN1253" s="346">
        <f t="shared" si="244"/>
        <v>0</v>
      </c>
      <c r="AO1253" s="346">
        <f t="shared" si="245"/>
        <v>0</v>
      </c>
    </row>
    <row r="1254" spans="1:41" x14ac:dyDescent="0.25">
      <c r="A1254" s="369"/>
      <c r="B1254" s="369"/>
      <c r="C1254" s="370"/>
      <c r="D1254" s="369"/>
      <c r="E1254" s="369"/>
      <c r="F1254" s="369"/>
      <c r="G1254" s="344">
        <f t="shared" si="246"/>
        <v>0</v>
      </c>
      <c r="H1254" s="369"/>
      <c r="I1254" s="369"/>
      <c r="J1254" s="369"/>
      <c r="K1254" s="369"/>
      <c r="L1254" s="369"/>
      <c r="M1254" s="369"/>
      <c r="N1254" s="369"/>
      <c r="O1254" s="369"/>
      <c r="P1254" s="371"/>
      <c r="Q1254" s="465">
        <f>IF(C1254&gt;Allgemeines!$C$12,0,SUM(G1254,H1254,J1254,K1254,M1254:N1254)-SUM(I1254,L1254,O1254:P1254))</f>
        <v>0</v>
      </c>
      <c r="R1254" s="369"/>
      <c r="S1254" s="369"/>
      <c r="T1254" s="369"/>
      <c r="U1254" s="369"/>
      <c r="V1254" s="344">
        <f t="shared" si="247"/>
        <v>0</v>
      </c>
      <c r="W1254" s="345">
        <f>IF(ISBLANK($B1254),0,VLOOKUP($B1254,Listen!$A$2:$C$45,2,FALSE))</f>
        <v>0</v>
      </c>
      <c r="X1254" s="345">
        <f>IF(ISBLANK($B1254),0,VLOOKUP($B1254,Listen!$A$2:$C$45,3,FALSE))</f>
        <v>0</v>
      </c>
      <c r="Y1254" s="372">
        <f t="shared" si="249"/>
        <v>0</v>
      </c>
      <c r="Z1254" s="372">
        <f t="shared" si="238"/>
        <v>0</v>
      </c>
      <c r="AA1254" s="372">
        <f t="shared" si="238"/>
        <v>0</v>
      </c>
      <c r="AB1254" s="372">
        <f t="shared" si="238"/>
        <v>0</v>
      </c>
      <c r="AC1254" s="372">
        <f t="shared" si="238"/>
        <v>0</v>
      </c>
      <c r="AD1254" s="372">
        <f t="shared" si="238"/>
        <v>0</v>
      </c>
      <c r="AE1254" s="372">
        <f t="shared" si="238"/>
        <v>0</v>
      </c>
      <c r="AF1254" s="346">
        <f t="shared" si="248"/>
        <v>0</v>
      </c>
      <c r="AG1254" s="346">
        <f>IF(C1254=Allgemeines!$C$12,SAV!$V1254-SAV!$AH1254,HLOOKUP(Allgemeines!$C$12-1,$AI$4:$AO$2000,ROW(C1254)-3,FALSE)-$AH1254)</f>
        <v>0</v>
      </c>
      <c r="AH1254" s="346">
        <f>HLOOKUP(Allgemeines!$C$12,$AI$4:$AO$2000,ROW(C1254)-3,FALSE)</f>
        <v>0</v>
      </c>
      <c r="AI1254" s="346">
        <f t="shared" si="239"/>
        <v>0</v>
      </c>
      <c r="AJ1254" s="346">
        <f t="shared" si="240"/>
        <v>0</v>
      </c>
      <c r="AK1254" s="346">
        <f t="shared" si="241"/>
        <v>0</v>
      </c>
      <c r="AL1254" s="346">
        <f t="shared" si="242"/>
        <v>0</v>
      </c>
      <c r="AM1254" s="346">
        <f t="shared" si="243"/>
        <v>0</v>
      </c>
      <c r="AN1254" s="346">
        <f t="shared" si="244"/>
        <v>0</v>
      </c>
      <c r="AO1254" s="346">
        <f t="shared" si="245"/>
        <v>0</v>
      </c>
    </row>
    <row r="1255" spans="1:41" x14ac:dyDescent="0.25">
      <c r="A1255" s="369"/>
      <c r="B1255" s="369"/>
      <c r="C1255" s="370"/>
      <c r="D1255" s="369"/>
      <c r="E1255" s="369"/>
      <c r="F1255" s="369"/>
      <c r="G1255" s="344">
        <f t="shared" si="246"/>
        <v>0</v>
      </c>
      <c r="H1255" s="369"/>
      <c r="I1255" s="369"/>
      <c r="J1255" s="369"/>
      <c r="K1255" s="369"/>
      <c r="L1255" s="369"/>
      <c r="M1255" s="369"/>
      <c r="N1255" s="369"/>
      <c r="O1255" s="369"/>
      <c r="P1255" s="371"/>
      <c r="Q1255" s="465">
        <f>IF(C1255&gt;Allgemeines!$C$12,0,SUM(G1255,H1255,J1255,K1255,M1255:N1255)-SUM(I1255,L1255,O1255:P1255))</f>
        <v>0</v>
      </c>
      <c r="R1255" s="369"/>
      <c r="S1255" s="369"/>
      <c r="T1255" s="369"/>
      <c r="U1255" s="369"/>
      <c r="V1255" s="344">
        <f t="shared" si="247"/>
        <v>0</v>
      </c>
      <c r="W1255" s="345">
        <f>IF(ISBLANK($B1255),0,VLOOKUP($B1255,Listen!$A$2:$C$45,2,FALSE))</f>
        <v>0</v>
      </c>
      <c r="X1255" s="345">
        <f>IF(ISBLANK($B1255),0,VLOOKUP($B1255,Listen!$A$2:$C$45,3,FALSE))</f>
        <v>0</v>
      </c>
      <c r="Y1255" s="372">
        <f t="shared" si="249"/>
        <v>0</v>
      </c>
      <c r="Z1255" s="372">
        <f t="shared" si="238"/>
        <v>0</v>
      </c>
      <c r="AA1255" s="372">
        <f t="shared" si="238"/>
        <v>0</v>
      </c>
      <c r="AB1255" s="372">
        <f t="shared" si="238"/>
        <v>0</v>
      </c>
      <c r="AC1255" s="372">
        <f t="shared" si="238"/>
        <v>0</v>
      </c>
      <c r="AD1255" s="372">
        <f t="shared" si="238"/>
        <v>0</v>
      </c>
      <c r="AE1255" s="372">
        <f t="shared" si="238"/>
        <v>0</v>
      </c>
      <c r="AF1255" s="346">
        <f t="shared" si="248"/>
        <v>0</v>
      </c>
      <c r="AG1255" s="346">
        <f>IF(C1255=Allgemeines!$C$12,SAV!$V1255-SAV!$AH1255,HLOOKUP(Allgemeines!$C$12-1,$AI$4:$AO$2000,ROW(C1255)-3,FALSE)-$AH1255)</f>
        <v>0</v>
      </c>
      <c r="AH1255" s="346">
        <f>HLOOKUP(Allgemeines!$C$12,$AI$4:$AO$2000,ROW(C1255)-3,FALSE)</f>
        <v>0</v>
      </c>
      <c r="AI1255" s="346">
        <f t="shared" si="239"/>
        <v>0</v>
      </c>
      <c r="AJ1255" s="346">
        <f t="shared" si="240"/>
        <v>0</v>
      </c>
      <c r="AK1255" s="346">
        <f t="shared" si="241"/>
        <v>0</v>
      </c>
      <c r="AL1255" s="346">
        <f t="shared" si="242"/>
        <v>0</v>
      </c>
      <c r="AM1255" s="346">
        <f t="shared" si="243"/>
        <v>0</v>
      </c>
      <c r="AN1255" s="346">
        <f t="shared" si="244"/>
        <v>0</v>
      </c>
      <c r="AO1255" s="346">
        <f t="shared" si="245"/>
        <v>0</v>
      </c>
    </row>
    <row r="1256" spans="1:41" x14ac:dyDescent="0.25">
      <c r="A1256" s="369"/>
      <c r="B1256" s="369"/>
      <c r="C1256" s="370"/>
      <c r="D1256" s="369"/>
      <c r="E1256" s="369"/>
      <c r="F1256" s="369"/>
      <c r="G1256" s="344">
        <f t="shared" si="246"/>
        <v>0</v>
      </c>
      <c r="H1256" s="369"/>
      <c r="I1256" s="369"/>
      <c r="J1256" s="369"/>
      <c r="K1256" s="369"/>
      <c r="L1256" s="369"/>
      <c r="M1256" s="369"/>
      <c r="N1256" s="369"/>
      <c r="O1256" s="369"/>
      <c r="P1256" s="371"/>
      <c r="Q1256" s="465">
        <f>IF(C1256&gt;Allgemeines!$C$12,0,SUM(G1256,H1256,J1256,K1256,M1256:N1256)-SUM(I1256,L1256,O1256:P1256))</f>
        <v>0</v>
      </c>
      <c r="R1256" s="369"/>
      <c r="S1256" s="369"/>
      <c r="T1256" s="369"/>
      <c r="U1256" s="369"/>
      <c r="V1256" s="344">
        <f t="shared" si="247"/>
        <v>0</v>
      </c>
      <c r="W1256" s="345">
        <f>IF(ISBLANK($B1256),0,VLOOKUP($B1256,Listen!$A$2:$C$45,2,FALSE))</f>
        <v>0</v>
      </c>
      <c r="X1256" s="345">
        <f>IF(ISBLANK($B1256),0,VLOOKUP($B1256,Listen!$A$2:$C$45,3,FALSE))</f>
        <v>0</v>
      </c>
      <c r="Y1256" s="372">
        <f t="shared" si="249"/>
        <v>0</v>
      </c>
      <c r="Z1256" s="372">
        <f t="shared" si="238"/>
        <v>0</v>
      </c>
      <c r="AA1256" s="372">
        <f t="shared" si="238"/>
        <v>0</v>
      </c>
      <c r="AB1256" s="372">
        <f t="shared" si="238"/>
        <v>0</v>
      </c>
      <c r="AC1256" s="372">
        <f t="shared" si="238"/>
        <v>0</v>
      </c>
      <c r="AD1256" s="372">
        <f t="shared" si="238"/>
        <v>0</v>
      </c>
      <c r="AE1256" s="372">
        <f t="shared" si="238"/>
        <v>0</v>
      </c>
      <c r="AF1256" s="346">
        <f t="shared" si="248"/>
        <v>0</v>
      </c>
      <c r="AG1256" s="346">
        <f>IF(C1256=Allgemeines!$C$12,SAV!$V1256-SAV!$AH1256,HLOOKUP(Allgemeines!$C$12-1,$AI$4:$AO$2000,ROW(C1256)-3,FALSE)-$AH1256)</f>
        <v>0</v>
      </c>
      <c r="AH1256" s="346">
        <f>HLOOKUP(Allgemeines!$C$12,$AI$4:$AO$2000,ROW(C1256)-3,FALSE)</f>
        <v>0</v>
      </c>
      <c r="AI1256" s="346">
        <f t="shared" si="239"/>
        <v>0</v>
      </c>
      <c r="AJ1256" s="346">
        <f t="shared" si="240"/>
        <v>0</v>
      </c>
      <c r="AK1256" s="346">
        <f t="shared" si="241"/>
        <v>0</v>
      </c>
      <c r="AL1256" s="346">
        <f t="shared" si="242"/>
        <v>0</v>
      </c>
      <c r="AM1256" s="346">
        <f t="shared" si="243"/>
        <v>0</v>
      </c>
      <c r="AN1256" s="346">
        <f t="shared" si="244"/>
        <v>0</v>
      </c>
      <c r="AO1256" s="346">
        <f t="shared" si="245"/>
        <v>0</v>
      </c>
    </row>
    <row r="1257" spans="1:41" x14ac:dyDescent="0.25">
      <c r="A1257" s="369"/>
      <c r="B1257" s="369"/>
      <c r="C1257" s="370"/>
      <c r="D1257" s="369"/>
      <c r="E1257" s="369"/>
      <c r="F1257" s="369"/>
      <c r="G1257" s="344">
        <f t="shared" si="246"/>
        <v>0</v>
      </c>
      <c r="H1257" s="369"/>
      <c r="I1257" s="369"/>
      <c r="J1257" s="369"/>
      <c r="K1257" s="369"/>
      <c r="L1257" s="369"/>
      <c r="M1257" s="369"/>
      <c r="N1257" s="369"/>
      <c r="O1257" s="369"/>
      <c r="P1257" s="371"/>
      <c r="Q1257" s="465">
        <f>IF(C1257&gt;Allgemeines!$C$12,0,SUM(G1257,H1257,J1257,K1257,M1257:N1257)-SUM(I1257,L1257,O1257:P1257))</f>
        <v>0</v>
      </c>
      <c r="R1257" s="369"/>
      <c r="S1257" s="369"/>
      <c r="T1257" s="369"/>
      <c r="U1257" s="369"/>
      <c r="V1257" s="344">
        <f t="shared" si="247"/>
        <v>0</v>
      </c>
      <c r="W1257" s="345">
        <f>IF(ISBLANK($B1257),0,VLOOKUP($B1257,Listen!$A$2:$C$45,2,FALSE))</f>
        <v>0</v>
      </c>
      <c r="X1257" s="345">
        <f>IF(ISBLANK($B1257),0,VLOOKUP($B1257,Listen!$A$2:$C$45,3,FALSE))</f>
        <v>0</v>
      </c>
      <c r="Y1257" s="372">
        <f t="shared" si="249"/>
        <v>0</v>
      </c>
      <c r="Z1257" s="372">
        <f t="shared" si="238"/>
        <v>0</v>
      </c>
      <c r="AA1257" s="372">
        <f t="shared" si="238"/>
        <v>0</v>
      </c>
      <c r="AB1257" s="372">
        <f t="shared" si="238"/>
        <v>0</v>
      </c>
      <c r="AC1257" s="372">
        <f t="shared" si="238"/>
        <v>0</v>
      </c>
      <c r="AD1257" s="372">
        <f t="shared" si="238"/>
        <v>0</v>
      </c>
      <c r="AE1257" s="372">
        <f t="shared" si="238"/>
        <v>0</v>
      </c>
      <c r="AF1257" s="346">
        <f t="shared" si="248"/>
        <v>0</v>
      </c>
      <c r="AG1257" s="346">
        <f>IF(C1257=Allgemeines!$C$12,SAV!$V1257-SAV!$AH1257,HLOOKUP(Allgemeines!$C$12-1,$AI$4:$AO$2000,ROW(C1257)-3,FALSE)-$AH1257)</f>
        <v>0</v>
      </c>
      <c r="AH1257" s="346">
        <f>HLOOKUP(Allgemeines!$C$12,$AI$4:$AO$2000,ROW(C1257)-3,FALSE)</f>
        <v>0</v>
      </c>
      <c r="AI1257" s="346">
        <f t="shared" si="239"/>
        <v>0</v>
      </c>
      <c r="AJ1257" s="346">
        <f t="shared" si="240"/>
        <v>0</v>
      </c>
      <c r="AK1257" s="346">
        <f t="shared" si="241"/>
        <v>0</v>
      </c>
      <c r="AL1257" s="346">
        <f t="shared" si="242"/>
        <v>0</v>
      </c>
      <c r="AM1257" s="346">
        <f t="shared" si="243"/>
        <v>0</v>
      </c>
      <c r="AN1257" s="346">
        <f t="shared" si="244"/>
        <v>0</v>
      </c>
      <c r="AO1257" s="346">
        <f t="shared" si="245"/>
        <v>0</v>
      </c>
    </row>
    <row r="1258" spans="1:41" x14ac:dyDescent="0.25">
      <c r="A1258" s="369"/>
      <c r="B1258" s="369"/>
      <c r="C1258" s="370"/>
      <c r="D1258" s="369"/>
      <c r="E1258" s="369"/>
      <c r="F1258" s="369"/>
      <c r="G1258" s="344">
        <f t="shared" si="246"/>
        <v>0</v>
      </c>
      <c r="H1258" s="369"/>
      <c r="I1258" s="369"/>
      <c r="J1258" s="369"/>
      <c r="K1258" s="369"/>
      <c r="L1258" s="369"/>
      <c r="M1258" s="369"/>
      <c r="N1258" s="369"/>
      <c r="O1258" s="369"/>
      <c r="P1258" s="371"/>
      <c r="Q1258" s="465">
        <f>IF(C1258&gt;Allgemeines!$C$12,0,SUM(G1258,H1258,J1258,K1258,M1258:N1258)-SUM(I1258,L1258,O1258:P1258))</f>
        <v>0</v>
      </c>
      <c r="R1258" s="369"/>
      <c r="S1258" s="369"/>
      <c r="T1258" s="369"/>
      <c r="U1258" s="369"/>
      <c r="V1258" s="344">
        <f t="shared" si="247"/>
        <v>0</v>
      </c>
      <c r="W1258" s="345">
        <f>IF(ISBLANK($B1258),0,VLOOKUP($B1258,Listen!$A$2:$C$45,2,FALSE))</f>
        <v>0</v>
      </c>
      <c r="X1258" s="345">
        <f>IF(ISBLANK($B1258),0,VLOOKUP($B1258,Listen!$A$2:$C$45,3,FALSE))</f>
        <v>0</v>
      </c>
      <c r="Y1258" s="372">
        <f t="shared" si="249"/>
        <v>0</v>
      </c>
      <c r="Z1258" s="372">
        <f t="shared" si="238"/>
        <v>0</v>
      </c>
      <c r="AA1258" s="372">
        <f t="shared" si="238"/>
        <v>0</v>
      </c>
      <c r="AB1258" s="372">
        <f t="shared" si="238"/>
        <v>0</v>
      </c>
      <c r="AC1258" s="372">
        <f t="shared" si="238"/>
        <v>0</v>
      </c>
      <c r="AD1258" s="372">
        <f t="shared" si="238"/>
        <v>0</v>
      </c>
      <c r="AE1258" s="372">
        <f t="shared" si="238"/>
        <v>0</v>
      </c>
      <c r="AF1258" s="346">
        <f t="shared" si="248"/>
        <v>0</v>
      </c>
      <c r="AG1258" s="346">
        <f>IF(C1258=Allgemeines!$C$12,SAV!$V1258-SAV!$AH1258,HLOOKUP(Allgemeines!$C$12-1,$AI$4:$AO$2000,ROW(C1258)-3,FALSE)-$AH1258)</f>
        <v>0</v>
      </c>
      <c r="AH1258" s="346">
        <f>HLOOKUP(Allgemeines!$C$12,$AI$4:$AO$2000,ROW(C1258)-3,FALSE)</f>
        <v>0</v>
      </c>
      <c r="AI1258" s="346">
        <f t="shared" si="239"/>
        <v>0</v>
      </c>
      <c r="AJ1258" s="346">
        <f t="shared" si="240"/>
        <v>0</v>
      </c>
      <c r="AK1258" s="346">
        <f t="shared" si="241"/>
        <v>0</v>
      </c>
      <c r="AL1258" s="346">
        <f t="shared" si="242"/>
        <v>0</v>
      </c>
      <c r="AM1258" s="346">
        <f t="shared" si="243"/>
        <v>0</v>
      </c>
      <c r="AN1258" s="346">
        <f t="shared" si="244"/>
        <v>0</v>
      </c>
      <c r="AO1258" s="346">
        <f t="shared" si="245"/>
        <v>0</v>
      </c>
    </row>
    <row r="1259" spans="1:41" x14ac:dyDescent="0.25">
      <c r="A1259" s="369"/>
      <c r="B1259" s="369"/>
      <c r="C1259" s="370"/>
      <c r="D1259" s="369"/>
      <c r="E1259" s="369"/>
      <c r="F1259" s="369"/>
      <c r="G1259" s="344">
        <f t="shared" si="246"/>
        <v>0</v>
      </c>
      <c r="H1259" s="369"/>
      <c r="I1259" s="369"/>
      <c r="J1259" s="369"/>
      <c r="K1259" s="369"/>
      <c r="L1259" s="369"/>
      <c r="M1259" s="369"/>
      <c r="N1259" s="369"/>
      <c r="O1259" s="369"/>
      <c r="P1259" s="371"/>
      <c r="Q1259" s="465">
        <f>IF(C1259&gt;Allgemeines!$C$12,0,SUM(G1259,H1259,J1259,K1259,M1259:N1259)-SUM(I1259,L1259,O1259:P1259))</f>
        <v>0</v>
      </c>
      <c r="R1259" s="369"/>
      <c r="S1259" s="369"/>
      <c r="T1259" s="369"/>
      <c r="U1259" s="369"/>
      <c r="V1259" s="344">
        <f t="shared" si="247"/>
        <v>0</v>
      </c>
      <c r="W1259" s="345">
        <f>IF(ISBLANK($B1259),0,VLOOKUP($B1259,Listen!$A$2:$C$45,2,FALSE))</f>
        <v>0</v>
      </c>
      <c r="X1259" s="345">
        <f>IF(ISBLANK($B1259),0,VLOOKUP($B1259,Listen!$A$2:$C$45,3,FALSE))</f>
        <v>0</v>
      </c>
      <c r="Y1259" s="372">
        <f t="shared" si="249"/>
        <v>0</v>
      </c>
      <c r="Z1259" s="372">
        <f t="shared" si="238"/>
        <v>0</v>
      </c>
      <c r="AA1259" s="372">
        <f t="shared" si="238"/>
        <v>0</v>
      </c>
      <c r="AB1259" s="372">
        <f t="shared" si="238"/>
        <v>0</v>
      </c>
      <c r="AC1259" s="372">
        <f t="shared" si="238"/>
        <v>0</v>
      </c>
      <c r="AD1259" s="372">
        <f t="shared" si="238"/>
        <v>0</v>
      </c>
      <c r="AE1259" s="372">
        <f t="shared" si="238"/>
        <v>0</v>
      </c>
      <c r="AF1259" s="346">
        <f t="shared" si="248"/>
        <v>0</v>
      </c>
      <c r="AG1259" s="346">
        <f>IF(C1259=Allgemeines!$C$12,SAV!$V1259-SAV!$AH1259,HLOOKUP(Allgemeines!$C$12-1,$AI$4:$AO$2000,ROW(C1259)-3,FALSE)-$AH1259)</f>
        <v>0</v>
      </c>
      <c r="AH1259" s="346">
        <f>HLOOKUP(Allgemeines!$C$12,$AI$4:$AO$2000,ROW(C1259)-3,FALSE)</f>
        <v>0</v>
      </c>
      <c r="AI1259" s="346">
        <f t="shared" si="239"/>
        <v>0</v>
      </c>
      <c r="AJ1259" s="346">
        <f t="shared" si="240"/>
        <v>0</v>
      </c>
      <c r="AK1259" s="346">
        <f t="shared" si="241"/>
        <v>0</v>
      </c>
      <c r="AL1259" s="346">
        <f t="shared" si="242"/>
        <v>0</v>
      </c>
      <c r="AM1259" s="346">
        <f t="shared" si="243"/>
        <v>0</v>
      </c>
      <c r="AN1259" s="346">
        <f t="shared" si="244"/>
        <v>0</v>
      </c>
      <c r="AO1259" s="346">
        <f t="shared" si="245"/>
        <v>0</v>
      </c>
    </row>
    <row r="1260" spans="1:41" x14ac:dyDescent="0.25">
      <c r="A1260" s="369"/>
      <c r="B1260" s="369"/>
      <c r="C1260" s="370"/>
      <c r="D1260" s="369"/>
      <c r="E1260" s="369"/>
      <c r="F1260" s="369"/>
      <c r="G1260" s="344">
        <f t="shared" si="246"/>
        <v>0</v>
      </c>
      <c r="H1260" s="369"/>
      <c r="I1260" s="369"/>
      <c r="J1260" s="369"/>
      <c r="K1260" s="369"/>
      <c r="L1260" s="369"/>
      <c r="M1260" s="369"/>
      <c r="N1260" s="369"/>
      <c r="O1260" s="369"/>
      <c r="P1260" s="371"/>
      <c r="Q1260" s="465">
        <f>IF(C1260&gt;Allgemeines!$C$12,0,SUM(G1260,H1260,J1260,K1260,M1260:N1260)-SUM(I1260,L1260,O1260:P1260))</f>
        <v>0</v>
      </c>
      <c r="R1260" s="369"/>
      <c r="S1260" s="369"/>
      <c r="T1260" s="369"/>
      <c r="U1260" s="369"/>
      <c r="V1260" s="344">
        <f t="shared" si="247"/>
        <v>0</v>
      </c>
      <c r="W1260" s="345">
        <f>IF(ISBLANK($B1260),0,VLOOKUP($B1260,Listen!$A$2:$C$45,2,FALSE))</f>
        <v>0</v>
      </c>
      <c r="X1260" s="345">
        <f>IF(ISBLANK($B1260),0,VLOOKUP($B1260,Listen!$A$2:$C$45,3,FALSE))</f>
        <v>0</v>
      </c>
      <c r="Y1260" s="372">
        <f t="shared" si="249"/>
        <v>0</v>
      </c>
      <c r="Z1260" s="372">
        <f t="shared" si="238"/>
        <v>0</v>
      </c>
      <c r="AA1260" s="372">
        <f t="shared" si="238"/>
        <v>0</v>
      </c>
      <c r="AB1260" s="372">
        <f t="shared" si="238"/>
        <v>0</v>
      </c>
      <c r="AC1260" s="372">
        <f t="shared" si="238"/>
        <v>0</v>
      </c>
      <c r="AD1260" s="372">
        <f t="shared" si="238"/>
        <v>0</v>
      </c>
      <c r="AE1260" s="372">
        <f t="shared" si="238"/>
        <v>0</v>
      </c>
      <c r="AF1260" s="346">
        <f t="shared" si="248"/>
        <v>0</v>
      </c>
      <c r="AG1260" s="346">
        <f>IF(C1260=Allgemeines!$C$12,SAV!$V1260-SAV!$AH1260,HLOOKUP(Allgemeines!$C$12-1,$AI$4:$AO$2000,ROW(C1260)-3,FALSE)-$AH1260)</f>
        <v>0</v>
      </c>
      <c r="AH1260" s="346">
        <f>HLOOKUP(Allgemeines!$C$12,$AI$4:$AO$2000,ROW(C1260)-3,FALSE)</f>
        <v>0</v>
      </c>
      <c r="AI1260" s="346">
        <f t="shared" si="239"/>
        <v>0</v>
      </c>
      <c r="AJ1260" s="346">
        <f t="shared" si="240"/>
        <v>0</v>
      </c>
      <c r="AK1260" s="346">
        <f t="shared" si="241"/>
        <v>0</v>
      </c>
      <c r="AL1260" s="346">
        <f t="shared" si="242"/>
        <v>0</v>
      </c>
      <c r="AM1260" s="346">
        <f t="shared" si="243"/>
        <v>0</v>
      </c>
      <c r="AN1260" s="346">
        <f t="shared" si="244"/>
        <v>0</v>
      </c>
      <c r="AO1260" s="346">
        <f t="shared" si="245"/>
        <v>0</v>
      </c>
    </row>
    <row r="1261" spans="1:41" x14ac:dyDescent="0.25">
      <c r="A1261" s="369"/>
      <c r="B1261" s="369"/>
      <c r="C1261" s="370"/>
      <c r="D1261" s="369"/>
      <c r="E1261" s="369"/>
      <c r="F1261" s="369"/>
      <c r="G1261" s="344">
        <f t="shared" si="246"/>
        <v>0</v>
      </c>
      <c r="H1261" s="369"/>
      <c r="I1261" s="369"/>
      <c r="J1261" s="369"/>
      <c r="K1261" s="369"/>
      <c r="L1261" s="369"/>
      <c r="M1261" s="369"/>
      <c r="N1261" s="369"/>
      <c r="O1261" s="369"/>
      <c r="P1261" s="371"/>
      <c r="Q1261" s="465">
        <f>IF(C1261&gt;Allgemeines!$C$12,0,SUM(G1261,H1261,J1261,K1261,M1261:N1261)-SUM(I1261,L1261,O1261:P1261))</f>
        <v>0</v>
      </c>
      <c r="R1261" s="369"/>
      <c r="S1261" s="369"/>
      <c r="T1261" s="369"/>
      <c r="U1261" s="369"/>
      <c r="V1261" s="344">
        <f t="shared" si="247"/>
        <v>0</v>
      </c>
      <c r="W1261" s="345">
        <f>IF(ISBLANK($B1261),0,VLOOKUP($B1261,Listen!$A$2:$C$45,2,FALSE))</f>
        <v>0</v>
      </c>
      <c r="X1261" s="345">
        <f>IF(ISBLANK($B1261),0,VLOOKUP($B1261,Listen!$A$2:$C$45,3,FALSE))</f>
        <v>0</v>
      </c>
      <c r="Y1261" s="372">
        <f t="shared" si="249"/>
        <v>0</v>
      </c>
      <c r="Z1261" s="372">
        <f t="shared" si="238"/>
        <v>0</v>
      </c>
      <c r="AA1261" s="372">
        <f t="shared" si="238"/>
        <v>0</v>
      </c>
      <c r="AB1261" s="372">
        <f t="shared" si="238"/>
        <v>0</v>
      </c>
      <c r="AC1261" s="372">
        <f t="shared" si="238"/>
        <v>0</v>
      </c>
      <c r="AD1261" s="372">
        <f t="shared" si="238"/>
        <v>0</v>
      </c>
      <c r="AE1261" s="372">
        <f t="shared" si="238"/>
        <v>0</v>
      </c>
      <c r="AF1261" s="346">
        <f t="shared" si="248"/>
        <v>0</v>
      </c>
      <c r="AG1261" s="346">
        <f>IF(C1261=Allgemeines!$C$12,SAV!$V1261-SAV!$AH1261,HLOOKUP(Allgemeines!$C$12-1,$AI$4:$AO$2000,ROW(C1261)-3,FALSE)-$AH1261)</f>
        <v>0</v>
      </c>
      <c r="AH1261" s="346">
        <f>HLOOKUP(Allgemeines!$C$12,$AI$4:$AO$2000,ROW(C1261)-3,FALSE)</f>
        <v>0</v>
      </c>
      <c r="AI1261" s="346">
        <f t="shared" si="239"/>
        <v>0</v>
      </c>
      <c r="AJ1261" s="346">
        <f t="shared" si="240"/>
        <v>0</v>
      </c>
      <c r="AK1261" s="346">
        <f t="shared" si="241"/>
        <v>0</v>
      </c>
      <c r="AL1261" s="346">
        <f t="shared" si="242"/>
        <v>0</v>
      </c>
      <c r="AM1261" s="346">
        <f t="shared" si="243"/>
        <v>0</v>
      </c>
      <c r="AN1261" s="346">
        <f t="shared" si="244"/>
        <v>0</v>
      </c>
      <c r="AO1261" s="346">
        <f t="shared" si="245"/>
        <v>0</v>
      </c>
    </row>
    <row r="1262" spans="1:41" x14ac:dyDescent="0.25">
      <c r="A1262" s="369"/>
      <c r="B1262" s="369"/>
      <c r="C1262" s="370"/>
      <c r="D1262" s="369"/>
      <c r="E1262" s="369"/>
      <c r="F1262" s="369"/>
      <c r="G1262" s="344">
        <f t="shared" si="246"/>
        <v>0</v>
      </c>
      <c r="H1262" s="369"/>
      <c r="I1262" s="369"/>
      <c r="J1262" s="369"/>
      <c r="K1262" s="369"/>
      <c r="L1262" s="369"/>
      <c r="M1262" s="369"/>
      <c r="N1262" s="369"/>
      <c r="O1262" s="369"/>
      <c r="P1262" s="371"/>
      <c r="Q1262" s="465">
        <f>IF(C1262&gt;Allgemeines!$C$12,0,SUM(G1262,H1262,J1262,K1262,M1262:N1262)-SUM(I1262,L1262,O1262:P1262))</f>
        <v>0</v>
      </c>
      <c r="R1262" s="369"/>
      <c r="S1262" s="369"/>
      <c r="T1262" s="369"/>
      <c r="U1262" s="369"/>
      <c r="V1262" s="344">
        <f t="shared" si="247"/>
        <v>0</v>
      </c>
      <c r="W1262" s="345">
        <f>IF(ISBLANK($B1262),0,VLOOKUP($B1262,Listen!$A$2:$C$45,2,FALSE))</f>
        <v>0</v>
      </c>
      <c r="X1262" s="345">
        <f>IF(ISBLANK($B1262),0,VLOOKUP($B1262,Listen!$A$2:$C$45,3,FALSE))</f>
        <v>0</v>
      </c>
      <c r="Y1262" s="372">
        <f t="shared" si="249"/>
        <v>0</v>
      </c>
      <c r="Z1262" s="372">
        <f t="shared" si="238"/>
        <v>0</v>
      </c>
      <c r="AA1262" s="372">
        <f t="shared" si="238"/>
        <v>0</v>
      </c>
      <c r="AB1262" s="372">
        <f t="shared" si="238"/>
        <v>0</v>
      </c>
      <c r="AC1262" s="372">
        <f t="shared" si="238"/>
        <v>0</v>
      </c>
      <c r="AD1262" s="372">
        <f t="shared" si="238"/>
        <v>0</v>
      </c>
      <c r="AE1262" s="372">
        <f t="shared" si="238"/>
        <v>0</v>
      </c>
      <c r="AF1262" s="346">
        <f t="shared" si="248"/>
        <v>0</v>
      </c>
      <c r="AG1262" s="346">
        <f>IF(C1262=Allgemeines!$C$12,SAV!$V1262-SAV!$AH1262,HLOOKUP(Allgemeines!$C$12-1,$AI$4:$AO$2000,ROW(C1262)-3,FALSE)-$AH1262)</f>
        <v>0</v>
      </c>
      <c r="AH1262" s="346">
        <f>HLOOKUP(Allgemeines!$C$12,$AI$4:$AO$2000,ROW(C1262)-3,FALSE)</f>
        <v>0</v>
      </c>
      <c r="AI1262" s="346">
        <f t="shared" si="239"/>
        <v>0</v>
      </c>
      <c r="AJ1262" s="346">
        <f t="shared" si="240"/>
        <v>0</v>
      </c>
      <c r="AK1262" s="346">
        <f t="shared" si="241"/>
        <v>0</v>
      </c>
      <c r="AL1262" s="346">
        <f t="shared" si="242"/>
        <v>0</v>
      </c>
      <c r="AM1262" s="346">
        <f t="shared" si="243"/>
        <v>0</v>
      </c>
      <c r="AN1262" s="346">
        <f t="shared" si="244"/>
        <v>0</v>
      </c>
      <c r="AO1262" s="346">
        <f t="shared" si="245"/>
        <v>0</v>
      </c>
    </row>
    <row r="1263" spans="1:41" x14ac:dyDescent="0.25">
      <c r="A1263" s="369"/>
      <c r="B1263" s="369"/>
      <c r="C1263" s="370"/>
      <c r="D1263" s="369"/>
      <c r="E1263" s="369"/>
      <c r="F1263" s="369"/>
      <c r="G1263" s="344">
        <f t="shared" si="246"/>
        <v>0</v>
      </c>
      <c r="H1263" s="369"/>
      <c r="I1263" s="369"/>
      <c r="J1263" s="369"/>
      <c r="K1263" s="369"/>
      <c r="L1263" s="369"/>
      <c r="M1263" s="369"/>
      <c r="N1263" s="369"/>
      <c r="O1263" s="369"/>
      <c r="P1263" s="371"/>
      <c r="Q1263" s="465">
        <f>IF(C1263&gt;Allgemeines!$C$12,0,SUM(G1263,H1263,J1263,K1263,M1263:N1263)-SUM(I1263,L1263,O1263:P1263))</f>
        <v>0</v>
      </c>
      <c r="R1263" s="369"/>
      <c r="S1263" s="369"/>
      <c r="T1263" s="369"/>
      <c r="U1263" s="369"/>
      <c r="V1263" s="344">
        <f t="shared" si="247"/>
        <v>0</v>
      </c>
      <c r="W1263" s="345">
        <f>IF(ISBLANK($B1263),0,VLOOKUP($B1263,Listen!$A$2:$C$45,2,FALSE))</f>
        <v>0</v>
      </c>
      <c r="X1263" s="345">
        <f>IF(ISBLANK($B1263),0,VLOOKUP($B1263,Listen!$A$2:$C$45,3,FALSE))</f>
        <v>0</v>
      </c>
      <c r="Y1263" s="372">
        <f t="shared" si="249"/>
        <v>0</v>
      </c>
      <c r="Z1263" s="372">
        <f t="shared" si="238"/>
        <v>0</v>
      </c>
      <c r="AA1263" s="372">
        <f t="shared" si="238"/>
        <v>0</v>
      </c>
      <c r="AB1263" s="372">
        <f t="shared" si="238"/>
        <v>0</v>
      </c>
      <c r="AC1263" s="372">
        <f t="shared" si="238"/>
        <v>0</v>
      </c>
      <c r="AD1263" s="372">
        <f t="shared" si="238"/>
        <v>0</v>
      </c>
      <c r="AE1263" s="372">
        <f t="shared" si="238"/>
        <v>0</v>
      </c>
      <c r="AF1263" s="346">
        <f t="shared" si="248"/>
        <v>0</v>
      </c>
      <c r="AG1263" s="346">
        <f>IF(C1263=Allgemeines!$C$12,SAV!$V1263-SAV!$AH1263,HLOOKUP(Allgemeines!$C$12-1,$AI$4:$AO$2000,ROW(C1263)-3,FALSE)-$AH1263)</f>
        <v>0</v>
      </c>
      <c r="AH1263" s="346">
        <f>HLOOKUP(Allgemeines!$C$12,$AI$4:$AO$2000,ROW(C1263)-3,FALSE)</f>
        <v>0</v>
      </c>
      <c r="AI1263" s="346">
        <f t="shared" si="239"/>
        <v>0</v>
      </c>
      <c r="AJ1263" s="346">
        <f t="shared" si="240"/>
        <v>0</v>
      </c>
      <c r="AK1263" s="346">
        <f t="shared" si="241"/>
        <v>0</v>
      </c>
      <c r="AL1263" s="346">
        <f t="shared" si="242"/>
        <v>0</v>
      </c>
      <c r="AM1263" s="346">
        <f t="shared" si="243"/>
        <v>0</v>
      </c>
      <c r="AN1263" s="346">
        <f t="shared" si="244"/>
        <v>0</v>
      </c>
      <c r="AO1263" s="346">
        <f t="shared" si="245"/>
        <v>0</v>
      </c>
    </row>
    <row r="1264" spans="1:41" x14ac:dyDescent="0.25">
      <c r="A1264" s="369"/>
      <c r="B1264" s="369"/>
      <c r="C1264" s="370"/>
      <c r="D1264" s="369"/>
      <c r="E1264" s="369"/>
      <c r="F1264" s="369"/>
      <c r="G1264" s="344">
        <f t="shared" si="246"/>
        <v>0</v>
      </c>
      <c r="H1264" s="369"/>
      <c r="I1264" s="369"/>
      <c r="J1264" s="369"/>
      <c r="K1264" s="369"/>
      <c r="L1264" s="369"/>
      <c r="M1264" s="369"/>
      <c r="N1264" s="369"/>
      <c r="O1264" s="369"/>
      <c r="P1264" s="371"/>
      <c r="Q1264" s="465">
        <f>IF(C1264&gt;Allgemeines!$C$12,0,SUM(G1264,H1264,J1264,K1264,M1264:N1264)-SUM(I1264,L1264,O1264:P1264))</f>
        <v>0</v>
      </c>
      <c r="R1264" s="369"/>
      <c r="S1264" s="369"/>
      <c r="T1264" s="369"/>
      <c r="U1264" s="369"/>
      <c r="V1264" s="344">
        <f t="shared" si="247"/>
        <v>0</v>
      </c>
      <c r="W1264" s="345">
        <f>IF(ISBLANK($B1264),0,VLOOKUP($B1264,Listen!$A$2:$C$45,2,FALSE))</f>
        <v>0</v>
      </c>
      <c r="X1264" s="345">
        <f>IF(ISBLANK($B1264),0,VLOOKUP($B1264,Listen!$A$2:$C$45,3,FALSE))</f>
        <v>0</v>
      </c>
      <c r="Y1264" s="372">
        <f t="shared" si="249"/>
        <v>0</v>
      </c>
      <c r="Z1264" s="372">
        <f t="shared" si="238"/>
        <v>0</v>
      </c>
      <c r="AA1264" s="372">
        <f t="shared" si="238"/>
        <v>0</v>
      </c>
      <c r="AB1264" s="372">
        <f t="shared" ref="Z1264:AE1306" si="250">$W1264</f>
        <v>0</v>
      </c>
      <c r="AC1264" s="372">
        <f t="shared" si="250"/>
        <v>0</v>
      </c>
      <c r="AD1264" s="372">
        <f t="shared" si="250"/>
        <v>0</v>
      </c>
      <c r="AE1264" s="372">
        <f t="shared" si="250"/>
        <v>0</v>
      </c>
      <c r="AF1264" s="346">
        <f t="shared" si="248"/>
        <v>0</v>
      </c>
      <c r="AG1264" s="346">
        <f>IF(C1264=Allgemeines!$C$12,SAV!$V1264-SAV!$AH1264,HLOOKUP(Allgemeines!$C$12-1,$AI$4:$AO$2000,ROW(C1264)-3,FALSE)-$AH1264)</f>
        <v>0</v>
      </c>
      <c r="AH1264" s="346">
        <f>HLOOKUP(Allgemeines!$C$12,$AI$4:$AO$2000,ROW(C1264)-3,FALSE)</f>
        <v>0</v>
      </c>
      <c r="AI1264" s="346">
        <f t="shared" si="239"/>
        <v>0</v>
      </c>
      <c r="AJ1264" s="346">
        <f t="shared" si="240"/>
        <v>0</v>
      </c>
      <c r="AK1264" s="346">
        <f t="shared" si="241"/>
        <v>0</v>
      </c>
      <c r="AL1264" s="346">
        <f t="shared" si="242"/>
        <v>0</v>
      </c>
      <c r="AM1264" s="346">
        <f t="shared" si="243"/>
        <v>0</v>
      </c>
      <c r="AN1264" s="346">
        <f t="shared" si="244"/>
        <v>0</v>
      </c>
      <c r="AO1264" s="346">
        <f t="shared" si="245"/>
        <v>0</v>
      </c>
    </row>
    <row r="1265" spans="1:41" x14ac:dyDescent="0.25">
      <c r="A1265" s="369"/>
      <c r="B1265" s="369"/>
      <c r="C1265" s="370"/>
      <c r="D1265" s="369"/>
      <c r="E1265" s="369"/>
      <c r="F1265" s="369"/>
      <c r="G1265" s="344">
        <f t="shared" si="246"/>
        <v>0</v>
      </c>
      <c r="H1265" s="369"/>
      <c r="I1265" s="369"/>
      <c r="J1265" s="369"/>
      <c r="K1265" s="369"/>
      <c r="L1265" s="369"/>
      <c r="M1265" s="369"/>
      <c r="N1265" s="369"/>
      <c r="O1265" s="369"/>
      <c r="P1265" s="371"/>
      <c r="Q1265" s="465">
        <f>IF(C1265&gt;Allgemeines!$C$12,0,SUM(G1265,H1265,J1265,K1265,M1265:N1265)-SUM(I1265,L1265,O1265:P1265))</f>
        <v>0</v>
      </c>
      <c r="R1265" s="369"/>
      <c r="S1265" s="369"/>
      <c r="T1265" s="369"/>
      <c r="U1265" s="369"/>
      <c r="V1265" s="344">
        <f t="shared" si="247"/>
        <v>0</v>
      </c>
      <c r="W1265" s="345">
        <f>IF(ISBLANK($B1265),0,VLOOKUP($B1265,Listen!$A$2:$C$45,2,FALSE))</f>
        <v>0</v>
      </c>
      <c r="X1265" s="345">
        <f>IF(ISBLANK($B1265),0,VLOOKUP($B1265,Listen!$A$2:$C$45,3,FALSE))</f>
        <v>0</v>
      </c>
      <c r="Y1265" s="372">
        <f t="shared" si="249"/>
        <v>0</v>
      </c>
      <c r="Z1265" s="372">
        <f t="shared" si="250"/>
        <v>0</v>
      </c>
      <c r="AA1265" s="372">
        <f t="shared" si="250"/>
        <v>0</v>
      </c>
      <c r="AB1265" s="372">
        <f t="shared" si="250"/>
        <v>0</v>
      </c>
      <c r="AC1265" s="372">
        <f t="shared" si="250"/>
        <v>0</v>
      </c>
      <c r="AD1265" s="372">
        <f t="shared" si="250"/>
        <v>0</v>
      </c>
      <c r="AE1265" s="372">
        <f t="shared" si="250"/>
        <v>0</v>
      </c>
      <c r="AF1265" s="346">
        <f t="shared" si="248"/>
        <v>0</v>
      </c>
      <c r="AG1265" s="346">
        <f>IF(C1265=Allgemeines!$C$12,SAV!$V1265-SAV!$AH1265,HLOOKUP(Allgemeines!$C$12-1,$AI$4:$AO$2000,ROW(C1265)-3,FALSE)-$AH1265)</f>
        <v>0</v>
      </c>
      <c r="AH1265" s="346">
        <f>HLOOKUP(Allgemeines!$C$12,$AI$4:$AO$2000,ROW(C1265)-3,FALSE)</f>
        <v>0</v>
      </c>
      <c r="AI1265" s="346">
        <f t="shared" si="239"/>
        <v>0</v>
      </c>
      <c r="AJ1265" s="346">
        <f t="shared" si="240"/>
        <v>0</v>
      </c>
      <c r="AK1265" s="346">
        <f t="shared" si="241"/>
        <v>0</v>
      </c>
      <c r="AL1265" s="346">
        <f t="shared" si="242"/>
        <v>0</v>
      </c>
      <c r="AM1265" s="346">
        <f t="shared" si="243"/>
        <v>0</v>
      </c>
      <c r="AN1265" s="346">
        <f t="shared" si="244"/>
        <v>0</v>
      </c>
      <c r="AO1265" s="346">
        <f t="shared" si="245"/>
        <v>0</v>
      </c>
    </row>
    <row r="1266" spans="1:41" x14ac:dyDescent="0.25">
      <c r="A1266" s="369"/>
      <c r="B1266" s="369"/>
      <c r="C1266" s="370"/>
      <c r="D1266" s="369"/>
      <c r="E1266" s="369"/>
      <c r="F1266" s="369"/>
      <c r="G1266" s="344">
        <f t="shared" si="246"/>
        <v>0</v>
      </c>
      <c r="H1266" s="369"/>
      <c r="I1266" s="369"/>
      <c r="J1266" s="369"/>
      <c r="K1266" s="369"/>
      <c r="L1266" s="369"/>
      <c r="M1266" s="369"/>
      <c r="N1266" s="369"/>
      <c r="O1266" s="369"/>
      <c r="P1266" s="371"/>
      <c r="Q1266" s="465">
        <f>IF(C1266&gt;Allgemeines!$C$12,0,SUM(G1266,H1266,J1266,K1266,M1266:N1266)-SUM(I1266,L1266,O1266:P1266))</f>
        <v>0</v>
      </c>
      <c r="R1266" s="369"/>
      <c r="S1266" s="369"/>
      <c r="T1266" s="369"/>
      <c r="U1266" s="369"/>
      <c r="V1266" s="344">
        <f t="shared" si="247"/>
        <v>0</v>
      </c>
      <c r="W1266" s="345">
        <f>IF(ISBLANK($B1266),0,VLOOKUP($B1266,Listen!$A$2:$C$45,2,FALSE))</f>
        <v>0</v>
      </c>
      <c r="X1266" s="345">
        <f>IF(ISBLANK($B1266),0,VLOOKUP($B1266,Listen!$A$2:$C$45,3,FALSE))</f>
        <v>0</v>
      </c>
      <c r="Y1266" s="372">
        <f t="shared" si="249"/>
        <v>0</v>
      </c>
      <c r="Z1266" s="372">
        <f t="shared" si="250"/>
        <v>0</v>
      </c>
      <c r="AA1266" s="372">
        <f t="shared" si="250"/>
        <v>0</v>
      </c>
      <c r="AB1266" s="372">
        <f t="shared" si="250"/>
        <v>0</v>
      </c>
      <c r="AC1266" s="372">
        <f t="shared" si="250"/>
        <v>0</v>
      </c>
      <c r="AD1266" s="372">
        <f t="shared" si="250"/>
        <v>0</v>
      </c>
      <c r="AE1266" s="372">
        <f t="shared" si="250"/>
        <v>0</v>
      </c>
      <c r="AF1266" s="346">
        <f t="shared" si="248"/>
        <v>0</v>
      </c>
      <c r="AG1266" s="346">
        <f>IF(C1266=Allgemeines!$C$12,SAV!$V1266-SAV!$AH1266,HLOOKUP(Allgemeines!$C$12-1,$AI$4:$AO$2000,ROW(C1266)-3,FALSE)-$AH1266)</f>
        <v>0</v>
      </c>
      <c r="AH1266" s="346">
        <f>HLOOKUP(Allgemeines!$C$12,$AI$4:$AO$2000,ROW(C1266)-3,FALSE)</f>
        <v>0</v>
      </c>
      <c r="AI1266" s="346">
        <f t="shared" si="239"/>
        <v>0</v>
      </c>
      <c r="AJ1266" s="346">
        <f t="shared" si="240"/>
        <v>0</v>
      </c>
      <c r="AK1266" s="346">
        <f t="shared" si="241"/>
        <v>0</v>
      </c>
      <c r="AL1266" s="346">
        <f t="shared" si="242"/>
        <v>0</v>
      </c>
      <c r="AM1266" s="346">
        <f t="shared" si="243"/>
        <v>0</v>
      </c>
      <c r="AN1266" s="346">
        <f t="shared" si="244"/>
        <v>0</v>
      </c>
      <c r="AO1266" s="346">
        <f t="shared" si="245"/>
        <v>0</v>
      </c>
    </row>
    <row r="1267" spans="1:41" x14ac:dyDescent="0.25">
      <c r="A1267" s="369"/>
      <c r="B1267" s="369"/>
      <c r="C1267" s="370"/>
      <c r="D1267" s="369"/>
      <c r="E1267" s="369"/>
      <c r="F1267" s="369"/>
      <c r="G1267" s="344">
        <f t="shared" si="246"/>
        <v>0</v>
      </c>
      <c r="H1267" s="369"/>
      <c r="I1267" s="369"/>
      <c r="J1267" s="369"/>
      <c r="K1267" s="369"/>
      <c r="L1267" s="369"/>
      <c r="M1267" s="369"/>
      <c r="N1267" s="369"/>
      <c r="O1267" s="369"/>
      <c r="P1267" s="371"/>
      <c r="Q1267" s="465">
        <f>IF(C1267&gt;Allgemeines!$C$12,0,SUM(G1267,H1267,J1267,K1267,M1267:N1267)-SUM(I1267,L1267,O1267:P1267))</f>
        <v>0</v>
      </c>
      <c r="R1267" s="369"/>
      <c r="S1267" s="369"/>
      <c r="T1267" s="369"/>
      <c r="U1267" s="369"/>
      <c r="V1267" s="344">
        <f t="shared" si="247"/>
        <v>0</v>
      </c>
      <c r="W1267" s="345">
        <f>IF(ISBLANK($B1267),0,VLOOKUP($B1267,Listen!$A$2:$C$45,2,FALSE))</f>
        <v>0</v>
      </c>
      <c r="X1267" s="345">
        <f>IF(ISBLANK($B1267),0,VLOOKUP($B1267,Listen!$A$2:$C$45,3,FALSE))</f>
        <v>0</v>
      </c>
      <c r="Y1267" s="372">
        <f t="shared" si="249"/>
        <v>0</v>
      </c>
      <c r="Z1267" s="372">
        <f t="shared" si="250"/>
        <v>0</v>
      </c>
      <c r="AA1267" s="372">
        <f t="shared" si="250"/>
        <v>0</v>
      </c>
      <c r="AB1267" s="372">
        <f t="shared" si="250"/>
        <v>0</v>
      </c>
      <c r="AC1267" s="372">
        <f t="shared" si="250"/>
        <v>0</v>
      </c>
      <c r="AD1267" s="372">
        <f t="shared" si="250"/>
        <v>0</v>
      </c>
      <c r="AE1267" s="372">
        <f t="shared" si="250"/>
        <v>0</v>
      </c>
      <c r="AF1267" s="346">
        <f t="shared" si="248"/>
        <v>0</v>
      </c>
      <c r="AG1267" s="346">
        <f>IF(C1267=Allgemeines!$C$12,SAV!$V1267-SAV!$AH1267,HLOOKUP(Allgemeines!$C$12-1,$AI$4:$AO$2000,ROW(C1267)-3,FALSE)-$AH1267)</f>
        <v>0</v>
      </c>
      <c r="AH1267" s="346">
        <f>HLOOKUP(Allgemeines!$C$12,$AI$4:$AO$2000,ROW(C1267)-3,FALSE)</f>
        <v>0</v>
      </c>
      <c r="AI1267" s="346">
        <f t="shared" si="239"/>
        <v>0</v>
      </c>
      <c r="AJ1267" s="346">
        <f t="shared" si="240"/>
        <v>0</v>
      </c>
      <c r="AK1267" s="346">
        <f t="shared" si="241"/>
        <v>0</v>
      </c>
      <c r="AL1267" s="346">
        <f t="shared" si="242"/>
        <v>0</v>
      </c>
      <c r="AM1267" s="346">
        <f t="shared" si="243"/>
        <v>0</v>
      </c>
      <c r="AN1267" s="346">
        <f t="shared" si="244"/>
        <v>0</v>
      </c>
      <c r="AO1267" s="346">
        <f t="shared" si="245"/>
        <v>0</v>
      </c>
    </row>
    <row r="1268" spans="1:41" x14ac:dyDescent="0.25">
      <c r="A1268" s="369"/>
      <c r="B1268" s="369"/>
      <c r="C1268" s="370"/>
      <c r="D1268" s="369"/>
      <c r="E1268" s="369"/>
      <c r="F1268" s="369"/>
      <c r="G1268" s="344">
        <f t="shared" si="246"/>
        <v>0</v>
      </c>
      <c r="H1268" s="369"/>
      <c r="I1268" s="369"/>
      <c r="J1268" s="369"/>
      <c r="K1268" s="369"/>
      <c r="L1268" s="369"/>
      <c r="M1268" s="369"/>
      <c r="N1268" s="369"/>
      <c r="O1268" s="369"/>
      <c r="P1268" s="371"/>
      <c r="Q1268" s="465">
        <f>IF(C1268&gt;Allgemeines!$C$12,0,SUM(G1268,H1268,J1268,K1268,M1268:N1268)-SUM(I1268,L1268,O1268:P1268))</f>
        <v>0</v>
      </c>
      <c r="R1268" s="369"/>
      <c r="S1268" s="369"/>
      <c r="T1268" s="369"/>
      <c r="U1268" s="369"/>
      <c r="V1268" s="344">
        <f t="shared" si="247"/>
        <v>0</v>
      </c>
      <c r="W1268" s="345">
        <f>IF(ISBLANK($B1268),0,VLOOKUP($B1268,Listen!$A$2:$C$45,2,FALSE))</f>
        <v>0</v>
      </c>
      <c r="X1268" s="345">
        <f>IF(ISBLANK($B1268),0,VLOOKUP($B1268,Listen!$A$2:$C$45,3,FALSE))</f>
        <v>0</v>
      </c>
      <c r="Y1268" s="372">
        <f t="shared" si="249"/>
        <v>0</v>
      </c>
      <c r="Z1268" s="372">
        <f t="shared" si="250"/>
        <v>0</v>
      </c>
      <c r="AA1268" s="372">
        <f t="shared" si="250"/>
        <v>0</v>
      </c>
      <c r="AB1268" s="372">
        <f t="shared" si="250"/>
        <v>0</v>
      </c>
      <c r="AC1268" s="372">
        <f t="shared" si="250"/>
        <v>0</v>
      </c>
      <c r="AD1268" s="372">
        <f t="shared" si="250"/>
        <v>0</v>
      </c>
      <c r="AE1268" s="372">
        <f t="shared" si="250"/>
        <v>0</v>
      </c>
      <c r="AF1268" s="346">
        <f t="shared" si="248"/>
        <v>0</v>
      </c>
      <c r="AG1268" s="346">
        <f>IF(C1268=Allgemeines!$C$12,SAV!$V1268-SAV!$AH1268,HLOOKUP(Allgemeines!$C$12-1,$AI$4:$AO$2000,ROW(C1268)-3,FALSE)-$AH1268)</f>
        <v>0</v>
      </c>
      <c r="AH1268" s="346">
        <f>HLOOKUP(Allgemeines!$C$12,$AI$4:$AO$2000,ROW(C1268)-3,FALSE)</f>
        <v>0</v>
      </c>
      <c r="AI1268" s="346">
        <f t="shared" si="239"/>
        <v>0</v>
      </c>
      <c r="AJ1268" s="346">
        <f t="shared" si="240"/>
        <v>0</v>
      </c>
      <c r="AK1268" s="346">
        <f t="shared" si="241"/>
        <v>0</v>
      </c>
      <c r="AL1268" s="346">
        <f t="shared" si="242"/>
        <v>0</v>
      </c>
      <c r="AM1268" s="346">
        <f t="shared" si="243"/>
        <v>0</v>
      </c>
      <c r="AN1268" s="346">
        <f t="shared" si="244"/>
        <v>0</v>
      </c>
      <c r="AO1268" s="346">
        <f t="shared" si="245"/>
        <v>0</v>
      </c>
    </row>
    <row r="1269" spans="1:41" x14ac:dyDescent="0.25">
      <c r="A1269" s="369"/>
      <c r="B1269" s="369"/>
      <c r="C1269" s="370"/>
      <c r="D1269" s="369"/>
      <c r="E1269" s="369"/>
      <c r="F1269" s="369"/>
      <c r="G1269" s="344">
        <f t="shared" si="246"/>
        <v>0</v>
      </c>
      <c r="H1269" s="369"/>
      <c r="I1269" s="369"/>
      <c r="J1269" s="369"/>
      <c r="K1269" s="369"/>
      <c r="L1269" s="369"/>
      <c r="M1269" s="369"/>
      <c r="N1269" s="369"/>
      <c r="O1269" s="369"/>
      <c r="P1269" s="371"/>
      <c r="Q1269" s="465">
        <f>IF(C1269&gt;Allgemeines!$C$12,0,SUM(G1269,H1269,J1269,K1269,M1269:N1269)-SUM(I1269,L1269,O1269:P1269))</f>
        <v>0</v>
      </c>
      <c r="R1269" s="369"/>
      <c r="S1269" s="369"/>
      <c r="T1269" s="369"/>
      <c r="U1269" s="369"/>
      <c r="V1269" s="344">
        <f t="shared" si="247"/>
        <v>0</v>
      </c>
      <c r="W1269" s="345">
        <f>IF(ISBLANK($B1269),0,VLOOKUP($B1269,Listen!$A$2:$C$45,2,FALSE))</f>
        <v>0</v>
      </c>
      <c r="X1269" s="345">
        <f>IF(ISBLANK($B1269),0,VLOOKUP($B1269,Listen!$A$2:$C$45,3,FALSE))</f>
        <v>0</v>
      </c>
      <c r="Y1269" s="372">
        <f t="shared" si="249"/>
        <v>0</v>
      </c>
      <c r="Z1269" s="372">
        <f t="shared" si="250"/>
        <v>0</v>
      </c>
      <c r="AA1269" s="372">
        <f t="shared" si="250"/>
        <v>0</v>
      </c>
      <c r="AB1269" s="372">
        <f t="shared" si="250"/>
        <v>0</v>
      </c>
      <c r="AC1269" s="372">
        <f t="shared" si="250"/>
        <v>0</v>
      </c>
      <c r="AD1269" s="372">
        <f t="shared" si="250"/>
        <v>0</v>
      </c>
      <c r="AE1269" s="372">
        <f t="shared" si="250"/>
        <v>0</v>
      </c>
      <c r="AF1269" s="346">
        <f t="shared" si="248"/>
        <v>0</v>
      </c>
      <c r="AG1269" s="346">
        <f>IF(C1269=Allgemeines!$C$12,SAV!$V1269-SAV!$AH1269,HLOOKUP(Allgemeines!$C$12-1,$AI$4:$AO$2000,ROW(C1269)-3,FALSE)-$AH1269)</f>
        <v>0</v>
      </c>
      <c r="AH1269" s="346">
        <f>HLOOKUP(Allgemeines!$C$12,$AI$4:$AO$2000,ROW(C1269)-3,FALSE)</f>
        <v>0</v>
      </c>
      <c r="AI1269" s="346">
        <f t="shared" si="239"/>
        <v>0</v>
      </c>
      <c r="AJ1269" s="346">
        <f t="shared" si="240"/>
        <v>0</v>
      </c>
      <c r="AK1269" s="346">
        <f t="shared" si="241"/>
        <v>0</v>
      </c>
      <c r="AL1269" s="346">
        <f t="shared" si="242"/>
        <v>0</v>
      </c>
      <c r="AM1269" s="346">
        <f t="shared" si="243"/>
        <v>0</v>
      </c>
      <c r="AN1269" s="346">
        <f t="shared" si="244"/>
        <v>0</v>
      </c>
      <c r="AO1269" s="346">
        <f t="shared" si="245"/>
        <v>0</v>
      </c>
    </row>
    <row r="1270" spans="1:41" x14ac:dyDescent="0.25">
      <c r="A1270" s="369"/>
      <c r="B1270" s="369"/>
      <c r="C1270" s="370"/>
      <c r="D1270" s="369"/>
      <c r="E1270" s="369"/>
      <c r="F1270" s="369"/>
      <c r="G1270" s="344">
        <f t="shared" si="246"/>
        <v>0</v>
      </c>
      <c r="H1270" s="369"/>
      <c r="I1270" s="369"/>
      <c r="J1270" s="369"/>
      <c r="K1270" s="369"/>
      <c r="L1270" s="369"/>
      <c r="M1270" s="369"/>
      <c r="N1270" s="369"/>
      <c r="O1270" s="369"/>
      <c r="P1270" s="371"/>
      <c r="Q1270" s="465">
        <f>IF(C1270&gt;Allgemeines!$C$12,0,SUM(G1270,H1270,J1270,K1270,M1270:N1270)-SUM(I1270,L1270,O1270:P1270))</f>
        <v>0</v>
      </c>
      <c r="R1270" s="369"/>
      <c r="S1270" s="369"/>
      <c r="T1270" s="369"/>
      <c r="U1270" s="369"/>
      <c r="V1270" s="344">
        <f t="shared" si="247"/>
        <v>0</v>
      </c>
      <c r="W1270" s="345">
        <f>IF(ISBLANK($B1270),0,VLOOKUP($B1270,Listen!$A$2:$C$45,2,FALSE))</f>
        <v>0</v>
      </c>
      <c r="X1270" s="345">
        <f>IF(ISBLANK($B1270),0,VLOOKUP($B1270,Listen!$A$2:$C$45,3,FALSE))</f>
        <v>0</v>
      </c>
      <c r="Y1270" s="372">
        <f t="shared" si="249"/>
        <v>0</v>
      </c>
      <c r="Z1270" s="372">
        <f t="shared" si="250"/>
        <v>0</v>
      </c>
      <c r="AA1270" s="372">
        <f t="shared" si="250"/>
        <v>0</v>
      </c>
      <c r="AB1270" s="372">
        <f t="shared" si="250"/>
        <v>0</v>
      </c>
      <c r="AC1270" s="372">
        <f t="shared" si="250"/>
        <v>0</v>
      </c>
      <c r="AD1270" s="372">
        <f t="shared" si="250"/>
        <v>0</v>
      </c>
      <c r="AE1270" s="372">
        <f t="shared" si="250"/>
        <v>0</v>
      </c>
      <c r="AF1270" s="346">
        <f t="shared" si="248"/>
        <v>0</v>
      </c>
      <c r="AG1270" s="346">
        <f>IF(C1270=Allgemeines!$C$12,SAV!$V1270-SAV!$AH1270,HLOOKUP(Allgemeines!$C$12-1,$AI$4:$AO$2000,ROW(C1270)-3,FALSE)-$AH1270)</f>
        <v>0</v>
      </c>
      <c r="AH1270" s="346">
        <f>HLOOKUP(Allgemeines!$C$12,$AI$4:$AO$2000,ROW(C1270)-3,FALSE)</f>
        <v>0</v>
      </c>
      <c r="AI1270" s="346">
        <f t="shared" si="239"/>
        <v>0</v>
      </c>
      <c r="AJ1270" s="346">
        <f t="shared" si="240"/>
        <v>0</v>
      </c>
      <c r="AK1270" s="346">
        <f t="shared" si="241"/>
        <v>0</v>
      </c>
      <c r="AL1270" s="346">
        <f t="shared" si="242"/>
        <v>0</v>
      </c>
      <c r="AM1270" s="346">
        <f t="shared" si="243"/>
        <v>0</v>
      </c>
      <c r="AN1270" s="346">
        <f t="shared" si="244"/>
        <v>0</v>
      </c>
      <c r="AO1270" s="346">
        <f t="shared" si="245"/>
        <v>0</v>
      </c>
    </row>
    <row r="1271" spans="1:41" x14ac:dyDescent="0.25">
      <c r="A1271" s="369"/>
      <c r="B1271" s="369"/>
      <c r="C1271" s="370"/>
      <c r="D1271" s="369"/>
      <c r="E1271" s="369"/>
      <c r="F1271" s="369"/>
      <c r="G1271" s="344">
        <f t="shared" si="246"/>
        <v>0</v>
      </c>
      <c r="H1271" s="369"/>
      <c r="I1271" s="369"/>
      <c r="J1271" s="369"/>
      <c r="K1271" s="369"/>
      <c r="L1271" s="369"/>
      <c r="M1271" s="369"/>
      <c r="N1271" s="369"/>
      <c r="O1271" s="369"/>
      <c r="P1271" s="371"/>
      <c r="Q1271" s="465">
        <f>IF(C1271&gt;Allgemeines!$C$12,0,SUM(G1271,H1271,J1271,K1271,M1271:N1271)-SUM(I1271,L1271,O1271:P1271))</f>
        <v>0</v>
      </c>
      <c r="R1271" s="369"/>
      <c r="S1271" s="369"/>
      <c r="T1271" s="369"/>
      <c r="U1271" s="369"/>
      <c r="V1271" s="344">
        <f t="shared" si="247"/>
        <v>0</v>
      </c>
      <c r="W1271" s="345">
        <f>IF(ISBLANK($B1271),0,VLOOKUP($B1271,Listen!$A$2:$C$45,2,FALSE))</f>
        <v>0</v>
      </c>
      <c r="X1271" s="345">
        <f>IF(ISBLANK($B1271),0,VLOOKUP($B1271,Listen!$A$2:$C$45,3,FALSE))</f>
        <v>0</v>
      </c>
      <c r="Y1271" s="372">
        <f t="shared" si="249"/>
        <v>0</v>
      </c>
      <c r="Z1271" s="372">
        <f t="shared" si="250"/>
        <v>0</v>
      </c>
      <c r="AA1271" s="372">
        <f t="shared" si="250"/>
        <v>0</v>
      </c>
      <c r="AB1271" s="372">
        <f t="shared" si="250"/>
        <v>0</v>
      </c>
      <c r="AC1271" s="372">
        <f t="shared" si="250"/>
        <v>0</v>
      </c>
      <c r="AD1271" s="372">
        <f t="shared" si="250"/>
        <v>0</v>
      </c>
      <c r="AE1271" s="372">
        <f t="shared" si="250"/>
        <v>0</v>
      </c>
      <c r="AF1271" s="346">
        <f t="shared" si="248"/>
        <v>0</v>
      </c>
      <c r="AG1271" s="346">
        <f>IF(C1271=Allgemeines!$C$12,SAV!$V1271-SAV!$AH1271,HLOOKUP(Allgemeines!$C$12-1,$AI$4:$AO$2000,ROW(C1271)-3,FALSE)-$AH1271)</f>
        <v>0</v>
      </c>
      <c r="AH1271" s="346">
        <f>HLOOKUP(Allgemeines!$C$12,$AI$4:$AO$2000,ROW(C1271)-3,FALSE)</f>
        <v>0</v>
      </c>
      <c r="AI1271" s="346">
        <f t="shared" si="239"/>
        <v>0</v>
      </c>
      <c r="AJ1271" s="346">
        <f t="shared" si="240"/>
        <v>0</v>
      </c>
      <c r="AK1271" s="346">
        <f t="shared" si="241"/>
        <v>0</v>
      </c>
      <c r="AL1271" s="346">
        <f t="shared" si="242"/>
        <v>0</v>
      </c>
      <c r="AM1271" s="346">
        <f t="shared" si="243"/>
        <v>0</v>
      </c>
      <c r="AN1271" s="346">
        <f t="shared" si="244"/>
        <v>0</v>
      </c>
      <c r="AO1271" s="346">
        <f t="shared" si="245"/>
        <v>0</v>
      </c>
    </row>
    <row r="1272" spans="1:41" x14ac:dyDescent="0.25">
      <c r="A1272" s="369"/>
      <c r="B1272" s="369"/>
      <c r="C1272" s="370"/>
      <c r="D1272" s="369"/>
      <c r="E1272" s="369"/>
      <c r="F1272" s="369"/>
      <c r="G1272" s="344">
        <f t="shared" si="246"/>
        <v>0</v>
      </c>
      <c r="H1272" s="369"/>
      <c r="I1272" s="369"/>
      <c r="J1272" s="369"/>
      <c r="K1272" s="369"/>
      <c r="L1272" s="369"/>
      <c r="M1272" s="369"/>
      <c r="N1272" s="369"/>
      <c r="O1272" s="369"/>
      <c r="P1272" s="371"/>
      <c r="Q1272" s="465">
        <f>IF(C1272&gt;Allgemeines!$C$12,0,SUM(G1272,H1272,J1272,K1272,M1272:N1272)-SUM(I1272,L1272,O1272:P1272))</f>
        <v>0</v>
      </c>
      <c r="R1272" s="369"/>
      <c r="S1272" s="369"/>
      <c r="T1272" s="369"/>
      <c r="U1272" s="369"/>
      <c r="V1272" s="344">
        <f t="shared" si="247"/>
        <v>0</v>
      </c>
      <c r="W1272" s="345">
        <f>IF(ISBLANK($B1272),0,VLOOKUP($B1272,Listen!$A$2:$C$45,2,FALSE))</f>
        <v>0</v>
      </c>
      <c r="X1272" s="345">
        <f>IF(ISBLANK($B1272),0,VLOOKUP($B1272,Listen!$A$2:$C$45,3,FALSE))</f>
        <v>0</v>
      </c>
      <c r="Y1272" s="372">
        <f t="shared" si="249"/>
        <v>0</v>
      </c>
      <c r="Z1272" s="372">
        <f t="shared" si="250"/>
        <v>0</v>
      </c>
      <c r="AA1272" s="372">
        <f t="shared" si="250"/>
        <v>0</v>
      </c>
      <c r="AB1272" s="372">
        <f t="shared" si="250"/>
        <v>0</v>
      </c>
      <c r="AC1272" s="372">
        <f t="shared" si="250"/>
        <v>0</v>
      </c>
      <c r="AD1272" s="372">
        <f t="shared" si="250"/>
        <v>0</v>
      </c>
      <c r="AE1272" s="372">
        <f t="shared" si="250"/>
        <v>0</v>
      </c>
      <c r="AF1272" s="346">
        <f t="shared" si="248"/>
        <v>0</v>
      </c>
      <c r="AG1272" s="346">
        <f>IF(C1272=Allgemeines!$C$12,SAV!$V1272-SAV!$AH1272,HLOOKUP(Allgemeines!$C$12-1,$AI$4:$AO$2000,ROW(C1272)-3,FALSE)-$AH1272)</f>
        <v>0</v>
      </c>
      <c r="AH1272" s="346">
        <f>HLOOKUP(Allgemeines!$C$12,$AI$4:$AO$2000,ROW(C1272)-3,FALSE)</f>
        <v>0</v>
      </c>
      <c r="AI1272" s="346">
        <f t="shared" si="239"/>
        <v>0</v>
      </c>
      <c r="AJ1272" s="346">
        <f t="shared" si="240"/>
        <v>0</v>
      </c>
      <c r="AK1272" s="346">
        <f t="shared" si="241"/>
        <v>0</v>
      </c>
      <c r="AL1272" s="346">
        <f t="shared" si="242"/>
        <v>0</v>
      </c>
      <c r="AM1272" s="346">
        <f t="shared" si="243"/>
        <v>0</v>
      </c>
      <c r="AN1272" s="346">
        <f t="shared" si="244"/>
        <v>0</v>
      </c>
      <c r="AO1272" s="346">
        <f t="shared" si="245"/>
        <v>0</v>
      </c>
    </row>
    <row r="1273" spans="1:41" x14ac:dyDescent="0.25">
      <c r="A1273" s="369"/>
      <c r="B1273" s="369"/>
      <c r="C1273" s="370"/>
      <c r="D1273" s="369"/>
      <c r="E1273" s="369"/>
      <c r="F1273" s="369"/>
      <c r="G1273" s="344">
        <f t="shared" si="246"/>
        <v>0</v>
      </c>
      <c r="H1273" s="369"/>
      <c r="I1273" s="369"/>
      <c r="J1273" s="369"/>
      <c r="K1273" s="369"/>
      <c r="L1273" s="369"/>
      <c r="M1273" s="369"/>
      <c r="N1273" s="369"/>
      <c r="O1273" s="369"/>
      <c r="P1273" s="371"/>
      <c r="Q1273" s="465">
        <f>IF(C1273&gt;Allgemeines!$C$12,0,SUM(G1273,H1273,J1273,K1273,M1273:N1273)-SUM(I1273,L1273,O1273:P1273))</f>
        <v>0</v>
      </c>
      <c r="R1273" s="369"/>
      <c r="S1273" s="369"/>
      <c r="T1273" s="369"/>
      <c r="U1273" s="369"/>
      <c r="V1273" s="344">
        <f t="shared" si="247"/>
        <v>0</v>
      </c>
      <c r="W1273" s="345">
        <f>IF(ISBLANK($B1273),0,VLOOKUP($B1273,Listen!$A$2:$C$45,2,FALSE))</f>
        <v>0</v>
      </c>
      <c r="X1273" s="345">
        <f>IF(ISBLANK($B1273),0,VLOOKUP($B1273,Listen!$A$2:$C$45,3,FALSE))</f>
        <v>0</v>
      </c>
      <c r="Y1273" s="372">
        <f t="shared" si="249"/>
        <v>0</v>
      </c>
      <c r="Z1273" s="372">
        <f t="shared" si="250"/>
        <v>0</v>
      </c>
      <c r="AA1273" s="372">
        <f t="shared" si="250"/>
        <v>0</v>
      </c>
      <c r="AB1273" s="372">
        <f t="shared" si="250"/>
        <v>0</v>
      </c>
      <c r="AC1273" s="372">
        <f t="shared" si="250"/>
        <v>0</v>
      </c>
      <c r="AD1273" s="372">
        <f t="shared" si="250"/>
        <v>0</v>
      </c>
      <c r="AE1273" s="372">
        <f t="shared" si="250"/>
        <v>0</v>
      </c>
      <c r="AF1273" s="346">
        <f t="shared" si="248"/>
        <v>0</v>
      </c>
      <c r="AG1273" s="346">
        <f>IF(C1273=Allgemeines!$C$12,SAV!$V1273-SAV!$AH1273,HLOOKUP(Allgemeines!$C$12-1,$AI$4:$AO$2000,ROW(C1273)-3,FALSE)-$AH1273)</f>
        <v>0</v>
      </c>
      <c r="AH1273" s="346">
        <f>HLOOKUP(Allgemeines!$C$12,$AI$4:$AO$2000,ROW(C1273)-3,FALSE)</f>
        <v>0</v>
      </c>
      <c r="AI1273" s="346">
        <f t="shared" si="239"/>
        <v>0</v>
      </c>
      <c r="AJ1273" s="346">
        <f t="shared" si="240"/>
        <v>0</v>
      </c>
      <c r="AK1273" s="346">
        <f t="shared" si="241"/>
        <v>0</v>
      </c>
      <c r="AL1273" s="346">
        <f t="shared" si="242"/>
        <v>0</v>
      </c>
      <c r="AM1273" s="346">
        <f t="shared" si="243"/>
        <v>0</v>
      </c>
      <c r="AN1273" s="346">
        <f t="shared" si="244"/>
        <v>0</v>
      </c>
      <c r="AO1273" s="346">
        <f t="shared" si="245"/>
        <v>0</v>
      </c>
    </row>
    <row r="1274" spans="1:41" x14ac:dyDescent="0.25">
      <c r="A1274" s="369"/>
      <c r="B1274" s="369"/>
      <c r="C1274" s="370"/>
      <c r="D1274" s="369"/>
      <c r="E1274" s="369"/>
      <c r="F1274" s="369"/>
      <c r="G1274" s="344">
        <f t="shared" si="246"/>
        <v>0</v>
      </c>
      <c r="H1274" s="369"/>
      <c r="I1274" s="369"/>
      <c r="J1274" s="369"/>
      <c r="K1274" s="369"/>
      <c r="L1274" s="369"/>
      <c r="M1274" s="369"/>
      <c r="N1274" s="369"/>
      <c r="O1274" s="369"/>
      <c r="P1274" s="371"/>
      <c r="Q1274" s="465">
        <f>IF(C1274&gt;Allgemeines!$C$12,0,SUM(G1274,H1274,J1274,K1274,M1274:N1274)-SUM(I1274,L1274,O1274:P1274))</f>
        <v>0</v>
      </c>
      <c r="R1274" s="369"/>
      <c r="S1274" s="369"/>
      <c r="T1274" s="369"/>
      <c r="U1274" s="369"/>
      <c r="V1274" s="344">
        <f t="shared" si="247"/>
        <v>0</v>
      </c>
      <c r="W1274" s="345">
        <f>IF(ISBLANK($B1274),0,VLOOKUP($B1274,Listen!$A$2:$C$45,2,FALSE))</f>
        <v>0</v>
      </c>
      <c r="X1274" s="345">
        <f>IF(ISBLANK($B1274),0,VLOOKUP($B1274,Listen!$A$2:$C$45,3,FALSE))</f>
        <v>0</v>
      </c>
      <c r="Y1274" s="372">
        <f t="shared" si="249"/>
        <v>0</v>
      </c>
      <c r="Z1274" s="372">
        <f t="shared" si="250"/>
        <v>0</v>
      </c>
      <c r="AA1274" s="372">
        <f t="shared" si="250"/>
        <v>0</v>
      </c>
      <c r="AB1274" s="372">
        <f t="shared" si="250"/>
        <v>0</v>
      </c>
      <c r="AC1274" s="372">
        <f t="shared" si="250"/>
        <v>0</v>
      </c>
      <c r="AD1274" s="372">
        <f t="shared" si="250"/>
        <v>0</v>
      </c>
      <c r="AE1274" s="372">
        <f t="shared" si="250"/>
        <v>0</v>
      </c>
      <c r="AF1274" s="346">
        <f t="shared" si="248"/>
        <v>0</v>
      </c>
      <c r="AG1274" s="346">
        <f>IF(C1274=Allgemeines!$C$12,SAV!$V1274-SAV!$AH1274,HLOOKUP(Allgemeines!$C$12-1,$AI$4:$AO$2000,ROW(C1274)-3,FALSE)-$AH1274)</f>
        <v>0</v>
      </c>
      <c r="AH1274" s="346">
        <f>HLOOKUP(Allgemeines!$C$12,$AI$4:$AO$2000,ROW(C1274)-3,FALSE)</f>
        <v>0</v>
      </c>
      <c r="AI1274" s="346">
        <f t="shared" si="239"/>
        <v>0</v>
      </c>
      <c r="AJ1274" s="346">
        <f t="shared" si="240"/>
        <v>0</v>
      </c>
      <c r="AK1274" s="346">
        <f t="shared" si="241"/>
        <v>0</v>
      </c>
      <c r="AL1274" s="346">
        <f t="shared" si="242"/>
        <v>0</v>
      </c>
      <c r="AM1274" s="346">
        <f t="shared" si="243"/>
        <v>0</v>
      </c>
      <c r="AN1274" s="346">
        <f t="shared" si="244"/>
        <v>0</v>
      </c>
      <c r="AO1274" s="346">
        <f t="shared" si="245"/>
        <v>0</v>
      </c>
    </row>
    <row r="1275" spans="1:41" x14ac:dyDescent="0.25">
      <c r="A1275" s="369"/>
      <c r="B1275" s="369"/>
      <c r="C1275" s="370"/>
      <c r="D1275" s="369"/>
      <c r="E1275" s="369"/>
      <c r="F1275" s="369"/>
      <c r="G1275" s="344">
        <f t="shared" si="246"/>
        <v>0</v>
      </c>
      <c r="H1275" s="369"/>
      <c r="I1275" s="369"/>
      <c r="J1275" s="369"/>
      <c r="K1275" s="369"/>
      <c r="L1275" s="369"/>
      <c r="M1275" s="369"/>
      <c r="N1275" s="369"/>
      <c r="O1275" s="369"/>
      <c r="P1275" s="371"/>
      <c r="Q1275" s="465">
        <f>IF(C1275&gt;Allgemeines!$C$12,0,SUM(G1275,H1275,J1275,K1275,M1275:N1275)-SUM(I1275,L1275,O1275:P1275))</f>
        <v>0</v>
      </c>
      <c r="R1275" s="369"/>
      <c r="S1275" s="369"/>
      <c r="T1275" s="369"/>
      <c r="U1275" s="369"/>
      <c r="V1275" s="344">
        <f t="shared" si="247"/>
        <v>0</v>
      </c>
      <c r="W1275" s="345">
        <f>IF(ISBLANK($B1275),0,VLOOKUP($B1275,Listen!$A$2:$C$45,2,FALSE))</f>
        <v>0</v>
      </c>
      <c r="X1275" s="345">
        <f>IF(ISBLANK($B1275),0,VLOOKUP($B1275,Listen!$A$2:$C$45,3,FALSE))</f>
        <v>0</v>
      </c>
      <c r="Y1275" s="372">
        <f t="shared" si="249"/>
        <v>0</v>
      </c>
      <c r="Z1275" s="372">
        <f t="shared" si="250"/>
        <v>0</v>
      </c>
      <c r="AA1275" s="372">
        <f t="shared" si="250"/>
        <v>0</v>
      </c>
      <c r="AB1275" s="372">
        <f t="shared" si="250"/>
        <v>0</v>
      </c>
      <c r="AC1275" s="372">
        <f t="shared" si="250"/>
        <v>0</v>
      </c>
      <c r="AD1275" s="372">
        <f t="shared" si="250"/>
        <v>0</v>
      </c>
      <c r="AE1275" s="372">
        <f t="shared" si="250"/>
        <v>0</v>
      </c>
      <c r="AF1275" s="346">
        <f t="shared" si="248"/>
        <v>0</v>
      </c>
      <c r="AG1275" s="346">
        <f>IF(C1275=Allgemeines!$C$12,SAV!$V1275-SAV!$AH1275,HLOOKUP(Allgemeines!$C$12-1,$AI$4:$AO$2000,ROW(C1275)-3,FALSE)-$AH1275)</f>
        <v>0</v>
      </c>
      <c r="AH1275" s="346">
        <f>HLOOKUP(Allgemeines!$C$12,$AI$4:$AO$2000,ROW(C1275)-3,FALSE)</f>
        <v>0</v>
      </c>
      <c r="AI1275" s="346">
        <f t="shared" si="239"/>
        <v>0</v>
      </c>
      <c r="AJ1275" s="346">
        <f t="shared" si="240"/>
        <v>0</v>
      </c>
      <c r="AK1275" s="346">
        <f t="shared" si="241"/>
        <v>0</v>
      </c>
      <c r="AL1275" s="346">
        <f t="shared" si="242"/>
        <v>0</v>
      </c>
      <c r="AM1275" s="346">
        <f t="shared" si="243"/>
        <v>0</v>
      </c>
      <c r="AN1275" s="346">
        <f t="shared" si="244"/>
        <v>0</v>
      </c>
      <c r="AO1275" s="346">
        <f t="shared" si="245"/>
        <v>0</v>
      </c>
    </row>
    <row r="1276" spans="1:41" x14ac:dyDescent="0.25">
      <c r="A1276" s="369"/>
      <c r="B1276" s="369"/>
      <c r="C1276" s="370"/>
      <c r="D1276" s="369"/>
      <c r="E1276" s="369"/>
      <c r="F1276" s="369"/>
      <c r="G1276" s="344">
        <f t="shared" si="246"/>
        <v>0</v>
      </c>
      <c r="H1276" s="369"/>
      <c r="I1276" s="369"/>
      <c r="J1276" s="369"/>
      <c r="K1276" s="369"/>
      <c r="L1276" s="369"/>
      <c r="M1276" s="369"/>
      <c r="N1276" s="369"/>
      <c r="O1276" s="369"/>
      <c r="P1276" s="371"/>
      <c r="Q1276" s="465">
        <f>IF(C1276&gt;Allgemeines!$C$12,0,SUM(G1276,H1276,J1276,K1276,M1276:N1276)-SUM(I1276,L1276,O1276:P1276))</f>
        <v>0</v>
      </c>
      <c r="R1276" s="369"/>
      <c r="S1276" s="369"/>
      <c r="T1276" s="369"/>
      <c r="U1276" s="369"/>
      <c r="V1276" s="344">
        <f t="shared" si="247"/>
        <v>0</v>
      </c>
      <c r="W1276" s="345">
        <f>IF(ISBLANK($B1276),0,VLOOKUP($B1276,Listen!$A$2:$C$45,2,FALSE))</f>
        <v>0</v>
      </c>
      <c r="X1276" s="345">
        <f>IF(ISBLANK($B1276),0,VLOOKUP($B1276,Listen!$A$2:$C$45,3,FALSE))</f>
        <v>0</v>
      </c>
      <c r="Y1276" s="372">
        <f t="shared" si="249"/>
        <v>0</v>
      </c>
      <c r="Z1276" s="372">
        <f t="shared" si="250"/>
        <v>0</v>
      </c>
      <c r="AA1276" s="372">
        <f t="shared" si="250"/>
        <v>0</v>
      </c>
      <c r="AB1276" s="372">
        <f t="shared" si="250"/>
        <v>0</v>
      </c>
      <c r="AC1276" s="372">
        <f t="shared" si="250"/>
        <v>0</v>
      </c>
      <c r="AD1276" s="372">
        <f t="shared" si="250"/>
        <v>0</v>
      </c>
      <c r="AE1276" s="372">
        <f t="shared" si="250"/>
        <v>0</v>
      </c>
      <c r="AF1276" s="346">
        <f t="shared" si="248"/>
        <v>0</v>
      </c>
      <c r="AG1276" s="346">
        <f>IF(C1276=Allgemeines!$C$12,SAV!$V1276-SAV!$AH1276,HLOOKUP(Allgemeines!$C$12-1,$AI$4:$AO$2000,ROW(C1276)-3,FALSE)-$AH1276)</f>
        <v>0</v>
      </c>
      <c r="AH1276" s="346">
        <f>HLOOKUP(Allgemeines!$C$12,$AI$4:$AO$2000,ROW(C1276)-3,FALSE)</f>
        <v>0</v>
      </c>
      <c r="AI1276" s="346">
        <f t="shared" si="239"/>
        <v>0</v>
      </c>
      <c r="AJ1276" s="346">
        <f t="shared" si="240"/>
        <v>0</v>
      </c>
      <c r="AK1276" s="346">
        <f t="shared" si="241"/>
        <v>0</v>
      </c>
      <c r="AL1276" s="346">
        <f t="shared" si="242"/>
        <v>0</v>
      </c>
      <c r="AM1276" s="346">
        <f t="shared" si="243"/>
        <v>0</v>
      </c>
      <c r="AN1276" s="346">
        <f t="shared" si="244"/>
        <v>0</v>
      </c>
      <c r="AO1276" s="346">
        <f t="shared" si="245"/>
        <v>0</v>
      </c>
    </row>
    <row r="1277" spans="1:41" x14ac:dyDescent="0.25">
      <c r="A1277" s="369"/>
      <c r="B1277" s="369"/>
      <c r="C1277" s="370"/>
      <c r="D1277" s="369"/>
      <c r="E1277" s="369"/>
      <c r="F1277" s="369"/>
      <c r="G1277" s="344">
        <f t="shared" si="246"/>
        <v>0</v>
      </c>
      <c r="H1277" s="369"/>
      <c r="I1277" s="369"/>
      <c r="J1277" s="369"/>
      <c r="K1277" s="369"/>
      <c r="L1277" s="369"/>
      <c r="M1277" s="369"/>
      <c r="N1277" s="369"/>
      <c r="O1277" s="369"/>
      <c r="P1277" s="371"/>
      <c r="Q1277" s="465">
        <f>IF(C1277&gt;Allgemeines!$C$12,0,SUM(G1277,H1277,J1277,K1277,M1277:N1277)-SUM(I1277,L1277,O1277:P1277))</f>
        <v>0</v>
      </c>
      <c r="R1277" s="369"/>
      <c r="S1277" s="369"/>
      <c r="T1277" s="369"/>
      <c r="U1277" s="369"/>
      <c r="V1277" s="344">
        <f t="shared" si="247"/>
        <v>0</v>
      </c>
      <c r="W1277" s="345">
        <f>IF(ISBLANK($B1277),0,VLOOKUP($B1277,Listen!$A$2:$C$45,2,FALSE))</f>
        <v>0</v>
      </c>
      <c r="X1277" s="345">
        <f>IF(ISBLANK($B1277),0,VLOOKUP($B1277,Listen!$A$2:$C$45,3,FALSE))</f>
        <v>0</v>
      </c>
      <c r="Y1277" s="372">
        <f t="shared" si="249"/>
        <v>0</v>
      </c>
      <c r="Z1277" s="372">
        <f t="shared" si="250"/>
        <v>0</v>
      </c>
      <c r="AA1277" s="372">
        <f t="shared" si="250"/>
        <v>0</v>
      </c>
      <c r="AB1277" s="372">
        <f t="shared" si="250"/>
        <v>0</v>
      </c>
      <c r="AC1277" s="372">
        <f t="shared" si="250"/>
        <v>0</v>
      </c>
      <c r="AD1277" s="372">
        <f t="shared" si="250"/>
        <v>0</v>
      </c>
      <c r="AE1277" s="372">
        <f t="shared" si="250"/>
        <v>0</v>
      </c>
      <c r="AF1277" s="346">
        <f t="shared" si="248"/>
        <v>0</v>
      </c>
      <c r="AG1277" s="346">
        <f>IF(C1277=Allgemeines!$C$12,SAV!$V1277-SAV!$AH1277,HLOOKUP(Allgemeines!$C$12-1,$AI$4:$AO$2000,ROW(C1277)-3,FALSE)-$AH1277)</f>
        <v>0</v>
      </c>
      <c r="AH1277" s="346">
        <f>HLOOKUP(Allgemeines!$C$12,$AI$4:$AO$2000,ROW(C1277)-3,FALSE)</f>
        <v>0</v>
      </c>
      <c r="AI1277" s="346">
        <f t="shared" si="239"/>
        <v>0</v>
      </c>
      <c r="AJ1277" s="346">
        <f t="shared" si="240"/>
        <v>0</v>
      </c>
      <c r="AK1277" s="346">
        <f t="shared" si="241"/>
        <v>0</v>
      </c>
      <c r="AL1277" s="346">
        <f t="shared" si="242"/>
        <v>0</v>
      </c>
      <c r="AM1277" s="346">
        <f t="shared" si="243"/>
        <v>0</v>
      </c>
      <c r="AN1277" s="346">
        <f t="shared" si="244"/>
        <v>0</v>
      </c>
      <c r="AO1277" s="346">
        <f t="shared" si="245"/>
        <v>0</v>
      </c>
    </row>
    <row r="1278" spans="1:41" x14ac:dyDescent="0.25">
      <c r="A1278" s="369"/>
      <c r="B1278" s="369"/>
      <c r="C1278" s="370"/>
      <c r="D1278" s="369"/>
      <c r="E1278" s="369"/>
      <c r="F1278" s="369"/>
      <c r="G1278" s="344">
        <f t="shared" si="246"/>
        <v>0</v>
      </c>
      <c r="H1278" s="369"/>
      <c r="I1278" s="369"/>
      <c r="J1278" s="369"/>
      <c r="K1278" s="369"/>
      <c r="L1278" s="369"/>
      <c r="M1278" s="369"/>
      <c r="N1278" s="369"/>
      <c r="O1278" s="369"/>
      <c r="P1278" s="371"/>
      <c r="Q1278" s="465">
        <f>IF(C1278&gt;Allgemeines!$C$12,0,SUM(G1278,H1278,J1278,K1278,M1278:N1278)-SUM(I1278,L1278,O1278:P1278))</f>
        <v>0</v>
      </c>
      <c r="R1278" s="369"/>
      <c r="S1278" s="369"/>
      <c r="T1278" s="369"/>
      <c r="U1278" s="369"/>
      <c r="V1278" s="344">
        <f t="shared" si="247"/>
        <v>0</v>
      </c>
      <c r="W1278" s="345">
        <f>IF(ISBLANK($B1278),0,VLOOKUP($B1278,Listen!$A$2:$C$45,2,FALSE))</f>
        <v>0</v>
      </c>
      <c r="X1278" s="345">
        <f>IF(ISBLANK($B1278),0,VLOOKUP($B1278,Listen!$A$2:$C$45,3,FALSE))</f>
        <v>0</v>
      </c>
      <c r="Y1278" s="372">
        <f t="shared" si="249"/>
        <v>0</v>
      </c>
      <c r="Z1278" s="372">
        <f t="shared" si="250"/>
        <v>0</v>
      </c>
      <c r="AA1278" s="372">
        <f t="shared" si="250"/>
        <v>0</v>
      </c>
      <c r="AB1278" s="372">
        <f t="shared" si="250"/>
        <v>0</v>
      </c>
      <c r="AC1278" s="372">
        <f t="shared" si="250"/>
        <v>0</v>
      </c>
      <c r="AD1278" s="372">
        <f t="shared" si="250"/>
        <v>0</v>
      </c>
      <c r="AE1278" s="372">
        <f t="shared" si="250"/>
        <v>0</v>
      </c>
      <c r="AF1278" s="346">
        <f t="shared" si="248"/>
        <v>0</v>
      </c>
      <c r="AG1278" s="346">
        <f>IF(C1278=Allgemeines!$C$12,SAV!$V1278-SAV!$AH1278,HLOOKUP(Allgemeines!$C$12-1,$AI$4:$AO$2000,ROW(C1278)-3,FALSE)-$AH1278)</f>
        <v>0</v>
      </c>
      <c r="AH1278" s="346">
        <f>HLOOKUP(Allgemeines!$C$12,$AI$4:$AO$2000,ROW(C1278)-3,FALSE)</f>
        <v>0</v>
      </c>
      <c r="AI1278" s="346">
        <f t="shared" si="239"/>
        <v>0</v>
      </c>
      <c r="AJ1278" s="346">
        <f t="shared" si="240"/>
        <v>0</v>
      </c>
      <c r="AK1278" s="346">
        <f t="shared" si="241"/>
        <v>0</v>
      </c>
      <c r="AL1278" s="346">
        <f t="shared" si="242"/>
        <v>0</v>
      </c>
      <c r="AM1278" s="346">
        <f t="shared" si="243"/>
        <v>0</v>
      </c>
      <c r="AN1278" s="346">
        <f t="shared" si="244"/>
        <v>0</v>
      </c>
      <c r="AO1278" s="346">
        <f t="shared" si="245"/>
        <v>0</v>
      </c>
    </row>
    <row r="1279" spans="1:41" x14ac:dyDescent="0.25">
      <c r="A1279" s="369"/>
      <c r="B1279" s="369"/>
      <c r="C1279" s="370"/>
      <c r="D1279" s="369"/>
      <c r="E1279" s="369"/>
      <c r="F1279" s="369"/>
      <c r="G1279" s="344">
        <f t="shared" si="246"/>
        <v>0</v>
      </c>
      <c r="H1279" s="369"/>
      <c r="I1279" s="369"/>
      <c r="J1279" s="369"/>
      <c r="K1279" s="369"/>
      <c r="L1279" s="369"/>
      <c r="M1279" s="369"/>
      <c r="N1279" s="369"/>
      <c r="O1279" s="369"/>
      <c r="P1279" s="371"/>
      <c r="Q1279" s="465">
        <f>IF(C1279&gt;Allgemeines!$C$12,0,SUM(G1279,H1279,J1279,K1279,M1279:N1279)-SUM(I1279,L1279,O1279:P1279))</f>
        <v>0</v>
      </c>
      <c r="R1279" s="369"/>
      <c r="S1279" s="369"/>
      <c r="T1279" s="369"/>
      <c r="U1279" s="369"/>
      <c r="V1279" s="344">
        <f t="shared" si="247"/>
        <v>0</v>
      </c>
      <c r="W1279" s="345">
        <f>IF(ISBLANK($B1279),0,VLOOKUP($B1279,Listen!$A$2:$C$45,2,FALSE))</f>
        <v>0</v>
      </c>
      <c r="X1279" s="345">
        <f>IF(ISBLANK($B1279),0,VLOOKUP($B1279,Listen!$A$2:$C$45,3,FALSE))</f>
        <v>0</v>
      </c>
      <c r="Y1279" s="372">
        <f t="shared" si="249"/>
        <v>0</v>
      </c>
      <c r="Z1279" s="372">
        <f t="shared" si="250"/>
        <v>0</v>
      </c>
      <c r="AA1279" s="372">
        <f t="shared" si="250"/>
        <v>0</v>
      </c>
      <c r="AB1279" s="372">
        <f t="shared" si="250"/>
        <v>0</v>
      </c>
      <c r="AC1279" s="372">
        <f t="shared" si="250"/>
        <v>0</v>
      </c>
      <c r="AD1279" s="372">
        <f t="shared" si="250"/>
        <v>0</v>
      </c>
      <c r="AE1279" s="372">
        <f t="shared" si="250"/>
        <v>0</v>
      </c>
      <c r="AF1279" s="346">
        <f t="shared" si="248"/>
        <v>0</v>
      </c>
      <c r="AG1279" s="346">
        <f>IF(C1279=Allgemeines!$C$12,SAV!$V1279-SAV!$AH1279,HLOOKUP(Allgemeines!$C$12-1,$AI$4:$AO$2000,ROW(C1279)-3,FALSE)-$AH1279)</f>
        <v>0</v>
      </c>
      <c r="AH1279" s="346">
        <f>HLOOKUP(Allgemeines!$C$12,$AI$4:$AO$2000,ROW(C1279)-3,FALSE)</f>
        <v>0</v>
      </c>
      <c r="AI1279" s="346">
        <f t="shared" si="239"/>
        <v>0</v>
      </c>
      <c r="AJ1279" s="346">
        <f t="shared" si="240"/>
        <v>0</v>
      </c>
      <c r="AK1279" s="346">
        <f t="shared" si="241"/>
        <v>0</v>
      </c>
      <c r="AL1279" s="346">
        <f t="shared" si="242"/>
        <v>0</v>
      </c>
      <c r="AM1279" s="346">
        <f t="shared" si="243"/>
        <v>0</v>
      </c>
      <c r="AN1279" s="346">
        <f t="shared" si="244"/>
        <v>0</v>
      </c>
      <c r="AO1279" s="346">
        <f t="shared" si="245"/>
        <v>0</v>
      </c>
    </row>
    <row r="1280" spans="1:41" x14ac:dyDescent="0.25">
      <c r="A1280" s="369"/>
      <c r="B1280" s="369"/>
      <c r="C1280" s="370"/>
      <c r="D1280" s="369"/>
      <c r="E1280" s="369"/>
      <c r="F1280" s="369"/>
      <c r="G1280" s="344">
        <f t="shared" si="246"/>
        <v>0</v>
      </c>
      <c r="H1280" s="369"/>
      <c r="I1280" s="369"/>
      <c r="J1280" s="369"/>
      <c r="K1280" s="369"/>
      <c r="L1280" s="369"/>
      <c r="M1280" s="369"/>
      <c r="N1280" s="369"/>
      <c r="O1280" s="369"/>
      <c r="P1280" s="371"/>
      <c r="Q1280" s="465">
        <f>IF(C1280&gt;Allgemeines!$C$12,0,SUM(G1280,H1280,J1280,K1280,M1280:N1280)-SUM(I1280,L1280,O1280:P1280))</f>
        <v>0</v>
      </c>
      <c r="R1280" s="369"/>
      <c r="S1280" s="369"/>
      <c r="T1280" s="369"/>
      <c r="U1280" s="369"/>
      <c r="V1280" s="344">
        <f t="shared" si="247"/>
        <v>0</v>
      </c>
      <c r="W1280" s="345">
        <f>IF(ISBLANK($B1280),0,VLOOKUP($B1280,Listen!$A$2:$C$45,2,FALSE))</f>
        <v>0</v>
      </c>
      <c r="X1280" s="345">
        <f>IF(ISBLANK($B1280),0,VLOOKUP($B1280,Listen!$A$2:$C$45,3,FALSE))</f>
        <v>0</v>
      </c>
      <c r="Y1280" s="372">
        <f t="shared" si="249"/>
        <v>0</v>
      </c>
      <c r="Z1280" s="372">
        <f t="shared" si="250"/>
        <v>0</v>
      </c>
      <c r="AA1280" s="372">
        <f t="shared" si="250"/>
        <v>0</v>
      </c>
      <c r="AB1280" s="372">
        <f t="shared" si="250"/>
        <v>0</v>
      </c>
      <c r="AC1280" s="372">
        <f t="shared" si="250"/>
        <v>0</v>
      </c>
      <c r="AD1280" s="372">
        <f t="shared" si="250"/>
        <v>0</v>
      </c>
      <c r="AE1280" s="372">
        <f t="shared" si="250"/>
        <v>0</v>
      </c>
      <c r="AF1280" s="346">
        <f t="shared" si="248"/>
        <v>0</v>
      </c>
      <c r="AG1280" s="346">
        <f>IF(C1280=Allgemeines!$C$12,SAV!$V1280-SAV!$AH1280,HLOOKUP(Allgemeines!$C$12-1,$AI$4:$AO$2000,ROW(C1280)-3,FALSE)-$AH1280)</f>
        <v>0</v>
      </c>
      <c r="AH1280" s="346">
        <f>HLOOKUP(Allgemeines!$C$12,$AI$4:$AO$2000,ROW(C1280)-3,FALSE)</f>
        <v>0</v>
      </c>
      <c r="AI1280" s="346">
        <f t="shared" si="239"/>
        <v>0</v>
      </c>
      <c r="AJ1280" s="346">
        <f t="shared" si="240"/>
        <v>0</v>
      </c>
      <c r="AK1280" s="346">
        <f t="shared" si="241"/>
        <v>0</v>
      </c>
      <c r="AL1280" s="346">
        <f t="shared" si="242"/>
        <v>0</v>
      </c>
      <c r="AM1280" s="346">
        <f t="shared" si="243"/>
        <v>0</v>
      </c>
      <c r="AN1280" s="346">
        <f t="shared" si="244"/>
        <v>0</v>
      </c>
      <c r="AO1280" s="346">
        <f t="shared" si="245"/>
        <v>0</v>
      </c>
    </row>
    <row r="1281" spans="1:41" x14ac:dyDescent="0.25">
      <c r="A1281" s="369"/>
      <c r="B1281" s="369"/>
      <c r="C1281" s="370"/>
      <c r="D1281" s="369"/>
      <c r="E1281" s="369"/>
      <c r="F1281" s="369"/>
      <c r="G1281" s="344">
        <f t="shared" si="246"/>
        <v>0</v>
      </c>
      <c r="H1281" s="369"/>
      <c r="I1281" s="369"/>
      <c r="J1281" s="369"/>
      <c r="K1281" s="369"/>
      <c r="L1281" s="369"/>
      <c r="M1281" s="369"/>
      <c r="N1281" s="369"/>
      <c r="O1281" s="369"/>
      <c r="P1281" s="371"/>
      <c r="Q1281" s="465">
        <f>IF(C1281&gt;Allgemeines!$C$12,0,SUM(G1281,H1281,J1281,K1281,M1281:N1281)-SUM(I1281,L1281,O1281:P1281))</f>
        <v>0</v>
      </c>
      <c r="R1281" s="369"/>
      <c r="S1281" s="369"/>
      <c r="T1281" s="369"/>
      <c r="U1281" s="369"/>
      <c r="V1281" s="344">
        <f t="shared" si="247"/>
        <v>0</v>
      </c>
      <c r="W1281" s="345">
        <f>IF(ISBLANK($B1281),0,VLOOKUP($B1281,Listen!$A$2:$C$45,2,FALSE))</f>
        <v>0</v>
      </c>
      <c r="X1281" s="345">
        <f>IF(ISBLANK($B1281),0,VLOOKUP($B1281,Listen!$A$2:$C$45,3,FALSE))</f>
        <v>0</v>
      </c>
      <c r="Y1281" s="372">
        <f t="shared" si="249"/>
        <v>0</v>
      </c>
      <c r="Z1281" s="372">
        <f t="shared" si="250"/>
        <v>0</v>
      </c>
      <c r="AA1281" s="372">
        <f t="shared" si="250"/>
        <v>0</v>
      </c>
      <c r="AB1281" s="372">
        <f t="shared" si="250"/>
        <v>0</v>
      </c>
      <c r="AC1281" s="372">
        <f t="shared" si="250"/>
        <v>0</v>
      </c>
      <c r="AD1281" s="372">
        <f t="shared" si="250"/>
        <v>0</v>
      </c>
      <c r="AE1281" s="372">
        <f t="shared" si="250"/>
        <v>0</v>
      </c>
      <c r="AF1281" s="346">
        <f t="shared" si="248"/>
        <v>0</v>
      </c>
      <c r="AG1281" s="346">
        <f>IF(C1281=Allgemeines!$C$12,SAV!$V1281-SAV!$AH1281,HLOOKUP(Allgemeines!$C$12-1,$AI$4:$AO$2000,ROW(C1281)-3,FALSE)-$AH1281)</f>
        <v>0</v>
      </c>
      <c r="AH1281" s="346">
        <f>HLOOKUP(Allgemeines!$C$12,$AI$4:$AO$2000,ROW(C1281)-3,FALSE)</f>
        <v>0</v>
      </c>
      <c r="AI1281" s="346">
        <f t="shared" si="239"/>
        <v>0</v>
      </c>
      <c r="AJ1281" s="346">
        <f t="shared" si="240"/>
        <v>0</v>
      </c>
      <c r="AK1281" s="346">
        <f t="shared" si="241"/>
        <v>0</v>
      </c>
      <c r="AL1281" s="346">
        <f t="shared" si="242"/>
        <v>0</v>
      </c>
      <c r="AM1281" s="346">
        <f t="shared" si="243"/>
        <v>0</v>
      </c>
      <c r="AN1281" s="346">
        <f t="shared" si="244"/>
        <v>0</v>
      </c>
      <c r="AO1281" s="346">
        <f t="shared" si="245"/>
        <v>0</v>
      </c>
    </row>
    <row r="1282" spans="1:41" x14ac:dyDescent="0.25">
      <c r="A1282" s="369"/>
      <c r="B1282" s="369"/>
      <c r="C1282" s="370"/>
      <c r="D1282" s="369"/>
      <c r="E1282" s="369"/>
      <c r="F1282" s="369"/>
      <c r="G1282" s="344">
        <f t="shared" si="246"/>
        <v>0</v>
      </c>
      <c r="H1282" s="369"/>
      <c r="I1282" s="369"/>
      <c r="J1282" s="369"/>
      <c r="K1282" s="369"/>
      <c r="L1282" s="369"/>
      <c r="M1282" s="369"/>
      <c r="N1282" s="369"/>
      <c r="O1282" s="369"/>
      <c r="P1282" s="371"/>
      <c r="Q1282" s="465">
        <f>IF(C1282&gt;Allgemeines!$C$12,0,SUM(G1282,H1282,J1282,K1282,M1282:N1282)-SUM(I1282,L1282,O1282:P1282))</f>
        <v>0</v>
      </c>
      <c r="R1282" s="369"/>
      <c r="S1282" s="369"/>
      <c r="T1282" s="369"/>
      <c r="U1282" s="369"/>
      <c r="V1282" s="344">
        <f t="shared" si="247"/>
        <v>0</v>
      </c>
      <c r="W1282" s="345">
        <f>IF(ISBLANK($B1282),0,VLOOKUP($B1282,Listen!$A$2:$C$45,2,FALSE))</f>
        <v>0</v>
      </c>
      <c r="X1282" s="345">
        <f>IF(ISBLANK($B1282),0,VLOOKUP($B1282,Listen!$A$2:$C$45,3,FALSE))</f>
        <v>0</v>
      </c>
      <c r="Y1282" s="372">
        <f t="shared" si="249"/>
        <v>0</v>
      </c>
      <c r="Z1282" s="372">
        <f t="shared" si="250"/>
        <v>0</v>
      </c>
      <c r="AA1282" s="372">
        <f t="shared" si="250"/>
        <v>0</v>
      </c>
      <c r="AB1282" s="372">
        <f t="shared" si="250"/>
        <v>0</v>
      </c>
      <c r="AC1282" s="372">
        <f t="shared" si="250"/>
        <v>0</v>
      </c>
      <c r="AD1282" s="372">
        <f t="shared" si="250"/>
        <v>0</v>
      </c>
      <c r="AE1282" s="372">
        <f t="shared" si="250"/>
        <v>0</v>
      </c>
      <c r="AF1282" s="346">
        <f t="shared" si="248"/>
        <v>0</v>
      </c>
      <c r="AG1282" s="346">
        <f>IF(C1282=Allgemeines!$C$12,SAV!$V1282-SAV!$AH1282,HLOOKUP(Allgemeines!$C$12-1,$AI$4:$AO$2000,ROW(C1282)-3,FALSE)-$AH1282)</f>
        <v>0</v>
      </c>
      <c r="AH1282" s="346">
        <f>HLOOKUP(Allgemeines!$C$12,$AI$4:$AO$2000,ROW(C1282)-3,FALSE)</f>
        <v>0</v>
      </c>
      <c r="AI1282" s="346">
        <f t="shared" si="239"/>
        <v>0</v>
      </c>
      <c r="AJ1282" s="346">
        <f t="shared" si="240"/>
        <v>0</v>
      </c>
      <c r="AK1282" s="346">
        <f t="shared" si="241"/>
        <v>0</v>
      </c>
      <c r="AL1282" s="346">
        <f t="shared" si="242"/>
        <v>0</v>
      </c>
      <c r="AM1282" s="346">
        <f t="shared" si="243"/>
        <v>0</v>
      </c>
      <c r="AN1282" s="346">
        <f t="shared" si="244"/>
        <v>0</v>
      </c>
      <c r="AO1282" s="346">
        <f t="shared" si="245"/>
        <v>0</v>
      </c>
    </row>
    <row r="1283" spans="1:41" x14ac:dyDescent="0.25">
      <c r="A1283" s="369"/>
      <c r="B1283" s="369"/>
      <c r="C1283" s="370"/>
      <c r="D1283" s="369"/>
      <c r="E1283" s="369"/>
      <c r="F1283" s="369"/>
      <c r="G1283" s="344">
        <f t="shared" si="246"/>
        <v>0</v>
      </c>
      <c r="H1283" s="369"/>
      <c r="I1283" s="369"/>
      <c r="J1283" s="369"/>
      <c r="K1283" s="369"/>
      <c r="L1283" s="369"/>
      <c r="M1283" s="369"/>
      <c r="N1283" s="369"/>
      <c r="O1283" s="369"/>
      <c r="P1283" s="371"/>
      <c r="Q1283" s="465">
        <f>IF(C1283&gt;Allgemeines!$C$12,0,SUM(G1283,H1283,J1283,K1283,M1283:N1283)-SUM(I1283,L1283,O1283:P1283))</f>
        <v>0</v>
      </c>
      <c r="R1283" s="369"/>
      <c r="S1283" s="369"/>
      <c r="T1283" s="369"/>
      <c r="U1283" s="369"/>
      <c r="V1283" s="344">
        <f t="shared" si="247"/>
        <v>0</v>
      </c>
      <c r="W1283" s="345">
        <f>IF(ISBLANK($B1283),0,VLOOKUP($B1283,Listen!$A$2:$C$45,2,FALSE))</f>
        <v>0</v>
      </c>
      <c r="X1283" s="345">
        <f>IF(ISBLANK($B1283),0,VLOOKUP($B1283,Listen!$A$2:$C$45,3,FALSE))</f>
        <v>0</v>
      </c>
      <c r="Y1283" s="372">
        <f t="shared" si="249"/>
        <v>0</v>
      </c>
      <c r="Z1283" s="372">
        <f t="shared" si="250"/>
        <v>0</v>
      </c>
      <c r="AA1283" s="372">
        <f t="shared" si="250"/>
        <v>0</v>
      </c>
      <c r="AB1283" s="372">
        <f t="shared" si="250"/>
        <v>0</v>
      </c>
      <c r="AC1283" s="372">
        <f t="shared" si="250"/>
        <v>0</v>
      </c>
      <c r="AD1283" s="372">
        <f t="shared" si="250"/>
        <v>0</v>
      </c>
      <c r="AE1283" s="372">
        <f t="shared" si="250"/>
        <v>0</v>
      </c>
      <c r="AF1283" s="346">
        <f t="shared" si="248"/>
        <v>0</v>
      </c>
      <c r="AG1283" s="346">
        <f>IF(C1283=Allgemeines!$C$12,SAV!$V1283-SAV!$AH1283,HLOOKUP(Allgemeines!$C$12-1,$AI$4:$AO$2000,ROW(C1283)-3,FALSE)-$AH1283)</f>
        <v>0</v>
      </c>
      <c r="AH1283" s="346">
        <f>HLOOKUP(Allgemeines!$C$12,$AI$4:$AO$2000,ROW(C1283)-3,FALSE)</f>
        <v>0</v>
      </c>
      <c r="AI1283" s="346">
        <f t="shared" si="239"/>
        <v>0</v>
      </c>
      <c r="AJ1283" s="346">
        <f t="shared" si="240"/>
        <v>0</v>
      </c>
      <c r="AK1283" s="346">
        <f t="shared" si="241"/>
        <v>0</v>
      </c>
      <c r="AL1283" s="346">
        <f t="shared" si="242"/>
        <v>0</v>
      </c>
      <c r="AM1283" s="346">
        <f t="shared" si="243"/>
        <v>0</v>
      </c>
      <c r="AN1283" s="346">
        <f t="shared" si="244"/>
        <v>0</v>
      </c>
      <c r="AO1283" s="346">
        <f t="shared" si="245"/>
        <v>0</v>
      </c>
    </row>
    <row r="1284" spans="1:41" x14ac:dyDescent="0.25">
      <c r="A1284" s="369"/>
      <c r="B1284" s="369"/>
      <c r="C1284" s="370"/>
      <c r="D1284" s="369"/>
      <c r="E1284" s="369"/>
      <c r="F1284" s="369"/>
      <c r="G1284" s="344">
        <f t="shared" si="246"/>
        <v>0</v>
      </c>
      <c r="H1284" s="369"/>
      <c r="I1284" s="369"/>
      <c r="J1284" s="369"/>
      <c r="K1284" s="369"/>
      <c r="L1284" s="369"/>
      <c r="M1284" s="369"/>
      <c r="N1284" s="369"/>
      <c r="O1284" s="369"/>
      <c r="P1284" s="371"/>
      <c r="Q1284" s="465">
        <f>IF(C1284&gt;Allgemeines!$C$12,0,SUM(G1284,H1284,J1284,K1284,M1284:N1284)-SUM(I1284,L1284,O1284:P1284))</f>
        <v>0</v>
      </c>
      <c r="R1284" s="369"/>
      <c r="S1284" s="369"/>
      <c r="T1284" s="369"/>
      <c r="U1284" s="369"/>
      <c r="V1284" s="344">
        <f t="shared" si="247"/>
        <v>0</v>
      </c>
      <c r="W1284" s="345">
        <f>IF(ISBLANK($B1284),0,VLOOKUP($B1284,Listen!$A$2:$C$45,2,FALSE))</f>
        <v>0</v>
      </c>
      <c r="X1284" s="345">
        <f>IF(ISBLANK($B1284),0,VLOOKUP($B1284,Listen!$A$2:$C$45,3,FALSE))</f>
        <v>0</v>
      </c>
      <c r="Y1284" s="372">
        <f t="shared" si="249"/>
        <v>0</v>
      </c>
      <c r="Z1284" s="372">
        <f t="shared" si="250"/>
        <v>0</v>
      </c>
      <c r="AA1284" s="372">
        <f t="shared" si="250"/>
        <v>0</v>
      </c>
      <c r="AB1284" s="372">
        <f t="shared" si="250"/>
        <v>0</v>
      </c>
      <c r="AC1284" s="372">
        <f t="shared" si="250"/>
        <v>0</v>
      </c>
      <c r="AD1284" s="372">
        <f t="shared" si="250"/>
        <v>0</v>
      </c>
      <c r="AE1284" s="372">
        <f t="shared" si="250"/>
        <v>0</v>
      </c>
      <c r="AF1284" s="346">
        <f t="shared" si="248"/>
        <v>0</v>
      </c>
      <c r="AG1284" s="346">
        <f>IF(C1284=Allgemeines!$C$12,SAV!$V1284-SAV!$AH1284,HLOOKUP(Allgemeines!$C$12-1,$AI$4:$AO$2000,ROW(C1284)-3,FALSE)-$AH1284)</f>
        <v>0</v>
      </c>
      <c r="AH1284" s="346">
        <f>HLOOKUP(Allgemeines!$C$12,$AI$4:$AO$2000,ROW(C1284)-3,FALSE)</f>
        <v>0</v>
      </c>
      <c r="AI1284" s="346">
        <f t="shared" si="239"/>
        <v>0</v>
      </c>
      <c r="AJ1284" s="346">
        <f t="shared" si="240"/>
        <v>0</v>
      </c>
      <c r="AK1284" s="346">
        <f t="shared" si="241"/>
        <v>0</v>
      </c>
      <c r="AL1284" s="346">
        <f t="shared" si="242"/>
        <v>0</v>
      </c>
      <c r="AM1284" s="346">
        <f t="shared" si="243"/>
        <v>0</v>
      </c>
      <c r="AN1284" s="346">
        <f t="shared" si="244"/>
        <v>0</v>
      </c>
      <c r="AO1284" s="346">
        <f t="shared" si="245"/>
        <v>0</v>
      </c>
    </row>
    <row r="1285" spans="1:41" x14ac:dyDescent="0.25">
      <c r="A1285" s="369"/>
      <c r="B1285" s="369"/>
      <c r="C1285" s="370"/>
      <c r="D1285" s="369"/>
      <c r="E1285" s="369"/>
      <c r="F1285" s="369"/>
      <c r="G1285" s="344">
        <f t="shared" si="246"/>
        <v>0</v>
      </c>
      <c r="H1285" s="369"/>
      <c r="I1285" s="369"/>
      <c r="J1285" s="369"/>
      <c r="K1285" s="369"/>
      <c r="L1285" s="369"/>
      <c r="M1285" s="369"/>
      <c r="N1285" s="369"/>
      <c r="O1285" s="369"/>
      <c r="P1285" s="371"/>
      <c r="Q1285" s="465">
        <f>IF(C1285&gt;Allgemeines!$C$12,0,SUM(G1285,H1285,J1285,K1285,M1285:N1285)-SUM(I1285,L1285,O1285:P1285))</f>
        <v>0</v>
      </c>
      <c r="R1285" s="369"/>
      <c r="S1285" s="369"/>
      <c r="T1285" s="369"/>
      <c r="U1285" s="369"/>
      <c r="V1285" s="344">
        <f t="shared" si="247"/>
        <v>0</v>
      </c>
      <c r="W1285" s="345">
        <f>IF(ISBLANK($B1285),0,VLOOKUP($B1285,Listen!$A$2:$C$45,2,FALSE))</f>
        <v>0</v>
      </c>
      <c r="X1285" s="345">
        <f>IF(ISBLANK($B1285),0,VLOOKUP($B1285,Listen!$A$2:$C$45,3,FALSE))</f>
        <v>0</v>
      </c>
      <c r="Y1285" s="372">
        <f t="shared" si="249"/>
        <v>0</v>
      </c>
      <c r="Z1285" s="372">
        <f t="shared" si="250"/>
        <v>0</v>
      </c>
      <c r="AA1285" s="372">
        <f t="shared" si="250"/>
        <v>0</v>
      </c>
      <c r="AB1285" s="372">
        <f t="shared" si="250"/>
        <v>0</v>
      </c>
      <c r="AC1285" s="372">
        <f t="shared" si="250"/>
        <v>0</v>
      </c>
      <c r="AD1285" s="372">
        <f t="shared" si="250"/>
        <v>0</v>
      </c>
      <c r="AE1285" s="372">
        <f t="shared" si="250"/>
        <v>0</v>
      </c>
      <c r="AF1285" s="346">
        <f t="shared" si="248"/>
        <v>0</v>
      </c>
      <c r="AG1285" s="346">
        <f>IF(C1285=Allgemeines!$C$12,SAV!$V1285-SAV!$AH1285,HLOOKUP(Allgemeines!$C$12-1,$AI$4:$AO$2000,ROW(C1285)-3,FALSE)-$AH1285)</f>
        <v>0</v>
      </c>
      <c r="AH1285" s="346">
        <f>HLOOKUP(Allgemeines!$C$12,$AI$4:$AO$2000,ROW(C1285)-3,FALSE)</f>
        <v>0</v>
      </c>
      <c r="AI1285" s="346">
        <f t="shared" ref="AI1285:AI1348" si="251">IF(OR($C1285=0,$V1285=0),0,IF($C1285&lt;=AI$4,$V1285-$V1285/Y1285*(AI$4-$C1285+1),0))</f>
        <v>0</v>
      </c>
      <c r="AJ1285" s="346">
        <f t="shared" ref="AJ1285:AJ1348" si="252">IF(OR($C1285=0,$V1285=0,Z1285-(AJ$4-$C1285)=0),0,IF($C1285&lt;AJ$4,AI1285-AI1285/(Z1285-(AJ$4-$C1285)),IF($C1285=AJ$4,$V1285-$V1285/Z1285,0)))</f>
        <v>0</v>
      </c>
      <c r="AK1285" s="346">
        <f t="shared" ref="AK1285:AK1348" si="253">IF(OR($C1285=0,$V1285=0,AA1285-(AK$4-$C1285)=0),0,IF($C1285&lt;AK$4,AJ1285-AJ1285/(AA1285-(AK$4-$C1285)),IF($C1285=AK$4,$V1285-$V1285/AA1285,0)))</f>
        <v>0</v>
      </c>
      <c r="AL1285" s="346">
        <f t="shared" ref="AL1285:AL1348" si="254">IF(OR($C1285=0,$V1285=0,AB1285-(AL$4-$C1285)=0),0,IF($C1285&lt;AL$4,AK1285-AK1285/(AB1285-(AL$4-$C1285)),IF($C1285=AL$4,$V1285-$V1285/AB1285,0)))</f>
        <v>0</v>
      </c>
      <c r="AM1285" s="346">
        <f t="shared" ref="AM1285:AM1348" si="255">IF(OR($C1285=0,$V1285=0,AC1285-(AM$4-$C1285)=0),0,IF($C1285&lt;AM$4,AL1285-AL1285/(AC1285-(AM$4-$C1285)),IF($C1285=AM$4,$V1285-$V1285/AC1285,0)))</f>
        <v>0</v>
      </c>
      <c r="AN1285" s="346">
        <f t="shared" ref="AN1285:AN1348" si="256">IF(OR($C1285=0,$V1285=0,AD1285-(AN$4-$C1285)=0),0,IF($C1285&lt;AN$4,AM1285-AM1285/(AD1285-(AN$4-$C1285)),IF($C1285=AN$4,$V1285-$V1285/AD1285,0)))</f>
        <v>0</v>
      </c>
      <c r="AO1285" s="346">
        <f t="shared" ref="AO1285:AO1348" si="257">IF(OR($C1285=0,$V1285=0,AE1285-(AO$4-$C1285)=0),0,IF($C1285&lt;AO$4,AN1285-AN1285/(AE1285-(AO$4-$C1285)),IF($C1285=AO$4,$V1285-$V1285/AE1285,0)))</f>
        <v>0</v>
      </c>
    </row>
    <row r="1286" spans="1:41" x14ac:dyDescent="0.25">
      <c r="A1286" s="369"/>
      <c r="B1286" s="369"/>
      <c r="C1286" s="370"/>
      <c r="D1286" s="369"/>
      <c r="E1286" s="369"/>
      <c r="F1286" s="369"/>
      <c r="G1286" s="344">
        <f t="shared" ref="G1286:G1349" si="258">D1286*E1286/100</f>
        <v>0</v>
      </c>
      <c r="H1286" s="369"/>
      <c r="I1286" s="369"/>
      <c r="J1286" s="369"/>
      <c r="K1286" s="369"/>
      <c r="L1286" s="369"/>
      <c r="M1286" s="369"/>
      <c r="N1286" s="369"/>
      <c r="O1286" s="369"/>
      <c r="P1286" s="371"/>
      <c r="Q1286" s="465">
        <f>IF(C1286&gt;Allgemeines!$C$12,0,SUM(G1286,H1286,J1286,K1286,M1286:N1286)-SUM(I1286,L1286,O1286:P1286))</f>
        <v>0</v>
      </c>
      <c r="R1286" s="369"/>
      <c r="S1286" s="369"/>
      <c r="T1286" s="369"/>
      <c r="U1286" s="369"/>
      <c r="V1286" s="344">
        <f t="shared" ref="V1286:V1349" si="259">Q1286-SUM(R1286:U1286)</f>
        <v>0</v>
      </c>
      <c r="W1286" s="345">
        <f>IF(ISBLANK($B1286),0,VLOOKUP($B1286,Listen!$A$2:$C$45,2,FALSE))</f>
        <v>0</v>
      </c>
      <c r="X1286" s="345">
        <f>IF(ISBLANK($B1286),0,VLOOKUP($B1286,Listen!$A$2:$C$45,3,FALSE))</f>
        <v>0</v>
      </c>
      <c r="Y1286" s="372">
        <f t="shared" si="249"/>
        <v>0</v>
      </c>
      <c r="Z1286" s="372">
        <f t="shared" si="250"/>
        <v>0</v>
      </c>
      <c r="AA1286" s="372">
        <f t="shared" si="250"/>
        <v>0</v>
      </c>
      <c r="AB1286" s="372">
        <f t="shared" si="250"/>
        <v>0</v>
      </c>
      <c r="AC1286" s="372">
        <f t="shared" si="250"/>
        <v>0</v>
      </c>
      <c r="AD1286" s="372">
        <f t="shared" si="250"/>
        <v>0</v>
      </c>
      <c r="AE1286" s="372">
        <f t="shared" si="250"/>
        <v>0</v>
      </c>
      <c r="AF1286" s="346">
        <f t="shared" ref="AF1286:AF1349" si="260">AH1286+AG1286</f>
        <v>0</v>
      </c>
      <c r="AG1286" s="346">
        <f>IF(C1286=Allgemeines!$C$12,SAV!$V1286-SAV!$AH1286,HLOOKUP(Allgemeines!$C$12-1,$AI$4:$AO$2000,ROW(C1286)-3,FALSE)-$AH1286)</f>
        <v>0</v>
      </c>
      <c r="AH1286" s="346">
        <f>HLOOKUP(Allgemeines!$C$12,$AI$4:$AO$2000,ROW(C1286)-3,FALSE)</f>
        <v>0</v>
      </c>
      <c r="AI1286" s="346">
        <f t="shared" si="251"/>
        <v>0</v>
      </c>
      <c r="AJ1286" s="346">
        <f t="shared" si="252"/>
        <v>0</v>
      </c>
      <c r="AK1286" s="346">
        <f t="shared" si="253"/>
        <v>0</v>
      </c>
      <c r="AL1286" s="346">
        <f t="shared" si="254"/>
        <v>0</v>
      </c>
      <c r="AM1286" s="346">
        <f t="shared" si="255"/>
        <v>0</v>
      </c>
      <c r="AN1286" s="346">
        <f t="shared" si="256"/>
        <v>0</v>
      </c>
      <c r="AO1286" s="346">
        <f t="shared" si="257"/>
        <v>0</v>
      </c>
    </row>
    <row r="1287" spans="1:41" x14ac:dyDescent="0.25">
      <c r="A1287" s="369"/>
      <c r="B1287" s="369"/>
      <c r="C1287" s="370"/>
      <c r="D1287" s="369"/>
      <c r="E1287" s="369"/>
      <c r="F1287" s="369"/>
      <c r="G1287" s="344">
        <f t="shared" si="258"/>
        <v>0</v>
      </c>
      <c r="H1287" s="369"/>
      <c r="I1287" s="369"/>
      <c r="J1287" s="369"/>
      <c r="K1287" s="369"/>
      <c r="L1287" s="369"/>
      <c r="M1287" s="369"/>
      <c r="N1287" s="369"/>
      <c r="O1287" s="369"/>
      <c r="P1287" s="371"/>
      <c r="Q1287" s="465">
        <f>IF(C1287&gt;Allgemeines!$C$12,0,SUM(G1287,H1287,J1287,K1287,M1287:N1287)-SUM(I1287,L1287,O1287:P1287))</f>
        <v>0</v>
      </c>
      <c r="R1287" s="369"/>
      <c r="S1287" s="369"/>
      <c r="T1287" s="369"/>
      <c r="U1287" s="369"/>
      <c r="V1287" s="344">
        <f t="shared" si="259"/>
        <v>0</v>
      </c>
      <c r="W1287" s="345">
        <f>IF(ISBLANK($B1287),0,VLOOKUP($B1287,Listen!$A$2:$C$45,2,FALSE))</f>
        <v>0</v>
      </c>
      <c r="X1287" s="345">
        <f>IF(ISBLANK($B1287),0,VLOOKUP($B1287,Listen!$A$2:$C$45,3,FALSE))</f>
        <v>0</v>
      </c>
      <c r="Y1287" s="372">
        <f t="shared" si="249"/>
        <v>0</v>
      </c>
      <c r="Z1287" s="372">
        <f t="shared" si="250"/>
        <v>0</v>
      </c>
      <c r="AA1287" s="372">
        <f t="shared" si="250"/>
        <v>0</v>
      </c>
      <c r="AB1287" s="372">
        <f t="shared" si="250"/>
        <v>0</v>
      </c>
      <c r="AC1287" s="372">
        <f t="shared" si="250"/>
        <v>0</v>
      </c>
      <c r="AD1287" s="372">
        <f t="shared" si="250"/>
        <v>0</v>
      </c>
      <c r="AE1287" s="372">
        <f t="shared" si="250"/>
        <v>0</v>
      </c>
      <c r="AF1287" s="346">
        <f t="shared" si="260"/>
        <v>0</v>
      </c>
      <c r="AG1287" s="346">
        <f>IF(C1287=Allgemeines!$C$12,SAV!$V1287-SAV!$AH1287,HLOOKUP(Allgemeines!$C$12-1,$AI$4:$AO$2000,ROW(C1287)-3,FALSE)-$AH1287)</f>
        <v>0</v>
      </c>
      <c r="AH1287" s="346">
        <f>HLOOKUP(Allgemeines!$C$12,$AI$4:$AO$2000,ROW(C1287)-3,FALSE)</f>
        <v>0</v>
      </c>
      <c r="AI1287" s="346">
        <f t="shared" si="251"/>
        <v>0</v>
      </c>
      <c r="AJ1287" s="346">
        <f t="shared" si="252"/>
        <v>0</v>
      </c>
      <c r="AK1287" s="346">
        <f t="shared" si="253"/>
        <v>0</v>
      </c>
      <c r="AL1287" s="346">
        <f t="shared" si="254"/>
        <v>0</v>
      </c>
      <c r="AM1287" s="346">
        <f t="shared" si="255"/>
        <v>0</v>
      </c>
      <c r="AN1287" s="346">
        <f t="shared" si="256"/>
        <v>0</v>
      </c>
      <c r="AO1287" s="346">
        <f t="shared" si="257"/>
        <v>0</v>
      </c>
    </row>
    <row r="1288" spans="1:41" x14ac:dyDescent="0.25">
      <c r="A1288" s="369"/>
      <c r="B1288" s="369"/>
      <c r="C1288" s="370"/>
      <c r="D1288" s="369"/>
      <c r="E1288" s="369"/>
      <c r="F1288" s="369"/>
      <c r="G1288" s="344">
        <f t="shared" si="258"/>
        <v>0</v>
      </c>
      <c r="H1288" s="369"/>
      <c r="I1288" s="369"/>
      <c r="J1288" s="369"/>
      <c r="K1288" s="369"/>
      <c r="L1288" s="369"/>
      <c r="M1288" s="369"/>
      <c r="N1288" s="369"/>
      <c r="O1288" s="369"/>
      <c r="P1288" s="371"/>
      <c r="Q1288" s="465">
        <f>IF(C1288&gt;Allgemeines!$C$12,0,SUM(G1288,H1288,J1288,K1288,M1288:N1288)-SUM(I1288,L1288,O1288:P1288))</f>
        <v>0</v>
      </c>
      <c r="R1288" s="369"/>
      <c r="S1288" s="369"/>
      <c r="T1288" s="369"/>
      <c r="U1288" s="369"/>
      <c r="V1288" s="344">
        <f t="shared" si="259"/>
        <v>0</v>
      </c>
      <c r="W1288" s="345">
        <f>IF(ISBLANK($B1288),0,VLOOKUP($B1288,Listen!$A$2:$C$45,2,FALSE))</f>
        <v>0</v>
      </c>
      <c r="X1288" s="345">
        <f>IF(ISBLANK($B1288),0,VLOOKUP($B1288,Listen!$A$2:$C$45,3,FALSE))</f>
        <v>0</v>
      </c>
      <c r="Y1288" s="372">
        <f t="shared" si="249"/>
        <v>0</v>
      </c>
      <c r="Z1288" s="372">
        <f t="shared" si="250"/>
        <v>0</v>
      </c>
      <c r="AA1288" s="372">
        <f t="shared" si="250"/>
        <v>0</v>
      </c>
      <c r="AB1288" s="372">
        <f t="shared" si="250"/>
        <v>0</v>
      </c>
      <c r="AC1288" s="372">
        <f t="shared" si="250"/>
        <v>0</v>
      </c>
      <c r="AD1288" s="372">
        <f t="shared" si="250"/>
        <v>0</v>
      </c>
      <c r="AE1288" s="372">
        <f t="shared" si="250"/>
        <v>0</v>
      </c>
      <c r="AF1288" s="346">
        <f t="shared" si="260"/>
        <v>0</v>
      </c>
      <c r="AG1288" s="346">
        <f>IF(C1288=Allgemeines!$C$12,SAV!$V1288-SAV!$AH1288,HLOOKUP(Allgemeines!$C$12-1,$AI$4:$AO$2000,ROW(C1288)-3,FALSE)-$AH1288)</f>
        <v>0</v>
      </c>
      <c r="AH1288" s="346">
        <f>HLOOKUP(Allgemeines!$C$12,$AI$4:$AO$2000,ROW(C1288)-3,FALSE)</f>
        <v>0</v>
      </c>
      <c r="AI1288" s="346">
        <f t="shared" si="251"/>
        <v>0</v>
      </c>
      <c r="AJ1288" s="346">
        <f t="shared" si="252"/>
        <v>0</v>
      </c>
      <c r="AK1288" s="346">
        <f t="shared" si="253"/>
        <v>0</v>
      </c>
      <c r="AL1288" s="346">
        <f t="shared" si="254"/>
        <v>0</v>
      </c>
      <c r="AM1288" s="346">
        <f t="shared" si="255"/>
        <v>0</v>
      </c>
      <c r="AN1288" s="346">
        <f t="shared" si="256"/>
        <v>0</v>
      </c>
      <c r="AO1288" s="346">
        <f t="shared" si="257"/>
        <v>0</v>
      </c>
    </row>
    <row r="1289" spans="1:41" x14ac:dyDescent="0.25">
      <c r="A1289" s="369"/>
      <c r="B1289" s="369"/>
      <c r="C1289" s="370"/>
      <c r="D1289" s="369"/>
      <c r="E1289" s="369"/>
      <c r="F1289" s="369"/>
      <c r="G1289" s="344">
        <f t="shared" si="258"/>
        <v>0</v>
      </c>
      <c r="H1289" s="369"/>
      <c r="I1289" s="369"/>
      <c r="J1289" s="369"/>
      <c r="K1289" s="369"/>
      <c r="L1289" s="369"/>
      <c r="M1289" s="369"/>
      <c r="N1289" s="369"/>
      <c r="O1289" s="369"/>
      <c r="P1289" s="371"/>
      <c r="Q1289" s="465">
        <f>IF(C1289&gt;Allgemeines!$C$12,0,SUM(G1289,H1289,J1289,K1289,M1289:N1289)-SUM(I1289,L1289,O1289:P1289))</f>
        <v>0</v>
      </c>
      <c r="R1289" s="369"/>
      <c r="S1289" s="369"/>
      <c r="T1289" s="369"/>
      <c r="U1289" s="369"/>
      <c r="V1289" s="344">
        <f t="shared" si="259"/>
        <v>0</v>
      </c>
      <c r="W1289" s="345">
        <f>IF(ISBLANK($B1289),0,VLOOKUP($B1289,Listen!$A$2:$C$45,2,FALSE))</f>
        <v>0</v>
      </c>
      <c r="X1289" s="345">
        <f>IF(ISBLANK($B1289),0,VLOOKUP($B1289,Listen!$A$2:$C$45,3,FALSE))</f>
        <v>0</v>
      </c>
      <c r="Y1289" s="372">
        <f t="shared" si="249"/>
        <v>0</v>
      </c>
      <c r="Z1289" s="372">
        <f t="shared" si="250"/>
        <v>0</v>
      </c>
      <c r="AA1289" s="372">
        <f t="shared" si="250"/>
        <v>0</v>
      </c>
      <c r="AB1289" s="372">
        <f t="shared" si="250"/>
        <v>0</v>
      </c>
      <c r="AC1289" s="372">
        <f t="shared" si="250"/>
        <v>0</v>
      </c>
      <c r="AD1289" s="372">
        <f t="shared" si="250"/>
        <v>0</v>
      </c>
      <c r="AE1289" s="372">
        <f t="shared" si="250"/>
        <v>0</v>
      </c>
      <c r="AF1289" s="346">
        <f t="shared" si="260"/>
        <v>0</v>
      </c>
      <c r="AG1289" s="346">
        <f>IF(C1289=Allgemeines!$C$12,SAV!$V1289-SAV!$AH1289,HLOOKUP(Allgemeines!$C$12-1,$AI$4:$AO$2000,ROW(C1289)-3,FALSE)-$AH1289)</f>
        <v>0</v>
      </c>
      <c r="AH1289" s="346">
        <f>HLOOKUP(Allgemeines!$C$12,$AI$4:$AO$2000,ROW(C1289)-3,FALSE)</f>
        <v>0</v>
      </c>
      <c r="AI1289" s="346">
        <f t="shared" si="251"/>
        <v>0</v>
      </c>
      <c r="AJ1289" s="346">
        <f t="shared" si="252"/>
        <v>0</v>
      </c>
      <c r="AK1289" s="346">
        <f t="shared" si="253"/>
        <v>0</v>
      </c>
      <c r="AL1289" s="346">
        <f t="shared" si="254"/>
        <v>0</v>
      </c>
      <c r="AM1289" s="346">
        <f t="shared" si="255"/>
        <v>0</v>
      </c>
      <c r="AN1289" s="346">
        <f t="shared" si="256"/>
        <v>0</v>
      </c>
      <c r="AO1289" s="346">
        <f t="shared" si="257"/>
        <v>0</v>
      </c>
    </row>
    <row r="1290" spans="1:41" x14ac:dyDescent="0.25">
      <c r="A1290" s="369"/>
      <c r="B1290" s="369"/>
      <c r="C1290" s="370"/>
      <c r="D1290" s="369"/>
      <c r="E1290" s="369"/>
      <c r="F1290" s="369"/>
      <c r="G1290" s="344">
        <f t="shared" si="258"/>
        <v>0</v>
      </c>
      <c r="H1290" s="369"/>
      <c r="I1290" s="369"/>
      <c r="J1290" s="369"/>
      <c r="K1290" s="369"/>
      <c r="L1290" s="369"/>
      <c r="M1290" s="369"/>
      <c r="N1290" s="369"/>
      <c r="O1290" s="369"/>
      <c r="P1290" s="371"/>
      <c r="Q1290" s="465">
        <f>IF(C1290&gt;Allgemeines!$C$12,0,SUM(G1290,H1290,J1290,K1290,M1290:N1290)-SUM(I1290,L1290,O1290:P1290))</f>
        <v>0</v>
      </c>
      <c r="R1290" s="369"/>
      <c r="S1290" s="369"/>
      <c r="T1290" s="369"/>
      <c r="U1290" s="369"/>
      <c r="V1290" s="344">
        <f t="shared" si="259"/>
        <v>0</v>
      </c>
      <c r="W1290" s="345">
        <f>IF(ISBLANK($B1290),0,VLOOKUP($B1290,Listen!$A$2:$C$45,2,FALSE))</f>
        <v>0</v>
      </c>
      <c r="X1290" s="345">
        <f>IF(ISBLANK($B1290),0,VLOOKUP($B1290,Listen!$A$2:$C$45,3,FALSE))</f>
        <v>0</v>
      </c>
      <c r="Y1290" s="372">
        <f t="shared" si="249"/>
        <v>0</v>
      </c>
      <c r="Z1290" s="372">
        <f t="shared" si="250"/>
        <v>0</v>
      </c>
      <c r="AA1290" s="372">
        <f t="shared" si="250"/>
        <v>0</v>
      </c>
      <c r="AB1290" s="372">
        <f t="shared" si="250"/>
        <v>0</v>
      </c>
      <c r="AC1290" s="372">
        <f t="shared" si="250"/>
        <v>0</v>
      </c>
      <c r="AD1290" s="372">
        <f t="shared" si="250"/>
        <v>0</v>
      </c>
      <c r="AE1290" s="372">
        <f t="shared" si="250"/>
        <v>0</v>
      </c>
      <c r="AF1290" s="346">
        <f t="shared" si="260"/>
        <v>0</v>
      </c>
      <c r="AG1290" s="346">
        <f>IF(C1290=Allgemeines!$C$12,SAV!$V1290-SAV!$AH1290,HLOOKUP(Allgemeines!$C$12-1,$AI$4:$AO$2000,ROW(C1290)-3,FALSE)-$AH1290)</f>
        <v>0</v>
      </c>
      <c r="AH1290" s="346">
        <f>HLOOKUP(Allgemeines!$C$12,$AI$4:$AO$2000,ROW(C1290)-3,FALSE)</f>
        <v>0</v>
      </c>
      <c r="AI1290" s="346">
        <f t="shared" si="251"/>
        <v>0</v>
      </c>
      <c r="AJ1290" s="346">
        <f t="shared" si="252"/>
        <v>0</v>
      </c>
      <c r="AK1290" s="346">
        <f t="shared" si="253"/>
        <v>0</v>
      </c>
      <c r="AL1290" s="346">
        <f t="shared" si="254"/>
        <v>0</v>
      </c>
      <c r="AM1290" s="346">
        <f t="shared" si="255"/>
        <v>0</v>
      </c>
      <c r="AN1290" s="346">
        <f t="shared" si="256"/>
        <v>0</v>
      </c>
      <c r="AO1290" s="346">
        <f t="shared" si="257"/>
        <v>0</v>
      </c>
    </row>
    <row r="1291" spans="1:41" x14ac:dyDescent="0.25">
      <c r="A1291" s="369"/>
      <c r="B1291" s="369"/>
      <c r="C1291" s="370"/>
      <c r="D1291" s="369"/>
      <c r="E1291" s="369"/>
      <c r="F1291" s="369"/>
      <c r="G1291" s="344">
        <f t="shared" si="258"/>
        <v>0</v>
      </c>
      <c r="H1291" s="369"/>
      <c r="I1291" s="369"/>
      <c r="J1291" s="369"/>
      <c r="K1291" s="369"/>
      <c r="L1291" s="369"/>
      <c r="M1291" s="369"/>
      <c r="N1291" s="369"/>
      <c r="O1291" s="369"/>
      <c r="P1291" s="371"/>
      <c r="Q1291" s="465">
        <f>IF(C1291&gt;Allgemeines!$C$12,0,SUM(G1291,H1291,J1291,K1291,M1291:N1291)-SUM(I1291,L1291,O1291:P1291))</f>
        <v>0</v>
      </c>
      <c r="R1291" s="369"/>
      <c r="S1291" s="369"/>
      <c r="T1291" s="369"/>
      <c r="U1291" s="369"/>
      <c r="V1291" s="344">
        <f t="shared" si="259"/>
        <v>0</v>
      </c>
      <c r="W1291" s="345">
        <f>IF(ISBLANK($B1291),0,VLOOKUP($B1291,Listen!$A$2:$C$45,2,FALSE))</f>
        <v>0</v>
      </c>
      <c r="X1291" s="345">
        <f>IF(ISBLANK($B1291),0,VLOOKUP($B1291,Listen!$A$2:$C$45,3,FALSE))</f>
        <v>0</v>
      </c>
      <c r="Y1291" s="372">
        <f t="shared" ref="Y1291:Y1354" si="261">$W1291</f>
        <v>0</v>
      </c>
      <c r="Z1291" s="372">
        <f t="shared" si="250"/>
        <v>0</v>
      </c>
      <c r="AA1291" s="372">
        <f t="shared" si="250"/>
        <v>0</v>
      </c>
      <c r="AB1291" s="372">
        <f t="shared" si="250"/>
        <v>0</v>
      </c>
      <c r="AC1291" s="372">
        <f t="shared" si="250"/>
        <v>0</v>
      </c>
      <c r="AD1291" s="372">
        <f t="shared" si="250"/>
        <v>0</v>
      </c>
      <c r="AE1291" s="372">
        <f t="shared" si="250"/>
        <v>0</v>
      </c>
      <c r="AF1291" s="346">
        <f t="shared" si="260"/>
        <v>0</v>
      </c>
      <c r="AG1291" s="346">
        <f>IF(C1291=Allgemeines!$C$12,SAV!$V1291-SAV!$AH1291,HLOOKUP(Allgemeines!$C$12-1,$AI$4:$AO$2000,ROW(C1291)-3,FALSE)-$AH1291)</f>
        <v>0</v>
      </c>
      <c r="AH1291" s="346">
        <f>HLOOKUP(Allgemeines!$C$12,$AI$4:$AO$2000,ROW(C1291)-3,FALSE)</f>
        <v>0</v>
      </c>
      <c r="AI1291" s="346">
        <f t="shared" si="251"/>
        <v>0</v>
      </c>
      <c r="AJ1291" s="346">
        <f t="shared" si="252"/>
        <v>0</v>
      </c>
      <c r="AK1291" s="346">
        <f t="shared" si="253"/>
        <v>0</v>
      </c>
      <c r="AL1291" s="346">
        <f t="shared" si="254"/>
        <v>0</v>
      </c>
      <c r="AM1291" s="346">
        <f t="shared" si="255"/>
        <v>0</v>
      </c>
      <c r="AN1291" s="346">
        <f t="shared" si="256"/>
        <v>0</v>
      </c>
      <c r="AO1291" s="346">
        <f t="shared" si="257"/>
        <v>0</v>
      </c>
    </row>
    <row r="1292" spans="1:41" x14ac:dyDescent="0.25">
      <c r="A1292" s="369"/>
      <c r="B1292" s="369"/>
      <c r="C1292" s="370"/>
      <c r="D1292" s="369"/>
      <c r="E1292" s="369"/>
      <c r="F1292" s="369"/>
      <c r="G1292" s="344">
        <f t="shared" si="258"/>
        <v>0</v>
      </c>
      <c r="H1292" s="369"/>
      <c r="I1292" s="369"/>
      <c r="J1292" s="369"/>
      <c r="K1292" s="369"/>
      <c r="L1292" s="369"/>
      <c r="M1292" s="369"/>
      <c r="N1292" s="369"/>
      <c r="O1292" s="369"/>
      <c r="P1292" s="371"/>
      <c r="Q1292" s="465">
        <f>IF(C1292&gt;Allgemeines!$C$12,0,SUM(G1292,H1292,J1292,K1292,M1292:N1292)-SUM(I1292,L1292,O1292:P1292))</f>
        <v>0</v>
      </c>
      <c r="R1292" s="369"/>
      <c r="S1292" s="369"/>
      <c r="T1292" s="369"/>
      <c r="U1292" s="369"/>
      <c r="V1292" s="344">
        <f t="shared" si="259"/>
        <v>0</v>
      </c>
      <c r="W1292" s="345">
        <f>IF(ISBLANK($B1292),0,VLOOKUP($B1292,Listen!$A$2:$C$45,2,FALSE))</f>
        <v>0</v>
      </c>
      <c r="X1292" s="345">
        <f>IF(ISBLANK($B1292),0,VLOOKUP($B1292,Listen!$A$2:$C$45,3,FALSE))</f>
        <v>0</v>
      </c>
      <c r="Y1292" s="372">
        <f t="shared" si="261"/>
        <v>0</v>
      </c>
      <c r="Z1292" s="372">
        <f t="shared" si="250"/>
        <v>0</v>
      </c>
      <c r="AA1292" s="372">
        <f t="shared" si="250"/>
        <v>0</v>
      </c>
      <c r="AB1292" s="372">
        <f t="shared" si="250"/>
        <v>0</v>
      </c>
      <c r="AC1292" s="372">
        <f t="shared" si="250"/>
        <v>0</v>
      </c>
      <c r="AD1292" s="372">
        <f t="shared" si="250"/>
        <v>0</v>
      </c>
      <c r="AE1292" s="372">
        <f t="shared" si="250"/>
        <v>0</v>
      </c>
      <c r="AF1292" s="346">
        <f t="shared" si="260"/>
        <v>0</v>
      </c>
      <c r="AG1292" s="346">
        <f>IF(C1292=Allgemeines!$C$12,SAV!$V1292-SAV!$AH1292,HLOOKUP(Allgemeines!$C$12-1,$AI$4:$AO$2000,ROW(C1292)-3,FALSE)-$AH1292)</f>
        <v>0</v>
      </c>
      <c r="AH1292" s="346">
        <f>HLOOKUP(Allgemeines!$C$12,$AI$4:$AO$2000,ROW(C1292)-3,FALSE)</f>
        <v>0</v>
      </c>
      <c r="AI1292" s="346">
        <f t="shared" si="251"/>
        <v>0</v>
      </c>
      <c r="AJ1292" s="346">
        <f t="shared" si="252"/>
        <v>0</v>
      </c>
      <c r="AK1292" s="346">
        <f t="shared" si="253"/>
        <v>0</v>
      </c>
      <c r="AL1292" s="346">
        <f t="shared" si="254"/>
        <v>0</v>
      </c>
      <c r="AM1292" s="346">
        <f t="shared" si="255"/>
        <v>0</v>
      </c>
      <c r="AN1292" s="346">
        <f t="shared" si="256"/>
        <v>0</v>
      </c>
      <c r="AO1292" s="346">
        <f t="shared" si="257"/>
        <v>0</v>
      </c>
    </row>
    <row r="1293" spans="1:41" x14ac:dyDescent="0.25">
      <c r="A1293" s="369"/>
      <c r="B1293" s="369"/>
      <c r="C1293" s="370"/>
      <c r="D1293" s="369"/>
      <c r="E1293" s="369"/>
      <c r="F1293" s="369"/>
      <c r="G1293" s="344">
        <f t="shared" si="258"/>
        <v>0</v>
      </c>
      <c r="H1293" s="369"/>
      <c r="I1293" s="369"/>
      <c r="J1293" s="369"/>
      <c r="K1293" s="369"/>
      <c r="L1293" s="369"/>
      <c r="M1293" s="369"/>
      <c r="N1293" s="369"/>
      <c r="O1293" s="369"/>
      <c r="P1293" s="371"/>
      <c r="Q1293" s="465">
        <f>IF(C1293&gt;Allgemeines!$C$12,0,SUM(G1293,H1293,J1293,K1293,M1293:N1293)-SUM(I1293,L1293,O1293:P1293))</f>
        <v>0</v>
      </c>
      <c r="R1293" s="369"/>
      <c r="S1293" s="369"/>
      <c r="T1293" s="369"/>
      <c r="U1293" s="369"/>
      <c r="V1293" s="344">
        <f t="shared" si="259"/>
        <v>0</v>
      </c>
      <c r="W1293" s="345">
        <f>IF(ISBLANK($B1293),0,VLOOKUP($B1293,Listen!$A$2:$C$45,2,FALSE))</f>
        <v>0</v>
      </c>
      <c r="X1293" s="345">
        <f>IF(ISBLANK($B1293),0,VLOOKUP($B1293,Listen!$A$2:$C$45,3,FALSE))</f>
        <v>0</v>
      </c>
      <c r="Y1293" s="372">
        <f t="shared" si="261"/>
        <v>0</v>
      </c>
      <c r="Z1293" s="372">
        <f t="shared" si="250"/>
        <v>0</v>
      </c>
      <c r="AA1293" s="372">
        <f t="shared" si="250"/>
        <v>0</v>
      </c>
      <c r="AB1293" s="372">
        <f t="shared" si="250"/>
        <v>0</v>
      </c>
      <c r="AC1293" s="372">
        <f t="shared" si="250"/>
        <v>0</v>
      </c>
      <c r="AD1293" s="372">
        <f t="shared" si="250"/>
        <v>0</v>
      </c>
      <c r="AE1293" s="372">
        <f t="shared" si="250"/>
        <v>0</v>
      </c>
      <c r="AF1293" s="346">
        <f t="shared" si="260"/>
        <v>0</v>
      </c>
      <c r="AG1293" s="346">
        <f>IF(C1293=Allgemeines!$C$12,SAV!$V1293-SAV!$AH1293,HLOOKUP(Allgemeines!$C$12-1,$AI$4:$AO$2000,ROW(C1293)-3,FALSE)-$AH1293)</f>
        <v>0</v>
      </c>
      <c r="AH1293" s="346">
        <f>HLOOKUP(Allgemeines!$C$12,$AI$4:$AO$2000,ROW(C1293)-3,FALSE)</f>
        <v>0</v>
      </c>
      <c r="AI1293" s="346">
        <f t="shared" si="251"/>
        <v>0</v>
      </c>
      <c r="AJ1293" s="346">
        <f t="shared" si="252"/>
        <v>0</v>
      </c>
      <c r="AK1293" s="346">
        <f t="shared" si="253"/>
        <v>0</v>
      </c>
      <c r="AL1293" s="346">
        <f t="shared" si="254"/>
        <v>0</v>
      </c>
      <c r="AM1293" s="346">
        <f t="shared" si="255"/>
        <v>0</v>
      </c>
      <c r="AN1293" s="346">
        <f t="shared" si="256"/>
        <v>0</v>
      </c>
      <c r="AO1293" s="346">
        <f t="shared" si="257"/>
        <v>0</v>
      </c>
    </row>
    <row r="1294" spans="1:41" x14ac:dyDescent="0.25">
      <c r="A1294" s="369"/>
      <c r="B1294" s="369"/>
      <c r="C1294" s="370"/>
      <c r="D1294" s="369"/>
      <c r="E1294" s="369"/>
      <c r="F1294" s="369"/>
      <c r="G1294" s="344">
        <f t="shared" si="258"/>
        <v>0</v>
      </c>
      <c r="H1294" s="369"/>
      <c r="I1294" s="369"/>
      <c r="J1294" s="369"/>
      <c r="K1294" s="369"/>
      <c r="L1294" s="369"/>
      <c r="M1294" s="369"/>
      <c r="N1294" s="369"/>
      <c r="O1294" s="369"/>
      <c r="P1294" s="371"/>
      <c r="Q1294" s="465">
        <f>IF(C1294&gt;Allgemeines!$C$12,0,SUM(G1294,H1294,J1294,K1294,M1294:N1294)-SUM(I1294,L1294,O1294:P1294))</f>
        <v>0</v>
      </c>
      <c r="R1294" s="369"/>
      <c r="S1294" s="369"/>
      <c r="T1294" s="369"/>
      <c r="U1294" s="369"/>
      <c r="V1294" s="344">
        <f t="shared" si="259"/>
        <v>0</v>
      </c>
      <c r="W1294" s="345">
        <f>IF(ISBLANK($B1294),0,VLOOKUP($B1294,Listen!$A$2:$C$45,2,FALSE))</f>
        <v>0</v>
      </c>
      <c r="X1294" s="345">
        <f>IF(ISBLANK($B1294),0,VLOOKUP($B1294,Listen!$A$2:$C$45,3,FALSE))</f>
        <v>0</v>
      </c>
      <c r="Y1294" s="372">
        <f t="shared" si="261"/>
        <v>0</v>
      </c>
      <c r="Z1294" s="372">
        <f t="shared" si="250"/>
        <v>0</v>
      </c>
      <c r="AA1294" s="372">
        <f t="shared" si="250"/>
        <v>0</v>
      </c>
      <c r="AB1294" s="372">
        <f t="shared" si="250"/>
        <v>0</v>
      </c>
      <c r="AC1294" s="372">
        <f t="shared" si="250"/>
        <v>0</v>
      </c>
      <c r="AD1294" s="372">
        <f t="shared" si="250"/>
        <v>0</v>
      </c>
      <c r="AE1294" s="372">
        <f t="shared" si="250"/>
        <v>0</v>
      </c>
      <c r="AF1294" s="346">
        <f t="shared" si="260"/>
        <v>0</v>
      </c>
      <c r="AG1294" s="346">
        <f>IF(C1294=Allgemeines!$C$12,SAV!$V1294-SAV!$AH1294,HLOOKUP(Allgemeines!$C$12-1,$AI$4:$AO$2000,ROW(C1294)-3,FALSE)-$AH1294)</f>
        <v>0</v>
      </c>
      <c r="AH1294" s="346">
        <f>HLOOKUP(Allgemeines!$C$12,$AI$4:$AO$2000,ROW(C1294)-3,FALSE)</f>
        <v>0</v>
      </c>
      <c r="AI1294" s="346">
        <f t="shared" si="251"/>
        <v>0</v>
      </c>
      <c r="AJ1294" s="346">
        <f t="shared" si="252"/>
        <v>0</v>
      </c>
      <c r="AK1294" s="346">
        <f t="shared" si="253"/>
        <v>0</v>
      </c>
      <c r="AL1294" s="346">
        <f t="shared" si="254"/>
        <v>0</v>
      </c>
      <c r="AM1294" s="346">
        <f t="shared" si="255"/>
        <v>0</v>
      </c>
      <c r="AN1294" s="346">
        <f t="shared" si="256"/>
        <v>0</v>
      </c>
      <c r="AO1294" s="346">
        <f t="shared" si="257"/>
        <v>0</v>
      </c>
    </row>
    <row r="1295" spans="1:41" x14ac:dyDescent="0.25">
      <c r="A1295" s="369"/>
      <c r="B1295" s="369"/>
      <c r="C1295" s="370"/>
      <c r="D1295" s="369"/>
      <c r="E1295" s="369"/>
      <c r="F1295" s="369"/>
      <c r="G1295" s="344">
        <f t="shared" si="258"/>
        <v>0</v>
      </c>
      <c r="H1295" s="369"/>
      <c r="I1295" s="369"/>
      <c r="J1295" s="369"/>
      <c r="K1295" s="369"/>
      <c r="L1295" s="369"/>
      <c r="M1295" s="369"/>
      <c r="N1295" s="369"/>
      <c r="O1295" s="369"/>
      <c r="P1295" s="371"/>
      <c r="Q1295" s="465">
        <f>IF(C1295&gt;Allgemeines!$C$12,0,SUM(G1295,H1295,J1295,K1295,M1295:N1295)-SUM(I1295,L1295,O1295:P1295))</f>
        <v>0</v>
      </c>
      <c r="R1295" s="369"/>
      <c r="S1295" s="369"/>
      <c r="T1295" s="369"/>
      <c r="U1295" s="369"/>
      <c r="V1295" s="344">
        <f t="shared" si="259"/>
        <v>0</v>
      </c>
      <c r="W1295" s="345">
        <f>IF(ISBLANK($B1295),0,VLOOKUP($B1295,Listen!$A$2:$C$45,2,FALSE))</f>
        <v>0</v>
      </c>
      <c r="X1295" s="345">
        <f>IF(ISBLANK($B1295),0,VLOOKUP($B1295,Listen!$A$2:$C$45,3,FALSE))</f>
        <v>0</v>
      </c>
      <c r="Y1295" s="372">
        <f t="shared" si="261"/>
        <v>0</v>
      </c>
      <c r="Z1295" s="372">
        <f t="shared" si="250"/>
        <v>0</v>
      </c>
      <c r="AA1295" s="372">
        <f t="shared" si="250"/>
        <v>0</v>
      </c>
      <c r="AB1295" s="372">
        <f t="shared" si="250"/>
        <v>0</v>
      </c>
      <c r="AC1295" s="372">
        <f t="shared" si="250"/>
        <v>0</v>
      </c>
      <c r="AD1295" s="372">
        <f t="shared" si="250"/>
        <v>0</v>
      </c>
      <c r="AE1295" s="372">
        <f t="shared" si="250"/>
        <v>0</v>
      </c>
      <c r="AF1295" s="346">
        <f t="shared" si="260"/>
        <v>0</v>
      </c>
      <c r="AG1295" s="346">
        <f>IF(C1295=Allgemeines!$C$12,SAV!$V1295-SAV!$AH1295,HLOOKUP(Allgemeines!$C$12-1,$AI$4:$AO$2000,ROW(C1295)-3,FALSE)-$AH1295)</f>
        <v>0</v>
      </c>
      <c r="AH1295" s="346">
        <f>HLOOKUP(Allgemeines!$C$12,$AI$4:$AO$2000,ROW(C1295)-3,FALSE)</f>
        <v>0</v>
      </c>
      <c r="AI1295" s="346">
        <f t="shared" si="251"/>
        <v>0</v>
      </c>
      <c r="AJ1295" s="346">
        <f t="shared" si="252"/>
        <v>0</v>
      </c>
      <c r="AK1295" s="346">
        <f t="shared" si="253"/>
        <v>0</v>
      </c>
      <c r="AL1295" s="346">
        <f t="shared" si="254"/>
        <v>0</v>
      </c>
      <c r="AM1295" s="346">
        <f t="shared" si="255"/>
        <v>0</v>
      </c>
      <c r="AN1295" s="346">
        <f t="shared" si="256"/>
        <v>0</v>
      </c>
      <c r="AO1295" s="346">
        <f t="shared" si="257"/>
        <v>0</v>
      </c>
    </row>
    <row r="1296" spans="1:41" x14ac:dyDescent="0.25">
      <c r="A1296" s="369"/>
      <c r="B1296" s="369"/>
      <c r="C1296" s="370"/>
      <c r="D1296" s="369"/>
      <c r="E1296" s="369"/>
      <c r="F1296" s="369"/>
      <c r="G1296" s="344">
        <f t="shared" si="258"/>
        <v>0</v>
      </c>
      <c r="H1296" s="369"/>
      <c r="I1296" s="369"/>
      <c r="J1296" s="369"/>
      <c r="K1296" s="369"/>
      <c r="L1296" s="369"/>
      <c r="M1296" s="369"/>
      <c r="N1296" s="369"/>
      <c r="O1296" s="369"/>
      <c r="P1296" s="371"/>
      <c r="Q1296" s="465">
        <f>IF(C1296&gt;Allgemeines!$C$12,0,SUM(G1296,H1296,J1296,K1296,M1296:N1296)-SUM(I1296,L1296,O1296:P1296))</f>
        <v>0</v>
      </c>
      <c r="R1296" s="369"/>
      <c r="S1296" s="369"/>
      <c r="T1296" s="369"/>
      <c r="U1296" s="369"/>
      <c r="V1296" s="344">
        <f t="shared" si="259"/>
        <v>0</v>
      </c>
      <c r="W1296" s="345">
        <f>IF(ISBLANK($B1296),0,VLOOKUP($B1296,Listen!$A$2:$C$45,2,FALSE))</f>
        <v>0</v>
      </c>
      <c r="X1296" s="345">
        <f>IF(ISBLANK($B1296),0,VLOOKUP($B1296,Listen!$A$2:$C$45,3,FALSE))</f>
        <v>0</v>
      </c>
      <c r="Y1296" s="372">
        <f t="shared" si="261"/>
        <v>0</v>
      </c>
      <c r="Z1296" s="372">
        <f t="shared" si="250"/>
        <v>0</v>
      </c>
      <c r="AA1296" s="372">
        <f t="shared" si="250"/>
        <v>0</v>
      </c>
      <c r="AB1296" s="372">
        <f t="shared" si="250"/>
        <v>0</v>
      </c>
      <c r="AC1296" s="372">
        <f t="shared" si="250"/>
        <v>0</v>
      </c>
      <c r="AD1296" s="372">
        <f t="shared" si="250"/>
        <v>0</v>
      </c>
      <c r="AE1296" s="372">
        <f t="shared" si="250"/>
        <v>0</v>
      </c>
      <c r="AF1296" s="346">
        <f t="shared" si="260"/>
        <v>0</v>
      </c>
      <c r="AG1296" s="346">
        <f>IF(C1296=Allgemeines!$C$12,SAV!$V1296-SAV!$AH1296,HLOOKUP(Allgemeines!$C$12-1,$AI$4:$AO$2000,ROW(C1296)-3,FALSE)-$AH1296)</f>
        <v>0</v>
      </c>
      <c r="AH1296" s="346">
        <f>HLOOKUP(Allgemeines!$C$12,$AI$4:$AO$2000,ROW(C1296)-3,FALSE)</f>
        <v>0</v>
      </c>
      <c r="AI1296" s="346">
        <f t="shared" si="251"/>
        <v>0</v>
      </c>
      <c r="AJ1296" s="346">
        <f t="shared" si="252"/>
        <v>0</v>
      </c>
      <c r="AK1296" s="346">
        <f t="shared" si="253"/>
        <v>0</v>
      </c>
      <c r="AL1296" s="346">
        <f t="shared" si="254"/>
        <v>0</v>
      </c>
      <c r="AM1296" s="346">
        <f t="shared" si="255"/>
        <v>0</v>
      </c>
      <c r="AN1296" s="346">
        <f t="shared" si="256"/>
        <v>0</v>
      </c>
      <c r="AO1296" s="346">
        <f t="shared" si="257"/>
        <v>0</v>
      </c>
    </row>
    <row r="1297" spans="1:41" x14ac:dyDescent="0.25">
      <c r="A1297" s="369"/>
      <c r="B1297" s="369"/>
      <c r="C1297" s="370"/>
      <c r="D1297" s="369"/>
      <c r="E1297" s="369"/>
      <c r="F1297" s="369"/>
      <c r="G1297" s="344">
        <f t="shared" si="258"/>
        <v>0</v>
      </c>
      <c r="H1297" s="369"/>
      <c r="I1297" s="369"/>
      <c r="J1297" s="369"/>
      <c r="K1297" s="369"/>
      <c r="L1297" s="369"/>
      <c r="M1297" s="369"/>
      <c r="N1297" s="369"/>
      <c r="O1297" s="369"/>
      <c r="P1297" s="371"/>
      <c r="Q1297" s="465">
        <f>IF(C1297&gt;Allgemeines!$C$12,0,SUM(G1297,H1297,J1297,K1297,M1297:N1297)-SUM(I1297,L1297,O1297:P1297))</f>
        <v>0</v>
      </c>
      <c r="R1297" s="369"/>
      <c r="S1297" s="369"/>
      <c r="T1297" s="369"/>
      <c r="U1297" s="369"/>
      <c r="V1297" s="344">
        <f t="shared" si="259"/>
        <v>0</v>
      </c>
      <c r="W1297" s="345">
        <f>IF(ISBLANK($B1297),0,VLOOKUP($B1297,Listen!$A$2:$C$45,2,FALSE))</f>
        <v>0</v>
      </c>
      <c r="X1297" s="345">
        <f>IF(ISBLANK($B1297),0,VLOOKUP($B1297,Listen!$A$2:$C$45,3,FALSE))</f>
        <v>0</v>
      </c>
      <c r="Y1297" s="372">
        <f t="shared" si="261"/>
        <v>0</v>
      </c>
      <c r="Z1297" s="372">
        <f t="shared" si="250"/>
        <v>0</v>
      </c>
      <c r="AA1297" s="372">
        <f t="shared" si="250"/>
        <v>0</v>
      </c>
      <c r="AB1297" s="372">
        <f t="shared" si="250"/>
        <v>0</v>
      </c>
      <c r="AC1297" s="372">
        <f t="shared" si="250"/>
        <v>0</v>
      </c>
      <c r="AD1297" s="372">
        <f t="shared" si="250"/>
        <v>0</v>
      </c>
      <c r="AE1297" s="372">
        <f t="shared" si="250"/>
        <v>0</v>
      </c>
      <c r="AF1297" s="346">
        <f t="shared" si="260"/>
        <v>0</v>
      </c>
      <c r="AG1297" s="346">
        <f>IF(C1297=Allgemeines!$C$12,SAV!$V1297-SAV!$AH1297,HLOOKUP(Allgemeines!$C$12-1,$AI$4:$AO$2000,ROW(C1297)-3,FALSE)-$AH1297)</f>
        <v>0</v>
      </c>
      <c r="AH1297" s="346">
        <f>HLOOKUP(Allgemeines!$C$12,$AI$4:$AO$2000,ROW(C1297)-3,FALSE)</f>
        <v>0</v>
      </c>
      <c r="AI1297" s="346">
        <f t="shared" si="251"/>
        <v>0</v>
      </c>
      <c r="AJ1297" s="346">
        <f t="shared" si="252"/>
        <v>0</v>
      </c>
      <c r="AK1297" s="346">
        <f t="shared" si="253"/>
        <v>0</v>
      </c>
      <c r="AL1297" s="346">
        <f t="shared" si="254"/>
        <v>0</v>
      </c>
      <c r="AM1297" s="346">
        <f t="shared" si="255"/>
        <v>0</v>
      </c>
      <c r="AN1297" s="346">
        <f t="shared" si="256"/>
        <v>0</v>
      </c>
      <c r="AO1297" s="346">
        <f t="shared" si="257"/>
        <v>0</v>
      </c>
    </row>
    <row r="1298" spans="1:41" x14ac:dyDescent="0.25">
      <c r="A1298" s="369"/>
      <c r="B1298" s="369"/>
      <c r="C1298" s="370"/>
      <c r="D1298" s="369"/>
      <c r="E1298" s="369"/>
      <c r="F1298" s="369"/>
      <c r="G1298" s="344">
        <f t="shared" si="258"/>
        <v>0</v>
      </c>
      <c r="H1298" s="369"/>
      <c r="I1298" s="369"/>
      <c r="J1298" s="369"/>
      <c r="K1298" s="369"/>
      <c r="L1298" s="369"/>
      <c r="M1298" s="369"/>
      <c r="N1298" s="369"/>
      <c r="O1298" s="369"/>
      <c r="P1298" s="371"/>
      <c r="Q1298" s="465">
        <f>IF(C1298&gt;Allgemeines!$C$12,0,SUM(G1298,H1298,J1298,K1298,M1298:N1298)-SUM(I1298,L1298,O1298:P1298))</f>
        <v>0</v>
      </c>
      <c r="R1298" s="369"/>
      <c r="S1298" s="369"/>
      <c r="T1298" s="369"/>
      <c r="U1298" s="369"/>
      <c r="V1298" s="344">
        <f t="shared" si="259"/>
        <v>0</v>
      </c>
      <c r="W1298" s="345">
        <f>IF(ISBLANK($B1298),0,VLOOKUP($B1298,Listen!$A$2:$C$45,2,FALSE))</f>
        <v>0</v>
      </c>
      <c r="X1298" s="345">
        <f>IF(ISBLANK($B1298),0,VLOOKUP($B1298,Listen!$A$2:$C$45,3,FALSE))</f>
        <v>0</v>
      </c>
      <c r="Y1298" s="372">
        <f t="shared" si="261"/>
        <v>0</v>
      </c>
      <c r="Z1298" s="372">
        <f t="shared" si="250"/>
        <v>0</v>
      </c>
      <c r="AA1298" s="372">
        <f t="shared" si="250"/>
        <v>0</v>
      </c>
      <c r="AB1298" s="372">
        <f t="shared" si="250"/>
        <v>0</v>
      </c>
      <c r="AC1298" s="372">
        <f t="shared" si="250"/>
        <v>0</v>
      </c>
      <c r="AD1298" s="372">
        <f t="shared" si="250"/>
        <v>0</v>
      </c>
      <c r="AE1298" s="372">
        <f t="shared" si="250"/>
        <v>0</v>
      </c>
      <c r="AF1298" s="346">
        <f t="shared" si="260"/>
        <v>0</v>
      </c>
      <c r="AG1298" s="346">
        <f>IF(C1298=Allgemeines!$C$12,SAV!$V1298-SAV!$AH1298,HLOOKUP(Allgemeines!$C$12-1,$AI$4:$AO$2000,ROW(C1298)-3,FALSE)-$AH1298)</f>
        <v>0</v>
      </c>
      <c r="AH1298" s="346">
        <f>HLOOKUP(Allgemeines!$C$12,$AI$4:$AO$2000,ROW(C1298)-3,FALSE)</f>
        <v>0</v>
      </c>
      <c r="AI1298" s="346">
        <f t="shared" si="251"/>
        <v>0</v>
      </c>
      <c r="AJ1298" s="346">
        <f t="shared" si="252"/>
        <v>0</v>
      </c>
      <c r="AK1298" s="346">
        <f t="shared" si="253"/>
        <v>0</v>
      </c>
      <c r="AL1298" s="346">
        <f t="shared" si="254"/>
        <v>0</v>
      </c>
      <c r="AM1298" s="346">
        <f t="shared" si="255"/>
        <v>0</v>
      </c>
      <c r="AN1298" s="346">
        <f t="shared" si="256"/>
        <v>0</v>
      </c>
      <c r="AO1298" s="346">
        <f t="shared" si="257"/>
        <v>0</v>
      </c>
    </row>
    <row r="1299" spans="1:41" x14ac:dyDescent="0.25">
      <c r="A1299" s="369"/>
      <c r="B1299" s="369"/>
      <c r="C1299" s="370"/>
      <c r="D1299" s="369"/>
      <c r="E1299" s="369"/>
      <c r="F1299" s="369"/>
      <c r="G1299" s="344">
        <f t="shared" si="258"/>
        <v>0</v>
      </c>
      <c r="H1299" s="369"/>
      <c r="I1299" s="369"/>
      <c r="J1299" s="369"/>
      <c r="K1299" s="369"/>
      <c r="L1299" s="369"/>
      <c r="M1299" s="369"/>
      <c r="N1299" s="369"/>
      <c r="O1299" s="369"/>
      <c r="P1299" s="371"/>
      <c r="Q1299" s="465">
        <f>IF(C1299&gt;Allgemeines!$C$12,0,SUM(G1299,H1299,J1299,K1299,M1299:N1299)-SUM(I1299,L1299,O1299:P1299))</f>
        <v>0</v>
      </c>
      <c r="R1299" s="369"/>
      <c r="S1299" s="369"/>
      <c r="T1299" s="369"/>
      <c r="U1299" s="369"/>
      <c r="V1299" s="344">
        <f t="shared" si="259"/>
        <v>0</v>
      </c>
      <c r="W1299" s="345">
        <f>IF(ISBLANK($B1299),0,VLOOKUP($B1299,Listen!$A$2:$C$45,2,FALSE))</f>
        <v>0</v>
      </c>
      <c r="X1299" s="345">
        <f>IF(ISBLANK($B1299),0,VLOOKUP($B1299,Listen!$A$2:$C$45,3,FALSE))</f>
        <v>0</v>
      </c>
      <c r="Y1299" s="372">
        <f t="shared" si="261"/>
        <v>0</v>
      </c>
      <c r="Z1299" s="372">
        <f t="shared" si="250"/>
        <v>0</v>
      </c>
      <c r="AA1299" s="372">
        <f t="shared" si="250"/>
        <v>0</v>
      </c>
      <c r="AB1299" s="372">
        <f t="shared" si="250"/>
        <v>0</v>
      </c>
      <c r="AC1299" s="372">
        <f t="shared" si="250"/>
        <v>0</v>
      </c>
      <c r="AD1299" s="372">
        <f t="shared" si="250"/>
        <v>0</v>
      </c>
      <c r="AE1299" s="372">
        <f t="shared" si="250"/>
        <v>0</v>
      </c>
      <c r="AF1299" s="346">
        <f t="shared" si="260"/>
        <v>0</v>
      </c>
      <c r="AG1299" s="346">
        <f>IF(C1299=Allgemeines!$C$12,SAV!$V1299-SAV!$AH1299,HLOOKUP(Allgemeines!$C$12-1,$AI$4:$AO$2000,ROW(C1299)-3,FALSE)-$AH1299)</f>
        <v>0</v>
      </c>
      <c r="AH1299" s="346">
        <f>HLOOKUP(Allgemeines!$C$12,$AI$4:$AO$2000,ROW(C1299)-3,FALSE)</f>
        <v>0</v>
      </c>
      <c r="AI1299" s="346">
        <f t="shared" si="251"/>
        <v>0</v>
      </c>
      <c r="AJ1299" s="346">
        <f t="shared" si="252"/>
        <v>0</v>
      </c>
      <c r="AK1299" s="346">
        <f t="shared" si="253"/>
        <v>0</v>
      </c>
      <c r="AL1299" s="346">
        <f t="shared" si="254"/>
        <v>0</v>
      </c>
      <c r="AM1299" s="346">
        <f t="shared" si="255"/>
        <v>0</v>
      </c>
      <c r="AN1299" s="346">
        <f t="shared" si="256"/>
        <v>0</v>
      </c>
      <c r="AO1299" s="346">
        <f t="shared" si="257"/>
        <v>0</v>
      </c>
    </row>
    <row r="1300" spans="1:41" x14ac:dyDescent="0.25">
      <c r="A1300" s="369"/>
      <c r="B1300" s="369"/>
      <c r="C1300" s="370"/>
      <c r="D1300" s="369"/>
      <c r="E1300" s="369"/>
      <c r="F1300" s="369"/>
      <c r="G1300" s="344">
        <f t="shared" si="258"/>
        <v>0</v>
      </c>
      <c r="H1300" s="369"/>
      <c r="I1300" s="369"/>
      <c r="J1300" s="369"/>
      <c r="K1300" s="369"/>
      <c r="L1300" s="369"/>
      <c r="M1300" s="369"/>
      <c r="N1300" s="369"/>
      <c r="O1300" s="369"/>
      <c r="P1300" s="371"/>
      <c r="Q1300" s="465">
        <f>IF(C1300&gt;Allgemeines!$C$12,0,SUM(G1300,H1300,J1300,K1300,M1300:N1300)-SUM(I1300,L1300,O1300:P1300))</f>
        <v>0</v>
      </c>
      <c r="R1300" s="369"/>
      <c r="S1300" s="369"/>
      <c r="T1300" s="369"/>
      <c r="U1300" s="369"/>
      <c r="V1300" s="344">
        <f t="shared" si="259"/>
        <v>0</v>
      </c>
      <c r="W1300" s="345">
        <f>IF(ISBLANK($B1300),0,VLOOKUP($B1300,Listen!$A$2:$C$45,2,FALSE))</f>
        <v>0</v>
      </c>
      <c r="X1300" s="345">
        <f>IF(ISBLANK($B1300),0,VLOOKUP($B1300,Listen!$A$2:$C$45,3,FALSE))</f>
        <v>0</v>
      </c>
      <c r="Y1300" s="372">
        <f t="shared" si="261"/>
        <v>0</v>
      </c>
      <c r="Z1300" s="372">
        <f t="shared" si="250"/>
        <v>0</v>
      </c>
      <c r="AA1300" s="372">
        <f t="shared" si="250"/>
        <v>0</v>
      </c>
      <c r="AB1300" s="372">
        <f t="shared" si="250"/>
        <v>0</v>
      </c>
      <c r="AC1300" s="372">
        <f t="shared" si="250"/>
        <v>0</v>
      </c>
      <c r="AD1300" s="372">
        <f t="shared" si="250"/>
        <v>0</v>
      </c>
      <c r="AE1300" s="372">
        <f t="shared" si="250"/>
        <v>0</v>
      </c>
      <c r="AF1300" s="346">
        <f t="shared" si="260"/>
        <v>0</v>
      </c>
      <c r="AG1300" s="346">
        <f>IF(C1300=Allgemeines!$C$12,SAV!$V1300-SAV!$AH1300,HLOOKUP(Allgemeines!$C$12-1,$AI$4:$AO$2000,ROW(C1300)-3,FALSE)-$AH1300)</f>
        <v>0</v>
      </c>
      <c r="AH1300" s="346">
        <f>HLOOKUP(Allgemeines!$C$12,$AI$4:$AO$2000,ROW(C1300)-3,FALSE)</f>
        <v>0</v>
      </c>
      <c r="AI1300" s="346">
        <f t="shared" si="251"/>
        <v>0</v>
      </c>
      <c r="AJ1300" s="346">
        <f t="shared" si="252"/>
        <v>0</v>
      </c>
      <c r="AK1300" s="346">
        <f t="shared" si="253"/>
        <v>0</v>
      </c>
      <c r="AL1300" s="346">
        <f t="shared" si="254"/>
        <v>0</v>
      </c>
      <c r="AM1300" s="346">
        <f t="shared" si="255"/>
        <v>0</v>
      </c>
      <c r="AN1300" s="346">
        <f t="shared" si="256"/>
        <v>0</v>
      </c>
      <c r="AO1300" s="346">
        <f t="shared" si="257"/>
        <v>0</v>
      </c>
    </row>
    <row r="1301" spans="1:41" x14ac:dyDescent="0.25">
      <c r="A1301" s="369"/>
      <c r="B1301" s="369"/>
      <c r="C1301" s="370"/>
      <c r="D1301" s="369"/>
      <c r="E1301" s="369"/>
      <c r="F1301" s="369"/>
      <c r="G1301" s="344">
        <f t="shared" si="258"/>
        <v>0</v>
      </c>
      <c r="H1301" s="369"/>
      <c r="I1301" s="369"/>
      <c r="J1301" s="369"/>
      <c r="K1301" s="369"/>
      <c r="L1301" s="369"/>
      <c r="M1301" s="369"/>
      <c r="N1301" s="369"/>
      <c r="O1301" s="369"/>
      <c r="P1301" s="371"/>
      <c r="Q1301" s="465">
        <f>IF(C1301&gt;Allgemeines!$C$12,0,SUM(G1301,H1301,J1301,K1301,M1301:N1301)-SUM(I1301,L1301,O1301:P1301))</f>
        <v>0</v>
      </c>
      <c r="R1301" s="369"/>
      <c r="S1301" s="369"/>
      <c r="T1301" s="369"/>
      <c r="U1301" s="369"/>
      <c r="V1301" s="344">
        <f t="shared" si="259"/>
        <v>0</v>
      </c>
      <c r="W1301" s="345">
        <f>IF(ISBLANK($B1301),0,VLOOKUP($B1301,Listen!$A$2:$C$45,2,FALSE))</f>
        <v>0</v>
      </c>
      <c r="X1301" s="345">
        <f>IF(ISBLANK($B1301),0,VLOOKUP($B1301,Listen!$A$2:$C$45,3,FALSE))</f>
        <v>0</v>
      </c>
      <c r="Y1301" s="372">
        <f t="shared" si="261"/>
        <v>0</v>
      </c>
      <c r="Z1301" s="372">
        <f t="shared" si="250"/>
        <v>0</v>
      </c>
      <c r="AA1301" s="372">
        <f t="shared" si="250"/>
        <v>0</v>
      </c>
      <c r="AB1301" s="372">
        <f t="shared" si="250"/>
        <v>0</v>
      </c>
      <c r="AC1301" s="372">
        <f t="shared" si="250"/>
        <v>0</v>
      </c>
      <c r="AD1301" s="372">
        <f t="shared" si="250"/>
        <v>0</v>
      </c>
      <c r="AE1301" s="372">
        <f t="shared" si="250"/>
        <v>0</v>
      </c>
      <c r="AF1301" s="346">
        <f t="shared" si="260"/>
        <v>0</v>
      </c>
      <c r="AG1301" s="346">
        <f>IF(C1301=Allgemeines!$C$12,SAV!$V1301-SAV!$AH1301,HLOOKUP(Allgemeines!$C$12-1,$AI$4:$AO$2000,ROW(C1301)-3,FALSE)-$AH1301)</f>
        <v>0</v>
      </c>
      <c r="AH1301" s="346">
        <f>HLOOKUP(Allgemeines!$C$12,$AI$4:$AO$2000,ROW(C1301)-3,FALSE)</f>
        <v>0</v>
      </c>
      <c r="AI1301" s="346">
        <f t="shared" si="251"/>
        <v>0</v>
      </c>
      <c r="AJ1301" s="346">
        <f t="shared" si="252"/>
        <v>0</v>
      </c>
      <c r="AK1301" s="346">
        <f t="shared" si="253"/>
        <v>0</v>
      </c>
      <c r="AL1301" s="346">
        <f t="shared" si="254"/>
        <v>0</v>
      </c>
      <c r="AM1301" s="346">
        <f t="shared" si="255"/>
        <v>0</v>
      </c>
      <c r="AN1301" s="346">
        <f t="shared" si="256"/>
        <v>0</v>
      </c>
      <c r="AO1301" s="346">
        <f t="shared" si="257"/>
        <v>0</v>
      </c>
    </row>
    <row r="1302" spans="1:41" x14ac:dyDescent="0.25">
      <c r="A1302" s="369"/>
      <c r="B1302" s="369"/>
      <c r="C1302" s="370"/>
      <c r="D1302" s="369"/>
      <c r="E1302" s="369"/>
      <c r="F1302" s="369"/>
      <c r="G1302" s="344">
        <f t="shared" si="258"/>
        <v>0</v>
      </c>
      <c r="H1302" s="369"/>
      <c r="I1302" s="369"/>
      <c r="J1302" s="369"/>
      <c r="K1302" s="369"/>
      <c r="L1302" s="369"/>
      <c r="M1302" s="369"/>
      <c r="N1302" s="369"/>
      <c r="O1302" s="369"/>
      <c r="P1302" s="371"/>
      <c r="Q1302" s="465">
        <f>IF(C1302&gt;Allgemeines!$C$12,0,SUM(G1302,H1302,J1302,K1302,M1302:N1302)-SUM(I1302,L1302,O1302:P1302))</f>
        <v>0</v>
      </c>
      <c r="R1302" s="369"/>
      <c r="S1302" s="369"/>
      <c r="T1302" s="369"/>
      <c r="U1302" s="369"/>
      <c r="V1302" s="344">
        <f t="shared" si="259"/>
        <v>0</v>
      </c>
      <c r="W1302" s="345">
        <f>IF(ISBLANK($B1302),0,VLOOKUP($B1302,Listen!$A$2:$C$45,2,FALSE))</f>
        <v>0</v>
      </c>
      <c r="X1302" s="345">
        <f>IF(ISBLANK($B1302),0,VLOOKUP($B1302,Listen!$A$2:$C$45,3,FALSE))</f>
        <v>0</v>
      </c>
      <c r="Y1302" s="372">
        <f t="shared" si="261"/>
        <v>0</v>
      </c>
      <c r="Z1302" s="372">
        <f t="shared" si="250"/>
        <v>0</v>
      </c>
      <c r="AA1302" s="372">
        <f t="shared" si="250"/>
        <v>0</v>
      </c>
      <c r="AB1302" s="372">
        <f t="shared" si="250"/>
        <v>0</v>
      </c>
      <c r="AC1302" s="372">
        <f t="shared" si="250"/>
        <v>0</v>
      </c>
      <c r="AD1302" s="372">
        <f t="shared" si="250"/>
        <v>0</v>
      </c>
      <c r="AE1302" s="372">
        <f t="shared" si="250"/>
        <v>0</v>
      </c>
      <c r="AF1302" s="346">
        <f t="shared" si="260"/>
        <v>0</v>
      </c>
      <c r="AG1302" s="346">
        <f>IF(C1302=Allgemeines!$C$12,SAV!$V1302-SAV!$AH1302,HLOOKUP(Allgemeines!$C$12-1,$AI$4:$AO$2000,ROW(C1302)-3,FALSE)-$AH1302)</f>
        <v>0</v>
      </c>
      <c r="AH1302" s="346">
        <f>HLOOKUP(Allgemeines!$C$12,$AI$4:$AO$2000,ROW(C1302)-3,FALSE)</f>
        <v>0</v>
      </c>
      <c r="AI1302" s="346">
        <f t="shared" si="251"/>
        <v>0</v>
      </c>
      <c r="AJ1302" s="346">
        <f t="shared" si="252"/>
        <v>0</v>
      </c>
      <c r="AK1302" s="346">
        <f t="shared" si="253"/>
        <v>0</v>
      </c>
      <c r="AL1302" s="346">
        <f t="shared" si="254"/>
        <v>0</v>
      </c>
      <c r="AM1302" s="346">
        <f t="shared" si="255"/>
        <v>0</v>
      </c>
      <c r="AN1302" s="346">
        <f t="shared" si="256"/>
        <v>0</v>
      </c>
      <c r="AO1302" s="346">
        <f t="shared" si="257"/>
        <v>0</v>
      </c>
    </row>
    <row r="1303" spans="1:41" x14ac:dyDescent="0.25">
      <c r="A1303" s="369"/>
      <c r="B1303" s="369"/>
      <c r="C1303" s="370"/>
      <c r="D1303" s="369"/>
      <c r="E1303" s="369"/>
      <c r="F1303" s="369"/>
      <c r="G1303" s="344">
        <f t="shared" si="258"/>
        <v>0</v>
      </c>
      <c r="H1303" s="369"/>
      <c r="I1303" s="369"/>
      <c r="J1303" s="369"/>
      <c r="K1303" s="369"/>
      <c r="L1303" s="369"/>
      <c r="M1303" s="369"/>
      <c r="N1303" s="369"/>
      <c r="O1303" s="369"/>
      <c r="P1303" s="371"/>
      <c r="Q1303" s="465">
        <f>IF(C1303&gt;Allgemeines!$C$12,0,SUM(G1303,H1303,J1303,K1303,M1303:N1303)-SUM(I1303,L1303,O1303:P1303))</f>
        <v>0</v>
      </c>
      <c r="R1303" s="369"/>
      <c r="S1303" s="369"/>
      <c r="T1303" s="369"/>
      <c r="U1303" s="369"/>
      <c r="V1303" s="344">
        <f t="shared" si="259"/>
        <v>0</v>
      </c>
      <c r="W1303" s="345">
        <f>IF(ISBLANK($B1303),0,VLOOKUP($B1303,Listen!$A$2:$C$45,2,FALSE))</f>
        <v>0</v>
      </c>
      <c r="X1303" s="345">
        <f>IF(ISBLANK($B1303),0,VLOOKUP($B1303,Listen!$A$2:$C$45,3,FALSE))</f>
        <v>0</v>
      </c>
      <c r="Y1303" s="372">
        <f t="shared" si="261"/>
        <v>0</v>
      </c>
      <c r="Z1303" s="372">
        <f t="shared" si="250"/>
        <v>0</v>
      </c>
      <c r="AA1303" s="372">
        <f t="shared" si="250"/>
        <v>0</v>
      </c>
      <c r="AB1303" s="372">
        <f t="shared" si="250"/>
        <v>0</v>
      </c>
      <c r="AC1303" s="372">
        <f t="shared" si="250"/>
        <v>0</v>
      </c>
      <c r="AD1303" s="372">
        <f t="shared" si="250"/>
        <v>0</v>
      </c>
      <c r="AE1303" s="372">
        <f t="shared" si="250"/>
        <v>0</v>
      </c>
      <c r="AF1303" s="346">
        <f t="shared" si="260"/>
        <v>0</v>
      </c>
      <c r="AG1303" s="346">
        <f>IF(C1303=Allgemeines!$C$12,SAV!$V1303-SAV!$AH1303,HLOOKUP(Allgemeines!$C$12-1,$AI$4:$AO$2000,ROW(C1303)-3,FALSE)-$AH1303)</f>
        <v>0</v>
      </c>
      <c r="AH1303" s="346">
        <f>HLOOKUP(Allgemeines!$C$12,$AI$4:$AO$2000,ROW(C1303)-3,FALSE)</f>
        <v>0</v>
      </c>
      <c r="AI1303" s="346">
        <f t="shared" si="251"/>
        <v>0</v>
      </c>
      <c r="AJ1303" s="346">
        <f t="shared" si="252"/>
        <v>0</v>
      </c>
      <c r="AK1303" s="346">
        <f t="shared" si="253"/>
        <v>0</v>
      </c>
      <c r="AL1303" s="346">
        <f t="shared" si="254"/>
        <v>0</v>
      </c>
      <c r="AM1303" s="346">
        <f t="shared" si="255"/>
        <v>0</v>
      </c>
      <c r="AN1303" s="346">
        <f t="shared" si="256"/>
        <v>0</v>
      </c>
      <c r="AO1303" s="346">
        <f t="shared" si="257"/>
        <v>0</v>
      </c>
    </row>
    <row r="1304" spans="1:41" x14ac:dyDescent="0.25">
      <c r="A1304" s="369"/>
      <c r="B1304" s="369"/>
      <c r="C1304" s="370"/>
      <c r="D1304" s="369"/>
      <c r="E1304" s="369"/>
      <c r="F1304" s="369"/>
      <c r="G1304" s="344">
        <f t="shared" si="258"/>
        <v>0</v>
      </c>
      <c r="H1304" s="369"/>
      <c r="I1304" s="369"/>
      <c r="J1304" s="369"/>
      <c r="K1304" s="369"/>
      <c r="L1304" s="369"/>
      <c r="M1304" s="369"/>
      <c r="N1304" s="369"/>
      <c r="O1304" s="369"/>
      <c r="P1304" s="371"/>
      <c r="Q1304" s="465">
        <f>IF(C1304&gt;Allgemeines!$C$12,0,SUM(G1304,H1304,J1304,K1304,M1304:N1304)-SUM(I1304,L1304,O1304:P1304))</f>
        <v>0</v>
      </c>
      <c r="R1304" s="369"/>
      <c r="S1304" s="369"/>
      <c r="T1304" s="369"/>
      <c r="U1304" s="369"/>
      <c r="V1304" s="344">
        <f t="shared" si="259"/>
        <v>0</v>
      </c>
      <c r="W1304" s="345">
        <f>IF(ISBLANK($B1304),0,VLOOKUP($B1304,Listen!$A$2:$C$45,2,FALSE))</f>
        <v>0</v>
      </c>
      <c r="X1304" s="345">
        <f>IF(ISBLANK($B1304),0,VLOOKUP($B1304,Listen!$A$2:$C$45,3,FALSE))</f>
        <v>0</v>
      </c>
      <c r="Y1304" s="372">
        <f t="shared" si="261"/>
        <v>0</v>
      </c>
      <c r="Z1304" s="372">
        <f t="shared" si="250"/>
        <v>0</v>
      </c>
      <c r="AA1304" s="372">
        <f t="shared" si="250"/>
        <v>0</v>
      </c>
      <c r="AB1304" s="372">
        <f t="shared" si="250"/>
        <v>0</v>
      </c>
      <c r="AC1304" s="372">
        <f t="shared" si="250"/>
        <v>0</v>
      </c>
      <c r="AD1304" s="372">
        <f t="shared" si="250"/>
        <v>0</v>
      </c>
      <c r="AE1304" s="372">
        <f t="shared" si="250"/>
        <v>0</v>
      </c>
      <c r="AF1304" s="346">
        <f t="shared" si="260"/>
        <v>0</v>
      </c>
      <c r="AG1304" s="346">
        <f>IF(C1304=Allgemeines!$C$12,SAV!$V1304-SAV!$AH1304,HLOOKUP(Allgemeines!$C$12-1,$AI$4:$AO$2000,ROW(C1304)-3,FALSE)-$AH1304)</f>
        <v>0</v>
      </c>
      <c r="AH1304" s="346">
        <f>HLOOKUP(Allgemeines!$C$12,$AI$4:$AO$2000,ROW(C1304)-3,FALSE)</f>
        <v>0</v>
      </c>
      <c r="AI1304" s="346">
        <f t="shared" si="251"/>
        <v>0</v>
      </c>
      <c r="AJ1304" s="346">
        <f t="shared" si="252"/>
        <v>0</v>
      </c>
      <c r="AK1304" s="346">
        <f t="shared" si="253"/>
        <v>0</v>
      </c>
      <c r="AL1304" s="346">
        <f t="shared" si="254"/>
        <v>0</v>
      </c>
      <c r="AM1304" s="346">
        <f t="shared" si="255"/>
        <v>0</v>
      </c>
      <c r="AN1304" s="346">
        <f t="shared" si="256"/>
        <v>0</v>
      </c>
      <c r="AO1304" s="346">
        <f t="shared" si="257"/>
        <v>0</v>
      </c>
    </row>
    <row r="1305" spans="1:41" x14ac:dyDescent="0.25">
      <c r="A1305" s="369"/>
      <c r="B1305" s="369"/>
      <c r="C1305" s="370"/>
      <c r="D1305" s="369"/>
      <c r="E1305" s="369"/>
      <c r="F1305" s="369"/>
      <c r="G1305" s="344">
        <f t="shared" si="258"/>
        <v>0</v>
      </c>
      <c r="H1305" s="369"/>
      <c r="I1305" s="369"/>
      <c r="J1305" s="369"/>
      <c r="K1305" s="369"/>
      <c r="L1305" s="369"/>
      <c r="M1305" s="369"/>
      <c r="N1305" s="369"/>
      <c r="O1305" s="369"/>
      <c r="P1305" s="371"/>
      <c r="Q1305" s="465">
        <f>IF(C1305&gt;Allgemeines!$C$12,0,SUM(G1305,H1305,J1305,K1305,M1305:N1305)-SUM(I1305,L1305,O1305:P1305))</f>
        <v>0</v>
      </c>
      <c r="R1305" s="369"/>
      <c r="S1305" s="369"/>
      <c r="T1305" s="369"/>
      <c r="U1305" s="369"/>
      <c r="V1305" s="344">
        <f t="shared" si="259"/>
        <v>0</v>
      </c>
      <c r="W1305" s="345">
        <f>IF(ISBLANK($B1305),0,VLOOKUP($B1305,Listen!$A$2:$C$45,2,FALSE))</f>
        <v>0</v>
      </c>
      <c r="X1305" s="345">
        <f>IF(ISBLANK($B1305),0,VLOOKUP($B1305,Listen!$A$2:$C$45,3,FALSE))</f>
        <v>0</v>
      </c>
      <c r="Y1305" s="372">
        <f t="shared" si="261"/>
        <v>0</v>
      </c>
      <c r="Z1305" s="372">
        <f t="shared" si="250"/>
        <v>0</v>
      </c>
      <c r="AA1305" s="372">
        <f t="shared" si="250"/>
        <v>0</v>
      </c>
      <c r="AB1305" s="372">
        <f t="shared" si="250"/>
        <v>0</v>
      </c>
      <c r="AC1305" s="372">
        <f t="shared" si="250"/>
        <v>0</v>
      </c>
      <c r="AD1305" s="372">
        <f t="shared" si="250"/>
        <v>0</v>
      </c>
      <c r="AE1305" s="372">
        <f t="shared" si="250"/>
        <v>0</v>
      </c>
      <c r="AF1305" s="346">
        <f t="shared" si="260"/>
        <v>0</v>
      </c>
      <c r="AG1305" s="346">
        <f>IF(C1305=Allgemeines!$C$12,SAV!$V1305-SAV!$AH1305,HLOOKUP(Allgemeines!$C$12-1,$AI$4:$AO$2000,ROW(C1305)-3,FALSE)-$AH1305)</f>
        <v>0</v>
      </c>
      <c r="AH1305" s="346">
        <f>HLOOKUP(Allgemeines!$C$12,$AI$4:$AO$2000,ROW(C1305)-3,FALSE)</f>
        <v>0</v>
      </c>
      <c r="AI1305" s="346">
        <f t="shared" si="251"/>
        <v>0</v>
      </c>
      <c r="AJ1305" s="346">
        <f t="shared" si="252"/>
        <v>0</v>
      </c>
      <c r="AK1305" s="346">
        <f t="shared" si="253"/>
        <v>0</v>
      </c>
      <c r="AL1305" s="346">
        <f t="shared" si="254"/>
        <v>0</v>
      </c>
      <c r="AM1305" s="346">
        <f t="shared" si="255"/>
        <v>0</v>
      </c>
      <c r="AN1305" s="346">
        <f t="shared" si="256"/>
        <v>0</v>
      </c>
      <c r="AO1305" s="346">
        <f t="shared" si="257"/>
        <v>0</v>
      </c>
    </row>
    <row r="1306" spans="1:41" x14ac:dyDescent="0.25">
      <c r="A1306" s="369"/>
      <c r="B1306" s="369"/>
      <c r="C1306" s="370"/>
      <c r="D1306" s="369"/>
      <c r="E1306" s="369"/>
      <c r="F1306" s="369"/>
      <c r="G1306" s="344">
        <f t="shared" si="258"/>
        <v>0</v>
      </c>
      <c r="H1306" s="369"/>
      <c r="I1306" s="369"/>
      <c r="J1306" s="369"/>
      <c r="K1306" s="369"/>
      <c r="L1306" s="369"/>
      <c r="M1306" s="369"/>
      <c r="N1306" s="369"/>
      <c r="O1306" s="369"/>
      <c r="P1306" s="371"/>
      <c r="Q1306" s="465">
        <f>IF(C1306&gt;Allgemeines!$C$12,0,SUM(G1306,H1306,J1306,K1306,M1306:N1306)-SUM(I1306,L1306,O1306:P1306))</f>
        <v>0</v>
      </c>
      <c r="R1306" s="369"/>
      <c r="S1306" s="369"/>
      <c r="T1306" s="369"/>
      <c r="U1306" s="369"/>
      <c r="V1306" s="344">
        <f t="shared" si="259"/>
        <v>0</v>
      </c>
      <c r="W1306" s="345">
        <f>IF(ISBLANK($B1306),0,VLOOKUP($B1306,Listen!$A$2:$C$45,2,FALSE))</f>
        <v>0</v>
      </c>
      <c r="X1306" s="345">
        <f>IF(ISBLANK($B1306),0,VLOOKUP($B1306,Listen!$A$2:$C$45,3,FALSE))</f>
        <v>0</v>
      </c>
      <c r="Y1306" s="372">
        <f t="shared" si="261"/>
        <v>0</v>
      </c>
      <c r="Z1306" s="372">
        <f t="shared" si="250"/>
        <v>0</v>
      </c>
      <c r="AA1306" s="372">
        <f t="shared" si="250"/>
        <v>0</v>
      </c>
      <c r="AB1306" s="372">
        <f t="shared" si="250"/>
        <v>0</v>
      </c>
      <c r="AC1306" s="372">
        <f t="shared" si="250"/>
        <v>0</v>
      </c>
      <c r="AD1306" s="372">
        <f t="shared" si="250"/>
        <v>0</v>
      </c>
      <c r="AE1306" s="372">
        <f t="shared" ref="Z1306:AE1349" si="262">$W1306</f>
        <v>0</v>
      </c>
      <c r="AF1306" s="346">
        <f t="shared" si="260"/>
        <v>0</v>
      </c>
      <c r="AG1306" s="346">
        <f>IF(C1306=Allgemeines!$C$12,SAV!$V1306-SAV!$AH1306,HLOOKUP(Allgemeines!$C$12-1,$AI$4:$AO$2000,ROW(C1306)-3,FALSE)-$AH1306)</f>
        <v>0</v>
      </c>
      <c r="AH1306" s="346">
        <f>HLOOKUP(Allgemeines!$C$12,$AI$4:$AO$2000,ROW(C1306)-3,FALSE)</f>
        <v>0</v>
      </c>
      <c r="AI1306" s="346">
        <f t="shared" si="251"/>
        <v>0</v>
      </c>
      <c r="AJ1306" s="346">
        <f t="shared" si="252"/>
        <v>0</v>
      </c>
      <c r="AK1306" s="346">
        <f t="shared" si="253"/>
        <v>0</v>
      </c>
      <c r="AL1306" s="346">
        <f t="shared" si="254"/>
        <v>0</v>
      </c>
      <c r="AM1306" s="346">
        <f t="shared" si="255"/>
        <v>0</v>
      </c>
      <c r="AN1306" s="346">
        <f t="shared" si="256"/>
        <v>0</v>
      </c>
      <c r="AO1306" s="346">
        <f t="shared" si="257"/>
        <v>0</v>
      </c>
    </row>
    <row r="1307" spans="1:41" x14ac:dyDescent="0.25">
      <c r="A1307" s="369"/>
      <c r="B1307" s="369"/>
      <c r="C1307" s="370"/>
      <c r="D1307" s="369"/>
      <c r="E1307" s="369"/>
      <c r="F1307" s="369"/>
      <c r="G1307" s="344">
        <f t="shared" si="258"/>
        <v>0</v>
      </c>
      <c r="H1307" s="369"/>
      <c r="I1307" s="369"/>
      <c r="J1307" s="369"/>
      <c r="K1307" s="369"/>
      <c r="L1307" s="369"/>
      <c r="M1307" s="369"/>
      <c r="N1307" s="369"/>
      <c r="O1307" s="369"/>
      <c r="P1307" s="371"/>
      <c r="Q1307" s="465">
        <f>IF(C1307&gt;Allgemeines!$C$12,0,SUM(G1307,H1307,J1307,K1307,M1307:N1307)-SUM(I1307,L1307,O1307:P1307))</f>
        <v>0</v>
      </c>
      <c r="R1307" s="369"/>
      <c r="S1307" s="369"/>
      <c r="T1307" s="369"/>
      <c r="U1307" s="369"/>
      <c r="V1307" s="344">
        <f t="shared" si="259"/>
        <v>0</v>
      </c>
      <c r="W1307" s="345">
        <f>IF(ISBLANK($B1307),0,VLOOKUP($B1307,Listen!$A$2:$C$45,2,FALSE))</f>
        <v>0</v>
      </c>
      <c r="X1307" s="345">
        <f>IF(ISBLANK($B1307),0,VLOOKUP($B1307,Listen!$A$2:$C$45,3,FALSE))</f>
        <v>0</v>
      </c>
      <c r="Y1307" s="372">
        <f t="shared" si="261"/>
        <v>0</v>
      </c>
      <c r="Z1307" s="372">
        <f t="shared" si="262"/>
        <v>0</v>
      </c>
      <c r="AA1307" s="372">
        <f t="shared" si="262"/>
        <v>0</v>
      </c>
      <c r="AB1307" s="372">
        <f t="shared" si="262"/>
        <v>0</v>
      </c>
      <c r="AC1307" s="372">
        <f t="shared" si="262"/>
        <v>0</v>
      </c>
      <c r="AD1307" s="372">
        <f t="shared" si="262"/>
        <v>0</v>
      </c>
      <c r="AE1307" s="372">
        <f t="shared" si="262"/>
        <v>0</v>
      </c>
      <c r="AF1307" s="346">
        <f t="shared" si="260"/>
        <v>0</v>
      </c>
      <c r="AG1307" s="346">
        <f>IF(C1307=Allgemeines!$C$12,SAV!$V1307-SAV!$AH1307,HLOOKUP(Allgemeines!$C$12-1,$AI$4:$AO$2000,ROW(C1307)-3,FALSE)-$AH1307)</f>
        <v>0</v>
      </c>
      <c r="AH1307" s="346">
        <f>HLOOKUP(Allgemeines!$C$12,$AI$4:$AO$2000,ROW(C1307)-3,FALSE)</f>
        <v>0</v>
      </c>
      <c r="AI1307" s="346">
        <f t="shared" si="251"/>
        <v>0</v>
      </c>
      <c r="AJ1307" s="346">
        <f t="shared" si="252"/>
        <v>0</v>
      </c>
      <c r="AK1307" s="346">
        <f t="shared" si="253"/>
        <v>0</v>
      </c>
      <c r="AL1307" s="346">
        <f t="shared" si="254"/>
        <v>0</v>
      </c>
      <c r="AM1307" s="346">
        <f t="shared" si="255"/>
        <v>0</v>
      </c>
      <c r="AN1307" s="346">
        <f t="shared" si="256"/>
        <v>0</v>
      </c>
      <c r="AO1307" s="346">
        <f t="shared" si="257"/>
        <v>0</v>
      </c>
    </row>
    <row r="1308" spans="1:41" x14ac:dyDescent="0.25">
      <c r="A1308" s="369"/>
      <c r="B1308" s="369"/>
      <c r="C1308" s="370"/>
      <c r="D1308" s="369"/>
      <c r="E1308" s="369"/>
      <c r="F1308" s="369"/>
      <c r="G1308" s="344">
        <f t="shared" si="258"/>
        <v>0</v>
      </c>
      <c r="H1308" s="369"/>
      <c r="I1308" s="369"/>
      <c r="J1308" s="369"/>
      <c r="K1308" s="369"/>
      <c r="L1308" s="369"/>
      <c r="M1308" s="369"/>
      <c r="N1308" s="369"/>
      <c r="O1308" s="369"/>
      <c r="P1308" s="371"/>
      <c r="Q1308" s="465">
        <f>IF(C1308&gt;Allgemeines!$C$12,0,SUM(G1308,H1308,J1308,K1308,M1308:N1308)-SUM(I1308,L1308,O1308:P1308))</f>
        <v>0</v>
      </c>
      <c r="R1308" s="369"/>
      <c r="S1308" s="369"/>
      <c r="T1308" s="369"/>
      <c r="U1308" s="369"/>
      <c r="V1308" s="344">
        <f t="shared" si="259"/>
        <v>0</v>
      </c>
      <c r="W1308" s="345">
        <f>IF(ISBLANK($B1308),0,VLOOKUP($B1308,Listen!$A$2:$C$45,2,FALSE))</f>
        <v>0</v>
      </c>
      <c r="X1308" s="345">
        <f>IF(ISBLANK($B1308),0,VLOOKUP($B1308,Listen!$A$2:$C$45,3,FALSE))</f>
        <v>0</v>
      </c>
      <c r="Y1308" s="372">
        <f t="shared" si="261"/>
        <v>0</v>
      </c>
      <c r="Z1308" s="372">
        <f t="shared" si="262"/>
        <v>0</v>
      </c>
      <c r="AA1308" s="372">
        <f t="shared" si="262"/>
        <v>0</v>
      </c>
      <c r="AB1308" s="372">
        <f t="shared" si="262"/>
        <v>0</v>
      </c>
      <c r="AC1308" s="372">
        <f t="shared" si="262"/>
        <v>0</v>
      </c>
      <c r="AD1308" s="372">
        <f t="shared" si="262"/>
        <v>0</v>
      </c>
      <c r="AE1308" s="372">
        <f t="shared" si="262"/>
        <v>0</v>
      </c>
      <c r="AF1308" s="346">
        <f t="shared" si="260"/>
        <v>0</v>
      </c>
      <c r="AG1308" s="346">
        <f>IF(C1308=Allgemeines!$C$12,SAV!$V1308-SAV!$AH1308,HLOOKUP(Allgemeines!$C$12-1,$AI$4:$AO$2000,ROW(C1308)-3,FALSE)-$AH1308)</f>
        <v>0</v>
      </c>
      <c r="AH1308" s="346">
        <f>HLOOKUP(Allgemeines!$C$12,$AI$4:$AO$2000,ROW(C1308)-3,FALSE)</f>
        <v>0</v>
      </c>
      <c r="AI1308" s="346">
        <f t="shared" si="251"/>
        <v>0</v>
      </c>
      <c r="AJ1308" s="346">
        <f t="shared" si="252"/>
        <v>0</v>
      </c>
      <c r="AK1308" s="346">
        <f t="shared" si="253"/>
        <v>0</v>
      </c>
      <c r="AL1308" s="346">
        <f t="shared" si="254"/>
        <v>0</v>
      </c>
      <c r="AM1308" s="346">
        <f t="shared" si="255"/>
        <v>0</v>
      </c>
      <c r="AN1308" s="346">
        <f t="shared" si="256"/>
        <v>0</v>
      </c>
      <c r="AO1308" s="346">
        <f t="shared" si="257"/>
        <v>0</v>
      </c>
    </row>
    <row r="1309" spans="1:41" x14ac:dyDescent="0.25">
      <c r="A1309" s="369"/>
      <c r="B1309" s="369"/>
      <c r="C1309" s="370"/>
      <c r="D1309" s="369"/>
      <c r="E1309" s="369"/>
      <c r="F1309" s="369"/>
      <c r="G1309" s="344">
        <f t="shared" si="258"/>
        <v>0</v>
      </c>
      <c r="H1309" s="369"/>
      <c r="I1309" s="369"/>
      <c r="J1309" s="369"/>
      <c r="K1309" s="369"/>
      <c r="L1309" s="369"/>
      <c r="M1309" s="369"/>
      <c r="N1309" s="369"/>
      <c r="O1309" s="369"/>
      <c r="P1309" s="371"/>
      <c r="Q1309" s="465">
        <f>IF(C1309&gt;Allgemeines!$C$12,0,SUM(G1309,H1309,J1309,K1309,M1309:N1309)-SUM(I1309,L1309,O1309:P1309))</f>
        <v>0</v>
      </c>
      <c r="R1309" s="369"/>
      <c r="S1309" s="369"/>
      <c r="T1309" s="369"/>
      <c r="U1309" s="369"/>
      <c r="V1309" s="344">
        <f t="shared" si="259"/>
        <v>0</v>
      </c>
      <c r="W1309" s="345">
        <f>IF(ISBLANK($B1309),0,VLOOKUP($B1309,Listen!$A$2:$C$45,2,FALSE))</f>
        <v>0</v>
      </c>
      <c r="X1309" s="345">
        <f>IF(ISBLANK($B1309),0,VLOOKUP($B1309,Listen!$A$2:$C$45,3,FALSE))</f>
        <v>0</v>
      </c>
      <c r="Y1309" s="372">
        <f t="shared" si="261"/>
        <v>0</v>
      </c>
      <c r="Z1309" s="372">
        <f t="shared" si="262"/>
        <v>0</v>
      </c>
      <c r="AA1309" s="372">
        <f t="shared" si="262"/>
        <v>0</v>
      </c>
      <c r="AB1309" s="372">
        <f t="shared" si="262"/>
        <v>0</v>
      </c>
      <c r="AC1309" s="372">
        <f t="shared" si="262"/>
        <v>0</v>
      </c>
      <c r="AD1309" s="372">
        <f t="shared" si="262"/>
        <v>0</v>
      </c>
      <c r="AE1309" s="372">
        <f t="shared" si="262"/>
        <v>0</v>
      </c>
      <c r="AF1309" s="346">
        <f t="shared" si="260"/>
        <v>0</v>
      </c>
      <c r="AG1309" s="346">
        <f>IF(C1309=Allgemeines!$C$12,SAV!$V1309-SAV!$AH1309,HLOOKUP(Allgemeines!$C$12-1,$AI$4:$AO$2000,ROW(C1309)-3,FALSE)-$AH1309)</f>
        <v>0</v>
      </c>
      <c r="AH1309" s="346">
        <f>HLOOKUP(Allgemeines!$C$12,$AI$4:$AO$2000,ROW(C1309)-3,FALSE)</f>
        <v>0</v>
      </c>
      <c r="AI1309" s="346">
        <f t="shared" si="251"/>
        <v>0</v>
      </c>
      <c r="AJ1309" s="346">
        <f t="shared" si="252"/>
        <v>0</v>
      </c>
      <c r="AK1309" s="346">
        <f t="shared" si="253"/>
        <v>0</v>
      </c>
      <c r="AL1309" s="346">
        <f t="shared" si="254"/>
        <v>0</v>
      </c>
      <c r="AM1309" s="346">
        <f t="shared" si="255"/>
        <v>0</v>
      </c>
      <c r="AN1309" s="346">
        <f t="shared" si="256"/>
        <v>0</v>
      </c>
      <c r="AO1309" s="346">
        <f t="shared" si="257"/>
        <v>0</v>
      </c>
    </row>
    <row r="1310" spans="1:41" x14ac:dyDescent="0.25">
      <c r="A1310" s="369"/>
      <c r="B1310" s="369"/>
      <c r="C1310" s="370"/>
      <c r="D1310" s="369"/>
      <c r="E1310" s="369"/>
      <c r="F1310" s="369"/>
      <c r="G1310" s="344">
        <f t="shared" si="258"/>
        <v>0</v>
      </c>
      <c r="H1310" s="369"/>
      <c r="I1310" s="369"/>
      <c r="J1310" s="369"/>
      <c r="K1310" s="369"/>
      <c r="L1310" s="369"/>
      <c r="M1310" s="369"/>
      <c r="N1310" s="369"/>
      <c r="O1310" s="369"/>
      <c r="P1310" s="371"/>
      <c r="Q1310" s="465">
        <f>IF(C1310&gt;Allgemeines!$C$12,0,SUM(G1310,H1310,J1310,K1310,M1310:N1310)-SUM(I1310,L1310,O1310:P1310))</f>
        <v>0</v>
      </c>
      <c r="R1310" s="369"/>
      <c r="S1310" s="369"/>
      <c r="T1310" s="369"/>
      <c r="U1310" s="369"/>
      <c r="V1310" s="344">
        <f t="shared" si="259"/>
        <v>0</v>
      </c>
      <c r="W1310" s="345">
        <f>IF(ISBLANK($B1310),0,VLOOKUP($B1310,Listen!$A$2:$C$45,2,FALSE))</f>
        <v>0</v>
      </c>
      <c r="X1310" s="345">
        <f>IF(ISBLANK($B1310),0,VLOOKUP($B1310,Listen!$A$2:$C$45,3,FALSE))</f>
        <v>0</v>
      </c>
      <c r="Y1310" s="372">
        <f t="shared" si="261"/>
        <v>0</v>
      </c>
      <c r="Z1310" s="372">
        <f t="shared" si="262"/>
        <v>0</v>
      </c>
      <c r="AA1310" s="372">
        <f t="shared" si="262"/>
        <v>0</v>
      </c>
      <c r="AB1310" s="372">
        <f t="shared" si="262"/>
        <v>0</v>
      </c>
      <c r="AC1310" s="372">
        <f t="shared" si="262"/>
        <v>0</v>
      </c>
      <c r="AD1310" s="372">
        <f t="shared" si="262"/>
        <v>0</v>
      </c>
      <c r="AE1310" s="372">
        <f t="shared" si="262"/>
        <v>0</v>
      </c>
      <c r="AF1310" s="346">
        <f t="shared" si="260"/>
        <v>0</v>
      </c>
      <c r="AG1310" s="346">
        <f>IF(C1310=Allgemeines!$C$12,SAV!$V1310-SAV!$AH1310,HLOOKUP(Allgemeines!$C$12-1,$AI$4:$AO$2000,ROW(C1310)-3,FALSE)-$AH1310)</f>
        <v>0</v>
      </c>
      <c r="AH1310" s="346">
        <f>HLOOKUP(Allgemeines!$C$12,$AI$4:$AO$2000,ROW(C1310)-3,FALSE)</f>
        <v>0</v>
      </c>
      <c r="AI1310" s="346">
        <f t="shared" si="251"/>
        <v>0</v>
      </c>
      <c r="AJ1310" s="346">
        <f t="shared" si="252"/>
        <v>0</v>
      </c>
      <c r="AK1310" s="346">
        <f t="shared" si="253"/>
        <v>0</v>
      </c>
      <c r="AL1310" s="346">
        <f t="shared" si="254"/>
        <v>0</v>
      </c>
      <c r="AM1310" s="346">
        <f t="shared" si="255"/>
        <v>0</v>
      </c>
      <c r="AN1310" s="346">
        <f t="shared" si="256"/>
        <v>0</v>
      </c>
      <c r="AO1310" s="346">
        <f t="shared" si="257"/>
        <v>0</v>
      </c>
    </row>
    <row r="1311" spans="1:41" x14ac:dyDescent="0.25">
      <c r="A1311" s="369"/>
      <c r="B1311" s="369"/>
      <c r="C1311" s="370"/>
      <c r="D1311" s="369"/>
      <c r="E1311" s="369"/>
      <c r="F1311" s="369"/>
      <c r="G1311" s="344">
        <f t="shared" si="258"/>
        <v>0</v>
      </c>
      <c r="H1311" s="369"/>
      <c r="I1311" s="369"/>
      <c r="J1311" s="369"/>
      <c r="K1311" s="369"/>
      <c r="L1311" s="369"/>
      <c r="M1311" s="369"/>
      <c r="N1311" s="369"/>
      <c r="O1311" s="369"/>
      <c r="P1311" s="371"/>
      <c r="Q1311" s="465">
        <f>IF(C1311&gt;Allgemeines!$C$12,0,SUM(G1311,H1311,J1311,K1311,M1311:N1311)-SUM(I1311,L1311,O1311:P1311))</f>
        <v>0</v>
      </c>
      <c r="R1311" s="369"/>
      <c r="S1311" s="369"/>
      <c r="T1311" s="369"/>
      <c r="U1311" s="369"/>
      <c r="V1311" s="344">
        <f t="shared" si="259"/>
        <v>0</v>
      </c>
      <c r="W1311" s="345">
        <f>IF(ISBLANK($B1311),0,VLOOKUP($B1311,Listen!$A$2:$C$45,2,FALSE))</f>
        <v>0</v>
      </c>
      <c r="X1311" s="345">
        <f>IF(ISBLANK($B1311),0,VLOOKUP($B1311,Listen!$A$2:$C$45,3,FALSE))</f>
        <v>0</v>
      </c>
      <c r="Y1311" s="372">
        <f t="shared" si="261"/>
        <v>0</v>
      </c>
      <c r="Z1311" s="372">
        <f t="shared" si="262"/>
        <v>0</v>
      </c>
      <c r="AA1311" s="372">
        <f t="shared" si="262"/>
        <v>0</v>
      </c>
      <c r="AB1311" s="372">
        <f t="shared" si="262"/>
        <v>0</v>
      </c>
      <c r="AC1311" s="372">
        <f t="shared" si="262"/>
        <v>0</v>
      </c>
      <c r="AD1311" s="372">
        <f t="shared" si="262"/>
        <v>0</v>
      </c>
      <c r="AE1311" s="372">
        <f t="shared" si="262"/>
        <v>0</v>
      </c>
      <c r="AF1311" s="346">
        <f t="shared" si="260"/>
        <v>0</v>
      </c>
      <c r="AG1311" s="346">
        <f>IF(C1311=Allgemeines!$C$12,SAV!$V1311-SAV!$AH1311,HLOOKUP(Allgemeines!$C$12-1,$AI$4:$AO$2000,ROW(C1311)-3,FALSE)-$AH1311)</f>
        <v>0</v>
      </c>
      <c r="AH1311" s="346">
        <f>HLOOKUP(Allgemeines!$C$12,$AI$4:$AO$2000,ROW(C1311)-3,FALSE)</f>
        <v>0</v>
      </c>
      <c r="AI1311" s="346">
        <f t="shared" si="251"/>
        <v>0</v>
      </c>
      <c r="AJ1311" s="346">
        <f t="shared" si="252"/>
        <v>0</v>
      </c>
      <c r="AK1311" s="346">
        <f t="shared" si="253"/>
        <v>0</v>
      </c>
      <c r="AL1311" s="346">
        <f t="shared" si="254"/>
        <v>0</v>
      </c>
      <c r="AM1311" s="346">
        <f t="shared" si="255"/>
        <v>0</v>
      </c>
      <c r="AN1311" s="346">
        <f t="shared" si="256"/>
        <v>0</v>
      </c>
      <c r="AO1311" s="346">
        <f t="shared" si="257"/>
        <v>0</v>
      </c>
    </row>
    <row r="1312" spans="1:41" x14ac:dyDescent="0.25">
      <c r="A1312" s="369"/>
      <c r="B1312" s="369"/>
      <c r="C1312" s="370"/>
      <c r="D1312" s="369"/>
      <c r="E1312" s="369"/>
      <c r="F1312" s="369"/>
      <c r="G1312" s="344">
        <f t="shared" si="258"/>
        <v>0</v>
      </c>
      <c r="H1312" s="369"/>
      <c r="I1312" s="369"/>
      <c r="J1312" s="369"/>
      <c r="K1312" s="369"/>
      <c r="L1312" s="369"/>
      <c r="M1312" s="369"/>
      <c r="N1312" s="369"/>
      <c r="O1312" s="369"/>
      <c r="P1312" s="371"/>
      <c r="Q1312" s="465">
        <f>IF(C1312&gt;Allgemeines!$C$12,0,SUM(G1312,H1312,J1312,K1312,M1312:N1312)-SUM(I1312,L1312,O1312:P1312))</f>
        <v>0</v>
      </c>
      <c r="R1312" s="369"/>
      <c r="S1312" s="369"/>
      <c r="T1312" s="369"/>
      <c r="U1312" s="369"/>
      <c r="V1312" s="344">
        <f t="shared" si="259"/>
        <v>0</v>
      </c>
      <c r="W1312" s="345">
        <f>IF(ISBLANK($B1312),0,VLOOKUP($B1312,Listen!$A$2:$C$45,2,FALSE))</f>
        <v>0</v>
      </c>
      <c r="X1312" s="345">
        <f>IF(ISBLANK($B1312),0,VLOOKUP($B1312,Listen!$A$2:$C$45,3,FALSE))</f>
        <v>0</v>
      </c>
      <c r="Y1312" s="372">
        <f t="shared" si="261"/>
        <v>0</v>
      </c>
      <c r="Z1312" s="372">
        <f t="shared" si="262"/>
        <v>0</v>
      </c>
      <c r="AA1312" s="372">
        <f t="shared" si="262"/>
        <v>0</v>
      </c>
      <c r="AB1312" s="372">
        <f t="shared" si="262"/>
        <v>0</v>
      </c>
      <c r="AC1312" s="372">
        <f t="shared" si="262"/>
        <v>0</v>
      </c>
      <c r="AD1312" s="372">
        <f t="shared" si="262"/>
        <v>0</v>
      </c>
      <c r="AE1312" s="372">
        <f t="shared" si="262"/>
        <v>0</v>
      </c>
      <c r="AF1312" s="346">
        <f t="shared" si="260"/>
        <v>0</v>
      </c>
      <c r="AG1312" s="346">
        <f>IF(C1312=Allgemeines!$C$12,SAV!$V1312-SAV!$AH1312,HLOOKUP(Allgemeines!$C$12-1,$AI$4:$AO$2000,ROW(C1312)-3,FALSE)-$AH1312)</f>
        <v>0</v>
      </c>
      <c r="AH1312" s="346">
        <f>HLOOKUP(Allgemeines!$C$12,$AI$4:$AO$2000,ROW(C1312)-3,FALSE)</f>
        <v>0</v>
      </c>
      <c r="AI1312" s="346">
        <f t="shared" si="251"/>
        <v>0</v>
      </c>
      <c r="AJ1312" s="346">
        <f t="shared" si="252"/>
        <v>0</v>
      </c>
      <c r="AK1312" s="346">
        <f t="shared" si="253"/>
        <v>0</v>
      </c>
      <c r="AL1312" s="346">
        <f t="shared" si="254"/>
        <v>0</v>
      </c>
      <c r="AM1312" s="346">
        <f t="shared" si="255"/>
        <v>0</v>
      </c>
      <c r="AN1312" s="346">
        <f t="shared" si="256"/>
        <v>0</v>
      </c>
      <c r="AO1312" s="346">
        <f t="shared" si="257"/>
        <v>0</v>
      </c>
    </row>
    <row r="1313" spans="1:41" x14ac:dyDescent="0.25">
      <c r="A1313" s="369"/>
      <c r="B1313" s="369"/>
      <c r="C1313" s="370"/>
      <c r="D1313" s="369"/>
      <c r="E1313" s="369"/>
      <c r="F1313" s="369"/>
      <c r="G1313" s="344">
        <f t="shared" si="258"/>
        <v>0</v>
      </c>
      <c r="H1313" s="369"/>
      <c r="I1313" s="369"/>
      <c r="J1313" s="369"/>
      <c r="K1313" s="369"/>
      <c r="L1313" s="369"/>
      <c r="M1313" s="369"/>
      <c r="N1313" s="369"/>
      <c r="O1313" s="369"/>
      <c r="P1313" s="371"/>
      <c r="Q1313" s="465">
        <f>IF(C1313&gt;Allgemeines!$C$12,0,SUM(G1313,H1313,J1313,K1313,M1313:N1313)-SUM(I1313,L1313,O1313:P1313))</f>
        <v>0</v>
      </c>
      <c r="R1313" s="369"/>
      <c r="S1313" s="369"/>
      <c r="T1313" s="369"/>
      <c r="U1313" s="369"/>
      <c r="V1313" s="344">
        <f t="shared" si="259"/>
        <v>0</v>
      </c>
      <c r="W1313" s="345">
        <f>IF(ISBLANK($B1313),0,VLOOKUP($B1313,Listen!$A$2:$C$45,2,FALSE))</f>
        <v>0</v>
      </c>
      <c r="X1313" s="345">
        <f>IF(ISBLANK($B1313),0,VLOOKUP($B1313,Listen!$A$2:$C$45,3,FALSE))</f>
        <v>0</v>
      </c>
      <c r="Y1313" s="372">
        <f t="shared" si="261"/>
        <v>0</v>
      </c>
      <c r="Z1313" s="372">
        <f t="shared" si="262"/>
        <v>0</v>
      </c>
      <c r="AA1313" s="372">
        <f t="shared" si="262"/>
        <v>0</v>
      </c>
      <c r="AB1313" s="372">
        <f t="shared" si="262"/>
        <v>0</v>
      </c>
      <c r="AC1313" s="372">
        <f t="shared" si="262"/>
        <v>0</v>
      </c>
      <c r="AD1313" s="372">
        <f t="shared" si="262"/>
        <v>0</v>
      </c>
      <c r="AE1313" s="372">
        <f t="shared" si="262"/>
        <v>0</v>
      </c>
      <c r="AF1313" s="346">
        <f t="shared" si="260"/>
        <v>0</v>
      </c>
      <c r="AG1313" s="346">
        <f>IF(C1313=Allgemeines!$C$12,SAV!$V1313-SAV!$AH1313,HLOOKUP(Allgemeines!$C$12-1,$AI$4:$AO$2000,ROW(C1313)-3,FALSE)-$AH1313)</f>
        <v>0</v>
      </c>
      <c r="AH1313" s="346">
        <f>HLOOKUP(Allgemeines!$C$12,$AI$4:$AO$2000,ROW(C1313)-3,FALSE)</f>
        <v>0</v>
      </c>
      <c r="AI1313" s="346">
        <f t="shared" si="251"/>
        <v>0</v>
      </c>
      <c r="AJ1313" s="346">
        <f t="shared" si="252"/>
        <v>0</v>
      </c>
      <c r="AK1313" s="346">
        <f t="shared" si="253"/>
        <v>0</v>
      </c>
      <c r="AL1313" s="346">
        <f t="shared" si="254"/>
        <v>0</v>
      </c>
      <c r="AM1313" s="346">
        <f t="shared" si="255"/>
        <v>0</v>
      </c>
      <c r="AN1313" s="346">
        <f t="shared" si="256"/>
        <v>0</v>
      </c>
      <c r="AO1313" s="346">
        <f t="shared" si="257"/>
        <v>0</v>
      </c>
    </row>
    <row r="1314" spans="1:41" x14ac:dyDescent="0.25">
      <c r="A1314" s="369"/>
      <c r="B1314" s="369"/>
      <c r="C1314" s="370"/>
      <c r="D1314" s="369"/>
      <c r="E1314" s="369"/>
      <c r="F1314" s="369"/>
      <c r="G1314" s="344">
        <f t="shared" si="258"/>
        <v>0</v>
      </c>
      <c r="H1314" s="369"/>
      <c r="I1314" s="369"/>
      <c r="J1314" s="369"/>
      <c r="K1314" s="369"/>
      <c r="L1314" s="369"/>
      <c r="M1314" s="369"/>
      <c r="N1314" s="369"/>
      <c r="O1314" s="369"/>
      <c r="P1314" s="371"/>
      <c r="Q1314" s="465">
        <f>IF(C1314&gt;Allgemeines!$C$12,0,SUM(G1314,H1314,J1314,K1314,M1314:N1314)-SUM(I1314,L1314,O1314:P1314))</f>
        <v>0</v>
      </c>
      <c r="R1314" s="369"/>
      <c r="S1314" s="369"/>
      <c r="T1314" s="369"/>
      <c r="U1314" s="369"/>
      <c r="V1314" s="344">
        <f t="shared" si="259"/>
        <v>0</v>
      </c>
      <c r="W1314" s="345">
        <f>IF(ISBLANK($B1314),0,VLOOKUP($B1314,Listen!$A$2:$C$45,2,FALSE))</f>
        <v>0</v>
      </c>
      <c r="X1314" s="345">
        <f>IF(ISBLANK($B1314),0,VLOOKUP($B1314,Listen!$A$2:$C$45,3,FALSE))</f>
        <v>0</v>
      </c>
      <c r="Y1314" s="372">
        <f t="shared" si="261"/>
        <v>0</v>
      </c>
      <c r="Z1314" s="372">
        <f t="shared" si="262"/>
        <v>0</v>
      </c>
      <c r="AA1314" s="372">
        <f t="shared" si="262"/>
        <v>0</v>
      </c>
      <c r="AB1314" s="372">
        <f t="shared" si="262"/>
        <v>0</v>
      </c>
      <c r="AC1314" s="372">
        <f t="shared" si="262"/>
        <v>0</v>
      </c>
      <c r="AD1314" s="372">
        <f t="shared" si="262"/>
        <v>0</v>
      </c>
      <c r="AE1314" s="372">
        <f t="shared" si="262"/>
        <v>0</v>
      </c>
      <c r="AF1314" s="346">
        <f t="shared" si="260"/>
        <v>0</v>
      </c>
      <c r="AG1314" s="346">
        <f>IF(C1314=Allgemeines!$C$12,SAV!$V1314-SAV!$AH1314,HLOOKUP(Allgemeines!$C$12-1,$AI$4:$AO$2000,ROW(C1314)-3,FALSE)-$AH1314)</f>
        <v>0</v>
      </c>
      <c r="AH1314" s="346">
        <f>HLOOKUP(Allgemeines!$C$12,$AI$4:$AO$2000,ROW(C1314)-3,FALSE)</f>
        <v>0</v>
      </c>
      <c r="AI1314" s="346">
        <f t="shared" si="251"/>
        <v>0</v>
      </c>
      <c r="AJ1314" s="346">
        <f t="shared" si="252"/>
        <v>0</v>
      </c>
      <c r="AK1314" s="346">
        <f t="shared" si="253"/>
        <v>0</v>
      </c>
      <c r="AL1314" s="346">
        <f t="shared" si="254"/>
        <v>0</v>
      </c>
      <c r="AM1314" s="346">
        <f t="shared" si="255"/>
        <v>0</v>
      </c>
      <c r="AN1314" s="346">
        <f t="shared" si="256"/>
        <v>0</v>
      </c>
      <c r="AO1314" s="346">
        <f t="shared" si="257"/>
        <v>0</v>
      </c>
    </row>
    <row r="1315" spans="1:41" x14ac:dyDescent="0.25">
      <c r="A1315" s="369"/>
      <c r="B1315" s="369"/>
      <c r="C1315" s="370"/>
      <c r="D1315" s="369"/>
      <c r="E1315" s="369"/>
      <c r="F1315" s="369"/>
      <c r="G1315" s="344">
        <f t="shared" si="258"/>
        <v>0</v>
      </c>
      <c r="H1315" s="369"/>
      <c r="I1315" s="369"/>
      <c r="J1315" s="369"/>
      <c r="K1315" s="369"/>
      <c r="L1315" s="369"/>
      <c r="M1315" s="369"/>
      <c r="N1315" s="369"/>
      <c r="O1315" s="369"/>
      <c r="P1315" s="371"/>
      <c r="Q1315" s="465">
        <f>IF(C1315&gt;Allgemeines!$C$12,0,SUM(G1315,H1315,J1315,K1315,M1315:N1315)-SUM(I1315,L1315,O1315:P1315))</f>
        <v>0</v>
      </c>
      <c r="R1315" s="369"/>
      <c r="S1315" s="369"/>
      <c r="T1315" s="369"/>
      <c r="U1315" s="369"/>
      <c r="V1315" s="344">
        <f t="shared" si="259"/>
        <v>0</v>
      </c>
      <c r="W1315" s="345">
        <f>IF(ISBLANK($B1315),0,VLOOKUP($B1315,Listen!$A$2:$C$45,2,FALSE))</f>
        <v>0</v>
      </c>
      <c r="X1315" s="345">
        <f>IF(ISBLANK($B1315),0,VLOOKUP($B1315,Listen!$A$2:$C$45,3,FALSE))</f>
        <v>0</v>
      </c>
      <c r="Y1315" s="372">
        <f t="shared" si="261"/>
        <v>0</v>
      </c>
      <c r="Z1315" s="372">
        <f t="shared" si="262"/>
        <v>0</v>
      </c>
      <c r="AA1315" s="372">
        <f t="shared" si="262"/>
        <v>0</v>
      </c>
      <c r="AB1315" s="372">
        <f t="shared" si="262"/>
        <v>0</v>
      </c>
      <c r="AC1315" s="372">
        <f t="shared" si="262"/>
        <v>0</v>
      </c>
      <c r="AD1315" s="372">
        <f t="shared" si="262"/>
        <v>0</v>
      </c>
      <c r="AE1315" s="372">
        <f t="shared" si="262"/>
        <v>0</v>
      </c>
      <c r="AF1315" s="346">
        <f t="shared" si="260"/>
        <v>0</v>
      </c>
      <c r="AG1315" s="346">
        <f>IF(C1315=Allgemeines!$C$12,SAV!$V1315-SAV!$AH1315,HLOOKUP(Allgemeines!$C$12-1,$AI$4:$AO$2000,ROW(C1315)-3,FALSE)-$AH1315)</f>
        <v>0</v>
      </c>
      <c r="AH1315" s="346">
        <f>HLOOKUP(Allgemeines!$C$12,$AI$4:$AO$2000,ROW(C1315)-3,FALSE)</f>
        <v>0</v>
      </c>
      <c r="AI1315" s="346">
        <f t="shared" si="251"/>
        <v>0</v>
      </c>
      <c r="AJ1315" s="346">
        <f t="shared" si="252"/>
        <v>0</v>
      </c>
      <c r="AK1315" s="346">
        <f t="shared" si="253"/>
        <v>0</v>
      </c>
      <c r="AL1315" s="346">
        <f t="shared" si="254"/>
        <v>0</v>
      </c>
      <c r="AM1315" s="346">
        <f t="shared" si="255"/>
        <v>0</v>
      </c>
      <c r="AN1315" s="346">
        <f t="shared" si="256"/>
        <v>0</v>
      </c>
      <c r="AO1315" s="346">
        <f t="shared" si="257"/>
        <v>0</v>
      </c>
    </row>
    <row r="1316" spans="1:41" x14ac:dyDescent="0.25">
      <c r="A1316" s="369"/>
      <c r="B1316" s="369"/>
      <c r="C1316" s="370"/>
      <c r="D1316" s="369"/>
      <c r="E1316" s="369"/>
      <c r="F1316" s="369"/>
      <c r="G1316" s="344">
        <f t="shared" si="258"/>
        <v>0</v>
      </c>
      <c r="H1316" s="369"/>
      <c r="I1316" s="369"/>
      <c r="J1316" s="369"/>
      <c r="K1316" s="369"/>
      <c r="L1316" s="369"/>
      <c r="M1316" s="369"/>
      <c r="N1316" s="369"/>
      <c r="O1316" s="369"/>
      <c r="P1316" s="371"/>
      <c r="Q1316" s="465">
        <f>IF(C1316&gt;Allgemeines!$C$12,0,SUM(G1316,H1316,J1316,K1316,M1316:N1316)-SUM(I1316,L1316,O1316:P1316))</f>
        <v>0</v>
      </c>
      <c r="R1316" s="369"/>
      <c r="S1316" s="369"/>
      <c r="T1316" s="369"/>
      <c r="U1316" s="369"/>
      <c r="V1316" s="344">
        <f t="shared" si="259"/>
        <v>0</v>
      </c>
      <c r="W1316" s="345">
        <f>IF(ISBLANK($B1316),0,VLOOKUP($B1316,Listen!$A$2:$C$45,2,FALSE))</f>
        <v>0</v>
      </c>
      <c r="X1316" s="345">
        <f>IF(ISBLANK($B1316),0,VLOOKUP($B1316,Listen!$A$2:$C$45,3,FALSE))</f>
        <v>0</v>
      </c>
      <c r="Y1316" s="372">
        <f t="shared" si="261"/>
        <v>0</v>
      </c>
      <c r="Z1316" s="372">
        <f t="shared" si="262"/>
        <v>0</v>
      </c>
      <c r="AA1316" s="372">
        <f t="shared" si="262"/>
        <v>0</v>
      </c>
      <c r="AB1316" s="372">
        <f t="shared" si="262"/>
        <v>0</v>
      </c>
      <c r="AC1316" s="372">
        <f t="shared" si="262"/>
        <v>0</v>
      </c>
      <c r="AD1316" s="372">
        <f t="shared" si="262"/>
        <v>0</v>
      </c>
      <c r="AE1316" s="372">
        <f t="shared" si="262"/>
        <v>0</v>
      </c>
      <c r="AF1316" s="346">
        <f t="shared" si="260"/>
        <v>0</v>
      </c>
      <c r="AG1316" s="346">
        <f>IF(C1316=Allgemeines!$C$12,SAV!$V1316-SAV!$AH1316,HLOOKUP(Allgemeines!$C$12-1,$AI$4:$AO$2000,ROW(C1316)-3,FALSE)-$AH1316)</f>
        <v>0</v>
      </c>
      <c r="AH1316" s="346">
        <f>HLOOKUP(Allgemeines!$C$12,$AI$4:$AO$2000,ROW(C1316)-3,FALSE)</f>
        <v>0</v>
      </c>
      <c r="AI1316" s="346">
        <f t="shared" si="251"/>
        <v>0</v>
      </c>
      <c r="AJ1316" s="346">
        <f t="shared" si="252"/>
        <v>0</v>
      </c>
      <c r="AK1316" s="346">
        <f t="shared" si="253"/>
        <v>0</v>
      </c>
      <c r="AL1316" s="346">
        <f t="shared" si="254"/>
        <v>0</v>
      </c>
      <c r="AM1316" s="346">
        <f t="shared" si="255"/>
        <v>0</v>
      </c>
      <c r="AN1316" s="346">
        <f t="shared" si="256"/>
        <v>0</v>
      </c>
      <c r="AO1316" s="346">
        <f t="shared" si="257"/>
        <v>0</v>
      </c>
    </row>
    <row r="1317" spans="1:41" x14ac:dyDescent="0.25">
      <c r="A1317" s="369"/>
      <c r="B1317" s="369"/>
      <c r="C1317" s="370"/>
      <c r="D1317" s="369"/>
      <c r="E1317" s="369"/>
      <c r="F1317" s="369"/>
      <c r="G1317" s="344">
        <f t="shared" si="258"/>
        <v>0</v>
      </c>
      <c r="H1317" s="369"/>
      <c r="I1317" s="369"/>
      <c r="J1317" s="369"/>
      <c r="K1317" s="369"/>
      <c r="L1317" s="369"/>
      <c r="M1317" s="369"/>
      <c r="N1317" s="369"/>
      <c r="O1317" s="369"/>
      <c r="P1317" s="371"/>
      <c r="Q1317" s="465">
        <f>IF(C1317&gt;Allgemeines!$C$12,0,SUM(G1317,H1317,J1317,K1317,M1317:N1317)-SUM(I1317,L1317,O1317:P1317))</f>
        <v>0</v>
      </c>
      <c r="R1317" s="369"/>
      <c r="S1317" s="369"/>
      <c r="T1317" s="369"/>
      <c r="U1317" s="369"/>
      <c r="V1317" s="344">
        <f t="shared" si="259"/>
        <v>0</v>
      </c>
      <c r="W1317" s="345">
        <f>IF(ISBLANK($B1317),0,VLOOKUP($B1317,Listen!$A$2:$C$45,2,FALSE))</f>
        <v>0</v>
      </c>
      <c r="X1317" s="345">
        <f>IF(ISBLANK($B1317),0,VLOOKUP($B1317,Listen!$A$2:$C$45,3,FALSE))</f>
        <v>0</v>
      </c>
      <c r="Y1317" s="372">
        <f t="shared" si="261"/>
        <v>0</v>
      </c>
      <c r="Z1317" s="372">
        <f t="shared" si="262"/>
        <v>0</v>
      </c>
      <c r="AA1317" s="372">
        <f t="shared" si="262"/>
        <v>0</v>
      </c>
      <c r="AB1317" s="372">
        <f t="shared" si="262"/>
        <v>0</v>
      </c>
      <c r="AC1317" s="372">
        <f t="shared" si="262"/>
        <v>0</v>
      </c>
      <c r="AD1317" s="372">
        <f t="shared" si="262"/>
        <v>0</v>
      </c>
      <c r="AE1317" s="372">
        <f t="shared" si="262"/>
        <v>0</v>
      </c>
      <c r="AF1317" s="346">
        <f t="shared" si="260"/>
        <v>0</v>
      </c>
      <c r="AG1317" s="346">
        <f>IF(C1317=Allgemeines!$C$12,SAV!$V1317-SAV!$AH1317,HLOOKUP(Allgemeines!$C$12-1,$AI$4:$AO$2000,ROW(C1317)-3,FALSE)-$AH1317)</f>
        <v>0</v>
      </c>
      <c r="AH1317" s="346">
        <f>HLOOKUP(Allgemeines!$C$12,$AI$4:$AO$2000,ROW(C1317)-3,FALSE)</f>
        <v>0</v>
      </c>
      <c r="AI1317" s="346">
        <f t="shared" si="251"/>
        <v>0</v>
      </c>
      <c r="AJ1317" s="346">
        <f t="shared" si="252"/>
        <v>0</v>
      </c>
      <c r="AK1317" s="346">
        <f t="shared" si="253"/>
        <v>0</v>
      </c>
      <c r="AL1317" s="346">
        <f t="shared" si="254"/>
        <v>0</v>
      </c>
      <c r="AM1317" s="346">
        <f t="shared" si="255"/>
        <v>0</v>
      </c>
      <c r="AN1317" s="346">
        <f t="shared" si="256"/>
        <v>0</v>
      </c>
      <c r="AO1317" s="346">
        <f t="shared" si="257"/>
        <v>0</v>
      </c>
    </row>
    <row r="1318" spans="1:41" x14ac:dyDescent="0.25">
      <c r="A1318" s="369"/>
      <c r="B1318" s="369"/>
      <c r="C1318" s="370"/>
      <c r="D1318" s="369"/>
      <c r="E1318" s="369"/>
      <c r="F1318" s="369"/>
      <c r="G1318" s="344">
        <f t="shared" si="258"/>
        <v>0</v>
      </c>
      <c r="H1318" s="369"/>
      <c r="I1318" s="369"/>
      <c r="J1318" s="369"/>
      <c r="K1318" s="369"/>
      <c r="L1318" s="369"/>
      <c r="M1318" s="369"/>
      <c r="N1318" s="369"/>
      <c r="O1318" s="369"/>
      <c r="P1318" s="371"/>
      <c r="Q1318" s="465">
        <f>IF(C1318&gt;Allgemeines!$C$12,0,SUM(G1318,H1318,J1318,K1318,M1318:N1318)-SUM(I1318,L1318,O1318:P1318))</f>
        <v>0</v>
      </c>
      <c r="R1318" s="369"/>
      <c r="S1318" s="369"/>
      <c r="T1318" s="369"/>
      <c r="U1318" s="369"/>
      <c r="V1318" s="344">
        <f t="shared" si="259"/>
        <v>0</v>
      </c>
      <c r="W1318" s="345">
        <f>IF(ISBLANK($B1318),0,VLOOKUP($B1318,Listen!$A$2:$C$45,2,FALSE))</f>
        <v>0</v>
      </c>
      <c r="X1318" s="345">
        <f>IF(ISBLANK($B1318),0,VLOOKUP($B1318,Listen!$A$2:$C$45,3,FALSE))</f>
        <v>0</v>
      </c>
      <c r="Y1318" s="372">
        <f t="shared" si="261"/>
        <v>0</v>
      </c>
      <c r="Z1318" s="372">
        <f t="shared" si="262"/>
        <v>0</v>
      </c>
      <c r="AA1318" s="372">
        <f t="shared" si="262"/>
        <v>0</v>
      </c>
      <c r="AB1318" s="372">
        <f t="shared" si="262"/>
        <v>0</v>
      </c>
      <c r="AC1318" s="372">
        <f t="shared" si="262"/>
        <v>0</v>
      </c>
      <c r="AD1318" s="372">
        <f t="shared" si="262"/>
        <v>0</v>
      </c>
      <c r="AE1318" s="372">
        <f t="shared" si="262"/>
        <v>0</v>
      </c>
      <c r="AF1318" s="346">
        <f t="shared" si="260"/>
        <v>0</v>
      </c>
      <c r="AG1318" s="346">
        <f>IF(C1318=Allgemeines!$C$12,SAV!$V1318-SAV!$AH1318,HLOOKUP(Allgemeines!$C$12-1,$AI$4:$AO$2000,ROW(C1318)-3,FALSE)-$AH1318)</f>
        <v>0</v>
      </c>
      <c r="AH1318" s="346">
        <f>HLOOKUP(Allgemeines!$C$12,$AI$4:$AO$2000,ROW(C1318)-3,FALSE)</f>
        <v>0</v>
      </c>
      <c r="AI1318" s="346">
        <f t="shared" si="251"/>
        <v>0</v>
      </c>
      <c r="AJ1318" s="346">
        <f t="shared" si="252"/>
        <v>0</v>
      </c>
      <c r="AK1318" s="346">
        <f t="shared" si="253"/>
        <v>0</v>
      </c>
      <c r="AL1318" s="346">
        <f t="shared" si="254"/>
        <v>0</v>
      </c>
      <c r="AM1318" s="346">
        <f t="shared" si="255"/>
        <v>0</v>
      </c>
      <c r="AN1318" s="346">
        <f t="shared" si="256"/>
        <v>0</v>
      </c>
      <c r="AO1318" s="346">
        <f t="shared" si="257"/>
        <v>0</v>
      </c>
    </row>
    <row r="1319" spans="1:41" x14ac:dyDescent="0.25">
      <c r="A1319" s="369"/>
      <c r="B1319" s="369"/>
      <c r="C1319" s="370"/>
      <c r="D1319" s="369"/>
      <c r="E1319" s="369"/>
      <c r="F1319" s="369"/>
      <c r="G1319" s="344">
        <f t="shared" si="258"/>
        <v>0</v>
      </c>
      <c r="H1319" s="369"/>
      <c r="I1319" s="369"/>
      <c r="J1319" s="369"/>
      <c r="K1319" s="369"/>
      <c r="L1319" s="369"/>
      <c r="M1319" s="369"/>
      <c r="N1319" s="369"/>
      <c r="O1319" s="369"/>
      <c r="P1319" s="371"/>
      <c r="Q1319" s="465">
        <f>IF(C1319&gt;Allgemeines!$C$12,0,SUM(G1319,H1319,J1319,K1319,M1319:N1319)-SUM(I1319,L1319,O1319:P1319))</f>
        <v>0</v>
      </c>
      <c r="R1319" s="369"/>
      <c r="S1319" s="369"/>
      <c r="T1319" s="369"/>
      <c r="U1319" s="369"/>
      <c r="V1319" s="344">
        <f t="shared" si="259"/>
        <v>0</v>
      </c>
      <c r="W1319" s="345">
        <f>IF(ISBLANK($B1319),0,VLOOKUP($B1319,Listen!$A$2:$C$45,2,FALSE))</f>
        <v>0</v>
      </c>
      <c r="X1319" s="345">
        <f>IF(ISBLANK($B1319),0,VLOOKUP($B1319,Listen!$A$2:$C$45,3,FALSE))</f>
        <v>0</v>
      </c>
      <c r="Y1319" s="372">
        <f t="shared" si="261"/>
        <v>0</v>
      </c>
      <c r="Z1319" s="372">
        <f t="shared" si="262"/>
        <v>0</v>
      </c>
      <c r="AA1319" s="372">
        <f t="shared" si="262"/>
        <v>0</v>
      </c>
      <c r="AB1319" s="372">
        <f t="shared" si="262"/>
        <v>0</v>
      </c>
      <c r="AC1319" s="372">
        <f t="shared" si="262"/>
        <v>0</v>
      </c>
      <c r="AD1319" s="372">
        <f t="shared" si="262"/>
        <v>0</v>
      </c>
      <c r="AE1319" s="372">
        <f t="shared" si="262"/>
        <v>0</v>
      </c>
      <c r="AF1319" s="346">
        <f t="shared" si="260"/>
        <v>0</v>
      </c>
      <c r="AG1319" s="346">
        <f>IF(C1319=Allgemeines!$C$12,SAV!$V1319-SAV!$AH1319,HLOOKUP(Allgemeines!$C$12-1,$AI$4:$AO$2000,ROW(C1319)-3,FALSE)-$AH1319)</f>
        <v>0</v>
      </c>
      <c r="AH1319" s="346">
        <f>HLOOKUP(Allgemeines!$C$12,$AI$4:$AO$2000,ROW(C1319)-3,FALSE)</f>
        <v>0</v>
      </c>
      <c r="AI1319" s="346">
        <f t="shared" si="251"/>
        <v>0</v>
      </c>
      <c r="AJ1319" s="346">
        <f t="shared" si="252"/>
        <v>0</v>
      </c>
      <c r="AK1319" s="346">
        <f t="shared" si="253"/>
        <v>0</v>
      </c>
      <c r="AL1319" s="346">
        <f t="shared" si="254"/>
        <v>0</v>
      </c>
      <c r="AM1319" s="346">
        <f t="shared" si="255"/>
        <v>0</v>
      </c>
      <c r="AN1319" s="346">
        <f t="shared" si="256"/>
        <v>0</v>
      </c>
      <c r="AO1319" s="346">
        <f t="shared" si="257"/>
        <v>0</v>
      </c>
    </row>
    <row r="1320" spans="1:41" x14ac:dyDescent="0.25">
      <c r="A1320" s="369"/>
      <c r="B1320" s="369"/>
      <c r="C1320" s="370"/>
      <c r="D1320" s="369"/>
      <c r="E1320" s="369"/>
      <c r="F1320" s="369"/>
      <c r="G1320" s="344">
        <f t="shared" si="258"/>
        <v>0</v>
      </c>
      <c r="H1320" s="369"/>
      <c r="I1320" s="369"/>
      <c r="J1320" s="369"/>
      <c r="K1320" s="369"/>
      <c r="L1320" s="369"/>
      <c r="M1320" s="369"/>
      <c r="N1320" s="369"/>
      <c r="O1320" s="369"/>
      <c r="P1320" s="371"/>
      <c r="Q1320" s="465">
        <f>IF(C1320&gt;Allgemeines!$C$12,0,SUM(G1320,H1320,J1320,K1320,M1320:N1320)-SUM(I1320,L1320,O1320:P1320))</f>
        <v>0</v>
      </c>
      <c r="R1320" s="369"/>
      <c r="S1320" s="369"/>
      <c r="T1320" s="369"/>
      <c r="U1320" s="369"/>
      <c r="V1320" s="344">
        <f t="shared" si="259"/>
        <v>0</v>
      </c>
      <c r="W1320" s="345">
        <f>IF(ISBLANK($B1320),0,VLOOKUP($B1320,Listen!$A$2:$C$45,2,FALSE))</f>
        <v>0</v>
      </c>
      <c r="X1320" s="345">
        <f>IF(ISBLANK($B1320),0,VLOOKUP($B1320,Listen!$A$2:$C$45,3,FALSE))</f>
        <v>0</v>
      </c>
      <c r="Y1320" s="372">
        <f t="shared" si="261"/>
        <v>0</v>
      </c>
      <c r="Z1320" s="372">
        <f t="shared" si="262"/>
        <v>0</v>
      </c>
      <c r="AA1320" s="372">
        <f t="shared" si="262"/>
        <v>0</v>
      </c>
      <c r="AB1320" s="372">
        <f t="shared" si="262"/>
        <v>0</v>
      </c>
      <c r="AC1320" s="372">
        <f t="shared" si="262"/>
        <v>0</v>
      </c>
      <c r="AD1320" s="372">
        <f t="shared" si="262"/>
        <v>0</v>
      </c>
      <c r="AE1320" s="372">
        <f t="shared" si="262"/>
        <v>0</v>
      </c>
      <c r="AF1320" s="346">
        <f t="shared" si="260"/>
        <v>0</v>
      </c>
      <c r="AG1320" s="346">
        <f>IF(C1320=Allgemeines!$C$12,SAV!$V1320-SAV!$AH1320,HLOOKUP(Allgemeines!$C$12-1,$AI$4:$AO$2000,ROW(C1320)-3,FALSE)-$AH1320)</f>
        <v>0</v>
      </c>
      <c r="AH1320" s="346">
        <f>HLOOKUP(Allgemeines!$C$12,$AI$4:$AO$2000,ROW(C1320)-3,FALSE)</f>
        <v>0</v>
      </c>
      <c r="AI1320" s="346">
        <f t="shared" si="251"/>
        <v>0</v>
      </c>
      <c r="AJ1320" s="346">
        <f t="shared" si="252"/>
        <v>0</v>
      </c>
      <c r="AK1320" s="346">
        <f t="shared" si="253"/>
        <v>0</v>
      </c>
      <c r="AL1320" s="346">
        <f t="shared" si="254"/>
        <v>0</v>
      </c>
      <c r="AM1320" s="346">
        <f t="shared" si="255"/>
        <v>0</v>
      </c>
      <c r="AN1320" s="346">
        <f t="shared" si="256"/>
        <v>0</v>
      </c>
      <c r="AO1320" s="346">
        <f t="shared" si="257"/>
        <v>0</v>
      </c>
    </row>
    <row r="1321" spans="1:41" x14ac:dyDescent="0.25">
      <c r="A1321" s="369"/>
      <c r="B1321" s="369"/>
      <c r="C1321" s="370"/>
      <c r="D1321" s="369"/>
      <c r="E1321" s="369"/>
      <c r="F1321" s="369"/>
      <c r="G1321" s="344">
        <f t="shared" si="258"/>
        <v>0</v>
      </c>
      <c r="H1321" s="369"/>
      <c r="I1321" s="369"/>
      <c r="J1321" s="369"/>
      <c r="K1321" s="369"/>
      <c r="L1321" s="369"/>
      <c r="M1321" s="369"/>
      <c r="N1321" s="369"/>
      <c r="O1321" s="369"/>
      <c r="P1321" s="371"/>
      <c r="Q1321" s="465">
        <f>IF(C1321&gt;Allgemeines!$C$12,0,SUM(G1321,H1321,J1321,K1321,M1321:N1321)-SUM(I1321,L1321,O1321:P1321))</f>
        <v>0</v>
      </c>
      <c r="R1321" s="369"/>
      <c r="S1321" s="369"/>
      <c r="T1321" s="369"/>
      <c r="U1321" s="369"/>
      <c r="V1321" s="344">
        <f t="shared" si="259"/>
        <v>0</v>
      </c>
      <c r="W1321" s="345">
        <f>IF(ISBLANK($B1321),0,VLOOKUP($B1321,Listen!$A$2:$C$45,2,FALSE))</f>
        <v>0</v>
      </c>
      <c r="X1321" s="345">
        <f>IF(ISBLANK($B1321),0,VLOOKUP($B1321,Listen!$A$2:$C$45,3,FALSE))</f>
        <v>0</v>
      </c>
      <c r="Y1321" s="372">
        <f t="shared" si="261"/>
        <v>0</v>
      </c>
      <c r="Z1321" s="372">
        <f t="shared" si="262"/>
        <v>0</v>
      </c>
      <c r="AA1321" s="372">
        <f t="shared" si="262"/>
        <v>0</v>
      </c>
      <c r="AB1321" s="372">
        <f t="shared" si="262"/>
        <v>0</v>
      </c>
      <c r="AC1321" s="372">
        <f t="shared" si="262"/>
        <v>0</v>
      </c>
      <c r="AD1321" s="372">
        <f t="shared" si="262"/>
        <v>0</v>
      </c>
      <c r="AE1321" s="372">
        <f t="shared" si="262"/>
        <v>0</v>
      </c>
      <c r="AF1321" s="346">
        <f t="shared" si="260"/>
        <v>0</v>
      </c>
      <c r="AG1321" s="346">
        <f>IF(C1321=Allgemeines!$C$12,SAV!$V1321-SAV!$AH1321,HLOOKUP(Allgemeines!$C$12-1,$AI$4:$AO$2000,ROW(C1321)-3,FALSE)-$AH1321)</f>
        <v>0</v>
      </c>
      <c r="AH1321" s="346">
        <f>HLOOKUP(Allgemeines!$C$12,$AI$4:$AO$2000,ROW(C1321)-3,FALSE)</f>
        <v>0</v>
      </c>
      <c r="AI1321" s="346">
        <f t="shared" si="251"/>
        <v>0</v>
      </c>
      <c r="AJ1321" s="346">
        <f t="shared" si="252"/>
        <v>0</v>
      </c>
      <c r="AK1321" s="346">
        <f t="shared" si="253"/>
        <v>0</v>
      </c>
      <c r="AL1321" s="346">
        <f t="shared" si="254"/>
        <v>0</v>
      </c>
      <c r="AM1321" s="346">
        <f t="shared" si="255"/>
        <v>0</v>
      </c>
      <c r="AN1321" s="346">
        <f t="shared" si="256"/>
        <v>0</v>
      </c>
      <c r="AO1321" s="346">
        <f t="shared" si="257"/>
        <v>0</v>
      </c>
    </row>
    <row r="1322" spans="1:41" x14ac:dyDescent="0.25">
      <c r="A1322" s="369"/>
      <c r="B1322" s="369"/>
      <c r="C1322" s="370"/>
      <c r="D1322" s="369"/>
      <c r="E1322" s="369"/>
      <c r="F1322" s="369"/>
      <c r="G1322" s="344">
        <f t="shared" si="258"/>
        <v>0</v>
      </c>
      <c r="H1322" s="369"/>
      <c r="I1322" s="369"/>
      <c r="J1322" s="369"/>
      <c r="K1322" s="369"/>
      <c r="L1322" s="369"/>
      <c r="M1322" s="369"/>
      <c r="N1322" s="369"/>
      <c r="O1322" s="369"/>
      <c r="P1322" s="371"/>
      <c r="Q1322" s="465">
        <f>IF(C1322&gt;Allgemeines!$C$12,0,SUM(G1322,H1322,J1322,K1322,M1322:N1322)-SUM(I1322,L1322,O1322:P1322))</f>
        <v>0</v>
      </c>
      <c r="R1322" s="369"/>
      <c r="S1322" s="369"/>
      <c r="T1322" s="369"/>
      <c r="U1322" s="369"/>
      <c r="V1322" s="344">
        <f t="shared" si="259"/>
        <v>0</v>
      </c>
      <c r="W1322" s="345">
        <f>IF(ISBLANK($B1322),0,VLOOKUP($B1322,Listen!$A$2:$C$45,2,FALSE))</f>
        <v>0</v>
      </c>
      <c r="X1322" s="345">
        <f>IF(ISBLANK($B1322),0,VLOOKUP($B1322,Listen!$A$2:$C$45,3,FALSE))</f>
        <v>0</v>
      </c>
      <c r="Y1322" s="372">
        <f t="shared" si="261"/>
        <v>0</v>
      </c>
      <c r="Z1322" s="372">
        <f t="shared" si="262"/>
        <v>0</v>
      </c>
      <c r="AA1322" s="372">
        <f t="shared" si="262"/>
        <v>0</v>
      </c>
      <c r="AB1322" s="372">
        <f t="shared" si="262"/>
        <v>0</v>
      </c>
      <c r="AC1322" s="372">
        <f t="shared" si="262"/>
        <v>0</v>
      </c>
      <c r="AD1322" s="372">
        <f t="shared" si="262"/>
        <v>0</v>
      </c>
      <c r="AE1322" s="372">
        <f t="shared" si="262"/>
        <v>0</v>
      </c>
      <c r="AF1322" s="346">
        <f t="shared" si="260"/>
        <v>0</v>
      </c>
      <c r="AG1322" s="346">
        <f>IF(C1322=Allgemeines!$C$12,SAV!$V1322-SAV!$AH1322,HLOOKUP(Allgemeines!$C$12-1,$AI$4:$AO$2000,ROW(C1322)-3,FALSE)-$AH1322)</f>
        <v>0</v>
      </c>
      <c r="AH1322" s="346">
        <f>HLOOKUP(Allgemeines!$C$12,$AI$4:$AO$2000,ROW(C1322)-3,FALSE)</f>
        <v>0</v>
      </c>
      <c r="AI1322" s="346">
        <f t="shared" si="251"/>
        <v>0</v>
      </c>
      <c r="AJ1322" s="346">
        <f t="shared" si="252"/>
        <v>0</v>
      </c>
      <c r="AK1322" s="346">
        <f t="shared" si="253"/>
        <v>0</v>
      </c>
      <c r="AL1322" s="346">
        <f t="shared" si="254"/>
        <v>0</v>
      </c>
      <c r="AM1322" s="346">
        <f t="shared" si="255"/>
        <v>0</v>
      </c>
      <c r="AN1322" s="346">
        <f t="shared" si="256"/>
        <v>0</v>
      </c>
      <c r="AO1322" s="346">
        <f t="shared" si="257"/>
        <v>0</v>
      </c>
    </row>
    <row r="1323" spans="1:41" x14ac:dyDescent="0.25">
      <c r="A1323" s="369"/>
      <c r="B1323" s="369"/>
      <c r="C1323" s="370"/>
      <c r="D1323" s="369"/>
      <c r="E1323" s="369"/>
      <c r="F1323" s="369"/>
      <c r="G1323" s="344">
        <f t="shared" si="258"/>
        <v>0</v>
      </c>
      <c r="H1323" s="369"/>
      <c r="I1323" s="369"/>
      <c r="J1323" s="369"/>
      <c r="K1323" s="369"/>
      <c r="L1323" s="369"/>
      <c r="M1323" s="369"/>
      <c r="N1323" s="369"/>
      <c r="O1323" s="369"/>
      <c r="P1323" s="371"/>
      <c r="Q1323" s="465">
        <f>IF(C1323&gt;Allgemeines!$C$12,0,SUM(G1323,H1323,J1323,K1323,M1323:N1323)-SUM(I1323,L1323,O1323:P1323))</f>
        <v>0</v>
      </c>
      <c r="R1323" s="369"/>
      <c r="S1323" s="369"/>
      <c r="T1323" s="369"/>
      <c r="U1323" s="369"/>
      <c r="V1323" s="344">
        <f t="shared" si="259"/>
        <v>0</v>
      </c>
      <c r="W1323" s="345">
        <f>IF(ISBLANK($B1323),0,VLOOKUP($B1323,Listen!$A$2:$C$45,2,FALSE))</f>
        <v>0</v>
      </c>
      <c r="X1323" s="345">
        <f>IF(ISBLANK($B1323),0,VLOOKUP($B1323,Listen!$A$2:$C$45,3,FALSE))</f>
        <v>0</v>
      </c>
      <c r="Y1323" s="372">
        <f t="shared" si="261"/>
        <v>0</v>
      </c>
      <c r="Z1323" s="372">
        <f t="shared" si="262"/>
        <v>0</v>
      </c>
      <c r="AA1323" s="372">
        <f t="shared" si="262"/>
        <v>0</v>
      </c>
      <c r="AB1323" s="372">
        <f t="shared" si="262"/>
        <v>0</v>
      </c>
      <c r="AC1323" s="372">
        <f t="shared" si="262"/>
        <v>0</v>
      </c>
      <c r="AD1323" s="372">
        <f t="shared" si="262"/>
        <v>0</v>
      </c>
      <c r="AE1323" s="372">
        <f t="shared" si="262"/>
        <v>0</v>
      </c>
      <c r="AF1323" s="346">
        <f t="shared" si="260"/>
        <v>0</v>
      </c>
      <c r="AG1323" s="346">
        <f>IF(C1323=Allgemeines!$C$12,SAV!$V1323-SAV!$AH1323,HLOOKUP(Allgemeines!$C$12-1,$AI$4:$AO$2000,ROW(C1323)-3,FALSE)-$AH1323)</f>
        <v>0</v>
      </c>
      <c r="AH1323" s="346">
        <f>HLOOKUP(Allgemeines!$C$12,$AI$4:$AO$2000,ROW(C1323)-3,FALSE)</f>
        <v>0</v>
      </c>
      <c r="AI1323" s="346">
        <f t="shared" si="251"/>
        <v>0</v>
      </c>
      <c r="AJ1323" s="346">
        <f t="shared" si="252"/>
        <v>0</v>
      </c>
      <c r="AK1323" s="346">
        <f t="shared" si="253"/>
        <v>0</v>
      </c>
      <c r="AL1323" s="346">
        <f t="shared" si="254"/>
        <v>0</v>
      </c>
      <c r="AM1323" s="346">
        <f t="shared" si="255"/>
        <v>0</v>
      </c>
      <c r="AN1323" s="346">
        <f t="shared" si="256"/>
        <v>0</v>
      </c>
      <c r="AO1323" s="346">
        <f t="shared" si="257"/>
        <v>0</v>
      </c>
    </row>
    <row r="1324" spans="1:41" x14ac:dyDescent="0.25">
      <c r="A1324" s="369"/>
      <c r="B1324" s="369"/>
      <c r="C1324" s="370"/>
      <c r="D1324" s="369"/>
      <c r="E1324" s="369"/>
      <c r="F1324" s="369"/>
      <c r="G1324" s="344">
        <f t="shared" si="258"/>
        <v>0</v>
      </c>
      <c r="H1324" s="369"/>
      <c r="I1324" s="369"/>
      <c r="J1324" s="369"/>
      <c r="K1324" s="369"/>
      <c r="L1324" s="369"/>
      <c r="M1324" s="369"/>
      <c r="N1324" s="369"/>
      <c r="O1324" s="369"/>
      <c r="P1324" s="371"/>
      <c r="Q1324" s="465">
        <f>IF(C1324&gt;Allgemeines!$C$12,0,SUM(G1324,H1324,J1324,K1324,M1324:N1324)-SUM(I1324,L1324,O1324:P1324))</f>
        <v>0</v>
      </c>
      <c r="R1324" s="369"/>
      <c r="S1324" s="369"/>
      <c r="T1324" s="369"/>
      <c r="U1324" s="369"/>
      <c r="V1324" s="344">
        <f t="shared" si="259"/>
        <v>0</v>
      </c>
      <c r="W1324" s="345">
        <f>IF(ISBLANK($B1324),0,VLOOKUP($B1324,Listen!$A$2:$C$45,2,FALSE))</f>
        <v>0</v>
      </c>
      <c r="X1324" s="345">
        <f>IF(ISBLANK($B1324),0,VLOOKUP($B1324,Listen!$A$2:$C$45,3,FALSE))</f>
        <v>0</v>
      </c>
      <c r="Y1324" s="372">
        <f t="shared" si="261"/>
        <v>0</v>
      </c>
      <c r="Z1324" s="372">
        <f t="shared" si="262"/>
        <v>0</v>
      </c>
      <c r="AA1324" s="372">
        <f t="shared" si="262"/>
        <v>0</v>
      </c>
      <c r="AB1324" s="372">
        <f t="shared" si="262"/>
        <v>0</v>
      </c>
      <c r="AC1324" s="372">
        <f t="shared" si="262"/>
        <v>0</v>
      </c>
      <c r="AD1324" s="372">
        <f t="shared" si="262"/>
        <v>0</v>
      </c>
      <c r="AE1324" s="372">
        <f t="shared" si="262"/>
        <v>0</v>
      </c>
      <c r="AF1324" s="346">
        <f t="shared" si="260"/>
        <v>0</v>
      </c>
      <c r="AG1324" s="346">
        <f>IF(C1324=Allgemeines!$C$12,SAV!$V1324-SAV!$AH1324,HLOOKUP(Allgemeines!$C$12-1,$AI$4:$AO$2000,ROW(C1324)-3,FALSE)-$AH1324)</f>
        <v>0</v>
      </c>
      <c r="AH1324" s="346">
        <f>HLOOKUP(Allgemeines!$C$12,$AI$4:$AO$2000,ROW(C1324)-3,FALSE)</f>
        <v>0</v>
      </c>
      <c r="AI1324" s="346">
        <f t="shared" si="251"/>
        <v>0</v>
      </c>
      <c r="AJ1324" s="346">
        <f t="shared" si="252"/>
        <v>0</v>
      </c>
      <c r="AK1324" s="346">
        <f t="shared" si="253"/>
        <v>0</v>
      </c>
      <c r="AL1324" s="346">
        <f t="shared" si="254"/>
        <v>0</v>
      </c>
      <c r="AM1324" s="346">
        <f t="shared" si="255"/>
        <v>0</v>
      </c>
      <c r="AN1324" s="346">
        <f t="shared" si="256"/>
        <v>0</v>
      </c>
      <c r="AO1324" s="346">
        <f t="shared" si="257"/>
        <v>0</v>
      </c>
    </row>
    <row r="1325" spans="1:41" x14ac:dyDescent="0.25">
      <c r="A1325" s="369"/>
      <c r="B1325" s="369"/>
      <c r="C1325" s="370"/>
      <c r="D1325" s="369"/>
      <c r="E1325" s="369"/>
      <c r="F1325" s="369"/>
      <c r="G1325" s="344">
        <f t="shared" si="258"/>
        <v>0</v>
      </c>
      <c r="H1325" s="369"/>
      <c r="I1325" s="369"/>
      <c r="J1325" s="369"/>
      <c r="K1325" s="369"/>
      <c r="L1325" s="369"/>
      <c r="M1325" s="369"/>
      <c r="N1325" s="369"/>
      <c r="O1325" s="369"/>
      <c r="P1325" s="371"/>
      <c r="Q1325" s="465">
        <f>IF(C1325&gt;Allgemeines!$C$12,0,SUM(G1325,H1325,J1325,K1325,M1325:N1325)-SUM(I1325,L1325,O1325:P1325))</f>
        <v>0</v>
      </c>
      <c r="R1325" s="369"/>
      <c r="S1325" s="369"/>
      <c r="T1325" s="369"/>
      <c r="U1325" s="369"/>
      <c r="V1325" s="344">
        <f t="shared" si="259"/>
        <v>0</v>
      </c>
      <c r="W1325" s="345">
        <f>IF(ISBLANK($B1325),0,VLOOKUP($B1325,Listen!$A$2:$C$45,2,FALSE))</f>
        <v>0</v>
      </c>
      <c r="X1325" s="345">
        <f>IF(ISBLANK($B1325),0,VLOOKUP($B1325,Listen!$A$2:$C$45,3,FALSE))</f>
        <v>0</v>
      </c>
      <c r="Y1325" s="372">
        <f t="shared" si="261"/>
        <v>0</v>
      </c>
      <c r="Z1325" s="372">
        <f t="shared" si="262"/>
        <v>0</v>
      </c>
      <c r="AA1325" s="372">
        <f t="shared" si="262"/>
        <v>0</v>
      </c>
      <c r="AB1325" s="372">
        <f t="shared" si="262"/>
        <v>0</v>
      </c>
      <c r="AC1325" s="372">
        <f t="shared" si="262"/>
        <v>0</v>
      </c>
      <c r="AD1325" s="372">
        <f t="shared" si="262"/>
        <v>0</v>
      </c>
      <c r="AE1325" s="372">
        <f t="shared" si="262"/>
        <v>0</v>
      </c>
      <c r="AF1325" s="346">
        <f t="shared" si="260"/>
        <v>0</v>
      </c>
      <c r="AG1325" s="346">
        <f>IF(C1325=Allgemeines!$C$12,SAV!$V1325-SAV!$AH1325,HLOOKUP(Allgemeines!$C$12-1,$AI$4:$AO$2000,ROW(C1325)-3,FALSE)-$AH1325)</f>
        <v>0</v>
      </c>
      <c r="AH1325" s="346">
        <f>HLOOKUP(Allgemeines!$C$12,$AI$4:$AO$2000,ROW(C1325)-3,FALSE)</f>
        <v>0</v>
      </c>
      <c r="AI1325" s="346">
        <f t="shared" si="251"/>
        <v>0</v>
      </c>
      <c r="AJ1325" s="346">
        <f t="shared" si="252"/>
        <v>0</v>
      </c>
      <c r="AK1325" s="346">
        <f t="shared" si="253"/>
        <v>0</v>
      </c>
      <c r="AL1325" s="346">
        <f t="shared" si="254"/>
        <v>0</v>
      </c>
      <c r="AM1325" s="346">
        <f t="shared" si="255"/>
        <v>0</v>
      </c>
      <c r="AN1325" s="346">
        <f t="shared" si="256"/>
        <v>0</v>
      </c>
      <c r="AO1325" s="346">
        <f t="shared" si="257"/>
        <v>0</v>
      </c>
    </row>
    <row r="1326" spans="1:41" x14ac:dyDescent="0.25">
      <c r="A1326" s="369"/>
      <c r="B1326" s="369"/>
      <c r="C1326" s="370"/>
      <c r="D1326" s="369"/>
      <c r="E1326" s="369"/>
      <c r="F1326" s="369"/>
      <c r="G1326" s="344">
        <f t="shared" si="258"/>
        <v>0</v>
      </c>
      <c r="H1326" s="369"/>
      <c r="I1326" s="369"/>
      <c r="J1326" s="369"/>
      <c r="K1326" s="369"/>
      <c r="L1326" s="369"/>
      <c r="M1326" s="369"/>
      <c r="N1326" s="369"/>
      <c r="O1326" s="369"/>
      <c r="P1326" s="371"/>
      <c r="Q1326" s="465">
        <f>IF(C1326&gt;Allgemeines!$C$12,0,SUM(G1326,H1326,J1326,K1326,M1326:N1326)-SUM(I1326,L1326,O1326:P1326))</f>
        <v>0</v>
      </c>
      <c r="R1326" s="369"/>
      <c r="S1326" s="369"/>
      <c r="T1326" s="369"/>
      <c r="U1326" s="369"/>
      <c r="V1326" s="344">
        <f t="shared" si="259"/>
        <v>0</v>
      </c>
      <c r="W1326" s="345">
        <f>IF(ISBLANK($B1326),0,VLOOKUP($B1326,Listen!$A$2:$C$45,2,FALSE))</f>
        <v>0</v>
      </c>
      <c r="X1326" s="345">
        <f>IF(ISBLANK($B1326),0,VLOOKUP($B1326,Listen!$A$2:$C$45,3,FALSE))</f>
        <v>0</v>
      </c>
      <c r="Y1326" s="372">
        <f t="shared" si="261"/>
        <v>0</v>
      </c>
      <c r="Z1326" s="372">
        <f t="shared" si="262"/>
        <v>0</v>
      </c>
      <c r="AA1326" s="372">
        <f t="shared" si="262"/>
        <v>0</v>
      </c>
      <c r="AB1326" s="372">
        <f t="shared" si="262"/>
        <v>0</v>
      </c>
      <c r="AC1326" s="372">
        <f t="shared" si="262"/>
        <v>0</v>
      </c>
      <c r="AD1326" s="372">
        <f t="shared" si="262"/>
        <v>0</v>
      </c>
      <c r="AE1326" s="372">
        <f t="shared" si="262"/>
        <v>0</v>
      </c>
      <c r="AF1326" s="346">
        <f t="shared" si="260"/>
        <v>0</v>
      </c>
      <c r="AG1326" s="346">
        <f>IF(C1326=Allgemeines!$C$12,SAV!$V1326-SAV!$AH1326,HLOOKUP(Allgemeines!$C$12-1,$AI$4:$AO$2000,ROW(C1326)-3,FALSE)-$AH1326)</f>
        <v>0</v>
      </c>
      <c r="AH1326" s="346">
        <f>HLOOKUP(Allgemeines!$C$12,$AI$4:$AO$2000,ROW(C1326)-3,FALSE)</f>
        <v>0</v>
      </c>
      <c r="AI1326" s="346">
        <f t="shared" si="251"/>
        <v>0</v>
      </c>
      <c r="AJ1326" s="346">
        <f t="shared" si="252"/>
        <v>0</v>
      </c>
      <c r="AK1326" s="346">
        <f t="shared" si="253"/>
        <v>0</v>
      </c>
      <c r="AL1326" s="346">
        <f t="shared" si="254"/>
        <v>0</v>
      </c>
      <c r="AM1326" s="346">
        <f t="shared" si="255"/>
        <v>0</v>
      </c>
      <c r="AN1326" s="346">
        <f t="shared" si="256"/>
        <v>0</v>
      </c>
      <c r="AO1326" s="346">
        <f t="shared" si="257"/>
        <v>0</v>
      </c>
    </row>
    <row r="1327" spans="1:41" x14ac:dyDescent="0.25">
      <c r="A1327" s="369"/>
      <c r="B1327" s="369"/>
      <c r="C1327" s="370"/>
      <c r="D1327" s="369"/>
      <c r="E1327" s="369"/>
      <c r="F1327" s="369"/>
      <c r="G1327" s="344">
        <f t="shared" si="258"/>
        <v>0</v>
      </c>
      <c r="H1327" s="369"/>
      <c r="I1327" s="369"/>
      <c r="J1327" s="369"/>
      <c r="K1327" s="369"/>
      <c r="L1327" s="369"/>
      <c r="M1327" s="369"/>
      <c r="N1327" s="369"/>
      <c r="O1327" s="369"/>
      <c r="P1327" s="371"/>
      <c r="Q1327" s="465">
        <f>IF(C1327&gt;Allgemeines!$C$12,0,SUM(G1327,H1327,J1327,K1327,M1327:N1327)-SUM(I1327,L1327,O1327:P1327))</f>
        <v>0</v>
      </c>
      <c r="R1327" s="369"/>
      <c r="S1327" s="369"/>
      <c r="T1327" s="369"/>
      <c r="U1327" s="369"/>
      <c r="V1327" s="344">
        <f t="shared" si="259"/>
        <v>0</v>
      </c>
      <c r="W1327" s="345">
        <f>IF(ISBLANK($B1327),0,VLOOKUP($B1327,Listen!$A$2:$C$45,2,FALSE))</f>
        <v>0</v>
      </c>
      <c r="X1327" s="345">
        <f>IF(ISBLANK($B1327),0,VLOOKUP($B1327,Listen!$A$2:$C$45,3,FALSE))</f>
        <v>0</v>
      </c>
      <c r="Y1327" s="372">
        <f t="shared" si="261"/>
        <v>0</v>
      </c>
      <c r="Z1327" s="372">
        <f t="shared" si="262"/>
        <v>0</v>
      </c>
      <c r="AA1327" s="372">
        <f t="shared" si="262"/>
        <v>0</v>
      </c>
      <c r="AB1327" s="372">
        <f t="shared" si="262"/>
        <v>0</v>
      </c>
      <c r="AC1327" s="372">
        <f t="shared" si="262"/>
        <v>0</v>
      </c>
      <c r="AD1327" s="372">
        <f t="shared" si="262"/>
        <v>0</v>
      </c>
      <c r="AE1327" s="372">
        <f t="shared" si="262"/>
        <v>0</v>
      </c>
      <c r="AF1327" s="346">
        <f t="shared" si="260"/>
        <v>0</v>
      </c>
      <c r="AG1327" s="346">
        <f>IF(C1327=Allgemeines!$C$12,SAV!$V1327-SAV!$AH1327,HLOOKUP(Allgemeines!$C$12-1,$AI$4:$AO$2000,ROW(C1327)-3,FALSE)-$AH1327)</f>
        <v>0</v>
      </c>
      <c r="AH1327" s="346">
        <f>HLOOKUP(Allgemeines!$C$12,$AI$4:$AO$2000,ROW(C1327)-3,FALSE)</f>
        <v>0</v>
      </c>
      <c r="AI1327" s="346">
        <f t="shared" si="251"/>
        <v>0</v>
      </c>
      <c r="AJ1327" s="346">
        <f t="shared" si="252"/>
        <v>0</v>
      </c>
      <c r="AK1327" s="346">
        <f t="shared" si="253"/>
        <v>0</v>
      </c>
      <c r="AL1327" s="346">
        <f t="shared" si="254"/>
        <v>0</v>
      </c>
      <c r="AM1327" s="346">
        <f t="shared" si="255"/>
        <v>0</v>
      </c>
      <c r="AN1327" s="346">
        <f t="shared" si="256"/>
        <v>0</v>
      </c>
      <c r="AO1327" s="346">
        <f t="shared" si="257"/>
        <v>0</v>
      </c>
    </row>
    <row r="1328" spans="1:41" x14ac:dyDescent="0.25">
      <c r="A1328" s="369"/>
      <c r="B1328" s="369"/>
      <c r="C1328" s="370"/>
      <c r="D1328" s="369"/>
      <c r="E1328" s="369"/>
      <c r="F1328" s="369"/>
      <c r="G1328" s="344">
        <f t="shared" si="258"/>
        <v>0</v>
      </c>
      <c r="H1328" s="369"/>
      <c r="I1328" s="369"/>
      <c r="J1328" s="369"/>
      <c r="K1328" s="369"/>
      <c r="L1328" s="369"/>
      <c r="M1328" s="369"/>
      <c r="N1328" s="369"/>
      <c r="O1328" s="369"/>
      <c r="P1328" s="371"/>
      <c r="Q1328" s="465">
        <f>IF(C1328&gt;Allgemeines!$C$12,0,SUM(G1328,H1328,J1328,K1328,M1328:N1328)-SUM(I1328,L1328,O1328:P1328))</f>
        <v>0</v>
      </c>
      <c r="R1328" s="369"/>
      <c r="S1328" s="369"/>
      <c r="T1328" s="369"/>
      <c r="U1328" s="369"/>
      <c r="V1328" s="344">
        <f t="shared" si="259"/>
        <v>0</v>
      </c>
      <c r="W1328" s="345">
        <f>IF(ISBLANK($B1328),0,VLOOKUP($B1328,Listen!$A$2:$C$45,2,FALSE))</f>
        <v>0</v>
      </c>
      <c r="X1328" s="345">
        <f>IF(ISBLANK($B1328),0,VLOOKUP($B1328,Listen!$A$2:$C$45,3,FALSE))</f>
        <v>0</v>
      </c>
      <c r="Y1328" s="372">
        <f t="shared" si="261"/>
        <v>0</v>
      </c>
      <c r="Z1328" s="372">
        <f t="shared" si="262"/>
        <v>0</v>
      </c>
      <c r="AA1328" s="372">
        <f t="shared" si="262"/>
        <v>0</v>
      </c>
      <c r="AB1328" s="372">
        <f t="shared" si="262"/>
        <v>0</v>
      </c>
      <c r="AC1328" s="372">
        <f t="shared" si="262"/>
        <v>0</v>
      </c>
      <c r="AD1328" s="372">
        <f t="shared" si="262"/>
        <v>0</v>
      </c>
      <c r="AE1328" s="372">
        <f t="shared" si="262"/>
        <v>0</v>
      </c>
      <c r="AF1328" s="346">
        <f t="shared" si="260"/>
        <v>0</v>
      </c>
      <c r="AG1328" s="346">
        <f>IF(C1328=Allgemeines!$C$12,SAV!$V1328-SAV!$AH1328,HLOOKUP(Allgemeines!$C$12-1,$AI$4:$AO$2000,ROW(C1328)-3,FALSE)-$AH1328)</f>
        <v>0</v>
      </c>
      <c r="AH1328" s="346">
        <f>HLOOKUP(Allgemeines!$C$12,$AI$4:$AO$2000,ROW(C1328)-3,FALSE)</f>
        <v>0</v>
      </c>
      <c r="AI1328" s="346">
        <f t="shared" si="251"/>
        <v>0</v>
      </c>
      <c r="AJ1328" s="346">
        <f t="shared" si="252"/>
        <v>0</v>
      </c>
      <c r="AK1328" s="346">
        <f t="shared" si="253"/>
        <v>0</v>
      </c>
      <c r="AL1328" s="346">
        <f t="shared" si="254"/>
        <v>0</v>
      </c>
      <c r="AM1328" s="346">
        <f t="shared" si="255"/>
        <v>0</v>
      </c>
      <c r="AN1328" s="346">
        <f t="shared" si="256"/>
        <v>0</v>
      </c>
      <c r="AO1328" s="346">
        <f t="shared" si="257"/>
        <v>0</v>
      </c>
    </row>
    <row r="1329" spans="1:41" x14ac:dyDescent="0.25">
      <c r="A1329" s="369"/>
      <c r="B1329" s="369"/>
      <c r="C1329" s="370"/>
      <c r="D1329" s="369"/>
      <c r="E1329" s="369"/>
      <c r="F1329" s="369"/>
      <c r="G1329" s="344">
        <f t="shared" si="258"/>
        <v>0</v>
      </c>
      <c r="H1329" s="369"/>
      <c r="I1329" s="369"/>
      <c r="J1329" s="369"/>
      <c r="K1329" s="369"/>
      <c r="L1329" s="369"/>
      <c r="M1329" s="369"/>
      <c r="N1329" s="369"/>
      <c r="O1329" s="369"/>
      <c r="P1329" s="371"/>
      <c r="Q1329" s="465">
        <f>IF(C1329&gt;Allgemeines!$C$12,0,SUM(G1329,H1329,J1329,K1329,M1329:N1329)-SUM(I1329,L1329,O1329:P1329))</f>
        <v>0</v>
      </c>
      <c r="R1329" s="369"/>
      <c r="S1329" s="369"/>
      <c r="T1329" s="369"/>
      <c r="U1329" s="369"/>
      <c r="V1329" s="344">
        <f t="shared" si="259"/>
        <v>0</v>
      </c>
      <c r="W1329" s="345">
        <f>IF(ISBLANK($B1329),0,VLOOKUP($B1329,Listen!$A$2:$C$45,2,FALSE))</f>
        <v>0</v>
      </c>
      <c r="X1329" s="345">
        <f>IF(ISBLANK($B1329),0,VLOOKUP($B1329,Listen!$A$2:$C$45,3,FALSE))</f>
        <v>0</v>
      </c>
      <c r="Y1329" s="372">
        <f t="shared" si="261"/>
        <v>0</v>
      </c>
      <c r="Z1329" s="372">
        <f t="shared" si="262"/>
        <v>0</v>
      </c>
      <c r="AA1329" s="372">
        <f t="shared" si="262"/>
        <v>0</v>
      </c>
      <c r="AB1329" s="372">
        <f t="shared" si="262"/>
        <v>0</v>
      </c>
      <c r="AC1329" s="372">
        <f t="shared" si="262"/>
        <v>0</v>
      </c>
      <c r="AD1329" s="372">
        <f t="shared" si="262"/>
        <v>0</v>
      </c>
      <c r="AE1329" s="372">
        <f t="shared" si="262"/>
        <v>0</v>
      </c>
      <c r="AF1329" s="346">
        <f t="shared" si="260"/>
        <v>0</v>
      </c>
      <c r="AG1329" s="346">
        <f>IF(C1329=Allgemeines!$C$12,SAV!$V1329-SAV!$AH1329,HLOOKUP(Allgemeines!$C$12-1,$AI$4:$AO$2000,ROW(C1329)-3,FALSE)-$AH1329)</f>
        <v>0</v>
      </c>
      <c r="AH1329" s="346">
        <f>HLOOKUP(Allgemeines!$C$12,$AI$4:$AO$2000,ROW(C1329)-3,FALSE)</f>
        <v>0</v>
      </c>
      <c r="AI1329" s="346">
        <f t="shared" si="251"/>
        <v>0</v>
      </c>
      <c r="AJ1329" s="346">
        <f t="shared" si="252"/>
        <v>0</v>
      </c>
      <c r="AK1329" s="346">
        <f t="shared" si="253"/>
        <v>0</v>
      </c>
      <c r="AL1329" s="346">
        <f t="shared" si="254"/>
        <v>0</v>
      </c>
      <c r="AM1329" s="346">
        <f t="shared" si="255"/>
        <v>0</v>
      </c>
      <c r="AN1329" s="346">
        <f t="shared" si="256"/>
        <v>0</v>
      </c>
      <c r="AO1329" s="346">
        <f t="shared" si="257"/>
        <v>0</v>
      </c>
    </row>
    <row r="1330" spans="1:41" x14ac:dyDescent="0.25">
      <c r="A1330" s="369"/>
      <c r="B1330" s="369"/>
      <c r="C1330" s="370"/>
      <c r="D1330" s="369"/>
      <c r="E1330" s="369"/>
      <c r="F1330" s="369"/>
      <c r="G1330" s="344">
        <f t="shared" si="258"/>
        <v>0</v>
      </c>
      <c r="H1330" s="369"/>
      <c r="I1330" s="369"/>
      <c r="J1330" s="369"/>
      <c r="K1330" s="369"/>
      <c r="L1330" s="369"/>
      <c r="M1330" s="369"/>
      <c r="N1330" s="369"/>
      <c r="O1330" s="369"/>
      <c r="P1330" s="371"/>
      <c r="Q1330" s="465">
        <f>IF(C1330&gt;Allgemeines!$C$12,0,SUM(G1330,H1330,J1330,K1330,M1330:N1330)-SUM(I1330,L1330,O1330:P1330))</f>
        <v>0</v>
      </c>
      <c r="R1330" s="369"/>
      <c r="S1330" s="369"/>
      <c r="T1330" s="369"/>
      <c r="U1330" s="369"/>
      <c r="V1330" s="344">
        <f t="shared" si="259"/>
        <v>0</v>
      </c>
      <c r="W1330" s="345">
        <f>IF(ISBLANK($B1330),0,VLOOKUP($B1330,Listen!$A$2:$C$45,2,FALSE))</f>
        <v>0</v>
      </c>
      <c r="X1330" s="345">
        <f>IF(ISBLANK($B1330),0,VLOOKUP($B1330,Listen!$A$2:$C$45,3,FALSE))</f>
        <v>0</v>
      </c>
      <c r="Y1330" s="372">
        <f t="shared" si="261"/>
        <v>0</v>
      </c>
      <c r="Z1330" s="372">
        <f t="shared" si="262"/>
        <v>0</v>
      </c>
      <c r="AA1330" s="372">
        <f t="shared" si="262"/>
        <v>0</v>
      </c>
      <c r="AB1330" s="372">
        <f t="shared" si="262"/>
        <v>0</v>
      </c>
      <c r="AC1330" s="372">
        <f t="shared" si="262"/>
        <v>0</v>
      </c>
      <c r="AD1330" s="372">
        <f t="shared" si="262"/>
        <v>0</v>
      </c>
      <c r="AE1330" s="372">
        <f t="shared" si="262"/>
        <v>0</v>
      </c>
      <c r="AF1330" s="346">
        <f t="shared" si="260"/>
        <v>0</v>
      </c>
      <c r="AG1330" s="346">
        <f>IF(C1330=Allgemeines!$C$12,SAV!$V1330-SAV!$AH1330,HLOOKUP(Allgemeines!$C$12-1,$AI$4:$AO$2000,ROW(C1330)-3,FALSE)-$AH1330)</f>
        <v>0</v>
      </c>
      <c r="AH1330" s="346">
        <f>HLOOKUP(Allgemeines!$C$12,$AI$4:$AO$2000,ROW(C1330)-3,FALSE)</f>
        <v>0</v>
      </c>
      <c r="AI1330" s="346">
        <f t="shared" si="251"/>
        <v>0</v>
      </c>
      <c r="AJ1330" s="346">
        <f t="shared" si="252"/>
        <v>0</v>
      </c>
      <c r="AK1330" s="346">
        <f t="shared" si="253"/>
        <v>0</v>
      </c>
      <c r="AL1330" s="346">
        <f t="shared" si="254"/>
        <v>0</v>
      </c>
      <c r="AM1330" s="346">
        <f t="shared" si="255"/>
        <v>0</v>
      </c>
      <c r="AN1330" s="346">
        <f t="shared" si="256"/>
        <v>0</v>
      </c>
      <c r="AO1330" s="346">
        <f t="shared" si="257"/>
        <v>0</v>
      </c>
    </row>
    <row r="1331" spans="1:41" x14ac:dyDescent="0.25">
      <c r="A1331" s="369"/>
      <c r="B1331" s="369"/>
      <c r="C1331" s="370"/>
      <c r="D1331" s="369"/>
      <c r="E1331" s="369"/>
      <c r="F1331" s="369"/>
      <c r="G1331" s="344">
        <f t="shared" si="258"/>
        <v>0</v>
      </c>
      <c r="H1331" s="369"/>
      <c r="I1331" s="369"/>
      <c r="J1331" s="369"/>
      <c r="K1331" s="369"/>
      <c r="L1331" s="369"/>
      <c r="M1331" s="369"/>
      <c r="N1331" s="369"/>
      <c r="O1331" s="369"/>
      <c r="P1331" s="371"/>
      <c r="Q1331" s="465">
        <f>IF(C1331&gt;Allgemeines!$C$12,0,SUM(G1331,H1331,J1331,K1331,M1331:N1331)-SUM(I1331,L1331,O1331:P1331))</f>
        <v>0</v>
      </c>
      <c r="R1331" s="369"/>
      <c r="S1331" s="369"/>
      <c r="T1331" s="369"/>
      <c r="U1331" s="369"/>
      <c r="V1331" s="344">
        <f t="shared" si="259"/>
        <v>0</v>
      </c>
      <c r="W1331" s="345">
        <f>IF(ISBLANK($B1331),0,VLOOKUP($B1331,Listen!$A$2:$C$45,2,FALSE))</f>
        <v>0</v>
      </c>
      <c r="X1331" s="345">
        <f>IF(ISBLANK($B1331),0,VLOOKUP($B1331,Listen!$A$2:$C$45,3,FALSE))</f>
        <v>0</v>
      </c>
      <c r="Y1331" s="372">
        <f t="shared" si="261"/>
        <v>0</v>
      </c>
      <c r="Z1331" s="372">
        <f t="shared" si="262"/>
        <v>0</v>
      </c>
      <c r="AA1331" s="372">
        <f t="shared" si="262"/>
        <v>0</v>
      </c>
      <c r="AB1331" s="372">
        <f t="shared" si="262"/>
        <v>0</v>
      </c>
      <c r="AC1331" s="372">
        <f t="shared" si="262"/>
        <v>0</v>
      </c>
      <c r="AD1331" s="372">
        <f t="shared" si="262"/>
        <v>0</v>
      </c>
      <c r="AE1331" s="372">
        <f t="shared" si="262"/>
        <v>0</v>
      </c>
      <c r="AF1331" s="346">
        <f t="shared" si="260"/>
        <v>0</v>
      </c>
      <c r="AG1331" s="346">
        <f>IF(C1331=Allgemeines!$C$12,SAV!$V1331-SAV!$AH1331,HLOOKUP(Allgemeines!$C$12-1,$AI$4:$AO$2000,ROW(C1331)-3,FALSE)-$AH1331)</f>
        <v>0</v>
      </c>
      <c r="AH1331" s="346">
        <f>HLOOKUP(Allgemeines!$C$12,$AI$4:$AO$2000,ROW(C1331)-3,FALSE)</f>
        <v>0</v>
      </c>
      <c r="AI1331" s="346">
        <f t="shared" si="251"/>
        <v>0</v>
      </c>
      <c r="AJ1331" s="346">
        <f t="shared" si="252"/>
        <v>0</v>
      </c>
      <c r="AK1331" s="346">
        <f t="shared" si="253"/>
        <v>0</v>
      </c>
      <c r="AL1331" s="346">
        <f t="shared" si="254"/>
        <v>0</v>
      </c>
      <c r="AM1331" s="346">
        <f t="shared" si="255"/>
        <v>0</v>
      </c>
      <c r="AN1331" s="346">
        <f t="shared" si="256"/>
        <v>0</v>
      </c>
      <c r="AO1331" s="346">
        <f t="shared" si="257"/>
        <v>0</v>
      </c>
    </row>
    <row r="1332" spans="1:41" x14ac:dyDescent="0.25">
      <c r="A1332" s="369"/>
      <c r="B1332" s="369"/>
      <c r="C1332" s="370"/>
      <c r="D1332" s="369"/>
      <c r="E1332" s="369"/>
      <c r="F1332" s="369"/>
      <c r="G1332" s="344">
        <f t="shared" si="258"/>
        <v>0</v>
      </c>
      <c r="H1332" s="369"/>
      <c r="I1332" s="369"/>
      <c r="J1332" s="369"/>
      <c r="K1332" s="369"/>
      <c r="L1332" s="369"/>
      <c r="M1332" s="369"/>
      <c r="N1332" s="369"/>
      <c r="O1332" s="369"/>
      <c r="P1332" s="371"/>
      <c r="Q1332" s="465">
        <f>IF(C1332&gt;Allgemeines!$C$12,0,SUM(G1332,H1332,J1332,K1332,M1332:N1332)-SUM(I1332,L1332,O1332:P1332))</f>
        <v>0</v>
      </c>
      <c r="R1332" s="369"/>
      <c r="S1332" s="369"/>
      <c r="T1332" s="369"/>
      <c r="U1332" s="369"/>
      <c r="V1332" s="344">
        <f t="shared" si="259"/>
        <v>0</v>
      </c>
      <c r="W1332" s="345">
        <f>IF(ISBLANK($B1332),0,VLOOKUP($B1332,Listen!$A$2:$C$45,2,FALSE))</f>
        <v>0</v>
      </c>
      <c r="X1332" s="345">
        <f>IF(ISBLANK($B1332),0,VLOOKUP($B1332,Listen!$A$2:$C$45,3,FALSE))</f>
        <v>0</v>
      </c>
      <c r="Y1332" s="372">
        <f t="shared" si="261"/>
        <v>0</v>
      </c>
      <c r="Z1332" s="372">
        <f t="shared" si="262"/>
        <v>0</v>
      </c>
      <c r="AA1332" s="372">
        <f t="shared" si="262"/>
        <v>0</v>
      </c>
      <c r="AB1332" s="372">
        <f t="shared" si="262"/>
        <v>0</v>
      </c>
      <c r="AC1332" s="372">
        <f t="shared" si="262"/>
        <v>0</v>
      </c>
      <c r="AD1332" s="372">
        <f t="shared" si="262"/>
        <v>0</v>
      </c>
      <c r="AE1332" s="372">
        <f t="shared" si="262"/>
        <v>0</v>
      </c>
      <c r="AF1332" s="346">
        <f t="shared" si="260"/>
        <v>0</v>
      </c>
      <c r="AG1332" s="346">
        <f>IF(C1332=Allgemeines!$C$12,SAV!$V1332-SAV!$AH1332,HLOOKUP(Allgemeines!$C$12-1,$AI$4:$AO$2000,ROW(C1332)-3,FALSE)-$AH1332)</f>
        <v>0</v>
      </c>
      <c r="AH1332" s="346">
        <f>HLOOKUP(Allgemeines!$C$12,$AI$4:$AO$2000,ROW(C1332)-3,FALSE)</f>
        <v>0</v>
      </c>
      <c r="AI1332" s="346">
        <f t="shared" si="251"/>
        <v>0</v>
      </c>
      <c r="AJ1332" s="346">
        <f t="shared" si="252"/>
        <v>0</v>
      </c>
      <c r="AK1332" s="346">
        <f t="shared" si="253"/>
        <v>0</v>
      </c>
      <c r="AL1332" s="346">
        <f t="shared" si="254"/>
        <v>0</v>
      </c>
      <c r="AM1332" s="346">
        <f t="shared" si="255"/>
        <v>0</v>
      </c>
      <c r="AN1332" s="346">
        <f t="shared" si="256"/>
        <v>0</v>
      </c>
      <c r="AO1332" s="346">
        <f t="shared" si="257"/>
        <v>0</v>
      </c>
    </row>
    <row r="1333" spans="1:41" x14ac:dyDescent="0.25">
      <c r="A1333" s="369"/>
      <c r="B1333" s="369"/>
      <c r="C1333" s="370"/>
      <c r="D1333" s="369"/>
      <c r="E1333" s="369"/>
      <c r="F1333" s="369"/>
      <c r="G1333" s="344">
        <f t="shared" si="258"/>
        <v>0</v>
      </c>
      <c r="H1333" s="369"/>
      <c r="I1333" s="369"/>
      <c r="J1333" s="369"/>
      <c r="K1333" s="369"/>
      <c r="L1333" s="369"/>
      <c r="M1333" s="369"/>
      <c r="N1333" s="369"/>
      <c r="O1333" s="369"/>
      <c r="P1333" s="371"/>
      <c r="Q1333" s="465">
        <f>IF(C1333&gt;Allgemeines!$C$12,0,SUM(G1333,H1333,J1333,K1333,M1333:N1333)-SUM(I1333,L1333,O1333:P1333))</f>
        <v>0</v>
      </c>
      <c r="R1333" s="369"/>
      <c r="S1333" s="369"/>
      <c r="T1333" s="369"/>
      <c r="U1333" s="369"/>
      <c r="V1333" s="344">
        <f t="shared" si="259"/>
        <v>0</v>
      </c>
      <c r="W1333" s="345">
        <f>IF(ISBLANK($B1333),0,VLOOKUP($B1333,Listen!$A$2:$C$45,2,FALSE))</f>
        <v>0</v>
      </c>
      <c r="X1333" s="345">
        <f>IF(ISBLANK($B1333),0,VLOOKUP($B1333,Listen!$A$2:$C$45,3,FALSE))</f>
        <v>0</v>
      </c>
      <c r="Y1333" s="372">
        <f t="shared" si="261"/>
        <v>0</v>
      </c>
      <c r="Z1333" s="372">
        <f t="shared" si="262"/>
        <v>0</v>
      </c>
      <c r="AA1333" s="372">
        <f t="shared" si="262"/>
        <v>0</v>
      </c>
      <c r="AB1333" s="372">
        <f t="shared" si="262"/>
        <v>0</v>
      </c>
      <c r="AC1333" s="372">
        <f t="shared" si="262"/>
        <v>0</v>
      </c>
      <c r="AD1333" s="372">
        <f t="shared" si="262"/>
        <v>0</v>
      </c>
      <c r="AE1333" s="372">
        <f t="shared" si="262"/>
        <v>0</v>
      </c>
      <c r="AF1333" s="346">
        <f t="shared" si="260"/>
        <v>0</v>
      </c>
      <c r="AG1333" s="346">
        <f>IF(C1333=Allgemeines!$C$12,SAV!$V1333-SAV!$AH1333,HLOOKUP(Allgemeines!$C$12-1,$AI$4:$AO$2000,ROW(C1333)-3,FALSE)-$AH1333)</f>
        <v>0</v>
      </c>
      <c r="AH1333" s="346">
        <f>HLOOKUP(Allgemeines!$C$12,$AI$4:$AO$2000,ROW(C1333)-3,FALSE)</f>
        <v>0</v>
      </c>
      <c r="AI1333" s="346">
        <f t="shared" si="251"/>
        <v>0</v>
      </c>
      <c r="AJ1333" s="346">
        <f t="shared" si="252"/>
        <v>0</v>
      </c>
      <c r="AK1333" s="346">
        <f t="shared" si="253"/>
        <v>0</v>
      </c>
      <c r="AL1333" s="346">
        <f t="shared" si="254"/>
        <v>0</v>
      </c>
      <c r="AM1333" s="346">
        <f t="shared" si="255"/>
        <v>0</v>
      </c>
      <c r="AN1333" s="346">
        <f t="shared" si="256"/>
        <v>0</v>
      </c>
      <c r="AO1333" s="346">
        <f t="shared" si="257"/>
        <v>0</v>
      </c>
    </row>
    <row r="1334" spans="1:41" x14ac:dyDescent="0.25">
      <c r="A1334" s="369"/>
      <c r="B1334" s="369"/>
      <c r="C1334" s="370"/>
      <c r="D1334" s="369"/>
      <c r="E1334" s="369"/>
      <c r="F1334" s="369"/>
      <c r="G1334" s="344">
        <f t="shared" si="258"/>
        <v>0</v>
      </c>
      <c r="H1334" s="369"/>
      <c r="I1334" s="369"/>
      <c r="J1334" s="369"/>
      <c r="K1334" s="369"/>
      <c r="L1334" s="369"/>
      <c r="M1334" s="369"/>
      <c r="N1334" s="369"/>
      <c r="O1334" s="369"/>
      <c r="P1334" s="371"/>
      <c r="Q1334" s="465">
        <f>IF(C1334&gt;Allgemeines!$C$12,0,SUM(G1334,H1334,J1334,K1334,M1334:N1334)-SUM(I1334,L1334,O1334:P1334))</f>
        <v>0</v>
      </c>
      <c r="R1334" s="369"/>
      <c r="S1334" s="369"/>
      <c r="T1334" s="369"/>
      <c r="U1334" s="369"/>
      <c r="V1334" s="344">
        <f t="shared" si="259"/>
        <v>0</v>
      </c>
      <c r="W1334" s="345">
        <f>IF(ISBLANK($B1334),0,VLOOKUP($B1334,Listen!$A$2:$C$45,2,FALSE))</f>
        <v>0</v>
      </c>
      <c r="X1334" s="345">
        <f>IF(ISBLANK($B1334),0,VLOOKUP($B1334,Listen!$A$2:$C$45,3,FALSE))</f>
        <v>0</v>
      </c>
      <c r="Y1334" s="372">
        <f t="shared" si="261"/>
        <v>0</v>
      </c>
      <c r="Z1334" s="372">
        <f t="shared" si="262"/>
        <v>0</v>
      </c>
      <c r="AA1334" s="372">
        <f t="shared" si="262"/>
        <v>0</v>
      </c>
      <c r="AB1334" s="372">
        <f t="shared" si="262"/>
        <v>0</v>
      </c>
      <c r="AC1334" s="372">
        <f t="shared" si="262"/>
        <v>0</v>
      </c>
      <c r="AD1334" s="372">
        <f t="shared" si="262"/>
        <v>0</v>
      </c>
      <c r="AE1334" s="372">
        <f t="shared" si="262"/>
        <v>0</v>
      </c>
      <c r="AF1334" s="346">
        <f t="shared" si="260"/>
        <v>0</v>
      </c>
      <c r="AG1334" s="346">
        <f>IF(C1334=Allgemeines!$C$12,SAV!$V1334-SAV!$AH1334,HLOOKUP(Allgemeines!$C$12-1,$AI$4:$AO$2000,ROW(C1334)-3,FALSE)-$AH1334)</f>
        <v>0</v>
      </c>
      <c r="AH1334" s="346">
        <f>HLOOKUP(Allgemeines!$C$12,$AI$4:$AO$2000,ROW(C1334)-3,FALSE)</f>
        <v>0</v>
      </c>
      <c r="AI1334" s="346">
        <f t="shared" si="251"/>
        <v>0</v>
      </c>
      <c r="AJ1334" s="346">
        <f t="shared" si="252"/>
        <v>0</v>
      </c>
      <c r="AK1334" s="346">
        <f t="shared" si="253"/>
        <v>0</v>
      </c>
      <c r="AL1334" s="346">
        <f t="shared" si="254"/>
        <v>0</v>
      </c>
      <c r="AM1334" s="346">
        <f t="shared" si="255"/>
        <v>0</v>
      </c>
      <c r="AN1334" s="346">
        <f t="shared" si="256"/>
        <v>0</v>
      </c>
      <c r="AO1334" s="346">
        <f t="shared" si="257"/>
        <v>0</v>
      </c>
    </row>
    <row r="1335" spans="1:41" x14ac:dyDescent="0.25">
      <c r="A1335" s="369"/>
      <c r="B1335" s="369"/>
      <c r="C1335" s="370"/>
      <c r="D1335" s="369"/>
      <c r="E1335" s="369"/>
      <c r="F1335" s="369"/>
      <c r="G1335" s="344">
        <f t="shared" si="258"/>
        <v>0</v>
      </c>
      <c r="H1335" s="369"/>
      <c r="I1335" s="369"/>
      <c r="J1335" s="369"/>
      <c r="K1335" s="369"/>
      <c r="L1335" s="369"/>
      <c r="M1335" s="369"/>
      <c r="N1335" s="369"/>
      <c r="O1335" s="369"/>
      <c r="P1335" s="371"/>
      <c r="Q1335" s="465">
        <f>IF(C1335&gt;Allgemeines!$C$12,0,SUM(G1335,H1335,J1335,K1335,M1335:N1335)-SUM(I1335,L1335,O1335:P1335))</f>
        <v>0</v>
      </c>
      <c r="R1335" s="369"/>
      <c r="S1335" s="369"/>
      <c r="T1335" s="369"/>
      <c r="U1335" s="369"/>
      <c r="V1335" s="344">
        <f t="shared" si="259"/>
        <v>0</v>
      </c>
      <c r="W1335" s="345">
        <f>IF(ISBLANK($B1335),0,VLOOKUP($B1335,Listen!$A$2:$C$45,2,FALSE))</f>
        <v>0</v>
      </c>
      <c r="X1335" s="345">
        <f>IF(ISBLANK($B1335),0,VLOOKUP($B1335,Listen!$A$2:$C$45,3,FALSE))</f>
        <v>0</v>
      </c>
      <c r="Y1335" s="372">
        <f t="shared" si="261"/>
        <v>0</v>
      </c>
      <c r="Z1335" s="372">
        <f t="shared" si="262"/>
        <v>0</v>
      </c>
      <c r="AA1335" s="372">
        <f t="shared" si="262"/>
        <v>0</v>
      </c>
      <c r="AB1335" s="372">
        <f t="shared" si="262"/>
        <v>0</v>
      </c>
      <c r="AC1335" s="372">
        <f t="shared" si="262"/>
        <v>0</v>
      </c>
      <c r="AD1335" s="372">
        <f t="shared" si="262"/>
        <v>0</v>
      </c>
      <c r="AE1335" s="372">
        <f t="shared" si="262"/>
        <v>0</v>
      </c>
      <c r="AF1335" s="346">
        <f t="shared" si="260"/>
        <v>0</v>
      </c>
      <c r="AG1335" s="346">
        <f>IF(C1335=Allgemeines!$C$12,SAV!$V1335-SAV!$AH1335,HLOOKUP(Allgemeines!$C$12-1,$AI$4:$AO$2000,ROW(C1335)-3,FALSE)-$AH1335)</f>
        <v>0</v>
      </c>
      <c r="AH1335" s="346">
        <f>HLOOKUP(Allgemeines!$C$12,$AI$4:$AO$2000,ROW(C1335)-3,FALSE)</f>
        <v>0</v>
      </c>
      <c r="AI1335" s="346">
        <f t="shared" si="251"/>
        <v>0</v>
      </c>
      <c r="AJ1335" s="346">
        <f t="shared" si="252"/>
        <v>0</v>
      </c>
      <c r="AK1335" s="346">
        <f t="shared" si="253"/>
        <v>0</v>
      </c>
      <c r="AL1335" s="346">
        <f t="shared" si="254"/>
        <v>0</v>
      </c>
      <c r="AM1335" s="346">
        <f t="shared" si="255"/>
        <v>0</v>
      </c>
      <c r="AN1335" s="346">
        <f t="shared" si="256"/>
        <v>0</v>
      </c>
      <c r="AO1335" s="346">
        <f t="shared" si="257"/>
        <v>0</v>
      </c>
    </row>
    <row r="1336" spans="1:41" x14ac:dyDescent="0.25">
      <c r="A1336" s="369"/>
      <c r="B1336" s="369"/>
      <c r="C1336" s="370"/>
      <c r="D1336" s="369"/>
      <c r="E1336" s="369"/>
      <c r="F1336" s="369"/>
      <c r="G1336" s="344">
        <f t="shared" si="258"/>
        <v>0</v>
      </c>
      <c r="H1336" s="369"/>
      <c r="I1336" s="369"/>
      <c r="J1336" s="369"/>
      <c r="K1336" s="369"/>
      <c r="L1336" s="369"/>
      <c r="M1336" s="369"/>
      <c r="N1336" s="369"/>
      <c r="O1336" s="369"/>
      <c r="P1336" s="371"/>
      <c r="Q1336" s="465">
        <f>IF(C1336&gt;Allgemeines!$C$12,0,SUM(G1336,H1336,J1336,K1336,M1336:N1336)-SUM(I1336,L1336,O1336:P1336))</f>
        <v>0</v>
      </c>
      <c r="R1336" s="369"/>
      <c r="S1336" s="369"/>
      <c r="T1336" s="369"/>
      <c r="U1336" s="369"/>
      <c r="V1336" s="344">
        <f t="shared" si="259"/>
        <v>0</v>
      </c>
      <c r="W1336" s="345">
        <f>IF(ISBLANK($B1336),0,VLOOKUP($B1336,Listen!$A$2:$C$45,2,FALSE))</f>
        <v>0</v>
      </c>
      <c r="X1336" s="345">
        <f>IF(ISBLANK($B1336),0,VLOOKUP($B1336,Listen!$A$2:$C$45,3,FALSE))</f>
        <v>0</v>
      </c>
      <c r="Y1336" s="372">
        <f t="shared" si="261"/>
        <v>0</v>
      </c>
      <c r="Z1336" s="372">
        <f t="shared" si="262"/>
        <v>0</v>
      </c>
      <c r="AA1336" s="372">
        <f t="shared" si="262"/>
        <v>0</v>
      </c>
      <c r="AB1336" s="372">
        <f t="shared" si="262"/>
        <v>0</v>
      </c>
      <c r="AC1336" s="372">
        <f t="shared" si="262"/>
        <v>0</v>
      </c>
      <c r="AD1336" s="372">
        <f t="shared" si="262"/>
        <v>0</v>
      </c>
      <c r="AE1336" s="372">
        <f t="shared" si="262"/>
        <v>0</v>
      </c>
      <c r="AF1336" s="346">
        <f t="shared" si="260"/>
        <v>0</v>
      </c>
      <c r="AG1336" s="346">
        <f>IF(C1336=Allgemeines!$C$12,SAV!$V1336-SAV!$AH1336,HLOOKUP(Allgemeines!$C$12-1,$AI$4:$AO$2000,ROW(C1336)-3,FALSE)-$AH1336)</f>
        <v>0</v>
      </c>
      <c r="AH1336" s="346">
        <f>HLOOKUP(Allgemeines!$C$12,$AI$4:$AO$2000,ROW(C1336)-3,FALSE)</f>
        <v>0</v>
      </c>
      <c r="AI1336" s="346">
        <f t="shared" si="251"/>
        <v>0</v>
      </c>
      <c r="AJ1336" s="346">
        <f t="shared" si="252"/>
        <v>0</v>
      </c>
      <c r="AK1336" s="346">
        <f t="shared" si="253"/>
        <v>0</v>
      </c>
      <c r="AL1336" s="346">
        <f t="shared" si="254"/>
        <v>0</v>
      </c>
      <c r="AM1336" s="346">
        <f t="shared" si="255"/>
        <v>0</v>
      </c>
      <c r="AN1336" s="346">
        <f t="shared" si="256"/>
        <v>0</v>
      </c>
      <c r="AO1336" s="346">
        <f t="shared" si="257"/>
        <v>0</v>
      </c>
    </row>
    <row r="1337" spans="1:41" x14ac:dyDescent="0.25">
      <c r="A1337" s="369"/>
      <c r="B1337" s="369"/>
      <c r="C1337" s="370"/>
      <c r="D1337" s="369"/>
      <c r="E1337" s="369"/>
      <c r="F1337" s="369"/>
      <c r="G1337" s="344">
        <f t="shared" si="258"/>
        <v>0</v>
      </c>
      <c r="H1337" s="369"/>
      <c r="I1337" s="369"/>
      <c r="J1337" s="369"/>
      <c r="K1337" s="369"/>
      <c r="L1337" s="369"/>
      <c r="M1337" s="369"/>
      <c r="N1337" s="369"/>
      <c r="O1337" s="369"/>
      <c r="P1337" s="371"/>
      <c r="Q1337" s="465">
        <f>IF(C1337&gt;Allgemeines!$C$12,0,SUM(G1337,H1337,J1337,K1337,M1337:N1337)-SUM(I1337,L1337,O1337:P1337))</f>
        <v>0</v>
      </c>
      <c r="R1337" s="369"/>
      <c r="S1337" s="369"/>
      <c r="T1337" s="369"/>
      <c r="U1337" s="369"/>
      <c r="V1337" s="344">
        <f t="shared" si="259"/>
        <v>0</v>
      </c>
      <c r="W1337" s="345">
        <f>IF(ISBLANK($B1337),0,VLOOKUP($B1337,Listen!$A$2:$C$45,2,FALSE))</f>
        <v>0</v>
      </c>
      <c r="X1337" s="345">
        <f>IF(ISBLANK($B1337),0,VLOOKUP($B1337,Listen!$A$2:$C$45,3,FALSE))</f>
        <v>0</v>
      </c>
      <c r="Y1337" s="372">
        <f t="shared" si="261"/>
        <v>0</v>
      </c>
      <c r="Z1337" s="372">
        <f t="shared" si="262"/>
        <v>0</v>
      </c>
      <c r="AA1337" s="372">
        <f t="shared" si="262"/>
        <v>0</v>
      </c>
      <c r="AB1337" s="372">
        <f t="shared" si="262"/>
        <v>0</v>
      </c>
      <c r="AC1337" s="372">
        <f t="shared" si="262"/>
        <v>0</v>
      </c>
      <c r="AD1337" s="372">
        <f t="shared" si="262"/>
        <v>0</v>
      </c>
      <c r="AE1337" s="372">
        <f t="shared" si="262"/>
        <v>0</v>
      </c>
      <c r="AF1337" s="346">
        <f t="shared" si="260"/>
        <v>0</v>
      </c>
      <c r="AG1337" s="346">
        <f>IF(C1337=Allgemeines!$C$12,SAV!$V1337-SAV!$AH1337,HLOOKUP(Allgemeines!$C$12-1,$AI$4:$AO$2000,ROW(C1337)-3,FALSE)-$AH1337)</f>
        <v>0</v>
      </c>
      <c r="AH1337" s="346">
        <f>HLOOKUP(Allgemeines!$C$12,$AI$4:$AO$2000,ROW(C1337)-3,FALSE)</f>
        <v>0</v>
      </c>
      <c r="AI1337" s="346">
        <f t="shared" si="251"/>
        <v>0</v>
      </c>
      <c r="AJ1337" s="346">
        <f t="shared" si="252"/>
        <v>0</v>
      </c>
      <c r="AK1337" s="346">
        <f t="shared" si="253"/>
        <v>0</v>
      </c>
      <c r="AL1337" s="346">
        <f t="shared" si="254"/>
        <v>0</v>
      </c>
      <c r="AM1337" s="346">
        <f t="shared" si="255"/>
        <v>0</v>
      </c>
      <c r="AN1337" s="346">
        <f t="shared" si="256"/>
        <v>0</v>
      </c>
      <c r="AO1337" s="346">
        <f t="shared" si="257"/>
        <v>0</v>
      </c>
    </row>
    <row r="1338" spans="1:41" x14ac:dyDescent="0.25">
      <c r="A1338" s="369"/>
      <c r="B1338" s="369"/>
      <c r="C1338" s="370"/>
      <c r="D1338" s="369"/>
      <c r="E1338" s="369"/>
      <c r="F1338" s="369"/>
      <c r="G1338" s="344">
        <f t="shared" si="258"/>
        <v>0</v>
      </c>
      <c r="H1338" s="369"/>
      <c r="I1338" s="369"/>
      <c r="J1338" s="369"/>
      <c r="K1338" s="369"/>
      <c r="L1338" s="369"/>
      <c r="M1338" s="369"/>
      <c r="N1338" s="369"/>
      <c r="O1338" s="369"/>
      <c r="P1338" s="371"/>
      <c r="Q1338" s="465">
        <f>IF(C1338&gt;Allgemeines!$C$12,0,SUM(G1338,H1338,J1338,K1338,M1338:N1338)-SUM(I1338,L1338,O1338:P1338))</f>
        <v>0</v>
      </c>
      <c r="R1338" s="369"/>
      <c r="S1338" s="369"/>
      <c r="T1338" s="369"/>
      <c r="U1338" s="369"/>
      <c r="V1338" s="344">
        <f t="shared" si="259"/>
        <v>0</v>
      </c>
      <c r="W1338" s="345">
        <f>IF(ISBLANK($B1338),0,VLOOKUP($B1338,Listen!$A$2:$C$45,2,FALSE))</f>
        <v>0</v>
      </c>
      <c r="X1338" s="345">
        <f>IF(ISBLANK($B1338),0,VLOOKUP($B1338,Listen!$A$2:$C$45,3,FALSE))</f>
        <v>0</v>
      </c>
      <c r="Y1338" s="372">
        <f t="shared" si="261"/>
        <v>0</v>
      </c>
      <c r="Z1338" s="372">
        <f t="shared" si="262"/>
        <v>0</v>
      </c>
      <c r="AA1338" s="372">
        <f t="shared" si="262"/>
        <v>0</v>
      </c>
      <c r="AB1338" s="372">
        <f t="shared" si="262"/>
        <v>0</v>
      </c>
      <c r="AC1338" s="372">
        <f t="shared" si="262"/>
        <v>0</v>
      </c>
      <c r="AD1338" s="372">
        <f t="shared" si="262"/>
        <v>0</v>
      </c>
      <c r="AE1338" s="372">
        <f t="shared" si="262"/>
        <v>0</v>
      </c>
      <c r="AF1338" s="346">
        <f t="shared" si="260"/>
        <v>0</v>
      </c>
      <c r="AG1338" s="346">
        <f>IF(C1338=Allgemeines!$C$12,SAV!$V1338-SAV!$AH1338,HLOOKUP(Allgemeines!$C$12-1,$AI$4:$AO$2000,ROW(C1338)-3,FALSE)-$AH1338)</f>
        <v>0</v>
      </c>
      <c r="AH1338" s="346">
        <f>HLOOKUP(Allgemeines!$C$12,$AI$4:$AO$2000,ROW(C1338)-3,FALSE)</f>
        <v>0</v>
      </c>
      <c r="AI1338" s="346">
        <f t="shared" si="251"/>
        <v>0</v>
      </c>
      <c r="AJ1338" s="346">
        <f t="shared" si="252"/>
        <v>0</v>
      </c>
      <c r="AK1338" s="346">
        <f t="shared" si="253"/>
        <v>0</v>
      </c>
      <c r="AL1338" s="346">
        <f t="shared" si="254"/>
        <v>0</v>
      </c>
      <c r="AM1338" s="346">
        <f t="shared" si="255"/>
        <v>0</v>
      </c>
      <c r="AN1338" s="346">
        <f t="shared" si="256"/>
        <v>0</v>
      </c>
      <c r="AO1338" s="346">
        <f t="shared" si="257"/>
        <v>0</v>
      </c>
    </row>
    <row r="1339" spans="1:41" x14ac:dyDescent="0.25">
      <c r="A1339" s="369"/>
      <c r="B1339" s="369"/>
      <c r="C1339" s="370"/>
      <c r="D1339" s="369"/>
      <c r="E1339" s="369"/>
      <c r="F1339" s="369"/>
      <c r="G1339" s="344">
        <f t="shared" si="258"/>
        <v>0</v>
      </c>
      <c r="H1339" s="369"/>
      <c r="I1339" s="369"/>
      <c r="J1339" s="369"/>
      <c r="K1339" s="369"/>
      <c r="L1339" s="369"/>
      <c r="M1339" s="369"/>
      <c r="N1339" s="369"/>
      <c r="O1339" s="369"/>
      <c r="P1339" s="371"/>
      <c r="Q1339" s="465">
        <f>IF(C1339&gt;Allgemeines!$C$12,0,SUM(G1339,H1339,J1339,K1339,M1339:N1339)-SUM(I1339,L1339,O1339:P1339))</f>
        <v>0</v>
      </c>
      <c r="R1339" s="369"/>
      <c r="S1339" s="369"/>
      <c r="T1339" s="369"/>
      <c r="U1339" s="369"/>
      <c r="V1339" s="344">
        <f t="shared" si="259"/>
        <v>0</v>
      </c>
      <c r="W1339" s="345">
        <f>IF(ISBLANK($B1339),0,VLOOKUP($B1339,Listen!$A$2:$C$45,2,FALSE))</f>
        <v>0</v>
      </c>
      <c r="X1339" s="345">
        <f>IF(ISBLANK($B1339),0,VLOOKUP($B1339,Listen!$A$2:$C$45,3,FALSE))</f>
        <v>0</v>
      </c>
      <c r="Y1339" s="372">
        <f t="shared" si="261"/>
        <v>0</v>
      </c>
      <c r="Z1339" s="372">
        <f t="shared" si="262"/>
        <v>0</v>
      </c>
      <c r="AA1339" s="372">
        <f t="shared" si="262"/>
        <v>0</v>
      </c>
      <c r="AB1339" s="372">
        <f t="shared" si="262"/>
        <v>0</v>
      </c>
      <c r="AC1339" s="372">
        <f t="shared" si="262"/>
        <v>0</v>
      </c>
      <c r="AD1339" s="372">
        <f t="shared" si="262"/>
        <v>0</v>
      </c>
      <c r="AE1339" s="372">
        <f t="shared" si="262"/>
        <v>0</v>
      </c>
      <c r="AF1339" s="346">
        <f t="shared" si="260"/>
        <v>0</v>
      </c>
      <c r="AG1339" s="346">
        <f>IF(C1339=Allgemeines!$C$12,SAV!$V1339-SAV!$AH1339,HLOOKUP(Allgemeines!$C$12-1,$AI$4:$AO$2000,ROW(C1339)-3,FALSE)-$AH1339)</f>
        <v>0</v>
      </c>
      <c r="AH1339" s="346">
        <f>HLOOKUP(Allgemeines!$C$12,$AI$4:$AO$2000,ROW(C1339)-3,FALSE)</f>
        <v>0</v>
      </c>
      <c r="AI1339" s="346">
        <f t="shared" si="251"/>
        <v>0</v>
      </c>
      <c r="AJ1339" s="346">
        <f t="shared" si="252"/>
        <v>0</v>
      </c>
      <c r="AK1339" s="346">
        <f t="shared" si="253"/>
        <v>0</v>
      </c>
      <c r="AL1339" s="346">
        <f t="shared" si="254"/>
        <v>0</v>
      </c>
      <c r="AM1339" s="346">
        <f t="shared" si="255"/>
        <v>0</v>
      </c>
      <c r="AN1339" s="346">
        <f t="shared" si="256"/>
        <v>0</v>
      </c>
      <c r="AO1339" s="346">
        <f t="shared" si="257"/>
        <v>0</v>
      </c>
    </row>
    <row r="1340" spans="1:41" x14ac:dyDescent="0.25">
      <c r="A1340" s="369"/>
      <c r="B1340" s="369"/>
      <c r="C1340" s="370"/>
      <c r="D1340" s="369"/>
      <c r="E1340" s="369"/>
      <c r="F1340" s="369"/>
      <c r="G1340" s="344">
        <f t="shared" si="258"/>
        <v>0</v>
      </c>
      <c r="H1340" s="369"/>
      <c r="I1340" s="369"/>
      <c r="J1340" s="369"/>
      <c r="K1340" s="369"/>
      <c r="L1340" s="369"/>
      <c r="M1340" s="369"/>
      <c r="N1340" s="369"/>
      <c r="O1340" s="369"/>
      <c r="P1340" s="371"/>
      <c r="Q1340" s="465">
        <f>IF(C1340&gt;Allgemeines!$C$12,0,SUM(G1340,H1340,J1340,K1340,M1340:N1340)-SUM(I1340,L1340,O1340:P1340))</f>
        <v>0</v>
      </c>
      <c r="R1340" s="369"/>
      <c r="S1340" s="369"/>
      <c r="T1340" s="369"/>
      <c r="U1340" s="369"/>
      <c r="V1340" s="344">
        <f t="shared" si="259"/>
        <v>0</v>
      </c>
      <c r="W1340" s="345">
        <f>IF(ISBLANK($B1340),0,VLOOKUP($B1340,Listen!$A$2:$C$45,2,FALSE))</f>
        <v>0</v>
      </c>
      <c r="X1340" s="345">
        <f>IF(ISBLANK($B1340),0,VLOOKUP($B1340,Listen!$A$2:$C$45,3,FALSE))</f>
        <v>0</v>
      </c>
      <c r="Y1340" s="372">
        <f t="shared" si="261"/>
        <v>0</v>
      </c>
      <c r="Z1340" s="372">
        <f t="shared" si="262"/>
        <v>0</v>
      </c>
      <c r="AA1340" s="372">
        <f t="shared" si="262"/>
        <v>0</v>
      </c>
      <c r="AB1340" s="372">
        <f t="shared" si="262"/>
        <v>0</v>
      </c>
      <c r="AC1340" s="372">
        <f t="shared" si="262"/>
        <v>0</v>
      </c>
      <c r="AD1340" s="372">
        <f t="shared" si="262"/>
        <v>0</v>
      </c>
      <c r="AE1340" s="372">
        <f t="shared" si="262"/>
        <v>0</v>
      </c>
      <c r="AF1340" s="346">
        <f t="shared" si="260"/>
        <v>0</v>
      </c>
      <c r="AG1340" s="346">
        <f>IF(C1340=Allgemeines!$C$12,SAV!$V1340-SAV!$AH1340,HLOOKUP(Allgemeines!$C$12-1,$AI$4:$AO$2000,ROW(C1340)-3,FALSE)-$AH1340)</f>
        <v>0</v>
      </c>
      <c r="AH1340" s="346">
        <f>HLOOKUP(Allgemeines!$C$12,$AI$4:$AO$2000,ROW(C1340)-3,FALSE)</f>
        <v>0</v>
      </c>
      <c r="AI1340" s="346">
        <f t="shared" si="251"/>
        <v>0</v>
      </c>
      <c r="AJ1340" s="346">
        <f t="shared" si="252"/>
        <v>0</v>
      </c>
      <c r="AK1340" s="346">
        <f t="shared" si="253"/>
        <v>0</v>
      </c>
      <c r="AL1340" s="346">
        <f t="shared" si="254"/>
        <v>0</v>
      </c>
      <c r="AM1340" s="346">
        <f t="shared" si="255"/>
        <v>0</v>
      </c>
      <c r="AN1340" s="346">
        <f t="shared" si="256"/>
        <v>0</v>
      </c>
      <c r="AO1340" s="346">
        <f t="shared" si="257"/>
        <v>0</v>
      </c>
    </row>
    <row r="1341" spans="1:41" x14ac:dyDescent="0.25">
      <c r="A1341" s="369"/>
      <c r="B1341" s="369"/>
      <c r="C1341" s="370"/>
      <c r="D1341" s="369"/>
      <c r="E1341" s="369"/>
      <c r="F1341" s="369"/>
      <c r="G1341" s="344">
        <f t="shared" si="258"/>
        <v>0</v>
      </c>
      <c r="H1341" s="369"/>
      <c r="I1341" s="369"/>
      <c r="J1341" s="369"/>
      <c r="K1341" s="369"/>
      <c r="L1341" s="369"/>
      <c r="M1341" s="369"/>
      <c r="N1341" s="369"/>
      <c r="O1341" s="369"/>
      <c r="P1341" s="371"/>
      <c r="Q1341" s="465">
        <f>IF(C1341&gt;Allgemeines!$C$12,0,SUM(G1341,H1341,J1341,K1341,M1341:N1341)-SUM(I1341,L1341,O1341:P1341))</f>
        <v>0</v>
      </c>
      <c r="R1341" s="369"/>
      <c r="S1341" s="369"/>
      <c r="T1341" s="369"/>
      <c r="U1341" s="369"/>
      <c r="V1341" s="344">
        <f t="shared" si="259"/>
        <v>0</v>
      </c>
      <c r="W1341" s="345">
        <f>IF(ISBLANK($B1341),0,VLOOKUP($B1341,Listen!$A$2:$C$45,2,FALSE))</f>
        <v>0</v>
      </c>
      <c r="X1341" s="345">
        <f>IF(ISBLANK($B1341),0,VLOOKUP($B1341,Listen!$A$2:$C$45,3,FALSE))</f>
        <v>0</v>
      </c>
      <c r="Y1341" s="372">
        <f t="shared" si="261"/>
        <v>0</v>
      </c>
      <c r="Z1341" s="372">
        <f t="shared" si="262"/>
        <v>0</v>
      </c>
      <c r="AA1341" s="372">
        <f t="shared" si="262"/>
        <v>0</v>
      </c>
      <c r="AB1341" s="372">
        <f t="shared" si="262"/>
        <v>0</v>
      </c>
      <c r="AC1341" s="372">
        <f t="shared" si="262"/>
        <v>0</v>
      </c>
      <c r="AD1341" s="372">
        <f t="shared" si="262"/>
        <v>0</v>
      </c>
      <c r="AE1341" s="372">
        <f t="shared" si="262"/>
        <v>0</v>
      </c>
      <c r="AF1341" s="346">
        <f t="shared" si="260"/>
        <v>0</v>
      </c>
      <c r="AG1341" s="346">
        <f>IF(C1341=Allgemeines!$C$12,SAV!$V1341-SAV!$AH1341,HLOOKUP(Allgemeines!$C$12-1,$AI$4:$AO$2000,ROW(C1341)-3,FALSE)-$AH1341)</f>
        <v>0</v>
      </c>
      <c r="AH1341" s="346">
        <f>HLOOKUP(Allgemeines!$C$12,$AI$4:$AO$2000,ROW(C1341)-3,FALSE)</f>
        <v>0</v>
      </c>
      <c r="AI1341" s="346">
        <f t="shared" si="251"/>
        <v>0</v>
      </c>
      <c r="AJ1341" s="346">
        <f t="shared" si="252"/>
        <v>0</v>
      </c>
      <c r="AK1341" s="346">
        <f t="shared" si="253"/>
        <v>0</v>
      </c>
      <c r="AL1341" s="346">
        <f t="shared" si="254"/>
        <v>0</v>
      </c>
      <c r="AM1341" s="346">
        <f t="shared" si="255"/>
        <v>0</v>
      </c>
      <c r="AN1341" s="346">
        <f t="shared" si="256"/>
        <v>0</v>
      </c>
      <c r="AO1341" s="346">
        <f t="shared" si="257"/>
        <v>0</v>
      </c>
    </row>
    <row r="1342" spans="1:41" x14ac:dyDescent="0.25">
      <c r="A1342" s="369"/>
      <c r="B1342" s="369"/>
      <c r="C1342" s="370"/>
      <c r="D1342" s="369"/>
      <c r="E1342" s="369"/>
      <c r="F1342" s="369"/>
      <c r="G1342" s="344">
        <f t="shared" si="258"/>
        <v>0</v>
      </c>
      <c r="H1342" s="369"/>
      <c r="I1342" s="369"/>
      <c r="J1342" s="369"/>
      <c r="K1342" s="369"/>
      <c r="L1342" s="369"/>
      <c r="M1342" s="369"/>
      <c r="N1342" s="369"/>
      <c r="O1342" s="369"/>
      <c r="P1342" s="371"/>
      <c r="Q1342" s="465">
        <f>IF(C1342&gt;Allgemeines!$C$12,0,SUM(G1342,H1342,J1342,K1342,M1342:N1342)-SUM(I1342,L1342,O1342:P1342))</f>
        <v>0</v>
      </c>
      <c r="R1342" s="369"/>
      <c r="S1342" s="369"/>
      <c r="T1342" s="369"/>
      <c r="U1342" s="369"/>
      <c r="V1342" s="344">
        <f t="shared" si="259"/>
        <v>0</v>
      </c>
      <c r="W1342" s="345">
        <f>IF(ISBLANK($B1342),0,VLOOKUP($B1342,Listen!$A$2:$C$45,2,FALSE))</f>
        <v>0</v>
      </c>
      <c r="X1342" s="345">
        <f>IF(ISBLANK($B1342),0,VLOOKUP($B1342,Listen!$A$2:$C$45,3,FALSE))</f>
        <v>0</v>
      </c>
      <c r="Y1342" s="372">
        <f t="shared" si="261"/>
        <v>0</v>
      </c>
      <c r="Z1342" s="372">
        <f t="shared" si="262"/>
        <v>0</v>
      </c>
      <c r="AA1342" s="372">
        <f t="shared" si="262"/>
        <v>0</v>
      </c>
      <c r="AB1342" s="372">
        <f t="shared" si="262"/>
        <v>0</v>
      </c>
      <c r="AC1342" s="372">
        <f t="shared" si="262"/>
        <v>0</v>
      </c>
      <c r="AD1342" s="372">
        <f t="shared" si="262"/>
        <v>0</v>
      </c>
      <c r="AE1342" s="372">
        <f t="shared" si="262"/>
        <v>0</v>
      </c>
      <c r="AF1342" s="346">
        <f t="shared" si="260"/>
        <v>0</v>
      </c>
      <c r="AG1342" s="346">
        <f>IF(C1342=Allgemeines!$C$12,SAV!$V1342-SAV!$AH1342,HLOOKUP(Allgemeines!$C$12-1,$AI$4:$AO$2000,ROW(C1342)-3,FALSE)-$AH1342)</f>
        <v>0</v>
      </c>
      <c r="AH1342" s="346">
        <f>HLOOKUP(Allgemeines!$C$12,$AI$4:$AO$2000,ROW(C1342)-3,FALSE)</f>
        <v>0</v>
      </c>
      <c r="AI1342" s="346">
        <f t="shared" si="251"/>
        <v>0</v>
      </c>
      <c r="AJ1342" s="346">
        <f t="shared" si="252"/>
        <v>0</v>
      </c>
      <c r="AK1342" s="346">
        <f t="shared" si="253"/>
        <v>0</v>
      </c>
      <c r="AL1342" s="346">
        <f t="shared" si="254"/>
        <v>0</v>
      </c>
      <c r="AM1342" s="346">
        <f t="shared" si="255"/>
        <v>0</v>
      </c>
      <c r="AN1342" s="346">
        <f t="shared" si="256"/>
        <v>0</v>
      </c>
      <c r="AO1342" s="346">
        <f t="shared" si="257"/>
        <v>0</v>
      </c>
    </row>
    <row r="1343" spans="1:41" x14ac:dyDescent="0.25">
      <c r="A1343" s="369"/>
      <c r="B1343" s="369"/>
      <c r="C1343" s="370"/>
      <c r="D1343" s="369"/>
      <c r="E1343" s="369"/>
      <c r="F1343" s="369"/>
      <c r="G1343" s="344">
        <f t="shared" si="258"/>
        <v>0</v>
      </c>
      <c r="H1343" s="369"/>
      <c r="I1343" s="369"/>
      <c r="J1343" s="369"/>
      <c r="K1343" s="369"/>
      <c r="L1343" s="369"/>
      <c r="M1343" s="369"/>
      <c r="N1343" s="369"/>
      <c r="O1343" s="369"/>
      <c r="P1343" s="371"/>
      <c r="Q1343" s="465">
        <f>IF(C1343&gt;Allgemeines!$C$12,0,SUM(G1343,H1343,J1343,K1343,M1343:N1343)-SUM(I1343,L1343,O1343:P1343))</f>
        <v>0</v>
      </c>
      <c r="R1343" s="369"/>
      <c r="S1343" s="369"/>
      <c r="T1343" s="369"/>
      <c r="U1343" s="369"/>
      <c r="V1343" s="344">
        <f t="shared" si="259"/>
        <v>0</v>
      </c>
      <c r="W1343" s="345">
        <f>IF(ISBLANK($B1343),0,VLOOKUP($B1343,Listen!$A$2:$C$45,2,FALSE))</f>
        <v>0</v>
      </c>
      <c r="X1343" s="345">
        <f>IF(ISBLANK($B1343),0,VLOOKUP($B1343,Listen!$A$2:$C$45,3,FALSE))</f>
        <v>0</v>
      </c>
      <c r="Y1343" s="372">
        <f t="shared" si="261"/>
        <v>0</v>
      </c>
      <c r="Z1343" s="372">
        <f t="shared" si="262"/>
        <v>0</v>
      </c>
      <c r="AA1343" s="372">
        <f t="shared" si="262"/>
        <v>0</v>
      </c>
      <c r="AB1343" s="372">
        <f t="shared" si="262"/>
        <v>0</v>
      </c>
      <c r="AC1343" s="372">
        <f t="shared" si="262"/>
        <v>0</v>
      </c>
      <c r="AD1343" s="372">
        <f t="shared" si="262"/>
        <v>0</v>
      </c>
      <c r="AE1343" s="372">
        <f t="shared" si="262"/>
        <v>0</v>
      </c>
      <c r="AF1343" s="346">
        <f t="shared" si="260"/>
        <v>0</v>
      </c>
      <c r="AG1343" s="346">
        <f>IF(C1343=Allgemeines!$C$12,SAV!$V1343-SAV!$AH1343,HLOOKUP(Allgemeines!$C$12-1,$AI$4:$AO$2000,ROW(C1343)-3,FALSE)-$AH1343)</f>
        <v>0</v>
      </c>
      <c r="AH1343" s="346">
        <f>HLOOKUP(Allgemeines!$C$12,$AI$4:$AO$2000,ROW(C1343)-3,FALSE)</f>
        <v>0</v>
      </c>
      <c r="AI1343" s="346">
        <f t="shared" si="251"/>
        <v>0</v>
      </c>
      <c r="AJ1343" s="346">
        <f t="shared" si="252"/>
        <v>0</v>
      </c>
      <c r="AK1343" s="346">
        <f t="shared" si="253"/>
        <v>0</v>
      </c>
      <c r="AL1343" s="346">
        <f t="shared" si="254"/>
        <v>0</v>
      </c>
      <c r="AM1343" s="346">
        <f t="shared" si="255"/>
        <v>0</v>
      </c>
      <c r="AN1343" s="346">
        <f t="shared" si="256"/>
        <v>0</v>
      </c>
      <c r="AO1343" s="346">
        <f t="shared" si="257"/>
        <v>0</v>
      </c>
    </row>
    <row r="1344" spans="1:41" x14ac:dyDescent="0.25">
      <c r="A1344" s="369"/>
      <c r="B1344" s="369"/>
      <c r="C1344" s="370"/>
      <c r="D1344" s="369"/>
      <c r="E1344" s="369"/>
      <c r="F1344" s="369"/>
      <c r="G1344" s="344">
        <f t="shared" si="258"/>
        <v>0</v>
      </c>
      <c r="H1344" s="369"/>
      <c r="I1344" s="369"/>
      <c r="J1344" s="369"/>
      <c r="K1344" s="369"/>
      <c r="L1344" s="369"/>
      <c r="M1344" s="369"/>
      <c r="N1344" s="369"/>
      <c r="O1344" s="369"/>
      <c r="P1344" s="371"/>
      <c r="Q1344" s="465">
        <f>IF(C1344&gt;Allgemeines!$C$12,0,SUM(G1344,H1344,J1344,K1344,M1344:N1344)-SUM(I1344,L1344,O1344:P1344))</f>
        <v>0</v>
      </c>
      <c r="R1344" s="369"/>
      <c r="S1344" s="369"/>
      <c r="T1344" s="369"/>
      <c r="U1344" s="369"/>
      <c r="V1344" s="344">
        <f t="shared" si="259"/>
        <v>0</v>
      </c>
      <c r="W1344" s="345">
        <f>IF(ISBLANK($B1344),0,VLOOKUP($B1344,Listen!$A$2:$C$45,2,FALSE))</f>
        <v>0</v>
      </c>
      <c r="X1344" s="345">
        <f>IF(ISBLANK($B1344),0,VLOOKUP($B1344,Listen!$A$2:$C$45,3,FALSE))</f>
        <v>0</v>
      </c>
      <c r="Y1344" s="372">
        <f t="shared" si="261"/>
        <v>0</v>
      </c>
      <c r="Z1344" s="372">
        <f t="shared" si="262"/>
        <v>0</v>
      </c>
      <c r="AA1344" s="372">
        <f t="shared" si="262"/>
        <v>0</v>
      </c>
      <c r="AB1344" s="372">
        <f t="shared" si="262"/>
        <v>0</v>
      </c>
      <c r="AC1344" s="372">
        <f t="shared" si="262"/>
        <v>0</v>
      </c>
      <c r="AD1344" s="372">
        <f t="shared" si="262"/>
        <v>0</v>
      </c>
      <c r="AE1344" s="372">
        <f t="shared" si="262"/>
        <v>0</v>
      </c>
      <c r="AF1344" s="346">
        <f t="shared" si="260"/>
        <v>0</v>
      </c>
      <c r="AG1344" s="346">
        <f>IF(C1344=Allgemeines!$C$12,SAV!$V1344-SAV!$AH1344,HLOOKUP(Allgemeines!$C$12-1,$AI$4:$AO$2000,ROW(C1344)-3,FALSE)-$AH1344)</f>
        <v>0</v>
      </c>
      <c r="AH1344" s="346">
        <f>HLOOKUP(Allgemeines!$C$12,$AI$4:$AO$2000,ROW(C1344)-3,FALSE)</f>
        <v>0</v>
      </c>
      <c r="AI1344" s="346">
        <f t="shared" si="251"/>
        <v>0</v>
      </c>
      <c r="AJ1344" s="346">
        <f t="shared" si="252"/>
        <v>0</v>
      </c>
      <c r="AK1344" s="346">
        <f t="shared" si="253"/>
        <v>0</v>
      </c>
      <c r="AL1344" s="346">
        <f t="shared" si="254"/>
        <v>0</v>
      </c>
      <c r="AM1344" s="346">
        <f t="shared" si="255"/>
        <v>0</v>
      </c>
      <c r="AN1344" s="346">
        <f t="shared" si="256"/>
        <v>0</v>
      </c>
      <c r="AO1344" s="346">
        <f t="shared" si="257"/>
        <v>0</v>
      </c>
    </row>
    <row r="1345" spans="1:41" x14ac:dyDescent="0.25">
      <c r="A1345" s="369"/>
      <c r="B1345" s="369"/>
      <c r="C1345" s="370"/>
      <c r="D1345" s="369"/>
      <c r="E1345" s="369"/>
      <c r="F1345" s="369"/>
      <c r="G1345" s="344">
        <f t="shared" si="258"/>
        <v>0</v>
      </c>
      <c r="H1345" s="369"/>
      <c r="I1345" s="369"/>
      <c r="J1345" s="369"/>
      <c r="K1345" s="369"/>
      <c r="L1345" s="369"/>
      <c r="M1345" s="369"/>
      <c r="N1345" s="369"/>
      <c r="O1345" s="369"/>
      <c r="P1345" s="371"/>
      <c r="Q1345" s="465">
        <f>IF(C1345&gt;Allgemeines!$C$12,0,SUM(G1345,H1345,J1345,K1345,M1345:N1345)-SUM(I1345,L1345,O1345:P1345))</f>
        <v>0</v>
      </c>
      <c r="R1345" s="369"/>
      <c r="S1345" s="369"/>
      <c r="T1345" s="369"/>
      <c r="U1345" s="369"/>
      <c r="V1345" s="344">
        <f t="shared" si="259"/>
        <v>0</v>
      </c>
      <c r="W1345" s="345">
        <f>IF(ISBLANK($B1345),0,VLOOKUP($B1345,Listen!$A$2:$C$45,2,FALSE))</f>
        <v>0</v>
      </c>
      <c r="X1345" s="345">
        <f>IF(ISBLANK($B1345),0,VLOOKUP($B1345,Listen!$A$2:$C$45,3,FALSE))</f>
        <v>0</v>
      </c>
      <c r="Y1345" s="372">
        <f t="shared" si="261"/>
        <v>0</v>
      </c>
      <c r="Z1345" s="372">
        <f t="shared" si="262"/>
        <v>0</v>
      </c>
      <c r="AA1345" s="372">
        <f t="shared" si="262"/>
        <v>0</v>
      </c>
      <c r="AB1345" s="372">
        <f t="shared" si="262"/>
        <v>0</v>
      </c>
      <c r="AC1345" s="372">
        <f t="shared" si="262"/>
        <v>0</v>
      </c>
      <c r="AD1345" s="372">
        <f t="shared" si="262"/>
        <v>0</v>
      </c>
      <c r="AE1345" s="372">
        <f t="shared" si="262"/>
        <v>0</v>
      </c>
      <c r="AF1345" s="346">
        <f t="shared" si="260"/>
        <v>0</v>
      </c>
      <c r="AG1345" s="346">
        <f>IF(C1345=Allgemeines!$C$12,SAV!$V1345-SAV!$AH1345,HLOOKUP(Allgemeines!$C$12-1,$AI$4:$AO$2000,ROW(C1345)-3,FALSE)-$AH1345)</f>
        <v>0</v>
      </c>
      <c r="AH1345" s="346">
        <f>HLOOKUP(Allgemeines!$C$12,$AI$4:$AO$2000,ROW(C1345)-3,FALSE)</f>
        <v>0</v>
      </c>
      <c r="AI1345" s="346">
        <f t="shared" si="251"/>
        <v>0</v>
      </c>
      <c r="AJ1345" s="346">
        <f t="shared" si="252"/>
        <v>0</v>
      </c>
      <c r="AK1345" s="346">
        <f t="shared" si="253"/>
        <v>0</v>
      </c>
      <c r="AL1345" s="346">
        <f t="shared" si="254"/>
        <v>0</v>
      </c>
      <c r="AM1345" s="346">
        <f t="shared" si="255"/>
        <v>0</v>
      </c>
      <c r="AN1345" s="346">
        <f t="shared" si="256"/>
        <v>0</v>
      </c>
      <c r="AO1345" s="346">
        <f t="shared" si="257"/>
        <v>0</v>
      </c>
    </row>
    <row r="1346" spans="1:41" x14ac:dyDescent="0.25">
      <c r="A1346" s="369"/>
      <c r="B1346" s="369"/>
      <c r="C1346" s="370"/>
      <c r="D1346" s="369"/>
      <c r="E1346" s="369"/>
      <c r="F1346" s="369"/>
      <c r="G1346" s="344">
        <f t="shared" si="258"/>
        <v>0</v>
      </c>
      <c r="H1346" s="369"/>
      <c r="I1346" s="369"/>
      <c r="J1346" s="369"/>
      <c r="K1346" s="369"/>
      <c r="L1346" s="369"/>
      <c r="M1346" s="369"/>
      <c r="N1346" s="369"/>
      <c r="O1346" s="369"/>
      <c r="P1346" s="371"/>
      <c r="Q1346" s="465">
        <f>IF(C1346&gt;Allgemeines!$C$12,0,SUM(G1346,H1346,J1346,K1346,M1346:N1346)-SUM(I1346,L1346,O1346:P1346))</f>
        <v>0</v>
      </c>
      <c r="R1346" s="369"/>
      <c r="S1346" s="369"/>
      <c r="T1346" s="369"/>
      <c r="U1346" s="369"/>
      <c r="V1346" s="344">
        <f t="shared" si="259"/>
        <v>0</v>
      </c>
      <c r="W1346" s="345">
        <f>IF(ISBLANK($B1346),0,VLOOKUP($B1346,Listen!$A$2:$C$45,2,FALSE))</f>
        <v>0</v>
      </c>
      <c r="X1346" s="345">
        <f>IF(ISBLANK($B1346),0,VLOOKUP($B1346,Listen!$A$2:$C$45,3,FALSE))</f>
        <v>0</v>
      </c>
      <c r="Y1346" s="372">
        <f t="shared" si="261"/>
        <v>0</v>
      </c>
      <c r="Z1346" s="372">
        <f t="shared" si="262"/>
        <v>0</v>
      </c>
      <c r="AA1346" s="372">
        <f t="shared" si="262"/>
        <v>0</v>
      </c>
      <c r="AB1346" s="372">
        <f t="shared" si="262"/>
        <v>0</v>
      </c>
      <c r="AC1346" s="372">
        <f t="shared" si="262"/>
        <v>0</v>
      </c>
      <c r="AD1346" s="372">
        <f t="shared" si="262"/>
        <v>0</v>
      </c>
      <c r="AE1346" s="372">
        <f t="shared" si="262"/>
        <v>0</v>
      </c>
      <c r="AF1346" s="346">
        <f t="shared" si="260"/>
        <v>0</v>
      </c>
      <c r="AG1346" s="346">
        <f>IF(C1346=Allgemeines!$C$12,SAV!$V1346-SAV!$AH1346,HLOOKUP(Allgemeines!$C$12-1,$AI$4:$AO$2000,ROW(C1346)-3,FALSE)-$AH1346)</f>
        <v>0</v>
      </c>
      <c r="AH1346" s="346">
        <f>HLOOKUP(Allgemeines!$C$12,$AI$4:$AO$2000,ROW(C1346)-3,FALSE)</f>
        <v>0</v>
      </c>
      <c r="AI1346" s="346">
        <f t="shared" si="251"/>
        <v>0</v>
      </c>
      <c r="AJ1346" s="346">
        <f t="shared" si="252"/>
        <v>0</v>
      </c>
      <c r="AK1346" s="346">
        <f t="shared" si="253"/>
        <v>0</v>
      </c>
      <c r="AL1346" s="346">
        <f t="shared" si="254"/>
        <v>0</v>
      </c>
      <c r="AM1346" s="346">
        <f t="shared" si="255"/>
        <v>0</v>
      </c>
      <c r="AN1346" s="346">
        <f t="shared" si="256"/>
        <v>0</v>
      </c>
      <c r="AO1346" s="346">
        <f t="shared" si="257"/>
        <v>0</v>
      </c>
    </row>
    <row r="1347" spans="1:41" x14ac:dyDescent="0.25">
      <c r="A1347" s="369"/>
      <c r="B1347" s="369"/>
      <c r="C1347" s="370"/>
      <c r="D1347" s="369"/>
      <c r="E1347" s="369"/>
      <c r="F1347" s="369"/>
      <c r="G1347" s="344">
        <f t="shared" si="258"/>
        <v>0</v>
      </c>
      <c r="H1347" s="369"/>
      <c r="I1347" s="369"/>
      <c r="J1347" s="369"/>
      <c r="K1347" s="369"/>
      <c r="L1347" s="369"/>
      <c r="M1347" s="369"/>
      <c r="N1347" s="369"/>
      <c r="O1347" s="369"/>
      <c r="P1347" s="371"/>
      <c r="Q1347" s="465">
        <f>IF(C1347&gt;Allgemeines!$C$12,0,SUM(G1347,H1347,J1347,K1347,M1347:N1347)-SUM(I1347,L1347,O1347:P1347))</f>
        <v>0</v>
      </c>
      <c r="R1347" s="369"/>
      <c r="S1347" s="369"/>
      <c r="T1347" s="369"/>
      <c r="U1347" s="369"/>
      <c r="V1347" s="344">
        <f t="shared" si="259"/>
        <v>0</v>
      </c>
      <c r="W1347" s="345">
        <f>IF(ISBLANK($B1347),0,VLOOKUP($B1347,Listen!$A$2:$C$45,2,FALSE))</f>
        <v>0</v>
      </c>
      <c r="X1347" s="345">
        <f>IF(ISBLANK($B1347),0,VLOOKUP($B1347,Listen!$A$2:$C$45,3,FALSE))</f>
        <v>0</v>
      </c>
      <c r="Y1347" s="372">
        <f t="shared" si="261"/>
        <v>0</v>
      </c>
      <c r="Z1347" s="372">
        <f t="shared" si="262"/>
        <v>0</v>
      </c>
      <c r="AA1347" s="372">
        <f t="shared" si="262"/>
        <v>0</v>
      </c>
      <c r="AB1347" s="372">
        <f t="shared" si="262"/>
        <v>0</v>
      </c>
      <c r="AC1347" s="372">
        <f t="shared" si="262"/>
        <v>0</v>
      </c>
      <c r="AD1347" s="372">
        <f t="shared" si="262"/>
        <v>0</v>
      </c>
      <c r="AE1347" s="372">
        <f t="shared" si="262"/>
        <v>0</v>
      </c>
      <c r="AF1347" s="346">
        <f t="shared" si="260"/>
        <v>0</v>
      </c>
      <c r="AG1347" s="346">
        <f>IF(C1347=Allgemeines!$C$12,SAV!$V1347-SAV!$AH1347,HLOOKUP(Allgemeines!$C$12-1,$AI$4:$AO$2000,ROW(C1347)-3,FALSE)-$AH1347)</f>
        <v>0</v>
      </c>
      <c r="AH1347" s="346">
        <f>HLOOKUP(Allgemeines!$C$12,$AI$4:$AO$2000,ROW(C1347)-3,FALSE)</f>
        <v>0</v>
      </c>
      <c r="AI1347" s="346">
        <f t="shared" si="251"/>
        <v>0</v>
      </c>
      <c r="AJ1347" s="346">
        <f t="shared" si="252"/>
        <v>0</v>
      </c>
      <c r="AK1347" s="346">
        <f t="shared" si="253"/>
        <v>0</v>
      </c>
      <c r="AL1347" s="346">
        <f t="shared" si="254"/>
        <v>0</v>
      </c>
      <c r="AM1347" s="346">
        <f t="shared" si="255"/>
        <v>0</v>
      </c>
      <c r="AN1347" s="346">
        <f t="shared" si="256"/>
        <v>0</v>
      </c>
      <c r="AO1347" s="346">
        <f t="shared" si="257"/>
        <v>0</v>
      </c>
    </row>
    <row r="1348" spans="1:41" x14ac:dyDescent="0.25">
      <c r="A1348" s="369"/>
      <c r="B1348" s="369"/>
      <c r="C1348" s="370"/>
      <c r="D1348" s="369"/>
      <c r="E1348" s="369"/>
      <c r="F1348" s="369"/>
      <c r="G1348" s="344">
        <f t="shared" si="258"/>
        <v>0</v>
      </c>
      <c r="H1348" s="369"/>
      <c r="I1348" s="369"/>
      <c r="J1348" s="369"/>
      <c r="K1348" s="369"/>
      <c r="L1348" s="369"/>
      <c r="M1348" s="369"/>
      <c r="N1348" s="369"/>
      <c r="O1348" s="369"/>
      <c r="P1348" s="371"/>
      <c r="Q1348" s="465">
        <f>IF(C1348&gt;Allgemeines!$C$12,0,SUM(G1348,H1348,J1348,K1348,M1348:N1348)-SUM(I1348,L1348,O1348:P1348))</f>
        <v>0</v>
      </c>
      <c r="R1348" s="369"/>
      <c r="S1348" s="369"/>
      <c r="T1348" s="369"/>
      <c r="U1348" s="369"/>
      <c r="V1348" s="344">
        <f t="shared" si="259"/>
        <v>0</v>
      </c>
      <c r="W1348" s="345">
        <f>IF(ISBLANK($B1348),0,VLOOKUP($B1348,Listen!$A$2:$C$45,2,FALSE))</f>
        <v>0</v>
      </c>
      <c r="X1348" s="345">
        <f>IF(ISBLANK($B1348),0,VLOOKUP($B1348,Listen!$A$2:$C$45,3,FALSE))</f>
        <v>0</v>
      </c>
      <c r="Y1348" s="372">
        <f t="shared" si="261"/>
        <v>0</v>
      </c>
      <c r="Z1348" s="372">
        <f t="shared" si="262"/>
        <v>0</v>
      </c>
      <c r="AA1348" s="372">
        <f t="shared" si="262"/>
        <v>0</v>
      </c>
      <c r="AB1348" s="372">
        <f t="shared" si="262"/>
        <v>0</v>
      </c>
      <c r="AC1348" s="372">
        <f t="shared" si="262"/>
        <v>0</v>
      </c>
      <c r="AD1348" s="372">
        <f t="shared" si="262"/>
        <v>0</v>
      </c>
      <c r="AE1348" s="372">
        <f t="shared" si="262"/>
        <v>0</v>
      </c>
      <c r="AF1348" s="346">
        <f t="shared" si="260"/>
        <v>0</v>
      </c>
      <c r="AG1348" s="346">
        <f>IF(C1348=Allgemeines!$C$12,SAV!$V1348-SAV!$AH1348,HLOOKUP(Allgemeines!$C$12-1,$AI$4:$AO$2000,ROW(C1348)-3,FALSE)-$AH1348)</f>
        <v>0</v>
      </c>
      <c r="AH1348" s="346">
        <f>HLOOKUP(Allgemeines!$C$12,$AI$4:$AO$2000,ROW(C1348)-3,FALSE)</f>
        <v>0</v>
      </c>
      <c r="AI1348" s="346">
        <f t="shared" si="251"/>
        <v>0</v>
      </c>
      <c r="AJ1348" s="346">
        <f t="shared" si="252"/>
        <v>0</v>
      </c>
      <c r="AK1348" s="346">
        <f t="shared" si="253"/>
        <v>0</v>
      </c>
      <c r="AL1348" s="346">
        <f t="shared" si="254"/>
        <v>0</v>
      </c>
      <c r="AM1348" s="346">
        <f t="shared" si="255"/>
        <v>0</v>
      </c>
      <c r="AN1348" s="346">
        <f t="shared" si="256"/>
        <v>0</v>
      </c>
      <c r="AO1348" s="346">
        <f t="shared" si="257"/>
        <v>0</v>
      </c>
    </row>
    <row r="1349" spans="1:41" x14ac:dyDescent="0.25">
      <c r="A1349" s="369"/>
      <c r="B1349" s="369"/>
      <c r="C1349" s="370"/>
      <c r="D1349" s="369"/>
      <c r="E1349" s="369"/>
      <c r="F1349" s="369"/>
      <c r="G1349" s="344">
        <f t="shared" si="258"/>
        <v>0</v>
      </c>
      <c r="H1349" s="369"/>
      <c r="I1349" s="369"/>
      <c r="J1349" s="369"/>
      <c r="K1349" s="369"/>
      <c r="L1349" s="369"/>
      <c r="M1349" s="369"/>
      <c r="N1349" s="369"/>
      <c r="O1349" s="369"/>
      <c r="P1349" s="371"/>
      <c r="Q1349" s="465">
        <f>IF(C1349&gt;Allgemeines!$C$12,0,SUM(G1349,H1349,J1349,K1349,M1349:N1349)-SUM(I1349,L1349,O1349:P1349))</f>
        <v>0</v>
      </c>
      <c r="R1349" s="369"/>
      <c r="S1349" s="369"/>
      <c r="T1349" s="369"/>
      <c r="U1349" s="369"/>
      <c r="V1349" s="344">
        <f t="shared" si="259"/>
        <v>0</v>
      </c>
      <c r="W1349" s="345">
        <f>IF(ISBLANK($B1349),0,VLOOKUP($B1349,Listen!$A$2:$C$45,2,FALSE))</f>
        <v>0</v>
      </c>
      <c r="X1349" s="345">
        <f>IF(ISBLANK($B1349),0,VLOOKUP($B1349,Listen!$A$2:$C$45,3,FALSE))</f>
        <v>0</v>
      </c>
      <c r="Y1349" s="372">
        <f t="shared" si="261"/>
        <v>0</v>
      </c>
      <c r="Z1349" s="372">
        <f t="shared" si="262"/>
        <v>0</v>
      </c>
      <c r="AA1349" s="372">
        <f t="shared" si="262"/>
        <v>0</v>
      </c>
      <c r="AB1349" s="372">
        <f t="shared" ref="Z1349:AE1391" si="263">$W1349</f>
        <v>0</v>
      </c>
      <c r="AC1349" s="372">
        <f t="shared" si="263"/>
        <v>0</v>
      </c>
      <c r="AD1349" s="372">
        <f t="shared" si="263"/>
        <v>0</v>
      </c>
      <c r="AE1349" s="372">
        <f t="shared" si="263"/>
        <v>0</v>
      </c>
      <c r="AF1349" s="346">
        <f t="shared" si="260"/>
        <v>0</v>
      </c>
      <c r="AG1349" s="346">
        <f>IF(C1349=Allgemeines!$C$12,SAV!$V1349-SAV!$AH1349,HLOOKUP(Allgemeines!$C$12-1,$AI$4:$AO$2000,ROW(C1349)-3,FALSE)-$AH1349)</f>
        <v>0</v>
      </c>
      <c r="AH1349" s="346">
        <f>HLOOKUP(Allgemeines!$C$12,$AI$4:$AO$2000,ROW(C1349)-3,FALSE)</f>
        <v>0</v>
      </c>
      <c r="AI1349" s="346">
        <f t="shared" ref="AI1349:AI1412" si="264">IF(OR($C1349=0,$V1349=0),0,IF($C1349&lt;=AI$4,$V1349-$V1349/Y1349*(AI$4-$C1349+1),0))</f>
        <v>0</v>
      </c>
      <c r="AJ1349" s="346">
        <f t="shared" ref="AJ1349:AJ1412" si="265">IF(OR($C1349=0,$V1349=0,Z1349-(AJ$4-$C1349)=0),0,IF($C1349&lt;AJ$4,AI1349-AI1349/(Z1349-(AJ$4-$C1349)),IF($C1349=AJ$4,$V1349-$V1349/Z1349,0)))</f>
        <v>0</v>
      </c>
      <c r="AK1349" s="346">
        <f t="shared" ref="AK1349:AK1412" si="266">IF(OR($C1349=0,$V1349=0,AA1349-(AK$4-$C1349)=0),0,IF($C1349&lt;AK$4,AJ1349-AJ1349/(AA1349-(AK$4-$C1349)),IF($C1349=AK$4,$V1349-$V1349/AA1349,0)))</f>
        <v>0</v>
      </c>
      <c r="AL1349" s="346">
        <f t="shared" ref="AL1349:AL1412" si="267">IF(OR($C1349=0,$V1349=0,AB1349-(AL$4-$C1349)=0),0,IF($C1349&lt;AL$4,AK1349-AK1349/(AB1349-(AL$4-$C1349)),IF($C1349=AL$4,$V1349-$V1349/AB1349,0)))</f>
        <v>0</v>
      </c>
      <c r="AM1349" s="346">
        <f t="shared" ref="AM1349:AM1412" si="268">IF(OR($C1349=0,$V1349=0,AC1349-(AM$4-$C1349)=0),0,IF($C1349&lt;AM$4,AL1349-AL1349/(AC1349-(AM$4-$C1349)),IF($C1349=AM$4,$V1349-$V1349/AC1349,0)))</f>
        <v>0</v>
      </c>
      <c r="AN1349" s="346">
        <f t="shared" ref="AN1349:AN1412" si="269">IF(OR($C1349=0,$V1349=0,AD1349-(AN$4-$C1349)=0),0,IF($C1349&lt;AN$4,AM1349-AM1349/(AD1349-(AN$4-$C1349)),IF($C1349=AN$4,$V1349-$V1349/AD1349,0)))</f>
        <v>0</v>
      </c>
      <c r="AO1349" s="346">
        <f t="shared" ref="AO1349:AO1412" si="270">IF(OR($C1349=0,$V1349=0,AE1349-(AO$4-$C1349)=0),0,IF($C1349&lt;AO$4,AN1349-AN1349/(AE1349-(AO$4-$C1349)),IF($C1349=AO$4,$V1349-$V1349/AE1349,0)))</f>
        <v>0</v>
      </c>
    </row>
    <row r="1350" spans="1:41" x14ac:dyDescent="0.25">
      <c r="A1350" s="369"/>
      <c r="B1350" s="369"/>
      <c r="C1350" s="370"/>
      <c r="D1350" s="369"/>
      <c r="E1350" s="369"/>
      <c r="F1350" s="369"/>
      <c r="G1350" s="344">
        <f t="shared" ref="G1350:G1413" si="271">D1350*E1350/100</f>
        <v>0</v>
      </c>
      <c r="H1350" s="369"/>
      <c r="I1350" s="369"/>
      <c r="J1350" s="369"/>
      <c r="K1350" s="369"/>
      <c r="L1350" s="369"/>
      <c r="M1350" s="369"/>
      <c r="N1350" s="369"/>
      <c r="O1350" s="369"/>
      <c r="P1350" s="371"/>
      <c r="Q1350" s="465">
        <f>IF(C1350&gt;Allgemeines!$C$12,0,SUM(G1350,H1350,J1350,K1350,M1350:N1350)-SUM(I1350,L1350,O1350:P1350))</f>
        <v>0</v>
      </c>
      <c r="R1350" s="369"/>
      <c r="S1350" s="369"/>
      <c r="T1350" s="369"/>
      <c r="U1350" s="369"/>
      <c r="V1350" s="344">
        <f t="shared" ref="V1350:V1413" si="272">Q1350-SUM(R1350:U1350)</f>
        <v>0</v>
      </c>
      <c r="W1350" s="345">
        <f>IF(ISBLANK($B1350),0,VLOOKUP($B1350,Listen!$A$2:$C$45,2,FALSE))</f>
        <v>0</v>
      </c>
      <c r="X1350" s="345">
        <f>IF(ISBLANK($B1350),0,VLOOKUP($B1350,Listen!$A$2:$C$45,3,FALSE))</f>
        <v>0</v>
      </c>
      <c r="Y1350" s="372">
        <f t="shared" si="261"/>
        <v>0</v>
      </c>
      <c r="Z1350" s="372">
        <f t="shared" si="263"/>
        <v>0</v>
      </c>
      <c r="AA1350" s="372">
        <f t="shared" si="263"/>
        <v>0</v>
      </c>
      <c r="AB1350" s="372">
        <f t="shared" si="263"/>
        <v>0</v>
      </c>
      <c r="AC1350" s="372">
        <f t="shared" si="263"/>
        <v>0</v>
      </c>
      <c r="AD1350" s="372">
        <f t="shared" si="263"/>
        <v>0</v>
      </c>
      <c r="AE1350" s="372">
        <f t="shared" si="263"/>
        <v>0</v>
      </c>
      <c r="AF1350" s="346">
        <f t="shared" ref="AF1350:AF1413" si="273">AH1350+AG1350</f>
        <v>0</v>
      </c>
      <c r="AG1350" s="346">
        <f>IF(C1350=Allgemeines!$C$12,SAV!$V1350-SAV!$AH1350,HLOOKUP(Allgemeines!$C$12-1,$AI$4:$AO$2000,ROW(C1350)-3,FALSE)-$AH1350)</f>
        <v>0</v>
      </c>
      <c r="AH1350" s="346">
        <f>HLOOKUP(Allgemeines!$C$12,$AI$4:$AO$2000,ROW(C1350)-3,FALSE)</f>
        <v>0</v>
      </c>
      <c r="AI1350" s="346">
        <f t="shared" si="264"/>
        <v>0</v>
      </c>
      <c r="AJ1350" s="346">
        <f t="shared" si="265"/>
        <v>0</v>
      </c>
      <c r="AK1350" s="346">
        <f t="shared" si="266"/>
        <v>0</v>
      </c>
      <c r="AL1350" s="346">
        <f t="shared" si="267"/>
        <v>0</v>
      </c>
      <c r="AM1350" s="346">
        <f t="shared" si="268"/>
        <v>0</v>
      </c>
      <c r="AN1350" s="346">
        <f t="shared" si="269"/>
        <v>0</v>
      </c>
      <c r="AO1350" s="346">
        <f t="shared" si="270"/>
        <v>0</v>
      </c>
    </row>
    <row r="1351" spans="1:41" x14ac:dyDescent="0.25">
      <c r="A1351" s="369"/>
      <c r="B1351" s="369"/>
      <c r="C1351" s="370"/>
      <c r="D1351" s="369"/>
      <c r="E1351" s="369"/>
      <c r="F1351" s="369"/>
      <c r="G1351" s="344">
        <f t="shared" si="271"/>
        <v>0</v>
      </c>
      <c r="H1351" s="369"/>
      <c r="I1351" s="369"/>
      <c r="J1351" s="369"/>
      <c r="K1351" s="369"/>
      <c r="L1351" s="369"/>
      <c r="M1351" s="369"/>
      <c r="N1351" s="369"/>
      <c r="O1351" s="369"/>
      <c r="P1351" s="371"/>
      <c r="Q1351" s="465">
        <f>IF(C1351&gt;Allgemeines!$C$12,0,SUM(G1351,H1351,J1351,K1351,M1351:N1351)-SUM(I1351,L1351,O1351:P1351))</f>
        <v>0</v>
      </c>
      <c r="R1351" s="369"/>
      <c r="S1351" s="369"/>
      <c r="T1351" s="369"/>
      <c r="U1351" s="369"/>
      <c r="V1351" s="344">
        <f t="shared" si="272"/>
        <v>0</v>
      </c>
      <c r="W1351" s="345">
        <f>IF(ISBLANK($B1351),0,VLOOKUP($B1351,Listen!$A$2:$C$45,2,FALSE))</f>
        <v>0</v>
      </c>
      <c r="X1351" s="345">
        <f>IF(ISBLANK($B1351),0,VLOOKUP($B1351,Listen!$A$2:$C$45,3,FALSE))</f>
        <v>0</v>
      </c>
      <c r="Y1351" s="372">
        <f t="shared" si="261"/>
        <v>0</v>
      </c>
      <c r="Z1351" s="372">
        <f t="shared" si="263"/>
        <v>0</v>
      </c>
      <c r="AA1351" s="372">
        <f t="shared" si="263"/>
        <v>0</v>
      </c>
      <c r="AB1351" s="372">
        <f t="shared" si="263"/>
        <v>0</v>
      </c>
      <c r="AC1351" s="372">
        <f t="shared" si="263"/>
        <v>0</v>
      </c>
      <c r="AD1351" s="372">
        <f t="shared" si="263"/>
        <v>0</v>
      </c>
      <c r="AE1351" s="372">
        <f t="shared" si="263"/>
        <v>0</v>
      </c>
      <c r="AF1351" s="346">
        <f t="shared" si="273"/>
        <v>0</v>
      </c>
      <c r="AG1351" s="346">
        <f>IF(C1351=Allgemeines!$C$12,SAV!$V1351-SAV!$AH1351,HLOOKUP(Allgemeines!$C$12-1,$AI$4:$AO$2000,ROW(C1351)-3,FALSE)-$AH1351)</f>
        <v>0</v>
      </c>
      <c r="AH1351" s="346">
        <f>HLOOKUP(Allgemeines!$C$12,$AI$4:$AO$2000,ROW(C1351)-3,FALSE)</f>
        <v>0</v>
      </c>
      <c r="AI1351" s="346">
        <f t="shared" si="264"/>
        <v>0</v>
      </c>
      <c r="AJ1351" s="346">
        <f t="shared" si="265"/>
        <v>0</v>
      </c>
      <c r="AK1351" s="346">
        <f t="shared" si="266"/>
        <v>0</v>
      </c>
      <c r="AL1351" s="346">
        <f t="shared" si="267"/>
        <v>0</v>
      </c>
      <c r="AM1351" s="346">
        <f t="shared" si="268"/>
        <v>0</v>
      </c>
      <c r="AN1351" s="346">
        <f t="shared" si="269"/>
        <v>0</v>
      </c>
      <c r="AO1351" s="346">
        <f t="shared" si="270"/>
        <v>0</v>
      </c>
    </row>
    <row r="1352" spans="1:41" x14ac:dyDescent="0.25">
      <c r="A1352" s="369"/>
      <c r="B1352" s="369"/>
      <c r="C1352" s="370"/>
      <c r="D1352" s="369"/>
      <c r="E1352" s="369"/>
      <c r="F1352" s="369"/>
      <c r="G1352" s="344">
        <f t="shared" si="271"/>
        <v>0</v>
      </c>
      <c r="H1352" s="369"/>
      <c r="I1352" s="369"/>
      <c r="J1352" s="369"/>
      <c r="K1352" s="369"/>
      <c r="L1352" s="369"/>
      <c r="M1352" s="369"/>
      <c r="N1352" s="369"/>
      <c r="O1352" s="369"/>
      <c r="P1352" s="371"/>
      <c r="Q1352" s="465">
        <f>IF(C1352&gt;Allgemeines!$C$12,0,SUM(G1352,H1352,J1352,K1352,M1352:N1352)-SUM(I1352,L1352,O1352:P1352))</f>
        <v>0</v>
      </c>
      <c r="R1352" s="369"/>
      <c r="S1352" s="369"/>
      <c r="T1352" s="369"/>
      <c r="U1352" s="369"/>
      <c r="V1352" s="344">
        <f t="shared" si="272"/>
        <v>0</v>
      </c>
      <c r="W1352" s="345">
        <f>IF(ISBLANK($B1352),0,VLOOKUP($B1352,Listen!$A$2:$C$45,2,FALSE))</f>
        <v>0</v>
      </c>
      <c r="X1352" s="345">
        <f>IF(ISBLANK($B1352),0,VLOOKUP($B1352,Listen!$A$2:$C$45,3,FALSE))</f>
        <v>0</v>
      </c>
      <c r="Y1352" s="372">
        <f t="shared" si="261"/>
        <v>0</v>
      </c>
      <c r="Z1352" s="372">
        <f t="shared" si="263"/>
        <v>0</v>
      </c>
      <c r="AA1352" s="372">
        <f t="shared" si="263"/>
        <v>0</v>
      </c>
      <c r="AB1352" s="372">
        <f t="shared" si="263"/>
        <v>0</v>
      </c>
      <c r="AC1352" s="372">
        <f t="shared" si="263"/>
        <v>0</v>
      </c>
      <c r="AD1352" s="372">
        <f t="shared" si="263"/>
        <v>0</v>
      </c>
      <c r="AE1352" s="372">
        <f t="shared" si="263"/>
        <v>0</v>
      </c>
      <c r="AF1352" s="346">
        <f t="shared" si="273"/>
        <v>0</v>
      </c>
      <c r="AG1352" s="346">
        <f>IF(C1352=Allgemeines!$C$12,SAV!$V1352-SAV!$AH1352,HLOOKUP(Allgemeines!$C$12-1,$AI$4:$AO$2000,ROW(C1352)-3,FALSE)-$AH1352)</f>
        <v>0</v>
      </c>
      <c r="AH1352" s="346">
        <f>HLOOKUP(Allgemeines!$C$12,$AI$4:$AO$2000,ROW(C1352)-3,FALSE)</f>
        <v>0</v>
      </c>
      <c r="AI1352" s="346">
        <f t="shared" si="264"/>
        <v>0</v>
      </c>
      <c r="AJ1352" s="346">
        <f t="shared" si="265"/>
        <v>0</v>
      </c>
      <c r="AK1352" s="346">
        <f t="shared" si="266"/>
        <v>0</v>
      </c>
      <c r="AL1352" s="346">
        <f t="shared" si="267"/>
        <v>0</v>
      </c>
      <c r="AM1352" s="346">
        <f t="shared" si="268"/>
        <v>0</v>
      </c>
      <c r="AN1352" s="346">
        <f t="shared" si="269"/>
        <v>0</v>
      </c>
      <c r="AO1352" s="346">
        <f t="shared" si="270"/>
        <v>0</v>
      </c>
    </row>
    <row r="1353" spans="1:41" x14ac:dyDescent="0.25">
      <c r="A1353" s="369"/>
      <c r="B1353" s="369"/>
      <c r="C1353" s="370"/>
      <c r="D1353" s="369"/>
      <c r="E1353" s="369"/>
      <c r="F1353" s="369"/>
      <c r="G1353" s="344">
        <f t="shared" si="271"/>
        <v>0</v>
      </c>
      <c r="H1353" s="369"/>
      <c r="I1353" s="369"/>
      <c r="J1353" s="369"/>
      <c r="K1353" s="369"/>
      <c r="L1353" s="369"/>
      <c r="M1353" s="369"/>
      <c r="N1353" s="369"/>
      <c r="O1353" s="369"/>
      <c r="P1353" s="371"/>
      <c r="Q1353" s="465">
        <f>IF(C1353&gt;Allgemeines!$C$12,0,SUM(G1353,H1353,J1353,K1353,M1353:N1353)-SUM(I1353,L1353,O1353:P1353))</f>
        <v>0</v>
      </c>
      <c r="R1353" s="369"/>
      <c r="S1353" s="369"/>
      <c r="T1353" s="369"/>
      <c r="U1353" s="369"/>
      <c r="V1353" s="344">
        <f t="shared" si="272"/>
        <v>0</v>
      </c>
      <c r="W1353" s="345">
        <f>IF(ISBLANK($B1353),0,VLOOKUP($B1353,Listen!$A$2:$C$45,2,FALSE))</f>
        <v>0</v>
      </c>
      <c r="X1353" s="345">
        <f>IF(ISBLANK($B1353),0,VLOOKUP($B1353,Listen!$A$2:$C$45,3,FALSE))</f>
        <v>0</v>
      </c>
      <c r="Y1353" s="372">
        <f t="shared" si="261"/>
        <v>0</v>
      </c>
      <c r="Z1353" s="372">
        <f t="shared" si="263"/>
        <v>0</v>
      </c>
      <c r="AA1353" s="372">
        <f t="shared" si="263"/>
        <v>0</v>
      </c>
      <c r="AB1353" s="372">
        <f t="shared" si="263"/>
        <v>0</v>
      </c>
      <c r="AC1353" s="372">
        <f t="shared" si="263"/>
        <v>0</v>
      </c>
      <c r="AD1353" s="372">
        <f t="shared" si="263"/>
        <v>0</v>
      </c>
      <c r="AE1353" s="372">
        <f t="shared" si="263"/>
        <v>0</v>
      </c>
      <c r="AF1353" s="346">
        <f t="shared" si="273"/>
        <v>0</v>
      </c>
      <c r="AG1353" s="346">
        <f>IF(C1353=Allgemeines!$C$12,SAV!$V1353-SAV!$AH1353,HLOOKUP(Allgemeines!$C$12-1,$AI$4:$AO$2000,ROW(C1353)-3,FALSE)-$AH1353)</f>
        <v>0</v>
      </c>
      <c r="AH1353" s="346">
        <f>HLOOKUP(Allgemeines!$C$12,$AI$4:$AO$2000,ROW(C1353)-3,FALSE)</f>
        <v>0</v>
      </c>
      <c r="AI1353" s="346">
        <f t="shared" si="264"/>
        <v>0</v>
      </c>
      <c r="AJ1353" s="346">
        <f t="shared" si="265"/>
        <v>0</v>
      </c>
      <c r="AK1353" s="346">
        <f t="shared" si="266"/>
        <v>0</v>
      </c>
      <c r="AL1353" s="346">
        <f t="shared" si="267"/>
        <v>0</v>
      </c>
      <c r="AM1353" s="346">
        <f t="shared" si="268"/>
        <v>0</v>
      </c>
      <c r="AN1353" s="346">
        <f t="shared" si="269"/>
        <v>0</v>
      </c>
      <c r="AO1353" s="346">
        <f t="shared" si="270"/>
        <v>0</v>
      </c>
    </row>
    <row r="1354" spans="1:41" x14ac:dyDescent="0.25">
      <c r="A1354" s="369"/>
      <c r="B1354" s="369"/>
      <c r="C1354" s="370"/>
      <c r="D1354" s="369"/>
      <c r="E1354" s="369"/>
      <c r="F1354" s="369"/>
      <c r="G1354" s="344">
        <f t="shared" si="271"/>
        <v>0</v>
      </c>
      <c r="H1354" s="369"/>
      <c r="I1354" s="369"/>
      <c r="J1354" s="369"/>
      <c r="K1354" s="369"/>
      <c r="L1354" s="369"/>
      <c r="M1354" s="369"/>
      <c r="N1354" s="369"/>
      <c r="O1354" s="369"/>
      <c r="P1354" s="371"/>
      <c r="Q1354" s="465">
        <f>IF(C1354&gt;Allgemeines!$C$12,0,SUM(G1354,H1354,J1354,K1354,M1354:N1354)-SUM(I1354,L1354,O1354:P1354))</f>
        <v>0</v>
      </c>
      <c r="R1354" s="369"/>
      <c r="S1354" s="369"/>
      <c r="T1354" s="369"/>
      <c r="U1354" s="369"/>
      <c r="V1354" s="344">
        <f t="shared" si="272"/>
        <v>0</v>
      </c>
      <c r="W1354" s="345">
        <f>IF(ISBLANK($B1354),0,VLOOKUP($B1354,Listen!$A$2:$C$45,2,FALSE))</f>
        <v>0</v>
      </c>
      <c r="X1354" s="345">
        <f>IF(ISBLANK($B1354),0,VLOOKUP($B1354,Listen!$A$2:$C$45,3,FALSE))</f>
        <v>0</v>
      </c>
      <c r="Y1354" s="372">
        <f t="shared" si="261"/>
        <v>0</v>
      </c>
      <c r="Z1354" s="372">
        <f t="shared" si="263"/>
        <v>0</v>
      </c>
      <c r="AA1354" s="372">
        <f t="shared" si="263"/>
        <v>0</v>
      </c>
      <c r="AB1354" s="372">
        <f t="shared" si="263"/>
        <v>0</v>
      </c>
      <c r="AC1354" s="372">
        <f t="shared" si="263"/>
        <v>0</v>
      </c>
      <c r="AD1354" s="372">
        <f t="shared" si="263"/>
        <v>0</v>
      </c>
      <c r="AE1354" s="372">
        <f t="shared" si="263"/>
        <v>0</v>
      </c>
      <c r="AF1354" s="346">
        <f t="shared" si="273"/>
        <v>0</v>
      </c>
      <c r="AG1354" s="346">
        <f>IF(C1354=Allgemeines!$C$12,SAV!$V1354-SAV!$AH1354,HLOOKUP(Allgemeines!$C$12-1,$AI$4:$AO$2000,ROW(C1354)-3,FALSE)-$AH1354)</f>
        <v>0</v>
      </c>
      <c r="AH1354" s="346">
        <f>HLOOKUP(Allgemeines!$C$12,$AI$4:$AO$2000,ROW(C1354)-3,FALSE)</f>
        <v>0</v>
      </c>
      <c r="AI1354" s="346">
        <f t="shared" si="264"/>
        <v>0</v>
      </c>
      <c r="AJ1354" s="346">
        <f t="shared" si="265"/>
        <v>0</v>
      </c>
      <c r="AK1354" s="346">
        <f t="shared" si="266"/>
        <v>0</v>
      </c>
      <c r="AL1354" s="346">
        <f t="shared" si="267"/>
        <v>0</v>
      </c>
      <c r="AM1354" s="346">
        <f t="shared" si="268"/>
        <v>0</v>
      </c>
      <c r="AN1354" s="346">
        <f t="shared" si="269"/>
        <v>0</v>
      </c>
      <c r="AO1354" s="346">
        <f t="shared" si="270"/>
        <v>0</v>
      </c>
    </row>
    <row r="1355" spans="1:41" x14ac:dyDescent="0.25">
      <c r="A1355" s="369"/>
      <c r="B1355" s="369"/>
      <c r="C1355" s="370"/>
      <c r="D1355" s="369"/>
      <c r="E1355" s="369"/>
      <c r="F1355" s="369"/>
      <c r="G1355" s="344">
        <f t="shared" si="271"/>
        <v>0</v>
      </c>
      <c r="H1355" s="369"/>
      <c r="I1355" s="369"/>
      <c r="J1355" s="369"/>
      <c r="K1355" s="369"/>
      <c r="L1355" s="369"/>
      <c r="M1355" s="369"/>
      <c r="N1355" s="369"/>
      <c r="O1355" s="369"/>
      <c r="P1355" s="371"/>
      <c r="Q1355" s="465">
        <f>IF(C1355&gt;Allgemeines!$C$12,0,SUM(G1355,H1355,J1355,K1355,M1355:N1355)-SUM(I1355,L1355,O1355:P1355))</f>
        <v>0</v>
      </c>
      <c r="R1355" s="369"/>
      <c r="S1355" s="369"/>
      <c r="T1355" s="369"/>
      <c r="U1355" s="369"/>
      <c r="V1355" s="344">
        <f t="shared" si="272"/>
        <v>0</v>
      </c>
      <c r="W1355" s="345">
        <f>IF(ISBLANK($B1355),0,VLOOKUP($B1355,Listen!$A$2:$C$45,2,FALSE))</f>
        <v>0</v>
      </c>
      <c r="X1355" s="345">
        <f>IF(ISBLANK($B1355),0,VLOOKUP($B1355,Listen!$A$2:$C$45,3,FALSE))</f>
        <v>0</v>
      </c>
      <c r="Y1355" s="372">
        <f t="shared" ref="Y1355:Y1418" si="274">$W1355</f>
        <v>0</v>
      </c>
      <c r="Z1355" s="372">
        <f t="shared" si="263"/>
        <v>0</v>
      </c>
      <c r="AA1355" s="372">
        <f t="shared" si="263"/>
        <v>0</v>
      </c>
      <c r="AB1355" s="372">
        <f t="shared" si="263"/>
        <v>0</v>
      </c>
      <c r="AC1355" s="372">
        <f t="shared" si="263"/>
        <v>0</v>
      </c>
      <c r="AD1355" s="372">
        <f t="shared" si="263"/>
        <v>0</v>
      </c>
      <c r="AE1355" s="372">
        <f t="shared" si="263"/>
        <v>0</v>
      </c>
      <c r="AF1355" s="346">
        <f t="shared" si="273"/>
        <v>0</v>
      </c>
      <c r="AG1355" s="346">
        <f>IF(C1355=Allgemeines!$C$12,SAV!$V1355-SAV!$AH1355,HLOOKUP(Allgemeines!$C$12-1,$AI$4:$AO$2000,ROW(C1355)-3,FALSE)-$AH1355)</f>
        <v>0</v>
      </c>
      <c r="AH1355" s="346">
        <f>HLOOKUP(Allgemeines!$C$12,$AI$4:$AO$2000,ROW(C1355)-3,FALSE)</f>
        <v>0</v>
      </c>
      <c r="AI1355" s="346">
        <f t="shared" si="264"/>
        <v>0</v>
      </c>
      <c r="AJ1355" s="346">
        <f t="shared" si="265"/>
        <v>0</v>
      </c>
      <c r="AK1355" s="346">
        <f t="shared" si="266"/>
        <v>0</v>
      </c>
      <c r="AL1355" s="346">
        <f t="shared" si="267"/>
        <v>0</v>
      </c>
      <c r="AM1355" s="346">
        <f t="shared" si="268"/>
        <v>0</v>
      </c>
      <c r="AN1355" s="346">
        <f t="shared" si="269"/>
        <v>0</v>
      </c>
      <c r="AO1355" s="346">
        <f t="shared" si="270"/>
        <v>0</v>
      </c>
    </row>
    <row r="1356" spans="1:41" x14ac:dyDescent="0.25">
      <c r="A1356" s="369"/>
      <c r="B1356" s="369"/>
      <c r="C1356" s="370"/>
      <c r="D1356" s="369"/>
      <c r="E1356" s="369"/>
      <c r="F1356" s="369"/>
      <c r="G1356" s="344">
        <f t="shared" si="271"/>
        <v>0</v>
      </c>
      <c r="H1356" s="369"/>
      <c r="I1356" s="369"/>
      <c r="J1356" s="369"/>
      <c r="K1356" s="369"/>
      <c r="L1356" s="369"/>
      <c r="M1356" s="369"/>
      <c r="N1356" s="369"/>
      <c r="O1356" s="369"/>
      <c r="P1356" s="371"/>
      <c r="Q1356" s="465">
        <f>IF(C1356&gt;Allgemeines!$C$12,0,SUM(G1356,H1356,J1356,K1356,M1356:N1356)-SUM(I1356,L1356,O1356:P1356))</f>
        <v>0</v>
      </c>
      <c r="R1356" s="369"/>
      <c r="S1356" s="369"/>
      <c r="T1356" s="369"/>
      <c r="U1356" s="369"/>
      <c r="V1356" s="344">
        <f t="shared" si="272"/>
        <v>0</v>
      </c>
      <c r="W1356" s="345">
        <f>IF(ISBLANK($B1356),0,VLOOKUP($B1356,Listen!$A$2:$C$45,2,FALSE))</f>
        <v>0</v>
      </c>
      <c r="X1356" s="345">
        <f>IF(ISBLANK($B1356),0,VLOOKUP($B1356,Listen!$A$2:$C$45,3,FALSE))</f>
        <v>0</v>
      </c>
      <c r="Y1356" s="372">
        <f t="shared" si="274"/>
        <v>0</v>
      </c>
      <c r="Z1356" s="372">
        <f t="shared" si="263"/>
        <v>0</v>
      </c>
      <c r="AA1356" s="372">
        <f t="shared" si="263"/>
        <v>0</v>
      </c>
      <c r="AB1356" s="372">
        <f t="shared" si="263"/>
        <v>0</v>
      </c>
      <c r="AC1356" s="372">
        <f t="shared" si="263"/>
        <v>0</v>
      </c>
      <c r="AD1356" s="372">
        <f t="shared" si="263"/>
        <v>0</v>
      </c>
      <c r="AE1356" s="372">
        <f t="shared" si="263"/>
        <v>0</v>
      </c>
      <c r="AF1356" s="346">
        <f t="shared" si="273"/>
        <v>0</v>
      </c>
      <c r="AG1356" s="346">
        <f>IF(C1356=Allgemeines!$C$12,SAV!$V1356-SAV!$AH1356,HLOOKUP(Allgemeines!$C$12-1,$AI$4:$AO$2000,ROW(C1356)-3,FALSE)-$AH1356)</f>
        <v>0</v>
      </c>
      <c r="AH1356" s="346">
        <f>HLOOKUP(Allgemeines!$C$12,$AI$4:$AO$2000,ROW(C1356)-3,FALSE)</f>
        <v>0</v>
      </c>
      <c r="AI1356" s="346">
        <f t="shared" si="264"/>
        <v>0</v>
      </c>
      <c r="AJ1356" s="346">
        <f t="shared" si="265"/>
        <v>0</v>
      </c>
      <c r="AK1356" s="346">
        <f t="shared" si="266"/>
        <v>0</v>
      </c>
      <c r="AL1356" s="346">
        <f t="shared" si="267"/>
        <v>0</v>
      </c>
      <c r="AM1356" s="346">
        <f t="shared" si="268"/>
        <v>0</v>
      </c>
      <c r="AN1356" s="346">
        <f t="shared" si="269"/>
        <v>0</v>
      </c>
      <c r="AO1356" s="346">
        <f t="shared" si="270"/>
        <v>0</v>
      </c>
    </row>
    <row r="1357" spans="1:41" x14ac:dyDescent="0.25">
      <c r="A1357" s="369"/>
      <c r="B1357" s="369"/>
      <c r="C1357" s="370"/>
      <c r="D1357" s="369"/>
      <c r="E1357" s="369"/>
      <c r="F1357" s="369"/>
      <c r="G1357" s="344">
        <f t="shared" si="271"/>
        <v>0</v>
      </c>
      <c r="H1357" s="369"/>
      <c r="I1357" s="369"/>
      <c r="J1357" s="369"/>
      <c r="K1357" s="369"/>
      <c r="L1357" s="369"/>
      <c r="M1357" s="369"/>
      <c r="N1357" s="369"/>
      <c r="O1357" s="369"/>
      <c r="P1357" s="371"/>
      <c r="Q1357" s="465">
        <f>IF(C1357&gt;Allgemeines!$C$12,0,SUM(G1357,H1357,J1357,K1357,M1357:N1357)-SUM(I1357,L1357,O1357:P1357))</f>
        <v>0</v>
      </c>
      <c r="R1357" s="369"/>
      <c r="S1357" s="369"/>
      <c r="T1357" s="369"/>
      <c r="U1357" s="369"/>
      <c r="V1357" s="344">
        <f t="shared" si="272"/>
        <v>0</v>
      </c>
      <c r="W1357" s="345">
        <f>IF(ISBLANK($B1357),0,VLOOKUP($B1357,Listen!$A$2:$C$45,2,FALSE))</f>
        <v>0</v>
      </c>
      <c r="X1357" s="345">
        <f>IF(ISBLANK($B1357),0,VLOOKUP($B1357,Listen!$A$2:$C$45,3,FALSE))</f>
        <v>0</v>
      </c>
      <c r="Y1357" s="372">
        <f t="shared" si="274"/>
        <v>0</v>
      </c>
      <c r="Z1357" s="372">
        <f t="shared" si="263"/>
        <v>0</v>
      </c>
      <c r="AA1357" s="372">
        <f t="shared" si="263"/>
        <v>0</v>
      </c>
      <c r="AB1357" s="372">
        <f t="shared" si="263"/>
        <v>0</v>
      </c>
      <c r="AC1357" s="372">
        <f t="shared" si="263"/>
        <v>0</v>
      </c>
      <c r="AD1357" s="372">
        <f t="shared" si="263"/>
        <v>0</v>
      </c>
      <c r="AE1357" s="372">
        <f t="shared" si="263"/>
        <v>0</v>
      </c>
      <c r="AF1357" s="346">
        <f t="shared" si="273"/>
        <v>0</v>
      </c>
      <c r="AG1357" s="346">
        <f>IF(C1357=Allgemeines!$C$12,SAV!$V1357-SAV!$AH1357,HLOOKUP(Allgemeines!$C$12-1,$AI$4:$AO$2000,ROW(C1357)-3,FALSE)-$AH1357)</f>
        <v>0</v>
      </c>
      <c r="AH1357" s="346">
        <f>HLOOKUP(Allgemeines!$C$12,$AI$4:$AO$2000,ROW(C1357)-3,FALSE)</f>
        <v>0</v>
      </c>
      <c r="AI1357" s="346">
        <f t="shared" si="264"/>
        <v>0</v>
      </c>
      <c r="AJ1357" s="346">
        <f t="shared" si="265"/>
        <v>0</v>
      </c>
      <c r="AK1357" s="346">
        <f t="shared" si="266"/>
        <v>0</v>
      </c>
      <c r="AL1357" s="346">
        <f t="shared" si="267"/>
        <v>0</v>
      </c>
      <c r="AM1357" s="346">
        <f t="shared" si="268"/>
        <v>0</v>
      </c>
      <c r="AN1357" s="346">
        <f t="shared" si="269"/>
        <v>0</v>
      </c>
      <c r="AO1357" s="346">
        <f t="shared" si="270"/>
        <v>0</v>
      </c>
    </row>
    <row r="1358" spans="1:41" x14ac:dyDescent="0.25">
      <c r="A1358" s="369"/>
      <c r="B1358" s="369"/>
      <c r="C1358" s="370"/>
      <c r="D1358" s="369"/>
      <c r="E1358" s="369"/>
      <c r="F1358" s="369"/>
      <c r="G1358" s="344">
        <f t="shared" si="271"/>
        <v>0</v>
      </c>
      <c r="H1358" s="369"/>
      <c r="I1358" s="369"/>
      <c r="J1358" s="369"/>
      <c r="K1358" s="369"/>
      <c r="L1358" s="369"/>
      <c r="M1358" s="369"/>
      <c r="N1358" s="369"/>
      <c r="O1358" s="369"/>
      <c r="P1358" s="371"/>
      <c r="Q1358" s="465">
        <f>IF(C1358&gt;Allgemeines!$C$12,0,SUM(G1358,H1358,J1358,K1358,M1358:N1358)-SUM(I1358,L1358,O1358:P1358))</f>
        <v>0</v>
      </c>
      <c r="R1358" s="369"/>
      <c r="S1358" s="369"/>
      <c r="T1358" s="369"/>
      <c r="U1358" s="369"/>
      <c r="V1358" s="344">
        <f t="shared" si="272"/>
        <v>0</v>
      </c>
      <c r="W1358" s="345">
        <f>IF(ISBLANK($B1358),0,VLOOKUP($B1358,Listen!$A$2:$C$45,2,FALSE))</f>
        <v>0</v>
      </c>
      <c r="X1358" s="345">
        <f>IF(ISBLANK($B1358),0,VLOOKUP($B1358,Listen!$A$2:$C$45,3,FALSE))</f>
        <v>0</v>
      </c>
      <c r="Y1358" s="372">
        <f t="shared" si="274"/>
        <v>0</v>
      </c>
      <c r="Z1358" s="372">
        <f t="shared" si="263"/>
        <v>0</v>
      </c>
      <c r="AA1358" s="372">
        <f t="shared" si="263"/>
        <v>0</v>
      </c>
      <c r="AB1358" s="372">
        <f t="shared" si="263"/>
        <v>0</v>
      </c>
      <c r="AC1358" s="372">
        <f t="shared" si="263"/>
        <v>0</v>
      </c>
      <c r="AD1358" s="372">
        <f t="shared" si="263"/>
        <v>0</v>
      </c>
      <c r="AE1358" s="372">
        <f t="shared" si="263"/>
        <v>0</v>
      </c>
      <c r="AF1358" s="346">
        <f t="shared" si="273"/>
        <v>0</v>
      </c>
      <c r="AG1358" s="346">
        <f>IF(C1358=Allgemeines!$C$12,SAV!$V1358-SAV!$AH1358,HLOOKUP(Allgemeines!$C$12-1,$AI$4:$AO$2000,ROW(C1358)-3,FALSE)-$AH1358)</f>
        <v>0</v>
      </c>
      <c r="AH1358" s="346">
        <f>HLOOKUP(Allgemeines!$C$12,$AI$4:$AO$2000,ROW(C1358)-3,FALSE)</f>
        <v>0</v>
      </c>
      <c r="AI1358" s="346">
        <f t="shared" si="264"/>
        <v>0</v>
      </c>
      <c r="AJ1358" s="346">
        <f t="shared" si="265"/>
        <v>0</v>
      </c>
      <c r="AK1358" s="346">
        <f t="shared" si="266"/>
        <v>0</v>
      </c>
      <c r="AL1358" s="346">
        <f t="shared" si="267"/>
        <v>0</v>
      </c>
      <c r="AM1358" s="346">
        <f t="shared" si="268"/>
        <v>0</v>
      </c>
      <c r="AN1358" s="346">
        <f t="shared" si="269"/>
        <v>0</v>
      </c>
      <c r="AO1358" s="346">
        <f t="shared" si="270"/>
        <v>0</v>
      </c>
    </row>
    <row r="1359" spans="1:41" x14ac:dyDescent="0.25">
      <c r="A1359" s="369"/>
      <c r="B1359" s="369"/>
      <c r="C1359" s="370"/>
      <c r="D1359" s="369"/>
      <c r="E1359" s="369"/>
      <c r="F1359" s="369"/>
      <c r="G1359" s="344">
        <f t="shared" si="271"/>
        <v>0</v>
      </c>
      <c r="H1359" s="369"/>
      <c r="I1359" s="369"/>
      <c r="J1359" s="369"/>
      <c r="K1359" s="369"/>
      <c r="L1359" s="369"/>
      <c r="M1359" s="369"/>
      <c r="N1359" s="369"/>
      <c r="O1359" s="369"/>
      <c r="P1359" s="371"/>
      <c r="Q1359" s="465">
        <f>IF(C1359&gt;Allgemeines!$C$12,0,SUM(G1359,H1359,J1359,K1359,M1359:N1359)-SUM(I1359,L1359,O1359:P1359))</f>
        <v>0</v>
      </c>
      <c r="R1359" s="369"/>
      <c r="S1359" s="369"/>
      <c r="T1359" s="369"/>
      <c r="U1359" s="369"/>
      <c r="V1359" s="344">
        <f t="shared" si="272"/>
        <v>0</v>
      </c>
      <c r="W1359" s="345">
        <f>IF(ISBLANK($B1359),0,VLOOKUP($B1359,Listen!$A$2:$C$45,2,FALSE))</f>
        <v>0</v>
      </c>
      <c r="X1359" s="345">
        <f>IF(ISBLANK($B1359),0,VLOOKUP($B1359,Listen!$A$2:$C$45,3,FALSE))</f>
        <v>0</v>
      </c>
      <c r="Y1359" s="372">
        <f t="shared" si="274"/>
        <v>0</v>
      </c>
      <c r="Z1359" s="372">
        <f t="shared" si="263"/>
        <v>0</v>
      </c>
      <c r="AA1359" s="372">
        <f t="shared" si="263"/>
        <v>0</v>
      </c>
      <c r="AB1359" s="372">
        <f t="shared" si="263"/>
        <v>0</v>
      </c>
      <c r="AC1359" s="372">
        <f t="shared" si="263"/>
        <v>0</v>
      </c>
      <c r="AD1359" s="372">
        <f t="shared" si="263"/>
        <v>0</v>
      </c>
      <c r="AE1359" s="372">
        <f t="shared" si="263"/>
        <v>0</v>
      </c>
      <c r="AF1359" s="346">
        <f t="shared" si="273"/>
        <v>0</v>
      </c>
      <c r="AG1359" s="346">
        <f>IF(C1359=Allgemeines!$C$12,SAV!$V1359-SAV!$AH1359,HLOOKUP(Allgemeines!$C$12-1,$AI$4:$AO$2000,ROW(C1359)-3,FALSE)-$AH1359)</f>
        <v>0</v>
      </c>
      <c r="AH1359" s="346">
        <f>HLOOKUP(Allgemeines!$C$12,$AI$4:$AO$2000,ROW(C1359)-3,FALSE)</f>
        <v>0</v>
      </c>
      <c r="AI1359" s="346">
        <f t="shared" si="264"/>
        <v>0</v>
      </c>
      <c r="AJ1359" s="346">
        <f t="shared" si="265"/>
        <v>0</v>
      </c>
      <c r="AK1359" s="346">
        <f t="shared" si="266"/>
        <v>0</v>
      </c>
      <c r="AL1359" s="346">
        <f t="shared" si="267"/>
        <v>0</v>
      </c>
      <c r="AM1359" s="346">
        <f t="shared" si="268"/>
        <v>0</v>
      </c>
      <c r="AN1359" s="346">
        <f t="shared" si="269"/>
        <v>0</v>
      </c>
      <c r="AO1359" s="346">
        <f t="shared" si="270"/>
        <v>0</v>
      </c>
    </row>
    <row r="1360" spans="1:41" x14ac:dyDescent="0.25">
      <c r="A1360" s="369"/>
      <c r="B1360" s="369"/>
      <c r="C1360" s="370"/>
      <c r="D1360" s="369"/>
      <c r="E1360" s="369"/>
      <c r="F1360" s="369"/>
      <c r="G1360" s="344">
        <f t="shared" si="271"/>
        <v>0</v>
      </c>
      <c r="H1360" s="369"/>
      <c r="I1360" s="369"/>
      <c r="J1360" s="369"/>
      <c r="K1360" s="369"/>
      <c r="L1360" s="369"/>
      <c r="M1360" s="369"/>
      <c r="N1360" s="369"/>
      <c r="O1360" s="369"/>
      <c r="P1360" s="371"/>
      <c r="Q1360" s="465">
        <f>IF(C1360&gt;Allgemeines!$C$12,0,SUM(G1360,H1360,J1360,K1360,M1360:N1360)-SUM(I1360,L1360,O1360:P1360))</f>
        <v>0</v>
      </c>
      <c r="R1360" s="369"/>
      <c r="S1360" s="369"/>
      <c r="T1360" s="369"/>
      <c r="U1360" s="369"/>
      <c r="V1360" s="344">
        <f t="shared" si="272"/>
        <v>0</v>
      </c>
      <c r="W1360" s="345">
        <f>IF(ISBLANK($B1360),0,VLOOKUP($B1360,Listen!$A$2:$C$45,2,FALSE))</f>
        <v>0</v>
      </c>
      <c r="X1360" s="345">
        <f>IF(ISBLANK($B1360),0,VLOOKUP($B1360,Listen!$A$2:$C$45,3,FALSE))</f>
        <v>0</v>
      </c>
      <c r="Y1360" s="372">
        <f t="shared" si="274"/>
        <v>0</v>
      </c>
      <c r="Z1360" s="372">
        <f t="shared" si="263"/>
        <v>0</v>
      </c>
      <c r="AA1360" s="372">
        <f t="shared" si="263"/>
        <v>0</v>
      </c>
      <c r="AB1360" s="372">
        <f t="shared" si="263"/>
        <v>0</v>
      </c>
      <c r="AC1360" s="372">
        <f t="shared" si="263"/>
        <v>0</v>
      </c>
      <c r="AD1360" s="372">
        <f t="shared" si="263"/>
        <v>0</v>
      </c>
      <c r="AE1360" s="372">
        <f t="shared" si="263"/>
        <v>0</v>
      </c>
      <c r="AF1360" s="346">
        <f t="shared" si="273"/>
        <v>0</v>
      </c>
      <c r="AG1360" s="346">
        <f>IF(C1360=Allgemeines!$C$12,SAV!$V1360-SAV!$AH1360,HLOOKUP(Allgemeines!$C$12-1,$AI$4:$AO$2000,ROW(C1360)-3,FALSE)-$AH1360)</f>
        <v>0</v>
      </c>
      <c r="AH1360" s="346">
        <f>HLOOKUP(Allgemeines!$C$12,$AI$4:$AO$2000,ROW(C1360)-3,FALSE)</f>
        <v>0</v>
      </c>
      <c r="AI1360" s="346">
        <f t="shared" si="264"/>
        <v>0</v>
      </c>
      <c r="AJ1360" s="346">
        <f t="shared" si="265"/>
        <v>0</v>
      </c>
      <c r="AK1360" s="346">
        <f t="shared" si="266"/>
        <v>0</v>
      </c>
      <c r="AL1360" s="346">
        <f t="shared" si="267"/>
        <v>0</v>
      </c>
      <c r="AM1360" s="346">
        <f t="shared" si="268"/>
        <v>0</v>
      </c>
      <c r="AN1360" s="346">
        <f t="shared" si="269"/>
        <v>0</v>
      </c>
      <c r="AO1360" s="346">
        <f t="shared" si="270"/>
        <v>0</v>
      </c>
    </row>
    <row r="1361" spans="1:41" x14ac:dyDescent="0.25">
      <c r="A1361" s="369"/>
      <c r="B1361" s="369"/>
      <c r="C1361" s="370"/>
      <c r="D1361" s="369"/>
      <c r="E1361" s="369"/>
      <c r="F1361" s="369"/>
      <c r="G1361" s="344">
        <f t="shared" si="271"/>
        <v>0</v>
      </c>
      <c r="H1361" s="369"/>
      <c r="I1361" s="369"/>
      <c r="J1361" s="369"/>
      <c r="K1361" s="369"/>
      <c r="L1361" s="369"/>
      <c r="M1361" s="369"/>
      <c r="N1361" s="369"/>
      <c r="O1361" s="369"/>
      <c r="P1361" s="371"/>
      <c r="Q1361" s="465">
        <f>IF(C1361&gt;Allgemeines!$C$12,0,SUM(G1361,H1361,J1361,K1361,M1361:N1361)-SUM(I1361,L1361,O1361:P1361))</f>
        <v>0</v>
      </c>
      <c r="R1361" s="369"/>
      <c r="S1361" s="369"/>
      <c r="T1361" s="369"/>
      <c r="U1361" s="369"/>
      <c r="V1361" s="344">
        <f t="shared" si="272"/>
        <v>0</v>
      </c>
      <c r="W1361" s="345">
        <f>IF(ISBLANK($B1361),0,VLOOKUP($B1361,Listen!$A$2:$C$45,2,FALSE))</f>
        <v>0</v>
      </c>
      <c r="X1361" s="345">
        <f>IF(ISBLANK($B1361),0,VLOOKUP($B1361,Listen!$A$2:$C$45,3,FALSE))</f>
        <v>0</v>
      </c>
      <c r="Y1361" s="372">
        <f t="shared" si="274"/>
        <v>0</v>
      </c>
      <c r="Z1361" s="372">
        <f t="shared" si="263"/>
        <v>0</v>
      </c>
      <c r="AA1361" s="372">
        <f t="shared" si="263"/>
        <v>0</v>
      </c>
      <c r="AB1361" s="372">
        <f t="shared" si="263"/>
        <v>0</v>
      </c>
      <c r="AC1361" s="372">
        <f t="shared" si="263"/>
        <v>0</v>
      </c>
      <c r="AD1361" s="372">
        <f t="shared" si="263"/>
        <v>0</v>
      </c>
      <c r="AE1361" s="372">
        <f t="shared" si="263"/>
        <v>0</v>
      </c>
      <c r="AF1361" s="346">
        <f t="shared" si="273"/>
        <v>0</v>
      </c>
      <c r="AG1361" s="346">
        <f>IF(C1361=Allgemeines!$C$12,SAV!$V1361-SAV!$AH1361,HLOOKUP(Allgemeines!$C$12-1,$AI$4:$AO$2000,ROW(C1361)-3,FALSE)-$AH1361)</f>
        <v>0</v>
      </c>
      <c r="AH1361" s="346">
        <f>HLOOKUP(Allgemeines!$C$12,$AI$4:$AO$2000,ROW(C1361)-3,FALSE)</f>
        <v>0</v>
      </c>
      <c r="AI1361" s="346">
        <f t="shared" si="264"/>
        <v>0</v>
      </c>
      <c r="AJ1361" s="346">
        <f t="shared" si="265"/>
        <v>0</v>
      </c>
      <c r="AK1361" s="346">
        <f t="shared" si="266"/>
        <v>0</v>
      </c>
      <c r="AL1361" s="346">
        <f t="shared" si="267"/>
        <v>0</v>
      </c>
      <c r="AM1361" s="346">
        <f t="shared" si="268"/>
        <v>0</v>
      </c>
      <c r="AN1361" s="346">
        <f t="shared" si="269"/>
        <v>0</v>
      </c>
      <c r="AO1361" s="346">
        <f t="shared" si="270"/>
        <v>0</v>
      </c>
    </row>
    <row r="1362" spans="1:41" x14ac:dyDescent="0.25">
      <c r="A1362" s="369"/>
      <c r="B1362" s="369"/>
      <c r="C1362" s="370"/>
      <c r="D1362" s="369"/>
      <c r="E1362" s="369"/>
      <c r="F1362" s="369"/>
      <c r="G1362" s="344">
        <f t="shared" si="271"/>
        <v>0</v>
      </c>
      <c r="H1362" s="369"/>
      <c r="I1362" s="369"/>
      <c r="J1362" s="369"/>
      <c r="K1362" s="369"/>
      <c r="L1362" s="369"/>
      <c r="M1362" s="369"/>
      <c r="N1362" s="369"/>
      <c r="O1362" s="369"/>
      <c r="P1362" s="371"/>
      <c r="Q1362" s="465">
        <f>IF(C1362&gt;Allgemeines!$C$12,0,SUM(G1362,H1362,J1362,K1362,M1362:N1362)-SUM(I1362,L1362,O1362:P1362))</f>
        <v>0</v>
      </c>
      <c r="R1362" s="369"/>
      <c r="S1362" s="369"/>
      <c r="T1362" s="369"/>
      <c r="U1362" s="369"/>
      <c r="V1362" s="344">
        <f t="shared" si="272"/>
        <v>0</v>
      </c>
      <c r="W1362" s="345">
        <f>IF(ISBLANK($B1362),0,VLOOKUP($B1362,Listen!$A$2:$C$45,2,FALSE))</f>
        <v>0</v>
      </c>
      <c r="X1362" s="345">
        <f>IF(ISBLANK($B1362),0,VLOOKUP($B1362,Listen!$A$2:$C$45,3,FALSE))</f>
        <v>0</v>
      </c>
      <c r="Y1362" s="372">
        <f t="shared" si="274"/>
        <v>0</v>
      </c>
      <c r="Z1362" s="372">
        <f t="shared" si="263"/>
        <v>0</v>
      </c>
      <c r="AA1362" s="372">
        <f t="shared" si="263"/>
        <v>0</v>
      </c>
      <c r="AB1362" s="372">
        <f t="shared" si="263"/>
        <v>0</v>
      </c>
      <c r="AC1362" s="372">
        <f t="shared" si="263"/>
        <v>0</v>
      </c>
      <c r="AD1362" s="372">
        <f t="shared" si="263"/>
        <v>0</v>
      </c>
      <c r="AE1362" s="372">
        <f t="shared" si="263"/>
        <v>0</v>
      </c>
      <c r="AF1362" s="346">
        <f t="shared" si="273"/>
        <v>0</v>
      </c>
      <c r="AG1362" s="346">
        <f>IF(C1362=Allgemeines!$C$12,SAV!$V1362-SAV!$AH1362,HLOOKUP(Allgemeines!$C$12-1,$AI$4:$AO$2000,ROW(C1362)-3,FALSE)-$AH1362)</f>
        <v>0</v>
      </c>
      <c r="AH1362" s="346">
        <f>HLOOKUP(Allgemeines!$C$12,$AI$4:$AO$2000,ROW(C1362)-3,FALSE)</f>
        <v>0</v>
      </c>
      <c r="AI1362" s="346">
        <f t="shared" si="264"/>
        <v>0</v>
      </c>
      <c r="AJ1362" s="346">
        <f t="shared" si="265"/>
        <v>0</v>
      </c>
      <c r="AK1362" s="346">
        <f t="shared" si="266"/>
        <v>0</v>
      </c>
      <c r="AL1362" s="346">
        <f t="shared" si="267"/>
        <v>0</v>
      </c>
      <c r="AM1362" s="346">
        <f t="shared" si="268"/>
        <v>0</v>
      </c>
      <c r="AN1362" s="346">
        <f t="shared" si="269"/>
        <v>0</v>
      </c>
      <c r="AO1362" s="346">
        <f t="shared" si="270"/>
        <v>0</v>
      </c>
    </row>
    <row r="1363" spans="1:41" x14ac:dyDescent="0.25">
      <c r="A1363" s="369"/>
      <c r="B1363" s="369"/>
      <c r="C1363" s="370"/>
      <c r="D1363" s="369"/>
      <c r="E1363" s="369"/>
      <c r="F1363" s="369"/>
      <c r="G1363" s="344">
        <f t="shared" si="271"/>
        <v>0</v>
      </c>
      <c r="H1363" s="369"/>
      <c r="I1363" s="369"/>
      <c r="J1363" s="369"/>
      <c r="K1363" s="369"/>
      <c r="L1363" s="369"/>
      <c r="M1363" s="369"/>
      <c r="N1363" s="369"/>
      <c r="O1363" s="369"/>
      <c r="P1363" s="371"/>
      <c r="Q1363" s="465">
        <f>IF(C1363&gt;Allgemeines!$C$12,0,SUM(G1363,H1363,J1363,K1363,M1363:N1363)-SUM(I1363,L1363,O1363:P1363))</f>
        <v>0</v>
      </c>
      <c r="R1363" s="369"/>
      <c r="S1363" s="369"/>
      <c r="T1363" s="369"/>
      <c r="U1363" s="369"/>
      <c r="V1363" s="344">
        <f t="shared" si="272"/>
        <v>0</v>
      </c>
      <c r="W1363" s="345">
        <f>IF(ISBLANK($B1363),0,VLOOKUP($B1363,Listen!$A$2:$C$45,2,FALSE))</f>
        <v>0</v>
      </c>
      <c r="X1363" s="345">
        <f>IF(ISBLANK($B1363),0,VLOOKUP($B1363,Listen!$A$2:$C$45,3,FALSE))</f>
        <v>0</v>
      </c>
      <c r="Y1363" s="372">
        <f t="shared" si="274"/>
        <v>0</v>
      </c>
      <c r="Z1363" s="372">
        <f t="shared" si="263"/>
        <v>0</v>
      </c>
      <c r="AA1363" s="372">
        <f t="shared" si="263"/>
        <v>0</v>
      </c>
      <c r="AB1363" s="372">
        <f t="shared" si="263"/>
        <v>0</v>
      </c>
      <c r="AC1363" s="372">
        <f t="shared" si="263"/>
        <v>0</v>
      </c>
      <c r="AD1363" s="372">
        <f t="shared" si="263"/>
        <v>0</v>
      </c>
      <c r="AE1363" s="372">
        <f t="shared" si="263"/>
        <v>0</v>
      </c>
      <c r="AF1363" s="346">
        <f t="shared" si="273"/>
        <v>0</v>
      </c>
      <c r="AG1363" s="346">
        <f>IF(C1363=Allgemeines!$C$12,SAV!$V1363-SAV!$AH1363,HLOOKUP(Allgemeines!$C$12-1,$AI$4:$AO$2000,ROW(C1363)-3,FALSE)-$AH1363)</f>
        <v>0</v>
      </c>
      <c r="AH1363" s="346">
        <f>HLOOKUP(Allgemeines!$C$12,$AI$4:$AO$2000,ROW(C1363)-3,FALSE)</f>
        <v>0</v>
      </c>
      <c r="AI1363" s="346">
        <f t="shared" si="264"/>
        <v>0</v>
      </c>
      <c r="AJ1363" s="346">
        <f t="shared" si="265"/>
        <v>0</v>
      </c>
      <c r="AK1363" s="346">
        <f t="shared" si="266"/>
        <v>0</v>
      </c>
      <c r="AL1363" s="346">
        <f t="shared" si="267"/>
        <v>0</v>
      </c>
      <c r="AM1363" s="346">
        <f t="shared" si="268"/>
        <v>0</v>
      </c>
      <c r="AN1363" s="346">
        <f t="shared" si="269"/>
        <v>0</v>
      </c>
      <c r="AO1363" s="346">
        <f t="shared" si="270"/>
        <v>0</v>
      </c>
    </row>
    <row r="1364" spans="1:41" x14ac:dyDescent="0.25">
      <c r="A1364" s="369"/>
      <c r="B1364" s="369"/>
      <c r="C1364" s="370"/>
      <c r="D1364" s="369"/>
      <c r="E1364" s="369"/>
      <c r="F1364" s="369"/>
      <c r="G1364" s="344">
        <f t="shared" si="271"/>
        <v>0</v>
      </c>
      <c r="H1364" s="369"/>
      <c r="I1364" s="369"/>
      <c r="J1364" s="369"/>
      <c r="K1364" s="369"/>
      <c r="L1364" s="369"/>
      <c r="M1364" s="369"/>
      <c r="N1364" s="369"/>
      <c r="O1364" s="369"/>
      <c r="P1364" s="371"/>
      <c r="Q1364" s="465">
        <f>IF(C1364&gt;Allgemeines!$C$12,0,SUM(G1364,H1364,J1364,K1364,M1364:N1364)-SUM(I1364,L1364,O1364:P1364))</f>
        <v>0</v>
      </c>
      <c r="R1364" s="369"/>
      <c r="S1364" s="369"/>
      <c r="T1364" s="369"/>
      <c r="U1364" s="369"/>
      <c r="V1364" s="344">
        <f t="shared" si="272"/>
        <v>0</v>
      </c>
      <c r="W1364" s="345">
        <f>IF(ISBLANK($B1364),0,VLOOKUP($B1364,Listen!$A$2:$C$45,2,FALSE))</f>
        <v>0</v>
      </c>
      <c r="X1364" s="345">
        <f>IF(ISBLANK($B1364),0,VLOOKUP($B1364,Listen!$A$2:$C$45,3,FALSE))</f>
        <v>0</v>
      </c>
      <c r="Y1364" s="372">
        <f t="shared" si="274"/>
        <v>0</v>
      </c>
      <c r="Z1364" s="372">
        <f t="shared" si="263"/>
        <v>0</v>
      </c>
      <c r="AA1364" s="372">
        <f t="shared" si="263"/>
        <v>0</v>
      </c>
      <c r="AB1364" s="372">
        <f t="shared" si="263"/>
        <v>0</v>
      </c>
      <c r="AC1364" s="372">
        <f t="shared" si="263"/>
        <v>0</v>
      </c>
      <c r="AD1364" s="372">
        <f t="shared" si="263"/>
        <v>0</v>
      </c>
      <c r="AE1364" s="372">
        <f t="shared" si="263"/>
        <v>0</v>
      </c>
      <c r="AF1364" s="346">
        <f t="shared" si="273"/>
        <v>0</v>
      </c>
      <c r="AG1364" s="346">
        <f>IF(C1364=Allgemeines!$C$12,SAV!$V1364-SAV!$AH1364,HLOOKUP(Allgemeines!$C$12-1,$AI$4:$AO$2000,ROW(C1364)-3,FALSE)-$AH1364)</f>
        <v>0</v>
      </c>
      <c r="AH1364" s="346">
        <f>HLOOKUP(Allgemeines!$C$12,$AI$4:$AO$2000,ROW(C1364)-3,FALSE)</f>
        <v>0</v>
      </c>
      <c r="AI1364" s="346">
        <f t="shared" si="264"/>
        <v>0</v>
      </c>
      <c r="AJ1364" s="346">
        <f t="shared" si="265"/>
        <v>0</v>
      </c>
      <c r="AK1364" s="346">
        <f t="shared" si="266"/>
        <v>0</v>
      </c>
      <c r="AL1364" s="346">
        <f t="shared" si="267"/>
        <v>0</v>
      </c>
      <c r="AM1364" s="346">
        <f t="shared" si="268"/>
        <v>0</v>
      </c>
      <c r="AN1364" s="346">
        <f t="shared" si="269"/>
        <v>0</v>
      </c>
      <c r="AO1364" s="346">
        <f t="shared" si="270"/>
        <v>0</v>
      </c>
    </row>
    <row r="1365" spans="1:41" x14ac:dyDescent="0.25">
      <c r="A1365" s="369"/>
      <c r="B1365" s="369"/>
      <c r="C1365" s="370"/>
      <c r="D1365" s="369"/>
      <c r="E1365" s="369"/>
      <c r="F1365" s="369"/>
      <c r="G1365" s="344">
        <f t="shared" si="271"/>
        <v>0</v>
      </c>
      <c r="H1365" s="369"/>
      <c r="I1365" s="369"/>
      <c r="J1365" s="369"/>
      <c r="K1365" s="369"/>
      <c r="L1365" s="369"/>
      <c r="M1365" s="369"/>
      <c r="N1365" s="369"/>
      <c r="O1365" s="369"/>
      <c r="P1365" s="371"/>
      <c r="Q1365" s="465">
        <f>IF(C1365&gt;Allgemeines!$C$12,0,SUM(G1365,H1365,J1365,K1365,M1365:N1365)-SUM(I1365,L1365,O1365:P1365))</f>
        <v>0</v>
      </c>
      <c r="R1365" s="369"/>
      <c r="S1365" s="369"/>
      <c r="T1365" s="369"/>
      <c r="U1365" s="369"/>
      <c r="V1365" s="344">
        <f t="shared" si="272"/>
        <v>0</v>
      </c>
      <c r="W1365" s="345">
        <f>IF(ISBLANK($B1365),0,VLOOKUP($B1365,Listen!$A$2:$C$45,2,FALSE))</f>
        <v>0</v>
      </c>
      <c r="X1365" s="345">
        <f>IF(ISBLANK($B1365),0,VLOOKUP($B1365,Listen!$A$2:$C$45,3,FALSE))</f>
        <v>0</v>
      </c>
      <c r="Y1365" s="372">
        <f t="shared" si="274"/>
        <v>0</v>
      </c>
      <c r="Z1365" s="372">
        <f t="shared" si="263"/>
        <v>0</v>
      </c>
      <c r="AA1365" s="372">
        <f t="shared" si="263"/>
        <v>0</v>
      </c>
      <c r="AB1365" s="372">
        <f t="shared" si="263"/>
        <v>0</v>
      </c>
      <c r="AC1365" s="372">
        <f t="shared" si="263"/>
        <v>0</v>
      </c>
      <c r="AD1365" s="372">
        <f t="shared" si="263"/>
        <v>0</v>
      </c>
      <c r="AE1365" s="372">
        <f t="shared" si="263"/>
        <v>0</v>
      </c>
      <c r="AF1365" s="346">
        <f t="shared" si="273"/>
        <v>0</v>
      </c>
      <c r="AG1365" s="346">
        <f>IF(C1365=Allgemeines!$C$12,SAV!$V1365-SAV!$AH1365,HLOOKUP(Allgemeines!$C$12-1,$AI$4:$AO$2000,ROW(C1365)-3,FALSE)-$AH1365)</f>
        <v>0</v>
      </c>
      <c r="AH1365" s="346">
        <f>HLOOKUP(Allgemeines!$C$12,$AI$4:$AO$2000,ROW(C1365)-3,FALSE)</f>
        <v>0</v>
      </c>
      <c r="AI1365" s="346">
        <f t="shared" si="264"/>
        <v>0</v>
      </c>
      <c r="AJ1365" s="346">
        <f t="shared" si="265"/>
        <v>0</v>
      </c>
      <c r="AK1365" s="346">
        <f t="shared" si="266"/>
        <v>0</v>
      </c>
      <c r="AL1365" s="346">
        <f t="shared" si="267"/>
        <v>0</v>
      </c>
      <c r="AM1365" s="346">
        <f t="shared" si="268"/>
        <v>0</v>
      </c>
      <c r="AN1365" s="346">
        <f t="shared" si="269"/>
        <v>0</v>
      </c>
      <c r="AO1365" s="346">
        <f t="shared" si="270"/>
        <v>0</v>
      </c>
    </row>
    <row r="1366" spans="1:41" x14ac:dyDescent="0.25">
      <c r="A1366" s="369"/>
      <c r="B1366" s="369"/>
      <c r="C1366" s="370"/>
      <c r="D1366" s="369"/>
      <c r="E1366" s="369"/>
      <c r="F1366" s="369"/>
      <c r="G1366" s="344">
        <f t="shared" si="271"/>
        <v>0</v>
      </c>
      <c r="H1366" s="369"/>
      <c r="I1366" s="369"/>
      <c r="J1366" s="369"/>
      <c r="K1366" s="369"/>
      <c r="L1366" s="369"/>
      <c r="M1366" s="369"/>
      <c r="N1366" s="369"/>
      <c r="O1366" s="369"/>
      <c r="P1366" s="371"/>
      <c r="Q1366" s="465">
        <f>IF(C1366&gt;Allgemeines!$C$12,0,SUM(G1366,H1366,J1366,K1366,M1366:N1366)-SUM(I1366,L1366,O1366:P1366))</f>
        <v>0</v>
      </c>
      <c r="R1366" s="369"/>
      <c r="S1366" s="369"/>
      <c r="T1366" s="369"/>
      <c r="U1366" s="369"/>
      <c r="V1366" s="344">
        <f t="shared" si="272"/>
        <v>0</v>
      </c>
      <c r="W1366" s="345">
        <f>IF(ISBLANK($B1366),0,VLOOKUP($B1366,Listen!$A$2:$C$45,2,FALSE))</f>
        <v>0</v>
      </c>
      <c r="X1366" s="345">
        <f>IF(ISBLANK($B1366),0,VLOOKUP($B1366,Listen!$A$2:$C$45,3,FALSE))</f>
        <v>0</v>
      </c>
      <c r="Y1366" s="372">
        <f t="shared" si="274"/>
        <v>0</v>
      </c>
      <c r="Z1366" s="372">
        <f t="shared" si="263"/>
        <v>0</v>
      </c>
      <c r="AA1366" s="372">
        <f t="shared" si="263"/>
        <v>0</v>
      </c>
      <c r="AB1366" s="372">
        <f t="shared" si="263"/>
        <v>0</v>
      </c>
      <c r="AC1366" s="372">
        <f t="shared" si="263"/>
        <v>0</v>
      </c>
      <c r="AD1366" s="372">
        <f t="shared" si="263"/>
        <v>0</v>
      </c>
      <c r="AE1366" s="372">
        <f t="shared" si="263"/>
        <v>0</v>
      </c>
      <c r="AF1366" s="346">
        <f t="shared" si="273"/>
        <v>0</v>
      </c>
      <c r="AG1366" s="346">
        <f>IF(C1366=Allgemeines!$C$12,SAV!$V1366-SAV!$AH1366,HLOOKUP(Allgemeines!$C$12-1,$AI$4:$AO$2000,ROW(C1366)-3,FALSE)-$AH1366)</f>
        <v>0</v>
      </c>
      <c r="AH1366" s="346">
        <f>HLOOKUP(Allgemeines!$C$12,$AI$4:$AO$2000,ROW(C1366)-3,FALSE)</f>
        <v>0</v>
      </c>
      <c r="AI1366" s="346">
        <f t="shared" si="264"/>
        <v>0</v>
      </c>
      <c r="AJ1366" s="346">
        <f t="shared" si="265"/>
        <v>0</v>
      </c>
      <c r="AK1366" s="346">
        <f t="shared" si="266"/>
        <v>0</v>
      </c>
      <c r="AL1366" s="346">
        <f t="shared" si="267"/>
        <v>0</v>
      </c>
      <c r="AM1366" s="346">
        <f t="shared" si="268"/>
        <v>0</v>
      </c>
      <c r="AN1366" s="346">
        <f t="shared" si="269"/>
        <v>0</v>
      </c>
      <c r="AO1366" s="346">
        <f t="shared" si="270"/>
        <v>0</v>
      </c>
    </row>
    <row r="1367" spans="1:41" x14ac:dyDescent="0.25">
      <c r="A1367" s="369"/>
      <c r="B1367" s="369"/>
      <c r="C1367" s="370"/>
      <c r="D1367" s="369"/>
      <c r="E1367" s="369"/>
      <c r="F1367" s="369"/>
      <c r="G1367" s="344">
        <f t="shared" si="271"/>
        <v>0</v>
      </c>
      <c r="H1367" s="369"/>
      <c r="I1367" s="369"/>
      <c r="J1367" s="369"/>
      <c r="K1367" s="369"/>
      <c r="L1367" s="369"/>
      <c r="M1367" s="369"/>
      <c r="N1367" s="369"/>
      <c r="O1367" s="369"/>
      <c r="P1367" s="371"/>
      <c r="Q1367" s="465">
        <f>IF(C1367&gt;Allgemeines!$C$12,0,SUM(G1367,H1367,J1367,K1367,M1367:N1367)-SUM(I1367,L1367,O1367:P1367))</f>
        <v>0</v>
      </c>
      <c r="R1367" s="369"/>
      <c r="S1367" s="369"/>
      <c r="T1367" s="369"/>
      <c r="U1367" s="369"/>
      <c r="V1367" s="344">
        <f t="shared" si="272"/>
        <v>0</v>
      </c>
      <c r="W1367" s="345">
        <f>IF(ISBLANK($B1367),0,VLOOKUP($B1367,Listen!$A$2:$C$45,2,FALSE))</f>
        <v>0</v>
      </c>
      <c r="X1367" s="345">
        <f>IF(ISBLANK($B1367),0,VLOOKUP($B1367,Listen!$A$2:$C$45,3,FALSE))</f>
        <v>0</v>
      </c>
      <c r="Y1367" s="372">
        <f t="shared" si="274"/>
        <v>0</v>
      </c>
      <c r="Z1367" s="372">
        <f t="shared" si="263"/>
        <v>0</v>
      </c>
      <c r="AA1367" s="372">
        <f t="shared" si="263"/>
        <v>0</v>
      </c>
      <c r="AB1367" s="372">
        <f t="shared" si="263"/>
        <v>0</v>
      </c>
      <c r="AC1367" s="372">
        <f t="shared" si="263"/>
        <v>0</v>
      </c>
      <c r="AD1367" s="372">
        <f t="shared" si="263"/>
        <v>0</v>
      </c>
      <c r="AE1367" s="372">
        <f t="shared" si="263"/>
        <v>0</v>
      </c>
      <c r="AF1367" s="346">
        <f t="shared" si="273"/>
        <v>0</v>
      </c>
      <c r="AG1367" s="346">
        <f>IF(C1367=Allgemeines!$C$12,SAV!$V1367-SAV!$AH1367,HLOOKUP(Allgemeines!$C$12-1,$AI$4:$AO$2000,ROW(C1367)-3,FALSE)-$AH1367)</f>
        <v>0</v>
      </c>
      <c r="AH1367" s="346">
        <f>HLOOKUP(Allgemeines!$C$12,$AI$4:$AO$2000,ROW(C1367)-3,FALSE)</f>
        <v>0</v>
      </c>
      <c r="AI1367" s="346">
        <f t="shared" si="264"/>
        <v>0</v>
      </c>
      <c r="AJ1367" s="346">
        <f t="shared" si="265"/>
        <v>0</v>
      </c>
      <c r="AK1367" s="346">
        <f t="shared" si="266"/>
        <v>0</v>
      </c>
      <c r="AL1367" s="346">
        <f t="shared" si="267"/>
        <v>0</v>
      </c>
      <c r="AM1367" s="346">
        <f t="shared" si="268"/>
        <v>0</v>
      </c>
      <c r="AN1367" s="346">
        <f t="shared" si="269"/>
        <v>0</v>
      </c>
      <c r="AO1367" s="346">
        <f t="shared" si="270"/>
        <v>0</v>
      </c>
    </row>
    <row r="1368" spans="1:41" x14ac:dyDescent="0.25">
      <c r="A1368" s="369"/>
      <c r="B1368" s="369"/>
      <c r="C1368" s="370"/>
      <c r="D1368" s="369"/>
      <c r="E1368" s="369"/>
      <c r="F1368" s="369"/>
      <c r="G1368" s="344">
        <f t="shared" si="271"/>
        <v>0</v>
      </c>
      <c r="H1368" s="369"/>
      <c r="I1368" s="369"/>
      <c r="J1368" s="369"/>
      <c r="K1368" s="369"/>
      <c r="L1368" s="369"/>
      <c r="M1368" s="369"/>
      <c r="N1368" s="369"/>
      <c r="O1368" s="369"/>
      <c r="P1368" s="371"/>
      <c r="Q1368" s="465">
        <f>IF(C1368&gt;Allgemeines!$C$12,0,SUM(G1368,H1368,J1368,K1368,M1368:N1368)-SUM(I1368,L1368,O1368:P1368))</f>
        <v>0</v>
      </c>
      <c r="R1368" s="369"/>
      <c r="S1368" s="369"/>
      <c r="T1368" s="369"/>
      <c r="U1368" s="369"/>
      <c r="V1368" s="344">
        <f t="shared" si="272"/>
        <v>0</v>
      </c>
      <c r="W1368" s="345">
        <f>IF(ISBLANK($B1368),0,VLOOKUP($B1368,Listen!$A$2:$C$45,2,FALSE))</f>
        <v>0</v>
      </c>
      <c r="X1368" s="345">
        <f>IF(ISBLANK($B1368),0,VLOOKUP($B1368,Listen!$A$2:$C$45,3,FALSE))</f>
        <v>0</v>
      </c>
      <c r="Y1368" s="372">
        <f t="shared" si="274"/>
        <v>0</v>
      </c>
      <c r="Z1368" s="372">
        <f t="shared" si="263"/>
        <v>0</v>
      </c>
      <c r="AA1368" s="372">
        <f t="shared" si="263"/>
        <v>0</v>
      </c>
      <c r="AB1368" s="372">
        <f t="shared" si="263"/>
        <v>0</v>
      </c>
      <c r="AC1368" s="372">
        <f t="shared" si="263"/>
        <v>0</v>
      </c>
      <c r="AD1368" s="372">
        <f t="shared" si="263"/>
        <v>0</v>
      </c>
      <c r="AE1368" s="372">
        <f t="shared" si="263"/>
        <v>0</v>
      </c>
      <c r="AF1368" s="346">
        <f t="shared" si="273"/>
        <v>0</v>
      </c>
      <c r="AG1368" s="346">
        <f>IF(C1368=Allgemeines!$C$12,SAV!$V1368-SAV!$AH1368,HLOOKUP(Allgemeines!$C$12-1,$AI$4:$AO$2000,ROW(C1368)-3,FALSE)-$AH1368)</f>
        <v>0</v>
      </c>
      <c r="AH1368" s="346">
        <f>HLOOKUP(Allgemeines!$C$12,$AI$4:$AO$2000,ROW(C1368)-3,FALSE)</f>
        <v>0</v>
      </c>
      <c r="AI1368" s="346">
        <f t="shared" si="264"/>
        <v>0</v>
      </c>
      <c r="AJ1368" s="346">
        <f t="shared" si="265"/>
        <v>0</v>
      </c>
      <c r="AK1368" s="346">
        <f t="shared" si="266"/>
        <v>0</v>
      </c>
      <c r="AL1368" s="346">
        <f t="shared" si="267"/>
        <v>0</v>
      </c>
      <c r="AM1368" s="346">
        <f t="shared" si="268"/>
        <v>0</v>
      </c>
      <c r="AN1368" s="346">
        <f t="shared" si="269"/>
        <v>0</v>
      </c>
      <c r="AO1368" s="346">
        <f t="shared" si="270"/>
        <v>0</v>
      </c>
    </row>
    <row r="1369" spans="1:41" x14ac:dyDescent="0.25">
      <c r="A1369" s="369"/>
      <c r="B1369" s="369"/>
      <c r="C1369" s="370"/>
      <c r="D1369" s="369"/>
      <c r="E1369" s="369"/>
      <c r="F1369" s="369"/>
      <c r="G1369" s="344">
        <f t="shared" si="271"/>
        <v>0</v>
      </c>
      <c r="H1369" s="369"/>
      <c r="I1369" s="369"/>
      <c r="J1369" s="369"/>
      <c r="K1369" s="369"/>
      <c r="L1369" s="369"/>
      <c r="M1369" s="369"/>
      <c r="N1369" s="369"/>
      <c r="O1369" s="369"/>
      <c r="P1369" s="371"/>
      <c r="Q1369" s="465">
        <f>IF(C1369&gt;Allgemeines!$C$12,0,SUM(G1369,H1369,J1369,K1369,M1369:N1369)-SUM(I1369,L1369,O1369:P1369))</f>
        <v>0</v>
      </c>
      <c r="R1369" s="369"/>
      <c r="S1369" s="369"/>
      <c r="T1369" s="369"/>
      <c r="U1369" s="369"/>
      <c r="V1369" s="344">
        <f t="shared" si="272"/>
        <v>0</v>
      </c>
      <c r="W1369" s="345">
        <f>IF(ISBLANK($B1369),0,VLOOKUP($B1369,Listen!$A$2:$C$45,2,FALSE))</f>
        <v>0</v>
      </c>
      <c r="X1369" s="345">
        <f>IF(ISBLANK($B1369),0,VLOOKUP($B1369,Listen!$A$2:$C$45,3,FALSE))</f>
        <v>0</v>
      </c>
      <c r="Y1369" s="372">
        <f t="shared" si="274"/>
        <v>0</v>
      </c>
      <c r="Z1369" s="372">
        <f t="shared" si="263"/>
        <v>0</v>
      </c>
      <c r="AA1369" s="372">
        <f t="shared" si="263"/>
        <v>0</v>
      </c>
      <c r="AB1369" s="372">
        <f t="shared" si="263"/>
        <v>0</v>
      </c>
      <c r="AC1369" s="372">
        <f t="shared" si="263"/>
        <v>0</v>
      </c>
      <c r="AD1369" s="372">
        <f t="shared" si="263"/>
        <v>0</v>
      </c>
      <c r="AE1369" s="372">
        <f t="shared" si="263"/>
        <v>0</v>
      </c>
      <c r="AF1369" s="346">
        <f t="shared" si="273"/>
        <v>0</v>
      </c>
      <c r="AG1369" s="346">
        <f>IF(C1369=Allgemeines!$C$12,SAV!$V1369-SAV!$AH1369,HLOOKUP(Allgemeines!$C$12-1,$AI$4:$AO$2000,ROW(C1369)-3,FALSE)-$AH1369)</f>
        <v>0</v>
      </c>
      <c r="AH1369" s="346">
        <f>HLOOKUP(Allgemeines!$C$12,$AI$4:$AO$2000,ROW(C1369)-3,FALSE)</f>
        <v>0</v>
      </c>
      <c r="AI1369" s="346">
        <f t="shared" si="264"/>
        <v>0</v>
      </c>
      <c r="AJ1369" s="346">
        <f t="shared" si="265"/>
        <v>0</v>
      </c>
      <c r="AK1369" s="346">
        <f t="shared" si="266"/>
        <v>0</v>
      </c>
      <c r="AL1369" s="346">
        <f t="shared" si="267"/>
        <v>0</v>
      </c>
      <c r="AM1369" s="346">
        <f t="shared" si="268"/>
        <v>0</v>
      </c>
      <c r="AN1369" s="346">
        <f t="shared" si="269"/>
        <v>0</v>
      </c>
      <c r="AO1369" s="346">
        <f t="shared" si="270"/>
        <v>0</v>
      </c>
    </row>
    <row r="1370" spans="1:41" x14ac:dyDescent="0.25">
      <c r="A1370" s="369"/>
      <c r="B1370" s="369"/>
      <c r="C1370" s="370"/>
      <c r="D1370" s="369"/>
      <c r="E1370" s="369"/>
      <c r="F1370" s="369"/>
      <c r="G1370" s="344">
        <f t="shared" si="271"/>
        <v>0</v>
      </c>
      <c r="H1370" s="369"/>
      <c r="I1370" s="369"/>
      <c r="J1370" s="369"/>
      <c r="K1370" s="369"/>
      <c r="L1370" s="369"/>
      <c r="M1370" s="369"/>
      <c r="N1370" s="369"/>
      <c r="O1370" s="369"/>
      <c r="P1370" s="371"/>
      <c r="Q1370" s="465">
        <f>IF(C1370&gt;Allgemeines!$C$12,0,SUM(G1370,H1370,J1370,K1370,M1370:N1370)-SUM(I1370,L1370,O1370:P1370))</f>
        <v>0</v>
      </c>
      <c r="R1370" s="369"/>
      <c r="S1370" s="369"/>
      <c r="T1370" s="369"/>
      <c r="U1370" s="369"/>
      <c r="V1370" s="344">
        <f t="shared" si="272"/>
        <v>0</v>
      </c>
      <c r="W1370" s="345">
        <f>IF(ISBLANK($B1370),0,VLOOKUP($B1370,Listen!$A$2:$C$45,2,FALSE))</f>
        <v>0</v>
      </c>
      <c r="X1370" s="345">
        <f>IF(ISBLANK($B1370),0,VLOOKUP($B1370,Listen!$A$2:$C$45,3,FALSE))</f>
        <v>0</v>
      </c>
      <c r="Y1370" s="372">
        <f t="shared" si="274"/>
        <v>0</v>
      </c>
      <c r="Z1370" s="372">
        <f t="shared" si="263"/>
        <v>0</v>
      </c>
      <c r="AA1370" s="372">
        <f t="shared" si="263"/>
        <v>0</v>
      </c>
      <c r="AB1370" s="372">
        <f t="shared" si="263"/>
        <v>0</v>
      </c>
      <c r="AC1370" s="372">
        <f t="shared" si="263"/>
        <v>0</v>
      </c>
      <c r="AD1370" s="372">
        <f t="shared" si="263"/>
        <v>0</v>
      </c>
      <c r="AE1370" s="372">
        <f t="shared" si="263"/>
        <v>0</v>
      </c>
      <c r="AF1370" s="346">
        <f t="shared" si="273"/>
        <v>0</v>
      </c>
      <c r="AG1370" s="346">
        <f>IF(C1370=Allgemeines!$C$12,SAV!$V1370-SAV!$AH1370,HLOOKUP(Allgemeines!$C$12-1,$AI$4:$AO$2000,ROW(C1370)-3,FALSE)-$AH1370)</f>
        <v>0</v>
      </c>
      <c r="AH1370" s="346">
        <f>HLOOKUP(Allgemeines!$C$12,$AI$4:$AO$2000,ROW(C1370)-3,FALSE)</f>
        <v>0</v>
      </c>
      <c r="AI1370" s="346">
        <f t="shared" si="264"/>
        <v>0</v>
      </c>
      <c r="AJ1370" s="346">
        <f t="shared" si="265"/>
        <v>0</v>
      </c>
      <c r="AK1370" s="346">
        <f t="shared" si="266"/>
        <v>0</v>
      </c>
      <c r="AL1370" s="346">
        <f t="shared" si="267"/>
        <v>0</v>
      </c>
      <c r="AM1370" s="346">
        <f t="shared" si="268"/>
        <v>0</v>
      </c>
      <c r="AN1370" s="346">
        <f t="shared" si="269"/>
        <v>0</v>
      </c>
      <c r="AO1370" s="346">
        <f t="shared" si="270"/>
        <v>0</v>
      </c>
    </row>
    <row r="1371" spans="1:41" x14ac:dyDescent="0.25">
      <c r="A1371" s="369"/>
      <c r="B1371" s="369"/>
      <c r="C1371" s="370"/>
      <c r="D1371" s="369"/>
      <c r="E1371" s="369"/>
      <c r="F1371" s="369"/>
      <c r="G1371" s="344">
        <f t="shared" si="271"/>
        <v>0</v>
      </c>
      <c r="H1371" s="369"/>
      <c r="I1371" s="369"/>
      <c r="J1371" s="369"/>
      <c r="K1371" s="369"/>
      <c r="L1371" s="369"/>
      <c r="M1371" s="369"/>
      <c r="N1371" s="369"/>
      <c r="O1371" s="369"/>
      <c r="P1371" s="371"/>
      <c r="Q1371" s="465">
        <f>IF(C1371&gt;Allgemeines!$C$12,0,SUM(G1371,H1371,J1371,K1371,M1371:N1371)-SUM(I1371,L1371,O1371:P1371))</f>
        <v>0</v>
      </c>
      <c r="R1371" s="369"/>
      <c r="S1371" s="369"/>
      <c r="T1371" s="369"/>
      <c r="U1371" s="369"/>
      <c r="V1371" s="344">
        <f t="shared" si="272"/>
        <v>0</v>
      </c>
      <c r="W1371" s="345">
        <f>IF(ISBLANK($B1371),0,VLOOKUP($B1371,Listen!$A$2:$C$45,2,FALSE))</f>
        <v>0</v>
      </c>
      <c r="X1371" s="345">
        <f>IF(ISBLANK($B1371),0,VLOOKUP($B1371,Listen!$A$2:$C$45,3,FALSE))</f>
        <v>0</v>
      </c>
      <c r="Y1371" s="372">
        <f t="shared" si="274"/>
        <v>0</v>
      </c>
      <c r="Z1371" s="372">
        <f t="shared" si="263"/>
        <v>0</v>
      </c>
      <c r="AA1371" s="372">
        <f t="shared" si="263"/>
        <v>0</v>
      </c>
      <c r="AB1371" s="372">
        <f t="shared" si="263"/>
        <v>0</v>
      </c>
      <c r="AC1371" s="372">
        <f t="shared" si="263"/>
        <v>0</v>
      </c>
      <c r="AD1371" s="372">
        <f t="shared" si="263"/>
        <v>0</v>
      </c>
      <c r="AE1371" s="372">
        <f t="shared" si="263"/>
        <v>0</v>
      </c>
      <c r="AF1371" s="346">
        <f t="shared" si="273"/>
        <v>0</v>
      </c>
      <c r="AG1371" s="346">
        <f>IF(C1371=Allgemeines!$C$12,SAV!$V1371-SAV!$AH1371,HLOOKUP(Allgemeines!$C$12-1,$AI$4:$AO$2000,ROW(C1371)-3,FALSE)-$AH1371)</f>
        <v>0</v>
      </c>
      <c r="AH1371" s="346">
        <f>HLOOKUP(Allgemeines!$C$12,$AI$4:$AO$2000,ROW(C1371)-3,FALSE)</f>
        <v>0</v>
      </c>
      <c r="AI1371" s="346">
        <f t="shared" si="264"/>
        <v>0</v>
      </c>
      <c r="AJ1371" s="346">
        <f t="shared" si="265"/>
        <v>0</v>
      </c>
      <c r="AK1371" s="346">
        <f t="shared" si="266"/>
        <v>0</v>
      </c>
      <c r="AL1371" s="346">
        <f t="shared" si="267"/>
        <v>0</v>
      </c>
      <c r="AM1371" s="346">
        <f t="shared" si="268"/>
        <v>0</v>
      </c>
      <c r="AN1371" s="346">
        <f t="shared" si="269"/>
        <v>0</v>
      </c>
      <c r="AO1371" s="346">
        <f t="shared" si="270"/>
        <v>0</v>
      </c>
    </row>
    <row r="1372" spans="1:41" x14ac:dyDescent="0.25">
      <c r="A1372" s="369"/>
      <c r="B1372" s="369"/>
      <c r="C1372" s="370"/>
      <c r="D1372" s="369"/>
      <c r="E1372" s="369"/>
      <c r="F1372" s="369"/>
      <c r="G1372" s="344">
        <f t="shared" si="271"/>
        <v>0</v>
      </c>
      <c r="H1372" s="369"/>
      <c r="I1372" s="369"/>
      <c r="J1372" s="369"/>
      <c r="K1372" s="369"/>
      <c r="L1372" s="369"/>
      <c r="M1372" s="369"/>
      <c r="N1372" s="369"/>
      <c r="O1372" s="369"/>
      <c r="P1372" s="371"/>
      <c r="Q1372" s="465">
        <f>IF(C1372&gt;Allgemeines!$C$12,0,SUM(G1372,H1372,J1372,K1372,M1372:N1372)-SUM(I1372,L1372,O1372:P1372))</f>
        <v>0</v>
      </c>
      <c r="R1372" s="369"/>
      <c r="S1372" s="369"/>
      <c r="T1372" s="369"/>
      <c r="U1372" s="369"/>
      <c r="V1372" s="344">
        <f t="shared" si="272"/>
        <v>0</v>
      </c>
      <c r="W1372" s="345">
        <f>IF(ISBLANK($B1372),0,VLOOKUP($B1372,Listen!$A$2:$C$45,2,FALSE))</f>
        <v>0</v>
      </c>
      <c r="X1372" s="345">
        <f>IF(ISBLANK($B1372),0,VLOOKUP($B1372,Listen!$A$2:$C$45,3,FALSE))</f>
        <v>0</v>
      </c>
      <c r="Y1372" s="372">
        <f t="shared" si="274"/>
        <v>0</v>
      </c>
      <c r="Z1372" s="372">
        <f t="shared" si="263"/>
        <v>0</v>
      </c>
      <c r="AA1372" s="372">
        <f t="shared" si="263"/>
        <v>0</v>
      </c>
      <c r="AB1372" s="372">
        <f t="shared" si="263"/>
        <v>0</v>
      </c>
      <c r="AC1372" s="372">
        <f t="shared" si="263"/>
        <v>0</v>
      </c>
      <c r="AD1372" s="372">
        <f t="shared" si="263"/>
        <v>0</v>
      </c>
      <c r="AE1372" s="372">
        <f t="shared" si="263"/>
        <v>0</v>
      </c>
      <c r="AF1372" s="346">
        <f t="shared" si="273"/>
        <v>0</v>
      </c>
      <c r="AG1372" s="346">
        <f>IF(C1372=Allgemeines!$C$12,SAV!$V1372-SAV!$AH1372,HLOOKUP(Allgemeines!$C$12-1,$AI$4:$AO$2000,ROW(C1372)-3,FALSE)-$AH1372)</f>
        <v>0</v>
      </c>
      <c r="AH1372" s="346">
        <f>HLOOKUP(Allgemeines!$C$12,$AI$4:$AO$2000,ROW(C1372)-3,FALSE)</f>
        <v>0</v>
      </c>
      <c r="AI1372" s="346">
        <f t="shared" si="264"/>
        <v>0</v>
      </c>
      <c r="AJ1372" s="346">
        <f t="shared" si="265"/>
        <v>0</v>
      </c>
      <c r="AK1372" s="346">
        <f t="shared" si="266"/>
        <v>0</v>
      </c>
      <c r="AL1372" s="346">
        <f t="shared" si="267"/>
        <v>0</v>
      </c>
      <c r="AM1372" s="346">
        <f t="shared" si="268"/>
        <v>0</v>
      </c>
      <c r="AN1372" s="346">
        <f t="shared" si="269"/>
        <v>0</v>
      </c>
      <c r="AO1372" s="346">
        <f t="shared" si="270"/>
        <v>0</v>
      </c>
    </row>
    <row r="1373" spans="1:41" x14ac:dyDescent="0.25">
      <c r="A1373" s="369"/>
      <c r="B1373" s="369"/>
      <c r="C1373" s="370"/>
      <c r="D1373" s="369"/>
      <c r="E1373" s="369"/>
      <c r="F1373" s="369"/>
      <c r="G1373" s="344">
        <f t="shared" si="271"/>
        <v>0</v>
      </c>
      <c r="H1373" s="369"/>
      <c r="I1373" s="369"/>
      <c r="J1373" s="369"/>
      <c r="K1373" s="369"/>
      <c r="L1373" s="369"/>
      <c r="M1373" s="369"/>
      <c r="N1373" s="369"/>
      <c r="O1373" s="369"/>
      <c r="P1373" s="371"/>
      <c r="Q1373" s="465">
        <f>IF(C1373&gt;Allgemeines!$C$12,0,SUM(G1373,H1373,J1373,K1373,M1373:N1373)-SUM(I1373,L1373,O1373:P1373))</f>
        <v>0</v>
      </c>
      <c r="R1373" s="369"/>
      <c r="S1373" s="369"/>
      <c r="T1373" s="369"/>
      <c r="U1373" s="369"/>
      <c r="V1373" s="344">
        <f t="shared" si="272"/>
        <v>0</v>
      </c>
      <c r="W1373" s="345">
        <f>IF(ISBLANK($B1373),0,VLOOKUP($B1373,Listen!$A$2:$C$45,2,FALSE))</f>
        <v>0</v>
      </c>
      <c r="X1373" s="345">
        <f>IF(ISBLANK($B1373),0,VLOOKUP($B1373,Listen!$A$2:$C$45,3,FALSE))</f>
        <v>0</v>
      </c>
      <c r="Y1373" s="372">
        <f t="shared" si="274"/>
        <v>0</v>
      </c>
      <c r="Z1373" s="372">
        <f t="shared" si="263"/>
        <v>0</v>
      </c>
      <c r="AA1373" s="372">
        <f t="shared" si="263"/>
        <v>0</v>
      </c>
      <c r="AB1373" s="372">
        <f t="shared" si="263"/>
        <v>0</v>
      </c>
      <c r="AC1373" s="372">
        <f t="shared" si="263"/>
        <v>0</v>
      </c>
      <c r="AD1373" s="372">
        <f t="shared" si="263"/>
        <v>0</v>
      </c>
      <c r="AE1373" s="372">
        <f t="shared" si="263"/>
        <v>0</v>
      </c>
      <c r="AF1373" s="346">
        <f t="shared" si="273"/>
        <v>0</v>
      </c>
      <c r="AG1373" s="346">
        <f>IF(C1373=Allgemeines!$C$12,SAV!$V1373-SAV!$AH1373,HLOOKUP(Allgemeines!$C$12-1,$AI$4:$AO$2000,ROW(C1373)-3,FALSE)-$AH1373)</f>
        <v>0</v>
      </c>
      <c r="AH1373" s="346">
        <f>HLOOKUP(Allgemeines!$C$12,$AI$4:$AO$2000,ROW(C1373)-3,FALSE)</f>
        <v>0</v>
      </c>
      <c r="AI1373" s="346">
        <f t="shared" si="264"/>
        <v>0</v>
      </c>
      <c r="AJ1373" s="346">
        <f t="shared" si="265"/>
        <v>0</v>
      </c>
      <c r="AK1373" s="346">
        <f t="shared" si="266"/>
        <v>0</v>
      </c>
      <c r="AL1373" s="346">
        <f t="shared" si="267"/>
        <v>0</v>
      </c>
      <c r="AM1373" s="346">
        <f t="shared" si="268"/>
        <v>0</v>
      </c>
      <c r="AN1373" s="346">
        <f t="shared" si="269"/>
        <v>0</v>
      </c>
      <c r="AO1373" s="346">
        <f t="shared" si="270"/>
        <v>0</v>
      </c>
    </row>
    <row r="1374" spans="1:41" x14ac:dyDescent="0.25">
      <c r="A1374" s="369"/>
      <c r="B1374" s="369"/>
      <c r="C1374" s="370"/>
      <c r="D1374" s="369"/>
      <c r="E1374" s="369"/>
      <c r="F1374" s="369"/>
      <c r="G1374" s="344">
        <f t="shared" si="271"/>
        <v>0</v>
      </c>
      <c r="H1374" s="369"/>
      <c r="I1374" s="369"/>
      <c r="J1374" s="369"/>
      <c r="K1374" s="369"/>
      <c r="L1374" s="369"/>
      <c r="M1374" s="369"/>
      <c r="N1374" s="369"/>
      <c r="O1374" s="369"/>
      <c r="P1374" s="371"/>
      <c r="Q1374" s="465">
        <f>IF(C1374&gt;Allgemeines!$C$12,0,SUM(G1374,H1374,J1374,K1374,M1374:N1374)-SUM(I1374,L1374,O1374:P1374))</f>
        <v>0</v>
      </c>
      <c r="R1374" s="369"/>
      <c r="S1374" s="369"/>
      <c r="T1374" s="369"/>
      <c r="U1374" s="369"/>
      <c r="V1374" s="344">
        <f t="shared" si="272"/>
        <v>0</v>
      </c>
      <c r="W1374" s="345">
        <f>IF(ISBLANK($B1374),0,VLOOKUP($B1374,Listen!$A$2:$C$45,2,FALSE))</f>
        <v>0</v>
      </c>
      <c r="X1374" s="345">
        <f>IF(ISBLANK($B1374),0,VLOOKUP($B1374,Listen!$A$2:$C$45,3,FALSE))</f>
        <v>0</v>
      </c>
      <c r="Y1374" s="372">
        <f t="shared" si="274"/>
        <v>0</v>
      </c>
      <c r="Z1374" s="372">
        <f t="shared" si="263"/>
        <v>0</v>
      </c>
      <c r="AA1374" s="372">
        <f t="shared" si="263"/>
        <v>0</v>
      </c>
      <c r="AB1374" s="372">
        <f t="shared" si="263"/>
        <v>0</v>
      </c>
      <c r="AC1374" s="372">
        <f t="shared" si="263"/>
        <v>0</v>
      </c>
      <c r="AD1374" s="372">
        <f t="shared" si="263"/>
        <v>0</v>
      </c>
      <c r="AE1374" s="372">
        <f t="shared" si="263"/>
        <v>0</v>
      </c>
      <c r="AF1374" s="346">
        <f t="shared" si="273"/>
        <v>0</v>
      </c>
      <c r="AG1374" s="346">
        <f>IF(C1374=Allgemeines!$C$12,SAV!$V1374-SAV!$AH1374,HLOOKUP(Allgemeines!$C$12-1,$AI$4:$AO$2000,ROW(C1374)-3,FALSE)-$AH1374)</f>
        <v>0</v>
      </c>
      <c r="AH1374" s="346">
        <f>HLOOKUP(Allgemeines!$C$12,$AI$4:$AO$2000,ROW(C1374)-3,FALSE)</f>
        <v>0</v>
      </c>
      <c r="AI1374" s="346">
        <f t="shared" si="264"/>
        <v>0</v>
      </c>
      <c r="AJ1374" s="346">
        <f t="shared" si="265"/>
        <v>0</v>
      </c>
      <c r="AK1374" s="346">
        <f t="shared" si="266"/>
        <v>0</v>
      </c>
      <c r="AL1374" s="346">
        <f t="shared" si="267"/>
        <v>0</v>
      </c>
      <c r="AM1374" s="346">
        <f t="shared" si="268"/>
        <v>0</v>
      </c>
      <c r="AN1374" s="346">
        <f t="shared" si="269"/>
        <v>0</v>
      </c>
      <c r="AO1374" s="346">
        <f t="shared" si="270"/>
        <v>0</v>
      </c>
    </row>
    <row r="1375" spans="1:41" x14ac:dyDescent="0.25">
      <c r="A1375" s="369"/>
      <c r="B1375" s="369"/>
      <c r="C1375" s="370"/>
      <c r="D1375" s="369"/>
      <c r="E1375" s="369"/>
      <c r="F1375" s="369"/>
      <c r="G1375" s="344">
        <f t="shared" si="271"/>
        <v>0</v>
      </c>
      <c r="H1375" s="369"/>
      <c r="I1375" s="369"/>
      <c r="J1375" s="369"/>
      <c r="K1375" s="369"/>
      <c r="L1375" s="369"/>
      <c r="M1375" s="369"/>
      <c r="N1375" s="369"/>
      <c r="O1375" s="369"/>
      <c r="P1375" s="371"/>
      <c r="Q1375" s="465">
        <f>IF(C1375&gt;Allgemeines!$C$12,0,SUM(G1375,H1375,J1375,K1375,M1375:N1375)-SUM(I1375,L1375,O1375:P1375))</f>
        <v>0</v>
      </c>
      <c r="R1375" s="369"/>
      <c r="S1375" s="369"/>
      <c r="T1375" s="369"/>
      <c r="U1375" s="369"/>
      <c r="V1375" s="344">
        <f t="shared" si="272"/>
        <v>0</v>
      </c>
      <c r="W1375" s="345">
        <f>IF(ISBLANK($B1375),0,VLOOKUP($B1375,Listen!$A$2:$C$45,2,FALSE))</f>
        <v>0</v>
      </c>
      <c r="X1375" s="345">
        <f>IF(ISBLANK($B1375),0,VLOOKUP($B1375,Listen!$A$2:$C$45,3,FALSE))</f>
        <v>0</v>
      </c>
      <c r="Y1375" s="372">
        <f t="shared" si="274"/>
        <v>0</v>
      </c>
      <c r="Z1375" s="372">
        <f t="shared" si="263"/>
        <v>0</v>
      </c>
      <c r="AA1375" s="372">
        <f t="shared" si="263"/>
        <v>0</v>
      </c>
      <c r="AB1375" s="372">
        <f t="shared" si="263"/>
        <v>0</v>
      </c>
      <c r="AC1375" s="372">
        <f t="shared" si="263"/>
        <v>0</v>
      </c>
      <c r="AD1375" s="372">
        <f t="shared" si="263"/>
        <v>0</v>
      </c>
      <c r="AE1375" s="372">
        <f t="shared" si="263"/>
        <v>0</v>
      </c>
      <c r="AF1375" s="346">
        <f t="shared" si="273"/>
        <v>0</v>
      </c>
      <c r="AG1375" s="346">
        <f>IF(C1375=Allgemeines!$C$12,SAV!$V1375-SAV!$AH1375,HLOOKUP(Allgemeines!$C$12-1,$AI$4:$AO$2000,ROW(C1375)-3,FALSE)-$AH1375)</f>
        <v>0</v>
      </c>
      <c r="AH1375" s="346">
        <f>HLOOKUP(Allgemeines!$C$12,$AI$4:$AO$2000,ROW(C1375)-3,FALSE)</f>
        <v>0</v>
      </c>
      <c r="AI1375" s="346">
        <f t="shared" si="264"/>
        <v>0</v>
      </c>
      <c r="AJ1375" s="346">
        <f t="shared" si="265"/>
        <v>0</v>
      </c>
      <c r="AK1375" s="346">
        <f t="shared" si="266"/>
        <v>0</v>
      </c>
      <c r="AL1375" s="346">
        <f t="shared" si="267"/>
        <v>0</v>
      </c>
      <c r="AM1375" s="346">
        <f t="shared" si="268"/>
        <v>0</v>
      </c>
      <c r="AN1375" s="346">
        <f t="shared" si="269"/>
        <v>0</v>
      </c>
      <c r="AO1375" s="346">
        <f t="shared" si="270"/>
        <v>0</v>
      </c>
    </row>
    <row r="1376" spans="1:41" x14ac:dyDescent="0.25">
      <c r="A1376" s="369"/>
      <c r="B1376" s="369"/>
      <c r="C1376" s="370"/>
      <c r="D1376" s="369"/>
      <c r="E1376" s="369"/>
      <c r="F1376" s="369"/>
      <c r="G1376" s="344">
        <f t="shared" si="271"/>
        <v>0</v>
      </c>
      <c r="H1376" s="369"/>
      <c r="I1376" s="369"/>
      <c r="J1376" s="369"/>
      <c r="K1376" s="369"/>
      <c r="L1376" s="369"/>
      <c r="M1376" s="369"/>
      <c r="N1376" s="369"/>
      <c r="O1376" s="369"/>
      <c r="P1376" s="371"/>
      <c r="Q1376" s="465">
        <f>IF(C1376&gt;Allgemeines!$C$12,0,SUM(G1376,H1376,J1376,K1376,M1376:N1376)-SUM(I1376,L1376,O1376:P1376))</f>
        <v>0</v>
      </c>
      <c r="R1376" s="369"/>
      <c r="S1376" s="369"/>
      <c r="T1376" s="369"/>
      <c r="U1376" s="369"/>
      <c r="V1376" s="344">
        <f t="shared" si="272"/>
        <v>0</v>
      </c>
      <c r="W1376" s="345">
        <f>IF(ISBLANK($B1376),0,VLOOKUP($B1376,Listen!$A$2:$C$45,2,FALSE))</f>
        <v>0</v>
      </c>
      <c r="X1376" s="345">
        <f>IF(ISBLANK($B1376),0,VLOOKUP($B1376,Listen!$A$2:$C$45,3,FALSE))</f>
        <v>0</v>
      </c>
      <c r="Y1376" s="372">
        <f t="shared" si="274"/>
        <v>0</v>
      </c>
      <c r="Z1376" s="372">
        <f t="shared" si="263"/>
        <v>0</v>
      </c>
      <c r="AA1376" s="372">
        <f t="shared" si="263"/>
        <v>0</v>
      </c>
      <c r="AB1376" s="372">
        <f t="shared" si="263"/>
        <v>0</v>
      </c>
      <c r="AC1376" s="372">
        <f t="shared" si="263"/>
        <v>0</v>
      </c>
      <c r="AD1376" s="372">
        <f t="shared" si="263"/>
        <v>0</v>
      </c>
      <c r="AE1376" s="372">
        <f t="shared" si="263"/>
        <v>0</v>
      </c>
      <c r="AF1376" s="346">
        <f t="shared" si="273"/>
        <v>0</v>
      </c>
      <c r="AG1376" s="346">
        <f>IF(C1376=Allgemeines!$C$12,SAV!$V1376-SAV!$AH1376,HLOOKUP(Allgemeines!$C$12-1,$AI$4:$AO$2000,ROW(C1376)-3,FALSE)-$AH1376)</f>
        <v>0</v>
      </c>
      <c r="AH1376" s="346">
        <f>HLOOKUP(Allgemeines!$C$12,$AI$4:$AO$2000,ROW(C1376)-3,FALSE)</f>
        <v>0</v>
      </c>
      <c r="AI1376" s="346">
        <f t="shared" si="264"/>
        <v>0</v>
      </c>
      <c r="AJ1376" s="346">
        <f t="shared" si="265"/>
        <v>0</v>
      </c>
      <c r="AK1376" s="346">
        <f t="shared" si="266"/>
        <v>0</v>
      </c>
      <c r="AL1376" s="346">
        <f t="shared" si="267"/>
        <v>0</v>
      </c>
      <c r="AM1376" s="346">
        <f t="shared" si="268"/>
        <v>0</v>
      </c>
      <c r="AN1376" s="346">
        <f t="shared" si="269"/>
        <v>0</v>
      </c>
      <c r="AO1376" s="346">
        <f t="shared" si="270"/>
        <v>0</v>
      </c>
    </row>
    <row r="1377" spans="1:41" x14ac:dyDescent="0.25">
      <c r="A1377" s="369"/>
      <c r="B1377" s="369"/>
      <c r="C1377" s="370"/>
      <c r="D1377" s="369"/>
      <c r="E1377" s="369"/>
      <c r="F1377" s="369"/>
      <c r="G1377" s="344">
        <f t="shared" si="271"/>
        <v>0</v>
      </c>
      <c r="H1377" s="369"/>
      <c r="I1377" s="369"/>
      <c r="J1377" s="369"/>
      <c r="K1377" s="369"/>
      <c r="L1377" s="369"/>
      <c r="M1377" s="369"/>
      <c r="N1377" s="369"/>
      <c r="O1377" s="369"/>
      <c r="P1377" s="371"/>
      <c r="Q1377" s="465">
        <f>IF(C1377&gt;Allgemeines!$C$12,0,SUM(G1377,H1377,J1377,K1377,M1377:N1377)-SUM(I1377,L1377,O1377:P1377))</f>
        <v>0</v>
      </c>
      <c r="R1377" s="369"/>
      <c r="S1377" s="369"/>
      <c r="T1377" s="369"/>
      <c r="U1377" s="369"/>
      <c r="V1377" s="344">
        <f t="shared" si="272"/>
        <v>0</v>
      </c>
      <c r="W1377" s="345">
        <f>IF(ISBLANK($B1377),0,VLOOKUP($B1377,Listen!$A$2:$C$45,2,FALSE))</f>
        <v>0</v>
      </c>
      <c r="X1377" s="345">
        <f>IF(ISBLANK($B1377),0,VLOOKUP($B1377,Listen!$A$2:$C$45,3,FALSE))</f>
        <v>0</v>
      </c>
      <c r="Y1377" s="372">
        <f t="shared" si="274"/>
        <v>0</v>
      </c>
      <c r="Z1377" s="372">
        <f t="shared" si="263"/>
        <v>0</v>
      </c>
      <c r="AA1377" s="372">
        <f t="shared" si="263"/>
        <v>0</v>
      </c>
      <c r="AB1377" s="372">
        <f t="shared" si="263"/>
        <v>0</v>
      </c>
      <c r="AC1377" s="372">
        <f t="shared" si="263"/>
        <v>0</v>
      </c>
      <c r="AD1377" s="372">
        <f t="shared" si="263"/>
        <v>0</v>
      </c>
      <c r="AE1377" s="372">
        <f t="shared" si="263"/>
        <v>0</v>
      </c>
      <c r="AF1377" s="346">
        <f t="shared" si="273"/>
        <v>0</v>
      </c>
      <c r="AG1377" s="346">
        <f>IF(C1377=Allgemeines!$C$12,SAV!$V1377-SAV!$AH1377,HLOOKUP(Allgemeines!$C$12-1,$AI$4:$AO$2000,ROW(C1377)-3,FALSE)-$AH1377)</f>
        <v>0</v>
      </c>
      <c r="AH1377" s="346">
        <f>HLOOKUP(Allgemeines!$C$12,$AI$4:$AO$2000,ROW(C1377)-3,FALSE)</f>
        <v>0</v>
      </c>
      <c r="AI1377" s="346">
        <f t="shared" si="264"/>
        <v>0</v>
      </c>
      <c r="AJ1377" s="346">
        <f t="shared" si="265"/>
        <v>0</v>
      </c>
      <c r="AK1377" s="346">
        <f t="shared" si="266"/>
        <v>0</v>
      </c>
      <c r="AL1377" s="346">
        <f t="shared" si="267"/>
        <v>0</v>
      </c>
      <c r="AM1377" s="346">
        <f t="shared" si="268"/>
        <v>0</v>
      </c>
      <c r="AN1377" s="346">
        <f t="shared" si="269"/>
        <v>0</v>
      </c>
      <c r="AO1377" s="346">
        <f t="shared" si="270"/>
        <v>0</v>
      </c>
    </row>
    <row r="1378" spans="1:41" x14ac:dyDescent="0.25">
      <c r="A1378" s="369"/>
      <c r="B1378" s="369"/>
      <c r="C1378" s="370"/>
      <c r="D1378" s="369"/>
      <c r="E1378" s="369"/>
      <c r="F1378" s="369"/>
      <c r="G1378" s="344">
        <f t="shared" si="271"/>
        <v>0</v>
      </c>
      <c r="H1378" s="369"/>
      <c r="I1378" s="369"/>
      <c r="J1378" s="369"/>
      <c r="K1378" s="369"/>
      <c r="L1378" s="369"/>
      <c r="M1378" s="369"/>
      <c r="N1378" s="369"/>
      <c r="O1378" s="369"/>
      <c r="P1378" s="371"/>
      <c r="Q1378" s="465">
        <f>IF(C1378&gt;Allgemeines!$C$12,0,SUM(G1378,H1378,J1378,K1378,M1378:N1378)-SUM(I1378,L1378,O1378:P1378))</f>
        <v>0</v>
      </c>
      <c r="R1378" s="369"/>
      <c r="S1378" s="369"/>
      <c r="T1378" s="369"/>
      <c r="U1378" s="369"/>
      <c r="V1378" s="344">
        <f t="shared" si="272"/>
        <v>0</v>
      </c>
      <c r="W1378" s="345">
        <f>IF(ISBLANK($B1378),0,VLOOKUP($B1378,Listen!$A$2:$C$45,2,FALSE))</f>
        <v>0</v>
      </c>
      <c r="X1378" s="345">
        <f>IF(ISBLANK($B1378),0,VLOOKUP($B1378,Listen!$A$2:$C$45,3,FALSE))</f>
        <v>0</v>
      </c>
      <c r="Y1378" s="372">
        <f t="shared" si="274"/>
        <v>0</v>
      </c>
      <c r="Z1378" s="372">
        <f t="shared" si="263"/>
        <v>0</v>
      </c>
      <c r="AA1378" s="372">
        <f t="shared" si="263"/>
        <v>0</v>
      </c>
      <c r="AB1378" s="372">
        <f t="shared" si="263"/>
        <v>0</v>
      </c>
      <c r="AC1378" s="372">
        <f t="shared" si="263"/>
        <v>0</v>
      </c>
      <c r="AD1378" s="372">
        <f t="shared" si="263"/>
        <v>0</v>
      </c>
      <c r="AE1378" s="372">
        <f t="shared" si="263"/>
        <v>0</v>
      </c>
      <c r="AF1378" s="346">
        <f t="shared" si="273"/>
        <v>0</v>
      </c>
      <c r="AG1378" s="346">
        <f>IF(C1378=Allgemeines!$C$12,SAV!$V1378-SAV!$AH1378,HLOOKUP(Allgemeines!$C$12-1,$AI$4:$AO$2000,ROW(C1378)-3,FALSE)-$AH1378)</f>
        <v>0</v>
      </c>
      <c r="AH1378" s="346">
        <f>HLOOKUP(Allgemeines!$C$12,$AI$4:$AO$2000,ROW(C1378)-3,FALSE)</f>
        <v>0</v>
      </c>
      <c r="AI1378" s="346">
        <f t="shared" si="264"/>
        <v>0</v>
      </c>
      <c r="AJ1378" s="346">
        <f t="shared" si="265"/>
        <v>0</v>
      </c>
      <c r="AK1378" s="346">
        <f t="shared" si="266"/>
        <v>0</v>
      </c>
      <c r="AL1378" s="346">
        <f t="shared" si="267"/>
        <v>0</v>
      </c>
      <c r="AM1378" s="346">
        <f t="shared" si="268"/>
        <v>0</v>
      </c>
      <c r="AN1378" s="346">
        <f t="shared" si="269"/>
        <v>0</v>
      </c>
      <c r="AO1378" s="346">
        <f t="shared" si="270"/>
        <v>0</v>
      </c>
    </row>
    <row r="1379" spans="1:41" x14ac:dyDescent="0.25">
      <c r="A1379" s="369"/>
      <c r="B1379" s="369"/>
      <c r="C1379" s="370"/>
      <c r="D1379" s="369"/>
      <c r="E1379" s="369"/>
      <c r="F1379" s="369"/>
      <c r="G1379" s="344">
        <f t="shared" si="271"/>
        <v>0</v>
      </c>
      <c r="H1379" s="369"/>
      <c r="I1379" s="369"/>
      <c r="J1379" s="369"/>
      <c r="K1379" s="369"/>
      <c r="L1379" s="369"/>
      <c r="M1379" s="369"/>
      <c r="N1379" s="369"/>
      <c r="O1379" s="369"/>
      <c r="P1379" s="371"/>
      <c r="Q1379" s="465">
        <f>IF(C1379&gt;Allgemeines!$C$12,0,SUM(G1379,H1379,J1379,K1379,M1379:N1379)-SUM(I1379,L1379,O1379:P1379))</f>
        <v>0</v>
      </c>
      <c r="R1379" s="369"/>
      <c r="S1379" s="369"/>
      <c r="T1379" s="369"/>
      <c r="U1379" s="369"/>
      <c r="V1379" s="344">
        <f t="shared" si="272"/>
        <v>0</v>
      </c>
      <c r="W1379" s="345">
        <f>IF(ISBLANK($B1379),0,VLOOKUP($B1379,Listen!$A$2:$C$45,2,FALSE))</f>
        <v>0</v>
      </c>
      <c r="X1379" s="345">
        <f>IF(ISBLANK($B1379),0,VLOOKUP($B1379,Listen!$A$2:$C$45,3,FALSE))</f>
        <v>0</v>
      </c>
      <c r="Y1379" s="372">
        <f t="shared" si="274"/>
        <v>0</v>
      </c>
      <c r="Z1379" s="372">
        <f t="shared" si="263"/>
        <v>0</v>
      </c>
      <c r="AA1379" s="372">
        <f t="shared" si="263"/>
        <v>0</v>
      </c>
      <c r="AB1379" s="372">
        <f t="shared" si="263"/>
        <v>0</v>
      </c>
      <c r="AC1379" s="372">
        <f t="shared" si="263"/>
        <v>0</v>
      </c>
      <c r="AD1379" s="372">
        <f t="shared" si="263"/>
        <v>0</v>
      </c>
      <c r="AE1379" s="372">
        <f t="shared" si="263"/>
        <v>0</v>
      </c>
      <c r="AF1379" s="346">
        <f t="shared" si="273"/>
        <v>0</v>
      </c>
      <c r="AG1379" s="346">
        <f>IF(C1379=Allgemeines!$C$12,SAV!$V1379-SAV!$AH1379,HLOOKUP(Allgemeines!$C$12-1,$AI$4:$AO$2000,ROW(C1379)-3,FALSE)-$AH1379)</f>
        <v>0</v>
      </c>
      <c r="AH1379" s="346">
        <f>HLOOKUP(Allgemeines!$C$12,$AI$4:$AO$2000,ROW(C1379)-3,FALSE)</f>
        <v>0</v>
      </c>
      <c r="AI1379" s="346">
        <f t="shared" si="264"/>
        <v>0</v>
      </c>
      <c r="AJ1379" s="346">
        <f t="shared" si="265"/>
        <v>0</v>
      </c>
      <c r="AK1379" s="346">
        <f t="shared" si="266"/>
        <v>0</v>
      </c>
      <c r="AL1379" s="346">
        <f t="shared" si="267"/>
        <v>0</v>
      </c>
      <c r="AM1379" s="346">
        <f t="shared" si="268"/>
        <v>0</v>
      </c>
      <c r="AN1379" s="346">
        <f t="shared" si="269"/>
        <v>0</v>
      </c>
      <c r="AO1379" s="346">
        <f t="shared" si="270"/>
        <v>0</v>
      </c>
    </row>
    <row r="1380" spans="1:41" x14ac:dyDescent="0.25">
      <c r="A1380" s="369"/>
      <c r="B1380" s="369"/>
      <c r="C1380" s="370"/>
      <c r="D1380" s="369"/>
      <c r="E1380" s="369"/>
      <c r="F1380" s="369"/>
      <c r="G1380" s="344">
        <f t="shared" si="271"/>
        <v>0</v>
      </c>
      <c r="H1380" s="369"/>
      <c r="I1380" s="369"/>
      <c r="J1380" s="369"/>
      <c r="K1380" s="369"/>
      <c r="L1380" s="369"/>
      <c r="M1380" s="369"/>
      <c r="N1380" s="369"/>
      <c r="O1380" s="369"/>
      <c r="P1380" s="371"/>
      <c r="Q1380" s="465">
        <f>IF(C1380&gt;Allgemeines!$C$12,0,SUM(G1380,H1380,J1380,K1380,M1380:N1380)-SUM(I1380,L1380,O1380:P1380))</f>
        <v>0</v>
      </c>
      <c r="R1380" s="369"/>
      <c r="S1380" s="369"/>
      <c r="T1380" s="369"/>
      <c r="U1380" s="369"/>
      <c r="V1380" s="344">
        <f t="shared" si="272"/>
        <v>0</v>
      </c>
      <c r="W1380" s="345">
        <f>IF(ISBLANK($B1380),0,VLOOKUP($B1380,Listen!$A$2:$C$45,2,FALSE))</f>
        <v>0</v>
      </c>
      <c r="X1380" s="345">
        <f>IF(ISBLANK($B1380),0,VLOOKUP($B1380,Listen!$A$2:$C$45,3,FALSE))</f>
        <v>0</v>
      </c>
      <c r="Y1380" s="372">
        <f t="shared" si="274"/>
        <v>0</v>
      </c>
      <c r="Z1380" s="372">
        <f t="shared" si="263"/>
        <v>0</v>
      </c>
      <c r="AA1380" s="372">
        <f t="shared" si="263"/>
        <v>0</v>
      </c>
      <c r="AB1380" s="372">
        <f t="shared" si="263"/>
        <v>0</v>
      </c>
      <c r="AC1380" s="372">
        <f t="shared" si="263"/>
        <v>0</v>
      </c>
      <c r="AD1380" s="372">
        <f t="shared" si="263"/>
        <v>0</v>
      </c>
      <c r="AE1380" s="372">
        <f t="shared" si="263"/>
        <v>0</v>
      </c>
      <c r="AF1380" s="346">
        <f t="shared" si="273"/>
        <v>0</v>
      </c>
      <c r="AG1380" s="346">
        <f>IF(C1380=Allgemeines!$C$12,SAV!$V1380-SAV!$AH1380,HLOOKUP(Allgemeines!$C$12-1,$AI$4:$AO$2000,ROW(C1380)-3,FALSE)-$AH1380)</f>
        <v>0</v>
      </c>
      <c r="AH1380" s="346">
        <f>HLOOKUP(Allgemeines!$C$12,$AI$4:$AO$2000,ROW(C1380)-3,FALSE)</f>
        <v>0</v>
      </c>
      <c r="AI1380" s="346">
        <f t="shared" si="264"/>
        <v>0</v>
      </c>
      <c r="AJ1380" s="346">
        <f t="shared" si="265"/>
        <v>0</v>
      </c>
      <c r="AK1380" s="346">
        <f t="shared" si="266"/>
        <v>0</v>
      </c>
      <c r="AL1380" s="346">
        <f t="shared" si="267"/>
        <v>0</v>
      </c>
      <c r="AM1380" s="346">
        <f t="shared" si="268"/>
        <v>0</v>
      </c>
      <c r="AN1380" s="346">
        <f t="shared" si="269"/>
        <v>0</v>
      </c>
      <c r="AO1380" s="346">
        <f t="shared" si="270"/>
        <v>0</v>
      </c>
    </row>
    <row r="1381" spans="1:41" x14ac:dyDescent="0.25">
      <c r="A1381" s="369"/>
      <c r="B1381" s="369"/>
      <c r="C1381" s="370"/>
      <c r="D1381" s="369"/>
      <c r="E1381" s="369"/>
      <c r="F1381" s="369"/>
      <c r="G1381" s="344">
        <f t="shared" si="271"/>
        <v>0</v>
      </c>
      <c r="H1381" s="369"/>
      <c r="I1381" s="369"/>
      <c r="J1381" s="369"/>
      <c r="K1381" s="369"/>
      <c r="L1381" s="369"/>
      <c r="M1381" s="369"/>
      <c r="N1381" s="369"/>
      <c r="O1381" s="369"/>
      <c r="P1381" s="371"/>
      <c r="Q1381" s="465">
        <f>IF(C1381&gt;Allgemeines!$C$12,0,SUM(G1381,H1381,J1381,K1381,M1381:N1381)-SUM(I1381,L1381,O1381:P1381))</f>
        <v>0</v>
      </c>
      <c r="R1381" s="369"/>
      <c r="S1381" s="369"/>
      <c r="T1381" s="369"/>
      <c r="U1381" s="369"/>
      <c r="V1381" s="344">
        <f t="shared" si="272"/>
        <v>0</v>
      </c>
      <c r="W1381" s="345">
        <f>IF(ISBLANK($B1381),0,VLOOKUP($B1381,Listen!$A$2:$C$45,2,FALSE))</f>
        <v>0</v>
      </c>
      <c r="X1381" s="345">
        <f>IF(ISBLANK($B1381),0,VLOOKUP($B1381,Listen!$A$2:$C$45,3,FALSE))</f>
        <v>0</v>
      </c>
      <c r="Y1381" s="372">
        <f t="shared" si="274"/>
        <v>0</v>
      </c>
      <c r="Z1381" s="372">
        <f t="shared" si="263"/>
        <v>0</v>
      </c>
      <c r="AA1381" s="372">
        <f t="shared" si="263"/>
        <v>0</v>
      </c>
      <c r="AB1381" s="372">
        <f t="shared" si="263"/>
        <v>0</v>
      </c>
      <c r="AC1381" s="372">
        <f t="shared" si="263"/>
        <v>0</v>
      </c>
      <c r="AD1381" s="372">
        <f t="shared" si="263"/>
        <v>0</v>
      </c>
      <c r="AE1381" s="372">
        <f t="shared" si="263"/>
        <v>0</v>
      </c>
      <c r="AF1381" s="346">
        <f t="shared" si="273"/>
        <v>0</v>
      </c>
      <c r="AG1381" s="346">
        <f>IF(C1381=Allgemeines!$C$12,SAV!$V1381-SAV!$AH1381,HLOOKUP(Allgemeines!$C$12-1,$AI$4:$AO$2000,ROW(C1381)-3,FALSE)-$AH1381)</f>
        <v>0</v>
      </c>
      <c r="AH1381" s="346">
        <f>HLOOKUP(Allgemeines!$C$12,$AI$4:$AO$2000,ROW(C1381)-3,FALSE)</f>
        <v>0</v>
      </c>
      <c r="AI1381" s="346">
        <f t="shared" si="264"/>
        <v>0</v>
      </c>
      <c r="AJ1381" s="346">
        <f t="shared" si="265"/>
        <v>0</v>
      </c>
      <c r="AK1381" s="346">
        <f t="shared" si="266"/>
        <v>0</v>
      </c>
      <c r="AL1381" s="346">
        <f t="shared" si="267"/>
        <v>0</v>
      </c>
      <c r="AM1381" s="346">
        <f t="shared" si="268"/>
        <v>0</v>
      </c>
      <c r="AN1381" s="346">
        <f t="shared" si="269"/>
        <v>0</v>
      </c>
      <c r="AO1381" s="346">
        <f t="shared" si="270"/>
        <v>0</v>
      </c>
    </row>
    <row r="1382" spans="1:41" x14ac:dyDescent="0.25">
      <c r="A1382" s="369"/>
      <c r="B1382" s="369"/>
      <c r="C1382" s="370"/>
      <c r="D1382" s="369"/>
      <c r="E1382" s="369"/>
      <c r="F1382" s="369"/>
      <c r="G1382" s="344">
        <f t="shared" si="271"/>
        <v>0</v>
      </c>
      <c r="H1382" s="369"/>
      <c r="I1382" s="369"/>
      <c r="J1382" s="369"/>
      <c r="K1382" s="369"/>
      <c r="L1382" s="369"/>
      <c r="M1382" s="369"/>
      <c r="N1382" s="369"/>
      <c r="O1382" s="369"/>
      <c r="P1382" s="371"/>
      <c r="Q1382" s="465">
        <f>IF(C1382&gt;Allgemeines!$C$12,0,SUM(G1382,H1382,J1382,K1382,M1382:N1382)-SUM(I1382,L1382,O1382:P1382))</f>
        <v>0</v>
      </c>
      <c r="R1382" s="369"/>
      <c r="S1382" s="369"/>
      <c r="T1382" s="369"/>
      <c r="U1382" s="369"/>
      <c r="V1382" s="344">
        <f t="shared" si="272"/>
        <v>0</v>
      </c>
      <c r="W1382" s="345">
        <f>IF(ISBLANK($B1382),0,VLOOKUP($B1382,Listen!$A$2:$C$45,2,FALSE))</f>
        <v>0</v>
      </c>
      <c r="X1382" s="345">
        <f>IF(ISBLANK($B1382),0,VLOOKUP($B1382,Listen!$A$2:$C$45,3,FALSE))</f>
        <v>0</v>
      </c>
      <c r="Y1382" s="372">
        <f t="shared" si="274"/>
        <v>0</v>
      </c>
      <c r="Z1382" s="372">
        <f t="shared" si="263"/>
        <v>0</v>
      </c>
      <c r="AA1382" s="372">
        <f t="shared" si="263"/>
        <v>0</v>
      </c>
      <c r="AB1382" s="372">
        <f t="shared" si="263"/>
        <v>0</v>
      </c>
      <c r="AC1382" s="372">
        <f t="shared" si="263"/>
        <v>0</v>
      </c>
      <c r="AD1382" s="372">
        <f t="shared" si="263"/>
        <v>0</v>
      </c>
      <c r="AE1382" s="372">
        <f t="shared" si="263"/>
        <v>0</v>
      </c>
      <c r="AF1382" s="346">
        <f t="shared" si="273"/>
        <v>0</v>
      </c>
      <c r="AG1382" s="346">
        <f>IF(C1382=Allgemeines!$C$12,SAV!$V1382-SAV!$AH1382,HLOOKUP(Allgemeines!$C$12-1,$AI$4:$AO$2000,ROW(C1382)-3,FALSE)-$AH1382)</f>
        <v>0</v>
      </c>
      <c r="AH1382" s="346">
        <f>HLOOKUP(Allgemeines!$C$12,$AI$4:$AO$2000,ROW(C1382)-3,FALSE)</f>
        <v>0</v>
      </c>
      <c r="AI1382" s="346">
        <f t="shared" si="264"/>
        <v>0</v>
      </c>
      <c r="AJ1382" s="346">
        <f t="shared" si="265"/>
        <v>0</v>
      </c>
      <c r="AK1382" s="346">
        <f t="shared" si="266"/>
        <v>0</v>
      </c>
      <c r="AL1382" s="346">
        <f t="shared" si="267"/>
        <v>0</v>
      </c>
      <c r="AM1382" s="346">
        <f t="shared" si="268"/>
        <v>0</v>
      </c>
      <c r="AN1382" s="346">
        <f t="shared" si="269"/>
        <v>0</v>
      </c>
      <c r="AO1382" s="346">
        <f t="shared" si="270"/>
        <v>0</v>
      </c>
    </row>
    <row r="1383" spans="1:41" x14ac:dyDescent="0.25">
      <c r="A1383" s="369"/>
      <c r="B1383" s="369"/>
      <c r="C1383" s="370"/>
      <c r="D1383" s="369"/>
      <c r="E1383" s="369"/>
      <c r="F1383" s="369"/>
      <c r="G1383" s="344">
        <f t="shared" si="271"/>
        <v>0</v>
      </c>
      <c r="H1383" s="369"/>
      <c r="I1383" s="369"/>
      <c r="J1383" s="369"/>
      <c r="K1383" s="369"/>
      <c r="L1383" s="369"/>
      <c r="M1383" s="369"/>
      <c r="N1383" s="369"/>
      <c r="O1383" s="369"/>
      <c r="P1383" s="371"/>
      <c r="Q1383" s="465">
        <f>IF(C1383&gt;Allgemeines!$C$12,0,SUM(G1383,H1383,J1383,K1383,M1383:N1383)-SUM(I1383,L1383,O1383:P1383))</f>
        <v>0</v>
      </c>
      <c r="R1383" s="369"/>
      <c r="S1383" s="369"/>
      <c r="T1383" s="369"/>
      <c r="U1383" s="369"/>
      <c r="V1383" s="344">
        <f t="shared" si="272"/>
        <v>0</v>
      </c>
      <c r="W1383" s="345">
        <f>IF(ISBLANK($B1383),0,VLOOKUP($B1383,Listen!$A$2:$C$45,2,FALSE))</f>
        <v>0</v>
      </c>
      <c r="X1383" s="345">
        <f>IF(ISBLANK($B1383),0,VLOOKUP($B1383,Listen!$A$2:$C$45,3,FALSE))</f>
        <v>0</v>
      </c>
      <c r="Y1383" s="372">
        <f t="shared" si="274"/>
        <v>0</v>
      </c>
      <c r="Z1383" s="372">
        <f t="shared" si="263"/>
        <v>0</v>
      </c>
      <c r="AA1383" s="372">
        <f t="shared" si="263"/>
        <v>0</v>
      </c>
      <c r="AB1383" s="372">
        <f t="shared" si="263"/>
        <v>0</v>
      </c>
      <c r="AC1383" s="372">
        <f t="shared" si="263"/>
        <v>0</v>
      </c>
      <c r="AD1383" s="372">
        <f t="shared" si="263"/>
        <v>0</v>
      </c>
      <c r="AE1383" s="372">
        <f t="shared" si="263"/>
        <v>0</v>
      </c>
      <c r="AF1383" s="346">
        <f t="shared" si="273"/>
        <v>0</v>
      </c>
      <c r="AG1383" s="346">
        <f>IF(C1383=Allgemeines!$C$12,SAV!$V1383-SAV!$AH1383,HLOOKUP(Allgemeines!$C$12-1,$AI$4:$AO$2000,ROW(C1383)-3,FALSE)-$AH1383)</f>
        <v>0</v>
      </c>
      <c r="AH1383" s="346">
        <f>HLOOKUP(Allgemeines!$C$12,$AI$4:$AO$2000,ROW(C1383)-3,FALSE)</f>
        <v>0</v>
      </c>
      <c r="AI1383" s="346">
        <f t="shared" si="264"/>
        <v>0</v>
      </c>
      <c r="AJ1383" s="346">
        <f t="shared" si="265"/>
        <v>0</v>
      </c>
      <c r="AK1383" s="346">
        <f t="shared" si="266"/>
        <v>0</v>
      </c>
      <c r="AL1383" s="346">
        <f t="shared" si="267"/>
        <v>0</v>
      </c>
      <c r="AM1383" s="346">
        <f t="shared" si="268"/>
        <v>0</v>
      </c>
      <c r="AN1383" s="346">
        <f t="shared" si="269"/>
        <v>0</v>
      </c>
      <c r="AO1383" s="346">
        <f t="shared" si="270"/>
        <v>0</v>
      </c>
    </row>
    <row r="1384" spans="1:41" x14ac:dyDescent="0.25">
      <c r="A1384" s="369"/>
      <c r="B1384" s="369"/>
      <c r="C1384" s="370"/>
      <c r="D1384" s="369"/>
      <c r="E1384" s="369"/>
      <c r="F1384" s="369"/>
      <c r="G1384" s="344">
        <f t="shared" si="271"/>
        <v>0</v>
      </c>
      <c r="H1384" s="369"/>
      <c r="I1384" s="369"/>
      <c r="J1384" s="369"/>
      <c r="K1384" s="369"/>
      <c r="L1384" s="369"/>
      <c r="M1384" s="369"/>
      <c r="N1384" s="369"/>
      <c r="O1384" s="369"/>
      <c r="P1384" s="371"/>
      <c r="Q1384" s="465">
        <f>IF(C1384&gt;Allgemeines!$C$12,0,SUM(G1384,H1384,J1384,K1384,M1384:N1384)-SUM(I1384,L1384,O1384:P1384))</f>
        <v>0</v>
      </c>
      <c r="R1384" s="369"/>
      <c r="S1384" s="369"/>
      <c r="T1384" s="369"/>
      <c r="U1384" s="369"/>
      <c r="V1384" s="344">
        <f t="shared" si="272"/>
        <v>0</v>
      </c>
      <c r="W1384" s="345">
        <f>IF(ISBLANK($B1384),0,VLOOKUP($B1384,Listen!$A$2:$C$45,2,FALSE))</f>
        <v>0</v>
      </c>
      <c r="X1384" s="345">
        <f>IF(ISBLANK($B1384),0,VLOOKUP($B1384,Listen!$A$2:$C$45,3,FALSE))</f>
        <v>0</v>
      </c>
      <c r="Y1384" s="372">
        <f t="shared" si="274"/>
        <v>0</v>
      </c>
      <c r="Z1384" s="372">
        <f t="shared" si="263"/>
        <v>0</v>
      </c>
      <c r="AA1384" s="372">
        <f t="shared" si="263"/>
        <v>0</v>
      </c>
      <c r="AB1384" s="372">
        <f t="shared" si="263"/>
        <v>0</v>
      </c>
      <c r="AC1384" s="372">
        <f t="shared" si="263"/>
        <v>0</v>
      </c>
      <c r="AD1384" s="372">
        <f t="shared" si="263"/>
        <v>0</v>
      </c>
      <c r="AE1384" s="372">
        <f t="shared" si="263"/>
        <v>0</v>
      </c>
      <c r="AF1384" s="346">
        <f t="shared" si="273"/>
        <v>0</v>
      </c>
      <c r="AG1384" s="346">
        <f>IF(C1384=Allgemeines!$C$12,SAV!$V1384-SAV!$AH1384,HLOOKUP(Allgemeines!$C$12-1,$AI$4:$AO$2000,ROW(C1384)-3,FALSE)-$AH1384)</f>
        <v>0</v>
      </c>
      <c r="AH1384" s="346">
        <f>HLOOKUP(Allgemeines!$C$12,$AI$4:$AO$2000,ROW(C1384)-3,FALSE)</f>
        <v>0</v>
      </c>
      <c r="AI1384" s="346">
        <f t="shared" si="264"/>
        <v>0</v>
      </c>
      <c r="AJ1384" s="346">
        <f t="shared" si="265"/>
        <v>0</v>
      </c>
      <c r="AK1384" s="346">
        <f t="shared" si="266"/>
        <v>0</v>
      </c>
      <c r="AL1384" s="346">
        <f t="shared" si="267"/>
        <v>0</v>
      </c>
      <c r="AM1384" s="346">
        <f t="shared" si="268"/>
        <v>0</v>
      </c>
      <c r="AN1384" s="346">
        <f t="shared" si="269"/>
        <v>0</v>
      </c>
      <c r="AO1384" s="346">
        <f t="shared" si="270"/>
        <v>0</v>
      </c>
    </row>
    <row r="1385" spans="1:41" x14ac:dyDescent="0.25">
      <c r="A1385" s="369"/>
      <c r="B1385" s="369"/>
      <c r="C1385" s="370"/>
      <c r="D1385" s="369"/>
      <c r="E1385" s="369"/>
      <c r="F1385" s="369"/>
      <c r="G1385" s="344">
        <f t="shared" si="271"/>
        <v>0</v>
      </c>
      <c r="H1385" s="369"/>
      <c r="I1385" s="369"/>
      <c r="J1385" s="369"/>
      <c r="K1385" s="369"/>
      <c r="L1385" s="369"/>
      <c r="M1385" s="369"/>
      <c r="N1385" s="369"/>
      <c r="O1385" s="369"/>
      <c r="P1385" s="371"/>
      <c r="Q1385" s="465">
        <f>IF(C1385&gt;Allgemeines!$C$12,0,SUM(G1385,H1385,J1385,K1385,M1385:N1385)-SUM(I1385,L1385,O1385:P1385))</f>
        <v>0</v>
      </c>
      <c r="R1385" s="369"/>
      <c r="S1385" s="369"/>
      <c r="T1385" s="369"/>
      <c r="U1385" s="369"/>
      <c r="V1385" s="344">
        <f t="shared" si="272"/>
        <v>0</v>
      </c>
      <c r="W1385" s="345">
        <f>IF(ISBLANK($B1385),0,VLOOKUP($B1385,Listen!$A$2:$C$45,2,FALSE))</f>
        <v>0</v>
      </c>
      <c r="X1385" s="345">
        <f>IF(ISBLANK($B1385),0,VLOOKUP($B1385,Listen!$A$2:$C$45,3,FALSE))</f>
        <v>0</v>
      </c>
      <c r="Y1385" s="372">
        <f t="shared" si="274"/>
        <v>0</v>
      </c>
      <c r="Z1385" s="372">
        <f t="shared" si="263"/>
        <v>0</v>
      </c>
      <c r="AA1385" s="372">
        <f t="shared" si="263"/>
        <v>0</v>
      </c>
      <c r="AB1385" s="372">
        <f t="shared" si="263"/>
        <v>0</v>
      </c>
      <c r="AC1385" s="372">
        <f t="shared" si="263"/>
        <v>0</v>
      </c>
      <c r="AD1385" s="372">
        <f t="shared" si="263"/>
        <v>0</v>
      </c>
      <c r="AE1385" s="372">
        <f t="shared" si="263"/>
        <v>0</v>
      </c>
      <c r="AF1385" s="346">
        <f t="shared" si="273"/>
        <v>0</v>
      </c>
      <c r="AG1385" s="346">
        <f>IF(C1385=Allgemeines!$C$12,SAV!$V1385-SAV!$AH1385,HLOOKUP(Allgemeines!$C$12-1,$AI$4:$AO$2000,ROW(C1385)-3,FALSE)-$AH1385)</f>
        <v>0</v>
      </c>
      <c r="AH1385" s="346">
        <f>HLOOKUP(Allgemeines!$C$12,$AI$4:$AO$2000,ROW(C1385)-3,FALSE)</f>
        <v>0</v>
      </c>
      <c r="AI1385" s="346">
        <f t="shared" si="264"/>
        <v>0</v>
      </c>
      <c r="AJ1385" s="346">
        <f t="shared" si="265"/>
        <v>0</v>
      </c>
      <c r="AK1385" s="346">
        <f t="shared" si="266"/>
        <v>0</v>
      </c>
      <c r="AL1385" s="346">
        <f t="shared" si="267"/>
        <v>0</v>
      </c>
      <c r="AM1385" s="346">
        <f t="shared" si="268"/>
        <v>0</v>
      </c>
      <c r="AN1385" s="346">
        <f t="shared" si="269"/>
        <v>0</v>
      </c>
      <c r="AO1385" s="346">
        <f t="shared" si="270"/>
        <v>0</v>
      </c>
    </row>
    <row r="1386" spans="1:41" x14ac:dyDescent="0.25">
      <c r="A1386" s="369"/>
      <c r="B1386" s="369"/>
      <c r="C1386" s="370"/>
      <c r="D1386" s="369"/>
      <c r="E1386" s="369"/>
      <c r="F1386" s="369"/>
      <c r="G1386" s="344">
        <f t="shared" si="271"/>
        <v>0</v>
      </c>
      <c r="H1386" s="369"/>
      <c r="I1386" s="369"/>
      <c r="J1386" s="369"/>
      <c r="K1386" s="369"/>
      <c r="L1386" s="369"/>
      <c r="M1386" s="369"/>
      <c r="N1386" s="369"/>
      <c r="O1386" s="369"/>
      <c r="P1386" s="371"/>
      <c r="Q1386" s="465">
        <f>IF(C1386&gt;Allgemeines!$C$12,0,SUM(G1386,H1386,J1386,K1386,M1386:N1386)-SUM(I1386,L1386,O1386:P1386))</f>
        <v>0</v>
      </c>
      <c r="R1386" s="369"/>
      <c r="S1386" s="369"/>
      <c r="T1386" s="369"/>
      <c r="U1386" s="369"/>
      <c r="V1386" s="344">
        <f t="shared" si="272"/>
        <v>0</v>
      </c>
      <c r="W1386" s="345">
        <f>IF(ISBLANK($B1386),0,VLOOKUP($B1386,Listen!$A$2:$C$45,2,FALSE))</f>
        <v>0</v>
      </c>
      <c r="X1386" s="345">
        <f>IF(ISBLANK($B1386),0,VLOOKUP($B1386,Listen!$A$2:$C$45,3,FALSE))</f>
        <v>0</v>
      </c>
      <c r="Y1386" s="372">
        <f t="shared" si="274"/>
        <v>0</v>
      </c>
      <c r="Z1386" s="372">
        <f t="shared" si="263"/>
        <v>0</v>
      </c>
      <c r="AA1386" s="372">
        <f t="shared" si="263"/>
        <v>0</v>
      </c>
      <c r="AB1386" s="372">
        <f t="shared" si="263"/>
        <v>0</v>
      </c>
      <c r="AC1386" s="372">
        <f t="shared" si="263"/>
        <v>0</v>
      </c>
      <c r="AD1386" s="372">
        <f t="shared" si="263"/>
        <v>0</v>
      </c>
      <c r="AE1386" s="372">
        <f t="shared" si="263"/>
        <v>0</v>
      </c>
      <c r="AF1386" s="346">
        <f t="shared" si="273"/>
        <v>0</v>
      </c>
      <c r="AG1386" s="346">
        <f>IF(C1386=Allgemeines!$C$12,SAV!$V1386-SAV!$AH1386,HLOOKUP(Allgemeines!$C$12-1,$AI$4:$AO$2000,ROW(C1386)-3,FALSE)-$AH1386)</f>
        <v>0</v>
      </c>
      <c r="AH1386" s="346">
        <f>HLOOKUP(Allgemeines!$C$12,$AI$4:$AO$2000,ROW(C1386)-3,FALSE)</f>
        <v>0</v>
      </c>
      <c r="AI1386" s="346">
        <f t="shared" si="264"/>
        <v>0</v>
      </c>
      <c r="AJ1386" s="346">
        <f t="shared" si="265"/>
        <v>0</v>
      </c>
      <c r="AK1386" s="346">
        <f t="shared" si="266"/>
        <v>0</v>
      </c>
      <c r="AL1386" s="346">
        <f t="shared" si="267"/>
        <v>0</v>
      </c>
      <c r="AM1386" s="346">
        <f t="shared" si="268"/>
        <v>0</v>
      </c>
      <c r="AN1386" s="346">
        <f t="shared" si="269"/>
        <v>0</v>
      </c>
      <c r="AO1386" s="346">
        <f t="shared" si="270"/>
        <v>0</v>
      </c>
    </row>
    <row r="1387" spans="1:41" x14ac:dyDescent="0.25">
      <c r="A1387" s="369"/>
      <c r="B1387" s="369"/>
      <c r="C1387" s="370"/>
      <c r="D1387" s="369"/>
      <c r="E1387" s="369"/>
      <c r="F1387" s="369"/>
      <c r="G1387" s="344">
        <f t="shared" si="271"/>
        <v>0</v>
      </c>
      <c r="H1387" s="369"/>
      <c r="I1387" s="369"/>
      <c r="J1387" s="369"/>
      <c r="K1387" s="369"/>
      <c r="L1387" s="369"/>
      <c r="M1387" s="369"/>
      <c r="N1387" s="369"/>
      <c r="O1387" s="369"/>
      <c r="P1387" s="371"/>
      <c r="Q1387" s="465">
        <f>IF(C1387&gt;Allgemeines!$C$12,0,SUM(G1387,H1387,J1387,K1387,M1387:N1387)-SUM(I1387,L1387,O1387:P1387))</f>
        <v>0</v>
      </c>
      <c r="R1387" s="369"/>
      <c r="S1387" s="369"/>
      <c r="T1387" s="369"/>
      <c r="U1387" s="369"/>
      <c r="V1387" s="344">
        <f t="shared" si="272"/>
        <v>0</v>
      </c>
      <c r="W1387" s="345">
        <f>IF(ISBLANK($B1387),0,VLOOKUP($B1387,Listen!$A$2:$C$45,2,FALSE))</f>
        <v>0</v>
      </c>
      <c r="X1387" s="345">
        <f>IF(ISBLANK($B1387),0,VLOOKUP($B1387,Listen!$A$2:$C$45,3,FALSE))</f>
        <v>0</v>
      </c>
      <c r="Y1387" s="372">
        <f t="shared" si="274"/>
        <v>0</v>
      </c>
      <c r="Z1387" s="372">
        <f t="shared" si="263"/>
        <v>0</v>
      </c>
      <c r="AA1387" s="372">
        <f t="shared" si="263"/>
        <v>0</v>
      </c>
      <c r="AB1387" s="372">
        <f t="shared" si="263"/>
        <v>0</v>
      </c>
      <c r="AC1387" s="372">
        <f t="shared" si="263"/>
        <v>0</v>
      </c>
      <c r="AD1387" s="372">
        <f t="shared" si="263"/>
        <v>0</v>
      </c>
      <c r="AE1387" s="372">
        <f t="shared" si="263"/>
        <v>0</v>
      </c>
      <c r="AF1387" s="346">
        <f t="shared" si="273"/>
        <v>0</v>
      </c>
      <c r="AG1387" s="346">
        <f>IF(C1387=Allgemeines!$C$12,SAV!$V1387-SAV!$AH1387,HLOOKUP(Allgemeines!$C$12-1,$AI$4:$AO$2000,ROW(C1387)-3,FALSE)-$AH1387)</f>
        <v>0</v>
      </c>
      <c r="AH1387" s="346">
        <f>HLOOKUP(Allgemeines!$C$12,$AI$4:$AO$2000,ROW(C1387)-3,FALSE)</f>
        <v>0</v>
      </c>
      <c r="AI1387" s="346">
        <f t="shared" si="264"/>
        <v>0</v>
      </c>
      <c r="AJ1387" s="346">
        <f t="shared" si="265"/>
        <v>0</v>
      </c>
      <c r="AK1387" s="346">
        <f t="shared" si="266"/>
        <v>0</v>
      </c>
      <c r="AL1387" s="346">
        <f t="shared" si="267"/>
        <v>0</v>
      </c>
      <c r="AM1387" s="346">
        <f t="shared" si="268"/>
        <v>0</v>
      </c>
      <c r="AN1387" s="346">
        <f t="shared" si="269"/>
        <v>0</v>
      </c>
      <c r="AO1387" s="346">
        <f t="shared" si="270"/>
        <v>0</v>
      </c>
    </row>
    <row r="1388" spans="1:41" x14ac:dyDescent="0.25">
      <c r="A1388" s="369"/>
      <c r="B1388" s="369"/>
      <c r="C1388" s="370"/>
      <c r="D1388" s="369"/>
      <c r="E1388" s="369"/>
      <c r="F1388" s="369"/>
      <c r="G1388" s="344">
        <f t="shared" si="271"/>
        <v>0</v>
      </c>
      <c r="H1388" s="369"/>
      <c r="I1388" s="369"/>
      <c r="J1388" s="369"/>
      <c r="K1388" s="369"/>
      <c r="L1388" s="369"/>
      <c r="M1388" s="369"/>
      <c r="N1388" s="369"/>
      <c r="O1388" s="369"/>
      <c r="P1388" s="371"/>
      <c r="Q1388" s="465">
        <f>IF(C1388&gt;Allgemeines!$C$12,0,SUM(G1388,H1388,J1388,K1388,M1388:N1388)-SUM(I1388,L1388,O1388:P1388))</f>
        <v>0</v>
      </c>
      <c r="R1388" s="369"/>
      <c r="S1388" s="369"/>
      <c r="T1388" s="369"/>
      <c r="U1388" s="369"/>
      <c r="V1388" s="344">
        <f t="shared" si="272"/>
        <v>0</v>
      </c>
      <c r="W1388" s="345">
        <f>IF(ISBLANK($B1388),0,VLOOKUP($B1388,Listen!$A$2:$C$45,2,FALSE))</f>
        <v>0</v>
      </c>
      <c r="X1388" s="345">
        <f>IF(ISBLANK($B1388),0,VLOOKUP($B1388,Listen!$A$2:$C$45,3,FALSE))</f>
        <v>0</v>
      </c>
      <c r="Y1388" s="372">
        <f t="shared" si="274"/>
        <v>0</v>
      </c>
      <c r="Z1388" s="372">
        <f t="shared" si="263"/>
        <v>0</v>
      </c>
      <c r="AA1388" s="372">
        <f t="shared" si="263"/>
        <v>0</v>
      </c>
      <c r="AB1388" s="372">
        <f t="shared" si="263"/>
        <v>0</v>
      </c>
      <c r="AC1388" s="372">
        <f t="shared" si="263"/>
        <v>0</v>
      </c>
      <c r="AD1388" s="372">
        <f t="shared" si="263"/>
        <v>0</v>
      </c>
      <c r="AE1388" s="372">
        <f t="shared" si="263"/>
        <v>0</v>
      </c>
      <c r="AF1388" s="346">
        <f t="shared" si="273"/>
        <v>0</v>
      </c>
      <c r="AG1388" s="346">
        <f>IF(C1388=Allgemeines!$C$12,SAV!$V1388-SAV!$AH1388,HLOOKUP(Allgemeines!$C$12-1,$AI$4:$AO$2000,ROW(C1388)-3,FALSE)-$AH1388)</f>
        <v>0</v>
      </c>
      <c r="AH1388" s="346">
        <f>HLOOKUP(Allgemeines!$C$12,$AI$4:$AO$2000,ROW(C1388)-3,FALSE)</f>
        <v>0</v>
      </c>
      <c r="AI1388" s="346">
        <f t="shared" si="264"/>
        <v>0</v>
      </c>
      <c r="AJ1388" s="346">
        <f t="shared" si="265"/>
        <v>0</v>
      </c>
      <c r="AK1388" s="346">
        <f t="shared" si="266"/>
        <v>0</v>
      </c>
      <c r="AL1388" s="346">
        <f t="shared" si="267"/>
        <v>0</v>
      </c>
      <c r="AM1388" s="346">
        <f t="shared" si="268"/>
        <v>0</v>
      </c>
      <c r="AN1388" s="346">
        <f t="shared" si="269"/>
        <v>0</v>
      </c>
      <c r="AO1388" s="346">
        <f t="shared" si="270"/>
        <v>0</v>
      </c>
    </row>
    <row r="1389" spans="1:41" x14ac:dyDescent="0.25">
      <c r="A1389" s="369"/>
      <c r="B1389" s="369"/>
      <c r="C1389" s="370"/>
      <c r="D1389" s="369"/>
      <c r="E1389" s="369"/>
      <c r="F1389" s="369"/>
      <c r="G1389" s="344">
        <f t="shared" si="271"/>
        <v>0</v>
      </c>
      <c r="H1389" s="369"/>
      <c r="I1389" s="369"/>
      <c r="J1389" s="369"/>
      <c r="K1389" s="369"/>
      <c r="L1389" s="369"/>
      <c r="M1389" s="369"/>
      <c r="N1389" s="369"/>
      <c r="O1389" s="369"/>
      <c r="P1389" s="371"/>
      <c r="Q1389" s="465">
        <f>IF(C1389&gt;Allgemeines!$C$12,0,SUM(G1389,H1389,J1389,K1389,M1389:N1389)-SUM(I1389,L1389,O1389:P1389))</f>
        <v>0</v>
      </c>
      <c r="R1389" s="369"/>
      <c r="S1389" s="369"/>
      <c r="T1389" s="369"/>
      <c r="U1389" s="369"/>
      <c r="V1389" s="344">
        <f t="shared" si="272"/>
        <v>0</v>
      </c>
      <c r="W1389" s="345">
        <f>IF(ISBLANK($B1389),0,VLOOKUP($B1389,Listen!$A$2:$C$45,2,FALSE))</f>
        <v>0</v>
      </c>
      <c r="X1389" s="345">
        <f>IF(ISBLANK($B1389),0,VLOOKUP($B1389,Listen!$A$2:$C$45,3,FALSE))</f>
        <v>0</v>
      </c>
      <c r="Y1389" s="372">
        <f t="shared" si="274"/>
        <v>0</v>
      </c>
      <c r="Z1389" s="372">
        <f t="shared" si="263"/>
        <v>0</v>
      </c>
      <c r="AA1389" s="372">
        <f t="shared" si="263"/>
        <v>0</v>
      </c>
      <c r="AB1389" s="372">
        <f t="shared" si="263"/>
        <v>0</v>
      </c>
      <c r="AC1389" s="372">
        <f t="shared" si="263"/>
        <v>0</v>
      </c>
      <c r="AD1389" s="372">
        <f t="shared" si="263"/>
        <v>0</v>
      </c>
      <c r="AE1389" s="372">
        <f t="shared" si="263"/>
        <v>0</v>
      </c>
      <c r="AF1389" s="346">
        <f t="shared" si="273"/>
        <v>0</v>
      </c>
      <c r="AG1389" s="346">
        <f>IF(C1389=Allgemeines!$C$12,SAV!$V1389-SAV!$AH1389,HLOOKUP(Allgemeines!$C$12-1,$AI$4:$AO$2000,ROW(C1389)-3,FALSE)-$AH1389)</f>
        <v>0</v>
      </c>
      <c r="AH1389" s="346">
        <f>HLOOKUP(Allgemeines!$C$12,$AI$4:$AO$2000,ROW(C1389)-3,FALSE)</f>
        <v>0</v>
      </c>
      <c r="AI1389" s="346">
        <f t="shared" si="264"/>
        <v>0</v>
      </c>
      <c r="AJ1389" s="346">
        <f t="shared" si="265"/>
        <v>0</v>
      </c>
      <c r="AK1389" s="346">
        <f t="shared" si="266"/>
        <v>0</v>
      </c>
      <c r="AL1389" s="346">
        <f t="shared" si="267"/>
        <v>0</v>
      </c>
      <c r="AM1389" s="346">
        <f t="shared" si="268"/>
        <v>0</v>
      </c>
      <c r="AN1389" s="346">
        <f t="shared" si="269"/>
        <v>0</v>
      </c>
      <c r="AO1389" s="346">
        <f t="shared" si="270"/>
        <v>0</v>
      </c>
    </row>
    <row r="1390" spans="1:41" x14ac:dyDescent="0.25">
      <c r="A1390" s="369"/>
      <c r="B1390" s="369"/>
      <c r="C1390" s="370"/>
      <c r="D1390" s="369"/>
      <c r="E1390" s="369"/>
      <c r="F1390" s="369"/>
      <c r="G1390" s="344">
        <f t="shared" si="271"/>
        <v>0</v>
      </c>
      <c r="H1390" s="369"/>
      <c r="I1390" s="369"/>
      <c r="J1390" s="369"/>
      <c r="K1390" s="369"/>
      <c r="L1390" s="369"/>
      <c r="M1390" s="369"/>
      <c r="N1390" s="369"/>
      <c r="O1390" s="369"/>
      <c r="P1390" s="371"/>
      <c r="Q1390" s="465">
        <f>IF(C1390&gt;Allgemeines!$C$12,0,SUM(G1390,H1390,J1390,K1390,M1390:N1390)-SUM(I1390,L1390,O1390:P1390))</f>
        <v>0</v>
      </c>
      <c r="R1390" s="369"/>
      <c r="S1390" s="369"/>
      <c r="T1390" s="369"/>
      <c r="U1390" s="369"/>
      <c r="V1390" s="344">
        <f t="shared" si="272"/>
        <v>0</v>
      </c>
      <c r="W1390" s="345">
        <f>IF(ISBLANK($B1390),0,VLOOKUP($B1390,Listen!$A$2:$C$45,2,FALSE))</f>
        <v>0</v>
      </c>
      <c r="X1390" s="345">
        <f>IF(ISBLANK($B1390),0,VLOOKUP($B1390,Listen!$A$2:$C$45,3,FALSE))</f>
        <v>0</v>
      </c>
      <c r="Y1390" s="372">
        <f t="shared" si="274"/>
        <v>0</v>
      </c>
      <c r="Z1390" s="372">
        <f t="shared" si="263"/>
        <v>0</v>
      </c>
      <c r="AA1390" s="372">
        <f t="shared" si="263"/>
        <v>0</v>
      </c>
      <c r="AB1390" s="372">
        <f t="shared" si="263"/>
        <v>0</v>
      </c>
      <c r="AC1390" s="372">
        <f t="shared" si="263"/>
        <v>0</v>
      </c>
      <c r="AD1390" s="372">
        <f t="shared" si="263"/>
        <v>0</v>
      </c>
      <c r="AE1390" s="372">
        <f t="shared" si="263"/>
        <v>0</v>
      </c>
      <c r="AF1390" s="346">
        <f t="shared" si="273"/>
        <v>0</v>
      </c>
      <c r="AG1390" s="346">
        <f>IF(C1390=Allgemeines!$C$12,SAV!$V1390-SAV!$AH1390,HLOOKUP(Allgemeines!$C$12-1,$AI$4:$AO$2000,ROW(C1390)-3,FALSE)-$AH1390)</f>
        <v>0</v>
      </c>
      <c r="AH1390" s="346">
        <f>HLOOKUP(Allgemeines!$C$12,$AI$4:$AO$2000,ROW(C1390)-3,FALSE)</f>
        <v>0</v>
      </c>
      <c r="AI1390" s="346">
        <f t="shared" si="264"/>
        <v>0</v>
      </c>
      <c r="AJ1390" s="346">
        <f t="shared" si="265"/>
        <v>0</v>
      </c>
      <c r="AK1390" s="346">
        <f t="shared" si="266"/>
        <v>0</v>
      </c>
      <c r="AL1390" s="346">
        <f t="shared" si="267"/>
        <v>0</v>
      </c>
      <c r="AM1390" s="346">
        <f t="shared" si="268"/>
        <v>0</v>
      </c>
      <c r="AN1390" s="346">
        <f t="shared" si="269"/>
        <v>0</v>
      </c>
      <c r="AO1390" s="346">
        <f t="shared" si="270"/>
        <v>0</v>
      </c>
    </row>
    <row r="1391" spans="1:41" x14ac:dyDescent="0.25">
      <c r="A1391" s="369"/>
      <c r="B1391" s="369"/>
      <c r="C1391" s="370"/>
      <c r="D1391" s="369"/>
      <c r="E1391" s="369"/>
      <c r="F1391" s="369"/>
      <c r="G1391" s="344">
        <f t="shared" si="271"/>
        <v>0</v>
      </c>
      <c r="H1391" s="369"/>
      <c r="I1391" s="369"/>
      <c r="J1391" s="369"/>
      <c r="K1391" s="369"/>
      <c r="L1391" s="369"/>
      <c r="M1391" s="369"/>
      <c r="N1391" s="369"/>
      <c r="O1391" s="369"/>
      <c r="P1391" s="371"/>
      <c r="Q1391" s="465">
        <f>IF(C1391&gt;Allgemeines!$C$12,0,SUM(G1391,H1391,J1391,K1391,M1391:N1391)-SUM(I1391,L1391,O1391:P1391))</f>
        <v>0</v>
      </c>
      <c r="R1391" s="369"/>
      <c r="S1391" s="369"/>
      <c r="T1391" s="369"/>
      <c r="U1391" s="369"/>
      <c r="V1391" s="344">
        <f t="shared" si="272"/>
        <v>0</v>
      </c>
      <c r="W1391" s="345">
        <f>IF(ISBLANK($B1391),0,VLOOKUP($B1391,Listen!$A$2:$C$45,2,FALSE))</f>
        <v>0</v>
      </c>
      <c r="X1391" s="345">
        <f>IF(ISBLANK($B1391),0,VLOOKUP($B1391,Listen!$A$2:$C$45,3,FALSE))</f>
        <v>0</v>
      </c>
      <c r="Y1391" s="372">
        <f t="shared" si="274"/>
        <v>0</v>
      </c>
      <c r="Z1391" s="372">
        <f t="shared" si="263"/>
        <v>0</v>
      </c>
      <c r="AA1391" s="372">
        <f t="shared" si="263"/>
        <v>0</v>
      </c>
      <c r="AB1391" s="372">
        <f t="shared" si="263"/>
        <v>0</v>
      </c>
      <c r="AC1391" s="372">
        <f t="shared" si="263"/>
        <v>0</v>
      </c>
      <c r="AD1391" s="372">
        <f t="shared" si="263"/>
        <v>0</v>
      </c>
      <c r="AE1391" s="372">
        <f t="shared" ref="Z1391:AE1434" si="275">$W1391</f>
        <v>0</v>
      </c>
      <c r="AF1391" s="346">
        <f t="shared" si="273"/>
        <v>0</v>
      </c>
      <c r="AG1391" s="346">
        <f>IF(C1391=Allgemeines!$C$12,SAV!$V1391-SAV!$AH1391,HLOOKUP(Allgemeines!$C$12-1,$AI$4:$AO$2000,ROW(C1391)-3,FALSE)-$AH1391)</f>
        <v>0</v>
      </c>
      <c r="AH1391" s="346">
        <f>HLOOKUP(Allgemeines!$C$12,$AI$4:$AO$2000,ROW(C1391)-3,FALSE)</f>
        <v>0</v>
      </c>
      <c r="AI1391" s="346">
        <f t="shared" si="264"/>
        <v>0</v>
      </c>
      <c r="AJ1391" s="346">
        <f t="shared" si="265"/>
        <v>0</v>
      </c>
      <c r="AK1391" s="346">
        <f t="shared" si="266"/>
        <v>0</v>
      </c>
      <c r="AL1391" s="346">
        <f t="shared" si="267"/>
        <v>0</v>
      </c>
      <c r="AM1391" s="346">
        <f t="shared" si="268"/>
        <v>0</v>
      </c>
      <c r="AN1391" s="346">
        <f t="shared" si="269"/>
        <v>0</v>
      </c>
      <c r="AO1391" s="346">
        <f t="shared" si="270"/>
        <v>0</v>
      </c>
    </row>
    <row r="1392" spans="1:41" x14ac:dyDescent="0.25">
      <c r="A1392" s="369"/>
      <c r="B1392" s="369"/>
      <c r="C1392" s="370"/>
      <c r="D1392" s="369"/>
      <c r="E1392" s="369"/>
      <c r="F1392" s="369"/>
      <c r="G1392" s="344">
        <f t="shared" si="271"/>
        <v>0</v>
      </c>
      <c r="H1392" s="369"/>
      <c r="I1392" s="369"/>
      <c r="J1392" s="369"/>
      <c r="K1392" s="369"/>
      <c r="L1392" s="369"/>
      <c r="M1392" s="369"/>
      <c r="N1392" s="369"/>
      <c r="O1392" s="369"/>
      <c r="P1392" s="371"/>
      <c r="Q1392" s="465">
        <f>IF(C1392&gt;Allgemeines!$C$12,0,SUM(G1392,H1392,J1392,K1392,M1392:N1392)-SUM(I1392,L1392,O1392:P1392))</f>
        <v>0</v>
      </c>
      <c r="R1392" s="369"/>
      <c r="S1392" s="369"/>
      <c r="T1392" s="369"/>
      <c r="U1392" s="369"/>
      <c r="V1392" s="344">
        <f t="shared" si="272"/>
        <v>0</v>
      </c>
      <c r="W1392" s="345">
        <f>IF(ISBLANK($B1392),0,VLOOKUP($B1392,Listen!$A$2:$C$45,2,FALSE))</f>
        <v>0</v>
      </c>
      <c r="X1392" s="345">
        <f>IF(ISBLANK($B1392),0,VLOOKUP($B1392,Listen!$A$2:$C$45,3,FALSE))</f>
        <v>0</v>
      </c>
      <c r="Y1392" s="372">
        <f t="shared" si="274"/>
        <v>0</v>
      </c>
      <c r="Z1392" s="372">
        <f t="shared" si="275"/>
        <v>0</v>
      </c>
      <c r="AA1392" s="372">
        <f t="shared" si="275"/>
        <v>0</v>
      </c>
      <c r="AB1392" s="372">
        <f t="shared" si="275"/>
        <v>0</v>
      </c>
      <c r="AC1392" s="372">
        <f t="shared" si="275"/>
        <v>0</v>
      </c>
      <c r="AD1392" s="372">
        <f t="shared" si="275"/>
        <v>0</v>
      </c>
      <c r="AE1392" s="372">
        <f t="shared" si="275"/>
        <v>0</v>
      </c>
      <c r="AF1392" s="346">
        <f t="shared" si="273"/>
        <v>0</v>
      </c>
      <c r="AG1392" s="346">
        <f>IF(C1392=Allgemeines!$C$12,SAV!$V1392-SAV!$AH1392,HLOOKUP(Allgemeines!$C$12-1,$AI$4:$AO$2000,ROW(C1392)-3,FALSE)-$AH1392)</f>
        <v>0</v>
      </c>
      <c r="AH1392" s="346">
        <f>HLOOKUP(Allgemeines!$C$12,$AI$4:$AO$2000,ROW(C1392)-3,FALSE)</f>
        <v>0</v>
      </c>
      <c r="AI1392" s="346">
        <f t="shared" si="264"/>
        <v>0</v>
      </c>
      <c r="AJ1392" s="346">
        <f t="shared" si="265"/>
        <v>0</v>
      </c>
      <c r="AK1392" s="346">
        <f t="shared" si="266"/>
        <v>0</v>
      </c>
      <c r="AL1392" s="346">
        <f t="shared" si="267"/>
        <v>0</v>
      </c>
      <c r="AM1392" s="346">
        <f t="shared" si="268"/>
        <v>0</v>
      </c>
      <c r="AN1392" s="346">
        <f t="shared" si="269"/>
        <v>0</v>
      </c>
      <c r="AO1392" s="346">
        <f t="shared" si="270"/>
        <v>0</v>
      </c>
    </row>
    <row r="1393" spans="1:41" x14ac:dyDescent="0.25">
      <c r="A1393" s="369"/>
      <c r="B1393" s="369"/>
      <c r="C1393" s="370"/>
      <c r="D1393" s="369"/>
      <c r="E1393" s="369"/>
      <c r="F1393" s="369"/>
      <c r="G1393" s="344">
        <f t="shared" si="271"/>
        <v>0</v>
      </c>
      <c r="H1393" s="369"/>
      <c r="I1393" s="369"/>
      <c r="J1393" s="369"/>
      <c r="K1393" s="369"/>
      <c r="L1393" s="369"/>
      <c r="M1393" s="369"/>
      <c r="N1393" s="369"/>
      <c r="O1393" s="369"/>
      <c r="P1393" s="371"/>
      <c r="Q1393" s="465">
        <f>IF(C1393&gt;Allgemeines!$C$12,0,SUM(G1393,H1393,J1393,K1393,M1393:N1393)-SUM(I1393,L1393,O1393:P1393))</f>
        <v>0</v>
      </c>
      <c r="R1393" s="369"/>
      <c r="S1393" s="369"/>
      <c r="T1393" s="369"/>
      <c r="U1393" s="369"/>
      <c r="V1393" s="344">
        <f t="shared" si="272"/>
        <v>0</v>
      </c>
      <c r="W1393" s="345">
        <f>IF(ISBLANK($B1393),0,VLOOKUP($B1393,Listen!$A$2:$C$45,2,FALSE))</f>
        <v>0</v>
      </c>
      <c r="X1393" s="345">
        <f>IF(ISBLANK($B1393),0,VLOOKUP($B1393,Listen!$A$2:$C$45,3,FALSE))</f>
        <v>0</v>
      </c>
      <c r="Y1393" s="372">
        <f t="shared" si="274"/>
        <v>0</v>
      </c>
      <c r="Z1393" s="372">
        <f t="shared" si="275"/>
        <v>0</v>
      </c>
      <c r="AA1393" s="372">
        <f t="shared" si="275"/>
        <v>0</v>
      </c>
      <c r="AB1393" s="372">
        <f t="shared" si="275"/>
        <v>0</v>
      </c>
      <c r="AC1393" s="372">
        <f t="shared" si="275"/>
        <v>0</v>
      </c>
      <c r="AD1393" s="372">
        <f t="shared" si="275"/>
        <v>0</v>
      </c>
      <c r="AE1393" s="372">
        <f t="shared" si="275"/>
        <v>0</v>
      </c>
      <c r="AF1393" s="346">
        <f t="shared" si="273"/>
        <v>0</v>
      </c>
      <c r="AG1393" s="346">
        <f>IF(C1393=Allgemeines!$C$12,SAV!$V1393-SAV!$AH1393,HLOOKUP(Allgemeines!$C$12-1,$AI$4:$AO$2000,ROW(C1393)-3,FALSE)-$AH1393)</f>
        <v>0</v>
      </c>
      <c r="AH1393" s="346">
        <f>HLOOKUP(Allgemeines!$C$12,$AI$4:$AO$2000,ROW(C1393)-3,FALSE)</f>
        <v>0</v>
      </c>
      <c r="AI1393" s="346">
        <f t="shared" si="264"/>
        <v>0</v>
      </c>
      <c r="AJ1393" s="346">
        <f t="shared" si="265"/>
        <v>0</v>
      </c>
      <c r="AK1393" s="346">
        <f t="shared" si="266"/>
        <v>0</v>
      </c>
      <c r="AL1393" s="346">
        <f t="shared" si="267"/>
        <v>0</v>
      </c>
      <c r="AM1393" s="346">
        <f t="shared" si="268"/>
        <v>0</v>
      </c>
      <c r="AN1393" s="346">
        <f t="shared" si="269"/>
        <v>0</v>
      </c>
      <c r="AO1393" s="346">
        <f t="shared" si="270"/>
        <v>0</v>
      </c>
    </row>
    <row r="1394" spans="1:41" x14ac:dyDescent="0.25">
      <c r="A1394" s="369"/>
      <c r="B1394" s="369"/>
      <c r="C1394" s="370"/>
      <c r="D1394" s="369"/>
      <c r="E1394" s="369"/>
      <c r="F1394" s="369"/>
      <c r="G1394" s="344">
        <f t="shared" si="271"/>
        <v>0</v>
      </c>
      <c r="H1394" s="369"/>
      <c r="I1394" s="369"/>
      <c r="J1394" s="369"/>
      <c r="K1394" s="369"/>
      <c r="L1394" s="369"/>
      <c r="M1394" s="369"/>
      <c r="N1394" s="369"/>
      <c r="O1394" s="369"/>
      <c r="P1394" s="371"/>
      <c r="Q1394" s="465">
        <f>IF(C1394&gt;Allgemeines!$C$12,0,SUM(G1394,H1394,J1394,K1394,M1394:N1394)-SUM(I1394,L1394,O1394:P1394))</f>
        <v>0</v>
      </c>
      <c r="R1394" s="369"/>
      <c r="S1394" s="369"/>
      <c r="T1394" s="369"/>
      <c r="U1394" s="369"/>
      <c r="V1394" s="344">
        <f t="shared" si="272"/>
        <v>0</v>
      </c>
      <c r="W1394" s="345">
        <f>IF(ISBLANK($B1394),0,VLOOKUP($B1394,Listen!$A$2:$C$45,2,FALSE))</f>
        <v>0</v>
      </c>
      <c r="X1394" s="345">
        <f>IF(ISBLANK($B1394),0,VLOOKUP($B1394,Listen!$A$2:$C$45,3,FALSE))</f>
        <v>0</v>
      </c>
      <c r="Y1394" s="372">
        <f t="shared" si="274"/>
        <v>0</v>
      </c>
      <c r="Z1394" s="372">
        <f t="shared" si="275"/>
        <v>0</v>
      </c>
      <c r="AA1394" s="372">
        <f t="shared" si="275"/>
        <v>0</v>
      </c>
      <c r="AB1394" s="372">
        <f t="shared" si="275"/>
        <v>0</v>
      </c>
      <c r="AC1394" s="372">
        <f t="shared" si="275"/>
        <v>0</v>
      </c>
      <c r="AD1394" s="372">
        <f t="shared" si="275"/>
        <v>0</v>
      </c>
      <c r="AE1394" s="372">
        <f t="shared" si="275"/>
        <v>0</v>
      </c>
      <c r="AF1394" s="346">
        <f t="shared" si="273"/>
        <v>0</v>
      </c>
      <c r="AG1394" s="346">
        <f>IF(C1394=Allgemeines!$C$12,SAV!$V1394-SAV!$AH1394,HLOOKUP(Allgemeines!$C$12-1,$AI$4:$AO$2000,ROW(C1394)-3,FALSE)-$AH1394)</f>
        <v>0</v>
      </c>
      <c r="AH1394" s="346">
        <f>HLOOKUP(Allgemeines!$C$12,$AI$4:$AO$2000,ROW(C1394)-3,FALSE)</f>
        <v>0</v>
      </c>
      <c r="AI1394" s="346">
        <f t="shared" si="264"/>
        <v>0</v>
      </c>
      <c r="AJ1394" s="346">
        <f t="shared" si="265"/>
        <v>0</v>
      </c>
      <c r="AK1394" s="346">
        <f t="shared" si="266"/>
        <v>0</v>
      </c>
      <c r="AL1394" s="346">
        <f t="shared" si="267"/>
        <v>0</v>
      </c>
      <c r="AM1394" s="346">
        <f t="shared" si="268"/>
        <v>0</v>
      </c>
      <c r="AN1394" s="346">
        <f t="shared" si="269"/>
        <v>0</v>
      </c>
      <c r="AO1394" s="346">
        <f t="shared" si="270"/>
        <v>0</v>
      </c>
    </row>
    <row r="1395" spans="1:41" x14ac:dyDescent="0.25">
      <c r="A1395" s="369"/>
      <c r="B1395" s="369"/>
      <c r="C1395" s="370"/>
      <c r="D1395" s="369"/>
      <c r="E1395" s="369"/>
      <c r="F1395" s="369"/>
      <c r="G1395" s="344">
        <f t="shared" si="271"/>
        <v>0</v>
      </c>
      <c r="H1395" s="369"/>
      <c r="I1395" s="369"/>
      <c r="J1395" s="369"/>
      <c r="K1395" s="369"/>
      <c r="L1395" s="369"/>
      <c r="M1395" s="369"/>
      <c r="N1395" s="369"/>
      <c r="O1395" s="369"/>
      <c r="P1395" s="371"/>
      <c r="Q1395" s="465">
        <f>IF(C1395&gt;Allgemeines!$C$12,0,SUM(G1395,H1395,J1395,K1395,M1395:N1395)-SUM(I1395,L1395,O1395:P1395))</f>
        <v>0</v>
      </c>
      <c r="R1395" s="369"/>
      <c r="S1395" s="369"/>
      <c r="T1395" s="369"/>
      <c r="U1395" s="369"/>
      <c r="V1395" s="344">
        <f t="shared" si="272"/>
        <v>0</v>
      </c>
      <c r="W1395" s="345">
        <f>IF(ISBLANK($B1395),0,VLOOKUP($B1395,Listen!$A$2:$C$45,2,FALSE))</f>
        <v>0</v>
      </c>
      <c r="X1395" s="345">
        <f>IF(ISBLANK($B1395),0,VLOOKUP($B1395,Listen!$A$2:$C$45,3,FALSE))</f>
        <v>0</v>
      </c>
      <c r="Y1395" s="372">
        <f t="shared" si="274"/>
        <v>0</v>
      </c>
      <c r="Z1395" s="372">
        <f t="shared" si="275"/>
        <v>0</v>
      </c>
      <c r="AA1395" s="372">
        <f t="shared" si="275"/>
        <v>0</v>
      </c>
      <c r="AB1395" s="372">
        <f t="shared" si="275"/>
        <v>0</v>
      </c>
      <c r="AC1395" s="372">
        <f t="shared" si="275"/>
        <v>0</v>
      </c>
      <c r="AD1395" s="372">
        <f t="shared" si="275"/>
        <v>0</v>
      </c>
      <c r="AE1395" s="372">
        <f t="shared" si="275"/>
        <v>0</v>
      </c>
      <c r="AF1395" s="346">
        <f t="shared" si="273"/>
        <v>0</v>
      </c>
      <c r="AG1395" s="346">
        <f>IF(C1395=Allgemeines!$C$12,SAV!$V1395-SAV!$AH1395,HLOOKUP(Allgemeines!$C$12-1,$AI$4:$AO$2000,ROW(C1395)-3,FALSE)-$AH1395)</f>
        <v>0</v>
      </c>
      <c r="AH1395" s="346">
        <f>HLOOKUP(Allgemeines!$C$12,$AI$4:$AO$2000,ROW(C1395)-3,FALSE)</f>
        <v>0</v>
      </c>
      <c r="AI1395" s="346">
        <f t="shared" si="264"/>
        <v>0</v>
      </c>
      <c r="AJ1395" s="346">
        <f t="shared" si="265"/>
        <v>0</v>
      </c>
      <c r="AK1395" s="346">
        <f t="shared" si="266"/>
        <v>0</v>
      </c>
      <c r="AL1395" s="346">
        <f t="shared" si="267"/>
        <v>0</v>
      </c>
      <c r="AM1395" s="346">
        <f t="shared" si="268"/>
        <v>0</v>
      </c>
      <c r="AN1395" s="346">
        <f t="shared" si="269"/>
        <v>0</v>
      </c>
      <c r="AO1395" s="346">
        <f t="shared" si="270"/>
        <v>0</v>
      </c>
    </row>
    <row r="1396" spans="1:41" x14ac:dyDescent="0.25">
      <c r="A1396" s="369"/>
      <c r="B1396" s="369"/>
      <c r="C1396" s="370"/>
      <c r="D1396" s="369"/>
      <c r="E1396" s="369"/>
      <c r="F1396" s="369"/>
      <c r="G1396" s="344">
        <f t="shared" si="271"/>
        <v>0</v>
      </c>
      <c r="H1396" s="369"/>
      <c r="I1396" s="369"/>
      <c r="J1396" s="369"/>
      <c r="K1396" s="369"/>
      <c r="L1396" s="369"/>
      <c r="M1396" s="369"/>
      <c r="N1396" s="369"/>
      <c r="O1396" s="369"/>
      <c r="P1396" s="371"/>
      <c r="Q1396" s="465">
        <f>IF(C1396&gt;Allgemeines!$C$12,0,SUM(G1396,H1396,J1396,K1396,M1396:N1396)-SUM(I1396,L1396,O1396:P1396))</f>
        <v>0</v>
      </c>
      <c r="R1396" s="369"/>
      <c r="S1396" s="369"/>
      <c r="T1396" s="369"/>
      <c r="U1396" s="369"/>
      <c r="V1396" s="344">
        <f t="shared" si="272"/>
        <v>0</v>
      </c>
      <c r="W1396" s="345">
        <f>IF(ISBLANK($B1396),0,VLOOKUP($B1396,Listen!$A$2:$C$45,2,FALSE))</f>
        <v>0</v>
      </c>
      <c r="X1396" s="345">
        <f>IF(ISBLANK($B1396),0,VLOOKUP($B1396,Listen!$A$2:$C$45,3,FALSE))</f>
        <v>0</v>
      </c>
      <c r="Y1396" s="372">
        <f t="shared" si="274"/>
        <v>0</v>
      </c>
      <c r="Z1396" s="372">
        <f t="shared" si="275"/>
        <v>0</v>
      </c>
      <c r="AA1396" s="372">
        <f t="shared" si="275"/>
        <v>0</v>
      </c>
      <c r="AB1396" s="372">
        <f t="shared" si="275"/>
        <v>0</v>
      </c>
      <c r="AC1396" s="372">
        <f t="shared" si="275"/>
        <v>0</v>
      </c>
      <c r="AD1396" s="372">
        <f t="shared" si="275"/>
        <v>0</v>
      </c>
      <c r="AE1396" s="372">
        <f t="shared" si="275"/>
        <v>0</v>
      </c>
      <c r="AF1396" s="346">
        <f t="shared" si="273"/>
        <v>0</v>
      </c>
      <c r="AG1396" s="346">
        <f>IF(C1396=Allgemeines!$C$12,SAV!$V1396-SAV!$AH1396,HLOOKUP(Allgemeines!$C$12-1,$AI$4:$AO$2000,ROW(C1396)-3,FALSE)-$AH1396)</f>
        <v>0</v>
      </c>
      <c r="AH1396" s="346">
        <f>HLOOKUP(Allgemeines!$C$12,$AI$4:$AO$2000,ROW(C1396)-3,FALSE)</f>
        <v>0</v>
      </c>
      <c r="AI1396" s="346">
        <f t="shared" si="264"/>
        <v>0</v>
      </c>
      <c r="AJ1396" s="346">
        <f t="shared" si="265"/>
        <v>0</v>
      </c>
      <c r="AK1396" s="346">
        <f t="shared" si="266"/>
        <v>0</v>
      </c>
      <c r="AL1396" s="346">
        <f t="shared" si="267"/>
        <v>0</v>
      </c>
      <c r="AM1396" s="346">
        <f t="shared" si="268"/>
        <v>0</v>
      </c>
      <c r="AN1396" s="346">
        <f t="shared" si="269"/>
        <v>0</v>
      </c>
      <c r="AO1396" s="346">
        <f t="shared" si="270"/>
        <v>0</v>
      </c>
    </row>
    <row r="1397" spans="1:41" x14ac:dyDescent="0.25">
      <c r="A1397" s="369"/>
      <c r="B1397" s="369"/>
      <c r="C1397" s="370"/>
      <c r="D1397" s="369"/>
      <c r="E1397" s="369"/>
      <c r="F1397" s="369"/>
      <c r="G1397" s="344">
        <f t="shared" si="271"/>
        <v>0</v>
      </c>
      <c r="H1397" s="369"/>
      <c r="I1397" s="369"/>
      <c r="J1397" s="369"/>
      <c r="K1397" s="369"/>
      <c r="L1397" s="369"/>
      <c r="M1397" s="369"/>
      <c r="N1397" s="369"/>
      <c r="O1397" s="369"/>
      <c r="P1397" s="371"/>
      <c r="Q1397" s="465">
        <f>IF(C1397&gt;Allgemeines!$C$12,0,SUM(G1397,H1397,J1397,K1397,M1397:N1397)-SUM(I1397,L1397,O1397:P1397))</f>
        <v>0</v>
      </c>
      <c r="R1397" s="369"/>
      <c r="S1397" s="369"/>
      <c r="T1397" s="369"/>
      <c r="U1397" s="369"/>
      <c r="V1397" s="344">
        <f t="shared" si="272"/>
        <v>0</v>
      </c>
      <c r="W1397" s="345">
        <f>IF(ISBLANK($B1397),0,VLOOKUP($B1397,Listen!$A$2:$C$45,2,FALSE))</f>
        <v>0</v>
      </c>
      <c r="X1397" s="345">
        <f>IF(ISBLANK($B1397),0,VLOOKUP($B1397,Listen!$A$2:$C$45,3,FALSE))</f>
        <v>0</v>
      </c>
      <c r="Y1397" s="372">
        <f t="shared" si="274"/>
        <v>0</v>
      </c>
      <c r="Z1397" s="372">
        <f t="shared" si="275"/>
        <v>0</v>
      </c>
      <c r="AA1397" s="372">
        <f t="shared" si="275"/>
        <v>0</v>
      </c>
      <c r="AB1397" s="372">
        <f t="shared" si="275"/>
        <v>0</v>
      </c>
      <c r="AC1397" s="372">
        <f t="shared" si="275"/>
        <v>0</v>
      </c>
      <c r="AD1397" s="372">
        <f t="shared" si="275"/>
        <v>0</v>
      </c>
      <c r="AE1397" s="372">
        <f t="shared" si="275"/>
        <v>0</v>
      </c>
      <c r="AF1397" s="346">
        <f t="shared" si="273"/>
        <v>0</v>
      </c>
      <c r="AG1397" s="346">
        <f>IF(C1397=Allgemeines!$C$12,SAV!$V1397-SAV!$AH1397,HLOOKUP(Allgemeines!$C$12-1,$AI$4:$AO$2000,ROW(C1397)-3,FALSE)-$AH1397)</f>
        <v>0</v>
      </c>
      <c r="AH1397" s="346">
        <f>HLOOKUP(Allgemeines!$C$12,$AI$4:$AO$2000,ROW(C1397)-3,FALSE)</f>
        <v>0</v>
      </c>
      <c r="AI1397" s="346">
        <f t="shared" si="264"/>
        <v>0</v>
      </c>
      <c r="AJ1397" s="346">
        <f t="shared" si="265"/>
        <v>0</v>
      </c>
      <c r="AK1397" s="346">
        <f t="shared" si="266"/>
        <v>0</v>
      </c>
      <c r="AL1397" s="346">
        <f t="shared" si="267"/>
        <v>0</v>
      </c>
      <c r="AM1397" s="346">
        <f t="shared" si="268"/>
        <v>0</v>
      </c>
      <c r="AN1397" s="346">
        <f t="shared" si="269"/>
        <v>0</v>
      </c>
      <c r="AO1397" s="346">
        <f t="shared" si="270"/>
        <v>0</v>
      </c>
    </row>
    <row r="1398" spans="1:41" x14ac:dyDescent="0.25">
      <c r="A1398" s="369"/>
      <c r="B1398" s="369"/>
      <c r="C1398" s="370"/>
      <c r="D1398" s="369"/>
      <c r="E1398" s="369"/>
      <c r="F1398" s="369"/>
      <c r="G1398" s="344">
        <f t="shared" si="271"/>
        <v>0</v>
      </c>
      <c r="H1398" s="369"/>
      <c r="I1398" s="369"/>
      <c r="J1398" s="369"/>
      <c r="K1398" s="369"/>
      <c r="L1398" s="369"/>
      <c r="M1398" s="369"/>
      <c r="N1398" s="369"/>
      <c r="O1398" s="369"/>
      <c r="P1398" s="371"/>
      <c r="Q1398" s="465">
        <f>IF(C1398&gt;Allgemeines!$C$12,0,SUM(G1398,H1398,J1398,K1398,M1398:N1398)-SUM(I1398,L1398,O1398:P1398))</f>
        <v>0</v>
      </c>
      <c r="R1398" s="369"/>
      <c r="S1398" s="369"/>
      <c r="T1398" s="369"/>
      <c r="U1398" s="369"/>
      <c r="V1398" s="344">
        <f t="shared" si="272"/>
        <v>0</v>
      </c>
      <c r="W1398" s="345">
        <f>IF(ISBLANK($B1398),0,VLOOKUP($B1398,Listen!$A$2:$C$45,2,FALSE))</f>
        <v>0</v>
      </c>
      <c r="X1398" s="345">
        <f>IF(ISBLANK($B1398),0,VLOOKUP($B1398,Listen!$A$2:$C$45,3,FALSE))</f>
        <v>0</v>
      </c>
      <c r="Y1398" s="372">
        <f t="shared" si="274"/>
        <v>0</v>
      </c>
      <c r="Z1398" s="372">
        <f t="shared" si="275"/>
        <v>0</v>
      </c>
      <c r="AA1398" s="372">
        <f t="shared" si="275"/>
        <v>0</v>
      </c>
      <c r="AB1398" s="372">
        <f t="shared" si="275"/>
        <v>0</v>
      </c>
      <c r="AC1398" s="372">
        <f t="shared" si="275"/>
        <v>0</v>
      </c>
      <c r="AD1398" s="372">
        <f t="shared" si="275"/>
        <v>0</v>
      </c>
      <c r="AE1398" s="372">
        <f t="shared" si="275"/>
        <v>0</v>
      </c>
      <c r="AF1398" s="346">
        <f t="shared" si="273"/>
        <v>0</v>
      </c>
      <c r="AG1398" s="346">
        <f>IF(C1398=Allgemeines!$C$12,SAV!$V1398-SAV!$AH1398,HLOOKUP(Allgemeines!$C$12-1,$AI$4:$AO$2000,ROW(C1398)-3,FALSE)-$AH1398)</f>
        <v>0</v>
      </c>
      <c r="AH1398" s="346">
        <f>HLOOKUP(Allgemeines!$C$12,$AI$4:$AO$2000,ROW(C1398)-3,FALSE)</f>
        <v>0</v>
      </c>
      <c r="AI1398" s="346">
        <f t="shared" si="264"/>
        <v>0</v>
      </c>
      <c r="AJ1398" s="346">
        <f t="shared" si="265"/>
        <v>0</v>
      </c>
      <c r="AK1398" s="346">
        <f t="shared" si="266"/>
        <v>0</v>
      </c>
      <c r="AL1398" s="346">
        <f t="shared" si="267"/>
        <v>0</v>
      </c>
      <c r="AM1398" s="346">
        <f t="shared" si="268"/>
        <v>0</v>
      </c>
      <c r="AN1398" s="346">
        <f t="shared" si="269"/>
        <v>0</v>
      </c>
      <c r="AO1398" s="346">
        <f t="shared" si="270"/>
        <v>0</v>
      </c>
    </row>
    <row r="1399" spans="1:41" x14ac:dyDescent="0.25">
      <c r="A1399" s="369"/>
      <c r="B1399" s="369"/>
      <c r="C1399" s="370"/>
      <c r="D1399" s="369"/>
      <c r="E1399" s="369"/>
      <c r="F1399" s="369"/>
      <c r="G1399" s="344">
        <f t="shared" si="271"/>
        <v>0</v>
      </c>
      <c r="H1399" s="369"/>
      <c r="I1399" s="369"/>
      <c r="J1399" s="369"/>
      <c r="K1399" s="369"/>
      <c r="L1399" s="369"/>
      <c r="M1399" s="369"/>
      <c r="N1399" s="369"/>
      <c r="O1399" s="369"/>
      <c r="P1399" s="371"/>
      <c r="Q1399" s="465">
        <f>IF(C1399&gt;Allgemeines!$C$12,0,SUM(G1399,H1399,J1399,K1399,M1399:N1399)-SUM(I1399,L1399,O1399:P1399))</f>
        <v>0</v>
      </c>
      <c r="R1399" s="369"/>
      <c r="S1399" s="369"/>
      <c r="T1399" s="369"/>
      <c r="U1399" s="369"/>
      <c r="V1399" s="344">
        <f t="shared" si="272"/>
        <v>0</v>
      </c>
      <c r="W1399" s="345">
        <f>IF(ISBLANK($B1399),0,VLOOKUP($B1399,Listen!$A$2:$C$45,2,FALSE))</f>
        <v>0</v>
      </c>
      <c r="X1399" s="345">
        <f>IF(ISBLANK($B1399),0,VLOOKUP($B1399,Listen!$A$2:$C$45,3,FALSE))</f>
        <v>0</v>
      </c>
      <c r="Y1399" s="372">
        <f t="shared" si="274"/>
        <v>0</v>
      </c>
      <c r="Z1399" s="372">
        <f t="shared" si="275"/>
        <v>0</v>
      </c>
      <c r="AA1399" s="372">
        <f t="shared" si="275"/>
        <v>0</v>
      </c>
      <c r="AB1399" s="372">
        <f t="shared" si="275"/>
        <v>0</v>
      </c>
      <c r="AC1399" s="372">
        <f t="shared" si="275"/>
        <v>0</v>
      </c>
      <c r="AD1399" s="372">
        <f t="shared" si="275"/>
        <v>0</v>
      </c>
      <c r="AE1399" s="372">
        <f t="shared" si="275"/>
        <v>0</v>
      </c>
      <c r="AF1399" s="346">
        <f t="shared" si="273"/>
        <v>0</v>
      </c>
      <c r="AG1399" s="346">
        <f>IF(C1399=Allgemeines!$C$12,SAV!$V1399-SAV!$AH1399,HLOOKUP(Allgemeines!$C$12-1,$AI$4:$AO$2000,ROW(C1399)-3,FALSE)-$AH1399)</f>
        <v>0</v>
      </c>
      <c r="AH1399" s="346">
        <f>HLOOKUP(Allgemeines!$C$12,$AI$4:$AO$2000,ROW(C1399)-3,FALSE)</f>
        <v>0</v>
      </c>
      <c r="AI1399" s="346">
        <f t="shared" si="264"/>
        <v>0</v>
      </c>
      <c r="AJ1399" s="346">
        <f t="shared" si="265"/>
        <v>0</v>
      </c>
      <c r="AK1399" s="346">
        <f t="shared" si="266"/>
        <v>0</v>
      </c>
      <c r="AL1399" s="346">
        <f t="shared" si="267"/>
        <v>0</v>
      </c>
      <c r="AM1399" s="346">
        <f t="shared" si="268"/>
        <v>0</v>
      </c>
      <c r="AN1399" s="346">
        <f t="shared" si="269"/>
        <v>0</v>
      </c>
      <c r="AO1399" s="346">
        <f t="shared" si="270"/>
        <v>0</v>
      </c>
    </row>
    <row r="1400" spans="1:41" x14ac:dyDescent="0.25">
      <c r="A1400" s="369"/>
      <c r="B1400" s="369"/>
      <c r="C1400" s="370"/>
      <c r="D1400" s="369"/>
      <c r="E1400" s="369"/>
      <c r="F1400" s="369"/>
      <c r="G1400" s="344">
        <f t="shared" si="271"/>
        <v>0</v>
      </c>
      <c r="H1400" s="369"/>
      <c r="I1400" s="369"/>
      <c r="J1400" s="369"/>
      <c r="K1400" s="369"/>
      <c r="L1400" s="369"/>
      <c r="M1400" s="369"/>
      <c r="N1400" s="369"/>
      <c r="O1400" s="369"/>
      <c r="P1400" s="371"/>
      <c r="Q1400" s="465">
        <f>IF(C1400&gt;Allgemeines!$C$12,0,SUM(G1400,H1400,J1400,K1400,M1400:N1400)-SUM(I1400,L1400,O1400:P1400))</f>
        <v>0</v>
      </c>
      <c r="R1400" s="369"/>
      <c r="S1400" s="369"/>
      <c r="T1400" s="369"/>
      <c r="U1400" s="369"/>
      <c r="V1400" s="344">
        <f t="shared" si="272"/>
        <v>0</v>
      </c>
      <c r="W1400" s="345">
        <f>IF(ISBLANK($B1400),0,VLOOKUP($B1400,Listen!$A$2:$C$45,2,FALSE))</f>
        <v>0</v>
      </c>
      <c r="X1400" s="345">
        <f>IF(ISBLANK($B1400),0,VLOOKUP($B1400,Listen!$A$2:$C$45,3,FALSE))</f>
        <v>0</v>
      </c>
      <c r="Y1400" s="372">
        <f t="shared" si="274"/>
        <v>0</v>
      </c>
      <c r="Z1400" s="372">
        <f t="shared" si="275"/>
        <v>0</v>
      </c>
      <c r="AA1400" s="372">
        <f t="shared" si="275"/>
        <v>0</v>
      </c>
      <c r="AB1400" s="372">
        <f t="shared" si="275"/>
        <v>0</v>
      </c>
      <c r="AC1400" s="372">
        <f t="shared" si="275"/>
        <v>0</v>
      </c>
      <c r="AD1400" s="372">
        <f t="shared" si="275"/>
        <v>0</v>
      </c>
      <c r="AE1400" s="372">
        <f t="shared" si="275"/>
        <v>0</v>
      </c>
      <c r="AF1400" s="346">
        <f t="shared" si="273"/>
        <v>0</v>
      </c>
      <c r="AG1400" s="346">
        <f>IF(C1400=Allgemeines!$C$12,SAV!$V1400-SAV!$AH1400,HLOOKUP(Allgemeines!$C$12-1,$AI$4:$AO$2000,ROW(C1400)-3,FALSE)-$AH1400)</f>
        <v>0</v>
      </c>
      <c r="AH1400" s="346">
        <f>HLOOKUP(Allgemeines!$C$12,$AI$4:$AO$2000,ROW(C1400)-3,FALSE)</f>
        <v>0</v>
      </c>
      <c r="AI1400" s="346">
        <f t="shared" si="264"/>
        <v>0</v>
      </c>
      <c r="AJ1400" s="346">
        <f t="shared" si="265"/>
        <v>0</v>
      </c>
      <c r="AK1400" s="346">
        <f t="shared" si="266"/>
        <v>0</v>
      </c>
      <c r="AL1400" s="346">
        <f t="shared" si="267"/>
        <v>0</v>
      </c>
      <c r="AM1400" s="346">
        <f t="shared" si="268"/>
        <v>0</v>
      </c>
      <c r="AN1400" s="346">
        <f t="shared" si="269"/>
        <v>0</v>
      </c>
      <c r="AO1400" s="346">
        <f t="shared" si="270"/>
        <v>0</v>
      </c>
    </row>
    <row r="1401" spans="1:41" x14ac:dyDescent="0.25">
      <c r="A1401" s="369"/>
      <c r="B1401" s="369"/>
      <c r="C1401" s="370"/>
      <c r="D1401" s="369"/>
      <c r="E1401" s="369"/>
      <c r="F1401" s="369"/>
      <c r="G1401" s="344">
        <f t="shared" si="271"/>
        <v>0</v>
      </c>
      <c r="H1401" s="369"/>
      <c r="I1401" s="369"/>
      <c r="J1401" s="369"/>
      <c r="K1401" s="369"/>
      <c r="L1401" s="369"/>
      <c r="M1401" s="369"/>
      <c r="N1401" s="369"/>
      <c r="O1401" s="369"/>
      <c r="P1401" s="371"/>
      <c r="Q1401" s="465">
        <f>IF(C1401&gt;Allgemeines!$C$12,0,SUM(G1401,H1401,J1401,K1401,M1401:N1401)-SUM(I1401,L1401,O1401:P1401))</f>
        <v>0</v>
      </c>
      <c r="R1401" s="369"/>
      <c r="S1401" s="369"/>
      <c r="T1401" s="369"/>
      <c r="U1401" s="369"/>
      <c r="V1401" s="344">
        <f t="shared" si="272"/>
        <v>0</v>
      </c>
      <c r="W1401" s="345">
        <f>IF(ISBLANK($B1401),0,VLOOKUP($B1401,Listen!$A$2:$C$45,2,FALSE))</f>
        <v>0</v>
      </c>
      <c r="X1401" s="345">
        <f>IF(ISBLANK($B1401),0,VLOOKUP($B1401,Listen!$A$2:$C$45,3,FALSE))</f>
        <v>0</v>
      </c>
      <c r="Y1401" s="372">
        <f t="shared" si="274"/>
        <v>0</v>
      </c>
      <c r="Z1401" s="372">
        <f t="shared" si="275"/>
        <v>0</v>
      </c>
      <c r="AA1401" s="372">
        <f t="shared" si="275"/>
        <v>0</v>
      </c>
      <c r="AB1401" s="372">
        <f t="shared" si="275"/>
        <v>0</v>
      </c>
      <c r="AC1401" s="372">
        <f t="shared" si="275"/>
        <v>0</v>
      </c>
      <c r="AD1401" s="372">
        <f t="shared" si="275"/>
        <v>0</v>
      </c>
      <c r="AE1401" s="372">
        <f t="shared" si="275"/>
        <v>0</v>
      </c>
      <c r="AF1401" s="346">
        <f t="shared" si="273"/>
        <v>0</v>
      </c>
      <c r="AG1401" s="346">
        <f>IF(C1401=Allgemeines!$C$12,SAV!$V1401-SAV!$AH1401,HLOOKUP(Allgemeines!$C$12-1,$AI$4:$AO$2000,ROW(C1401)-3,FALSE)-$AH1401)</f>
        <v>0</v>
      </c>
      <c r="AH1401" s="346">
        <f>HLOOKUP(Allgemeines!$C$12,$AI$4:$AO$2000,ROW(C1401)-3,FALSE)</f>
        <v>0</v>
      </c>
      <c r="AI1401" s="346">
        <f t="shared" si="264"/>
        <v>0</v>
      </c>
      <c r="AJ1401" s="346">
        <f t="shared" si="265"/>
        <v>0</v>
      </c>
      <c r="AK1401" s="346">
        <f t="shared" si="266"/>
        <v>0</v>
      </c>
      <c r="AL1401" s="346">
        <f t="shared" si="267"/>
        <v>0</v>
      </c>
      <c r="AM1401" s="346">
        <f t="shared" si="268"/>
        <v>0</v>
      </c>
      <c r="AN1401" s="346">
        <f t="shared" si="269"/>
        <v>0</v>
      </c>
      <c r="AO1401" s="346">
        <f t="shared" si="270"/>
        <v>0</v>
      </c>
    </row>
    <row r="1402" spans="1:41" x14ac:dyDescent="0.25">
      <c r="A1402" s="369"/>
      <c r="B1402" s="369"/>
      <c r="C1402" s="370"/>
      <c r="D1402" s="369"/>
      <c r="E1402" s="369"/>
      <c r="F1402" s="369"/>
      <c r="G1402" s="344">
        <f t="shared" si="271"/>
        <v>0</v>
      </c>
      <c r="H1402" s="369"/>
      <c r="I1402" s="369"/>
      <c r="J1402" s="369"/>
      <c r="K1402" s="369"/>
      <c r="L1402" s="369"/>
      <c r="M1402" s="369"/>
      <c r="N1402" s="369"/>
      <c r="O1402" s="369"/>
      <c r="P1402" s="371"/>
      <c r="Q1402" s="465">
        <f>IF(C1402&gt;Allgemeines!$C$12,0,SUM(G1402,H1402,J1402,K1402,M1402:N1402)-SUM(I1402,L1402,O1402:P1402))</f>
        <v>0</v>
      </c>
      <c r="R1402" s="369"/>
      <c r="S1402" s="369"/>
      <c r="T1402" s="369"/>
      <c r="U1402" s="369"/>
      <c r="V1402" s="344">
        <f t="shared" si="272"/>
        <v>0</v>
      </c>
      <c r="W1402" s="345">
        <f>IF(ISBLANK($B1402),0,VLOOKUP($B1402,Listen!$A$2:$C$45,2,FALSE))</f>
        <v>0</v>
      </c>
      <c r="X1402" s="345">
        <f>IF(ISBLANK($B1402),0,VLOOKUP($B1402,Listen!$A$2:$C$45,3,FALSE))</f>
        <v>0</v>
      </c>
      <c r="Y1402" s="372">
        <f t="shared" si="274"/>
        <v>0</v>
      </c>
      <c r="Z1402" s="372">
        <f t="shared" si="275"/>
        <v>0</v>
      </c>
      <c r="AA1402" s="372">
        <f t="shared" si="275"/>
        <v>0</v>
      </c>
      <c r="AB1402" s="372">
        <f t="shared" si="275"/>
        <v>0</v>
      </c>
      <c r="AC1402" s="372">
        <f t="shared" si="275"/>
        <v>0</v>
      </c>
      <c r="AD1402" s="372">
        <f t="shared" si="275"/>
        <v>0</v>
      </c>
      <c r="AE1402" s="372">
        <f t="shared" si="275"/>
        <v>0</v>
      </c>
      <c r="AF1402" s="346">
        <f t="shared" si="273"/>
        <v>0</v>
      </c>
      <c r="AG1402" s="346">
        <f>IF(C1402=Allgemeines!$C$12,SAV!$V1402-SAV!$AH1402,HLOOKUP(Allgemeines!$C$12-1,$AI$4:$AO$2000,ROW(C1402)-3,FALSE)-$AH1402)</f>
        <v>0</v>
      </c>
      <c r="AH1402" s="346">
        <f>HLOOKUP(Allgemeines!$C$12,$AI$4:$AO$2000,ROW(C1402)-3,FALSE)</f>
        <v>0</v>
      </c>
      <c r="AI1402" s="346">
        <f t="shared" si="264"/>
        <v>0</v>
      </c>
      <c r="AJ1402" s="346">
        <f t="shared" si="265"/>
        <v>0</v>
      </c>
      <c r="AK1402" s="346">
        <f t="shared" si="266"/>
        <v>0</v>
      </c>
      <c r="AL1402" s="346">
        <f t="shared" si="267"/>
        <v>0</v>
      </c>
      <c r="AM1402" s="346">
        <f t="shared" si="268"/>
        <v>0</v>
      </c>
      <c r="AN1402" s="346">
        <f t="shared" si="269"/>
        <v>0</v>
      </c>
      <c r="AO1402" s="346">
        <f t="shared" si="270"/>
        <v>0</v>
      </c>
    </row>
    <row r="1403" spans="1:41" x14ac:dyDescent="0.25">
      <c r="A1403" s="369"/>
      <c r="B1403" s="369"/>
      <c r="C1403" s="370"/>
      <c r="D1403" s="369"/>
      <c r="E1403" s="369"/>
      <c r="F1403" s="369"/>
      <c r="G1403" s="344">
        <f t="shared" si="271"/>
        <v>0</v>
      </c>
      <c r="H1403" s="369"/>
      <c r="I1403" s="369"/>
      <c r="J1403" s="369"/>
      <c r="K1403" s="369"/>
      <c r="L1403" s="369"/>
      <c r="M1403" s="369"/>
      <c r="N1403" s="369"/>
      <c r="O1403" s="369"/>
      <c r="P1403" s="371"/>
      <c r="Q1403" s="465">
        <f>IF(C1403&gt;Allgemeines!$C$12,0,SUM(G1403,H1403,J1403,K1403,M1403:N1403)-SUM(I1403,L1403,O1403:P1403))</f>
        <v>0</v>
      </c>
      <c r="R1403" s="369"/>
      <c r="S1403" s="369"/>
      <c r="T1403" s="369"/>
      <c r="U1403" s="369"/>
      <c r="V1403" s="344">
        <f t="shared" si="272"/>
        <v>0</v>
      </c>
      <c r="W1403" s="345">
        <f>IF(ISBLANK($B1403),0,VLOOKUP($B1403,Listen!$A$2:$C$45,2,FALSE))</f>
        <v>0</v>
      </c>
      <c r="X1403" s="345">
        <f>IF(ISBLANK($B1403),0,VLOOKUP($B1403,Listen!$A$2:$C$45,3,FALSE))</f>
        <v>0</v>
      </c>
      <c r="Y1403" s="372">
        <f t="shared" si="274"/>
        <v>0</v>
      </c>
      <c r="Z1403" s="372">
        <f t="shared" si="275"/>
        <v>0</v>
      </c>
      <c r="AA1403" s="372">
        <f t="shared" si="275"/>
        <v>0</v>
      </c>
      <c r="AB1403" s="372">
        <f t="shared" si="275"/>
        <v>0</v>
      </c>
      <c r="AC1403" s="372">
        <f t="shared" si="275"/>
        <v>0</v>
      </c>
      <c r="AD1403" s="372">
        <f t="shared" si="275"/>
        <v>0</v>
      </c>
      <c r="AE1403" s="372">
        <f t="shared" si="275"/>
        <v>0</v>
      </c>
      <c r="AF1403" s="346">
        <f t="shared" si="273"/>
        <v>0</v>
      </c>
      <c r="AG1403" s="346">
        <f>IF(C1403=Allgemeines!$C$12,SAV!$V1403-SAV!$AH1403,HLOOKUP(Allgemeines!$C$12-1,$AI$4:$AO$2000,ROW(C1403)-3,FALSE)-$AH1403)</f>
        <v>0</v>
      </c>
      <c r="AH1403" s="346">
        <f>HLOOKUP(Allgemeines!$C$12,$AI$4:$AO$2000,ROW(C1403)-3,FALSE)</f>
        <v>0</v>
      </c>
      <c r="AI1403" s="346">
        <f t="shared" si="264"/>
        <v>0</v>
      </c>
      <c r="AJ1403" s="346">
        <f t="shared" si="265"/>
        <v>0</v>
      </c>
      <c r="AK1403" s="346">
        <f t="shared" si="266"/>
        <v>0</v>
      </c>
      <c r="AL1403" s="346">
        <f t="shared" si="267"/>
        <v>0</v>
      </c>
      <c r="AM1403" s="346">
        <f t="shared" si="268"/>
        <v>0</v>
      </c>
      <c r="AN1403" s="346">
        <f t="shared" si="269"/>
        <v>0</v>
      </c>
      <c r="AO1403" s="346">
        <f t="shared" si="270"/>
        <v>0</v>
      </c>
    </row>
    <row r="1404" spans="1:41" x14ac:dyDescent="0.25">
      <c r="A1404" s="369"/>
      <c r="B1404" s="369"/>
      <c r="C1404" s="370"/>
      <c r="D1404" s="369"/>
      <c r="E1404" s="369"/>
      <c r="F1404" s="369"/>
      <c r="G1404" s="344">
        <f t="shared" si="271"/>
        <v>0</v>
      </c>
      <c r="H1404" s="369"/>
      <c r="I1404" s="369"/>
      <c r="J1404" s="369"/>
      <c r="K1404" s="369"/>
      <c r="L1404" s="369"/>
      <c r="M1404" s="369"/>
      <c r="N1404" s="369"/>
      <c r="O1404" s="369"/>
      <c r="P1404" s="371"/>
      <c r="Q1404" s="465">
        <f>IF(C1404&gt;Allgemeines!$C$12,0,SUM(G1404,H1404,J1404,K1404,M1404:N1404)-SUM(I1404,L1404,O1404:P1404))</f>
        <v>0</v>
      </c>
      <c r="R1404" s="369"/>
      <c r="S1404" s="369"/>
      <c r="T1404" s="369"/>
      <c r="U1404" s="369"/>
      <c r="V1404" s="344">
        <f t="shared" si="272"/>
        <v>0</v>
      </c>
      <c r="W1404" s="345">
        <f>IF(ISBLANK($B1404),0,VLOOKUP($B1404,Listen!$A$2:$C$45,2,FALSE))</f>
        <v>0</v>
      </c>
      <c r="X1404" s="345">
        <f>IF(ISBLANK($B1404),0,VLOOKUP($B1404,Listen!$A$2:$C$45,3,FALSE))</f>
        <v>0</v>
      </c>
      <c r="Y1404" s="372">
        <f t="shared" si="274"/>
        <v>0</v>
      </c>
      <c r="Z1404" s="372">
        <f t="shared" si="275"/>
        <v>0</v>
      </c>
      <c r="AA1404" s="372">
        <f t="shared" si="275"/>
        <v>0</v>
      </c>
      <c r="AB1404" s="372">
        <f t="shared" si="275"/>
        <v>0</v>
      </c>
      <c r="AC1404" s="372">
        <f t="shared" si="275"/>
        <v>0</v>
      </c>
      <c r="AD1404" s="372">
        <f t="shared" si="275"/>
        <v>0</v>
      </c>
      <c r="AE1404" s="372">
        <f t="shared" si="275"/>
        <v>0</v>
      </c>
      <c r="AF1404" s="346">
        <f t="shared" si="273"/>
        <v>0</v>
      </c>
      <c r="AG1404" s="346">
        <f>IF(C1404=Allgemeines!$C$12,SAV!$V1404-SAV!$AH1404,HLOOKUP(Allgemeines!$C$12-1,$AI$4:$AO$2000,ROW(C1404)-3,FALSE)-$AH1404)</f>
        <v>0</v>
      </c>
      <c r="AH1404" s="346">
        <f>HLOOKUP(Allgemeines!$C$12,$AI$4:$AO$2000,ROW(C1404)-3,FALSE)</f>
        <v>0</v>
      </c>
      <c r="AI1404" s="346">
        <f t="shared" si="264"/>
        <v>0</v>
      </c>
      <c r="AJ1404" s="346">
        <f t="shared" si="265"/>
        <v>0</v>
      </c>
      <c r="AK1404" s="346">
        <f t="shared" si="266"/>
        <v>0</v>
      </c>
      <c r="AL1404" s="346">
        <f t="shared" si="267"/>
        <v>0</v>
      </c>
      <c r="AM1404" s="346">
        <f t="shared" si="268"/>
        <v>0</v>
      </c>
      <c r="AN1404" s="346">
        <f t="shared" si="269"/>
        <v>0</v>
      </c>
      <c r="AO1404" s="346">
        <f t="shared" si="270"/>
        <v>0</v>
      </c>
    </row>
    <row r="1405" spans="1:41" x14ac:dyDescent="0.25">
      <c r="A1405" s="369"/>
      <c r="B1405" s="369"/>
      <c r="C1405" s="370"/>
      <c r="D1405" s="369"/>
      <c r="E1405" s="369"/>
      <c r="F1405" s="369"/>
      <c r="G1405" s="344">
        <f t="shared" si="271"/>
        <v>0</v>
      </c>
      <c r="H1405" s="369"/>
      <c r="I1405" s="369"/>
      <c r="J1405" s="369"/>
      <c r="K1405" s="369"/>
      <c r="L1405" s="369"/>
      <c r="M1405" s="369"/>
      <c r="N1405" s="369"/>
      <c r="O1405" s="369"/>
      <c r="P1405" s="371"/>
      <c r="Q1405" s="465">
        <f>IF(C1405&gt;Allgemeines!$C$12,0,SUM(G1405,H1405,J1405,K1405,M1405:N1405)-SUM(I1405,L1405,O1405:P1405))</f>
        <v>0</v>
      </c>
      <c r="R1405" s="369"/>
      <c r="S1405" s="369"/>
      <c r="T1405" s="369"/>
      <c r="U1405" s="369"/>
      <c r="V1405" s="344">
        <f t="shared" si="272"/>
        <v>0</v>
      </c>
      <c r="W1405" s="345">
        <f>IF(ISBLANK($B1405),0,VLOOKUP($B1405,Listen!$A$2:$C$45,2,FALSE))</f>
        <v>0</v>
      </c>
      <c r="X1405" s="345">
        <f>IF(ISBLANK($B1405),0,VLOOKUP($B1405,Listen!$A$2:$C$45,3,FALSE))</f>
        <v>0</v>
      </c>
      <c r="Y1405" s="372">
        <f t="shared" si="274"/>
        <v>0</v>
      </c>
      <c r="Z1405" s="372">
        <f t="shared" si="275"/>
        <v>0</v>
      </c>
      <c r="AA1405" s="372">
        <f t="shared" si="275"/>
        <v>0</v>
      </c>
      <c r="AB1405" s="372">
        <f t="shared" si="275"/>
        <v>0</v>
      </c>
      <c r="AC1405" s="372">
        <f t="shared" si="275"/>
        <v>0</v>
      </c>
      <c r="AD1405" s="372">
        <f t="shared" si="275"/>
        <v>0</v>
      </c>
      <c r="AE1405" s="372">
        <f t="shared" si="275"/>
        <v>0</v>
      </c>
      <c r="AF1405" s="346">
        <f t="shared" si="273"/>
        <v>0</v>
      </c>
      <c r="AG1405" s="346">
        <f>IF(C1405=Allgemeines!$C$12,SAV!$V1405-SAV!$AH1405,HLOOKUP(Allgemeines!$C$12-1,$AI$4:$AO$2000,ROW(C1405)-3,FALSE)-$AH1405)</f>
        <v>0</v>
      </c>
      <c r="AH1405" s="346">
        <f>HLOOKUP(Allgemeines!$C$12,$AI$4:$AO$2000,ROW(C1405)-3,FALSE)</f>
        <v>0</v>
      </c>
      <c r="AI1405" s="346">
        <f t="shared" si="264"/>
        <v>0</v>
      </c>
      <c r="AJ1405" s="346">
        <f t="shared" si="265"/>
        <v>0</v>
      </c>
      <c r="AK1405" s="346">
        <f t="shared" si="266"/>
        <v>0</v>
      </c>
      <c r="AL1405" s="346">
        <f t="shared" si="267"/>
        <v>0</v>
      </c>
      <c r="AM1405" s="346">
        <f t="shared" si="268"/>
        <v>0</v>
      </c>
      <c r="AN1405" s="346">
        <f t="shared" si="269"/>
        <v>0</v>
      </c>
      <c r="AO1405" s="346">
        <f t="shared" si="270"/>
        <v>0</v>
      </c>
    </row>
    <row r="1406" spans="1:41" x14ac:dyDescent="0.25">
      <c r="A1406" s="369"/>
      <c r="B1406" s="369"/>
      <c r="C1406" s="370"/>
      <c r="D1406" s="369"/>
      <c r="E1406" s="369"/>
      <c r="F1406" s="369"/>
      <c r="G1406" s="344">
        <f t="shared" si="271"/>
        <v>0</v>
      </c>
      <c r="H1406" s="369"/>
      <c r="I1406" s="369"/>
      <c r="J1406" s="369"/>
      <c r="K1406" s="369"/>
      <c r="L1406" s="369"/>
      <c r="M1406" s="369"/>
      <c r="N1406" s="369"/>
      <c r="O1406" s="369"/>
      <c r="P1406" s="371"/>
      <c r="Q1406" s="465">
        <f>IF(C1406&gt;Allgemeines!$C$12,0,SUM(G1406,H1406,J1406,K1406,M1406:N1406)-SUM(I1406,L1406,O1406:P1406))</f>
        <v>0</v>
      </c>
      <c r="R1406" s="369"/>
      <c r="S1406" s="369"/>
      <c r="T1406" s="369"/>
      <c r="U1406" s="369"/>
      <c r="V1406" s="344">
        <f t="shared" si="272"/>
        <v>0</v>
      </c>
      <c r="W1406" s="345">
        <f>IF(ISBLANK($B1406),0,VLOOKUP($B1406,Listen!$A$2:$C$45,2,FALSE))</f>
        <v>0</v>
      </c>
      <c r="X1406" s="345">
        <f>IF(ISBLANK($B1406),0,VLOOKUP($B1406,Listen!$A$2:$C$45,3,FALSE))</f>
        <v>0</v>
      </c>
      <c r="Y1406" s="372">
        <f t="shared" si="274"/>
        <v>0</v>
      </c>
      <c r="Z1406" s="372">
        <f t="shared" si="275"/>
        <v>0</v>
      </c>
      <c r="AA1406" s="372">
        <f t="shared" si="275"/>
        <v>0</v>
      </c>
      <c r="AB1406" s="372">
        <f t="shared" si="275"/>
        <v>0</v>
      </c>
      <c r="AC1406" s="372">
        <f t="shared" si="275"/>
        <v>0</v>
      </c>
      <c r="AD1406" s="372">
        <f t="shared" si="275"/>
        <v>0</v>
      </c>
      <c r="AE1406" s="372">
        <f t="shared" si="275"/>
        <v>0</v>
      </c>
      <c r="AF1406" s="346">
        <f t="shared" si="273"/>
        <v>0</v>
      </c>
      <c r="AG1406" s="346">
        <f>IF(C1406=Allgemeines!$C$12,SAV!$V1406-SAV!$AH1406,HLOOKUP(Allgemeines!$C$12-1,$AI$4:$AO$2000,ROW(C1406)-3,FALSE)-$AH1406)</f>
        <v>0</v>
      </c>
      <c r="AH1406" s="346">
        <f>HLOOKUP(Allgemeines!$C$12,$AI$4:$AO$2000,ROW(C1406)-3,FALSE)</f>
        <v>0</v>
      </c>
      <c r="AI1406" s="346">
        <f t="shared" si="264"/>
        <v>0</v>
      </c>
      <c r="AJ1406" s="346">
        <f t="shared" si="265"/>
        <v>0</v>
      </c>
      <c r="AK1406" s="346">
        <f t="shared" si="266"/>
        <v>0</v>
      </c>
      <c r="AL1406" s="346">
        <f t="shared" si="267"/>
        <v>0</v>
      </c>
      <c r="AM1406" s="346">
        <f t="shared" si="268"/>
        <v>0</v>
      </c>
      <c r="AN1406" s="346">
        <f t="shared" si="269"/>
        <v>0</v>
      </c>
      <c r="AO1406" s="346">
        <f t="shared" si="270"/>
        <v>0</v>
      </c>
    </row>
    <row r="1407" spans="1:41" x14ac:dyDescent="0.25">
      <c r="A1407" s="369"/>
      <c r="B1407" s="369"/>
      <c r="C1407" s="370"/>
      <c r="D1407" s="369"/>
      <c r="E1407" s="369"/>
      <c r="F1407" s="369"/>
      <c r="G1407" s="344">
        <f t="shared" si="271"/>
        <v>0</v>
      </c>
      <c r="H1407" s="369"/>
      <c r="I1407" s="369"/>
      <c r="J1407" s="369"/>
      <c r="K1407" s="369"/>
      <c r="L1407" s="369"/>
      <c r="M1407" s="369"/>
      <c r="N1407" s="369"/>
      <c r="O1407" s="369"/>
      <c r="P1407" s="371"/>
      <c r="Q1407" s="465">
        <f>IF(C1407&gt;Allgemeines!$C$12,0,SUM(G1407,H1407,J1407,K1407,M1407:N1407)-SUM(I1407,L1407,O1407:P1407))</f>
        <v>0</v>
      </c>
      <c r="R1407" s="369"/>
      <c r="S1407" s="369"/>
      <c r="T1407" s="369"/>
      <c r="U1407" s="369"/>
      <c r="V1407" s="344">
        <f t="shared" si="272"/>
        <v>0</v>
      </c>
      <c r="W1407" s="345">
        <f>IF(ISBLANK($B1407),0,VLOOKUP($B1407,Listen!$A$2:$C$45,2,FALSE))</f>
        <v>0</v>
      </c>
      <c r="X1407" s="345">
        <f>IF(ISBLANK($B1407),0,VLOOKUP($B1407,Listen!$A$2:$C$45,3,FALSE))</f>
        <v>0</v>
      </c>
      <c r="Y1407" s="372">
        <f t="shared" si="274"/>
        <v>0</v>
      </c>
      <c r="Z1407" s="372">
        <f t="shared" si="275"/>
        <v>0</v>
      </c>
      <c r="AA1407" s="372">
        <f t="shared" si="275"/>
        <v>0</v>
      </c>
      <c r="AB1407" s="372">
        <f t="shared" si="275"/>
        <v>0</v>
      </c>
      <c r="AC1407" s="372">
        <f t="shared" si="275"/>
        <v>0</v>
      </c>
      <c r="AD1407" s="372">
        <f t="shared" si="275"/>
        <v>0</v>
      </c>
      <c r="AE1407" s="372">
        <f t="shared" si="275"/>
        <v>0</v>
      </c>
      <c r="AF1407" s="346">
        <f t="shared" si="273"/>
        <v>0</v>
      </c>
      <c r="AG1407" s="346">
        <f>IF(C1407=Allgemeines!$C$12,SAV!$V1407-SAV!$AH1407,HLOOKUP(Allgemeines!$C$12-1,$AI$4:$AO$2000,ROW(C1407)-3,FALSE)-$AH1407)</f>
        <v>0</v>
      </c>
      <c r="AH1407" s="346">
        <f>HLOOKUP(Allgemeines!$C$12,$AI$4:$AO$2000,ROW(C1407)-3,FALSE)</f>
        <v>0</v>
      </c>
      <c r="AI1407" s="346">
        <f t="shared" si="264"/>
        <v>0</v>
      </c>
      <c r="AJ1407" s="346">
        <f t="shared" si="265"/>
        <v>0</v>
      </c>
      <c r="AK1407" s="346">
        <f t="shared" si="266"/>
        <v>0</v>
      </c>
      <c r="AL1407" s="346">
        <f t="shared" si="267"/>
        <v>0</v>
      </c>
      <c r="AM1407" s="346">
        <f t="shared" si="268"/>
        <v>0</v>
      </c>
      <c r="AN1407" s="346">
        <f t="shared" si="269"/>
        <v>0</v>
      </c>
      <c r="AO1407" s="346">
        <f t="shared" si="270"/>
        <v>0</v>
      </c>
    </row>
    <row r="1408" spans="1:41" x14ac:dyDescent="0.25">
      <c r="A1408" s="369"/>
      <c r="B1408" s="369"/>
      <c r="C1408" s="370"/>
      <c r="D1408" s="369"/>
      <c r="E1408" s="369"/>
      <c r="F1408" s="369"/>
      <c r="G1408" s="344">
        <f t="shared" si="271"/>
        <v>0</v>
      </c>
      <c r="H1408" s="369"/>
      <c r="I1408" s="369"/>
      <c r="J1408" s="369"/>
      <c r="K1408" s="369"/>
      <c r="L1408" s="369"/>
      <c r="M1408" s="369"/>
      <c r="N1408" s="369"/>
      <c r="O1408" s="369"/>
      <c r="P1408" s="371"/>
      <c r="Q1408" s="465">
        <f>IF(C1408&gt;Allgemeines!$C$12,0,SUM(G1408,H1408,J1408,K1408,M1408:N1408)-SUM(I1408,L1408,O1408:P1408))</f>
        <v>0</v>
      </c>
      <c r="R1408" s="369"/>
      <c r="S1408" s="369"/>
      <c r="T1408" s="369"/>
      <c r="U1408" s="369"/>
      <c r="V1408" s="344">
        <f t="shared" si="272"/>
        <v>0</v>
      </c>
      <c r="W1408" s="345">
        <f>IF(ISBLANK($B1408),0,VLOOKUP($B1408,Listen!$A$2:$C$45,2,FALSE))</f>
        <v>0</v>
      </c>
      <c r="X1408" s="345">
        <f>IF(ISBLANK($B1408),0,VLOOKUP($B1408,Listen!$A$2:$C$45,3,FALSE))</f>
        <v>0</v>
      </c>
      <c r="Y1408" s="372">
        <f t="shared" si="274"/>
        <v>0</v>
      </c>
      <c r="Z1408" s="372">
        <f t="shared" si="275"/>
        <v>0</v>
      </c>
      <c r="AA1408" s="372">
        <f t="shared" si="275"/>
        <v>0</v>
      </c>
      <c r="AB1408" s="372">
        <f t="shared" si="275"/>
        <v>0</v>
      </c>
      <c r="AC1408" s="372">
        <f t="shared" si="275"/>
        <v>0</v>
      </c>
      <c r="AD1408" s="372">
        <f t="shared" si="275"/>
        <v>0</v>
      </c>
      <c r="AE1408" s="372">
        <f t="shared" si="275"/>
        <v>0</v>
      </c>
      <c r="AF1408" s="346">
        <f t="shared" si="273"/>
        <v>0</v>
      </c>
      <c r="AG1408" s="346">
        <f>IF(C1408=Allgemeines!$C$12,SAV!$V1408-SAV!$AH1408,HLOOKUP(Allgemeines!$C$12-1,$AI$4:$AO$2000,ROW(C1408)-3,FALSE)-$AH1408)</f>
        <v>0</v>
      </c>
      <c r="AH1408" s="346">
        <f>HLOOKUP(Allgemeines!$C$12,$AI$4:$AO$2000,ROW(C1408)-3,FALSE)</f>
        <v>0</v>
      </c>
      <c r="AI1408" s="346">
        <f t="shared" si="264"/>
        <v>0</v>
      </c>
      <c r="AJ1408" s="346">
        <f t="shared" si="265"/>
        <v>0</v>
      </c>
      <c r="AK1408" s="346">
        <f t="shared" si="266"/>
        <v>0</v>
      </c>
      <c r="AL1408" s="346">
        <f t="shared" si="267"/>
        <v>0</v>
      </c>
      <c r="AM1408" s="346">
        <f t="shared" si="268"/>
        <v>0</v>
      </c>
      <c r="AN1408" s="346">
        <f t="shared" si="269"/>
        <v>0</v>
      </c>
      <c r="AO1408" s="346">
        <f t="shared" si="270"/>
        <v>0</v>
      </c>
    </row>
    <row r="1409" spans="1:41" x14ac:dyDescent="0.25">
      <c r="A1409" s="369"/>
      <c r="B1409" s="369"/>
      <c r="C1409" s="370"/>
      <c r="D1409" s="369"/>
      <c r="E1409" s="369"/>
      <c r="F1409" s="369"/>
      <c r="G1409" s="344">
        <f t="shared" si="271"/>
        <v>0</v>
      </c>
      <c r="H1409" s="369"/>
      <c r="I1409" s="369"/>
      <c r="J1409" s="369"/>
      <c r="K1409" s="369"/>
      <c r="L1409" s="369"/>
      <c r="M1409" s="369"/>
      <c r="N1409" s="369"/>
      <c r="O1409" s="369"/>
      <c r="P1409" s="371"/>
      <c r="Q1409" s="465">
        <f>IF(C1409&gt;Allgemeines!$C$12,0,SUM(G1409,H1409,J1409,K1409,M1409:N1409)-SUM(I1409,L1409,O1409:P1409))</f>
        <v>0</v>
      </c>
      <c r="R1409" s="369"/>
      <c r="S1409" s="369"/>
      <c r="T1409" s="369"/>
      <c r="U1409" s="369"/>
      <c r="V1409" s="344">
        <f t="shared" si="272"/>
        <v>0</v>
      </c>
      <c r="W1409" s="345">
        <f>IF(ISBLANK($B1409),0,VLOOKUP($B1409,Listen!$A$2:$C$45,2,FALSE))</f>
        <v>0</v>
      </c>
      <c r="X1409" s="345">
        <f>IF(ISBLANK($B1409),0,VLOOKUP($B1409,Listen!$A$2:$C$45,3,FALSE))</f>
        <v>0</v>
      </c>
      <c r="Y1409" s="372">
        <f t="shared" si="274"/>
        <v>0</v>
      </c>
      <c r="Z1409" s="372">
        <f t="shared" si="275"/>
        <v>0</v>
      </c>
      <c r="AA1409" s="372">
        <f t="shared" si="275"/>
        <v>0</v>
      </c>
      <c r="AB1409" s="372">
        <f t="shared" si="275"/>
        <v>0</v>
      </c>
      <c r="AC1409" s="372">
        <f t="shared" si="275"/>
        <v>0</v>
      </c>
      <c r="AD1409" s="372">
        <f t="shared" si="275"/>
        <v>0</v>
      </c>
      <c r="AE1409" s="372">
        <f t="shared" si="275"/>
        <v>0</v>
      </c>
      <c r="AF1409" s="346">
        <f t="shared" si="273"/>
        <v>0</v>
      </c>
      <c r="AG1409" s="346">
        <f>IF(C1409=Allgemeines!$C$12,SAV!$V1409-SAV!$AH1409,HLOOKUP(Allgemeines!$C$12-1,$AI$4:$AO$2000,ROW(C1409)-3,FALSE)-$AH1409)</f>
        <v>0</v>
      </c>
      <c r="AH1409" s="346">
        <f>HLOOKUP(Allgemeines!$C$12,$AI$4:$AO$2000,ROW(C1409)-3,FALSE)</f>
        <v>0</v>
      </c>
      <c r="AI1409" s="346">
        <f t="shared" si="264"/>
        <v>0</v>
      </c>
      <c r="AJ1409" s="346">
        <f t="shared" si="265"/>
        <v>0</v>
      </c>
      <c r="AK1409" s="346">
        <f t="shared" si="266"/>
        <v>0</v>
      </c>
      <c r="AL1409" s="346">
        <f t="shared" si="267"/>
        <v>0</v>
      </c>
      <c r="AM1409" s="346">
        <f t="shared" si="268"/>
        <v>0</v>
      </c>
      <c r="AN1409" s="346">
        <f t="shared" si="269"/>
        <v>0</v>
      </c>
      <c r="AO1409" s="346">
        <f t="shared" si="270"/>
        <v>0</v>
      </c>
    </row>
    <row r="1410" spans="1:41" x14ac:dyDescent="0.25">
      <c r="A1410" s="369"/>
      <c r="B1410" s="369"/>
      <c r="C1410" s="370"/>
      <c r="D1410" s="369"/>
      <c r="E1410" s="369"/>
      <c r="F1410" s="369"/>
      <c r="G1410" s="344">
        <f t="shared" si="271"/>
        <v>0</v>
      </c>
      <c r="H1410" s="369"/>
      <c r="I1410" s="369"/>
      <c r="J1410" s="369"/>
      <c r="K1410" s="369"/>
      <c r="L1410" s="369"/>
      <c r="M1410" s="369"/>
      <c r="N1410" s="369"/>
      <c r="O1410" s="369"/>
      <c r="P1410" s="371"/>
      <c r="Q1410" s="465">
        <f>IF(C1410&gt;Allgemeines!$C$12,0,SUM(G1410,H1410,J1410,K1410,M1410:N1410)-SUM(I1410,L1410,O1410:P1410))</f>
        <v>0</v>
      </c>
      <c r="R1410" s="369"/>
      <c r="S1410" s="369"/>
      <c r="T1410" s="369"/>
      <c r="U1410" s="369"/>
      <c r="V1410" s="344">
        <f t="shared" si="272"/>
        <v>0</v>
      </c>
      <c r="W1410" s="345">
        <f>IF(ISBLANK($B1410),0,VLOOKUP($B1410,Listen!$A$2:$C$45,2,FALSE))</f>
        <v>0</v>
      </c>
      <c r="X1410" s="345">
        <f>IF(ISBLANK($B1410),0,VLOOKUP($B1410,Listen!$A$2:$C$45,3,FALSE))</f>
        <v>0</v>
      </c>
      <c r="Y1410" s="372">
        <f t="shared" si="274"/>
        <v>0</v>
      </c>
      <c r="Z1410" s="372">
        <f t="shared" si="275"/>
        <v>0</v>
      </c>
      <c r="AA1410" s="372">
        <f t="shared" si="275"/>
        <v>0</v>
      </c>
      <c r="AB1410" s="372">
        <f t="shared" si="275"/>
        <v>0</v>
      </c>
      <c r="AC1410" s="372">
        <f t="shared" si="275"/>
        <v>0</v>
      </c>
      <c r="AD1410" s="372">
        <f t="shared" si="275"/>
        <v>0</v>
      </c>
      <c r="AE1410" s="372">
        <f t="shared" si="275"/>
        <v>0</v>
      </c>
      <c r="AF1410" s="346">
        <f t="shared" si="273"/>
        <v>0</v>
      </c>
      <c r="AG1410" s="346">
        <f>IF(C1410=Allgemeines!$C$12,SAV!$V1410-SAV!$AH1410,HLOOKUP(Allgemeines!$C$12-1,$AI$4:$AO$2000,ROW(C1410)-3,FALSE)-$AH1410)</f>
        <v>0</v>
      </c>
      <c r="AH1410" s="346">
        <f>HLOOKUP(Allgemeines!$C$12,$AI$4:$AO$2000,ROW(C1410)-3,FALSE)</f>
        <v>0</v>
      </c>
      <c r="AI1410" s="346">
        <f t="shared" si="264"/>
        <v>0</v>
      </c>
      <c r="AJ1410" s="346">
        <f t="shared" si="265"/>
        <v>0</v>
      </c>
      <c r="AK1410" s="346">
        <f t="shared" si="266"/>
        <v>0</v>
      </c>
      <c r="AL1410" s="346">
        <f t="shared" si="267"/>
        <v>0</v>
      </c>
      <c r="AM1410" s="346">
        <f t="shared" si="268"/>
        <v>0</v>
      </c>
      <c r="AN1410" s="346">
        <f t="shared" si="269"/>
        <v>0</v>
      </c>
      <c r="AO1410" s="346">
        <f t="shared" si="270"/>
        <v>0</v>
      </c>
    </row>
    <row r="1411" spans="1:41" x14ac:dyDescent="0.25">
      <c r="A1411" s="369"/>
      <c r="B1411" s="369"/>
      <c r="C1411" s="370"/>
      <c r="D1411" s="369"/>
      <c r="E1411" s="369"/>
      <c r="F1411" s="369"/>
      <c r="G1411" s="344">
        <f t="shared" si="271"/>
        <v>0</v>
      </c>
      <c r="H1411" s="369"/>
      <c r="I1411" s="369"/>
      <c r="J1411" s="369"/>
      <c r="K1411" s="369"/>
      <c r="L1411" s="369"/>
      <c r="M1411" s="369"/>
      <c r="N1411" s="369"/>
      <c r="O1411" s="369"/>
      <c r="P1411" s="371"/>
      <c r="Q1411" s="465">
        <f>IF(C1411&gt;Allgemeines!$C$12,0,SUM(G1411,H1411,J1411,K1411,M1411:N1411)-SUM(I1411,L1411,O1411:P1411))</f>
        <v>0</v>
      </c>
      <c r="R1411" s="369"/>
      <c r="S1411" s="369"/>
      <c r="T1411" s="369"/>
      <c r="U1411" s="369"/>
      <c r="V1411" s="344">
        <f t="shared" si="272"/>
        <v>0</v>
      </c>
      <c r="W1411" s="345">
        <f>IF(ISBLANK($B1411),0,VLOOKUP($B1411,Listen!$A$2:$C$45,2,FALSE))</f>
        <v>0</v>
      </c>
      <c r="X1411" s="345">
        <f>IF(ISBLANK($B1411),0,VLOOKUP($B1411,Listen!$A$2:$C$45,3,FALSE))</f>
        <v>0</v>
      </c>
      <c r="Y1411" s="372">
        <f t="shared" si="274"/>
        <v>0</v>
      </c>
      <c r="Z1411" s="372">
        <f t="shared" si="275"/>
        <v>0</v>
      </c>
      <c r="AA1411" s="372">
        <f t="shared" si="275"/>
        <v>0</v>
      </c>
      <c r="AB1411" s="372">
        <f t="shared" si="275"/>
        <v>0</v>
      </c>
      <c r="AC1411" s="372">
        <f t="shared" si="275"/>
        <v>0</v>
      </c>
      <c r="AD1411" s="372">
        <f t="shared" si="275"/>
        <v>0</v>
      </c>
      <c r="AE1411" s="372">
        <f t="shared" si="275"/>
        <v>0</v>
      </c>
      <c r="AF1411" s="346">
        <f t="shared" si="273"/>
        <v>0</v>
      </c>
      <c r="AG1411" s="346">
        <f>IF(C1411=Allgemeines!$C$12,SAV!$V1411-SAV!$AH1411,HLOOKUP(Allgemeines!$C$12-1,$AI$4:$AO$2000,ROW(C1411)-3,FALSE)-$AH1411)</f>
        <v>0</v>
      </c>
      <c r="AH1411" s="346">
        <f>HLOOKUP(Allgemeines!$C$12,$AI$4:$AO$2000,ROW(C1411)-3,FALSE)</f>
        <v>0</v>
      </c>
      <c r="AI1411" s="346">
        <f t="shared" si="264"/>
        <v>0</v>
      </c>
      <c r="AJ1411" s="346">
        <f t="shared" si="265"/>
        <v>0</v>
      </c>
      <c r="AK1411" s="346">
        <f t="shared" si="266"/>
        <v>0</v>
      </c>
      <c r="AL1411" s="346">
        <f t="shared" si="267"/>
        <v>0</v>
      </c>
      <c r="AM1411" s="346">
        <f t="shared" si="268"/>
        <v>0</v>
      </c>
      <c r="AN1411" s="346">
        <f t="shared" si="269"/>
        <v>0</v>
      </c>
      <c r="AO1411" s="346">
        <f t="shared" si="270"/>
        <v>0</v>
      </c>
    </row>
    <row r="1412" spans="1:41" x14ac:dyDescent="0.25">
      <c r="A1412" s="369"/>
      <c r="B1412" s="369"/>
      <c r="C1412" s="370"/>
      <c r="D1412" s="369"/>
      <c r="E1412" s="369"/>
      <c r="F1412" s="369"/>
      <c r="G1412" s="344">
        <f t="shared" si="271"/>
        <v>0</v>
      </c>
      <c r="H1412" s="369"/>
      <c r="I1412" s="369"/>
      <c r="J1412" s="369"/>
      <c r="K1412" s="369"/>
      <c r="L1412" s="369"/>
      <c r="M1412" s="369"/>
      <c r="N1412" s="369"/>
      <c r="O1412" s="369"/>
      <c r="P1412" s="371"/>
      <c r="Q1412" s="465">
        <f>IF(C1412&gt;Allgemeines!$C$12,0,SUM(G1412,H1412,J1412,K1412,M1412:N1412)-SUM(I1412,L1412,O1412:P1412))</f>
        <v>0</v>
      </c>
      <c r="R1412" s="369"/>
      <c r="S1412" s="369"/>
      <c r="T1412" s="369"/>
      <c r="U1412" s="369"/>
      <c r="V1412" s="344">
        <f t="shared" si="272"/>
        <v>0</v>
      </c>
      <c r="W1412" s="345">
        <f>IF(ISBLANK($B1412),0,VLOOKUP($B1412,Listen!$A$2:$C$45,2,FALSE))</f>
        <v>0</v>
      </c>
      <c r="X1412" s="345">
        <f>IF(ISBLANK($B1412),0,VLOOKUP($B1412,Listen!$A$2:$C$45,3,FALSE))</f>
        <v>0</v>
      </c>
      <c r="Y1412" s="372">
        <f t="shared" si="274"/>
        <v>0</v>
      </c>
      <c r="Z1412" s="372">
        <f t="shared" si="275"/>
        <v>0</v>
      </c>
      <c r="AA1412" s="372">
        <f t="shared" si="275"/>
        <v>0</v>
      </c>
      <c r="AB1412" s="372">
        <f t="shared" si="275"/>
        <v>0</v>
      </c>
      <c r="AC1412" s="372">
        <f t="shared" si="275"/>
        <v>0</v>
      </c>
      <c r="AD1412" s="372">
        <f t="shared" si="275"/>
        <v>0</v>
      </c>
      <c r="AE1412" s="372">
        <f t="shared" si="275"/>
        <v>0</v>
      </c>
      <c r="AF1412" s="346">
        <f t="shared" si="273"/>
        <v>0</v>
      </c>
      <c r="AG1412" s="346">
        <f>IF(C1412=Allgemeines!$C$12,SAV!$V1412-SAV!$AH1412,HLOOKUP(Allgemeines!$C$12-1,$AI$4:$AO$2000,ROW(C1412)-3,FALSE)-$AH1412)</f>
        <v>0</v>
      </c>
      <c r="AH1412" s="346">
        <f>HLOOKUP(Allgemeines!$C$12,$AI$4:$AO$2000,ROW(C1412)-3,FALSE)</f>
        <v>0</v>
      </c>
      <c r="AI1412" s="346">
        <f t="shared" si="264"/>
        <v>0</v>
      </c>
      <c r="AJ1412" s="346">
        <f t="shared" si="265"/>
        <v>0</v>
      </c>
      <c r="AK1412" s="346">
        <f t="shared" si="266"/>
        <v>0</v>
      </c>
      <c r="AL1412" s="346">
        <f t="shared" si="267"/>
        <v>0</v>
      </c>
      <c r="AM1412" s="346">
        <f t="shared" si="268"/>
        <v>0</v>
      </c>
      <c r="AN1412" s="346">
        <f t="shared" si="269"/>
        <v>0</v>
      </c>
      <c r="AO1412" s="346">
        <f t="shared" si="270"/>
        <v>0</v>
      </c>
    </row>
    <row r="1413" spans="1:41" x14ac:dyDescent="0.25">
      <c r="A1413" s="369"/>
      <c r="B1413" s="369"/>
      <c r="C1413" s="370"/>
      <c r="D1413" s="369"/>
      <c r="E1413" s="369"/>
      <c r="F1413" s="369"/>
      <c r="G1413" s="344">
        <f t="shared" si="271"/>
        <v>0</v>
      </c>
      <c r="H1413" s="369"/>
      <c r="I1413" s="369"/>
      <c r="J1413" s="369"/>
      <c r="K1413" s="369"/>
      <c r="L1413" s="369"/>
      <c r="M1413" s="369"/>
      <c r="N1413" s="369"/>
      <c r="O1413" s="369"/>
      <c r="P1413" s="371"/>
      <c r="Q1413" s="465">
        <f>IF(C1413&gt;Allgemeines!$C$12,0,SUM(G1413,H1413,J1413,K1413,M1413:N1413)-SUM(I1413,L1413,O1413:P1413))</f>
        <v>0</v>
      </c>
      <c r="R1413" s="369"/>
      <c r="S1413" s="369"/>
      <c r="T1413" s="369"/>
      <c r="U1413" s="369"/>
      <c r="V1413" s="344">
        <f t="shared" si="272"/>
        <v>0</v>
      </c>
      <c r="W1413" s="345">
        <f>IF(ISBLANK($B1413),0,VLOOKUP($B1413,Listen!$A$2:$C$45,2,FALSE))</f>
        <v>0</v>
      </c>
      <c r="X1413" s="345">
        <f>IF(ISBLANK($B1413),0,VLOOKUP($B1413,Listen!$A$2:$C$45,3,FALSE))</f>
        <v>0</v>
      </c>
      <c r="Y1413" s="372">
        <f t="shared" si="274"/>
        <v>0</v>
      </c>
      <c r="Z1413" s="372">
        <f t="shared" si="275"/>
        <v>0</v>
      </c>
      <c r="AA1413" s="372">
        <f t="shared" si="275"/>
        <v>0</v>
      </c>
      <c r="AB1413" s="372">
        <f t="shared" si="275"/>
        <v>0</v>
      </c>
      <c r="AC1413" s="372">
        <f t="shared" si="275"/>
        <v>0</v>
      </c>
      <c r="AD1413" s="372">
        <f t="shared" si="275"/>
        <v>0</v>
      </c>
      <c r="AE1413" s="372">
        <f t="shared" si="275"/>
        <v>0</v>
      </c>
      <c r="AF1413" s="346">
        <f t="shared" si="273"/>
        <v>0</v>
      </c>
      <c r="AG1413" s="346">
        <f>IF(C1413=Allgemeines!$C$12,SAV!$V1413-SAV!$AH1413,HLOOKUP(Allgemeines!$C$12-1,$AI$4:$AO$2000,ROW(C1413)-3,FALSE)-$AH1413)</f>
        <v>0</v>
      </c>
      <c r="AH1413" s="346">
        <f>HLOOKUP(Allgemeines!$C$12,$AI$4:$AO$2000,ROW(C1413)-3,FALSE)</f>
        <v>0</v>
      </c>
      <c r="AI1413" s="346">
        <f t="shared" ref="AI1413:AI1476" si="276">IF(OR($C1413=0,$V1413=0),0,IF($C1413&lt;=AI$4,$V1413-$V1413/Y1413*(AI$4-$C1413+1),0))</f>
        <v>0</v>
      </c>
      <c r="AJ1413" s="346">
        <f t="shared" ref="AJ1413:AJ1476" si="277">IF(OR($C1413=0,$V1413=0,Z1413-(AJ$4-$C1413)=0),0,IF($C1413&lt;AJ$4,AI1413-AI1413/(Z1413-(AJ$4-$C1413)),IF($C1413=AJ$4,$V1413-$V1413/Z1413,0)))</f>
        <v>0</v>
      </c>
      <c r="AK1413" s="346">
        <f t="shared" ref="AK1413:AK1476" si="278">IF(OR($C1413=0,$V1413=0,AA1413-(AK$4-$C1413)=0),0,IF($C1413&lt;AK$4,AJ1413-AJ1413/(AA1413-(AK$4-$C1413)),IF($C1413=AK$4,$V1413-$V1413/AA1413,0)))</f>
        <v>0</v>
      </c>
      <c r="AL1413" s="346">
        <f t="shared" ref="AL1413:AL1476" si="279">IF(OR($C1413=0,$V1413=0,AB1413-(AL$4-$C1413)=0),0,IF($C1413&lt;AL$4,AK1413-AK1413/(AB1413-(AL$4-$C1413)),IF($C1413=AL$4,$V1413-$V1413/AB1413,0)))</f>
        <v>0</v>
      </c>
      <c r="AM1413" s="346">
        <f t="shared" ref="AM1413:AM1476" si="280">IF(OR($C1413=0,$V1413=0,AC1413-(AM$4-$C1413)=0),0,IF($C1413&lt;AM$4,AL1413-AL1413/(AC1413-(AM$4-$C1413)),IF($C1413=AM$4,$V1413-$V1413/AC1413,0)))</f>
        <v>0</v>
      </c>
      <c r="AN1413" s="346">
        <f t="shared" ref="AN1413:AN1476" si="281">IF(OR($C1413=0,$V1413=0,AD1413-(AN$4-$C1413)=0),0,IF($C1413&lt;AN$4,AM1413-AM1413/(AD1413-(AN$4-$C1413)),IF($C1413=AN$4,$V1413-$V1413/AD1413,0)))</f>
        <v>0</v>
      </c>
      <c r="AO1413" s="346">
        <f t="shared" ref="AO1413:AO1476" si="282">IF(OR($C1413=0,$V1413=0,AE1413-(AO$4-$C1413)=0),0,IF($C1413&lt;AO$4,AN1413-AN1413/(AE1413-(AO$4-$C1413)),IF($C1413=AO$4,$V1413-$V1413/AE1413,0)))</f>
        <v>0</v>
      </c>
    </row>
    <row r="1414" spans="1:41" x14ac:dyDescent="0.25">
      <c r="A1414" s="369"/>
      <c r="B1414" s="369"/>
      <c r="C1414" s="370"/>
      <c r="D1414" s="369"/>
      <c r="E1414" s="369"/>
      <c r="F1414" s="369"/>
      <c r="G1414" s="344">
        <f t="shared" ref="G1414:G1477" si="283">D1414*E1414/100</f>
        <v>0</v>
      </c>
      <c r="H1414" s="369"/>
      <c r="I1414" s="369"/>
      <c r="J1414" s="369"/>
      <c r="K1414" s="369"/>
      <c r="L1414" s="369"/>
      <c r="M1414" s="369"/>
      <c r="N1414" s="369"/>
      <c r="O1414" s="369"/>
      <c r="P1414" s="371"/>
      <c r="Q1414" s="465">
        <f>IF(C1414&gt;Allgemeines!$C$12,0,SUM(G1414,H1414,J1414,K1414,M1414:N1414)-SUM(I1414,L1414,O1414:P1414))</f>
        <v>0</v>
      </c>
      <c r="R1414" s="369"/>
      <c r="S1414" s="369"/>
      <c r="T1414" s="369"/>
      <c r="U1414" s="369"/>
      <c r="V1414" s="344">
        <f t="shared" ref="V1414:V1477" si="284">Q1414-SUM(R1414:U1414)</f>
        <v>0</v>
      </c>
      <c r="W1414" s="345">
        <f>IF(ISBLANK($B1414),0,VLOOKUP($B1414,Listen!$A$2:$C$45,2,FALSE))</f>
        <v>0</v>
      </c>
      <c r="X1414" s="345">
        <f>IF(ISBLANK($B1414),0,VLOOKUP($B1414,Listen!$A$2:$C$45,3,FALSE))</f>
        <v>0</v>
      </c>
      <c r="Y1414" s="372">
        <f t="shared" si="274"/>
        <v>0</v>
      </c>
      <c r="Z1414" s="372">
        <f t="shared" si="275"/>
        <v>0</v>
      </c>
      <c r="AA1414" s="372">
        <f t="shared" si="275"/>
        <v>0</v>
      </c>
      <c r="AB1414" s="372">
        <f t="shared" si="275"/>
        <v>0</v>
      </c>
      <c r="AC1414" s="372">
        <f t="shared" si="275"/>
        <v>0</v>
      </c>
      <c r="AD1414" s="372">
        <f t="shared" si="275"/>
        <v>0</v>
      </c>
      <c r="AE1414" s="372">
        <f t="shared" si="275"/>
        <v>0</v>
      </c>
      <c r="AF1414" s="346">
        <f t="shared" ref="AF1414:AF1477" si="285">AH1414+AG1414</f>
        <v>0</v>
      </c>
      <c r="AG1414" s="346">
        <f>IF(C1414=Allgemeines!$C$12,SAV!$V1414-SAV!$AH1414,HLOOKUP(Allgemeines!$C$12-1,$AI$4:$AO$2000,ROW(C1414)-3,FALSE)-$AH1414)</f>
        <v>0</v>
      </c>
      <c r="AH1414" s="346">
        <f>HLOOKUP(Allgemeines!$C$12,$AI$4:$AO$2000,ROW(C1414)-3,FALSE)</f>
        <v>0</v>
      </c>
      <c r="AI1414" s="346">
        <f t="shared" si="276"/>
        <v>0</v>
      </c>
      <c r="AJ1414" s="346">
        <f t="shared" si="277"/>
        <v>0</v>
      </c>
      <c r="AK1414" s="346">
        <f t="shared" si="278"/>
        <v>0</v>
      </c>
      <c r="AL1414" s="346">
        <f t="shared" si="279"/>
        <v>0</v>
      </c>
      <c r="AM1414" s="346">
        <f t="shared" si="280"/>
        <v>0</v>
      </c>
      <c r="AN1414" s="346">
        <f t="shared" si="281"/>
        <v>0</v>
      </c>
      <c r="AO1414" s="346">
        <f t="shared" si="282"/>
        <v>0</v>
      </c>
    </row>
    <row r="1415" spans="1:41" x14ac:dyDescent="0.25">
      <c r="A1415" s="369"/>
      <c r="B1415" s="369"/>
      <c r="C1415" s="370"/>
      <c r="D1415" s="369"/>
      <c r="E1415" s="369"/>
      <c r="F1415" s="369"/>
      <c r="G1415" s="344">
        <f t="shared" si="283"/>
        <v>0</v>
      </c>
      <c r="H1415" s="369"/>
      <c r="I1415" s="369"/>
      <c r="J1415" s="369"/>
      <c r="K1415" s="369"/>
      <c r="L1415" s="369"/>
      <c r="M1415" s="369"/>
      <c r="N1415" s="369"/>
      <c r="O1415" s="369"/>
      <c r="P1415" s="371"/>
      <c r="Q1415" s="465">
        <f>IF(C1415&gt;Allgemeines!$C$12,0,SUM(G1415,H1415,J1415,K1415,M1415:N1415)-SUM(I1415,L1415,O1415:P1415))</f>
        <v>0</v>
      </c>
      <c r="R1415" s="369"/>
      <c r="S1415" s="369"/>
      <c r="T1415" s="369"/>
      <c r="U1415" s="369"/>
      <c r="V1415" s="344">
        <f t="shared" si="284"/>
        <v>0</v>
      </c>
      <c r="W1415" s="345">
        <f>IF(ISBLANK($B1415),0,VLOOKUP($B1415,Listen!$A$2:$C$45,2,FALSE))</f>
        <v>0</v>
      </c>
      <c r="X1415" s="345">
        <f>IF(ISBLANK($B1415),0,VLOOKUP($B1415,Listen!$A$2:$C$45,3,FALSE))</f>
        <v>0</v>
      </c>
      <c r="Y1415" s="372">
        <f t="shared" si="274"/>
        <v>0</v>
      </c>
      <c r="Z1415" s="372">
        <f t="shared" si="275"/>
        <v>0</v>
      </c>
      <c r="AA1415" s="372">
        <f t="shared" si="275"/>
        <v>0</v>
      </c>
      <c r="AB1415" s="372">
        <f t="shared" si="275"/>
        <v>0</v>
      </c>
      <c r="AC1415" s="372">
        <f t="shared" si="275"/>
        <v>0</v>
      </c>
      <c r="AD1415" s="372">
        <f t="shared" si="275"/>
        <v>0</v>
      </c>
      <c r="AE1415" s="372">
        <f t="shared" si="275"/>
        <v>0</v>
      </c>
      <c r="AF1415" s="346">
        <f t="shared" si="285"/>
        <v>0</v>
      </c>
      <c r="AG1415" s="346">
        <f>IF(C1415=Allgemeines!$C$12,SAV!$V1415-SAV!$AH1415,HLOOKUP(Allgemeines!$C$12-1,$AI$4:$AO$2000,ROW(C1415)-3,FALSE)-$AH1415)</f>
        <v>0</v>
      </c>
      <c r="AH1415" s="346">
        <f>HLOOKUP(Allgemeines!$C$12,$AI$4:$AO$2000,ROW(C1415)-3,FALSE)</f>
        <v>0</v>
      </c>
      <c r="AI1415" s="346">
        <f t="shared" si="276"/>
        <v>0</v>
      </c>
      <c r="AJ1415" s="346">
        <f t="shared" si="277"/>
        <v>0</v>
      </c>
      <c r="AK1415" s="346">
        <f t="shared" si="278"/>
        <v>0</v>
      </c>
      <c r="AL1415" s="346">
        <f t="shared" si="279"/>
        <v>0</v>
      </c>
      <c r="AM1415" s="346">
        <f t="shared" si="280"/>
        <v>0</v>
      </c>
      <c r="AN1415" s="346">
        <f t="shared" si="281"/>
        <v>0</v>
      </c>
      <c r="AO1415" s="346">
        <f t="shared" si="282"/>
        <v>0</v>
      </c>
    </row>
    <row r="1416" spans="1:41" x14ac:dyDescent="0.25">
      <c r="A1416" s="369"/>
      <c r="B1416" s="369"/>
      <c r="C1416" s="370"/>
      <c r="D1416" s="369"/>
      <c r="E1416" s="369"/>
      <c r="F1416" s="369"/>
      <c r="G1416" s="344">
        <f t="shared" si="283"/>
        <v>0</v>
      </c>
      <c r="H1416" s="369"/>
      <c r="I1416" s="369"/>
      <c r="J1416" s="369"/>
      <c r="K1416" s="369"/>
      <c r="L1416" s="369"/>
      <c r="M1416" s="369"/>
      <c r="N1416" s="369"/>
      <c r="O1416" s="369"/>
      <c r="P1416" s="371"/>
      <c r="Q1416" s="465">
        <f>IF(C1416&gt;Allgemeines!$C$12,0,SUM(G1416,H1416,J1416,K1416,M1416:N1416)-SUM(I1416,L1416,O1416:P1416))</f>
        <v>0</v>
      </c>
      <c r="R1416" s="369"/>
      <c r="S1416" s="369"/>
      <c r="T1416" s="369"/>
      <c r="U1416" s="369"/>
      <c r="V1416" s="344">
        <f t="shared" si="284"/>
        <v>0</v>
      </c>
      <c r="W1416" s="345">
        <f>IF(ISBLANK($B1416),0,VLOOKUP($B1416,Listen!$A$2:$C$45,2,FALSE))</f>
        <v>0</v>
      </c>
      <c r="X1416" s="345">
        <f>IF(ISBLANK($B1416),0,VLOOKUP($B1416,Listen!$A$2:$C$45,3,FALSE))</f>
        <v>0</v>
      </c>
      <c r="Y1416" s="372">
        <f t="shared" si="274"/>
        <v>0</v>
      </c>
      <c r="Z1416" s="372">
        <f t="shared" si="275"/>
        <v>0</v>
      </c>
      <c r="AA1416" s="372">
        <f t="shared" si="275"/>
        <v>0</v>
      </c>
      <c r="AB1416" s="372">
        <f t="shared" si="275"/>
        <v>0</v>
      </c>
      <c r="AC1416" s="372">
        <f t="shared" si="275"/>
        <v>0</v>
      </c>
      <c r="AD1416" s="372">
        <f t="shared" si="275"/>
        <v>0</v>
      </c>
      <c r="AE1416" s="372">
        <f t="shared" si="275"/>
        <v>0</v>
      </c>
      <c r="AF1416" s="346">
        <f t="shared" si="285"/>
        <v>0</v>
      </c>
      <c r="AG1416" s="346">
        <f>IF(C1416=Allgemeines!$C$12,SAV!$V1416-SAV!$AH1416,HLOOKUP(Allgemeines!$C$12-1,$AI$4:$AO$2000,ROW(C1416)-3,FALSE)-$AH1416)</f>
        <v>0</v>
      </c>
      <c r="AH1416" s="346">
        <f>HLOOKUP(Allgemeines!$C$12,$AI$4:$AO$2000,ROW(C1416)-3,FALSE)</f>
        <v>0</v>
      </c>
      <c r="AI1416" s="346">
        <f t="shared" si="276"/>
        <v>0</v>
      </c>
      <c r="AJ1416" s="346">
        <f t="shared" si="277"/>
        <v>0</v>
      </c>
      <c r="AK1416" s="346">
        <f t="shared" si="278"/>
        <v>0</v>
      </c>
      <c r="AL1416" s="346">
        <f t="shared" si="279"/>
        <v>0</v>
      </c>
      <c r="AM1416" s="346">
        <f t="shared" si="280"/>
        <v>0</v>
      </c>
      <c r="AN1416" s="346">
        <f t="shared" si="281"/>
        <v>0</v>
      </c>
      <c r="AO1416" s="346">
        <f t="shared" si="282"/>
        <v>0</v>
      </c>
    </row>
    <row r="1417" spans="1:41" x14ac:dyDescent="0.25">
      <c r="A1417" s="369"/>
      <c r="B1417" s="369"/>
      <c r="C1417" s="370"/>
      <c r="D1417" s="369"/>
      <c r="E1417" s="369"/>
      <c r="F1417" s="369"/>
      <c r="G1417" s="344">
        <f t="shared" si="283"/>
        <v>0</v>
      </c>
      <c r="H1417" s="369"/>
      <c r="I1417" s="369"/>
      <c r="J1417" s="369"/>
      <c r="K1417" s="369"/>
      <c r="L1417" s="369"/>
      <c r="M1417" s="369"/>
      <c r="N1417" s="369"/>
      <c r="O1417" s="369"/>
      <c r="P1417" s="371"/>
      <c r="Q1417" s="465">
        <f>IF(C1417&gt;Allgemeines!$C$12,0,SUM(G1417,H1417,J1417,K1417,M1417:N1417)-SUM(I1417,L1417,O1417:P1417))</f>
        <v>0</v>
      </c>
      <c r="R1417" s="369"/>
      <c r="S1417" s="369"/>
      <c r="T1417" s="369"/>
      <c r="U1417" s="369"/>
      <c r="V1417" s="344">
        <f t="shared" si="284"/>
        <v>0</v>
      </c>
      <c r="W1417" s="345">
        <f>IF(ISBLANK($B1417),0,VLOOKUP($B1417,Listen!$A$2:$C$45,2,FALSE))</f>
        <v>0</v>
      </c>
      <c r="X1417" s="345">
        <f>IF(ISBLANK($B1417),0,VLOOKUP($B1417,Listen!$A$2:$C$45,3,FALSE))</f>
        <v>0</v>
      </c>
      <c r="Y1417" s="372">
        <f t="shared" si="274"/>
        <v>0</v>
      </c>
      <c r="Z1417" s="372">
        <f t="shared" si="275"/>
        <v>0</v>
      </c>
      <c r="AA1417" s="372">
        <f t="shared" si="275"/>
        <v>0</v>
      </c>
      <c r="AB1417" s="372">
        <f t="shared" si="275"/>
        <v>0</v>
      </c>
      <c r="AC1417" s="372">
        <f t="shared" si="275"/>
        <v>0</v>
      </c>
      <c r="AD1417" s="372">
        <f t="shared" si="275"/>
        <v>0</v>
      </c>
      <c r="AE1417" s="372">
        <f t="shared" si="275"/>
        <v>0</v>
      </c>
      <c r="AF1417" s="346">
        <f t="shared" si="285"/>
        <v>0</v>
      </c>
      <c r="AG1417" s="346">
        <f>IF(C1417=Allgemeines!$C$12,SAV!$V1417-SAV!$AH1417,HLOOKUP(Allgemeines!$C$12-1,$AI$4:$AO$2000,ROW(C1417)-3,FALSE)-$AH1417)</f>
        <v>0</v>
      </c>
      <c r="AH1417" s="346">
        <f>HLOOKUP(Allgemeines!$C$12,$AI$4:$AO$2000,ROW(C1417)-3,FALSE)</f>
        <v>0</v>
      </c>
      <c r="AI1417" s="346">
        <f t="shared" si="276"/>
        <v>0</v>
      </c>
      <c r="AJ1417" s="346">
        <f t="shared" si="277"/>
        <v>0</v>
      </c>
      <c r="AK1417" s="346">
        <f t="shared" si="278"/>
        <v>0</v>
      </c>
      <c r="AL1417" s="346">
        <f t="shared" si="279"/>
        <v>0</v>
      </c>
      <c r="AM1417" s="346">
        <f t="shared" si="280"/>
        <v>0</v>
      </c>
      <c r="AN1417" s="346">
        <f t="shared" si="281"/>
        <v>0</v>
      </c>
      <c r="AO1417" s="346">
        <f t="shared" si="282"/>
        <v>0</v>
      </c>
    </row>
    <row r="1418" spans="1:41" x14ac:dyDescent="0.25">
      <c r="A1418" s="369"/>
      <c r="B1418" s="369"/>
      <c r="C1418" s="370"/>
      <c r="D1418" s="369"/>
      <c r="E1418" s="369"/>
      <c r="F1418" s="369"/>
      <c r="G1418" s="344">
        <f t="shared" si="283"/>
        <v>0</v>
      </c>
      <c r="H1418" s="369"/>
      <c r="I1418" s="369"/>
      <c r="J1418" s="369"/>
      <c r="K1418" s="369"/>
      <c r="L1418" s="369"/>
      <c r="M1418" s="369"/>
      <c r="N1418" s="369"/>
      <c r="O1418" s="369"/>
      <c r="P1418" s="371"/>
      <c r="Q1418" s="465">
        <f>IF(C1418&gt;Allgemeines!$C$12,0,SUM(G1418,H1418,J1418,K1418,M1418:N1418)-SUM(I1418,L1418,O1418:P1418))</f>
        <v>0</v>
      </c>
      <c r="R1418" s="369"/>
      <c r="S1418" s="369"/>
      <c r="T1418" s="369"/>
      <c r="U1418" s="369"/>
      <c r="V1418" s="344">
        <f t="shared" si="284"/>
        <v>0</v>
      </c>
      <c r="W1418" s="345">
        <f>IF(ISBLANK($B1418),0,VLOOKUP($B1418,Listen!$A$2:$C$45,2,FALSE))</f>
        <v>0</v>
      </c>
      <c r="X1418" s="345">
        <f>IF(ISBLANK($B1418),0,VLOOKUP($B1418,Listen!$A$2:$C$45,3,FALSE))</f>
        <v>0</v>
      </c>
      <c r="Y1418" s="372">
        <f t="shared" si="274"/>
        <v>0</v>
      </c>
      <c r="Z1418" s="372">
        <f t="shared" si="275"/>
        <v>0</v>
      </c>
      <c r="AA1418" s="372">
        <f t="shared" si="275"/>
        <v>0</v>
      </c>
      <c r="AB1418" s="372">
        <f t="shared" si="275"/>
        <v>0</v>
      </c>
      <c r="AC1418" s="372">
        <f t="shared" si="275"/>
        <v>0</v>
      </c>
      <c r="AD1418" s="372">
        <f t="shared" si="275"/>
        <v>0</v>
      </c>
      <c r="AE1418" s="372">
        <f t="shared" si="275"/>
        <v>0</v>
      </c>
      <c r="AF1418" s="346">
        <f t="shared" si="285"/>
        <v>0</v>
      </c>
      <c r="AG1418" s="346">
        <f>IF(C1418=Allgemeines!$C$12,SAV!$V1418-SAV!$AH1418,HLOOKUP(Allgemeines!$C$12-1,$AI$4:$AO$2000,ROW(C1418)-3,FALSE)-$AH1418)</f>
        <v>0</v>
      </c>
      <c r="AH1418" s="346">
        <f>HLOOKUP(Allgemeines!$C$12,$AI$4:$AO$2000,ROW(C1418)-3,FALSE)</f>
        <v>0</v>
      </c>
      <c r="AI1418" s="346">
        <f t="shared" si="276"/>
        <v>0</v>
      </c>
      <c r="AJ1418" s="346">
        <f t="shared" si="277"/>
        <v>0</v>
      </c>
      <c r="AK1418" s="346">
        <f t="shared" si="278"/>
        <v>0</v>
      </c>
      <c r="AL1418" s="346">
        <f t="shared" si="279"/>
        <v>0</v>
      </c>
      <c r="AM1418" s="346">
        <f t="shared" si="280"/>
        <v>0</v>
      </c>
      <c r="AN1418" s="346">
        <f t="shared" si="281"/>
        <v>0</v>
      </c>
      <c r="AO1418" s="346">
        <f t="shared" si="282"/>
        <v>0</v>
      </c>
    </row>
    <row r="1419" spans="1:41" x14ac:dyDescent="0.25">
      <c r="A1419" s="369"/>
      <c r="B1419" s="369"/>
      <c r="C1419" s="370"/>
      <c r="D1419" s="369"/>
      <c r="E1419" s="369"/>
      <c r="F1419" s="369"/>
      <c r="G1419" s="344">
        <f t="shared" si="283"/>
        <v>0</v>
      </c>
      <c r="H1419" s="369"/>
      <c r="I1419" s="369"/>
      <c r="J1419" s="369"/>
      <c r="K1419" s="369"/>
      <c r="L1419" s="369"/>
      <c r="M1419" s="369"/>
      <c r="N1419" s="369"/>
      <c r="O1419" s="369"/>
      <c r="P1419" s="371"/>
      <c r="Q1419" s="465">
        <f>IF(C1419&gt;Allgemeines!$C$12,0,SUM(G1419,H1419,J1419,K1419,M1419:N1419)-SUM(I1419,L1419,O1419:P1419))</f>
        <v>0</v>
      </c>
      <c r="R1419" s="369"/>
      <c r="S1419" s="369"/>
      <c r="T1419" s="369"/>
      <c r="U1419" s="369"/>
      <c r="V1419" s="344">
        <f t="shared" si="284"/>
        <v>0</v>
      </c>
      <c r="W1419" s="345">
        <f>IF(ISBLANK($B1419),0,VLOOKUP($B1419,Listen!$A$2:$C$45,2,FALSE))</f>
        <v>0</v>
      </c>
      <c r="X1419" s="345">
        <f>IF(ISBLANK($B1419),0,VLOOKUP($B1419,Listen!$A$2:$C$45,3,FALSE))</f>
        <v>0</v>
      </c>
      <c r="Y1419" s="372">
        <f t="shared" ref="Y1419:Y1482" si="286">$W1419</f>
        <v>0</v>
      </c>
      <c r="Z1419" s="372">
        <f t="shared" si="275"/>
        <v>0</v>
      </c>
      <c r="AA1419" s="372">
        <f t="shared" si="275"/>
        <v>0</v>
      </c>
      <c r="AB1419" s="372">
        <f t="shared" si="275"/>
        <v>0</v>
      </c>
      <c r="AC1419" s="372">
        <f t="shared" si="275"/>
        <v>0</v>
      </c>
      <c r="AD1419" s="372">
        <f t="shared" si="275"/>
        <v>0</v>
      </c>
      <c r="AE1419" s="372">
        <f t="shared" si="275"/>
        <v>0</v>
      </c>
      <c r="AF1419" s="346">
        <f t="shared" si="285"/>
        <v>0</v>
      </c>
      <c r="AG1419" s="346">
        <f>IF(C1419=Allgemeines!$C$12,SAV!$V1419-SAV!$AH1419,HLOOKUP(Allgemeines!$C$12-1,$AI$4:$AO$2000,ROW(C1419)-3,FALSE)-$AH1419)</f>
        <v>0</v>
      </c>
      <c r="AH1419" s="346">
        <f>HLOOKUP(Allgemeines!$C$12,$AI$4:$AO$2000,ROW(C1419)-3,FALSE)</f>
        <v>0</v>
      </c>
      <c r="AI1419" s="346">
        <f t="shared" si="276"/>
        <v>0</v>
      </c>
      <c r="AJ1419" s="346">
        <f t="shared" si="277"/>
        <v>0</v>
      </c>
      <c r="AK1419" s="346">
        <f t="shared" si="278"/>
        <v>0</v>
      </c>
      <c r="AL1419" s="346">
        <f t="shared" si="279"/>
        <v>0</v>
      </c>
      <c r="AM1419" s="346">
        <f t="shared" si="280"/>
        <v>0</v>
      </c>
      <c r="AN1419" s="346">
        <f t="shared" si="281"/>
        <v>0</v>
      </c>
      <c r="AO1419" s="346">
        <f t="shared" si="282"/>
        <v>0</v>
      </c>
    </row>
    <row r="1420" spans="1:41" x14ac:dyDescent="0.25">
      <c r="A1420" s="369"/>
      <c r="B1420" s="369"/>
      <c r="C1420" s="370"/>
      <c r="D1420" s="369"/>
      <c r="E1420" s="369"/>
      <c r="F1420" s="369"/>
      <c r="G1420" s="344">
        <f t="shared" si="283"/>
        <v>0</v>
      </c>
      <c r="H1420" s="369"/>
      <c r="I1420" s="369"/>
      <c r="J1420" s="369"/>
      <c r="K1420" s="369"/>
      <c r="L1420" s="369"/>
      <c r="M1420" s="369"/>
      <c r="N1420" s="369"/>
      <c r="O1420" s="369"/>
      <c r="P1420" s="371"/>
      <c r="Q1420" s="465">
        <f>IF(C1420&gt;Allgemeines!$C$12,0,SUM(G1420,H1420,J1420,K1420,M1420:N1420)-SUM(I1420,L1420,O1420:P1420))</f>
        <v>0</v>
      </c>
      <c r="R1420" s="369"/>
      <c r="S1420" s="369"/>
      <c r="T1420" s="369"/>
      <c r="U1420" s="369"/>
      <c r="V1420" s="344">
        <f t="shared" si="284"/>
        <v>0</v>
      </c>
      <c r="W1420" s="345">
        <f>IF(ISBLANK($B1420),0,VLOOKUP($B1420,Listen!$A$2:$C$45,2,FALSE))</f>
        <v>0</v>
      </c>
      <c r="X1420" s="345">
        <f>IF(ISBLANK($B1420),0,VLOOKUP($B1420,Listen!$A$2:$C$45,3,FALSE))</f>
        <v>0</v>
      </c>
      <c r="Y1420" s="372">
        <f t="shared" si="286"/>
        <v>0</v>
      </c>
      <c r="Z1420" s="372">
        <f t="shared" si="275"/>
        <v>0</v>
      </c>
      <c r="AA1420" s="372">
        <f t="shared" si="275"/>
        <v>0</v>
      </c>
      <c r="AB1420" s="372">
        <f t="shared" si="275"/>
        <v>0</v>
      </c>
      <c r="AC1420" s="372">
        <f t="shared" si="275"/>
        <v>0</v>
      </c>
      <c r="AD1420" s="372">
        <f t="shared" si="275"/>
        <v>0</v>
      </c>
      <c r="AE1420" s="372">
        <f t="shared" si="275"/>
        <v>0</v>
      </c>
      <c r="AF1420" s="346">
        <f t="shared" si="285"/>
        <v>0</v>
      </c>
      <c r="AG1420" s="346">
        <f>IF(C1420=Allgemeines!$C$12,SAV!$V1420-SAV!$AH1420,HLOOKUP(Allgemeines!$C$12-1,$AI$4:$AO$2000,ROW(C1420)-3,FALSE)-$AH1420)</f>
        <v>0</v>
      </c>
      <c r="AH1420" s="346">
        <f>HLOOKUP(Allgemeines!$C$12,$AI$4:$AO$2000,ROW(C1420)-3,FALSE)</f>
        <v>0</v>
      </c>
      <c r="AI1420" s="346">
        <f t="shared" si="276"/>
        <v>0</v>
      </c>
      <c r="AJ1420" s="346">
        <f t="shared" si="277"/>
        <v>0</v>
      </c>
      <c r="AK1420" s="346">
        <f t="shared" si="278"/>
        <v>0</v>
      </c>
      <c r="AL1420" s="346">
        <f t="shared" si="279"/>
        <v>0</v>
      </c>
      <c r="AM1420" s="346">
        <f t="shared" si="280"/>
        <v>0</v>
      </c>
      <c r="AN1420" s="346">
        <f t="shared" si="281"/>
        <v>0</v>
      </c>
      <c r="AO1420" s="346">
        <f t="shared" si="282"/>
        <v>0</v>
      </c>
    </row>
    <row r="1421" spans="1:41" x14ac:dyDescent="0.25">
      <c r="A1421" s="369"/>
      <c r="B1421" s="369"/>
      <c r="C1421" s="370"/>
      <c r="D1421" s="369"/>
      <c r="E1421" s="369"/>
      <c r="F1421" s="369"/>
      <c r="G1421" s="344">
        <f t="shared" si="283"/>
        <v>0</v>
      </c>
      <c r="H1421" s="369"/>
      <c r="I1421" s="369"/>
      <c r="J1421" s="369"/>
      <c r="K1421" s="369"/>
      <c r="L1421" s="369"/>
      <c r="M1421" s="369"/>
      <c r="N1421" s="369"/>
      <c r="O1421" s="369"/>
      <c r="P1421" s="371"/>
      <c r="Q1421" s="465">
        <f>IF(C1421&gt;Allgemeines!$C$12,0,SUM(G1421,H1421,J1421,K1421,M1421:N1421)-SUM(I1421,L1421,O1421:P1421))</f>
        <v>0</v>
      </c>
      <c r="R1421" s="369"/>
      <c r="S1421" s="369"/>
      <c r="T1421" s="369"/>
      <c r="U1421" s="369"/>
      <c r="V1421" s="344">
        <f t="shared" si="284"/>
        <v>0</v>
      </c>
      <c r="W1421" s="345">
        <f>IF(ISBLANK($B1421),0,VLOOKUP($B1421,Listen!$A$2:$C$45,2,FALSE))</f>
        <v>0</v>
      </c>
      <c r="X1421" s="345">
        <f>IF(ISBLANK($B1421),0,VLOOKUP($B1421,Listen!$A$2:$C$45,3,FALSE))</f>
        <v>0</v>
      </c>
      <c r="Y1421" s="372">
        <f t="shared" si="286"/>
        <v>0</v>
      </c>
      <c r="Z1421" s="372">
        <f t="shared" si="275"/>
        <v>0</v>
      </c>
      <c r="AA1421" s="372">
        <f t="shared" si="275"/>
        <v>0</v>
      </c>
      <c r="AB1421" s="372">
        <f t="shared" si="275"/>
        <v>0</v>
      </c>
      <c r="AC1421" s="372">
        <f t="shared" si="275"/>
        <v>0</v>
      </c>
      <c r="AD1421" s="372">
        <f t="shared" si="275"/>
        <v>0</v>
      </c>
      <c r="AE1421" s="372">
        <f t="shared" si="275"/>
        <v>0</v>
      </c>
      <c r="AF1421" s="346">
        <f t="shared" si="285"/>
        <v>0</v>
      </c>
      <c r="AG1421" s="346">
        <f>IF(C1421=Allgemeines!$C$12,SAV!$V1421-SAV!$AH1421,HLOOKUP(Allgemeines!$C$12-1,$AI$4:$AO$2000,ROW(C1421)-3,FALSE)-$AH1421)</f>
        <v>0</v>
      </c>
      <c r="AH1421" s="346">
        <f>HLOOKUP(Allgemeines!$C$12,$AI$4:$AO$2000,ROW(C1421)-3,FALSE)</f>
        <v>0</v>
      </c>
      <c r="AI1421" s="346">
        <f t="shared" si="276"/>
        <v>0</v>
      </c>
      <c r="AJ1421" s="346">
        <f t="shared" si="277"/>
        <v>0</v>
      </c>
      <c r="AK1421" s="346">
        <f t="shared" si="278"/>
        <v>0</v>
      </c>
      <c r="AL1421" s="346">
        <f t="shared" si="279"/>
        <v>0</v>
      </c>
      <c r="AM1421" s="346">
        <f t="shared" si="280"/>
        <v>0</v>
      </c>
      <c r="AN1421" s="346">
        <f t="shared" si="281"/>
        <v>0</v>
      </c>
      <c r="AO1421" s="346">
        <f t="shared" si="282"/>
        <v>0</v>
      </c>
    </row>
    <row r="1422" spans="1:41" x14ac:dyDescent="0.25">
      <c r="A1422" s="369"/>
      <c r="B1422" s="369"/>
      <c r="C1422" s="370"/>
      <c r="D1422" s="369"/>
      <c r="E1422" s="369"/>
      <c r="F1422" s="369"/>
      <c r="G1422" s="344">
        <f t="shared" si="283"/>
        <v>0</v>
      </c>
      <c r="H1422" s="369"/>
      <c r="I1422" s="369"/>
      <c r="J1422" s="369"/>
      <c r="K1422" s="369"/>
      <c r="L1422" s="369"/>
      <c r="M1422" s="369"/>
      <c r="N1422" s="369"/>
      <c r="O1422" s="369"/>
      <c r="P1422" s="371"/>
      <c r="Q1422" s="465">
        <f>IF(C1422&gt;Allgemeines!$C$12,0,SUM(G1422,H1422,J1422,K1422,M1422:N1422)-SUM(I1422,L1422,O1422:P1422))</f>
        <v>0</v>
      </c>
      <c r="R1422" s="369"/>
      <c r="S1422" s="369"/>
      <c r="T1422" s="369"/>
      <c r="U1422" s="369"/>
      <c r="V1422" s="344">
        <f t="shared" si="284"/>
        <v>0</v>
      </c>
      <c r="W1422" s="345">
        <f>IF(ISBLANK($B1422),0,VLOOKUP($B1422,Listen!$A$2:$C$45,2,FALSE))</f>
        <v>0</v>
      </c>
      <c r="X1422" s="345">
        <f>IF(ISBLANK($B1422),0,VLOOKUP($B1422,Listen!$A$2:$C$45,3,FALSE))</f>
        <v>0</v>
      </c>
      <c r="Y1422" s="372">
        <f t="shared" si="286"/>
        <v>0</v>
      </c>
      <c r="Z1422" s="372">
        <f t="shared" si="275"/>
        <v>0</v>
      </c>
      <c r="AA1422" s="372">
        <f t="shared" si="275"/>
        <v>0</v>
      </c>
      <c r="AB1422" s="372">
        <f t="shared" si="275"/>
        <v>0</v>
      </c>
      <c r="AC1422" s="372">
        <f t="shared" si="275"/>
        <v>0</v>
      </c>
      <c r="AD1422" s="372">
        <f t="shared" si="275"/>
        <v>0</v>
      </c>
      <c r="AE1422" s="372">
        <f t="shared" si="275"/>
        <v>0</v>
      </c>
      <c r="AF1422" s="346">
        <f t="shared" si="285"/>
        <v>0</v>
      </c>
      <c r="AG1422" s="346">
        <f>IF(C1422=Allgemeines!$C$12,SAV!$V1422-SAV!$AH1422,HLOOKUP(Allgemeines!$C$12-1,$AI$4:$AO$2000,ROW(C1422)-3,FALSE)-$AH1422)</f>
        <v>0</v>
      </c>
      <c r="AH1422" s="346">
        <f>HLOOKUP(Allgemeines!$C$12,$AI$4:$AO$2000,ROW(C1422)-3,FALSE)</f>
        <v>0</v>
      </c>
      <c r="AI1422" s="346">
        <f t="shared" si="276"/>
        <v>0</v>
      </c>
      <c r="AJ1422" s="346">
        <f t="shared" si="277"/>
        <v>0</v>
      </c>
      <c r="AK1422" s="346">
        <f t="shared" si="278"/>
        <v>0</v>
      </c>
      <c r="AL1422" s="346">
        <f t="shared" si="279"/>
        <v>0</v>
      </c>
      <c r="AM1422" s="346">
        <f t="shared" si="280"/>
        <v>0</v>
      </c>
      <c r="AN1422" s="346">
        <f t="shared" si="281"/>
        <v>0</v>
      </c>
      <c r="AO1422" s="346">
        <f t="shared" si="282"/>
        <v>0</v>
      </c>
    </row>
    <row r="1423" spans="1:41" x14ac:dyDescent="0.25">
      <c r="A1423" s="369"/>
      <c r="B1423" s="369"/>
      <c r="C1423" s="370"/>
      <c r="D1423" s="369"/>
      <c r="E1423" s="369"/>
      <c r="F1423" s="369"/>
      <c r="G1423" s="344">
        <f t="shared" si="283"/>
        <v>0</v>
      </c>
      <c r="H1423" s="369"/>
      <c r="I1423" s="369"/>
      <c r="J1423" s="369"/>
      <c r="K1423" s="369"/>
      <c r="L1423" s="369"/>
      <c r="M1423" s="369"/>
      <c r="N1423" s="369"/>
      <c r="O1423" s="369"/>
      <c r="P1423" s="371"/>
      <c r="Q1423" s="465">
        <f>IF(C1423&gt;Allgemeines!$C$12,0,SUM(G1423,H1423,J1423,K1423,M1423:N1423)-SUM(I1423,L1423,O1423:P1423))</f>
        <v>0</v>
      </c>
      <c r="R1423" s="369"/>
      <c r="S1423" s="369"/>
      <c r="T1423" s="369"/>
      <c r="U1423" s="369"/>
      <c r="V1423" s="344">
        <f t="shared" si="284"/>
        <v>0</v>
      </c>
      <c r="W1423" s="345">
        <f>IF(ISBLANK($B1423),0,VLOOKUP($B1423,Listen!$A$2:$C$45,2,FALSE))</f>
        <v>0</v>
      </c>
      <c r="X1423" s="345">
        <f>IF(ISBLANK($B1423),0,VLOOKUP($B1423,Listen!$A$2:$C$45,3,FALSE))</f>
        <v>0</v>
      </c>
      <c r="Y1423" s="372">
        <f t="shared" si="286"/>
        <v>0</v>
      </c>
      <c r="Z1423" s="372">
        <f t="shared" si="275"/>
        <v>0</v>
      </c>
      <c r="AA1423" s="372">
        <f t="shared" si="275"/>
        <v>0</v>
      </c>
      <c r="AB1423" s="372">
        <f t="shared" si="275"/>
        <v>0</v>
      </c>
      <c r="AC1423" s="372">
        <f t="shared" si="275"/>
        <v>0</v>
      </c>
      <c r="AD1423" s="372">
        <f t="shared" si="275"/>
        <v>0</v>
      </c>
      <c r="AE1423" s="372">
        <f t="shared" si="275"/>
        <v>0</v>
      </c>
      <c r="AF1423" s="346">
        <f t="shared" si="285"/>
        <v>0</v>
      </c>
      <c r="AG1423" s="346">
        <f>IF(C1423=Allgemeines!$C$12,SAV!$V1423-SAV!$AH1423,HLOOKUP(Allgemeines!$C$12-1,$AI$4:$AO$2000,ROW(C1423)-3,FALSE)-$AH1423)</f>
        <v>0</v>
      </c>
      <c r="AH1423" s="346">
        <f>HLOOKUP(Allgemeines!$C$12,$AI$4:$AO$2000,ROW(C1423)-3,FALSE)</f>
        <v>0</v>
      </c>
      <c r="AI1423" s="346">
        <f t="shared" si="276"/>
        <v>0</v>
      </c>
      <c r="AJ1423" s="346">
        <f t="shared" si="277"/>
        <v>0</v>
      </c>
      <c r="AK1423" s="346">
        <f t="shared" si="278"/>
        <v>0</v>
      </c>
      <c r="AL1423" s="346">
        <f t="shared" si="279"/>
        <v>0</v>
      </c>
      <c r="AM1423" s="346">
        <f t="shared" si="280"/>
        <v>0</v>
      </c>
      <c r="AN1423" s="346">
        <f t="shared" si="281"/>
        <v>0</v>
      </c>
      <c r="AO1423" s="346">
        <f t="shared" si="282"/>
        <v>0</v>
      </c>
    </row>
    <row r="1424" spans="1:41" x14ac:dyDescent="0.25">
      <c r="A1424" s="369"/>
      <c r="B1424" s="369"/>
      <c r="C1424" s="370"/>
      <c r="D1424" s="369"/>
      <c r="E1424" s="369"/>
      <c r="F1424" s="369"/>
      <c r="G1424" s="344">
        <f t="shared" si="283"/>
        <v>0</v>
      </c>
      <c r="H1424" s="369"/>
      <c r="I1424" s="369"/>
      <c r="J1424" s="369"/>
      <c r="K1424" s="369"/>
      <c r="L1424" s="369"/>
      <c r="M1424" s="369"/>
      <c r="N1424" s="369"/>
      <c r="O1424" s="369"/>
      <c r="P1424" s="371"/>
      <c r="Q1424" s="465">
        <f>IF(C1424&gt;Allgemeines!$C$12,0,SUM(G1424,H1424,J1424,K1424,M1424:N1424)-SUM(I1424,L1424,O1424:P1424))</f>
        <v>0</v>
      </c>
      <c r="R1424" s="369"/>
      <c r="S1424" s="369"/>
      <c r="T1424" s="369"/>
      <c r="U1424" s="369"/>
      <c r="V1424" s="344">
        <f t="shared" si="284"/>
        <v>0</v>
      </c>
      <c r="W1424" s="345">
        <f>IF(ISBLANK($B1424),0,VLOOKUP($B1424,Listen!$A$2:$C$45,2,FALSE))</f>
        <v>0</v>
      </c>
      <c r="X1424" s="345">
        <f>IF(ISBLANK($B1424),0,VLOOKUP($B1424,Listen!$A$2:$C$45,3,FALSE))</f>
        <v>0</v>
      </c>
      <c r="Y1424" s="372">
        <f t="shared" si="286"/>
        <v>0</v>
      </c>
      <c r="Z1424" s="372">
        <f t="shared" si="275"/>
        <v>0</v>
      </c>
      <c r="AA1424" s="372">
        <f t="shared" si="275"/>
        <v>0</v>
      </c>
      <c r="AB1424" s="372">
        <f t="shared" si="275"/>
        <v>0</v>
      </c>
      <c r="AC1424" s="372">
        <f t="shared" si="275"/>
        <v>0</v>
      </c>
      <c r="AD1424" s="372">
        <f t="shared" si="275"/>
        <v>0</v>
      </c>
      <c r="AE1424" s="372">
        <f t="shared" si="275"/>
        <v>0</v>
      </c>
      <c r="AF1424" s="346">
        <f t="shared" si="285"/>
        <v>0</v>
      </c>
      <c r="AG1424" s="346">
        <f>IF(C1424=Allgemeines!$C$12,SAV!$V1424-SAV!$AH1424,HLOOKUP(Allgemeines!$C$12-1,$AI$4:$AO$2000,ROW(C1424)-3,FALSE)-$AH1424)</f>
        <v>0</v>
      </c>
      <c r="AH1424" s="346">
        <f>HLOOKUP(Allgemeines!$C$12,$AI$4:$AO$2000,ROW(C1424)-3,FALSE)</f>
        <v>0</v>
      </c>
      <c r="AI1424" s="346">
        <f t="shared" si="276"/>
        <v>0</v>
      </c>
      <c r="AJ1424" s="346">
        <f t="shared" si="277"/>
        <v>0</v>
      </c>
      <c r="AK1424" s="346">
        <f t="shared" si="278"/>
        <v>0</v>
      </c>
      <c r="AL1424" s="346">
        <f t="shared" si="279"/>
        <v>0</v>
      </c>
      <c r="AM1424" s="346">
        <f t="shared" si="280"/>
        <v>0</v>
      </c>
      <c r="AN1424" s="346">
        <f t="shared" si="281"/>
        <v>0</v>
      </c>
      <c r="AO1424" s="346">
        <f t="shared" si="282"/>
        <v>0</v>
      </c>
    </row>
    <row r="1425" spans="1:41" x14ac:dyDescent="0.25">
      <c r="A1425" s="369"/>
      <c r="B1425" s="369"/>
      <c r="C1425" s="370"/>
      <c r="D1425" s="369"/>
      <c r="E1425" s="369"/>
      <c r="F1425" s="369"/>
      <c r="G1425" s="344">
        <f t="shared" si="283"/>
        <v>0</v>
      </c>
      <c r="H1425" s="369"/>
      <c r="I1425" s="369"/>
      <c r="J1425" s="369"/>
      <c r="K1425" s="369"/>
      <c r="L1425" s="369"/>
      <c r="M1425" s="369"/>
      <c r="N1425" s="369"/>
      <c r="O1425" s="369"/>
      <c r="P1425" s="371"/>
      <c r="Q1425" s="465">
        <f>IF(C1425&gt;Allgemeines!$C$12,0,SUM(G1425,H1425,J1425,K1425,M1425:N1425)-SUM(I1425,L1425,O1425:P1425))</f>
        <v>0</v>
      </c>
      <c r="R1425" s="369"/>
      <c r="S1425" s="369"/>
      <c r="T1425" s="369"/>
      <c r="U1425" s="369"/>
      <c r="V1425" s="344">
        <f t="shared" si="284"/>
        <v>0</v>
      </c>
      <c r="W1425" s="345">
        <f>IF(ISBLANK($B1425),0,VLOOKUP($B1425,Listen!$A$2:$C$45,2,FALSE))</f>
        <v>0</v>
      </c>
      <c r="X1425" s="345">
        <f>IF(ISBLANK($B1425),0,VLOOKUP($B1425,Listen!$A$2:$C$45,3,FALSE))</f>
        <v>0</v>
      </c>
      <c r="Y1425" s="372">
        <f t="shared" si="286"/>
        <v>0</v>
      </c>
      <c r="Z1425" s="372">
        <f t="shared" si="275"/>
        <v>0</v>
      </c>
      <c r="AA1425" s="372">
        <f t="shared" si="275"/>
        <v>0</v>
      </c>
      <c r="AB1425" s="372">
        <f t="shared" si="275"/>
        <v>0</v>
      </c>
      <c r="AC1425" s="372">
        <f t="shared" si="275"/>
        <v>0</v>
      </c>
      <c r="AD1425" s="372">
        <f t="shared" si="275"/>
        <v>0</v>
      </c>
      <c r="AE1425" s="372">
        <f t="shared" si="275"/>
        <v>0</v>
      </c>
      <c r="AF1425" s="346">
        <f t="shared" si="285"/>
        <v>0</v>
      </c>
      <c r="AG1425" s="346">
        <f>IF(C1425=Allgemeines!$C$12,SAV!$V1425-SAV!$AH1425,HLOOKUP(Allgemeines!$C$12-1,$AI$4:$AO$2000,ROW(C1425)-3,FALSE)-$AH1425)</f>
        <v>0</v>
      </c>
      <c r="AH1425" s="346">
        <f>HLOOKUP(Allgemeines!$C$12,$AI$4:$AO$2000,ROW(C1425)-3,FALSE)</f>
        <v>0</v>
      </c>
      <c r="AI1425" s="346">
        <f t="shared" si="276"/>
        <v>0</v>
      </c>
      <c r="AJ1425" s="346">
        <f t="shared" si="277"/>
        <v>0</v>
      </c>
      <c r="AK1425" s="346">
        <f t="shared" si="278"/>
        <v>0</v>
      </c>
      <c r="AL1425" s="346">
        <f t="shared" si="279"/>
        <v>0</v>
      </c>
      <c r="AM1425" s="346">
        <f t="shared" si="280"/>
        <v>0</v>
      </c>
      <c r="AN1425" s="346">
        <f t="shared" si="281"/>
        <v>0</v>
      </c>
      <c r="AO1425" s="346">
        <f t="shared" si="282"/>
        <v>0</v>
      </c>
    </row>
    <row r="1426" spans="1:41" x14ac:dyDescent="0.25">
      <c r="A1426" s="369"/>
      <c r="B1426" s="369"/>
      <c r="C1426" s="370"/>
      <c r="D1426" s="369"/>
      <c r="E1426" s="369"/>
      <c r="F1426" s="369"/>
      <c r="G1426" s="344">
        <f t="shared" si="283"/>
        <v>0</v>
      </c>
      <c r="H1426" s="369"/>
      <c r="I1426" s="369"/>
      <c r="J1426" s="369"/>
      <c r="K1426" s="369"/>
      <c r="L1426" s="369"/>
      <c r="M1426" s="369"/>
      <c r="N1426" s="369"/>
      <c r="O1426" s="369"/>
      <c r="P1426" s="371"/>
      <c r="Q1426" s="465">
        <f>IF(C1426&gt;Allgemeines!$C$12,0,SUM(G1426,H1426,J1426,K1426,M1426:N1426)-SUM(I1426,L1426,O1426:P1426))</f>
        <v>0</v>
      </c>
      <c r="R1426" s="369"/>
      <c r="S1426" s="369"/>
      <c r="T1426" s="369"/>
      <c r="U1426" s="369"/>
      <c r="V1426" s="344">
        <f t="shared" si="284"/>
        <v>0</v>
      </c>
      <c r="W1426" s="345">
        <f>IF(ISBLANK($B1426),0,VLOOKUP($B1426,Listen!$A$2:$C$45,2,FALSE))</f>
        <v>0</v>
      </c>
      <c r="X1426" s="345">
        <f>IF(ISBLANK($B1426),0,VLOOKUP($B1426,Listen!$A$2:$C$45,3,FALSE))</f>
        <v>0</v>
      </c>
      <c r="Y1426" s="372">
        <f t="shared" si="286"/>
        <v>0</v>
      </c>
      <c r="Z1426" s="372">
        <f t="shared" si="275"/>
        <v>0</v>
      </c>
      <c r="AA1426" s="372">
        <f t="shared" si="275"/>
        <v>0</v>
      </c>
      <c r="AB1426" s="372">
        <f t="shared" si="275"/>
        <v>0</v>
      </c>
      <c r="AC1426" s="372">
        <f t="shared" si="275"/>
        <v>0</v>
      </c>
      <c r="AD1426" s="372">
        <f t="shared" si="275"/>
        <v>0</v>
      </c>
      <c r="AE1426" s="372">
        <f t="shared" si="275"/>
        <v>0</v>
      </c>
      <c r="AF1426" s="346">
        <f t="shared" si="285"/>
        <v>0</v>
      </c>
      <c r="AG1426" s="346">
        <f>IF(C1426=Allgemeines!$C$12,SAV!$V1426-SAV!$AH1426,HLOOKUP(Allgemeines!$C$12-1,$AI$4:$AO$2000,ROW(C1426)-3,FALSE)-$AH1426)</f>
        <v>0</v>
      </c>
      <c r="AH1426" s="346">
        <f>HLOOKUP(Allgemeines!$C$12,$AI$4:$AO$2000,ROW(C1426)-3,FALSE)</f>
        <v>0</v>
      </c>
      <c r="AI1426" s="346">
        <f t="shared" si="276"/>
        <v>0</v>
      </c>
      <c r="AJ1426" s="346">
        <f t="shared" si="277"/>
        <v>0</v>
      </c>
      <c r="AK1426" s="346">
        <f t="shared" si="278"/>
        <v>0</v>
      </c>
      <c r="AL1426" s="346">
        <f t="shared" si="279"/>
        <v>0</v>
      </c>
      <c r="AM1426" s="346">
        <f t="shared" si="280"/>
        <v>0</v>
      </c>
      <c r="AN1426" s="346">
        <f t="shared" si="281"/>
        <v>0</v>
      </c>
      <c r="AO1426" s="346">
        <f t="shared" si="282"/>
        <v>0</v>
      </c>
    </row>
    <row r="1427" spans="1:41" x14ac:dyDescent="0.25">
      <c r="A1427" s="369"/>
      <c r="B1427" s="369"/>
      <c r="C1427" s="370"/>
      <c r="D1427" s="369"/>
      <c r="E1427" s="369"/>
      <c r="F1427" s="369"/>
      <c r="G1427" s="344">
        <f t="shared" si="283"/>
        <v>0</v>
      </c>
      <c r="H1427" s="369"/>
      <c r="I1427" s="369"/>
      <c r="J1427" s="369"/>
      <c r="K1427" s="369"/>
      <c r="L1427" s="369"/>
      <c r="M1427" s="369"/>
      <c r="N1427" s="369"/>
      <c r="O1427" s="369"/>
      <c r="P1427" s="371"/>
      <c r="Q1427" s="465">
        <f>IF(C1427&gt;Allgemeines!$C$12,0,SUM(G1427,H1427,J1427,K1427,M1427:N1427)-SUM(I1427,L1427,O1427:P1427))</f>
        <v>0</v>
      </c>
      <c r="R1427" s="369"/>
      <c r="S1427" s="369"/>
      <c r="T1427" s="369"/>
      <c r="U1427" s="369"/>
      <c r="V1427" s="344">
        <f t="shared" si="284"/>
        <v>0</v>
      </c>
      <c r="W1427" s="345">
        <f>IF(ISBLANK($B1427),0,VLOOKUP($B1427,Listen!$A$2:$C$45,2,FALSE))</f>
        <v>0</v>
      </c>
      <c r="X1427" s="345">
        <f>IF(ISBLANK($B1427),0,VLOOKUP($B1427,Listen!$A$2:$C$45,3,FALSE))</f>
        <v>0</v>
      </c>
      <c r="Y1427" s="372">
        <f t="shared" si="286"/>
        <v>0</v>
      </c>
      <c r="Z1427" s="372">
        <f t="shared" si="275"/>
        <v>0</v>
      </c>
      <c r="AA1427" s="372">
        <f t="shared" si="275"/>
        <v>0</v>
      </c>
      <c r="AB1427" s="372">
        <f t="shared" si="275"/>
        <v>0</v>
      </c>
      <c r="AC1427" s="372">
        <f t="shared" si="275"/>
        <v>0</v>
      </c>
      <c r="AD1427" s="372">
        <f t="shared" si="275"/>
        <v>0</v>
      </c>
      <c r="AE1427" s="372">
        <f t="shared" si="275"/>
        <v>0</v>
      </c>
      <c r="AF1427" s="346">
        <f t="shared" si="285"/>
        <v>0</v>
      </c>
      <c r="AG1427" s="346">
        <f>IF(C1427=Allgemeines!$C$12,SAV!$V1427-SAV!$AH1427,HLOOKUP(Allgemeines!$C$12-1,$AI$4:$AO$2000,ROW(C1427)-3,FALSE)-$AH1427)</f>
        <v>0</v>
      </c>
      <c r="AH1427" s="346">
        <f>HLOOKUP(Allgemeines!$C$12,$AI$4:$AO$2000,ROW(C1427)-3,FALSE)</f>
        <v>0</v>
      </c>
      <c r="AI1427" s="346">
        <f t="shared" si="276"/>
        <v>0</v>
      </c>
      <c r="AJ1427" s="346">
        <f t="shared" si="277"/>
        <v>0</v>
      </c>
      <c r="AK1427" s="346">
        <f t="shared" si="278"/>
        <v>0</v>
      </c>
      <c r="AL1427" s="346">
        <f t="shared" si="279"/>
        <v>0</v>
      </c>
      <c r="AM1427" s="346">
        <f t="shared" si="280"/>
        <v>0</v>
      </c>
      <c r="AN1427" s="346">
        <f t="shared" si="281"/>
        <v>0</v>
      </c>
      <c r="AO1427" s="346">
        <f t="shared" si="282"/>
        <v>0</v>
      </c>
    </row>
    <row r="1428" spans="1:41" x14ac:dyDescent="0.25">
      <c r="A1428" s="369"/>
      <c r="B1428" s="369"/>
      <c r="C1428" s="370"/>
      <c r="D1428" s="369"/>
      <c r="E1428" s="369"/>
      <c r="F1428" s="369"/>
      <c r="G1428" s="344">
        <f t="shared" si="283"/>
        <v>0</v>
      </c>
      <c r="H1428" s="369"/>
      <c r="I1428" s="369"/>
      <c r="J1428" s="369"/>
      <c r="K1428" s="369"/>
      <c r="L1428" s="369"/>
      <c r="M1428" s="369"/>
      <c r="N1428" s="369"/>
      <c r="O1428" s="369"/>
      <c r="P1428" s="371"/>
      <c r="Q1428" s="465">
        <f>IF(C1428&gt;Allgemeines!$C$12,0,SUM(G1428,H1428,J1428,K1428,M1428:N1428)-SUM(I1428,L1428,O1428:P1428))</f>
        <v>0</v>
      </c>
      <c r="R1428" s="369"/>
      <c r="S1428" s="369"/>
      <c r="T1428" s="369"/>
      <c r="U1428" s="369"/>
      <c r="V1428" s="344">
        <f t="shared" si="284"/>
        <v>0</v>
      </c>
      <c r="W1428" s="345">
        <f>IF(ISBLANK($B1428),0,VLOOKUP($B1428,Listen!$A$2:$C$45,2,FALSE))</f>
        <v>0</v>
      </c>
      <c r="X1428" s="345">
        <f>IF(ISBLANK($B1428),0,VLOOKUP($B1428,Listen!$A$2:$C$45,3,FALSE))</f>
        <v>0</v>
      </c>
      <c r="Y1428" s="372">
        <f t="shared" si="286"/>
        <v>0</v>
      </c>
      <c r="Z1428" s="372">
        <f t="shared" si="275"/>
        <v>0</v>
      </c>
      <c r="AA1428" s="372">
        <f t="shared" si="275"/>
        <v>0</v>
      </c>
      <c r="AB1428" s="372">
        <f t="shared" si="275"/>
        <v>0</v>
      </c>
      <c r="AC1428" s="372">
        <f t="shared" si="275"/>
        <v>0</v>
      </c>
      <c r="AD1428" s="372">
        <f t="shared" si="275"/>
        <v>0</v>
      </c>
      <c r="AE1428" s="372">
        <f t="shared" si="275"/>
        <v>0</v>
      </c>
      <c r="AF1428" s="346">
        <f t="shared" si="285"/>
        <v>0</v>
      </c>
      <c r="AG1428" s="346">
        <f>IF(C1428=Allgemeines!$C$12,SAV!$V1428-SAV!$AH1428,HLOOKUP(Allgemeines!$C$12-1,$AI$4:$AO$2000,ROW(C1428)-3,FALSE)-$AH1428)</f>
        <v>0</v>
      </c>
      <c r="AH1428" s="346">
        <f>HLOOKUP(Allgemeines!$C$12,$AI$4:$AO$2000,ROW(C1428)-3,FALSE)</f>
        <v>0</v>
      </c>
      <c r="AI1428" s="346">
        <f t="shared" si="276"/>
        <v>0</v>
      </c>
      <c r="AJ1428" s="346">
        <f t="shared" si="277"/>
        <v>0</v>
      </c>
      <c r="AK1428" s="346">
        <f t="shared" si="278"/>
        <v>0</v>
      </c>
      <c r="AL1428" s="346">
        <f t="shared" si="279"/>
        <v>0</v>
      </c>
      <c r="AM1428" s="346">
        <f t="shared" si="280"/>
        <v>0</v>
      </c>
      <c r="AN1428" s="346">
        <f t="shared" si="281"/>
        <v>0</v>
      </c>
      <c r="AO1428" s="346">
        <f t="shared" si="282"/>
        <v>0</v>
      </c>
    </row>
    <row r="1429" spans="1:41" x14ac:dyDescent="0.25">
      <c r="A1429" s="369"/>
      <c r="B1429" s="369"/>
      <c r="C1429" s="370"/>
      <c r="D1429" s="369"/>
      <c r="E1429" s="369"/>
      <c r="F1429" s="369"/>
      <c r="G1429" s="344">
        <f t="shared" si="283"/>
        <v>0</v>
      </c>
      <c r="H1429" s="369"/>
      <c r="I1429" s="369"/>
      <c r="J1429" s="369"/>
      <c r="K1429" s="369"/>
      <c r="L1429" s="369"/>
      <c r="M1429" s="369"/>
      <c r="N1429" s="369"/>
      <c r="O1429" s="369"/>
      <c r="P1429" s="371"/>
      <c r="Q1429" s="465">
        <f>IF(C1429&gt;Allgemeines!$C$12,0,SUM(G1429,H1429,J1429,K1429,M1429:N1429)-SUM(I1429,L1429,O1429:P1429))</f>
        <v>0</v>
      </c>
      <c r="R1429" s="369"/>
      <c r="S1429" s="369"/>
      <c r="T1429" s="369"/>
      <c r="U1429" s="369"/>
      <c r="V1429" s="344">
        <f t="shared" si="284"/>
        <v>0</v>
      </c>
      <c r="W1429" s="345">
        <f>IF(ISBLANK($B1429),0,VLOOKUP($B1429,Listen!$A$2:$C$45,2,FALSE))</f>
        <v>0</v>
      </c>
      <c r="X1429" s="345">
        <f>IF(ISBLANK($B1429),0,VLOOKUP($B1429,Listen!$A$2:$C$45,3,FALSE))</f>
        <v>0</v>
      </c>
      <c r="Y1429" s="372">
        <f t="shared" si="286"/>
        <v>0</v>
      </c>
      <c r="Z1429" s="372">
        <f t="shared" si="275"/>
        <v>0</v>
      </c>
      <c r="AA1429" s="372">
        <f t="shared" si="275"/>
        <v>0</v>
      </c>
      <c r="AB1429" s="372">
        <f t="shared" si="275"/>
        <v>0</v>
      </c>
      <c r="AC1429" s="372">
        <f t="shared" si="275"/>
        <v>0</v>
      </c>
      <c r="AD1429" s="372">
        <f t="shared" si="275"/>
        <v>0</v>
      </c>
      <c r="AE1429" s="372">
        <f t="shared" si="275"/>
        <v>0</v>
      </c>
      <c r="AF1429" s="346">
        <f t="shared" si="285"/>
        <v>0</v>
      </c>
      <c r="AG1429" s="346">
        <f>IF(C1429=Allgemeines!$C$12,SAV!$V1429-SAV!$AH1429,HLOOKUP(Allgemeines!$C$12-1,$AI$4:$AO$2000,ROW(C1429)-3,FALSE)-$AH1429)</f>
        <v>0</v>
      </c>
      <c r="AH1429" s="346">
        <f>HLOOKUP(Allgemeines!$C$12,$AI$4:$AO$2000,ROW(C1429)-3,FALSE)</f>
        <v>0</v>
      </c>
      <c r="AI1429" s="346">
        <f t="shared" si="276"/>
        <v>0</v>
      </c>
      <c r="AJ1429" s="346">
        <f t="shared" si="277"/>
        <v>0</v>
      </c>
      <c r="AK1429" s="346">
        <f t="shared" si="278"/>
        <v>0</v>
      </c>
      <c r="AL1429" s="346">
        <f t="shared" si="279"/>
        <v>0</v>
      </c>
      <c r="AM1429" s="346">
        <f t="shared" si="280"/>
        <v>0</v>
      </c>
      <c r="AN1429" s="346">
        <f t="shared" si="281"/>
        <v>0</v>
      </c>
      <c r="AO1429" s="346">
        <f t="shared" si="282"/>
        <v>0</v>
      </c>
    </row>
    <row r="1430" spans="1:41" x14ac:dyDescent="0.25">
      <c r="A1430" s="369"/>
      <c r="B1430" s="369"/>
      <c r="C1430" s="370"/>
      <c r="D1430" s="369"/>
      <c r="E1430" s="369"/>
      <c r="F1430" s="369"/>
      <c r="G1430" s="344">
        <f t="shared" si="283"/>
        <v>0</v>
      </c>
      <c r="H1430" s="369"/>
      <c r="I1430" s="369"/>
      <c r="J1430" s="369"/>
      <c r="K1430" s="369"/>
      <c r="L1430" s="369"/>
      <c r="M1430" s="369"/>
      <c r="N1430" s="369"/>
      <c r="O1430" s="369"/>
      <c r="P1430" s="371"/>
      <c r="Q1430" s="465">
        <f>IF(C1430&gt;Allgemeines!$C$12,0,SUM(G1430,H1430,J1430,K1430,M1430:N1430)-SUM(I1430,L1430,O1430:P1430))</f>
        <v>0</v>
      </c>
      <c r="R1430" s="369"/>
      <c r="S1430" s="369"/>
      <c r="T1430" s="369"/>
      <c r="U1430" s="369"/>
      <c r="V1430" s="344">
        <f t="shared" si="284"/>
        <v>0</v>
      </c>
      <c r="W1430" s="345">
        <f>IF(ISBLANK($B1430),0,VLOOKUP($B1430,Listen!$A$2:$C$45,2,FALSE))</f>
        <v>0</v>
      </c>
      <c r="X1430" s="345">
        <f>IF(ISBLANK($B1430),0,VLOOKUP($B1430,Listen!$A$2:$C$45,3,FALSE))</f>
        <v>0</v>
      </c>
      <c r="Y1430" s="372">
        <f t="shared" si="286"/>
        <v>0</v>
      </c>
      <c r="Z1430" s="372">
        <f t="shared" si="275"/>
        <v>0</v>
      </c>
      <c r="AA1430" s="372">
        <f t="shared" si="275"/>
        <v>0</v>
      </c>
      <c r="AB1430" s="372">
        <f t="shared" si="275"/>
        <v>0</v>
      </c>
      <c r="AC1430" s="372">
        <f t="shared" si="275"/>
        <v>0</v>
      </c>
      <c r="AD1430" s="372">
        <f t="shared" si="275"/>
        <v>0</v>
      </c>
      <c r="AE1430" s="372">
        <f t="shared" si="275"/>
        <v>0</v>
      </c>
      <c r="AF1430" s="346">
        <f t="shared" si="285"/>
        <v>0</v>
      </c>
      <c r="AG1430" s="346">
        <f>IF(C1430=Allgemeines!$C$12,SAV!$V1430-SAV!$AH1430,HLOOKUP(Allgemeines!$C$12-1,$AI$4:$AO$2000,ROW(C1430)-3,FALSE)-$AH1430)</f>
        <v>0</v>
      </c>
      <c r="AH1430" s="346">
        <f>HLOOKUP(Allgemeines!$C$12,$AI$4:$AO$2000,ROW(C1430)-3,FALSE)</f>
        <v>0</v>
      </c>
      <c r="AI1430" s="346">
        <f t="shared" si="276"/>
        <v>0</v>
      </c>
      <c r="AJ1430" s="346">
        <f t="shared" si="277"/>
        <v>0</v>
      </c>
      <c r="AK1430" s="346">
        <f t="shared" si="278"/>
        <v>0</v>
      </c>
      <c r="AL1430" s="346">
        <f t="shared" si="279"/>
        <v>0</v>
      </c>
      <c r="AM1430" s="346">
        <f t="shared" si="280"/>
        <v>0</v>
      </c>
      <c r="AN1430" s="346">
        <f t="shared" si="281"/>
        <v>0</v>
      </c>
      <c r="AO1430" s="346">
        <f t="shared" si="282"/>
        <v>0</v>
      </c>
    </row>
    <row r="1431" spans="1:41" x14ac:dyDescent="0.25">
      <c r="A1431" s="369"/>
      <c r="B1431" s="369"/>
      <c r="C1431" s="370"/>
      <c r="D1431" s="369"/>
      <c r="E1431" s="369"/>
      <c r="F1431" s="369"/>
      <c r="G1431" s="344">
        <f t="shared" si="283"/>
        <v>0</v>
      </c>
      <c r="H1431" s="369"/>
      <c r="I1431" s="369"/>
      <c r="J1431" s="369"/>
      <c r="K1431" s="369"/>
      <c r="L1431" s="369"/>
      <c r="M1431" s="369"/>
      <c r="N1431" s="369"/>
      <c r="O1431" s="369"/>
      <c r="P1431" s="371"/>
      <c r="Q1431" s="465">
        <f>IF(C1431&gt;Allgemeines!$C$12,0,SUM(G1431,H1431,J1431,K1431,M1431:N1431)-SUM(I1431,L1431,O1431:P1431))</f>
        <v>0</v>
      </c>
      <c r="R1431" s="369"/>
      <c r="S1431" s="369"/>
      <c r="T1431" s="369"/>
      <c r="U1431" s="369"/>
      <c r="V1431" s="344">
        <f t="shared" si="284"/>
        <v>0</v>
      </c>
      <c r="W1431" s="345">
        <f>IF(ISBLANK($B1431),0,VLOOKUP($B1431,Listen!$A$2:$C$45,2,FALSE))</f>
        <v>0</v>
      </c>
      <c r="X1431" s="345">
        <f>IF(ISBLANK($B1431),0,VLOOKUP($B1431,Listen!$A$2:$C$45,3,FALSE))</f>
        <v>0</v>
      </c>
      <c r="Y1431" s="372">
        <f t="shared" si="286"/>
        <v>0</v>
      </c>
      <c r="Z1431" s="372">
        <f t="shared" si="275"/>
        <v>0</v>
      </c>
      <c r="AA1431" s="372">
        <f t="shared" si="275"/>
        <v>0</v>
      </c>
      <c r="AB1431" s="372">
        <f t="shared" si="275"/>
        <v>0</v>
      </c>
      <c r="AC1431" s="372">
        <f t="shared" si="275"/>
        <v>0</v>
      </c>
      <c r="AD1431" s="372">
        <f t="shared" si="275"/>
        <v>0</v>
      </c>
      <c r="AE1431" s="372">
        <f t="shared" si="275"/>
        <v>0</v>
      </c>
      <c r="AF1431" s="346">
        <f t="shared" si="285"/>
        <v>0</v>
      </c>
      <c r="AG1431" s="346">
        <f>IF(C1431=Allgemeines!$C$12,SAV!$V1431-SAV!$AH1431,HLOOKUP(Allgemeines!$C$12-1,$AI$4:$AO$2000,ROW(C1431)-3,FALSE)-$AH1431)</f>
        <v>0</v>
      </c>
      <c r="AH1431" s="346">
        <f>HLOOKUP(Allgemeines!$C$12,$AI$4:$AO$2000,ROW(C1431)-3,FALSE)</f>
        <v>0</v>
      </c>
      <c r="AI1431" s="346">
        <f t="shared" si="276"/>
        <v>0</v>
      </c>
      <c r="AJ1431" s="346">
        <f t="shared" si="277"/>
        <v>0</v>
      </c>
      <c r="AK1431" s="346">
        <f t="shared" si="278"/>
        <v>0</v>
      </c>
      <c r="AL1431" s="346">
        <f t="shared" si="279"/>
        <v>0</v>
      </c>
      <c r="AM1431" s="346">
        <f t="shared" si="280"/>
        <v>0</v>
      </c>
      <c r="AN1431" s="346">
        <f t="shared" si="281"/>
        <v>0</v>
      </c>
      <c r="AO1431" s="346">
        <f t="shared" si="282"/>
        <v>0</v>
      </c>
    </row>
    <row r="1432" spans="1:41" x14ac:dyDescent="0.25">
      <c r="A1432" s="369"/>
      <c r="B1432" s="369"/>
      <c r="C1432" s="370"/>
      <c r="D1432" s="369"/>
      <c r="E1432" s="369"/>
      <c r="F1432" s="369"/>
      <c r="G1432" s="344">
        <f t="shared" si="283"/>
        <v>0</v>
      </c>
      <c r="H1432" s="369"/>
      <c r="I1432" s="369"/>
      <c r="J1432" s="369"/>
      <c r="K1432" s="369"/>
      <c r="L1432" s="369"/>
      <c r="M1432" s="369"/>
      <c r="N1432" s="369"/>
      <c r="O1432" s="369"/>
      <c r="P1432" s="371"/>
      <c r="Q1432" s="465">
        <f>IF(C1432&gt;Allgemeines!$C$12,0,SUM(G1432,H1432,J1432,K1432,M1432:N1432)-SUM(I1432,L1432,O1432:P1432))</f>
        <v>0</v>
      </c>
      <c r="R1432" s="369"/>
      <c r="S1432" s="369"/>
      <c r="T1432" s="369"/>
      <c r="U1432" s="369"/>
      <c r="V1432" s="344">
        <f t="shared" si="284"/>
        <v>0</v>
      </c>
      <c r="W1432" s="345">
        <f>IF(ISBLANK($B1432),0,VLOOKUP($B1432,Listen!$A$2:$C$45,2,FALSE))</f>
        <v>0</v>
      </c>
      <c r="X1432" s="345">
        <f>IF(ISBLANK($B1432),0,VLOOKUP($B1432,Listen!$A$2:$C$45,3,FALSE))</f>
        <v>0</v>
      </c>
      <c r="Y1432" s="372">
        <f t="shared" si="286"/>
        <v>0</v>
      </c>
      <c r="Z1432" s="372">
        <f t="shared" si="275"/>
        <v>0</v>
      </c>
      <c r="AA1432" s="372">
        <f t="shared" si="275"/>
        <v>0</v>
      </c>
      <c r="AB1432" s="372">
        <f t="shared" si="275"/>
        <v>0</v>
      </c>
      <c r="AC1432" s="372">
        <f t="shared" si="275"/>
        <v>0</v>
      </c>
      <c r="AD1432" s="372">
        <f t="shared" si="275"/>
        <v>0</v>
      </c>
      <c r="AE1432" s="372">
        <f t="shared" si="275"/>
        <v>0</v>
      </c>
      <c r="AF1432" s="346">
        <f t="shared" si="285"/>
        <v>0</v>
      </c>
      <c r="AG1432" s="346">
        <f>IF(C1432=Allgemeines!$C$12,SAV!$V1432-SAV!$AH1432,HLOOKUP(Allgemeines!$C$12-1,$AI$4:$AO$2000,ROW(C1432)-3,FALSE)-$AH1432)</f>
        <v>0</v>
      </c>
      <c r="AH1432" s="346">
        <f>HLOOKUP(Allgemeines!$C$12,$AI$4:$AO$2000,ROW(C1432)-3,FALSE)</f>
        <v>0</v>
      </c>
      <c r="AI1432" s="346">
        <f t="shared" si="276"/>
        <v>0</v>
      </c>
      <c r="AJ1432" s="346">
        <f t="shared" si="277"/>
        <v>0</v>
      </c>
      <c r="AK1432" s="346">
        <f t="shared" si="278"/>
        <v>0</v>
      </c>
      <c r="AL1432" s="346">
        <f t="shared" si="279"/>
        <v>0</v>
      </c>
      <c r="AM1432" s="346">
        <f t="shared" si="280"/>
        <v>0</v>
      </c>
      <c r="AN1432" s="346">
        <f t="shared" si="281"/>
        <v>0</v>
      </c>
      <c r="AO1432" s="346">
        <f t="shared" si="282"/>
        <v>0</v>
      </c>
    </row>
    <row r="1433" spans="1:41" x14ac:dyDescent="0.25">
      <c r="A1433" s="369"/>
      <c r="B1433" s="369"/>
      <c r="C1433" s="370"/>
      <c r="D1433" s="369"/>
      <c r="E1433" s="369"/>
      <c r="F1433" s="369"/>
      <c r="G1433" s="344">
        <f t="shared" si="283"/>
        <v>0</v>
      </c>
      <c r="H1433" s="369"/>
      <c r="I1433" s="369"/>
      <c r="J1433" s="369"/>
      <c r="K1433" s="369"/>
      <c r="L1433" s="369"/>
      <c r="M1433" s="369"/>
      <c r="N1433" s="369"/>
      <c r="O1433" s="369"/>
      <c r="P1433" s="371"/>
      <c r="Q1433" s="465">
        <f>IF(C1433&gt;Allgemeines!$C$12,0,SUM(G1433,H1433,J1433,K1433,M1433:N1433)-SUM(I1433,L1433,O1433:P1433))</f>
        <v>0</v>
      </c>
      <c r="R1433" s="369"/>
      <c r="S1433" s="369"/>
      <c r="T1433" s="369"/>
      <c r="U1433" s="369"/>
      <c r="V1433" s="344">
        <f t="shared" si="284"/>
        <v>0</v>
      </c>
      <c r="W1433" s="345">
        <f>IF(ISBLANK($B1433),0,VLOOKUP($B1433,Listen!$A$2:$C$45,2,FALSE))</f>
        <v>0</v>
      </c>
      <c r="X1433" s="345">
        <f>IF(ISBLANK($B1433),0,VLOOKUP($B1433,Listen!$A$2:$C$45,3,FALSE))</f>
        <v>0</v>
      </c>
      <c r="Y1433" s="372">
        <f t="shared" si="286"/>
        <v>0</v>
      </c>
      <c r="Z1433" s="372">
        <f t="shared" si="275"/>
        <v>0</v>
      </c>
      <c r="AA1433" s="372">
        <f t="shared" si="275"/>
        <v>0</v>
      </c>
      <c r="AB1433" s="372">
        <f t="shared" si="275"/>
        <v>0</v>
      </c>
      <c r="AC1433" s="372">
        <f t="shared" si="275"/>
        <v>0</v>
      </c>
      <c r="AD1433" s="372">
        <f t="shared" si="275"/>
        <v>0</v>
      </c>
      <c r="AE1433" s="372">
        <f t="shared" si="275"/>
        <v>0</v>
      </c>
      <c r="AF1433" s="346">
        <f t="shared" si="285"/>
        <v>0</v>
      </c>
      <c r="AG1433" s="346">
        <f>IF(C1433=Allgemeines!$C$12,SAV!$V1433-SAV!$AH1433,HLOOKUP(Allgemeines!$C$12-1,$AI$4:$AO$2000,ROW(C1433)-3,FALSE)-$AH1433)</f>
        <v>0</v>
      </c>
      <c r="AH1433" s="346">
        <f>HLOOKUP(Allgemeines!$C$12,$AI$4:$AO$2000,ROW(C1433)-3,FALSE)</f>
        <v>0</v>
      </c>
      <c r="AI1433" s="346">
        <f t="shared" si="276"/>
        <v>0</v>
      </c>
      <c r="AJ1433" s="346">
        <f t="shared" si="277"/>
        <v>0</v>
      </c>
      <c r="AK1433" s="346">
        <f t="shared" si="278"/>
        <v>0</v>
      </c>
      <c r="AL1433" s="346">
        <f t="shared" si="279"/>
        <v>0</v>
      </c>
      <c r="AM1433" s="346">
        <f t="shared" si="280"/>
        <v>0</v>
      </c>
      <c r="AN1433" s="346">
        <f t="shared" si="281"/>
        <v>0</v>
      </c>
      <c r="AO1433" s="346">
        <f t="shared" si="282"/>
        <v>0</v>
      </c>
    </row>
    <row r="1434" spans="1:41" x14ac:dyDescent="0.25">
      <c r="A1434" s="369"/>
      <c r="B1434" s="369"/>
      <c r="C1434" s="370"/>
      <c r="D1434" s="369"/>
      <c r="E1434" s="369"/>
      <c r="F1434" s="369"/>
      <c r="G1434" s="344">
        <f t="shared" si="283"/>
        <v>0</v>
      </c>
      <c r="H1434" s="369"/>
      <c r="I1434" s="369"/>
      <c r="J1434" s="369"/>
      <c r="K1434" s="369"/>
      <c r="L1434" s="369"/>
      <c r="M1434" s="369"/>
      <c r="N1434" s="369"/>
      <c r="O1434" s="369"/>
      <c r="P1434" s="371"/>
      <c r="Q1434" s="465">
        <f>IF(C1434&gt;Allgemeines!$C$12,0,SUM(G1434,H1434,J1434,K1434,M1434:N1434)-SUM(I1434,L1434,O1434:P1434))</f>
        <v>0</v>
      </c>
      <c r="R1434" s="369"/>
      <c r="S1434" s="369"/>
      <c r="T1434" s="369"/>
      <c r="U1434" s="369"/>
      <c r="V1434" s="344">
        <f t="shared" si="284"/>
        <v>0</v>
      </c>
      <c r="W1434" s="345">
        <f>IF(ISBLANK($B1434),0,VLOOKUP($B1434,Listen!$A$2:$C$45,2,FALSE))</f>
        <v>0</v>
      </c>
      <c r="X1434" s="345">
        <f>IF(ISBLANK($B1434),0,VLOOKUP($B1434,Listen!$A$2:$C$45,3,FALSE))</f>
        <v>0</v>
      </c>
      <c r="Y1434" s="372">
        <f t="shared" si="286"/>
        <v>0</v>
      </c>
      <c r="Z1434" s="372">
        <f t="shared" si="275"/>
        <v>0</v>
      </c>
      <c r="AA1434" s="372">
        <f t="shared" si="275"/>
        <v>0</v>
      </c>
      <c r="AB1434" s="372">
        <f t="shared" ref="Z1434:AE1476" si="287">$W1434</f>
        <v>0</v>
      </c>
      <c r="AC1434" s="372">
        <f t="shared" si="287"/>
        <v>0</v>
      </c>
      <c r="AD1434" s="372">
        <f t="shared" si="287"/>
        <v>0</v>
      </c>
      <c r="AE1434" s="372">
        <f t="shared" si="287"/>
        <v>0</v>
      </c>
      <c r="AF1434" s="346">
        <f t="shared" si="285"/>
        <v>0</v>
      </c>
      <c r="AG1434" s="346">
        <f>IF(C1434=Allgemeines!$C$12,SAV!$V1434-SAV!$AH1434,HLOOKUP(Allgemeines!$C$12-1,$AI$4:$AO$2000,ROW(C1434)-3,FALSE)-$AH1434)</f>
        <v>0</v>
      </c>
      <c r="AH1434" s="346">
        <f>HLOOKUP(Allgemeines!$C$12,$AI$4:$AO$2000,ROW(C1434)-3,FALSE)</f>
        <v>0</v>
      </c>
      <c r="AI1434" s="346">
        <f t="shared" si="276"/>
        <v>0</v>
      </c>
      <c r="AJ1434" s="346">
        <f t="shared" si="277"/>
        <v>0</v>
      </c>
      <c r="AK1434" s="346">
        <f t="shared" si="278"/>
        <v>0</v>
      </c>
      <c r="AL1434" s="346">
        <f t="shared" si="279"/>
        <v>0</v>
      </c>
      <c r="AM1434" s="346">
        <f t="shared" si="280"/>
        <v>0</v>
      </c>
      <c r="AN1434" s="346">
        <f t="shared" si="281"/>
        <v>0</v>
      </c>
      <c r="AO1434" s="346">
        <f t="shared" si="282"/>
        <v>0</v>
      </c>
    </row>
    <row r="1435" spans="1:41" x14ac:dyDescent="0.25">
      <c r="A1435" s="369"/>
      <c r="B1435" s="369"/>
      <c r="C1435" s="370"/>
      <c r="D1435" s="369"/>
      <c r="E1435" s="369"/>
      <c r="F1435" s="369"/>
      <c r="G1435" s="344">
        <f t="shared" si="283"/>
        <v>0</v>
      </c>
      <c r="H1435" s="369"/>
      <c r="I1435" s="369"/>
      <c r="J1435" s="369"/>
      <c r="K1435" s="369"/>
      <c r="L1435" s="369"/>
      <c r="M1435" s="369"/>
      <c r="N1435" s="369"/>
      <c r="O1435" s="369"/>
      <c r="P1435" s="371"/>
      <c r="Q1435" s="465">
        <f>IF(C1435&gt;Allgemeines!$C$12,0,SUM(G1435,H1435,J1435,K1435,M1435:N1435)-SUM(I1435,L1435,O1435:P1435))</f>
        <v>0</v>
      </c>
      <c r="R1435" s="369"/>
      <c r="S1435" s="369"/>
      <c r="T1435" s="369"/>
      <c r="U1435" s="369"/>
      <c r="V1435" s="344">
        <f t="shared" si="284"/>
        <v>0</v>
      </c>
      <c r="W1435" s="345">
        <f>IF(ISBLANK($B1435),0,VLOOKUP($B1435,Listen!$A$2:$C$45,2,FALSE))</f>
        <v>0</v>
      </c>
      <c r="X1435" s="345">
        <f>IF(ISBLANK($B1435),0,VLOOKUP($B1435,Listen!$A$2:$C$45,3,FALSE))</f>
        <v>0</v>
      </c>
      <c r="Y1435" s="372">
        <f t="shared" si="286"/>
        <v>0</v>
      </c>
      <c r="Z1435" s="372">
        <f t="shared" si="287"/>
        <v>0</v>
      </c>
      <c r="AA1435" s="372">
        <f t="shared" si="287"/>
        <v>0</v>
      </c>
      <c r="AB1435" s="372">
        <f t="shared" si="287"/>
        <v>0</v>
      </c>
      <c r="AC1435" s="372">
        <f t="shared" si="287"/>
        <v>0</v>
      </c>
      <c r="AD1435" s="372">
        <f t="shared" si="287"/>
        <v>0</v>
      </c>
      <c r="AE1435" s="372">
        <f t="shared" si="287"/>
        <v>0</v>
      </c>
      <c r="AF1435" s="346">
        <f t="shared" si="285"/>
        <v>0</v>
      </c>
      <c r="AG1435" s="346">
        <f>IF(C1435=Allgemeines!$C$12,SAV!$V1435-SAV!$AH1435,HLOOKUP(Allgemeines!$C$12-1,$AI$4:$AO$2000,ROW(C1435)-3,FALSE)-$AH1435)</f>
        <v>0</v>
      </c>
      <c r="AH1435" s="346">
        <f>HLOOKUP(Allgemeines!$C$12,$AI$4:$AO$2000,ROW(C1435)-3,FALSE)</f>
        <v>0</v>
      </c>
      <c r="AI1435" s="346">
        <f t="shared" si="276"/>
        <v>0</v>
      </c>
      <c r="AJ1435" s="346">
        <f t="shared" si="277"/>
        <v>0</v>
      </c>
      <c r="AK1435" s="346">
        <f t="shared" si="278"/>
        <v>0</v>
      </c>
      <c r="AL1435" s="346">
        <f t="shared" si="279"/>
        <v>0</v>
      </c>
      <c r="AM1435" s="346">
        <f t="shared" si="280"/>
        <v>0</v>
      </c>
      <c r="AN1435" s="346">
        <f t="shared" si="281"/>
        <v>0</v>
      </c>
      <c r="AO1435" s="346">
        <f t="shared" si="282"/>
        <v>0</v>
      </c>
    </row>
    <row r="1436" spans="1:41" x14ac:dyDescent="0.25">
      <c r="A1436" s="369"/>
      <c r="B1436" s="369"/>
      <c r="C1436" s="370"/>
      <c r="D1436" s="369"/>
      <c r="E1436" s="369"/>
      <c r="F1436" s="369"/>
      <c r="G1436" s="344">
        <f t="shared" si="283"/>
        <v>0</v>
      </c>
      <c r="H1436" s="369"/>
      <c r="I1436" s="369"/>
      <c r="J1436" s="369"/>
      <c r="K1436" s="369"/>
      <c r="L1436" s="369"/>
      <c r="M1436" s="369"/>
      <c r="N1436" s="369"/>
      <c r="O1436" s="369"/>
      <c r="P1436" s="371"/>
      <c r="Q1436" s="465">
        <f>IF(C1436&gt;Allgemeines!$C$12,0,SUM(G1436,H1436,J1436,K1436,M1436:N1436)-SUM(I1436,L1436,O1436:P1436))</f>
        <v>0</v>
      </c>
      <c r="R1436" s="369"/>
      <c r="S1436" s="369"/>
      <c r="T1436" s="369"/>
      <c r="U1436" s="369"/>
      <c r="V1436" s="344">
        <f t="shared" si="284"/>
        <v>0</v>
      </c>
      <c r="W1436" s="345">
        <f>IF(ISBLANK($B1436),0,VLOOKUP($B1436,Listen!$A$2:$C$45,2,FALSE))</f>
        <v>0</v>
      </c>
      <c r="X1436" s="345">
        <f>IF(ISBLANK($B1436),0,VLOOKUP($B1436,Listen!$A$2:$C$45,3,FALSE))</f>
        <v>0</v>
      </c>
      <c r="Y1436" s="372">
        <f t="shared" si="286"/>
        <v>0</v>
      </c>
      <c r="Z1436" s="372">
        <f t="shared" si="287"/>
        <v>0</v>
      </c>
      <c r="AA1436" s="372">
        <f t="shared" si="287"/>
        <v>0</v>
      </c>
      <c r="AB1436" s="372">
        <f t="shared" si="287"/>
        <v>0</v>
      </c>
      <c r="AC1436" s="372">
        <f t="shared" si="287"/>
        <v>0</v>
      </c>
      <c r="AD1436" s="372">
        <f t="shared" si="287"/>
        <v>0</v>
      </c>
      <c r="AE1436" s="372">
        <f t="shared" si="287"/>
        <v>0</v>
      </c>
      <c r="AF1436" s="346">
        <f t="shared" si="285"/>
        <v>0</v>
      </c>
      <c r="AG1436" s="346">
        <f>IF(C1436=Allgemeines!$C$12,SAV!$V1436-SAV!$AH1436,HLOOKUP(Allgemeines!$C$12-1,$AI$4:$AO$2000,ROW(C1436)-3,FALSE)-$AH1436)</f>
        <v>0</v>
      </c>
      <c r="AH1436" s="346">
        <f>HLOOKUP(Allgemeines!$C$12,$AI$4:$AO$2000,ROW(C1436)-3,FALSE)</f>
        <v>0</v>
      </c>
      <c r="AI1436" s="346">
        <f t="shared" si="276"/>
        <v>0</v>
      </c>
      <c r="AJ1436" s="346">
        <f t="shared" si="277"/>
        <v>0</v>
      </c>
      <c r="AK1436" s="346">
        <f t="shared" si="278"/>
        <v>0</v>
      </c>
      <c r="AL1436" s="346">
        <f t="shared" si="279"/>
        <v>0</v>
      </c>
      <c r="AM1436" s="346">
        <f t="shared" si="280"/>
        <v>0</v>
      </c>
      <c r="AN1436" s="346">
        <f t="shared" si="281"/>
        <v>0</v>
      </c>
      <c r="AO1436" s="346">
        <f t="shared" si="282"/>
        <v>0</v>
      </c>
    </row>
    <row r="1437" spans="1:41" x14ac:dyDescent="0.25">
      <c r="A1437" s="369"/>
      <c r="B1437" s="369"/>
      <c r="C1437" s="370"/>
      <c r="D1437" s="369"/>
      <c r="E1437" s="369"/>
      <c r="F1437" s="369"/>
      <c r="G1437" s="344">
        <f t="shared" si="283"/>
        <v>0</v>
      </c>
      <c r="H1437" s="369"/>
      <c r="I1437" s="369"/>
      <c r="J1437" s="369"/>
      <c r="K1437" s="369"/>
      <c r="L1437" s="369"/>
      <c r="M1437" s="369"/>
      <c r="N1437" s="369"/>
      <c r="O1437" s="369"/>
      <c r="P1437" s="371"/>
      <c r="Q1437" s="465">
        <f>IF(C1437&gt;Allgemeines!$C$12,0,SUM(G1437,H1437,J1437,K1437,M1437:N1437)-SUM(I1437,L1437,O1437:P1437))</f>
        <v>0</v>
      </c>
      <c r="R1437" s="369"/>
      <c r="S1437" s="369"/>
      <c r="T1437" s="369"/>
      <c r="U1437" s="369"/>
      <c r="V1437" s="344">
        <f t="shared" si="284"/>
        <v>0</v>
      </c>
      <c r="W1437" s="345">
        <f>IF(ISBLANK($B1437),0,VLOOKUP($B1437,Listen!$A$2:$C$45,2,FALSE))</f>
        <v>0</v>
      </c>
      <c r="X1437" s="345">
        <f>IF(ISBLANK($B1437),0,VLOOKUP($B1437,Listen!$A$2:$C$45,3,FALSE))</f>
        <v>0</v>
      </c>
      <c r="Y1437" s="372">
        <f t="shared" si="286"/>
        <v>0</v>
      </c>
      <c r="Z1437" s="372">
        <f t="shared" si="287"/>
        <v>0</v>
      </c>
      <c r="AA1437" s="372">
        <f t="shared" si="287"/>
        <v>0</v>
      </c>
      <c r="AB1437" s="372">
        <f t="shared" si="287"/>
        <v>0</v>
      </c>
      <c r="AC1437" s="372">
        <f t="shared" si="287"/>
        <v>0</v>
      </c>
      <c r="AD1437" s="372">
        <f t="shared" si="287"/>
        <v>0</v>
      </c>
      <c r="AE1437" s="372">
        <f t="shared" si="287"/>
        <v>0</v>
      </c>
      <c r="AF1437" s="346">
        <f t="shared" si="285"/>
        <v>0</v>
      </c>
      <c r="AG1437" s="346">
        <f>IF(C1437=Allgemeines!$C$12,SAV!$V1437-SAV!$AH1437,HLOOKUP(Allgemeines!$C$12-1,$AI$4:$AO$2000,ROW(C1437)-3,FALSE)-$AH1437)</f>
        <v>0</v>
      </c>
      <c r="AH1437" s="346">
        <f>HLOOKUP(Allgemeines!$C$12,$AI$4:$AO$2000,ROW(C1437)-3,FALSE)</f>
        <v>0</v>
      </c>
      <c r="AI1437" s="346">
        <f t="shared" si="276"/>
        <v>0</v>
      </c>
      <c r="AJ1437" s="346">
        <f t="shared" si="277"/>
        <v>0</v>
      </c>
      <c r="AK1437" s="346">
        <f t="shared" si="278"/>
        <v>0</v>
      </c>
      <c r="AL1437" s="346">
        <f t="shared" si="279"/>
        <v>0</v>
      </c>
      <c r="AM1437" s="346">
        <f t="shared" si="280"/>
        <v>0</v>
      </c>
      <c r="AN1437" s="346">
        <f t="shared" si="281"/>
        <v>0</v>
      </c>
      <c r="AO1437" s="346">
        <f t="shared" si="282"/>
        <v>0</v>
      </c>
    </row>
    <row r="1438" spans="1:41" x14ac:dyDescent="0.25">
      <c r="A1438" s="369"/>
      <c r="B1438" s="369"/>
      <c r="C1438" s="370"/>
      <c r="D1438" s="369"/>
      <c r="E1438" s="369"/>
      <c r="F1438" s="369"/>
      <c r="G1438" s="344">
        <f t="shared" si="283"/>
        <v>0</v>
      </c>
      <c r="H1438" s="369"/>
      <c r="I1438" s="369"/>
      <c r="J1438" s="369"/>
      <c r="K1438" s="369"/>
      <c r="L1438" s="369"/>
      <c r="M1438" s="369"/>
      <c r="N1438" s="369"/>
      <c r="O1438" s="369"/>
      <c r="P1438" s="371"/>
      <c r="Q1438" s="465">
        <f>IF(C1438&gt;Allgemeines!$C$12,0,SUM(G1438,H1438,J1438,K1438,M1438:N1438)-SUM(I1438,L1438,O1438:P1438))</f>
        <v>0</v>
      </c>
      <c r="R1438" s="369"/>
      <c r="S1438" s="369"/>
      <c r="T1438" s="369"/>
      <c r="U1438" s="369"/>
      <c r="V1438" s="344">
        <f t="shared" si="284"/>
        <v>0</v>
      </c>
      <c r="W1438" s="345">
        <f>IF(ISBLANK($B1438),0,VLOOKUP($B1438,Listen!$A$2:$C$45,2,FALSE))</f>
        <v>0</v>
      </c>
      <c r="X1438" s="345">
        <f>IF(ISBLANK($B1438),0,VLOOKUP($B1438,Listen!$A$2:$C$45,3,FALSE))</f>
        <v>0</v>
      </c>
      <c r="Y1438" s="372">
        <f t="shared" si="286"/>
        <v>0</v>
      </c>
      <c r="Z1438" s="372">
        <f t="shared" si="287"/>
        <v>0</v>
      </c>
      <c r="AA1438" s="372">
        <f t="shared" si="287"/>
        <v>0</v>
      </c>
      <c r="AB1438" s="372">
        <f t="shared" si="287"/>
        <v>0</v>
      </c>
      <c r="AC1438" s="372">
        <f t="shared" si="287"/>
        <v>0</v>
      </c>
      <c r="AD1438" s="372">
        <f t="shared" si="287"/>
        <v>0</v>
      </c>
      <c r="AE1438" s="372">
        <f t="shared" si="287"/>
        <v>0</v>
      </c>
      <c r="AF1438" s="346">
        <f t="shared" si="285"/>
        <v>0</v>
      </c>
      <c r="AG1438" s="346">
        <f>IF(C1438=Allgemeines!$C$12,SAV!$V1438-SAV!$AH1438,HLOOKUP(Allgemeines!$C$12-1,$AI$4:$AO$2000,ROW(C1438)-3,FALSE)-$AH1438)</f>
        <v>0</v>
      </c>
      <c r="AH1438" s="346">
        <f>HLOOKUP(Allgemeines!$C$12,$AI$4:$AO$2000,ROW(C1438)-3,FALSE)</f>
        <v>0</v>
      </c>
      <c r="AI1438" s="346">
        <f t="shared" si="276"/>
        <v>0</v>
      </c>
      <c r="AJ1438" s="346">
        <f t="shared" si="277"/>
        <v>0</v>
      </c>
      <c r="AK1438" s="346">
        <f t="shared" si="278"/>
        <v>0</v>
      </c>
      <c r="AL1438" s="346">
        <f t="shared" si="279"/>
        <v>0</v>
      </c>
      <c r="AM1438" s="346">
        <f t="shared" si="280"/>
        <v>0</v>
      </c>
      <c r="AN1438" s="346">
        <f t="shared" si="281"/>
        <v>0</v>
      </c>
      <c r="AO1438" s="346">
        <f t="shared" si="282"/>
        <v>0</v>
      </c>
    </row>
    <row r="1439" spans="1:41" x14ac:dyDescent="0.25">
      <c r="A1439" s="369"/>
      <c r="B1439" s="369"/>
      <c r="C1439" s="370"/>
      <c r="D1439" s="369"/>
      <c r="E1439" s="369"/>
      <c r="F1439" s="369"/>
      <c r="G1439" s="344">
        <f t="shared" si="283"/>
        <v>0</v>
      </c>
      <c r="H1439" s="369"/>
      <c r="I1439" s="369"/>
      <c r="J1439" s="369"/>
      <c r="K1439" s="369"/>
      <c r="L1439" s="369"/>
      <c r="M1439" s="369"/>
      <c r="N1439" s="369"/>
      <c r="O1439" s="369"/>
      <c r="P1439" s="371"/>
      <c r="Q1439" s="465">
        <f>IF(C1439&gt;Allgemeines!$C$12,0,SUM(G1439,H1439,J1439,K1439,M1439:N1439)-SUM(I1439,L1439,O1439:P1439))</f>
        <v>0</v>
      </c>
      <c r="R1439" s="369"/>
      <c r="S1439" s="369"/>
      <c r="T1439" s="369"/>
      <c r="U1439" s="369"/>
      <c r="V1439" s="344">
        <f t="shared" si="284"/>
        <v>0</v>
      </c>
      <c r="W1439" s="345">
        <f>IF(ISBLANK($B1439),0,VLOOKUP($B1439,Listen!$A$2:$C$45,2,FALSE))</f>
        <v>0</v>
      </c>
      <c r="X1439" s="345">
        <f>IF(ISBLANK($B1439),0,VLOOKUP($B1439,Listen!$A$2:$C$45,3,FALSE))</f>
        <v>0</v>
      </c>
      <c r="Y1439" s="372">
        <f t="shared" si="286"/>
        <v>0</v>
      </c>
      <c r="Z1439" s="372">
        <f t="shared" si="287"/>
        <v>0</v>
      </c>
      <c r="AA1439" s="372">
        <f t="shared" si="287"/>
        <v>0</v>
      </c>
      <c r="AB1439" s="372">
        <f t="shared" si="287"/>
        <v>0</v>
      </c>
      <c r="AC1439" s="372">
        <f t="shared" si="287"/>
        <v>0</v>
      </c>
      <c r="AD1439" s="372">
        <f t="shared" si="287"/>
        <v>0</v>
      </c>
      <c r="AE1439" s="372">
        <f t="shared" si="287"/>
        <v>0</v>
      </c>
      <c r="AF1439" s="346">
        <f t="shared" si="285"/>
        <v>0</v>
      </c>
      <c r="AG1439" s="346">
        <f>IF(C1439=Allgemeines!$C$12,SAV!$V1439-SAV!$AH1439,HLOOKUP(Allgemeines!$C$12-1,$AI$4:$AO$2000,ROW(C1439)-3,FALSE)-$AH1439)</f>
        <v>0</v>
      </c>
      <c r="AH1439" s="346">
        <f>HLOOKUP(Allgemeines!$C$12,$AI$4:$AO$2000,ROW(C1439)-3,FALSE)</f>
        <v>0</v>
      </c>
      <c r="AI1439" s="346">
        <f t="shared" si="276"/>
        <v>0</v>
      </c>
      <c r="AJ1439" s="346">
        <f t="shared" si="277"/>
        <v>0</v>
      </c>
      <c r="AK1439" s="346">
        <f t="shared" si="278"/>
        <v>0</v>
      </c>
      <c r="AL1439" s="346">
        <f t="shared" si="279"/>
        <v>0</v>
      </c>
      <c r="AM1439" s="346">
        <f t="shared" si="280"/>
        <v>0</v>
      </c>
      <c r="AN1439" s="346">
        <f t="shared" si="281"/>
        <v>0</v>
      </c>
      <c r="AO1439" s="346">
        <f t="shared" si="282"/>
        <v>0</v>
      </c>
    </row>
    <row r="1440" spans="1:41" x14ac:dyDescent="0.25">
      <c r="A1440" s="369"/>
      <c r="B1440" s="369"/>
      <c r="C1440" s="370"/>
      <c r="D1440" s="369"/>
      <c r="E1440" s="369"/>
      <c r="F1440" s="369"/>
      <c r="G1440" s="344">
        <f t="shared" si="283"/>
        <v>0</v>
      </c>
      <c r="H1440" s="369"/>
      <c r="I1440" s="369"/>
      <c r="J1440" s="369"/>
      <c r="K1440" s="369"/>
      <c r="L1440" s="369"/>
      <c r="M1440" s="369"/>
      <c r="N1440" s="369"/>
      <c r="O1440" s="369"/>
      <c r="P1440" s="371"/>
      <c r="Q1440" s="465">
        <f>IF(C1440&gt;Allgemeines!$C$12,0,SUM(G1440,H1440,J1440,K1440,M1440:N1440)-SUM(I1440,L1440,O1440:P1440))</f>
        <v>0</v>
      </c>
      <c r="R1440" s="369"/>
      <c r="S1440" s="369"/>
      <c r="T1440" s="369"/>
      <c r="U1440" s="369"/>
      <c r="V1440" s="344">
        <f t="shared" si="284"/>
        <v>0</v>
      </c>
      <c r="W1440" s="345">
        <f>IF(ISBLANK($B1440),0,VLOOKUP($B1440,Listen!$A$2:$C$45,2,FALSE))</f>
        <v>0</v>
      </c>
      <c r="X1440" s="345">
        <f>IF(ISBLANK($B1440),0,VLOOKUP($B1440,Listen!$A$2:$C$45,3,FALSE))</f>
        <v>0</v>
      </c>
      <c r="Y1440" s="372">
        <f t="shared" si="286"/>
        <v>0</v>
      </c>
      <c r="Z1440" s="372">
        <f t="shared" si="287"/>
        <v>0</v>
      </c>
      <c r="AA1440" s="372">
        <f t="shared" si="287"/>
        <v>0</v>
      </c>
      <c r="AB1440" s="372">
        <f t="shared" si="287"/>
        <v>0</v>
      </c>
      <c r="AC1440" s="372">
        <f t="shared" si="287"/>
        <v>0</v>
      </c>
      <c r="AD1440" s="372">
        <f t="shared" si="287"/>
        <v>0</v>
      </c>
      <c r="AE1440" s="372">
        <f t="shared" si="287"/>
        <v>0</v>
      </c>
      <c r="AF1440" s="346">
        <f t="shared" si="285"/>
        <v>0</v>
      </c>
      <c r="AG1440" s="346">
        <f>IF(C1440=Allgemeines!$C$12,SAV!$V1440-SAV!$AH1440,HLOOKUP(Allgemeines!$C$12-1,$AI$4:$AO$2000,ROW(C1440)-3,FALSE)-$AH1440)</f>
        <v>0</v>
      </c>
      <c r="AH1440" s="346">
        <f>HLOOKUP(Allgemeines!$C$12,$AI$4:$AO$2000,ROW(C1440)-3,FALSE)</f>
        <v>0</v>
      </c>
      <c r="AI1440" s="346">
        <f t="shared" si="276"/>
        <v>0</v>
      </c>
      <c r="AJ1440" s="346">
        <f t="shared" si="277"/>
        <v>0</v>
      </c>
      <c r="AK1440" s="346">
        <f t="shared" si="278"/>
        <v>0</v>
      </c>
      <c r="AL1440" s="346">
        <f t="shared" si="279"/>
        <v>0</v>
      </c>
      <c r="AM1440" s="346">
        <f t="shared" si="280"/>
        <v>0</v>
      </c>
      <c r="AN1440" s="346">
        <f t="shared" si="281"/>
        <v>0</v>
      </c>
      <c r="AO1440" s="346">
        <f t="shared" si="282"/>
        <v>0</v>
      </c>
    </row>
    <row r="1441" spans="1:41" x14ac:dyDescent="0.25">
      <c r="A1441" s="369"/>
      <c r="B1441" s="369"/>
      <c r="C1441" s="370"/>
      <c r="D1441" s="369"/>
      <c r="E1441" s="369"/>
      <c r="F1441" s="369"/>
      <c r="G1441" s="344">
        <f t="shared" si="283"/>
        <v>0</v>
      </c>
      <c r="H1441" s="369"/>
      <c r="I1441" s="369"/>
      <c r="J1441" s="369"/>
      <c r="K1441" s="369"/>
      <c r="L1441" s="369"/>
      <c r="M1441" s="369"/>
      <c r="N1441" s="369"/>
      <c r="O1441" s="369"/>
      <c r="P1441" s="371"/>
      <c r="Q1441" s="465">
        <f>IF(C1441&gt;Allgemeines!$C$12,0,SUM(G1441,H1441,J1441,K1441,M1441:N1441)-SUM(I1441,L1441,O1441:P1441))</f>
        <v>0</v>
      </c>
      <c r="R1441" s="369"/>
      <c r="S1441" s="369"/>
      <c r="T1441" s="369"/>
      <c r="U1441" s="369"/>
      <c r="V1441" s="344">
        <f t="shared" si="284"/>
        <v>0</v>
      </c>
      <c r="W1441" s="345">
        <f>IF(ISBLANK($B1441),0,VLOOKUP($B1441,Listen!$A$2:$C$45,2,FALSE))</f>
        <v>0</v>
      </c>
      <c r="X1441" s="345">
        <f>IF(ISBLANK($B1441),0,VLOOKUP($B1441,Listen!$A$2:$C$45,3,FALSE))</f>
        <v>0</v>
      </c>
      <c r="Y1441" s="372">
        <f t="shared" si="286"/>
        <v>0</v>
      </c>
      <c r="Z1441" s="372">
        <f t="shared" si="287"/>
        <v>0</v>
      </c>
      <c r="AA1441" s="372">
        <f t="shared" si="287"/>
        <v>0</v>
      </c>
      <c r="AB1441" s="372">
        <f t="shared" si="287"/>
        <v>0</v>
      </c>
      <c r="AC1441" s="372">
        <f t="shared" si="287"/>
        <v>0</v>
      </c>
      <c r="AD1441" s="372">
        <f t="shared" si="287"/>
        <v>0</v>
      </c>
      <c r="AE1441" s="372">
        <f t="shared" si="287"/>
        <v>0</v>
      </c>
      <c r="AF1441" s="346">
        <f t="shared" si="285"/>
        <v>0</v>
      </c>
      <c r="AG1441" s="346">
        <f>IF(C1441=Allgemeines!$C$12,SAV!$V1441-SAV!$AH1441,HLOOKUP(Allgemeines!$C$12-1,$AI$4:$AO$2000,ROW(C1441)-3,FALSE)-$AH1441)</f>
        <v>0</v>
      </c>
      <c r="AH1441" s="346">
        <f>HLOOKUP(Allgemeines!$C$12,$AI$4:$AO$2000,ROW(C1441)-3,FALSE)</f>
        <v>0</v>
      </c>
      <c r="AI1441" s="346">
        <f t="shared" si="276"/>
        <v>0</v>
      </c>
      <c r="AJ1441" s="346">
        <f t="shared" si="277"/>
        <v>0</v>
      </c>
      <c r="AK1441" s="346">
        <f t="shared" si="278"/>
        <v>0</v>
      </c>
      <c r="AL1441" s="346">
        <f t="shared" si="279"/>
        <v>0</v>
      </c>
      <c r="AM1441" s="346">
        <f t="shared" si="280"/>
        <v>0</v>
      </c>
      <c r="AN1441" s="346">
        <f t="shared" si="281"/>
        <v>0</v>
      </c>
      <c r="AO1441" s="346">
        <f t="shared" si="282"/>
        <v>0</v>
      </c>
    </row>
    <row r="1442" spans="1:41" x14ac:dyDescent="0.25">
      <c r="A1442" s="369"/>
      <c r="B1442" s="369"/>
      <c r="C1442" s="370"/>
      <c r="D1442" s="369"/>
      <c r="E1442" s="369"/>
      <c r="F1442" s="369"/>
      <c r="G1442" s="344">
        <f t="shared" si="283"/>
        <v>0</v>
      </c>
      <c r="H1442" s="369"/>
      <c r="I1442" s="369"/>
      <c r="J1442" s="369"/>
      <c r="K1442" s="369"/>
      <c r="L1442" s="369"/>
      <c r="M1442" s="369"/>
      <c r="N1442" s="369"/>
      <c r="O1442" s="369"/>
      <c r="P1442" s="371"/>
      <c r="Q1442" s="465">
        <f>IF(C1442&gt;Allgemeines!$C$12,0,SUM(G1442,H1442,J1442,K1442,M1442:N1442)-SUM(I1442,L1442,O1442:P1442))</f>
        <v>0</v>
      </c>
      <c r="R1442" s="369"/>
      <c r="S1442" s="369"/>
      <c r="T1442" s="369"/>
      <c r="U1442" s="369"/>
      <c r="V1442" s="344">
        <f t="shared" si="284"/>
        <v>0</v>
      </c>
      <c r="W1442" s="345">
        <f>IF(ISBLANK($B1442),0,VLOOKUP($B1442,Listen!$A$2:$C$45,2,FALSE))</f>
        <v>0</v>
      </c>
      <c r="X1442" s="345">
        <f>IF(ISBLANK($B1442),0,VLOOKUP($B1442,Listen!$A$2:$C$45,3,FALSE))</f>
        <v>0</v>
      </c>
      <c r="Y1442" s="372">
        <f t="shared" si="286"/>
        <v>0</v>
      </c>
      <c r="Z1442" s="372">
        <f t="shared" si="287"/>
        <v>0</v>
      </c>
      <c r="AA1442" s="372">
        <f t="shared" si="287"/>
        <v>0</v>
      </c>
      <c r="AB1442" s="372">
        <f t="shared" si="287"/>
        <v>0</v>
      </c>
      <c r="AC1442" s="372">
        <f t="shared" si="287"/>
        <v>0</v>
      </c>
      <c r="AD1442" s="372">
        <f t="shared" si="287"/>
        <v>0</v>
      </c>
      <c r="AE1442" s="372">
        <f t="shared" si="287"/>
        <v>0</v>
      </c>
      <c r="AF1442" s="346">
        <f t="shared" si="285"/>
        <v>0</v>
      </c>
      <c r="AG1442" s="346">
        <f>IF(C1442=Allgemeines!$C$12,SAV!$V1442-SAV!$AH1442,HLOOKUP(Allgemeines!$C$12-1,$AI$4:$AO$2000,ROW(C1442)-3,FALSE)-$AH1442)</f>
        <v>0</v>
      </c>
      <c r="AH1442" s="346">
        <f>HLOOKUP(Allgemeines!$C$12,$AI$4:$AO$2000,ROW(C1442)-3,FALSE)</f>
        <v>0</v>
      </c>
      <c r="AI1442" s="346">
        <f t="shared" si="276"/>
        <v>0</v>
      </c>
      <c r="AJ1442" s="346">
        <f t="shared" si="277"/>
        <v>0</v>
      </c>
      <c r="AK1442" s="346">
        <f t="shared" si="278"/>
        <v>0</v>
      </c>
      <c r="AL1442" s="346">
        <f t="shared" si="279"/>
        <v>0</v>
      </c>
      <c r="AM1442" s="346">
        <f t="shared" si="280"/>
        <v>0</v>
      </c>
      <c r="AN1442" s="346">
        <f t="shared" si="281"/>
        <v>0</v>
      </c>
      <c r="AO1442" s="346">
        <f t="shared" si="282"/>
        <v>0</v>
      </c>
    </row>
    <row r="1443" spans="1:41" x14ac:dyDescent="0.25">
      <c r="A1443" s="369"/>
      <c r="B1443" s="369"/>
      <c r="C1443" s="370"/>
      <c r="D1443" s="369"/>
      <c r="E1443" s="369"/>
      <c r="F1443" s="369"/>
      <c r="G1443" s="344">
        <f t="shared" si="283"/>
        <v>0</v>
      </c>
      <c r="H1443" s="369"/>
      <c r="I1443" s="369"/>
      <c r="J1443" s="369"/>
      <c r="K1443" s="369"/>
      <c r="L1443" s="369"/>
      <c r="M1443" s="369"/>
      <c r="N1443" s="369"/>
      <c r="O1443" s="369"/>
      <c r="P1443" s="371"/>
      <c r="Q1443" s="465">
        <f>IF(C1443&gt;Allgemeines!$C$12,0,SUM(G1443,H1443,J1443,K1443,M1443:N1443)-SUM(I1443,L1443,O1443:P1443))</f>
        <v>0</v>
      </c>
      <c r="R1443" s="369"/>
      <c r="S1443" s="369"/>
      <c r="T1443" s="369"/>
      <c r="U1443" s="369"/>
      <c r="V1443" s="344">
        <f t="shared" si="284"/>
        <v>0</v>
      </c>
      <c r="W1443" s="345">
        <f>IF(ISBLANK($B1443),0,VLOOKUP($B1443,Listen!$A$2:$C$45,2,FALSE))</f>
        <v>0</v>
      </c>
      <c r="X1443" s="345">
        <f>IF(ISBLANK($B1443),0,VLOOKUP($B1443,Listen!$A$2:$C$45,3,FALSE))</f>
        <v>0</v>
      </c>
      <c r="Y1443" s="372">
        <f t="shared" si="286"/>
        <v>0</v>
      </c>
      <c r="Z1443" s="372">
        <f t="shared" si="287"/>
        <v>0</v>
      </c>
      <c r="AA1443" s="372">
        <f t="shared" si="287"/>
        <v>0</v>
      </c>
      <c r="AB1443" s="372">
        <f t="shared" si="287"/>
        <v>0</v>
      </c>
      <c r="AC1443" s="372">
        <f t="shared" si="287"/>
        <v>0</v>
      </c>
      <c r="AD1443" s="372">
        <f t="shared" si="287"/>
        <v>0</v>
      </c>
      <c r="AE1443" s="372">
        <f t="shared" si="287"/>
        <v>0</v>
      </c>
      <c r="AF1443" s="346">
        <f t="shared" si="285"/>
        <v>0</v>
      </c>
      <c r="AG1443" s="346">
        <f>IF(C1443=Allgemeines!$C$12,SAV!$V1443-SAV!$AH1443,HLOOKUP(Allgemeines!$C$12-1,$AI$4:$AO$2000,ROW(C1443)-3,FALSE)-$AH1443)</f>
        <v>0</v>
      </c>
      <c r="AH1443" s="346">
        <f>HLOOKUP(Allgemeines!$C$12,$AI$4:$AO$2000,ROW(C1443)-3,FALSE)</f>
        <v>0</v>
      </c>
      <c r="AI1443" s="346">
        <f t="shared" si="276"/>
        <v>0</v>
      </c>
      <c r="AJ1443" s="346">
        <f t="shared" si="277"/>
        <v>0</v>
      </c>
      <c r="AK1443" s="346">
        <f t="shared" si="278"/>
        <v>0</v>
      </c>
      <c r="AL1443" s="346">
        <f t="shared" si="279"/>
        <v>0</v>
      </c>
      <c r="AM1443" s="346">
        <f t="shared" si="280"/>
        <v>0</v>
      </c>
      <c r="AN1443" s="346">
        <f t="shared" si="281"/>
        <v>0</v>
      </c>
      <c r="AO1443" s="346">
        <f t="shared" si="282"/>
        <v>0</v>
      </c>
    </row>
    <row r="1444" spans="1:41" x14ac:dyDescent="0.25">
      <c r="A1444" s="369"/>
      <c r="B1444" s="369"/>
      <c r="C1444" s="370"/>
      <c r="D1444" s="369"/>
      <c r="E1444" s="369"/>
      <c r="F1444" s="369"/>
      <c r="G1444" s="344">
        <f t="shared" si="283"/>
        <v>0</v>
      </c>
      <c r="H1444" s="369"/>
      <c r="I1444" s="369"/>
      <c r="J1444" s="369"/>
      <c r="K1444" s="369"/>
      <c r="L1444" s="369"/>
      <c r="M1444" s="369"/>
      <c r="N1444" s="369"/>
      <c r="O1444" s="369"/>
      <c r="P1444" s="371"/>
      <c r="Q1444" s="465">
        <f>IF(C1444&gt;Allgemeines!$C$12,0,SUM(G1444,H1444,J1444,K1444,M1444:N1444)-SUM(I1444,L1444,O1444:P1444))</f>
        <v>0</v>
      </c>
      <c r="R1444" s="369"/>
      <c r="S1444" s="369"/>
      <c r="T1444" s="369"/>
      <c r="U1444" s="369"/>
      <c r="V1444" s="344">
        <f t="shared" si="284"/>
        <v>0</v>
      </c>
      <c r="W1444" s="345">
        <f>IF(ISBLANK($B1444),0,VLOOKUP($B1444,Listen!$A$2:$C$45,2,FALSE))</f>
        <v>0</v>
      </c>
      <c r="X1444" s="345">
        <f>IF(ISBLANK($B1444),0,VLOOKUP($B1444,Listen!$A$2:$C$45,3,FALSE))</f>
        <v>0</v>
      </c>
      <c r="Y1444" s="372">
        <f t="shared" si="286"/>
        <v>0</v>
      </c>
      <c r="Z1444" s="372">
        <f t="shared" si="287"/>
        <v>0</v>
      </c>
      <c r="AA1444" s="372">
        <f t="shared" si="287"/>
        <v>0</v>
      </c>
      <c r="AB1444" s="372">
        <f t="shared" si="287"/>
        <v>0</v>
      </c>
      <c r="AC1444" s="372">
        <f t="shared" si="287"/>
        <v>0</v>
      </c>
      <c r="AD1444" s="372">
        <f t="shared" si="287"/>
        <v>0</v>
      </c>
      <c r="AE1444" s="372">
        <f t="shared" si="287"/>
        <v>0</v>
      </c>
      <c r="AF1444" s="346">
        <f t="shared" si="285"/>
        <v>0</v>
      </c>
      <c r="AG1444" s="346">
        <f>IF(C1444=Allgemeines!$C$12,SAV!$V1444-SAV!$AH1444,HLOOKUP(Allgemeines!$C$12-1,$AI$4:$AO$2000,ROW(C1444)-3,FALSE)-$AH1444)</f>
        <v>0</v>
      </c>
      <c r="AH1444" s="346">
        <f>HLOOKUP(Allgemeines!$C$12,$AI$4:$AO$2000,ROW(C1444)-3,FALSE)</f>
        <v>0</v>
      </c>
      <c r="AI1444" s="346">
        <f t="shared" si="276"/>
        <v>0</v>
      </c>
      <c r="AJ1444" s="346">
        <f t="shared" si="277"/>
        <v>0</v>
      </c>
      <c r="AK1444" s="346">
        <f t="shared" si="278"/>
        <v>0</v>
      </c>
      <c r="AL1444" s="346">
        <f t="shared" si="279"/>
        <v>0</v>
      </c>
      <c r="AM1444" s="346">
        <f t="shared" si="280"/>
        <v>0</v>
      </c>
      <c r="AN1444" s="346">
        <f t="shared" si="281"/>
        <v>0</v>
      </c>
      <c r="AO1444" s="346">
        <f t="shared" si="282"/>
        <v>0</v>
      </c>
    </row>
    <row r="1445" spans="1:41" x14ac:dyDescent="0.25">
      <c r="A1445" s="369"/>
      <c r="B1445" s="369"/>
      <c r="C1445" s="370"/>
      <c r="D1445" s="369"/>
      <c r="E1445" s="369"/>
      <c r="F1445" s="369"/>
      <c r="G1445" s="344">
        <f t="shared" si="283"/>
        <v>0</v>
      </c>
      <c r="H1445" s="369"/>
      <c r="I1445" s="369"/>
      <c r="J1445" s="369"/>
      <c r="K1445" s="369"/>
      <c r="L1445" s="369"/>
      <c r="M1445" s="369"/>
      <c r="N1445" s="369"/>
      <c r="O1445" s="369"/>
      <c r="P1445" s="371"/>
      <c r="Q1445" s="465">
        <f>IF(C1445&gt;Allgemeines!$C$12,0,SUM(G1445,H1445,J1445,K1445,M1445:N1445)-SUM(I1445,L1445,O1445:P1445))</f>
        <v>0</v>
      </c>
      <c r="R1445" s="369"/>
      <c r="S1445" s="369"/>
      <c r="T1445" s="369"/>
      <c r="U1445" s="369"/>
      <c r="V1445" s="344">
        <f t="shared" si="284"/>
        <v>0</v>
      </c>
      <c r="W1445" s="345">
        <f>IF(ISBLANK($B1445),0,VLOOKUP($B1445,Listen!$A$2:$C$45,2,FALSE))</f>
        <v>0</v>
      </c>
      <c r="X1445" s="345">
        <f>IF(ISBLANK($B1445),0,VLOOKUP($B1445,Listen!$A$2:$C$45,3,FALSE))</f>
        <v>0</v>
      </c>
      <c r="Y1445" s="372">
        <f t="shared" si="286"/>
        <v>0</v>
      </c>
      <c r="Z1445" s="372">
        <f t="shared" si="287"/>
        <v>0</v>
      </c>
      <c r="AA1445" s="372">
        <f t="shared" si="287"/>
        <v>0</v>
      </c>
      <c r="AB1445" s="372">
        <f t="shared" si="287"/>
        <v>0</v>
      </c>
      <c r="AC1445" s="372">
        <f t="shared" si="287"/>
        <v>0</v>
      </c>
      <c r="AD1445" s="372">
        <f t="shared" si="287"/>
        <v>0</v>
      </c>
      <c r="AE1445" s="372">
        <f t="shared" si="287"/>
        <v>0</v>
      </c>
      <c r="AF1445" s="346">
        <f t="shared" si="285"/>
        <v>0</v>
      </c>
      <c r="AG1445" s="346">
        <f>IF(C1445=Allgemeines!$C$12,SAV!$V1445-SAV!$AH1445,HLOOKUP(Allgemeines!$C$12-1,$AI$4:$AO$2000,ROW(C1445)-3,FALSE)-$AH1445)</f>
        <v>0</v>
      </c>
      <c r="AH1445" s="346">
        <f>HLOOKUP(Allgemeines!$C$12,$AI$4:$AO$2000,ROW(C1445)-3,FALSE)</f>
        <v>0</v>
      </c>
      <c r="AI1445" s="346">
        <f t="shared" si="276"/>
        <v>0</v>
      </c>
      <c r="AJ1445" s="346">
        <f t="shared" si="277"/>
        <v>0</v>
      </c>
      <c r="AK1445" s="346">
        <f t="shared" si="278"/>
        <v>0</v>
      </c>
      <c r="AL1445" s="346">
        <f t="shared" si="279"/>
        <v>0</v>
      </c>
      <c r="AM1445" s="346">
        <f t="shared" si="280"/>
        <v>0</v>
      </c>
      <c r="AN1445" s="346">
        <f t="shared" si="281"/>
        <v>0</v>
      </c>
      <c r="AO1445" s="346">
        <f t="shared" si="282"/>
        <v>0</v>
      </c>
    </row>
    <row r="1446" spans="1:41" x14ac:dyDescent="0.25">
      <c r="A1446" s="369"/>
      <c r="B1446" s="369"/>
      <c r="C1446" s="370"/>
      <c r="D1446" s="369"/>
      <c r="E1446" s="369"/>
      <c r="F1446" s="369"/>
      <c r="G1446" s="344">
        <f t="shared" si="283"/>
        <v>0</v>
      </c>
      <c r="H1446" s="369"/>
      <c r="I1446" s="369"/>
      <c r="J1446" s="369"/>
      <c r="K1446" s="369"/>
      <c r="L1446" s="369"/>
      <c r="M1446" s="369"/>
      <c r="N1446" s="369"/>
      <c r="O1446" s="369"/>
      <c r="P1446" s="371"/>
      <c r="Q1446" s="465">
        <f>IF(C1446&gt;Allgemeines!$C$12,0,SUM(G1446,H1446,J1446,K1446,M1446:N1446)-SUM(I1446,L1446,O1446:P1446))</f>
        <v>0</v>
      </c>
      <c r="R1446" s="369"/>
      <c r="S1446" s="369"/>
      <c r="T1446" s="369"/>
      <c r="U1446" s="369"/>
      <c r="V1446" s="344">
        <f t="shared" si="284"/>
        <v>0</v>
      </c>
      <c r="W1446" s="345">
        <f>IF(ISBLANK($B1446),0,VLOOKUP($B1446,Listen!$A$2:$C$45,2,FALSE))</f>
        <v>0</v>
      </c>
      <c r="X1446" s="345">
        <f>IF(ISBLANK($B1446),0,VLOOKUP($B1446,Listen!$A$2:$C$45,3,FALSE))</f>
        <v>0</v>
      </c>
      <c r="Y1446" s="372">
        <f t="shared" si="286"/>
        <v>0</v>
      </c>
      <c r="Z1446" s="372">
        <f t="shared" si="287"/>
        <v>0</v>
      </c>
      <c r="AA1446" s="372">
        <f t="shared" si="287"/>
        <v>0</v>
      </c>
      <c r="AB1446" s="372">
        <f t="shared" si="287"/>
        <v>0</v>
      </c>
      <c r="AC1446" s="372">
        <f t="shared" si="287"/>
        <v>0</v>
      </c>
      <c r="AD1446" s="372">
        <f t="shared" si="287"/>
        <v>0</v>
      </c>
      <c r="AE1446" s="372">
        <f t="shared" si="287"/>
        <v>0</v>
      </c>
      <c r="AF1446" s="346">
        <f t="shared" si="285"/>
        <v>0</v>
      </c>
      <c r="AG1446" s="346">
        <f>IF(C1446=Allgemeines!$C$12,SAV!$V1446-SAV!$AH1446,HLOOKUP(Allgemeines!$C$12-1,$AI$4:$AO$2000,ROW(C1446)-3,FALSE)-$AH1446)</f>
        <v>0</v>
      </c>
      <c r="AH1446" s="346">
        <f>HLOOKUP(Allgemeines!$C$12,$AI$4:$AO$2000,ROW(C1446)-3,FALSE)</f>
        <v>0</v>
      </c>
      <c r="AI1446" s="346">
        <f t="shared" si="276"/>
        <v>0</v>
      </c>
      <c r="AJ1446" s="346">
        <f t="shared" si="277"/>
        <v>0</v>
      </c>
      <c r="AK1446" s="346">
        <f t="shared" si="278"/>
        <v>0</v>
      </c>
      <c r="AL1446" s="346">
        <f t="shared" si="279"/>
        <v>0</v>
      </c>
      <c r="AM1446" s="346">
        <f t="shared" si="280"/>
        <v>0</v>
      </c>
      <c r="AN1446" s="346">
        <f t="shared" si="281"/>
        <v>0</v>
      </c>
      <c r="AO1446" s="346">
        <f t="shared" si="282"/>
        <v>0</v>
      </c>
    </row>
    <row r="1447" spans="1:41" x14ac:dyDescent="0.25">
      <c r="A1447" s="369"/>
      <c r="B1447" s="369"/>
      <c r="C1447" s="370"/>
      <c r="D1447" s="369"/>
      <c r="E1447" s="369"/>
      <c r="F1447" s="369"/>
      <c r="G1447" s="344">
        <f t="shared" si="283"/>
        <v>0</v>
      </c>
      <c r="H1447" s="369"/>
      <c r="I1447" s="369"/>
      <c r="J1447" s="369"/>
      <c r="K1447" s="369"/>
      <c r="L1447" s="369"/>
      <c r="M1447" s="369"/>
      <c r="N1447" s="369"/>
      <c r="O1447" s="369"/>
      <c r="P1447" s="371"/>
      <c r="Q1447" s="465">
        <f>IF(C1447&gt;Allgemeines!$C$12,0,SUM(G1447,H1447,J1447,K1447,M1447:N1447)-SUM(I1447,L1447,O1447:P1447))</f>
        <v>0</v>
      </c>
      <c r="R1447" s="369"/>
      <c r="S1447" s="369"/>
      <c r="T1447" s="369"/>
      <c r="U1447" s="369"/>
      <c r="V1447" s="344">
        <f t="shared" si="284"/>
        <v>0</v>
      </c>
      <c r="W1447" s="345">
        <f>IF(ISBLANK($B1447),0,VLOOKUP($B1447,Listen!$A$2:$C$45,2,FALSE))</f>
        <v>0</v>
      </c>
      <c r="X1447" s="345">
        <f>IF(ISBLANK($B1447),0,VLOOKUP($B1447,Listen!$A$2:$C$45,3,FALSE))</f>
        <v>0</v>
      </c>
      <c r="Y1447" s="372">
        <f t="shared" si="286"/>
        <v>0</v>
      </c>
      <c r="Z1447" s="372">
        <f t="shared" si="287"/>
        <v>0</v>
      </c>
      <c r="AA1447" s="372">
        <f t="shared" si="287"/>
        <v>0</v>
      </c>
      <c r="AB1447" s="372">
        <f t="shared" si="287"/>
        <v>0</v>
      </c>
      <c r="AC1447" s="372">
        <f t="shared" si="287"/>
        <v>0</v>
      </c>
      <c r="AD1447" s="372">
        <f t="shared" si="287"/>
        <v>0</v>
      </c>
      <c r="AE1447" s="372">
        <f t="shared" si="287"/>
        <v>0</v>
      </c>
      <c r="AF1447" s="346">
        <f t="shared" si="285"/>
        <v>0</v>
      </c>
      <c r="AG1447" s="346">
        <f>IF(C1447=Allgemeines!$C$12,SAV!$V1447-SAV!$AH1447,HLOOKUP(Allgemeines!$C$12-1,$AI$4:$AO$2000,ROW(C1447)-3,FALSE)-$AH1447)</f>
        <v>0</v>
      </c>
      <c r="AH1447" s="346">
        <f>HLOOKUP(Allgemeines!$C$12,$AI$4:$AO$2000,ROW(C1447)-3,FALSE)</f>
        <v>0</v>
      </c>
      <c r="AI1447" s="346">
        <f t="shared" si="276"/>
        <v>0</v>
      </c>
      <c r="AJ1447" s="346">
        <f t="shared" si="277"/>
        <v>0</v>
      </c>
      <c r="AK1447" s="346">
        <f t="shared" si="278"/>
        <v>0</v>
      </c>
      <c r="AL1447" s="346">
        <f t="shared" si="279"/>
        <v>0</v>
      </c>
      <c r="AM1447" s="346">
        <f t="shared" si="280"/>
        <v>0</v>
      </c>
      <c r="AN1447" s="346">
        <f t="shared" si="281"/>
        <v>0</v>
      </c>
      <c r="AO1447" s="346">
        <f t="shared" si="282"/>
        <v>0</v>
      </c>
    </row>
    <row r="1448" spans="1:41" x14ac:dyDescent="0.25">
      <c r="A1448" s="369"/>
      <c r="B1448" s="369"/>
      <c r="C1448" s="370"/>
      <c r="D1448" s="369"/>
      <c r="E1448" s="369"/>
      <c r="F1448" s="369"/>
      <c r="G1448" s="344">
        <f t="shared" si="283"/>
        <v>0</v>
      </c>
      <c r="H1448" s="369"/>
      <c r="I1448" s="369"/>
      <c r="J1448" s="369"/>
      <c r="K1448" s="369"/>
      <c r="L1448" s="369"/>
      <c r="M1448" s="369"/>
      <c r="N1448" s="369"/>
      <c r="O1448" s="369"/>
      <c r="P1448" s="371"/>
      <c r="Q1448" s="465">
        <f>IF(C1448&gt;Allgemeines!$C$12,0,SUM(G1448,H1448,J1448,K1448,M1448:N1448)-SUM(I1448,L1448,O1448:P1448))</f>
        <v>0</v>
      </c>
      <c r="R1448" s="369"/>
      <c r="S1448" s="369"/>
      <c r="T1448" s="369"/>
      <c r="U1448" s="369"/>
      <c r="V1448" s="344">
        <f t="shared" si="284"/>
        <v>0</v>
      </c>
      <c r="W1448" s="345">
        <f>IF(ISBLANK($B1448),0,VLOOKUP($B1448,Listen!$A$2:$C$45,2,FALSE))</f>
        <v>0</v>
      </c>
      <c r="X1448" s="345">
        <f>IF(ISBLANK($B1448),0,VLOOKUP($B1448,Listen!$A$2:$C$45,3,FALSE))</f>
        <v>0</v>
      </c>
      <c r="Y1448" s="372">
        <f t="shared" si="286"/>
        <v>0</v>
      </c>
      <c r="Z1448" s="372">
        <f t="shared" si="287"/>
        <v>0</v>
      </c>
      <c r="AA1448" s="372">
        <f t="shared" si="287"/>
        <v>0</v>
      </c>
      <c r="AB1448" s="372">
        <f t="shared" si="287"/>
        <v>0</v>
      </c>
      <c r="AC1448" s="372">
        <f t="shared" si="287"/>
        <v>0</v>
      </c>
      <c r="AD1448" s="372">
        <f t="shared" si="287"/>
        <v>0</v>
      </c>
      <c r="AE1448" s="372">
        <f t="shared" si="287"/>
        <v>0</v>
      </c>
      <c r="AF1448" s="346">
        <f t="shared" si="285"/>
        <v>0</v>
      </c>
      <c r="AG1448" s="346">
        <f>IF(C1448=Allgemeines!$C$12,SAV!$V1448-SAV!$AH1448,HLOOKUP(Allgemeines!$C$12-1,$AI$4:$AO$2000,ROW(C1448)-3,FALSE)-$AH1448)</f>
        <v>0</v>
      </c>
      <c r="AH1448" s="346">
        <f>HLOOKUP(Allgemeines!$C$12,$AI$4:$AO$2000,ROW(C1448)-3,FALSE)</f>
        <v>0</v>
      </c>
      <c r="AI1448" s="346">
        <f t="shared" si="276"/>
        <v>0</v>
      </c>
      <c r="AJ1448" s="346">
        <f t="shared" si="277"/>
        <v>0</v>
      </c>
      <c r="AK1448" s="346">
        <f t="shared" si="278"/>
        <v>0</v>
      </c>
      <c r="AL1448" s="346">
        <f t="shared" si="279"/>
        <v>0</v>
      </c>
      <c r="AM1448" s="346">
        <f t="shared" si="280"/>
        <v>0</v>
      </c>
      <c r="AN1448" s="346">
        <f t="shared" si="281"/>
        <v>0</v>
      </c>
      <c r="AO1448" s="346">
        <f t="shared" si="282"/>
        <v>0</v>
      </c>
    </row>
    <row r="1449" spans="1:41" x14ac:dyDescent="0.25">
      <c r="A1449" s="369"/>
      <c r="B1449" s="369"/>
      <c r="C1449" s="370"/>
      <c r="D1449" s="369"/>
      <c r="E1449" s="369"/>
      <c r="F1449" s="369"/>
      <c r="G1449" s="344">
        <f t="shared" si="283"/>
        <v>0</v>
      </c>
      <c r="H1449" s="369"/>
      <c r="I1449" s="369"/>
      <c r="J1449" s="369"/>
      <c r="K1449" s="369"/>
      <c r="L1449" s="369"/>
      <c r="M1449" s="369"/>
      <c r="N1449" s="369"/>
      <c r="O1449" s="369"/>
      <c r="P1449" s="371"/>
      <c r="Q1449" s="465">
        <f>IF(C1449&gt;Allgemeines!$C$12,0,SUM(G1449,H1449,J1449,K1449,M1449:N1449)-SUM(I1449,L1449,O1449:P1449))</f>
        <v>0</v>
      </c>
      <c r="R1449" s="369"/>
      <c r="S1449" s="369"/>
      <c r="T1449" s="369"/>
      <c r="U1449" s="369"/>
      <c r="V1449" s="344">
        <f t="shared" si="284"/>
        <v>0</v>
      </c>
      <c r="W1449" s="345">
        <f>IF(ISBLANK($B1449),0,VLOOKUP($B1449,Listen!$A$2:$C$45,2,FALSE))</f>
        <v>0</v>
      </c>
      <c r="X1449" s="345">
        <f>IF(ISBLANK($B1449),0,VLOOKUP($B1449,Listen!$A$2:$C$45,3,FALSE))</f>
        <v>0</v>
      </c>
      <c r="Y1449" s="372">
        <f t="shared" si="286"/>
        <v>0</v>
      </c>
      <c r="Z1449" s="372">
        <f t="shared" si="287"/>
        <v>0</v>
      </c>
      <c r="AA1449" s="372">
        <f t="shared" si="287"/>
        <v>0</v>
      </c>
      <c r="AB1449" s="372">
        <f t="shared" si="287"/>
        <v>0</v>
      </c>
      <c r="AC1449" s="372">
        <f t="shared" si="287"/>
        <v>0</v>
      </c>
      <c r="AD1449" s="372">
        <f t="shared" si="287"/>
        <v>0</v>
      </c>
      <c r="AE1449" s="372">
        <f t="shared" si="287"/>
        <v>0</v>
      </c>
      <c r="AF1449" s="346">
        <f t="shared" si="285"/>
        <v>0</v>
      </c>
      <c r="AG1449" s="346">
        <f>IF(C1449=Allgemeines!$C$12,SAV!$V1449-SAV!$AH1449,HLOOKUP(Allgemeines!$C$12-1,$AI$4:$AO$2000,ROW(C1449)-3,FALSE)-$AH1449)</f>
        <v>0</v>
      </c>
      <c r="AH1449" s="346">
        <f>HLOOKUP(Allgemeines!$C$12,$AI$4:$AO$2000,ROW(C1449)-3,FALSE)</f>
        <v>0</v>
      </c>
      <c r="AI1449" s="346">
        <f t="shared" si="276"/>
        <v>0</v>
      </c>
      <c r="AJ1449" s="346">
        <f t="shared" si="277"/>
        <v>0</v>
      </c>
      <c r="AK1449" s="346">
        <f t="shared" si="278"/>
        <v>0</v>
      </c>
      <c r="AL1449" s="346">
        <f t="shared" si="279"/>
        <v>0</v>
      </c>
      <c r="AM1449" s="346">
        <f t="shared" si="280"/>
        <v>0</v>
      </c>
      <c r="AN1449" s="346">
        <f t="shared" si="281"/>
        <v>0</v>
      </c>
      <c r="AO1449" s="346">
        <f t="shared" si="282"/>
        <v>0</v>
      </c>
    </row>
    <row r="1450" spans="1:41" x14ac:dyDescent="0.25">
      <c r="A1450" s="369"/>
      <c r="B1450" s="369"/>
      <c r="C1450" s="370"/>
      <c r="D1450" s="369"/>
      <c r="E1450" s="369"/>
      <c r="F1450" s="369"/>
      <c r="G1450" s="344">
        <f t="shared" si="283"/>
        <v>0</v>
      </c>
      <c r="H1450" s="369"/>
      <c r="I1450" s="369"/>
      <c r="J1450" s="369"/>
      <c r="K1450" s="369"/>
      <c r="L1450" s="369"/>
      <c r="M1450" s="369"/>
      <c r="N1450" s="369"/>
      <c r="O1450" s="369"/>
      <c r="P1450" s="371"/>
      <c r="Q1450" s="465">
        <f>IF(C1450&gt;Allgemeines!$C$12,0,SUM(G1450,H1450,J1450,K1450,M1450:N1450)-SUM(I1450,L1450,O1450:P1450))</f>
        <v>0</v>
      </c>
      <c r="R1450" s="369"/>
      <c r="S1450" s="369"/>
      <c r="T1450" s="369"/>
      <c r="U1450" s="369"/>
      <c r="V1450" s="344">
        <f t="shared" si="284"/>
        <v>0</v>
      </c>
      <c r="W1450" s="345">
        <f>IF(ISBLANK($B1450),0,VLOOKUP($B1450,Listen!$A$2:$C$45,2,FALSE))</f>
        <v>0</v>
      </c>
      <c r="X1450" s="345">
        <f>IF(ISBLANK($B1450),0,VLOOKUP($B1450,Listen!$A$2:$C$45,3,FALSE))</f>
        <v>0</v>
      </c>
      <c r="Y1450" s="372">
        <f t="shared" si="286"/>
        <v>0</v>
      </c>
      <c r="Z1450" s="372">
        <f t="shared" si="287"/>
        <v>0</v>
      </c>
      <c r="AA1450" s="372">
        <f t="shared" si="287"/>
        <v>0</v>
      </c>
      <c r="AB1450" s="372">
        <f t="shared" si="287"/>
        <v>0</v>
      </c>
      <c r="AC1450" s="372">
        <f t="shared" si="287"/>
        <v>0</v>
      </c>
      <c r="AD1450" s="372">
        <f t="shared" si="287"/>
        <v>0</v>
      </c>
      <c r="AE1450" s="372">
        <f t="shared" si="287"/>
        <v>0</v>
      </c>
      <c r="AF1450" s="346">
        <f t="shared" si="285"/>
        <v>0</v>
      </c>
      <c r="AG1450" s="346">
        <f>IF(C1450=Allgemeines!$C$12,SAV!$V1450-SAV!$AH1450,HLOOKUP(Allgemeines!$C$12-1,$AI$4:$AO$2000,ROW(C1450)-3,FALSE)-$AH1450)</f>
        <v>0</v>
      </c>
      <c r="AH1450" s="346">
        <f>HLOOKUP(Allgemeines!$C$12,$AI$4:$AO$2000,ROW(C1450)-3,FALSE)</f>
        <v>0</v>
      </c>
      <c r="AI1450" s="346">
        <f t="shared" si="276"/>
        <v>0</v>
      </c>
      <c r="AJ1450" s="346">
        <f t="shared" si="277"/>
        <v>0</v>
      </c>
      <c r="AK1450" s="346">
        <f t="shared" si="278"/>
        <v>0</v>
      </c>
      <c r="AL1450" s="346">
        <f t="shared" si="279"/>
        <v>0</v>
      </c>
      <c r="AM1450" s="346">
        <f t="shared" si="280"/>
        <v>0</v>
      </c>
      <c r="AN1450" s="346">
        <f t="shared" si="281"/>
        <v>0</v>
      </c>
      <c r="AO1450" s="346">
        <f t="shared" si="282"/>
        <v>0</v>
      </c>
    </row>
    <row r="1451" spans="1:41" x14ac:dyDescent="0.25">
      <c r="A1451" s="369"/>
      <c r="B1451" s="369"/>
      <c r="C1451" s="370"/>
      <c r="D1451" s="369"/>
      <c r="E1451" s="369"/>
      <c r="F1451" s="369"/>
      <c r="G1451" s="344">
        <f t="shared" si="283"/>
        <v>0</v>
      </c>
      <c r="H1451" s="369"/>
      <c r="I1451" s="369"/>
      <c r="J1451" s="369"/>
      <c r="K1451" s="369"/>
      <c r="L1451" s="369"/>
      <c r="M1451" s="369"/>
      <c r="N1451" s="369"/>
      <c r="O1451" s="369"/>
      <c r="P1451" s="371"/>
      <c r="Q1451" s="465">
        <f>IF(C1451&gt;Allgemeines!$C$12,0,SUM(G1451,H1451,J1451,K1451,M1451:N1451)-SUM(I1451,L1451,O1451:P1451))</f>
        <v>0</v>
      </c>
      <c r="R1451" s="369"/>
      <c r="S1451" s="369"/>
      <c r="T1451" s="369"/>
      <c r="U1451" s="369"/>
      <c r="V1451" s="344">
        <f t="shared" si="284"/>
        <v>0</v>
      </c>
      <c r="W1451" s="345">
        <f>IF(ISBLANK($B1451),0,VLOOKUP($B1451,Listen!$A$2:$C$45,2,FALSE))</f>
        <v>0</v>
      </c>
      <c r="X1451" s="345">
        <f>IF(ISBLANK($B1451),0,VLOOKUP($B1451,Listen!$A$2:$C$45,3,FALSE))</f>
        <v>0</v>
      </c>
      <c r="Y1451" s="372">
        <f t="shared" si="286"/>
        <v>0</v>
      </c>
      <c r="Z1451" s="372">
        <f t="shared" si="287"/>
        <v>0</v>
      </c>
      <c r="AA1451" s="372">
        <f t="shared" si="287"/>
        <v>0</v>
      </c>
      <c r="AB1451" s="372">
        <f t="shared" si="287"/>
        <v>0</v>
      </c>
      <c r="AC1451" s="372">
        <f t="shared" si="287"/>
        <v>0</v>
      </c>
      <c r="AD1451" s="372">
        <f t="shared" si="287"/>
        <v>0</v>
      </c>
      <c r="AE1451" s="372">
        <f t="shared" si="287"/>
        <v>0</v>
      </c>
      <c r="AF1451" s="346">
        <f t="shared" si="285"/>
        <v>0</v>
      </c>
      <c r="AG1451" s="346">
        <f>IF(C1451=Allgemeines!$C$12,SAV!$V1451-SAV!$AH1451,HLOOKUP(Allgemeines!$C$12-1,$AI$4:$AO$2000,ROW(C1451)-3,FALSE)-$AH1451)</f>
        <v>0</v>
      </c>
      <c r="AH1451" s="346">
        <f>HLOOKUP(Allgemeines!$C$12,$AI$4:$AO$2000,ROW(C1451)-3,FALSE)</f>
        <v>0</v>
      </c>
      <c r="AI1451" s="346">
        <f t="shared" si="276"/>
        <v>0</v>
      </c>
      <c r="AJ1451" s="346">
        <f t="shared" si="277"/>
        <v>0</v>
      </c>
      <c r="AK1451" s="346">
        <f t="shared" si="278"/>
        <v>0</v>
      </c>
      <c r="AL1451" s="346">
        <f t="shared" si="279"/>
        <v>0</v>
      </c>
      <c r="AM1451" s="346">
        <f t="shared" si="280"/>
        <v>0</v>
      </c>
      <c r="AN1451" s="346">
        <f t="shared" si="281"/>
        <v>0</v>
      </c>
      <c r="AO1451" s="346">
        <f t="shared" si="282"/>
        <v>0</v>
      </c>
    </row>
    <row r="1452" spans="1:41" x14ac:dyDescent="0.25">
      <c r="A1452" s="369"/>
      <c r="B1452" s="369"/>
      <c r="C1452" s="370"/>
      <c r="D1452" s="369"/>
      <c r="E1452" s="369"/>
      <c r="F1452" s="369"/>
      <c r="G1452" s="344">
        <f t="shared" si="283"/>
        <v>0</v>
      </c>
      <c r="H1452" s="369"/>
      <c r="I1452" s="369"/>
      <c r="J1452" s="369"/>
      <c r="K1452" s="369"/>
      <c r="L1452" s="369"/>
      <c r="M1452" s="369"/>
      <c r="N1452" s="369"/>
      <c r="O1452" s="369"/>
      <c r="P1452" s="371"/>
      <c r="Q1452" s="465">
        <f>IF(C1452&gt;Allgemeines!$C$12,0,SUM(G1452,H1452,J1452,K1452,M1452:N1452)-SUM(I1452,L1452,O1452:P1452))</f>
        <v>0</v>
      </c>
      <c r="R1452" s="369"/>
      <c r="S1452" s="369"/>
      <c r="T1452" s="369"/>
      <c r="U1452" s="369"/>
      <c r="V1452" s="344">
        <f t="shared" si="284"/>
        <v>0</v>
      </c>
      <c r="W1452" s="345">
        <f>IF(ISBLANK($B1452),0,VLOOKUP($B1452,Listen!$A$2:$C$45,2,FALSE))</f>
        <v>0</v>
      </c>
      <c r="X1452" s="345">
        <f>IF(ISBLANK($B1452),0,VLOOKUP($B1452,Listen!$A$2:$C$45,3,FALSE))</f>
        <v>0</v>
      </c>
      <c r="Y1452" s="372">
        <f t="shared" si="286"/>
        <v>0</v>
      </c>
      <c r="Z1452" s="372">
        <f t="shared" si="287"/>
        <v>0</v>
      </c>
      <c r="AA1452" s="372">
        <f t="shared" si="287"/>
        <v>0</v>
      </c>
      <c r="AB1452" s="372">
        <f t="shared" si="287"/>
        <v>0</v>
      </c>
      <c r="AC1452" s="372">
        <f t="shared" si="287"/>
        <v>0</v>
      </c>
      <c r="AD1452" s="372">
        <f t="shared" si="287"/>
        <v>0</v>
      </c>
      <c r="AE1452" s="372">
        <f t="shared" si="287"/>
        <v>0</v>
      </c>
      <c r="AF1452" s="346">
        <f t="shared" si="285"/>
        <v>0</v>
      </c>
      <c r="AG1452" s="346">
        <f>IF(C1452=Allgemeines!$C$12,SAV!$V1452-SAV!$AH1452,HLOOKUP(Allgemeines!$C$12-1,$AI$4:$AO$2000,ROW(C1452)-3,FALSE)-$AH1452)</f>
        <v>0</v>
      </c>
      <c r="AH1452" s="346">
        <f>HLOOKUP(Allgemeines!$C$12,$AI$4:$AO$2000,ROW(C1452)-3,FALSE)</f>
        <v>0</v>
      </c>
      <c r="AI1452" s="346">
        <f t="shared" si="276"/>
        <v>0</v>
      </c>
      <c r="AJ1452" s="346">
        <f t="shared" si="277"/>
        <v>0</v>
      </c>
      <c r="AK1452" s="346">
        <f t="shared" si="278"/>
        <v>0</v>
      </c>
      <c r="AL1452" s="346">
        <f t="shared" si="279"/>
        <v>0</v>
      </c>
      <c r="AM1452" s="346">
        <f t="shared" si="280"/>
        <v>0</v>
      </c>
      <c r="AN1452" s="346">
        <f t="shared" si="281"/>
        <v>0</v>
      </c>
      <c r="AO1452" s="346">
        <f t="shared" si="282"/>
        <v>0</v>
      </c>
    </row>
    <row r="1453" spans="1:41" x14ac:dyDescent="0.25">
      <c r="A1453" s="369"/>
      <c r="B1453" s="369"/>
      <c r="C1453" s="370"/>
      <c r="D1453" s="369"/>
      <c r="E1453" s="369"/>
      <c r="F1453" s="369"/>
      <c r="G1453" s="344">
        <f t="shared" si="283"/>
        <v>0</v>
      </c>
      <c r="H1453" s="369"/>
      <c r="I1453" s="369"/>
      <c r="J1453" s="369"/>
      <c r="K1453" s="369"/>
      <c r="L1453" s="369"/>
      <c r="M1453" s="369"/>
      <c r="N1453" s="369"/>
      <c r="O1453" s="369"/>
      <c r="P1453" s="371"/>
      <c r="Q1453" s="465">
        <f>IF(C1453&gt;Allgemeines!$C$12,0,SUM(G1453,H1453,J1453,K1453,M1453:N1453)-SUM(I1453,L1453,O1453:P1453))</f>
        <v>0</v>
      </c>
      <c r="R1453" s="369"/>
      <c r="S1453" s="369"/>
      <c r="T1453" s="369"/>
      <c r="U1453" s="369"/>
      <c r="V1453" s="344">
        <f t="shared" si="284"/>
        <v>0</v>
      </c>
      <c r="W1453" s="345">
        <f>IF(ISBLANK($B1453),0,VLOOKUP($B1453,Listen!$A$2:$C$45,2,FALSE))</f>
        <v>0</v>
      </c>
      <c r="X1453" s="345">
        <f>IF(ISBLANK($B1453),0,VLOOKUP($B1453,Listen!$A$2:$C$45,3,FALSE))</f>
        <v>0</v>
      </c>
      <c r="Y1453" s="372">
        <f t="shared" si="286"/>
        <v>0</v>
      </c>
      <c r="Z1453" s="372">
        <f t="shared" si="287"/>
        <v>0</v>
      </c>
      <c r="AA1453" s="372">
        <f t="shared" si="287"/>
        <v>0</v>
      </c>
      <c r="AB1453" s="372">
        <f t="shared" si="287"/>
        <v>0</v>
      </c>
      <c r="AC1453" s="372">
        <f t="shared" si="287"/>
        <v>0</v>
      </c>
      <c r="AD1453" s="372">
        <f t="shared" si="287"/>
        <v>0</v>
      </c>
      <c r="AE1453" s="372">
        <f t="shared" si="287"/>
        <v>0</v>
      </c>
      <c r="AF1453" s="346">
        <f t="shared" si="285"/>
        <v>0</v>
      </c>
      <c r="AG1453" s="346">
        <f>IF(C1453=Allgemeines!$C$12,SAV!$V1453-SAV!$AH1453,HLOOKUP(Allgemeines!$C$12-1,$AI$4:$AO$2000,ROW(C1453)-3,FALSE)-$AH1453)</f>
        <v>0</v>
      </c>
      <c r="AH1453" s="346">
        <f>HLOOKUP(Allgemeines!$C$12,$AI$4:$AO$2000,ROW(C1453)-3,FALSE)</f>
        <v>0</v>
      </c>
      <c r="AI1453" s="346">
        <f t="shared" si="276"/>
        <v>0</v>
      </c>
      <c r="AJ1453" s="346">
        <f t="shared" si="277"/>
        <v>0</v>
      </c>
      <c r="AK1453" s="346">
        <f t="shared" si="278"/>
        <v>0</v>
      </c>
      <c r="AL1453" s="346">
        <f t="shared" si="279"/>
        <v>0</v>
      </c>
      <c r="AM1453" s="346">
        <f t="shared" si="280"/>
        <v>0</v>
      </c>
      <c r="AN1453" s="346">
        <f t="shared" si="281"/>
        <v>0</v>
      </c>
      <c r="AO1453" s="346">
        <f t="shared" si="282"/>
        <v>0</v>
      </c>
    </row>
    <row r="1454" spans="1:41" x14ac:dyDescent="0.25">
      <c r="A1454" s="369"/>
      <c r="B1454" s="369"/>
      <c r="C1454" s="370"/>
      <c r="D1454" s="369"/>
      <c r="E1454" s="369"/>
      <c r="F1454" s="369"/>
      <c r="G1454" s="344">
        <f t="shared" si="283"/>
        <v>0</v>
      </c>
      <c r="H1454" s="369"/>
      <c r="I1454" s="369"/>
      <c r="J1454" s="369"/>
      <c r="K1454" s="369"/>
      <c r="L1454" s="369"/>
      <c r="M1454" s="369"/>
      <c r="N1454" s="369"/>
      <c r="O1454" s="369"/>
      <c r="P1454" s="371"/>
      <c r="Q1454" s="465">
        <f>IF(C1454&gt;Allgemeines!$C$12,0,SUM(G1454,H1454,J1454,K1454,M1454:N1454)-SUM(I1454,L1454,O1454:P1454))</f>
        <v>0</v>
      </c>
      <c r="R1454" s="369"/>
      <c r="S1454" s="369"/>
      <c r="T1454" s="369"/>
      <c r="U1454" s="369"/>
      <c r="V1454" s="344">
        <f t="shared" si="284"/>
        <v>0</v>
      </c>
      <c r="W1454" s="345">
        <f>IF(ISBLANK($B1454),0,VLOOKUP($B1454,Listen!$A$2:$C$45,2,FALSE))</f>
        <v>0</v>
      </c>
      <c r="X1454" s="345">
        <f>IF(ISBLANK($B1454),0,VLOOKUP($B1454,Listen!$A$2:$C$45,3,FALSE))</f>
        <v>0</v>
      </c>
      <c r="Y1454" s="372">
        <f t="shared" si="286"/>
        <v>0</v>
      </c>
      <c r="Z1454" s="372">
        <f t="shared" si="287"/>
        <v>0</v>
      </c>
      <c r="AA1454" s="372">
        <f t="shared" si="287"/>
        <v>0</v>
      </c>
      <c r="AB1454" s="372">
        <f t="shared" si="287"/>
        <v>0</v>
      </c>
      <c r="AC1454" s="372">
        <f t="shared" si="287"/>
        <v>0</v>
      </c>
      <c r="AD1454" s="372">
        <f t="shared" si="287"/>
        <v>0</v>
      </c>
      <c r="AE1454" s="372">
        <f t="shared" si="287"/>
        <v>0</v>
      </c>
      <c r="AF1454" s="346">
        <f t="shared" si="285"/>
        <v>0</v>
      </c>
      <c r="AG1454" s="346">
        <f>IF(C1454=Allgemeines!$C$12,SAV!$V1454-SAV!$AH1454,HLOOKUP(Allgemeines!$C$12-1,$AI$4:$AO$2000,ROW(C1454)-3,FALSE)-$AH1454)</f>
        <v>0</v>
      </c>
      <c r="AH1454" s="346">
        <f>HLOOKUP(Allgemeines!$C$12,$AI$4:$AO$2000,ROW(C1454)-3,FALSE)</f>
        <v>0</v>
      </c>
      <c r="AI1454" s="346">
        <f t="shared" si="276"/>
        <v>0</v>
      </c>
      <c r="AJ1454" s="346">
        <f t="shared" si="277"/>
        <v>0</v>
      </c>
      <c r="AK1454" s="346">
        <f t="shared" si="278"/>
        <v>0</v>
      </c>
      <c r="AL1454" s="346">
        <f t="shared" si="279"/>
        <v>0</v>
      </c>
      <c r="AM1454" s="346">
        <f t="shared" si="280"/>
        <v>0</v>
      </c>
      <c r="AN1454" s="346">
        <f t="shared" si="281"/>
        <v>0</v>
      </c>
      <c r="AO1454" s="346">
        <f t="shared" si="282"/>
        <v>0</v>
      </c>
    </row>
    <row r="1455" spans="1:41" x14ac:dyDescent="0.25">
      <c r="A1455" s="369"/>
      <c r="B1455" s="369"/>
      <c r="C1455" s="370"/>
      <c r="D1455" s="369"/>
      <c r="E1455" s="369"/>
      <c r="F1455" s="369"/>
      <c r="G1455" s="344">
        <f t="shared" si="283"/>
        <v>0</v>
      </c>
      <c r="H1455" s="369"/>
      <c r="I1455" s="369"/>
      <c r="J1455" s="369"/>
      <c r="K1455" s="369"/>
      <c r="L1455" s="369"/>
      <c r="M1455" s="369"/>
      <c r="N1455" s="369"/>
      <c r="O1455" s="369"/>
      <c r="P1455" s="371"/>
      <c r="Q1455" s="465">
        <f>IF(C1455&gt;Allgemeines!$C$12,0,SUM(G1455,H1455,J1455,K1455,M1455:N1455)-SUM(I1455,L1455,O1455:P1455))</f>
        <v>0</v>
      </c>
      <c r="R1455" s="369"/>
      <c r="S1455" s="369"/>
      <c r="T1455" s="369"/>
      <c r="U1455" s="369"/>
      <c r="V1455" s="344">
        <f t="shared" si="284"/>
        <v>0</v>
      </c>
      <c r="W1455" s="345">
        <f>IF(ISBLANK($B1455),0,VLOOKUP($B1455,Listen!$A$2:$C$45,2,FALSE))</f>
        <v>0</v>
      </c>
      <c r="X1455" s="345">
        <f>IF(ISBLANK($B1455),0,VLOOKUP($B1455,Listen!$A$2:$C$45,3,FALSE))</f>
        <v>0</v>
      </c>
      <c r="Y1455" s="372">
        <f t="shared" si="286"/>
        <v>0</v>
      </c>
      <c r="Z1455" s="372">
        <f t="shared" si="287"/>
        <v>0</v>
      </c>
      <c r="AA1455" s="372">
        <f t="shared" si="287"/>
        <v>0</v>
      </c>
      <c r="AB1455" s="372">
        <f t="shared" si="287"/>
        <v>0</v>
      </c>
      <c r="AC1455" s="372">
        <f t="shared" si="287"/>
        <v>0</v>
      </c>
      <c r="AD1455" s="372">
        <f t="shared" si="287"/>
        <v>0</v>
      </c>
      <c r="AE1455" s="372">
        <f t="shared" si="287"/>
        <v>0</v>
      </c>
      <c r="AF1455" s="346">
        <f t="shared" si="285"/>
        <v>0</v>
      </c>
      <c r="AG1455" s="346">
        <f>IF(C1455=Allgemeines!$C$12,SAV!$V1455-SAV!$AH1455,HLOOKUP(Allgemeines!$C$12-1,$AI$4:$AO$2000,ROW(C1455)-3,FALSE)-$AH1455)</f>
        <v>0</v>
      </c>
      <c r="AH1455" s="346">
        <f>HLOOKUP(Allgemeines!$C$12,$AI$4:$AO$2000,ROW(C1455)-3,FALSE)</f>
        <v>0</v>
      </c>
      <c r="AI1455" s="346">
        <f t="shared" si="276"/>
        <v>0</v>
      </c>
      <c r="AJ1455" s="346">
        <f t="shared" si="277"/>
        <v>0</v>
      </c>
      <c r="AK1455" s="346">
        <f t="shared" si="278"/>
        <v>0</v>
      </c>
      <c r="AL1455" s="346">
        <f t="shared" si="279"/>
        <v>0</v>
      </c>
      <c r="AM1455" s="346">
        <f t="shared" si="280"/>
        <v>0</v>
      </c>
      <c r="AN1455" s="346">
        <f t="shared" si="281"/>
        <v>0</v>
      </c>
      <c r="AO1455" s="346">
        <f t="shared" si="282"/>
        <v>0</v>
      </c>
    </row>
    <row r="1456" spans="1:41" x14ac:dyDescent="0.25">
      <c r="A1456" s="369"/>
      <c r="B1456" s="369"/>
      <c r="C1456" s="370"/>
      <c r="D1456" s="369"/>
      <c r="E1456" s="369"/>
      <c r="F1456" s="369"/>
      <c r="G1456" s="344">
        <f t="shared" si="283"/>
        <v>0</v>
      </c>
      <c r="H1456" s="369"/>
      <c r="I1456" s="369"/>
      <c r="J1456" s="369"/>
      <c r="K1456" s="369"/>
      <c r="L1456" s="369"/>
      <c r="M1456" s="369"/>
      <c r="N1456" s="369"/>
      <c r="O1456" s="369"/>
      <c r="P1456" s="371"/>
      <c r="Q1456" s="465">
        <f>IF(C1456&gt;Allgemeines!$C$12,0,SUM(G1456,H1456,J1456,K1456,M1456:N1456)-SUM(I1456,L1456,O1456:P1456))</f>
        <v>0</v>
      </c>
      <c r="R1456" s="369"/>
      <c r="S1456" s="369"/>
      <c r="T1456" s="369"/>
      <c r="U1456" s="369"/>
      <c r="V1456" s="344">
        <f t="shared" si="284"/>
        <v>0</v>
      </c>
      <c r="W1456" s="345">
        <f>IF(ISBLANK($B1456),0,VLOOKUP($B1456,Listen!$A$2:$C$45,2,FALSE))</f>
        <v>0</v>
      </c>
      <c r="X1456" s="345">
        <f>IF(ISBLANK($B1456),0,VLOOKUP($B1456,Listen!$A$2:$C$45,3,FALSE))</f>
        <v>0</v>
      </c>
      <c r="Y1456" s="372">
        <f t="shared" si="286"/>
        <v>0</v>
      </c>
      <c r="Z1456" s="372">
        <f t="shared" si="287"/>
        <v>0</v>
      </c>
      <c r="AA1456" s="372">
        <f t="shared" si="287"/>
        <v>0</v>
      </c>
      <c r="AB1456" s="372">
        <f t="shared" si="287"/>
        <v>0</v>
      </c>
      <c r="AC1456" s="372">
        <f t="shared" si="287"/>
        <v>0</v>
      </c>
      <c r="AD1456" s="372">
        <f t="shared" si="287"/>
        <v>0</v>
      </c>
      <c r="AE1456" s="372">
        <f t="shared" si="287"/>
        <v>0</v>
      </c>
      <c r="AF1456" s="346">
        <f t="shared" si="285"/>
        <v>0</v>
      </c>
      <c r="AG1456" s="346">
        <f>IF(C1456=Allgemeines!$C$12,SAV!$V1456-SAV!$AH1456,HLOOKUP(Allgemeines!$C$12-1,$AI$4:$AO$2000,ROW(C1456)-3,FALSE)-$AH1456)</f>
        <v>0</v>
      </c>
      <c r="AH1456" s="346">
        <f>HLOOKUP(Allgemeines!$C$12,$AI$4:$AO$2000,ROW(C1456)-3,FALSE)</f>
        <v>0</v>
      </c>
      <c r="AI1456" s="346">
        <f t="shared" si="276"/>
        <v>0</v>
      </c>
      <c r="AJ1456" s="346">
        <f t="shared" si="277"/>
        <v>0</v>
      </c>
      <c r="AK1456" s="346">
        <f t="shared" si="278"/>
        <v>0</v>
      </c>
      <c r="AL1456" s="346">
        <f t="shared" si="279"/>
        <v>0</v>
      </c>
      <c r="AM1456" s="346">
        <f t="shared" si="280"/>
        <v>0</v>
      </c>
      <c r="AN1456" s="346">
        <f t="shared" si="281"/>
        <v>0</v>
      </c>
      <c r="AO1456" s="346">
        <f t="shared" si="282"/>
        <v>0</v>
      </c>
    </row>
    <row r="1457" spans="1:41" x14ac:dyDescent="0.25">
      <c r="A1457" s="369"/>
      <c r="B1457" s="369"/>
      <c r="C1457" s="370"/>
      <c r="D1457" s="369"/>
      <c r="E1457" s="369"/>
      <c r="F1457" s="369"/>
      <c r="G1457" s="344">
        <f t="shared" si="283"/>
        <v>0</v>
      </c>
      <c r="H1457" s="369"/>
      <c r="I1457" s="369"/>
      <c r="J1457" s="369"/>
      <c r="K1457" s="369"/>
      <c r="L1457" s="369"/>
      <c r="M1457" s="369"/>
      <c r="N1457" s="369"/>
      <c r="O1457" s="369"/>
      <c r="P1457" s="371"/>
      <c r="Q1457" s="465">
        <f>IF(C1457&gt;Allgemeines!$C$12,0,SUM(G1457,H1457,J1457,K1457,M1457:N1457)-SUM(I1457,L1457,O1457:P1457))</f>
        <v>0</v>
      </c>
      <c r="R1457" s="369"/>
      <c r="S1457" s="369"/>
      <c r="T1457" s="369"/>
      <c r="U1457" s="369"/>
      <c r="V1457" s="344">
        <f t="shared" si="284"/>
        <v>0</v>
      </c>
      <c r="W1457" s="345">
        <f>IF(ISBLANK($B1457),0,VLOOKUP($B1457,Listen!$A$2:$C$45,2,FALSE))</f>
        <v>0</v>
      </c>
      <c r="X1457" s="345">
        <f>IF(ISBLANK($B1457),0,VLOOKUP($B1457,Listen!$A$2:$C$45,3,FALSE))</f>
        <v>0</v>
      </c>
      <c r="Y1457" s="372">
        <f t="shared" si="286"/>
        <v>0</v>
      </c>
      <c r="Z1457" s="372">
        <f t="shared" si="287"/>
        <v>0</v>
      </c>
      <c r="AA1457" s="372">
        <f t="shared" si="287"/>
        <v>0</v>
      </c>
      <c r="AB1457" s="372">
        <f t="shared" si="287"/>
        <v>0</v>
      </c>
      <c r="AC1457" s="372">
        <f t="shared" si="287"/>
        <v>0</v>
      </c>
      <c r="AD1457" s="372">
        <f t="shared" si="287"/>
        <v>0</v>
      </c>
      <c r="AE1457" s="372">
        <f t="shared" si="287"/>
        <v>0</v>
      </c>
      <c r="AF1457" s="346">
        <f t="shared" si="285"/>
        <v>0</v>
      </c>
      <c r="AG1457" s="346">
        <f>IF(C1457=Allgemeines!$C$12,SAV!$V1457-SAV!$AH1457,HLOOKUP(Allgemeines!$C$12-1,$AI$4:$AO$2000,ROW(C1457)-3,FALSE)-$AH1457)</f>
        <v>0</v>
      </c>
      <c r="AH1457" s="346">
        <f>HLOOKUP(Allgemeines!$C$12,$AI$4:$AO$2000,ROW(C1457)-3,FALSE)</f>
        <v>0</v>
      </c>
      <c r="AI1457" s="346">
        <f t="shared" si="276"/>
        <v>0</v>
      </c>
      <c r="AJ1457" s="346">
        <f t="shared" si="277"/>
        <v>0</v>
      </c>
      <c r="AK1457" s="346">
        <f t="shared" si="278"/>
        <v>0</v>
      </c>
      <c r="AL1457" s="346">
        <f t="shared" si="279"/>
        <v>0</v>
      </c>
      <c r="AM1457" s="346">
        <f t="shared" si="280"/>
        <v>0</v>
      </c>
      <c r="AN1457" s="346">
        <f t="shared" si="281"/>
        <v>0</v>
      </c>
      <c r="AO1457" s="346">
        <f t="shared" si="282"/>
        <v>0</v>
      </c>
    </row>
    <row r="1458" spans="1:41" x14ac:dyDescent="0.25">
      <c r="A1458" s="369"/>
      <c r="B1458" s="369"/>
      <c r="C1458" s="370"/>
      <c r="D1458" s="369"/>
      <c r="E1458" s="369"/>
      <c r="F1458" s="369"/>
      <c r="G1458" s="344">
        <f t="shared" si="283"/>
        <v>0</v>
      </c>
      <c r="H1458" s="369"/>
      <c r="I1458" s="369"/>
      <c r="J1458" s="369"/>
      <c r="K1458" s="369"/>
      <c r="L1458" s="369"/>
      <c r="M1458" s="369"/>
      <c r="N1458" s="369"/>
      <c r="O1458" s="369"/>
      <c r="P1458" s="371"/>
      <c r="Q1458" s="465">
        <f>IF(C1458&gt;Allgemeines!$C$12,0,SUM(G1458,H1458,J1458,K1458,M1458:N1458)-SUM(I1458,L1458,O1458:P1458))</f>
        <v>0</v>
      </c>
      <c r="R1458" s="369"/>
      <c r="S1458" s="369"/>
      <c r="T1458" s="369"/>
      <c r="U1458" s="369"/>
      <c r="V1458" s="344">
        <f t="shared" si="284"/>
        <v>0</v>
      </c>
      <c r="W1458" s="345">
        <f>IF(ISBLANK($B1458),0,VLOOKUP($B1458,Listen!$A$2:$C$45,2,FALSE))</f>
        <v>0</v>
      </c>
      <c r="X1458" s="345">
        <f>IF(ISBLANK($B1458),0,VLOOKUP($B1458,Listen!$A$2:$C$45,3,FALSE))</f>
        <v>0</v>
      </c>
      <c r="Y1458" s="372">
        <f t="shared" si="286"/>
        <v>0</v>
      </c>
      <c r="Z1458" s="372">
        <f t="shared" si="287"/>
        <v>0</v>
      </c>
      <c r="AA1458" s="372">
        <f t="shared" si="287"/>
        <v>0</v>
      </c>
      <c r="AB1458" s="372">
        <f t="shared" si="287"/>
        <v>0</v>
      </c>
      <c r="AC1458" s="372">
        <f t="shared" si="287"/>
        <v>0</v>
      </c>
      <c r="AD1458" s="372">
        <f t="shared" si="287"/>
        <v>0</v>
      </c>
      <c r="AE1458" s="372">
        <f t="shared" si="287"/>
        <v>0</v>
      </c>
      <c r="AF1458" s="346">
        <f t="shared" si="285"/>
        <v>0</v>
      </c>
      <c r="AG1458" s="346">
        <f>IF(C1458=Allgemeines!$C$12,SAV!$V1458-SAV!$AH1458,HLOOKUP(Allgemeines!$C$12-1,$AI$4:$AO$2000,ROW(C1458)-3,FALSE)-$AH1458)</f>
        <v>0</v>
      </c>
      <c r="AH1458" s="346">
        <f>HLOOKUP(Allgemeines!$C$12,$AI$4:$AO$2000,ROW(C1458)-3,FALSE)</f>
        <v>0</v>
      </c>
      <c r="AI1458" s="346">
        <f t="shared" si="276"/>
        <v>0</v>
      </c>
      <c r="AJ1458" s="346">
        <f t="shared" si="277"/>
        <v>0</v>
      </c>
      <c r="AK1458" s="346">
        <f t="shared" si="278"/>
        <v>0</v>
      </c>
      <c r="AL1458" s="346">
        <f t="shared" si="279"/>
        <v>0</v>
      </c>
      <c r="AM1458" s="346">
        <f t="shared" si="280"/>
        <v>0</v>
      </c>
      <c r="AN1458" s="346">
        <f t="shared" si="281"/>
        <v>0</v>
      </c>
      <c r="AO1458" s="346">
        <f t="shared" si="282"/>
        <v>0</v>
      </c>
    </row>
    <row r="1459" spans="1:41" x14ac:dyDescent="0.25">
      <c r="A1459" s="369"/>
      <c r="B1459" s="369"/>
      <c r="C1459" s="370"/>
      <c r="D1459" s="369"/>
      <c r="E1459" s="369"/>
      <c r="F1459" s="369"/>
      <c r="G1459" s="344">
        <f t="shared" si="283"/>
        <v>0</v>
      </c>
      <c r="H1459" s="369"/>
      <c r="I1459" s="369"/>
      <c r="J1459" s="369"/>
      <c r="K1459" s="369"/>
      <c r="L1459" s="369"/>
      <c r="M1459" s="369"/>
      <c r="N1459" s="369"/>
      <c r="O1459" s="369"/>
      <c r="P1459" s="371"/>
      <c r="Q1459" s="465">
        <f>IF(C1459&gt;Allgemeines!$C$12,0,SUM(G1459,H1459,J1459,K1459,M1459:N1459)-SUM(I1459,L1459,O1459:P1459))</f>
        <v>0</v>
      </c>
      <c r="R1459" s="369"/>
      <c r="S1459" s="369"/>
      <c r="T1459" s="369"/>
      <c r="U1459" s="369"/>
      <c r="V1459" s="344">
        <f t="shared" si="284"/>
        <v>0</v>
      </c>
      <c r="W1459" s="345">
        <f>IF(ISBLANK($B1459),0,VLOOKUP($B1459,Listen!$A$2:$C$45,2,FALSE))</f>
        <v>0</v>
      </c>
      <c r="X1459" s="345">
        <f>IF(ISBLANK($B1459),0,VLOOKUP($B1459,Listen!$A$2:$C$45,3,FALSE))</f>
        <v>0</v>
      </c>
      <c r="Y1459" s="372">
        <f t="shared" si="286"/>
        <v>0</v>
      </c>
      <c r="Z1459" s="372">
        <f t="shared" si="287"/>
        <v>0</v>
      </c>
      <c r="AA1459" s="372">
        <f t="shared" si="287"/>
        <v>0</v>
      </c>
      <c r="AB1459" s="372">
        <f t="shared" si="287"/>
        <v>0</v>
      </c>
      <c r="AC1459" s="372">
        <f t="shared" si="287"/>
        <v>0</v>
      </c>
      <c r="AD1459" s="372">
        <f t="shared" si="287"/>
        <v>0</v>
      </c>
      <c r="AE1459" s="372">
        <f t="shared" si="287"/>
        <v>0</v>
      </c>
      <c r="AF1459" s="346">
        <f t="shared" si="285"/>
        <v>0</v>
      </c>
      <c r="AG1459" s="346">
        <f>IF(C1459=Allgemeines!$C$12,SAV!$V1459-SAV!$AH1459,HLOOKUP(Allgemeines!$C$12-1,$AI$4:$AO$2000,ROW(C1459)-3,FALSE)-$AH1459)</f>
        <v>0</v>
      </c>
      <c r="AH1459" s="346">
        <f>HLOOKUP(Allgemeines!$C$12,$AI$4:$AO$2000,ROW(C1459)-3,FALSE)</f>
        <v>0</v>
      </c>
      <c r="AI1459" s="346">
        <f t="shared" si="276"/>
        <v>0</v>
      </c>
      <c r="AJ1459" s="346">
        <f t="shared" si="277"/>
        <v>0</v>
      </c>
      <c r="AK1459" s="346">
        <f t="shared" si="278"/>
        <v>0</v>
      </c>
      <c r="AL1459" s="346">
        <f t="shared" si="279"/>
        <v>0</v>
      </c>
      <c r="AM1459" s="346">
        <f t="shared" si="280"/>
        <v>0</v>
      </c>
      <c r="AN1459" s="346">
        <f t="shared" si="281"/>
        <v>0</v>
      </c>
      <c r="AO1459" s="346">
        <f t="shared" si="282"/>
        <v>0</v>
      </c>
    </row>
    <row r="1460" spans="1:41" x14ac:dyDescent="0.25">
      <c r="A1460" s="369"/>
      <c r="B1460" s="369"/>
      <c r="C1460" s="370"/>
      <c r="D1460" s="369"/>
      <c r="E1460" s="369"/>
      <c r="F1460" s="369"/>
      <c r="G1460" s="344">
        <f t="shared" si="283"/>
        <v>0</v>
      </c>
      <c r="H1460" s="369"/>
      <c r="I1460" s="369"/>
      <c r="J1460" s="369"/>
      <c r="K1460" s="369"/>
      <c r="L1460" s="369"/>
      <c r="M1460" s="369"/>
      <c r="N1460" s="369"/>
      <c r="O1460" s="369"/>
      <c r="P1460" s="371"/>
      <c r="Q1460" s="465">
        <f>IF(C1460&gt;Allgemeines!$C$12,0,SUM(G1460,H1460,J1460,K1460,M1460:N1460)-SUM(I1460,L1460,O1460:P1460))</f>
        <v>0</v>
      </c>
      <c r="R1460" s="369"/>
      <c r="S1460" s="369"/>
      <c r="T1460" s="369"/>
      <c r="U1460" s="369"/>
      <c r="V1460" s="344">
        <f t="shared" si="284"/>
        <v>0</v>
      </c>
      <c r="W1460" s="345">
        <f>IF(ISBLANK($B1460),0,VLOOKUP($B1460,Listen!$A$2:$C$45,2,FALSE))</f>
        <v>0</v>
      </c>
      <c r="X1460" s="345">
        <f>IF(ISBLANK($B1460),0,VLOOKUP($B1460,Listen!$A$2:$C$45,3,FALSE))</f>
        <v>0</v>
      </c>
      <c r="Y1460" s="372">
        <f t="shared" si="286"/>
        <v>0</v>
      </c>
      <c r="Z1460" s="372">
        <f t="shared" si="287"/>
        <v>0</v>
      </c>
      <c r="AA1460" s="372">
        <f t="shared" si="287"/>
        <v>0</v>
      </c>
      <c r="AB1460" s="372">
        <f t="shared" si="287"/>
        <v>0</v>
      </c>
      <c r="AC1460" s="372">
        <f t="shared" si="287"/>
        <v>0</v>
      </c>
      <c r="AD1460" s="372">
        <f t="shared" si="287"/>
        <v>0</v>
      </c>
      <c r="AE1460" s="372">
        <f t="shared" si="287"/>
        <v>0</v>
      </c>
      <c r="AF1460" s="346">
        <f t="shared" si="285"/>
        <v>0</v>
      </c>
      <c r="AG1460" s="346">
        <f>IF(C1460=Allgemeines!$C$12,SAV!$V1460-SAV!$AH1460,HLOOKUP(Allgemeines!$C$12-1,$AI$4:$AO$2000,ROW(C1460)-3,FALSE)-$AH1460)</f>
        <v>0</v>
      </c>
      <c r="AH1460" s="346">
        <f>HLOOKUP(Allgemeines!$C$12,$AI$4:$AO$2000,ROW(C1460)-3,FALSE)</f>
        <v>0</v>
      </c>
      <c r="AI1460" s="346">
        <f t="shared" si="276"/>
        <v>0</v>
      </c>
      <c r="AJ1460" s="346">
        <f t="shared" si="277"/>
        <v>0</v>
      </c>
      <c r="AK1460" s="346">
        <f t="shared" si="278"/>
        <v>0</v>
      </c>
      <c r="AL1460" s="346">
        <f t="shared" si="279"/>
        <v>0</v>
      </c>
      <c r="AM1460" s="346">
        <f t="shared" si="280"/>
        <v>0</v>
      </c>
      <c r="AN1460" s="346">
        <f t="shared" si="281"/>
        <v>0</v>
      </c>
      <c r="AO1460" s="346">
        <f t="shared" si="282"/>
        <v>0</v>
      </c>
    </row>
    <row r="1461" spans="1:41" x14ac:dyDescent="0.25">
      <c r="A1461" s="369"/>
      <c r="B1461" s="369"/>
      <c r="C1461" s="370"/>
      <c r="D1461" s="369"/>
      <c r="E1461" s="369"/>
      <c r="F1461" s="369"/>
      <c r="G1461" s="344">
        <f t="shared" si="283"/>
        <v>0</v>
      </c>
      <c r="H1461" s="369"/>
      <c r="I1461" s="369"/>
      <c r="J1461" s="369"/>
      <c r="K1461" s="369"/>
      <c r="L1461" s="369"/>
      <c r="M1461" s="369"/>
      <c r="N1461" s="369"/>
      <c r="O1461" s="369"/>
      <c r="P1461" s="371"/>
      <c r="Q1461" s="465">
        <f>IF(C1461&gt;Allgemeines!$C$12,0,SUM(G1461,H1461,J1461,K1461,M1461:N1461)-SUM(I1461,L1461,O1461:P1461))</f>
        <v>0</v>
      </c>
      <c r="R1461" s="369"/>
      <c r="S1461" s="369"/>
      <c r="T1461" s="369"/>
      <c r="U1461" s="369"/>
      <c r="V1461" s="344">
        <f t="shared" si="284"/>
        <v>0</v>
      </c>
      <c r="W1461" s="345">
        <f>IF(ISBLANK($B1461),0,VLOOKUP($B1461,Listen!$A$2:$C$45,2,FALSE))</f>
        <v>0</v>
      </c>
      <c r="X1461" s="345">
        <f>IF(ISBLANK($B1461),0,VLOOKUP($B1461,Listen!$A$2:$C$45,3,FALSE))</f>
        <v>0</v>
      </c>
      <c r="Y1461" s="372">
        <f t="shared" si="286"/>
        <v>0</v>
      </c>
      <c r="Z1461" s="372">
        <f t="shared" si="287"/>
        <v>0</v>
      </c>
      <c r="AA1461" s="372">
        <f t="shared" si="287"/>
        <v>0</v>
      </c>
      <c r="AB1461" s="372">
        <f t="shared" si="287"/>
        <v>0</v>
      </c>
      <c r="AC1461" s="372">
        <f t="shared" si="287"/>
        <v>0</v>
      </c>
      <c r="AD1461" s="372">
        <f t="shared" si="287"/>
        <v>0</v>
      </c>
      <c r="AE1461" s="372">
        <f t="shared" si="287"/>
        <v>0</v>
      </c>
      <c r="AF1461" s="346">
        <f t="shared" si="285"/>
        <v>0</v>
      </c>
      <c r="AG1461" s="346">
        <f>IF(C1461=Allgemeines!$C$12,SAV!$V1461-SAV!$AH1461,HLOOKUP(Allgemeines!$C$12-1,$AI$4:$AO$2000,ROW(C1461)-3,FALSE)-$AH1461)</f>
        <v>0</v>
      </c>
      <c r="AH1461" s="346">
        <f>HLOOKUP(Allgemeines!$C$12,$AI$4:$AO$2000,ROW(C1461)-3,FALSE)</f>
        <v>0</v>
      </c>
      <c r="AI1461" s="346">
        <f t="shared" si="276"/>
        <v>0</v>
      </c>
      <c r="AJ1461" s="346">
        <f t="shared" si="277"/>
        <v>0</v>
      </c>
      <c r="AK1461" s="346">
        <f t="shared" si="278"/>
        <v>0</v>
      </c>
      <c r="AL1461" s="346">
        <f t="shared" si="279"/>
        <v>0</v>
      </c>
      <c r="AM1461" s="346">
        <f t="shared" si="280"/>
        <v>0</v>
      </c>
      <c r="AN1461" s="346">
        <f t="shared" si="281"/>
        <v>0</v>
      </c>
      <c r="AO1461" s="346">
        <f t="shared" si="282"/>
        <v>0</v>
      </c>
    </row>
    <row r="1462" spans="1:41" x14ac:dyDescent="0.25">
      <c r="A1462" s="369"/>
      <c r="B1462" s="369"/>
      <c r="C1462" s="370"/>
      <c r="D1462" s="369"/>
      <c r="E1462" s="369"/>
      <c r="F1462" s="369"/>
      <c r="G1462" s="344">
        <f t="shared" si="283"/>
        <v>0</v>
      </c>
      <c r="H1462" s="369"/>
      <c r="I1462" s="369"/>
      <c r="J1462" s="369"/>
      <c r="K1462" s="369"/>
      <c r="L1462" s="369"/>
      <c r="M1462" s="369"/>
      <c r="N1462" s="369"/>
      <c r="O1462" s="369"/>
      <c r="P1462" s="371"/>
      <c r="Q1462" s="465">
        <f>IF(C1462&gt;Allgemeines!$C$12,0,SUM(G1462,H1462,J1462,K1462,M1462:N1462)-SUM(I1462,L1462,O1462:P1462))</f>
        <v>0</v>
      </c>
      <c r="R1462" s="369"/>
      <c r="S1462" s="369"/>
      <c r="T1462" s="369"/>
      <c r="U1462" s="369"/>
      <c r="V1462" s="344">
        <f t="shared" si="284"/>
        <v>0</v>
      </c>
      <c r="W1462" s="345">
        <f>IF(ISBLANK($B1462),0,VLOOKUP($B1462,Listen!$A$2:$C$45,2,FALSE))</f>
        <v>0</v>
      </c>
      <c r="X1462" s="345">
        <f>IF(ISBLANK($B1462),0,VLOOKUP($B1462,Listen!$A$2:$C$45,3,FALSE))</f>
        <v>0</v>
      </c>
      <c r="Y1462" s="372">
        <f t="shared" si="286"/>
        <v>0</v>
      </c>
      <c r="Z1462" s="372">
        <f t="shared" si="287"/>
        <v>0</v>
      </c>
      <c r="AA1462" s="372">
        <f t="shared" si="287"/>
        <v>0</v>
      </c>
      <c r="AB1462" s="372">
        <f t="shared" si="287"/>
        <v>0</v>
      </c>
      <c r="AC1462" s="372">
        <f t="shared" si="287"/>
        <v>0</v>
      </c>
      <c r="AD1462" s="372">
        <f t="shared" si="287"/>
        <v>0</v>
      </c>
      <c r="AE1462" s="372">
        <f t="shared" si="287"/>
        <v>0</v>
      </c>
      <c r="AF1462" s="346">
        <f t="shared" si="285"/>
        <v>0</v>
      </c>
      <c r="AG1462" s="346">
        <f>IF(C1462=Allgemeines!$C$12,SAV!$V1462-SAV!$AH1462,HLOOKUP(Allgemeines!$C$12-1,$AI$4:$AO$2000,ROW(C1462)-3,FALSE)-$AH1462)</f>
        <v>0</v>
      </c>
      <c r="AH1462" s="346">
        <f>HLOOKUP(Allgemeines!$C$12,$AI$4:$AO$2000,ROW(C1462)-3,FALSE)</f>
        <v>0</v>
      </c>
      <c r="AI1462" s="346">
        <f t="shared" si="276"/>
        <v>0</v>
      </c>
      <c r="AJ1462" s="346">
        <f t="shared" si="277"/>
        <v>0</v>
      </c>
      <c r="AK1462" s="346">
        <f t="shared" si="278"/>
        <v>0</v>
      </c>
      <c r="AL1462" s="346">
        <f t="shared" si="279"/>
        <v>0</v>
      </c>
      <c r="AM1462" s="346">
        <f t="shared" si="280"/>
        <v>0</v>
      </c>
      <c r="AN1462" s="346">
        <f t="shared" si="281"/>
        <v>0</v>
      </c>
      <c r="AO1462" s="346">
        <f t="shared" si="282"/>
        <v>0</v>
      </c>
    </row>
    <row r="1463" spans="1:41" x14ac:dyDescent="0.25">
      <c r="A1463" s="369"/>
      <c r="B1463" s="369"/>
      <c r="C1463" s="370"/>
      <c r="D1463" s="369"/>
      <c r="E1463" s="369"/>
      <c r="F1463" s="369"/>
      <c r="G1463" s="344">
        <f t="shared" si="283"/>
        <v>0</v>
      </c>
      <c r="H1463" s="369"/>
      <c r="I1463" s="369"/>
      <c r="J1463" s="369"/>
      <c r="K1463" s="369"/>
      <c r="L1463" s="369"/>
      <c r="M1463" s="369"/>
      <c r="N1463" s="369"/>
      <c r="O1463" s="369"/>
      <c r="P1463" s="371"/>
      <c r="Q1463" s="465">
        <f>IF(C1463&gt;Allgemeines!$C$12,0,SUM(G1463,H1463,J1463,K1463,M1463:N1463)-SUM(I1463,L1463,O1463:P1463))</f>
        <v>0</v>
      </c>
      <c r="R1463" s="369"/>
      <c r="S1463" s="369"/>
      <c r="T1463" s="369"/>
      <c r="U1463" s="369"/>
      <c r="V1463" s="344">
        <f t="shared" si="284"/>
        <v>0</v>
      </c>
      <c r="W1463" s="345">
        <f>IF(ISBLANK($B1463),0,VLOOKUP($B1463,Listen!$A$2:$C$45,2,FALSE))</f>
        <v>0</v>
      </c>
      <c r="X1463" s="345">
        <f>IF(ISBLANK($B1463),0,VLOOKUP($B1463,Listen!$A$2:$C$45,3,FALSE))</f>
        <v>0</v>
      </c>
      <c r="Y1463" s="372">
        <f t="shared" si="286"/>
        <v>0</v>
      </c>
      <c r="Z1463" s="372">
        <f t="shared" si="287"/>
        <v>0</v>
      </c>
      <c r="AA1463" s="372">
        <f t="shared" si="287"/>
        <v>0</v>
      </c>
      <c r="AB1463" s="372">
        <f t="shared" si="287"/>
        <v>0</v>
      </c>
      <c r="AC1463" s="372">
        <f t="shared" si="287"/>
        <v>0</v>
      </c>
      <c r="AD1463" s="372">
        <f t="shared" si="287"/>
        <v>0</v>
      </c>
      <c r="AE1463" s="372">
        <f t="shared" si="287"/>
        <v>0</v>
      </c>
      <c r="AF1463" s="346">
        <f t="shared" si="285"/>
        <v>0</v>
      </c>
      <c r="AG1463" s="346">
        <f>IF(C1463=Allgemeines!$C$12,SAV!$V1463-SAV!$AH1463,HLOOKUP(Allgemeines!$C$12-1,$AI$4:$AO$2000,ROW(C1463)-3,FALSE)-$AH1463)</f>
        <v>0</v>
      </c>
      <c r="AH1463" s="346">
        <f>HLOOKUP(Allgemeines!$C$12,$AI$4:$AO$2000,ROW(C1463)-3,FALSE)</f>
        <v>0</v>
      </c>
      <c r="AI1463" s="346">
        <f t="shared" si="276"/>
        <v>0</v>
      </c>
      <c r="AJ1463" s="346">
        <f t="shared" si="277"/>
        <v>0</v>
      </c>
      <c r="AK1463" s="346">
        <f t="shared" si="278"/>
        <v>0</v>
      </c>
      <c r="AL1463" s="346">
        <f t="shared" si="279"/>
        <v>0</v>
      </c>
      <c r="AM1463" s="346">
        <f t="shared" si="280"/>
        <v>0</v>
      </c>
      <c r="AN1463" s="346">
        <f t="shared" si="281"/>
        <v>0</v>
      </c>
      <c r="AO1463" s="346">
        <f t="shared" si="282"/>
        <v>0</v>
      </c>
    </row>
    <row r="1464" spans="1:41" x14ac:dyDescent="0.25">
      <c r="A1464" s="369"/>
      <c r="B1464" s="369"/>
      <c r="C1464" s="370"/>
      <c r="D1464" s="369"/>
      <c r="E1464" s="369"/>
      <c r="F1464" s="369"/>
      <c r="G1464" s="344">
        <f t="shared" si="283"/>
        <v>0</v>
      </c>
      <c r="H1464" s="369"/>
      <c r="I1464" s="369"/>
      <c r="J1464" s="369"/>
      <c r="K1464" s="369"/>
      <c r="L1464" s="369"/>
      <c r="M1464" s="369"/>
      <c r="N1464" s="369"/>
      <c r="O1464" s="369"/>
      <c r="P1464" s="371"/>
      <c r="Q1464" s="465">
        <f>IF(C1464&gt;Allgemeines!$C$12,0,SUM(G1464,H1464,J1464,K1464,M1464:N1464)-SUM(I1464,L1464,O1464:P1464))</f>
        <v>0</v>
      </c>
      <c r="R1464" s="369"/>
      <c r="S1464" s="369"/>
      <c r="T1464" s="369"/>
      <c r="U1464" s="369"/>
      <c r="V1464" s="344">
        <f t="shared" si="284"/>
        <v>0</v>
      </c>
      <c r="W1464" s="345">
        <f>IF(ISBLANK($B1464),0,VLOOKUP($B1464,Listen!$A$2:$C$45,2,FALSE))</f>
        <v>0</v>
      </c>
      <c r="X1464" s="345">
        <f>IF(ISBLANK($B1464),0,VLOOKUP($B1464,Listen!$A$2:$C$45,3,FALSE))</f>
        <v>0</v>
      </c>
      <c r="Y1464" s="372">
        <f t="shared" si="286"/>
        <v>0</v>
      </c>
      <c r="Z1464" s="372">
        <f t="shared" si="287"/>
        <v>0</v>
      </c>
      <c r="AA1464" s="372">
        <f t="shared" si="287"/>
        <v>0</v>
      </c>
      <c r="AB1464" s="372">
        <f t="shared" si="287"/>
        <v>0</v>
      </c>
      <c r="AC1464" s="372">
        <f t="shared" si="287"/>
        <v>0</v>
      </c>
      <c r="AD1464" s="372">
        <f t="shared" si="287"/>
        <v>0</v>
      </c>
      <c r="AE1464" s="372">
        <f t="shared" si="287"/>
        <v>0</v>
      </c>
      <c r="AF1464" s="346">
        <f t="shared" si="285"/>
        <v>0</v>
      </c>
      <c r="AG1464" s="346">
        <f>IF(C1464=Allgemeines!$C$12,SAV!$V1464-SAV!$AH1464,HLOOKUP(Allgemeines!$C$12-1,$AI$4:$AO$2000,ROW(C1464)-3,FALSE)-$AH1464)</f>
        <v>0</v>
      </c>
      <c r="AH1464" s="346">
        <f>HLOOKUP(Allgemeines!$C$12,$AI$4:$AO$2000,ROW(C1464)-3,FALSE)</f>
        <v>0</v>
      </c>
      <c r="AI1464" s="346">
        <f t="shared" si="276"/>
        <v>0</v>
      </c>
      <c r="AJ1464" s="346">
        <f t="shared" si="277"/>
        <v>0</v>
      </c>
      <c r="AK1464" s="346">
        <f t="shared" si="278"/>
        <v>0</v>
      </c>
      <c r="AL1464" s="346">
        <f t="shared" si="279"/>
        <v>0</v>
      </c>
      <c r="AM1464" s="346">
        <f t="shared" si="280"/>
        <v>0</v>
      </c>
      <c r="AN1464" s="346">
        <f t="shared" si="281"/>
        <v>0</v>
      </c>
      <c r="AO1464" s="346">
        <f t="shared" si="282"/>
        <v>0</v>
      </c>
    </row>
    <row r="1465" spans="1:41" x14ac:dyDescent="0.25">
      <c r="A1465" s="369"/>
      <c r="B1465" s="369"/>
      <c r="C1465" s="370"/>
      <c r="D1465" s="369"/>
      <c r="E1465" s="369"/>
      <c r="F1465" s="369"/>
      <c r="G1465" s="344">
        <f t="shared" si="283"/>
        <v>0</v>
      </c>
      <c r="H1465" s="369"/>
      <c r="I1465" s="369"/>
      <c r="J1465" s="369"/>
      <c r="K1465" s="369"/>
      <c r="L1465" s="369"/>
      <c r="M1465" s="369"/>
      <c r="N1465" s="369"/>
      <c r="O1465" s="369"/>
      <c r="P1465" s="371"/>
      <c r="Q1465" s="465">
        <f>IF(C1465&gt;Allgemeines!$C$12,0,SUM(G1465,H1465,J1465,K1465,M1465:N1465)-SUM(I1465,L1465,O1465:P1465))</f>
        <v>0</v>
      </c>
      <c r="R1465" s="369"/>
      <c r="S1465" s="369"/>
      <c r="T1465" s="369"/>
      <c r="U1465" s="369"/>
      <c r="V1465" s="344">
        <f t="shared" si="284"/>
        <v>0</v>
      </c>
      <c r="W1465" s="345">
        <f>IF(ISBLANK($B1465),0,VLOOKUP($B1465,Listen!$A$2:$C$45,2,FALSE))</f>
        <v>0</v>
      </c>
      <c r="X1465" s="345">
        <f>IF(ISBLANK($B1465),0,VLOOKUP($B1465,Listen!$A$2:$C$45,3,FALSE))</f>
        <v>0</v>
      </c>
      <c r="Y1465" s="372">
        <f t="shared" si="286"/>
        <v>0</v>
      </c>
      <c r="Z1465" s="372">
        <f t="shared" si="287"/>
        <v>0</v>
      </c>
      <c r="AA1465" s="372">
        <f t="shared" si="287"/>
        <v>0</v>
      </c>
      <c r="AB1465" s="372">
        <f t="shared" si="287"/>
        <v>0</v>
      </c>
      <c r="AC1465" s="372">
        <f t="shared" si="287"/>
        <v>0</v>
      </c>
      <c r="AD1465" s="372">
        <f t="shared" si="287"/>
        <v>0</v>
      </c>
      <c r="AE1465" s="372">
        <f t="shared" si="287"/>
        <v>0</v>
      </c>
      <c r="AF1465" s="346">
        <f t="shared" si="285"/>
        <v>0</v>
      </c>
      <c r="AG1465" s="346">
        <f>IF(C1465=Allgemeines!$C$12,SAV!$V1465-SAV!$AH1465,HLOOKUP(Allgemeines!$C$12-1,$AI$4:$AO$2000,ROW(C1465)-3,FALSE)-$AH1465)</f>
        <v>0</v>
      </c>
      <c r="AH1465" s="346">
        <f>HLOOKUP(Allgemeines!$C$12,$AI$4:$AO$2000,ROW(C1465)-3,FALSE)</f>
        <v>0</v>
      </c>
      <c r="AI1465" s="346">
        <f t="shared" si="276"/>
        <v>0</v>
      </c>
      <c r="AJ1465" s="346">
        <f t="shared" si="277"/>
        <v>0</v>
      </c>
      <c r="AK1465" s="346">
        <f t="shared" si="278"/>
        <v>0</v>
      </c>
      <c r="AL1465" s="346">
        <f t="shared" si="279"/>
        <v>0</v>
      </c>
      <c r="AM1465" s="346">
        <f t="shared" si="280"/>
        <v>0</v>
      </c>
      <c r="AN1465" s="346">
        <f t="shared" si="281"/>
        <v>0</v>
      </c>
      <c r="AO1465" s="346">
        <f t="shared" si="282"/>
        <v>0</v>
      </c>
    </row>
    <row r="1466" spans="1:41" x14ac:dyDescent="0.25">
      <c r="A1466" s="369"/>
      <c r="B1466" s="369"/>
      <c r="C1466" s="370"/>
      <c r="D1466" s="369"/>
      <c r="E1466" s="369"/>
      <c r="F1466" s="369"/>
      <c r="G1466" s="344">
        <f t="shared" si="283"/>
        <v>0</v>
      </c>
      <c r="H1466" s="369"/>
      <c r="I1466" s="369"/>
      <c r="J1466" s="369"/>
      <c r="K1466" s="369"/>
      <c r="L1466" s="369"/>
      <c r="M1466" s="369"/>
      <c r="N1466" s="369"/>
      <c r="O1466" s="369"/>
      <c r="P1466" s="371"/>
      <c r="Q1466" s="465">
        <f>IF(C1466&gt;Allgemeines!$C$12,0,SUM(G1466,H1466,J1466,K1466,M1466:N1466)-SUM(I1466,L1466,O1466:P1466))</f>
        <v>0</v>
      </c>
      <c r="R1466" s="369"/>
      <c r="S1466" s="369"/>
      <c r="T1466" s="369"/>
      <c r="U1466" s="369"/>
      <c r="V1466" s="344">
        <f t="shared" si="284"/>
        <v>0</v>
      </c>
      <c r="W1466" s="345">
        <f>IF(ISBLANK($B1466),0,VLOOKUP($B1466,Listen!$A$2:$C$45,2,FALSE))</f>
        <v>0</v>
      </c>
      <c r="X1466" s="345">
        <f>IF(ISBLANK($B1466),0,VLOOKUP($B1466,Listen!$A$2:$C$45,3,FALSE))</f>
        <v>0</v>
      </c>
      <c r="Y1466" s="372">
        <f t="shared" si="286"/>
        <v>0</v>
      </c>
      <c r="Z1466" s="372">
        <f t="shared" si="287"/>
        <v>0</v>
      </c>
      <c r="AA1466" s="372">
        <f t="shared" si="287"/>
        <v>0</v>
      </c>
      <c r="AB1466" s="372">
        <f t="shared" si="287"/>
        <v>0</v>
      </c>
      <c r="AC1466" s="372">
        <f t="shared" si="287"/>
        <v>0</v>
      </c>
      <c r="AD1466" s="372">
        <f t="shared" si="287"/>
        <v>0</v>
      </c>
      <c r="AE1466" s="372">
        <f t="shared" si="287"/>
        <v>0</v>
      </c>
      <c r="AF1466" s="346">
        <f t="shared" si="285"/>
        <v>0</v>
      </c>
      <c r="AG1466" s="346">
        <f>IF(C1466=Allgemeines!$C$12,SAV!$V1466-SAV!$AH1466,HLOOKUP(Allgemeines!$C$12-1,$AI$4:$AO$2000,ROW(C1466)-3,FALSE)-$AH1466)</f>
        <v>0</v>
      </c>
      <c r="AH1466" s="346">
        <f>HLOOKUP(Allgemeines!$C$12,$AI$4:$AO$2000,ROW(C1466)-3,FALSE)</f>
        <v>0</v>
      </c>
      <c r="AI1466" s="346">
        <f t="shared" si="276"/>
        <v>0</v>
      </c>
      <c r="AJ1466" s="346">
        <f t="shared" si="277"/>
        <v>0</v>
      </c>
      <c r="AK1466" s="346">
        <f t="shared" si="278"/>
        <v>0</v>
      </c>
      <c r="AL1466" s="346">
        <f t="shared" si="279"/>
        <v>0</v>
      </c>
      <c r="AM1466" s="346">
        <f t="shared" si="280"/>
        <v>0</v>
      </c>
      <c r="AN1466" s="346">
        <f t="shared" si="281"/>
        <v>0</v>
      </c>
      <c r="AO1466" s="346">
        <f t="shared" si="282"/>
        <v>0</v>
      </c>
    </row>
    <row r="1467" spans="1:41" x14ac:dyDescent="0.25">
      <c r="A1467" s="369"/>
      <c r="B1467" s="369"/>
      <c r="C1467" s="370"/>
      <c r="D1467" s="369"/>
      <c r="E1467" s="369"/>
      <c r="F1467" s="369"/>
      <c r="G1467" s="344">
        <f t="shared" si="283"/>
        <v>0</v>
      </c>
      <c r="H1467" s="369"/>
      <c r="I1467" s="369"/>
      <c r="J1467" s="369"/>
      <c r="K1467" s="369"/>
      <c r="L1467" s="369"/>
      <c r="M1467" s="369"/>
      <c r="N1467" s="369"/>
      <c r="O1467" s="369"/>
      <c r="P1467" s="371"/>
      <c r="Q1467" s="465">
        <f>IF(C1467&gt;Allgemeines!$C$12,0,SUM(G1467,H1467,J1467,K1467,M1467:N1467)-SUM(I1467,L1467,O1467:P1467))</f>
        <v>0</v>
      </c>
      <c r="R1467" s="369"/>
      <c r="S1467" s="369"/>
      <c r="T1467" s="369"/>
      <c r="U1467" s="369"/>
      <c r="V1467" s="344">
        <f t="shared" si="284"/>
        <v>0</v>
      </c>
      <c r="W1467" s="345">
        <f>IF(ISBLANK($B1467),0,VLOOKUP($B1467,Listen!$A$2:$C$45,2,FALSE))</f>
        <v>0</v>
      </c>
      <c r="X1467" s="345">
        <f>IF(ISBLANK($B1467),0,VLOOKUP($B1467,Listen!$A$2:$C$45,3,FALSE))</f>
        <v>0</v>
      </c>
      <c r="Y1467" s="372">
        <f t="shared" si="286"/>
        <v>0</v>
      </c>
      <c r="Z1467" s="372">
        <f t="shared" si="287"/>
        <v>0</v>
      </c>
      <c r="AA1467" s="372">
        <f t="shared" si="287"/>
        <v>0</v>
      </c>
      <c r="AB1467" s="372">
        <f t="shared" si="287"/>
        <v>0</v>
      </c>
      <c r="AC1467" s="372">
        <f t="shared" si="287"/>
        <v>0</v>
      </c>
      <c r="AD1467" s="372">
        <f t="shared" si="287"/>
        <v>0</v>
      </c>
      <c r="AE1467" s="372">
        <f t="shared" si="287"/>
        <v>0</v>
      </c>
      <c r="AF1467" s="346">
        <f t="shared" si="285"/>
        <v>0</v>
      </c>
      <c r="AG1467" s="346">
        <f>IF(C1467=Allgemeines!$C$12,SAV!$V1467-SAV!$AH1467,HLOOKUP(Allgemeines!$C$12-1,$AI$4:$AO$2000,ROW(C1467)-3,FALSE)-$AH1467)</f>
        <v>0</v>
      </c>
      <c r="AH1467" s="346">
        <f>HLOOKUP(Allgemeines!$C$12,$AI$4:$AO$2000,ROW(C1467)-3,FALSE)</f>
        <v>0</v>
      </c>
      <c r="AI1467" s="346">
        <f t="shared" si="276"/>
        <v>0</v>
      </c>
      <c r="AJ1467" s="346">
        <f t="shared" si="277"/>
        <v>0</v>
      </c>
      <c r="AK1467" s="346">
        <f t="shared" si="278"/>
        <v>0</v>
      </c>
      <c r="AL1467" s="346">
        <f t="shared" si="279"/>
        <v>0</v>
      </c>
      <c r="AM1467" s="346">
        <f t="shared" si="280"/>
        <v>0</v>
      </c>
      <c r="AN1467" s="346">
        <f t="shared" si="281"/>
        <v>0</v>
      </c>
      <c r="AO1467" s="346">
        <f t="shared" si="282"/>
        <v>0</v>
      </c>
    </row>
    <row r="1468" spans="1:41" x14ac:dyDescent="0.25">
      <c r="A1468" s="369"/>
      <c r="B1468" s="369"/>
      <c r="C1468" s="370"/>
      <c r="D1468" s="369"/>
      <c r="E1468" s="369"/>
      <c r="F1468" s="369"/>
      <c r="G1468" s="344">
        <f t="shared" si="283"/>
        <v>0</v>
      </c>
      <c r="H1468" s="369"/>
      <c r="I1468" s="369"/>
      <c r="J1468" s="369"/>
      <c r="K1468" s="369"/>
      <c r="L1468" s="369"/>
      <c r="M1468" s="369"/>
      <c r="N1468" s="369"/>
      <c r="O1468" s="369"/>
      <c r="P1468" s="371"/>
      <c r="Q1468" s="465">
        <f>IF(C1468&gt;Allgemeines!$C$12,0,SUM(G1468,H1468,J1468,K1468,M1468:N1468)-SUM(I1468,L1468,O1468:P1468))</f>
        <v>0</v>
      </c>
      <c r="R1468" s="369"/>
      <c r="S1468" s="369"/>
      <c r="T1468" s="369"/>
      <c r="U1468" s="369"/>
      <c r="V1468" s="344">
        <f t="shared" si="284"/>
        <v>0</v>
      </c>
      <c r="W1468" s="345">
        <f>IF(ISBLANK($B1468),0,VLOOKUP($B1468,Listen!$A$2:$C$45,2,FALSE))</f>
        <v>0</v>
      </c>
      <c r="X1468" s="345">
        <f>IF(ISBLANK($B1468),0,VLOOKUP($B1468,Listen!$A$2:$C$45,3,FALSE))</f>
        <v>0</v>
      </c>
      <c r="Y1468" s="372">
        <f t="shared" si="286"/>
        <v>0</v>
      </c>
      <c r="Z1468" s="372">
        <f t="shared" si="287"/>
        <v>0</v>
      </c>
      <c r="AA1468" s="372">
        <f t="shared" si="287"/>
        <v>0</v>
      </c>
      <c r="AB1468" s="372">
        <f t="shared" si="287"/>
        <v>0</v>
      </c>
      <c r="AC1468" s="372">
        <f t="shared" si="287"/>
        <v>0</v>
      </c>
      <c r="AD1468" s="372">
        <f t="shared" si="287"/>
        <v>0</v>
      </c>
      <c r="AE1468" s="372">
        <f t="shared" si="287"/>
        <v>0</v>
      </c>
      <c r="AF1468" s="346">
        <f t="shared" si="285"/>
        <v>0</v>
      </c>
      <c r="AG1468" s="346">
        <f>IF(C1468=Allgemeines!$C$12,SAV!$V1468-SAV!$AH1468,HLOOKUP(Allgemeines!$C$12-1,$AI$4:$AO$2000,ROW(C1468)-3,FALSE)-$AH1468)</f>
        <v>0</v>
      </c>
      <c r="AH1468" s="346">
        <f>HLOOKUP(Allgemeines!$C$12,$AI$4:$AO$2000,ROW(C1468)-3,FALSE)</f>
        <v>0</v>
      </c>
      <c r="AI1468" s="346">
        <f t="shared" si="276"/>
        <v>0</v>
      </c>
      <c r="AJ1468" s="346">
        <f t="shared" si="277"/>
        <v>0</v>
      </c>
      <c r="AK1468" s="346">
        <f t="shared" si="278"/>
        <v>0</v>
      </c>
      <c r="AL1468" s="346">
        <f t="shared" si="279"/>
        <v>0</v>
      </c>
      <c r="AM1468" s="346">
        <f t="shared" si="280"/>
        <v>0</v>
      </c>
      <c r="AN1468" s="346">
        <f t="shared" si="281"/>
        <v>0</v>
      </c>
      <c r="AO1468" s="346">
        <f t="shared" si="282"/>
        <v>0</v>
      </c>
    </row>
    <row r="1469" spans="1:41" x14ac:dyDescent="0.25">
      <c r="A1469" s="369"/>
      <c r="B1469" s="369"/>
      <c r="C1469" s="370"/>
      <c r="D1469" s="369"/>
      <c r="E1469" s="369"/>
      <c r="F1469" s="369"/>
      <c r="G1469" s="344">
        <f t="shared" si="283"/>
        <v>0</v>
      </c>
      <c r="H1469" s="369"/>
      <c r="I1469" s="369"/>
      <c r="J1469" s="369"/>
      <c r="K1469" s="369"/>
      <c r="L1469" s="369"/>
      <c r="M1469" s="369"/>
      <c r="N1469" s="369"/>
      <c r="O1469" s="369"/>
      <c r="P1469" s="371"/>
      <c r="Q1469" s="465">
        <f>IF(C1469&gt;Allgemeines!$C$12,0,SUM(G1469,H1469,J1469,K1469,M1469:N1469)-SUM(I1469,L1469,O1469:P1469))</f>
        <v>0</v>
      </c>
      <c r="R1469" s="369"/>
      <c r="S1469" s="369"/>
      <c r="T1469" s="369"/>
      <c r="U1469" s="369"/>
      <c r="V1469" s="344">
        <f t="shared" si="284"/>
        <v>0</v>
      </c>
      <c r="W1469" s="345">
        <f>IF(ISBLANK($B1469),0,VLOOKUP($B1469,Listen!$A$2:$C$45,2,FALSE))</f>
        <v>0</v>
      </c>
      <c r="X1469" s="345">
        <f>IF(ISBLANK($B1469),0,VLOOKUP($B1469,Listen!$A$2:$C$45,3,FALSE))</f>
        <v>0</v>
      </c>
      <c r="Y1469" s="372">
        <f t="shared" si="286"/>
        <v>0</v>
      </c>
      <c r="Z1469" s="372">
        <f t="shared" si="287"/>
        <v>0</v>
      </c>
      <c r="AA1469" s="372">
        <f t="shared" si="287"/>
        <v>0</v>
      </c>
      <c r="AB1469" s="372">
        <f t="shared" si="287"/>
        <v>0</v>
      </c>
      <c r="AC1469" s="372">
        <f t="shared" si="287"/>
        <v>0</v>
      </c>
      <c r="AD1469" s="372">
        <f t="shared" si="287"/>
        <v>0</v>
      </c>
      <c r="AE1469" s="372">
        <f t="shared" si="287"/>
        <v>0</v>
      </c>
      <c r="AF1469" s="346">
        <f t="shared" si="285"/>
        <v>0</v>
      </c>
      <c r="AG1469" s="346">
        <f>IF(C1469=Allgemeines!$C$12,SAV!$V1469-SAV!$AH1469,HLOOKUP(Allgemeines!$C$12-1,$AI$4:$AO$2000,ROW(C1469)-3,FALSE)-$AH1469)</f>
        <v>0</v>
      </c>
      <c r="AH1469" s="346">
        <f>HLOOKUP(Allgemeines!$C$12,$AI$4:$AO$2000,ROW(C1469)-3,FALSE)</f>
        <v>0</v>
      </c>
      <c r="AI1469" s="346">
        <f t="shared" si="276"/>
        <v>0</v>
      </c>
      <c r="AJ1469" s="346">
        <f t="shared" si="277"/>
        <v>0</v>
      </c>
      <c r="AK1469" s="346">
        <f t="shared" si="278"/>
        <v>0</v>
      </c>
      <c r="AL1469" s="346">
        <f t="shared" si="279"/>
        <v>0</v>
      </c>
      <c r="AM1469" s="346">
        <f t="shared" si="280"/>
        <v>0</v>
      </c>
      <c r="AN1469" s="346">
        <f t="shared" si="281"/>
        <v>0</v>
      </c>
      <c r="AO1469" s="346">
        <f t="shared" si="282"/>
        <v>0</v>
      </c>
    </row>
    <row r="1470" spans="1:41" x14ac:dyDescent="0.25">
      <c r="A1470" s="369"/>
      <c r="B1470" s="369"/>
      <c r="C1470" s="370"/>
      <c r="D1470" s="369"/>
      <c r="E1470" s="369"/>
      <c r="F1470" s="369"/>
      <c r="G1470" s="344">
        <f t="shared" si="283"/>
        <v>0</v>
      </c>
      <c r="H1470" s="369"/>
      <c r="I1470" s="369"/>
      <c r="J1470" s="369"/>
      <c r="K1470" s="369"/>
      <c r="L1470" s="369"/>
      <c r="M1470" s="369"/>
      <c r="N1470" s="369"/>
      <c r="O1470" s="369"/>
      <c r="P1470" s="371"/>
      <c r="Q1470" s="465">
        <f>IF(C1470&gt;Allgemeines!$C$12,0,SUM(G1470,H1470,J1470,K1470,M1470:N1470)-SUM(I1470,L1470,O1470:P1470))</f>
        <v>0</v>
      </c>
      <c r="R1470" s="369"/>
      <c r="S1470" s="369"/>
      <c r="T1470" s="369"/>
      <c r="U1470" s="369"/>
      <c r="V1470" s="344">
        <f t="shared" si="284"/>
        <v>0</v>
      </c>
      <c r="W1470" s="345">
        <f>IF(ISBLANK($B1470),0,VLOOKUP($B1470,Listen!$A$2:$C$45,2,FALSE))</f>
        <v>0</v>
      </c>
      <c r="X1470" s="345">
        <f>IF(ISBLANK($B1470),0,VLOOKUP($B1470,Listen!$A$2:$C$45,3,FALSE))</f>
        <v>0</v>
      </c>
      <c r="Y1470" s="372">
        <f t="shared" si="286"/>
        <v>0</v>
      </c>
      <c r="Z1470" s="372">
        <f t="shared" si="287"/>
        <v>0</v>
      </c>
      <c r="AA1470" s="372">
        <f t="shared" si="287"/>
        <v>0</v>
      </c>
      <c r="AB1470" s="372">
        <f t="shared" si="287"/>
        <v>0</v>
      </c>
      <c r="AC1470" s="372">
        <f t="shared" si="287"/>
        <v>0</v>
      </c>
      <c r="AD1470" s="372">
        <f t="shared" si="287"/>
        <v>0</v>
      </c>
      <c r="AE1470" s="372">
        <f t="shared" si="287"/>
        <v>0</v>
      </c>
      <c r="AF1470" s="346">
        <f t="shared" si="285"/>
        <v>0</v>
      </c>
      <c r="AG1470" s="346">
        <f>IF(C1470=Allgemeines!$C$12,SAV!$V1470-SAV!$AH1470,HLOOKUP(Allgemeines!$C$12-1,$AI$4:$AO$2000,ROW(C1470)-3,FALSE)-$AH1470)</f>
        <v>0</v>
      </c>
      <c r="AH1470" s="346">
        <f>HLOOKUP(Allgemeines!$C$12,$AI$4:$AO$2000,ROW(C1470)-3,FALSE)</f>
        <v>0</v>
      </c>
      <c r="AI1470" s="346">
        <f t="shared" si="276"/>
        <v>0</v>
      </c>
      <c r="AJ1470" s="346">
        <f t="shared" si="277"/>
        <v>0</v>
      </c>
      <c r="AK1470" s="346">
        <f t="shared" si="278"/>
        <v>0</v>
      </c>
      <c r="AL1470" s="346">
        <f t="shared" si="279"/>
        <v>0</v>
      </c>
      <c r="AM1470" s="346">
        <f t="shared" si="280"/>
        <v>0</v>
      </c>
      <c r="AN1470" s="346">
        <f t="shared" si="281"/>
        <v>0</v>
      </c>
      <c r="AO1470" s="346">
        <f t="shared" si="282"/>
        <v>0</v>
      </c>
    </row>
    <row r="1471" spans="1:41" x14ac:dyDescent="0.25">
      <c r="A1471" s="369"/>
      <c r="B1471" s="369"/>
      <c r="C1471" s="370"/>
      <c r="D1471" s="369"/>
      <c r="E1471" s="369"/>
      <c r="F1471" s="369"/>
      <c r="G1471" s="344">
        <f t="shared" si="283"/>
        <v>0</v>
      </c>
      <c r="H1471" s="369"/>
      <c r="I1471" s="369"/>
      <c r="J1471" s="369"/>
      <c r="K1471" s="369"/>
      <c r="L1471" s="369"/>
      <c r="M1471" s="369"/>
      <c r="N1471" s="369"/>
      <c r="O1471" s="369"/>
      <c r="P1471" s="371"/>
      <c r="Q1471" s="465">
        <f>IF(C1471&gt;Allgemeines!$C$12,0,SUM(G1471,H1471,J1471,K1471,M1471:N1471)-SUM(I1471,L1471,O1471:P1471))</f>
        <v>0</v>
      </c>
      <c r="R1471" s="369"/>
      <c r="S1471" s="369"/>
      <c r="T1471" s="369"/>
      <c r="U1471" s="369"/>
      <c r="V1471" s="344">
        <f t="shared" si="284"/>
        <v>0</v>
      </c>
      <c r="W1471" s="345">
        <f>IF(ISBLANK($B1471),0,VLOOKUP($B1471,Listen!$A$2:$C$45,2,FALSE))</f>
        <v>0</v>
      </c>
      <c r="X1471" s="345">
        <f>IF(ISBLANK($B1471),0,VLOOKUP($B1471,Listen!$A$2:$C$45,3,FALSE))</f>
        <v>0</v>
      </c>
      <c r="Y1471" s="372">
        <f t="shared" si="286"/>
        <v>0</v>
      </c>
      <c r="Z1471" s="372">
        <f t="shared" si="287"/>
        <v>0</v>
      </c>
      <c r="AA1471" s="372">
        <f t="shared" si="287"/>
        <v>0</v>
      </c>
      <c r="AB1471" s="372">
        <f t="shared" si="287"/>
        <v>0</v>
      </c>
      <c r="AC1471" s="372">
        <f t="shared" si="287"/>
        <v>0</v>
      </c>
      <c r="AD1471" s="372">
        <f t="shared" si="287"/>
        <v>0</v>
      </c>
      <c r="AE1471" s="372">
        <f t="shared" si="287"/>
        <v>0</v>
      </c>
      <c r="AF1471" s="346">
        <f t="shared" si="285"/>
        <v>0</v>
      </c>
      <c r="AG1471" s="346">
        <f>IF(C1471=Allgemeines!$C$12,SAV!$V1471-SAV!$AH1471,HLOOKUP(Allgemeines!$C$12-1,$AI$4:$AO$2000,ROW(C1471)-3,FALSE)-$AH1471)</f>
        <v>0</v>
      </c>
      <c r="AH1471" s="346">
        <f>HLOOKUP(Allgemeines!$C$12,$AI$4:$AO$2000,ROW(C1471)-3,FALSE)</f>
        <v>0</v>
      </c>
      <c r="AI1471" s="346">
        <f t="shared" si="276"/>
        <v>0</v>
      </c>
      <c r="AJ1471" s="346">
        <f t="shared" si="277"/>
        <v>0</v>
      </c>
      <c r="AK1471" s="346">
        <f t="shared" si="278"/>
        <v>0</v>
      </c>
      <c r="AL1471" s="346">
        <f t="shared" si="279"/>
        <v>0</v>
      </c>
      <c r="AM1471" s="346">
        <f t="shared" si="280"/>
        <v>0</v>
      </c>
      <c r="AN1471" s="346">
        <f t="shared" si="281"/>
        <v>0</v>
      </c>
      <c r="AO1471" s="346">
        <f t="shared" si="282"/>
        <v>0</v>
      </c>
    </row>
    <row r="1472" spans="1:41" x14ac:dyDescent="0.25">
      <c r="A1472" s="369"/>
      <c r="B1472" s="369"/>
      <c r="C1472" s="370"/>
      <c r="D1472" s="369"/>
      <c r="E1472" s="369"/>
      <c r="F1472" s="369"/>
      <c r="G1472" s="344">
        <f t="shared" si="283"/>
        <v>0</v>
      </c>
      <c r="H1472" s="369"/>
      <c r="I1472" s="369"/>
      <c r="J1472" s="369"/>
      <c r="K1472" s="369"/>
      <c r="L1472" s="369"/>
      <c r="M1472" s="369"/>
      <c r="N1472" s="369"/>
      <c r="O1472" s="369"/>
      <c r="P1472" s="371"/>
      <c r="Q1472" s="465">
        <f>IF(C1472&gt;Allgemeines!$C$12,0,SUM(G1472,H1472,J1472,K1472,M1472:N1472)-SUM(I1472,L1472,O1472:P1472))</f>
        <v>0</v>
      </c>
      <c r="R1472" s="369"/>
      <c r="S1472" s="369"/>
      <c r="T1472" s="369"/>
      <c r="U1472" s="369"/>
      <c r="V1472" s="344">
        <f t="shared" si="284"/>
        <v>0</v>
      </c>
      <c r="W1472" s="345">
        <f>IF(ISBLANK($B1472),0,VLOOKUP($B1472,Listen!$A$2:$C$45,2,FALSE))</f>
        <v>0</v>
      </c>
      <c r="X1472" s="345">
        <f>IF(ISBLANK($B1472),0,VLOOKUP($B1472,Listen!$A$2:$C$45,3,FALSE))</f>
        <v>0</v>
      </c>
      <c r="Y1472" s="372">
        <f t="shared" si="286"/>
        <v>0</v>
      </c>
      <c r="Z1472" s="372">
        <f t="shared" si="287"/>
        <v>0</v>
      </c>
      <c r="AA1472" s="372">
        <f t="shared" si="287"/>
        <v>0</v>
      </c>
      <c r="AB1472" s="372">
        <f t="shared" si="287"/>
        <v>0</v>
      </c>
      <c r="AC1472" s="372">
        <f t="shared" si="287"/>
        <v>0</v>
      </c>
      <c r="AD1472" s="372">
        <f t="shared" si="287"/>
        <v>0</v>
      </c>
      <c r="AE1472" s="372">
        <f t="shared" si="287"/>
        <v>0</v>
      </c>
      <c r="AF1472" s="346">
        <f t="shared" si="285"/>
        <v>0</v>
      </c>
      <c r="AG1472" s="346">
        <f>IF(C1472=Allgemeines!$C$12,SAV!$V1472-SAV!$AH1472,HLOOKUP(Allgemeines!$C$12-1,$AI$4:$AO$2000,ROW(C1472)-3,FALSE)-$AH1472)</f>
        <v>0</v>
      </c>
      <c r="AH1472" s="346">
        <f>HLOOKUP(Allgemeines!$C$12,$AI$4:$AO$2000,ROW(C1472)-3,FALSE)</f>
        <v>0</v>
      </c>
      <c r="AI1472" s="346">
        <f t="shared" si="276"/>
        <v>0</v>
      </c>
      <c r="AJ1472" s="346">
        <f t="shared" si="277"/>
        <v>0</v>
      </c>
      <c r="AK1472" s="346">
        <f t="shared" si="278"/>
        <v>0</v>
      </c>
      <c r="AL1472" s="346">
        <f t="shared" si="279"/>
        <v>0</v>
      </c>
      <c r="AM1472" s="346">
        <f t="shared" si="280"/>
        <v>0</v>
      </c>
      <c r="AN1472" s="346">
        <f t="shared" si="281"/>
        <v>0</v>
      </c>
      <c r="AO1472" s="346">
        <f t="shared" si="282"/>
        <v>0</v>
      </c>
    </row>
    <row r="1473" spans="1:41" x14ac:dyDescent="0.25">
      <c r="A1473" s="369"/>
      <c r="B1473" s="369"/>
      <c r="C1473" s="370"/>
      <c r="D1473" s="369"/>
      <c r="E1473" s="369"/>
      <c r="F1473" s="369"/>
      <c r="G1473" s="344">
        <f t="shared" si="283"/>
        <v>0</v>
      </c>
      <c r="H1473" s="369"/>
      <c r="I1473" s="369"/>
      <c r="J1473" s="369"/>
      <c r="K1473" s="369"/>
      <c r="L1473" s="369"/>
      <c r="M1473" s="369"/>
      <c r="N1473" s="369"/>
      <c r="O1473" s="369"/>
      <c r="P1473" s="371"/>
      <c r="Q1473" s="465">
        <f>IF(C1473&gt;Allgemeines!$C$12,0,SUM(G1473,H1473,J1473,K1473,M1473:N1473)-SUM(I1473,L1473,O1473:P1473))</f>
        <v>0</v>
      </c>
      <c r="R1473" s="369"/>
      <c r="S1473" s="369"/>
      <c r="T1473" s="369"/>
      <c r="U1473" s="369"/>
      <c r="V1473" s="344">
        <f t="shared" si="284"/>
        <v>0</v>
      </c>
      <c r="W1473" s="345">
        <f>IF(ISBLANK($B1473),0,VLOOKUP($B1473,Listen!$A$2:$C$45,2,FALSE))</f>
        <v>0</v>
      </c>
      <c r="X1473" s="345">
        <f>IF(ISBLANK($B1473),0,VLOOKUP($B1473,Listen!$A$2:$C$45,3,FALSE))</f>
        <v>0</v>
      </c>
      <c r="Y1473" s="372">
        <f t="shared" si="286"/>
        <v>0</v>
      </c>
      <c r="Z1473" s="372">
        <f t="shared" si="287"/>
        <v>0</v>
      </c>
      <c r="AA1473" s="372">
        <f t="shared" si="287"/>
        <v>0</v>
      </c>
      <c r="AB1473" s="372">
        <f t="shared" si="287"/>
        <v>0</v>
      </c>
      <c r="AC1473" s="372">
        <f t="shared" si="287"/>
        <v>0</v>
      </c>
      <c r="AD1473" s="372">
        <f t="shared" si="287"/>
        <v>0</v>
      </c>
      <c r="AE1473" s="372">
        <f t="shared" si="287"/>
        <v>0</v>
      </c>
      <c r="AF1473" s="346">
        <f t="shared" si="285"/>
        <v>0</v>
      </c>
      <c r="AG1473" s="346">
        <f>IF(C1473=Allgemeines!$C$12,SAV!$V1473-SAV!$AH1473,HLOOKUP(Allgemeines!$C$12-1,$AI$4:$AO$2000,ROW(C1473)-3,FALSE)-$AH1473)</f>
        <v>0</v>
      </c>
      <c r="AH1473" s="346">
        <f>HLOOKUP(Allgemeines!$C$12,$AI$4:$AO$2000,ROW(C1473)-3,FALSE)</f>
        <v>0</v>
      </c>
      <c r="AI1473" s="346">
        <f t="shared" si="276"/>
        <v>0</v>
      </c>
      <c r="AJ1473" s="346">
        <f t="shared" si="277"/>
        <v>0</v>
      </c>
      <c r="AK1473" s="346">
        <f t="shared" si="278"/>
        <v>0</v>
      </c>
      <c r="AL1473" s="346">
        <f t="shared" si="279"/>
        <v>0</v>
      </c>
      <c r="AM1473" s="346">
        <f t="shared" si="280"/>
        <v>0</v>
      </c>
      <c r="AN1473" s="346">
        <f t="shared" si="281"/>
        <v>0</v>
      </c>
      <c r="AO1473" s="346">
        <f t="shared" si="282"/>
        <v>0</v>
      </c>
    </row>
    <row r="1474" spans="1:41" x14ac:dyDescent="0.25">
      <c r="A1474" s="369"/>
      <c r="B1474" s="369"/>
      <c r="C1474" s="370"/>
      <c r="D1474" s="369"/>
      <c r="E1474" s="369"/>
      <c r="F1474" s="369"/>
      <c r="G1474" s="344">
        <f t="shared" si="283"/>
        <v>0</v>
      </c>
      <c r="H1474" s="369"/>
      <c r="I1474" s="369"/>
      <c r="J1474" s="369"/>
      <c r="K1474" s="369"/>
      <c r="L1474" s="369"/>
      <c r="M1474" s="369"/>
      <c r="N1474" s="369"/>
      <c r="O1474" s="369"/>
      <c r="P1474" s="371"/>
      <c r="Q1474" s="465">
        <f>IF(C1474&gt;Allgemeines!$C$12,0,SUM(G1474,H1474,J1474,K1474,M1474:N1474)-SUM(I1474,L1474,O1474:P1474))</f>
        <v>0</v>
      </c>
      <c r="R1474" s="369"/>
      <c r="S1474" s="369"/>
      <c r="T1474" s="369"/>
      <c r="U1474" s="369"/>
      <c r="V1474" s="344">
        <f t="shared" si="284"/>
        <v>0</v>
      </c>
      <c r="W1474" s="345">
        <f>IF(ISBLANK($B1474),0,VLOOKUP($B1474,Listen!$A$2:$C$45,2,FALSE))</f>
        <v>0</v>
      </c>
      <c r="X1474" s="345">
        <f>IF(ISBLANK($B1474),0,VLOOKUP($B1474,Listen!$A$2:$C$45,3,FALSE))</f>
        <v>0</v>
      </c>
      <c r="Y1474" s="372">
        <f t="shared" si="286"/>
        <v>0</v>
      </c>
      <c r="Z1474" s="372">
        <f t="shared" si="287"/>
        <v>0</v>
      </c>
      <c r="AA1474" s="372">
        <f t="shared" si="287"/>
        <v>0</v>
      </c>
      <c r="AB1474" s="372">
        <f t="shared" si="287"/>
        <v>0</v>
      </c>
      <c r="AC1474" s="372">
        <f t="shared" si="287"/>
        <v>0</v>
      </c>
      <c r="AD1474" s="372">
        <f t="shared" si="287"/>
        <v>0</v>
      </c>
      <c r="AE1474" s="372">
        <f t="shared" si="287"/>
        <v>0</v>
      </c>
      <c r="AF1474" s="346">
        <f t="shared" si="285"/>
        <v>0</v>
      </c>
      <c r="AG1474" s="346">
        <f>IF(C1474=Allgemeines!$C$12,SAV!$V1474-SAV!$AH1474,HLOOKUP(Allgemeines!$C$12-1,$AI$4:$AO$2000,ROW(C1474)-3,FALSE)-$AH1474)</f>
        <v>0</v>
      </c>
      <c r="AH1474" s="346">
        <f>HLOOKUP(Allgemeines!$C$12,$AI$4:$AO$2000,ROW(C1474)-3,FALSE)</f>
        <v>0</v>
      </c>
      <c r="AI1474" s="346">
        <f t="shared" si="276"/>
        <v>0</v>
      </c>
      <c r="AJ1474" s="346">
        <f t="shared" si="277"/>
        <v>0</v>
      </c>
      <c r="AK1474" s="346">
        <f t="shared" si="278"/>
        <v>0</v>
      </c>
      <c r="AL1474" s="346">
        <f t="shared" si="279"/>
        <v>0</v>
      </c>
      <c r="AM1474" s="346">
        <f t="shared" si="280"/>
        <v>0</v>
      </c>
      <c r="AN1474" s="346">
        <f t="shared" si="281"/>
        <v>0</v>
      </c>
      <c r="AO1474" s="346">
        <f t="shared" si="282"/>
        <v>0</v>
      </c>
    </row>
    <row r="1475" spans="1:41" x14ac:dyDescent="0.25">
      <c r="A1475" s="369"/>
      <c r="B1475" s="369"/>
      <c r="C1475" s="370"/>
      <c r="D1475" s="369"/>
      <c r="E1475" s="369"/>
      <c r="F1475" s="369"/>
      <c r="G1475" s="344">
        <f t="shared" si="283"/>
        <v>0</v>
      </c>
      <c r="H1475" s="369"/>
      <c r="I1475" s="369"/>
      <c r="J1475" s="369"/>
      <c r="K1475" s="369"/>
      <c r="L1475" s="369"/>
      <c r="M1475" s="369"/>
      <c r="N1475" s="369"/>
      <c r="O1475" s="369"/>
      <c r="P1475" s="371"/>
      <c r="Q1475" s="465">
        <f>IF(C1475&gt;Allgemeines!$C$12,0,SUM(G1475,H1475,J1475,K1475,M1475:N1475)-SUM(I1475,L1475,O1475:P1475))</f>
        <v>0</v>
      </c>
      <c r="R1475" s="369"/>
      <c r="S1475" s="369"/>
      <c r="T1475" s="369"/>
      <c r="U1475" s="369"/>
      <c r="V1475" s="344">
        <f t="shared" si="284"/>
        <v>0</v>
      </c>
      <c r="W1475" s="345">
        <f>IF(ISBLANK($B1475),0,VLOOKUP($B1475,Listen!$A$2:$C$45,2,FALSE))</f>
        <v>0</v>
      </c>
      <c r="X1475" s="345">
        <f>IF(ISBLANK($B1475),0,VLOOKUP($B1475,Listen!$A$2:$C$45,3,FALSE))</f>
        <v>0</v>
      </c>
      <c r="Y1475" s="372">
        <f t="shared" si="286"/>
        <v>0</v>
      </c>
      <c r="Z1475" s="372">
        <f t="shared" si="287"/>
        <v>0</v>
      </c>
      <c r="AA1475" s="372">
        <f t="shared" si="287"/>
        <v>0</v>
      </c>
      <c r="AB1475" s="372">
        <f t="shared" si="287"/>
        <v>0</v>
      </c>
      <c r="AC1475" s="372">
        <f t="shared" si="287"/>
        <v>0</v>
      </c>
      <c r="AD1475" s="372">
        <f t="shared" si="287"/>
        <v>0</v>
      </c>
      <c r="AE1475" s="372">
        <f t="shared" si="287"/>
        <v>0</v>
      </c>
      <c r="AF1475" s="346">
        <f t="shared" si="285"/>
        <v>0</v>
      </c>
      <c r="AG1475" s="346">
        <f>IF(C1475=Allgemeines!$C$12,SAV!$V1475-SAV!$AH1475,HLOOKUP(Allgemeines!$C$12-1,$AI$4:$AO$2000,ROW(C1475)-3,FALSE)-$AH1475)</f>
        <v>0</v>
      </c>
      <c r="AH1475" s="346">
        <f>HLOOKUP(Allgemeines!$C$12,$AI$4:$AO$2000,ROW(C1475)-3,FALSE)</f>
        <v>0</v>
      </c>
      <c r="AI1475" s="346">
        <f t="shared" si="276"/>
        <v>0</v>
      </c>
      <c r="AJ1475" s="346">
        <f t="shared" si="277"/>
        <v>0</v>
      </c>
      <c r="AK1475" s="346">
        <f t="shared" si="278"/>
        <v>0</v>
      </c>
      <c r="AL1475" s="346">
        <f t="shared" si="279"/>
        <v>0</v>
      </c>
      <c r="AM1475" s="346">
        <f t="shared" si="280"/>
        <v>0</v>
      </c>
      <c r="AN1475" s="346">
        <f t="shared" si="281"/>
        <v>0</v>
      </c>
      <c r="AO1475" s="346">
        <f t="shared" si="282"/>
        <v>0</v>
      </c>
    </row>
    <row r="1476" spans="1:41" x14ac:dyDescent="0.25">
      <c r="A1476" s="369"/>
      <c r="B1476" s="369"/>
      <c r="C1476" s="370"/>
      <c r="D1476" s="369"/>
      <c r="E1476" s="369"/>
      <c r="F1476" s="369"/>
      <c r="G1476" s="344">
        <f t="shared" si="283"/>
        <v>0</v>
      </c>
      <c r="H1476" s="369"/>
      <c r="I1476" s="369"/>
      <c r="J1476" s="369"/>
      <c r="K1476" s="369"/>
      <c r="L1476" s="369"/>
      <c r="M1476" s="369"/>
      <c r="N1476" s="369"/>
      <c r="O1476" s="369"/>
      <c r="P1476" s="371"/>
      <c r="Q1476" s="465">
        <f>IF(C1476&gt;Allgemeines!$C$12,0,SUM(G1476,H1476,J1476,K1476,M1476:N1476)-SUM(I1476,L1476,O1476:P1476))</f>
        <v>0</v>
      </c>
      <c r="R1476" s="369"/>
      <c r="S1476" s="369"/>
      <c r="T1476" s="369"/>
      <c r="U1476" s="369"/>
      <c r="V1476" s="344">
        <f t="shared" si="284"/>
        <v>0</v>
      </c>
      <c r="W1476" s="345">
        <f>IF(ISBLANK($B1476),0,VLOOKUP($B1476,Listen!$A$2:$C$45,2,FALSE))</f>
        <v>0</v>
      </c>
      <c r="X1476" s="345">
        <f>IF(ISBLANK($B1476),0,VLOOKUP($B1476,Listen!$A$2:$C$45,3,FALSE))</f>
        <v>0</v>
      </c>
      <c r="Y1476" s="372">
        <f t="shared" si="286"/>
        <v>0</v>
      </c>
      <c r="Z1476" s="372">
        <f t="shared" si="287"/>
        <v>0</v>
      </c>
      <c r="AA1476" s="372">
        <f t="shared" si="287"/>
        <v>0</v>
      </c>
      <c r="AB1476" s="372">
        <f t="shared" si="287"/>
        <v>0</v>
      </c>
      <c r="AC1476" s="372">
        <f t="shared" si="287"/>
        <v>0</v>
      </c>
      <c r="AD1476" s="372">
        <f t="shared" si="287"/>
        <v>0</v>
      </c>
      <c r="AE1476" s="372">
        <f t="shared" ref="Z1476:AE1519" si="288">$W1476</f>
        <v>0</v>
      </c>
      <c r="AF1476" s="346">
        <f t="shared" si="285"/>
        <v>0</v>
      </c>
      <c r="AG1476" s="346">
        <f>IF(C1476=Allgemeines!$C$12,SAV!$V1476-SAV!$AH1476,HLOOKUP(Allgemeines!$C$12-1,$AI$4:$AO$2000,ROW(C1476)-3,FALSE)-$AH1476)</f>
        <v>0</v>
      </c>
      <c r="AH1476" s="346">
        <f>HLOOKUP(Allgemeines!$C$12,$AI$4:$AO$2000,ROW(C1476)-3,FALSE)</f>
        <v>0</v>
      </c>
      <c r="AI1476" s="346">
        <f t="shared" si="276"/>
        <v>0</v>
      </c>
      <c r="AJ1476" s="346">
        <f t="shared" si="277"/>
        <v>0</v>
      </c>
      <c r="AK1476" s="346">
        <f t="shared" si="278"/>
        <v>0</v>
      </c>
      <c r="AL1476" s="346">
        <f t="shared" si="279"/>
        <v>0</v>
      </c>
      <c r="AM1476" s="346">
        <f t="shared" si="280"/>
        <v>0</v>
      </c>
      <c r="AN1476" s="346">
        <f t="shared" si="281"/>
        <v>0</v>
      </c>
      <c r="AO1476" s="346">
        <f t="shared" si="282"/>
        <v>0</v>
      </c>
    </row>
    <row r="1477" spans="1:41" x14ac:dyDescent="0.25">
      <c r="A1477" s="369"/>
      <c r="B1477" s="369"/>
      <c r="C1477" s="370"/>
      <c r="D1477" s="369"/>
      <c r="E1477" s="369"/>
      <c r="F1477" s="369"/>
      <c r="G1477" s="344">
        <f t="shared" si="283"/>
        <v>0</v>
      </c>
      <c r="H1477" s="369"/>
      <c r="I1477" s="369"/>
      <c r="J1477" s="369"/>
      <c r="K1477" s="369"/>
      <c r="L1477" s="369"/>
      <c r="M1477" s="369"/>
      <c r="N1477" s="369"/>
      <c r="O1477" s="369"/>
      <c r="P1477" s="371"/>
      <c r="Q1477" s="465">
        <f>IF(C1477&gt;Allgemeines!$C$12,0,SUM(G1477,H1477,J1477,K1477,M1477:N1477)-SUM(I1477,L1477,O1477:P1477))</f>
        <v>0</v>
      </c>
      <c r="R1477" s="369"/>
      <c r="S1477" s="369"/>
      <c r="T1477" s="369"/>
      <c r="U1477" s="369"/>
      <c r="V1477" s="344">
        <f t="shared" si="284"/>
        <v>0</v>
      </c>
      <c r="W1477" s="345">
        <f>IF(ISBLANK($B1477),0,VLOOKUP($B1477,Listen!$A$2:$C$45,2,FALSE))</f>
        <v>0</v>
      </c>
      <c r="X1477" s="345">
        <f>IF(ISBLANK($B1477),0,VLOOKUP($B1477,Listen!$A$2:$C$45,3,FALSE))</f>
        <v>0</v>
      </c>
      <c r="Y1477" s="372">
        <f t="shared" si="286"/>
        <v>0</v>
      </c>
      <c r="Z1477" s="372">
        <f t="shared" si="288"/>
        <v>0</v>
      </c>
      <c r="AA1477" s="372">
        <f t="shared" si="288"/>
        <v>0</v>
      </c>
      <c r="AB1477" s="372">
        <f t="shared" si="288"/>
        <v>0</v>
      </c>
      <c r="AC1477" s="372">
        <f t="shared" si="288"/>
        <v>0</v>
      </c>
      <c r="AD1477" s="372">
        <f t="shared" si="288"/>
        <v>0</v>
      </c>
      <c r="AE1477" s="372">
        <f t="shared" si="288"/>
        <v>0</v>
      </c>
      <c r="AF1477" s="346">
        <f t="shared" si="285"/>
        <v>0</v>
      </c>
      <c r="AG1477" s="346">
        <f>IF(C1477=Allgemeines!$C$12,SAV!$V1477-SAV!$AH1477,HLOOKUP(Allgemeines!$C$12-1,$AI$4:$AO$2000,ROW(C1477)-3,FALSE)-$AH1477)</f>
        <v>0</v>
      </c>
      <c r="AH1477" s="346">
        <f>HLOOKUP(Allgemeines!$C$12,$AI$4:$AO$2000,ROW(C1477)-3,FALSE)</f>
        <v>0</v>
      </c>
      <c r="AI1477" s="346">
        <f t="shared" ref="AI1477:AI1540" si="289">IF(OR($C1477=0,$V1477=0),0,IF($C1477&lt;=AI$4,$V1477-$V1477/Y1477*(AI$4-$C1477+1),0))</f>
        <v>0</v>
      </c>
      <c r="AJ1477" s="346">
        <f t="shared" ref="AJ1477:AJ1540" si="290">IF(OR($C1477=0,$V1477=0,Z1477-(AJ$4-$C1477)=0),0,IF($C1477&lt;AJ$4,AI1477-AI1477/(Z1477-(AJ$4-$C1477)),IF($C1477=AJ$4,$V1477-$V1477/Z1477,0)))</f>
        <v>0</v>
      </c>
      <c r="AK1477" s="346">
        <f t="shared" ref="AK1477:AK1540" si="291">IF(OR($C1477=0,$V1477=0,AA1477-(AK$4-$C1477)=0),0,IF($C1477&lt;AK$4,AJ1477-AJ1477/(AA1477-(AK$4-$C1477)),IF($C1477=AK$4,$V1477-$V1477/AA1477,0)))</f>
        <v>0</v>
      </c>
      <c r="AL1477" s="346">
        <f t="shared" ref="AL1477:AL1540" si="292">IF(OR($C1477=0,$V1477=0,AB1477-(AL$4-$C1477)=0),0,IF($C1477&lt;AL$4,AK1477-AK1477/(AB1477-(AL$4-$C1477)),IF($C1477=AL$4,$V1477-$V1477/AB1477,0)))</f>
        <v>0</v>
      </c>
      <c r="AM1477" s="346">
        <f t="shared" ref="AM1477:AM1540" si="293">IF(OR($C1477=0,$V1477=0,AC1477-(AM$4-$C1477)=0),0,IF($C1477&lt;AM$4,AL1477-AL1477/(AC1477-(AM$4-$C1477)),IF($C1477=AM$4,$V1477-$V1477/AC1477,0)))</f>
        <v>0</v>
      </c>
      <c r="AN1477" s="346">
        <f t="shared" ref="AN1477:AN1540" si="294">IF(OR($C1477=0,$V1477=0,AD1477-(AN$4-$C1477)=0),0,IF($C1477&lt;AN$4,AM1477-AM1477/(AD1477-(AN$4-$C1477)),IF($C1477=AN$4,$V1477-$V1477/AD1477,0)))</f>
        <v>0</v>
      </c>
      <c r="AO1477" s="346">
        <f t="shared" ref="AO1477:AO1540" si="295">IF(OR($C1477=0,$V1477=0,AE1477-(AO$4-$C1477)=0),0,IF($C1477&lt;AO$4,AN1477-AN1477/(AE1477-(AO$4-$C1477)),IF($C1477=AO$4,$V1477-$V1477/AE1477,0)))</f>
        <v>0</v>
      </c>
    </row>
    <row r="1478" spans="1:41" x14ac:dyDescent="0.25">
      <c r="A1478" s="369"/>
      <c r="B1478" s="369"/>
      <c r="C1478" s="370"/>
      <c r="D1478" s="369"/>
      <c r="E1478" s="369"/>
      <c r="F1478" s="369"/>
      <c r="G1478" s="344">
        <f t="shared" ref="G1478:G1541" si="296">D1478*E1478/100</f>
        <v>0</v>
      </c>
      <c r="H1478" s="369"/>
      <c r="I1478" s="369"/>
      <c r="J1478" s="369"/>
      <c r="K1478" s="369"/>
      <c r="L1478" s="369"/>
      <c r="M1478" s="369"/>
      <c r="N1478" s="369"/>
      <c r="O1478" s="369"/>
      <c r="P1478" s="371"/>
      <c r="Q1478" s="465">
        <f>IF(C1478&gt;Allgemeines!$C$12,0,SUM(G1478,H1478,J1478,K1478,M1478:N1478)-SUM(I1478,L1478,O1478:P1478))</f>
        <v>0</v>
      </c>
      <c r="R1478" s="369"/>
      <c r="S1478" s="369"/>
      <c r="T1478" s="369"/>
      <c r="U1478" s="369"/>
      <c r="V1478" s="344">
        <f t="shared" ref="V1478:V1541" si="297">Q1478-SUM(R1478:U1478)</f>
        <v>0</v>
      </c>
      <c r="W1478" s="345">
        <f>IF(ISBLANK($B1478),0,VLOOKUP($B1478,Listen!$A$2:$C$45,2,FALSE))</f>
        <v>0</v>
      </c>
      <c r="X1478" s="345">
        <f>IF(ISBLANK($B1478),0,VLOOKUP($B1478,Listen!$A$2:$C$45,3,FALSE))</f>
        <v>0</v>
      </c>
      <c r="Y1478" s="372">
        <f t="shared" si="286"/>
        <v>0</v>
      </c>
      <c r="Z1478" s="372">
        <f t="shared" si="288"/>
        <v>0</v>
      </c>
      <c r="AA1478" s="372">
        <f t="shared" si="288"/>
        <v>0</v>
      </c>
      <c r="AB1478" s="372">
        <f t="shared" si="288"/>
        <v>0</v>
      </c>
      <c r="AC1478" s="372">
        <f t="shared" si="288"/>
        <v>0</v>
      </c>
      <c r="AD1478" s="372">
        <f t="shared" si="288"/>
        <v>0</v>
      </c>
      <c r="AE1478" s="372">
        <f t="shared" si="288"/>
        <v>0</v>
      </c>
      <c r="AF1478" s="346">
        <f t="shared" ref="AF1478:AF1541" si="298">AH1478+AG1478</f>
        <v>0</v>
      </c>
      <c r="AG1478" s="346">
        <f>IF(C1478=Allgemeines!$C$12,SAV!$V1478-SAV!$AH1478,HLOOKUP(Allgemeines!$C$12-1,$AI$4:$AO$2000,ROW(C1478)-3,FALSE)-$AH1478)</f>
        <v>0</v>
      </c>
      <c r="AH1478" s="346">
        <f>HLOOKUP(Allgemeines!$C$12,$AI$4:$AO$2000,ROW(C1478)-3,FALSE)</f>
        <v>0</v>
      </c>
      <c r="AI1478" s="346">
        <f t="shared" si="289"/>
        <v>0</v>
      </c>
      <c r="AJ1478" s="346">
        <f t="shared" si="290"/>
        <v>0</v>
      </c>
      <c r="AK1478" s="346">
        <f t="shared" si="291"/>
        <v>0</v>
      </c>
      <c r="AL1478" s="346">
        <f t="shared" si="292"/>
        <v>0</v>
      </c>
      <c r="AM1478" s="346">
        <f t="shared" si="293"/>
        <v>0</v>
      </c>
      <c r="AN1478" s="346">
        <f t="shared" si="294"/>
        <v>0</v>
      </c>
      <c r="AO1478" s="346">
        <f t="shared" si="295"/>
        <v>0</v>
      </c>
    </row>
    <row r="1479" spans="1:41" x14ac:dyDescent="0.25">
      <c r="A1479" s="369"/>
      <c r="B1479" s="369"/>
      <c r="C1479" s="370"/>
      <c r="D1479" s="369"/>
      <c r="E1479" s="369"/>
      <c r="F1479" s="369"/>
      <c r="G1479" s="344">
        <f t="shared" si="296"/>
        <v>0</v>
      </c>
      <c r="H1479" s="369"/>
      <c r="I1479" s="369"/>
      <c r="J1479" s="369"/>
      <c r="K1479" s="369"/>
      <c r="L1479" s="369"/>
      <c r="M1479" s="369"/>
      <c r="N1479" s="369"/>
      <c r="O1479" s="369"/>
      <c r="P1479" s="371"/>
      <c r="Q1479" s="465">
        <f>IF(C1479&gt;Allgemeines!$C$12,0,SUM(G1479,H1479,J1479,K1479,M1479:N1479)-SUM(I1479,L1479,O1479:P1479))</f>
        <v>0</v>
      </c>
      <c r="R1479" s="369"/>
      <c r="S1479" s="369"/>
      <c r="T1479" s="369"/>
      <c r="U1479" s="369"/>
      <c r="V1479" s="344">
        <f t="shared" si="297"/>
        <v>0</v>
      </c>
      <c r="W1479" s="345">
        <f>IF(ISBLANK($B1479),0,VLOOKUP($B1479,Listen!$A$2:$C$45,2,FALSE))</f>
        <v>0</v>
      </c>
      <c r="X1479" s="345">
        <f>IF(ISBLANK($B1479),0,VLOOKUP($B1479,Listen!$A$2:$C$45,3,FALSE))</f>
        <v>0</v>
      </c>
      <c r="Y1479" s="372">
        <f t="shared" si="286"/>
        <v>0</v>
      </c>
      <c r="Z1479" s="372">
        <f t="shared" si="288"/>
        <v>0</v>
      </c>
      <c r="AA1479" s="372">
        <f t="shared" si="288"/>
        <v>0</v>
      </c>
      <c r="AB1479" s="372">
        <f t="shared" si="288"/>
        <v>0</v>
      </c>
      <c r="AC1479" s="372">
        <f t="shared" si="288"/>
        <v>0</v>
      </c>
      <c r="AD1479" s="372">
        <f t="shared" si="288"/>
        <v>0</v>
      </c>
      <c r="AE1479" s="372">
        <f t="shared" si="288"/>
        <v>0</v>
      </c>
      <c r="AF1479" s="346">
        <f t="shared" si="298"/>
        <v>0</v>
      </c>
      <c r="AG1479" s="346">
        <f>IF(C1479=Allgemeines!$C$12,SAV!$V1479-SAV!$AH1479,HLOOKUP(Allgemeines!$C$12-1,$AI$4:$AO$2000,ROW(C1479)-3,FALSE)-$AH1479)</f>
        <v>0</v>
      </c>
      <c r="AH1479" s="346">
        <f>HLOOKUP(Allgemeines!$C$12,$AI$4:$AO$2000,ROW(C1479)-3,FALSE)</f>
        <v>0</v>
      </c>
      <c r="AI1479" s="346">
        <f t="shared" si="289"/>
        <v>0</v>
      </c>
      <c r="AJ1479" s="346">
        <f t="shared" si="290"/>
        <v>0</v>
      </c>
      <c r="AK1479" s="346">
        <f t="shared" si="291"/>
        <v>0</v>
      </c>
      <c r="AL1479" s="346">
        <f t="shared" si="292"/>
        <v>0</v>
      </c>
      <c r="AM1479" s="346">
        <f t="shared" si="293"/>
        <v>0</v>
      </c>
      <c r="AN1479" s="346">
        <f t="shared" si="294"/>
        <v>0</v>
      </c>
      <c r="AO1479" s="346">
        <f t="shared" si="295"/>
        <v>0</v>
      </c>
    </row>
    <row r="1480" spans="1:41" x14ac:dyDescent="0.25">
      <c r="A1480" s="369"/>
      <c r="B1480" s="369"/>
      <c r="C1480" s="370"/>
      <c r="D1480" s="369"/>
      <c r="E1480" s="369"/>
      <c r="F1480" s="369"/>
      <c r="G1480" s="344">
        <f t="shared" si="296"/>
        <v>0</v>
      </c>
      <c r="H1480" s="369"/>
      <c r="I1480" s="369"/>
      <c r="J1480" s="369"/>
      <c r="K1480" s="369"/>
      <c r="L1480" s="369"/>
      <c r="M1480" s="369"/>
      <c r="N1480" s="369"/>
      <c r="O1480" s="369"/>
      <c r="P1480" s="371"/>
      <c r="Q1480" s="465">
        <f>IF(C1480&gt;Allgemeines!$C$12,0,SUM(G1480,H1480,J1480,K1480,M1480:N1480)-SUM(I1480,L1480,O1480:P1480))</f>
        <v>0</v>
      </c>
      <c r="R1480" s="369"/>
      <c r="S1480" s="369"/>
      <c r="T1480" s="369"/>
      <c r="U1480" s="369"/>
      <c r="V1480" s="344">
        <f t="shared" si="297"/>
        <v>0</v>
      </c>
      <c r="W1480" s="345">
        <f>IF(ISBLANK($B1480),0,VLOOKUP($B1480,Listen!$A$2:$C$45,2,FALSE))</f>
        <v>0</v>
      </c>
      <c r="X1480" s="345">
        <f>IF(ISBLANK($B1480),0,VLOOKUP($B1480,Listen!$A$2:$C$45,3,FALSE))</f>
        <v>0</v>
      </c>
      <c r="Y1480" s="372">
        <f t="shared" si="286"/>
        <v>0</v>
      </c>
      <c r="Z1480" s="372">
        <f t="shared" si="288"/>
        <v>0</v>
      </c>
      <c r="AA1480" s="372">
        <f t="shared" si="288"/>
        <v>0</v>
      </c>
      <c r="AB1480" s="372">
        <f t="shared" si="288"/>
        <v>0</v>
      </c>
      <c r="AC1480" s="372">
        <f t="shared" si="288"/>
        <v>0</v>
      </c>
      <c r="AD1480" s="372">
        <f t="shared" si="288"/>
        <v>0</v>
      </c>
      <c r="AE1480" s="372">
        <f t="shared" si="288"/>
        <v>0</v>
      </c>
      <c r="AF1480" s="346">
        <f t="shared" si="298"/>
        <v>0</v>
      </c>
      <c r="AG1480" s="346">
        <f>IF(C1480=Allgemeines!$C$12,SAV!$V1480-SAV!$AH1480,HLOOKUP(Allgemeines!$C$12-1,$AI$4:$AO$2000,ROW(C1480)-3,FALSE)-$AH1480)</f>
        <v>0</v>
      </c>
      <c r="AH1480" s="346">
        <f>HLOOKUP(Allgemeines!$C$12,$AI$4:$AO$2000,ROW(C1480)-3,FALSE)</f>
        <v>0</v>
      </c>
      <c r="AI1480" s="346">
        <f t="shared" si="289"/>
        <v>0</v>
      </c>
      <c r="AJ1480" s="346">
        <f t="shared" si="290"/>
        <v>0</v>
      </c>
      <c r="AK1480" s="346">
        <f t="shared" si="291"/>
        <v>0</v>
      </c>
      <c r="AL1480" s="346">
        <f t="shared" si="292"/>
        <v>0</v>
      </c>
      <c r="AM1480" s="346">
        <f t="shared" si="293"/>
        <v>0</v>
      </c>
      <c r="AN1480" s="346">
        <f t="shared" si="294"/>
        <v>0</v>
      </c>
      <c r="AO1480" s="346">
        <f t="shared" si="295"/>
        <v>0</v>
      </c>
    </row>
    <row r="1481" spans="1:41" x14ac:dyDescent="0.25">
      <c r="A1481" s="369"/>
      <c r="B1481" s="369"/>
      <c r="C1481" s="370"/>
      <c r="D1481" s="369"/>
      <c r="E1481" s="369"/>
      <c r="F1481" s="369"/>
      <c r="G1481" s="344">
        <f t="shared" si="296"/>
        <v>0</v>
      </c>
      <c r="H1481" s="369"/>
      <c r="I1481" s="369"/>
      <c r="J1481" s="369"/>
      <c r="K1481" s="369"/>
      <c r="L1481" s="369"/>
      <c r="M1481" s="369"/>
      <c r="N1481" s="369"/>
      <c r="O1481" s="369"/>
      <c r="P1481" s="371"/>
      <c r="Q1481" s="465">
        <f>IF(C1481&gt;Allgemeines!$C$12,0,SUM(G1481,H1481,J1481,K1481,M1481:N1481)-SUM(I1481,L1481,O1481:P1481))</f>
        <v>0</v>
      </c>
      <c r="R1481" s="369"/>
      <c r="S1481" s="369"/>
      <c r="T1481" s="369"/>
      <c r="U1481" s="369"/>
      <c r="V1481" s="344">
        <f t="shared" si="297"/>
        <v>0</v>
      </c>
      <c r="W1481" s="345">
        <f>IF(ISBLANK($B1481),0,VLOOKUP($B1481,Listen!$A$2:$C$45,2,FALSE))</f>
        <v>0</v>
      </c>
      <c r="X1481" s="345">
        <f>IF(ISBLANK($B1481),0,VLOOKUP($B1481,Listen!$A$2:$C$45,3,FALSE))</f>
        <v>0</v>
      </c>
      <c r="Y1481" s="372">
        <f t="shared" si="286"/>
        <v>0</v>
      </c>
      <c r="Z1481" s="372">
        <f t="shared" si="288"/>
        <v>0</v>
      </c>
      <c r="AA1481" s="372">
        <f t="shared" si="288"/>
        <v>0</v>
      </c>
      <c r="AB1481" s="372">
        <f t="shared" si="288"/>
        <v>0</v>
      </c>
      <c r="AC1481" s="372">
        <f t="shared" si="288"/>
        <v>0</v>
      </c>
      <c r="AD1481" s="372">
        <f t="shared" si="288"/>
        <v>0</v>
      </c>
      <c r="AE1481" s="372">
        <f t="shared" si="288"/>
        <v>0</v>
      </c>
      <c r="AF1481" s="346">
        <f t="shared" si="298"/>
        <v>0</v>
      </c>
      <c r="AG1481" s="346">
        <f>IF(C1481=Allgemeines!$C$12,SAV!$V1481-SAV!$AH1481,HLOOKUP(Allgemeines!$C$12-1,$AI$4:$AO$2000,ROW(C1481)-3,FALSE)-$AH1481)</f>
        <v>0</v>
      </c>
      <c r="AH1481" s="346">
        <f>HLOOKUP(Allgemeines!$C$12,$AI$4:$AO$2000,ROW(C1481)-3,FALSE)</f>
        <v>0</v>
      </c>
      <c r="AI1481" s="346">
        <f t="shared" si="289"/>
        <v>0</v>
      </c>
      <c r="AJ1481" s="346">
        <f t="shared" si="290"/>
        <v>0</v>
      </c>
      <c r="AK1481" s="346">
        <f t="shared" si="291"/>
        <v>0</v>
      </c>
      <c r="AL1481" s="346">
        <f t="shared" si="292"/>
        <v>0</v>
      </c>
      <c r="AM1481" s="346">
        <f t="shared" si="293"/>
        <v>0</v>
      </c>
      <c r="AN1481" s="346">
        <f t="shared" si="294"/>
        <v>0</v>
      </c>
      <c r="AO1481" s="346">
        <f t="shared" si="295"/>
        <v>0</v>
      </c>
    </row>
    <row r="1482" spans="1:41" x14ac:dyDescent="0.25">
      <c r="A1482" s="369"/>
      <c r="B1482" s="369"/>
      <c r="C1482" s="370"/>
      <c r="D1482" s="369"/>
      <c r="E1482" s="369"/>
      <c r="F1482" s="369"/>
      <c r="G1482" s="344">
        <f t="shared" si="296"/>
        <v>0</v>
      </c>
      <c r="H1482" s="369"/>
      <c r="I1482" s="369"/>
      <c r="J1482" s="369"/>
      <c r="K1482" s="369"/>
      <c r="L1482" s="369"/>
      <c r="M1482" s="369"/>
      <c r="N1482" s="369"/>
      <c r="O1482" s="369"/>
      <c r="P1482" s="371"/>
      <c r="Q1482" s="465">
        <f>IF(C1482&gt;Allgemeines!$C$12,0,SUM(G1482,H1482,J1482,K1482,M1482:N1482)-SUM(I1482,L1482,O1482:P1482))</f>
        <v>0</v>
      </c>
      <c r="R1482" s="369"/>
      <c r="S1482" s="369"/>
      <c r="T1482" s="369"/>
      <c r="U1482" s="369"/>
      <c r="V1482" s="344">
        <f t="shared" si="297"/>
        <v>0</v>
      </c>
      <c r="W1482" s="345">
        <f>IF(ISBLANK($B1482),0,VLOOKUP($B1482,Listen!$A$2:$C$45,2,FALSE))</f>
        <v>0</v>
      </c>
      <c r="X1482" s="345">
        <f>IF(ISBLANK($B1482),0,VLOOKUP($B1482,Listen!$A$2:$C$45,3,FALSE))</f>
        <v>0</v>
      </c>
      <c r="Y1482" s="372">
        <f t="shared" si="286"/>
        <v>0</v>
      </c>
      <c r="Z1482" s="372">
        <f t="shared" si="288"/>
        <v>0</v>
      </c>
      <c r="AA1482" s="372">
        <f t="shared" si="288"/>
        <v>0</v>
      </c>
      <c r="AB1482" s="372">
        <f t="shared" si="288"/>
        <v>0</v>
      </c>
      <c r="AC1482" s="372">
        <f t="shared" si="288"/>
        <v>0</v>
      </c>
      <c r="AD1482" s="372">
        <f t="shared" si="288"/>
        <v>0</v>
      </c>
      <c r="AE1482" s="372">
        <f t="shared" si="288"/>
        <v>0</v>
      </c>
      <c r="AF1482" s="346">
        <f t="shared" si="298"/>
        <v>0</v>
      </c>
      <c r="AG1482" s="346">
        <f>IF(C1482=Allgemeines!$C$12,SAV!$V1482-SAV!$AH1482,HLOOKUP(Allgemeines!$C$12-1,$AI$4:$AO$2000,ROW(C1482)-3,FALSE)-$AH1482)</f>
        <v>0</v>
      </c>
      <c r="AH1482" s="346">
        <f>HLOOKUP(Allgemeines!$C$12,$AI$4:$AO$2000,ROW(C1482)-3,FALSE)</f>
        <v>0</v>
      </c>
      <c r="AI1482" s="346">
        <f t="shared" si="289"/>
        <v>0</v>
      </c>
      <c r="AJ1482" s="346">
        <f t="shared" si="290"/>
        <v>0</v>
      </c>
      <c r="AK1482" s="346">
        <f t="shared" si="291"/>
        <v>0</v>
      </c>
      <c r="AL1482" s="346">
        <f t="shared" si="292"/>
        <v>0</v>
      </c>
      <c r="AM1482" s="346">
        <f t="shared" si="293"/>
        <v>0</v>
      </c>
      <c r="AN1482" s="346">
        <f t="shared" si="294"/>
        <v>0</v>
      </c>
      <c r="AO1482" s="346">
        <f t="shared" si="295"/>
        <v>0</v>
      </c>
    </row>
    <row r="1483" spans="1:41" x14ac:dyDescent="0.25">
      <c r="A1483" s="369"/>
      <c r="B1483" s="369"/>
      <c r="C1483" s="370"/>
      <c r="D1483" s="369"/>
      <c r="E1483" s="369"/>
      <c r="F1483" s="369"/>
      <c r="G1483" s="344">
        <f t="shared" si="296"/>
        <v>0</v>
      </c>
      <c r="H1483" s="369"/>
      <c r="I1483" s="369"/>
      <c r="J1483" s="369"/>
      <c r="K1483" s="369"/>
      <c r="L1483" s="369"/>
      <c r="M1483" s="369"/>
      <c r="N1483" s="369"/>
      <c r="O1483" s="369"/>
      <c r="P1483" s="371"/>
      <c r="Q1483" s="465">
        <f>IF(C1483&gt;Allgemeines!$C$12,0,SUM(G1483,H1483,J1483,K1483,M1483:N1483)-SUM(I1483,L1483,O1483:P1483))</f>
        <v>0</v>
      </c>
      <c r="R1483" s="369"/>
      <c r="S1483" s="369"/>
      <c r="T1483" s="369"/>
      <c r="U1483" s="369"/>
      <c r="V1483" s="344">
        <f t="shared" si="297"/>
        <v>0</v>
      </c>
      <c r="W1483" s="345">
        <f>IF(ISBLANK($B1483),0,VLOOKUP($B1483,Listen!$A$2:$C$45,2,FALSE))</f>
        <v>0</v>
      </c>
      <c r="X1483" s="345">
        <f>IF(ISBLANK($B1483),0,VLOOKUP($B1483,Listen!$A$2:$C$45,3,FALSE))</f>
        <v>0</v>
      </c>
      <c r="Y1483" s="372">
        <f t="shared" ref="Y1483:Y1546" si="299">$W1483</f>
        <v>0</v>
      </c>
      <c r="Z1483" s="372">
        <f t="shared" si="288"/>
        <v>0</v>
      </c>
      <c r="AA1483" s="372">
        <f t="shared" si="288"/>
        <v>0</v>
      </c>
      <c r="AB1483" s="372">
        <f t="shared" si="288"/>
        <v>0</v>
      </c>
      <c r="AC1483" s="372">
        <f t="shared" si="288"/>
        <v>0</v>
      </c>
      <c r="AD1483" s="372">
        <f t="shared" si="288"/>
        <v>0</v>
      </c>
      <c r="AE1483" s="372">
        <f t="shared" si="288"/>
        <v>0</v>
      </c>
      <c r="AF1483" s="346">
        <f t="shared" si="298"/>
        <v>0</v>
      </c>
      <c r="AG1483" s="346">
        <f>IF(C1483=Allgemeines!$C$12,SAV!$V1483-SAV!$AH1483,HLOOKUP(Allgemeines!$C$12-1,$AI$4:$AO$2000,ROW(C1483)-3,FALSE)-$AH1483)</f>
        <v>0</v>
      </c>
      <c r="AH1483" s="346">
        <f>HLOOKUP(Allgemeines!$C$12,$AI$4:$AO$2000,ROW(C1483)-3,FALSE)</f>
        <v>0</v>
      </c>
      <c r="AI1483" s="346">
        <f t="shared" si="289"/>
        <v>0</v>
      </c>
      <c r="AJ1483" s="346">
        <f t="shared" si="290"/>
        <v>0</v>
      </c>
      <c r="AK1483" s="346">
        <f t="shared" si="291"/>
        <v>0</v>
      </c>
      <c r="AL1483" s="346">
        <f t="shared" si="292"/>
        <v>0</v>
      </c>
      <c r="AM1483" s="346">
        <f t="shared" si="293"/>
        <v>0</v>
      </c>
      <c r="AN1483" s="346">
        <f t="shared" si="294"/>
        <v>0</v>
      </c>
      <c r="AO1483" s="346">
        <f t="shared" si="295"/>
        <v>0</v>
      </c>
    </row>
    <row r="1484" spans="1:41" x14ac:dyDescent="0.25">
      <c r="A1484" s="369"/>
      <c r="B1484" s="369"/>
      <c r="C1484" s="370"/>
      <c r="D1484" s="369"/>
      <c r="E1484" s="369"/>
      <c r="F1484" s="369"/>
      <c r="G1484" s="344">
        <f t="shared" si="296"/>
        <v>0</v>
      </c>
      <c r="H1484" s="369"/>
      <c r="I1484" s="369"/>
      <c r="J1484" s="369"/>
      <c r="K1484" s="369"/>
      <c r="L1484" s="369"/>
      <c r="M1484" s="369"/>
      <c r="N1484" s="369"/>
      <c r="O1484" s="369"/>
      <c r="P1484" s="371"/>
      <c r="Q1484" s="465">
        <f>IF(C1484&gt;Allgemeines!$C$12,0,SUM(G1484,H1484,J1484,K1484,M1484:N1484)-SUM(I1484,L1484,O1484:P1484))</f>
        <v>0</v>
      </c>
      <c r="R1484" s="369"/>
      <c r="S1484" s="369"/>
      <c r="T1484" s="369"/>
      <c r="U1484" s="369"/>
      <c r="V1484" s="344">
        <f t="shared" si="297"/>
        <v>0</v>
      </c>
      <c r="W1484" s="345">
        <f>IF(ISBLANK($B1484),0,VLOOKUP($B1484,Listen!$A$2:$C$45,2,FALSE))</f>
        <v>0</v>
      </c>
      <c r="X1484" s="345">
        <f>IF(ISBLANK($B1484),0,VLOOKUP($B1484,Listen!$A$2:$C$45,3,FALSE))</f>
        <v>0</v>
      </c>
      <c r="Y1484" s="372">
        <f t="shared" si="299"/>
        <v>0</v>
      </c>
      <c r="Z1484" s="372">
        <f t="shared" si="288"/>
        <v>0</v>
      </c>
      <c r="AA1484" s="372">
        <f t="shared" si="288"/>
        <v>0</v>
      </c>
      <c r="AB1484" s="372">
        <f t="shared" si="288"/>
        <v>0</v>
      </c>
      <c r="AC1484" s="372">
        <f t="shared" si="288"/>
        <v>0</v>
      </c>
      <c r="AD1484" s="372">
        <f t="shared" si="288"/>
        <v>0</v>
      </c>
      <c r="AE1484" s="372">
        <f t="shared" si="288"/>
        <v>0</v>
      </c>
      <c r="AF1484" s="346">
        <f t="shared" si="298"/>
        <v>0</v>
      </c>
      <c r="AG1484" s="346">
        <f>IF(C1484=Allgemeines!$C$12,SAV!$V1484-SAV!$AH1484,HLOOKUP(Allgemeines!$C$12-1,$AI$4:$AO$2000,ROW(C1484)-3,FALSE)-$AH1484)</f>
        <v>0</v>
      </c>
      <c r="AH1484" s="346">
        <f>HLOOKUP(Allgemeines!$C$12,$AI$4:$AO$2000,ROW(C1484)-3,FALSE)</f>
        <v>0</v>
      </c>
      <c r="AI1484" s="346">
        <f t="shared" si="289"/>
        <v>0</v>
      </c>
      <c r="AJ1484" s="346">
        <f t="shared" si="290"/>
        <v>0</v>
      </c>
      <c r="AK1484" s="346">
        <f t="shared" si="291"/>
        <v>0</v>
      </c>
      <c r="AL1484" s="346">
        <f t="shared" si="292"/>
        <v>0</v>
      </c>
      <c r="AM1484" s="346">
        <f t="shared" si="293"/>
        <v>0</v>
      </c>
      <c r="AN1484" s="346">
        <f t="shared" si="294"/>
        <v>0</v>
      </c>
      <c r="AO1484" s="346">
        <f t="shared" si="295"/>
        <v>0</v>
      </c>
    </row>
    <row r="1485" spans="1:41" x14ac:dyDescent="0.25">
      <c r="A1485" s="369"/>
      <c r="B1485" s="369"/>
      <c r="C1485" s="370"/>
      <c r="D1485" s="369"/>
      <c r="E1485" s="369"/>
      <c r="F1485" s="369"/>
      <c r="G1485" s="344">
        <f t="shared" si="296"/>
        <v>0</v>
      </c>
      <c r="H1485" s="369"/>
      <c r="I1485" s="369"/>
      <c r="J1485" s="369"/>
      <c r="K1485" s="369"/>
      <c r="L1485" s="369"/>
      <c r="M1485" s="369"/>
      <c r="N1485" s="369"/>
      <c r="O1485" s="369"/>
      <c r="P1485" s="371"/>
      <c r="Q1485" s="465">
        <f>IF(C1485&gt;Allgemeines!$C$12,0,SUM(G1485,H1485,J1485,K1485,M1485:N1485)-SUM(I1485,L1485,O1485:P1485))</f>
        <v>0</v>
      </c>
      <c r="R1485" s="369"/>
      <c r="S1485" s="369"/>
      <c r="T1485" s="369"/>
      <c r="U1485" s="369"/>
      <c r="V1485" s="344">
        <f t="shared" si="297"/>
        <v>0</v>
      </c>
      <c r="W1485" s="345">
        <f>IF(ISBLANK($B1485),0,VLOOKUP($B1485,Listen!$A$2:$C$45,2,FALSE))</f>
        <v>0</v>
      </c>
      <c r="X1485" s="345">
        <f>IF(ISBLANK($B1485),0,VLOOKUP($B1485,Listen!$A$2:$C$45,3,FALSE))</f>
        <v>0</v>
      </c>
      <c r="Y1485" s="372">
        <f t="shared" si="299"/>
        <v>0</v>
      </c>
      <c r="Z1485" s="372">
        <f t="shared" si="288"/>
        <v>0</v>
      </c>
      <c r="AA1485" s="372">
        <f t="shared" si="288"/>
        <v>0</v>
      </c>
      <c r="AB1485" s="372">
        <f t="shared" si="288"/>
        <v>0</v>
      </c>
      <c r="AC1485" s="372">
        <f t="shared" si="288"/>
        <v>0</v>
      </c>
      <c r="AD1485" s="372">
        <f t="shared" si="288"/>
        <v>0</v>
      </c>
      <c r="AE1485" s="372">
        <f t="shared" si="288"/>
        <v>0</v>
      </c>
      <c r="AF1485" s="346">
        <f t="shared" si="298"/>
        <v>0</v>
      </c>
      <c r="AG1485" s="346">
        <f>IF(C1485=Allgemeines!$C$12,SAV!$V1485-SAV!$AH1485,HLOOKUP(Allgemeines!$C$12-1,$AI$4:$AO$2000,ROW(C1485)-3,FALSE)-$AH1485)</f>
        <v>0</v>
      </c>
      <c r="AH1485" s="346">
        <f>HLOOKUP(Allgemeines!$C$12,$AI$4:$AO$2000,ROW(C1485)-3,FALSE)</f>
        <v>0</v>
      </c>
      <c r="AI1485" s="346">
        <f t="shared" si="289"/>
        <v>0</v>
      </c>
      <c r="AJ1485" s="346">
        <f t="shared" si="290"/>
        <v>0</v>
      </c>
      <c r="AK1485" s="346">
        <f t="shared" si="291"/>
        <v>0</v>
      </c>
      <c r="AL1485" s="346">
        <f t="shared" si="292"/>
        <v>0</v>
      </c>
      <c r="AM1485" s="346">
        <f t="shared" si="293"/>
        <v>0</v>
      </c>
      <c r="AN1485" s="346">
        <f t="shared" si="294"/>
        <v>0</v>
      </c>
      <c r="AO1485" s="346">
        <f t="shared" si="295"/>
        <v>0</v>
      </c>
    </row>
    <row r="1486" spans="1:41" x14ac:dyDescent="0.25">
      <c r="A1486" s="369"/>
      <c r="B1486" s="369"/>
      <c r="C1486" s="370"/>
      <c r="D1486" s="369"/>
      <c r="E1486" s="369"/>
      <c r="F1486" s="369"/>
      <c r="G1486" s="344">
        <f t="shared" si="296"/>
        <v>0</v>
      </c>
      <c r="H1486" s="369"/>
      <c r="I1486" s="369"/>
      <c r="J1486" s="369"/>
      <c r="K1486" s="369"/>
      <c r="L1486" s="369"/>
      <c r="M1486" s="369"/>
      <c r="N1486" s="369"/>
      <c r="O1486" s="369"/>
      <c r="P1486" s="371"/>
      <c r="Q1486" s="465">
        <f>IF(C1486&gt;Allgemeines!$C$12,0,SUM(G1486,H1486,J1486,K1486,M1486:N1486)-SUM(I1486,L1486,O1486:P1486))</f>
        <v>0</v>
      </c>
      <c r="R1486" s="369"/>
      <c r="S1486" s="369"/>
      <c r="T1486" s="369"/>
      <c r="U1486" s="369"/>
      <c r="V1486" s="344">
        <f t="shared" si="297"/>
        <v>0</v>
      </c>
      <c r="W1486" s="345">
        <f>IF(ISBLANK($B1486),0,VLOOKUP($B1486,Listen!$A$2:$C$45,2,FALSE))</f>
        <v>0</v>
      </c>
      <c r="X1486" s="345">
        <f>IF(ISBLANK($B1486),0,VLOOKUP($B1486,Listen!$A$2:$C$45,3,FALSE))</f>
        <v>0</v>
      </c>
      <c r="Y1486" s="372">
        <f t="shared" si="299"/>
        <v>0</v>
      </c>
      <c r="Z1486" s="372">
        <f t="shared" si="288"/>
        <v>0</v>
      </c>
      <c r="AA1486" s="372">
        <f t="shared" si="288"/>
        <v>0</v>
      </c>
      <c r="AB1486" s="372">
        <f t="shared" si="288"/>
        <v>0</v>
      </c>
      <c r="AC1486" s="372">
        <f t="shared" si="288"/>
        <v>0</v>
      </c>
      <c r="AD1486" s="372">
        <f t="shared" si="288"/>
        <v>0</v>
      </c>
      <c r="AE1486" s="372">
        <f t="shared" si="288"/>
        <v>0</v>
      </c>
      <c r="AF1486" s="346">
        <f t="shared" si="298"/>
        <v>0</v>
      </c>
      <c r="AG1486" s="346">
        <f>IF(C1486=Allgemeines!$C$12,SAV!$V1486-SAV!$AH1486,HLOOKUP(Allgemeines!$C$12-1,$AI$4:$AO$2000,ROW(C1486)-3,FALSE)-$AH1486)</f>
        <v>0</v>
      </c>
      <c r="AH1486" s="346">
        <f>HLOOKUP(Allgemeines!$C$12,$AI$4:$AO$2000,ROW(C1486)-3,FALSE)</f>
        <v>0</v>
      </c>
      <c r="AI1486" s="346">
        <f t="shared" si="289"/>
        <v>0</v>
      </c>
      <c r="AJ1486" s="346">
        <f t="shared" si="290"/>
        <v>0</v>
      </c>
      <c r="AK1486" s="346">
        <f t="shared" si="291"/>
        <v>0</v>
      </c>
      <c r="AL1486" s="346">
        <f t="shared" si="292"/>
        <v>0</v>
      </c>
      <c r="AM1486" s="346">
        <f t="shared" si="293"/>
        <v>0</v>
      </c>
      <c r="AN1486" s="346">
        <f t="shared" si="294"/>
        <v>0</v>
      </c>
      <c r="AO1486" s="346">
        <f t="shared" si="295"/>
        <v>0</v>
      </c>
    </row>
    <row r="1487" spans="1:41" x14ac:dyDescent="0.25">
      <c r="A1487" s="369"/>
      <c r="B1487" s="369"/>
      <c r="C1487" s="370"/>
      <c r="D1487" s="369"/>
      <c r="E1487" s="369"/>
      <c r="F1487" s="369"/>
      <c r="G1487" s="344">
        <f t="shared" si="296"/>
        <v>0</v>
      </c>
      <c r="H1487" s="369"/>
      <c r="I1487" s="369"/>
      <c r="J1487" s="369"/>
      <c r="K1487" s="369"/>
      <c r="L1487" s="369"/>
      <c r="M1487" s="369"/>
      <c r="N1487" s="369"/>
      <c r="O1487" s="369"/>
      <c r="P1487" s="371"/>
      <c r="Q1487" s="465">
        <f>IF(C1487&gt;Allgemeines!$C$12,0,SUM(G1487,H1487,J1487,K1487,M1487:N1487)-SUM(I1487,L1487,O1487:P1487))</f>
        <v>0</v>
      </c>
      <c r="R1487" s="369"/>
      <c r="S1487" s="369"/>
      <c r="T1487" s="369"/>
      <c r="U1487" s="369"/>
      <c r="V1487" s="344">
        <f t="shared" si="297"/>
        <v>0</v>
      </c>
      <c r="W1487" s="345">
        <f>IF(ISBLANK($B1487),0,VLOOKUP($B1487,Listen!$A$2:$C$45,2,FALSE))</f>
        <v>0</v>
      </c>
      <c r="X1487" s="345">
        <f>IF(ISBLANK($B1487),0,VLOOKUP($B1487,Listen!$A$2:$C$45,3,FALSE))</f>
        <v>0</v>
      </c>
      <c r="Y1487" s="372">
        <f t="shared" si="299"/>
        <v>0</v>
      </c>
      <c r="Z1487" s="372">
        <f t="shared" si="288"/>
        <v>0</v>
      </c>
      <c r="AA1487" s="372">
        <f t="shared" si="288"/>
        <v>0</v>
      </c>
      <c r="AB1487" s="372">
        <f t="shared" si="288"/>
        <v>0</v>
      </c>
      <c r="AC1487" s="372">
        <f t="shared" si="288"/>
        <v>0</v>
      </c>
      <c r="AD1487" s="372">
        <f t="shared" si="288"/>
        <v>0</v>
      </c>
      <c r="AE1487" s="372">
        <f t="shared" si="288"/>
        <v>0</v>
      </c>
      <c r="AF1487" s="346">
        <f t="shared" si="298"/>
        <v>0</v>
      </c>
      <c r="AG1487" s="346">
        <f>IF(C1487=Allgemeines!$C$12,SAV!$V1487-SAV!$AH1487,HLOOKUP(Allgemeines!$C$12-1,$AI$4:$AO$2000,ROW(C1487)-3,FALSE)-$AH1487)</f>
        <v>0</v>
      </c>
      <c r="AH1487" s="346">
        <f>HLOOKUP(Allgemeines!$C$12,$AI$4:$AO$2000,ROW(C1487)-3,FALSE)</f>
        <v>0</v>
      </c>
      <c r="AI1487" s="346">
        <f t="shared" si="289"/>
        <v>0</v>
      </c>
      <c r="AJ1487" s="346">
        <f t="shared" si="290"/>
        <v>0</v>
      </c>
      <c r="AK1487" s="346">
        <f t="shared" si="291"/>
        <v>0</v>
      </c>
      <c r="AL1487" s="346">
        <f t="shared" si="292"/>
        <v>0</v>
      </c>
      <c r="AM1487" s="346">
        <f t="shared" si="293"/>
        <v>0</v>
      </c>
      <c r="AN1487" s="346">
        <f t="shared" si="294"/>
        <v>0</v>
      </c>
      <c r="AO1487" s="346">
        <f t="shared" si="295"/>
        <v>0</v>
      </c>
    </row>
    <row r="1488" spans="1:41" x14ac:dyDescent="0.25">
      <c r="A1488" s="369"/>
      <c r="B1488" s="369"/>
      <c r="C1488" s="370"/>
      <c r="D1488" s="369"/>
      <c r="E1488" s="369"/>
      <c r="F1488" s="369"/>
      <c r="G1488" s="344">
        <f t="shared" si="296"/>
        <v>0</v>
      </c>
      <c r="H1488" s="369"/>
      <c r="I1488" s="369"/>
      <c r="J1488" s="369"/>
      <c r="K1488" s="369"/>
      <c r="L1488" s="369"/>
      <c r="M1488" s="369"/>
      <c r="N1488" s="369"/>
      <c r="O1488" s="369"/>
      <c r="P1488" s="371"/>
      <c r="Q1488" s="465">
        <f>IF(C1488&gt;Allgemeines!$C$12,0,SUM(G1488,H1488,J1488,K1488,M1488:N1488)-SUM(I1488,L1488,O1488:P1488))</f>
        <v>0</v>
      </c>
      <c r="R1488" s="369"/>
      <c r="S1488" s="369"/>
      <c r="T1488" s="369"/>
      <c r="U1488" s="369"/>
      <c r="V1488" s="344">
        <f t="shared" si="297"/>
        <v>0</v>
      </c>
      <c r="W1488" s="345">
        <f>IF(ISBLANK($B1488),0,VLOOKUP($B1488,Listen!$A$2:$C$45,2,FALSE))</f>
        <v>0</v>
      </c>
      <c r="X1488" s="345">
        <f>IF(ISBLANK($B1488),0,VLOOKUP($B1488,Listen!$A$2:$C$45,3,FALSE))</f>
        <v>0</v>
      </c>
      <c r="Y1488" s="372">
        <f t="shared" si="299"/>
        <v>0</v>
      </c>
      <c r="Z1488" s="372">
        <f t="shared" si="288"/>
        <v>0</v>
      </c>
      <c r="AA1488" s="372">
        <f t="shared" si="288"/>
        <v>0</v>
      </c>
      <c r="AB1488" s="372">
        <f t="shared" si="288"/>
        <v>0</v>
      </c>
      <c r="AC1488" s="372">
        <f t="shared" si="288"/>
        <v>0</v>
      </c>
      <c r="AD1488" s="372">
        <f t="shared" si="288"/>
        <v>0</v>
      </c>
      <c r="AE1488" s="372">
        <f t="shared" si="288"/>
        <v>0</v>
      </c>
      <c r="AF1488" s="346">
        <f t="shared" si="298"/>
        <v>0</v>
      </c>
      <c r="AG1488" s="346">
        <f>IF(C1488=Allgemeines!$C$12,SAV!$V1488-SAV!$AH1488,HLOOKUP(Allgemeines!$C$12-1,$AI$4:$AO$2000,ROW(C1488)-3,FALSE)-$AH1488)</f>
        <v>0</v>
      </c>
      <c r="AH1488" s="346">
        <f>HLOOKUP(Allgemeines!$C$12,$AI$4:$AO$2000,ROW(C1488)-3,FALSE)</f>
        <v>0</v>
      </c>
      <c r="AI1488" s="346">
        <f t="shared" si="289"/>
        <v>0</v>
      </c>
      <c r="AJ1488" s="346">
        <f t="shared" si="290"/>
        <v>0</v>
      </c>
      <c r="AK1488" s="346">
        <f t="shared" si="291"/>
        <v>0</v>
      </c>
      <c r="AL1488" s="346">
        <f t="shared" si="292"/>
        <v>0</v>
      </c>
      <c r="AM1488" s="346">
        <f t="shared" si="293"/>
        <v>0</v>
      </c>
      <c r="AN1488" s="346">
        <f t="shared" si="294"/>
        <v>0</v>
      </c>
      <c r="AO1488" s="346">
        <f t="shared" si="295"/>
        <v>0</v>
      </c>
    </row>
    <row r="1489" spans="1:41" x14ac:dyDescent="0.25">
      <c r="A1489" s="369"/>
      <c r="B1489" s="369"/>
      <c r="C1489" s="370"/>
      <c r="D1489" s="369"/>
      <c r="E1489" s="369"/>
      <c r="F1489" s="369"/>
      <c r="G1489" s="344">
        <f t="shared" si="296"/>
        <v>0</v>
      </c>
      <c r="H1489" s="369"/>
      <c r="I1489" s="369"/>
      <c r="J1489" s="369"/>
      <c r="K1489" s="369"/>
      <c r="L1489" s="369"/>
      <c r="M1489" s="369"/>
      <c r="N1489" s="369"/>
      <c r="O1489" s="369"/>
      <c r="P1489" s="371"/>
      <c r="Q1489" s="465">
        <f>IF(C1489&gt;Allgemeines!$C$12,0,SUM(G1489,H1489,J1489,K1489,M1489:N1489)-SUM(I1489,L1489,O1489:P1489))</f>
        <v>0</v>
      </c>
      <c r="R1489" s="369"/>
      <c r="S1489" s="369"/>
      <c r="T1489" s="369"/>
      <c r="U1489" s="369"/>
      <c r="V1489" s="344">
        <f t="shared" si="297"/>
        <v>0</v>
      </c>
      <c r="W1489" s="345">
        <f>IF(ISBLANK($B1489),0,VLOOKUP($B1489,Listen!$A$2:$C$45,2,FALSE))</f>
        <v>0</v>
      </c>
      <c r="X1489" s="345">
        <f>IF(ISBLANK($B1489),0,VLOOKUP($B1489,Listen!$A$2:$C$45,3,FALSE))</f>
        <v>0</v>
      </c>
      <c r="Y1489" s="372">
        <f t="shared" si="299"/>
        <v>0</v>
      </c>
      <c r="Z1489" s="372">
        <f t="shared" si="288"/>
        <v>0</v>
      </c>
      <c r="AA1489" s="372">
        <f t="shared" si="288"/>
        <v>0</v>
      </c>
      <c r="AB1489" s="372">
        <f t="shared" si="288"/>
        <v>0</v>
      </c>
      <c r="AC1489" s="372">
        <f t="shared" si="288"/>
        <v>0</v>
      </c>
      <c r="AD1489" s="372">
        <f t="shared" si="288"/>
        <v>0</v>
      </c>
      <c r="AE1489" s="372">
        <f t="shared" si="288"/>
        <v>0</v>
      </c>
      <c r="AF1489" s="346">
        <f t="shared" si="298"/>
        <v>0</v>
      </c>
      <c r="AG1489" s="346">
        <f>IF(C1489=Allgemeines!$C$12,SAV!$V1489-SAV!$AH1489,HLOOKUP(Allgemeines!$C$12-1,$AI$4:$AO$2000,ROW(C1489)-3,FALSE)-$AH1489)</f>
        <v>0</v>
      </c>
      <c r="AH1489" s="346">
        <f>HLOOKUP(Allgemeines!$C$12,$AI$4:$AO$2000,ROW(C1489)-3,FALSE)</f>
        <v>0</v>
      </c>
      <c r="AI1489" s="346">
        <f t="shared" si="289"/>
        <v>0</v>
      </c>
      <c r="AJ1489" s="346">
        <f t="shared" si="290"/>
        <v>0</v>
      </c>
      <c r="AK1489" s="346">
        <f t="shared" si="291"/>
        <v>0</v>
      </c>
      <c r="AL1489" s="346">
        <f t="shared" si="292"/>
        <v>0</v>
      </c>
      <c r="AM1489" s="346">
        <f t="shared" si="293"/>
        <v>0</v>
      </c>
      <c r="AN1489" s="346">
        <f t="shared" si="294"/>
        <v>0</v>
      </c>
      <c r="AO1489" s="346">
        <f t="shared" si="295"/>
        <v>0</v>
      </c>
    </row>
    <row r="1490" spans="1:41" x14ac:dyDescent="0.25">
      <c r="A1490" s="369"/>
      <c r="B1490" s="369"/>
      <c r="C1490" s="370"/>
      <c r="D1490" s="369"/>
      <c r="E1490" s="369"/>
      <c r="F1490" s="369"/>
      <c r="G1490" s="344">
        <f t="shared" si="296"/>
        <v>0</v>
      </c>
      <c r="H1490" s="369"/>
      <c r="I1490" s="369"/>
      <c r="J1490" s="369"/>
      <c r="K1490" s="369"/>
      <c r="L1490" s="369"/>
      <c r="M1490" s="369"/>
      <c r="N1490" s="369"/>
      <c r="O1490" s="369"/>
      <c r="P1490" s="371"/>
      <c r="Q1490" s="465">
        <f>IF(C1490&gt;Allgemeines!$C$12,0,SUM(G1490,H1490,J1490,K1490,M1490:N1490)-SUM(I1490,L1490,O1490:P1490))</f>
        <v>0</v>
      </c>
      <c r="R1490" s="369"/>
      <c r="S1490" s="369"/>
      <c r="T1490" s="369"/>
      <c r="U1490" s="369"/>
      <c r="V1490" s="344">
        <f t="shared" si="297"/>
        <v>0</v>
      </c>
      <c r="W1490" s="345">
        <f>IF(ISBLANK($B1490),0,VLOOKUP($B1490,Listen!$A$2:$C$45,2,FALSE))</f>
        <v>0</v>
      </c>
      <c r="X1490" s="345">
        <f>IF(ISBLANK($B1490),0,VLOOKUP($B1490,Listen!$A$2:$C$45,3,FALSE))</f>
        <v>0</v>
      </c>
      <c r="Y1490" s="372">
        <f t="shared" si="299"/>
        <v>0</v>
      </c>
      <c r="Z1490" s="372">
        <f t="shared" si="288"/>
        <v>0</v>
      </c>
      <c r="AA1490" s="372">
        <f t="shared" si="288"/>
        <v>0</v>
      </c>
      <c r="AB1490" s="372">
        <f t="shared" si="288"/>
        <v>0</v>
      </c>
      <c r="AC1490" s="372">
        <f t="shared" si="288"/>
        <v>0</v>
      </c>
      <c r="AD1490" s="372">
        <f t="shared" si="288"/>
        <v>0</v>
      </c>
      <c r="AE1490" s="372">
        <f t="shared" si="288"/>
        <v>0</v>
      </c>
      <c r="AF1490" s="346">
        <f t="shared" si="298"/>
        <v>0</v>
      </c>
      <c r="AG1490" s="346">
        <f>IF(C1490=Allgemeines!$C$12,SAV!$V1490-SAV!$AH1490,HLOOKUP(Allgemeines!$C$12-1,$AI$4:$AO$2000,ROW(C1490)-3,FALSE)-$AH1490)</f>
        <v>0</v>
      </c>
      <c r="AH1490" s="346">
        <f>HLOOKUP(Allgemeines!$C$12,$AI$4:$AO$2000,ROW(C1490)-3,FALSE)</f>
        <v>0</v>
      </c>
      <c r="AI1490" s="346">
        <f t="shared" si="289"/>
        <v>0</v>
      </c>
      <c r="AJ1490" s="346">
        <f t="shared" si="290"/>
        <v>0</v>
      </c>
      <c r="AK1490" s="346">
        <f t="shared" si="291"/>
        <v>0</v>
      </c>
      <c r="AL1490" s="346">
        <f t="shared" si="292"/>
        <v>0</v>
      </c>
      <c r="AM1490" s="346">
        <f t="shared" si="293"/>
        <v>0</v>
      </c>
      <c r="AN1490" s="346">
        <f t="shared" si="294"/>
        <v>0</v>
      </c>
      <c r="AO1490" s="346">
        <f t="shared" si="295"/>
        <v>0</v>
      </c>
    </row>
    <row r="1491" spans="1:41" x14ac:dyDescent="0.25">
      <c r="A1491" s="369"/>
      <c r="B1491" s="369"/>
      <c r="C1491" s="370"/>
      <c r="D1491" s="369"/>
      <c r="E1491" s="369"/>
      <c r="F1491" s="369"/>
      <c r="G1491" s="344">
        <f t="shared" si="296"/>
        <v>0</v>
      </c>
      <c r="H1491" s="369"/>
      <c r="I1491" s="369"/>
      <c r="J1491" s="369"/>
      <c r="K1491" s="369"/>
      <c r="L1491" s="369"/>
      <c r="M1491" s="369"/>
      <c r="N1491" s="369"/>
      <c r="O1491" s="369"/>
      <c r="P1491" s="371"/>
      <c r="Q1491" s="465">
        <f>IF(C1491&gt;Allgemeines!$C$12,0,SUM(G1491,H1491,J1491,K1491,M1491:N1491)-SUM(I1491,L1491,O1491:P1491))</f>
        <v>0</v>
      </c>
      <c r="R1491" s="369"/>
      <c r="S1491" s="369"/>
      <c r="T1491" s="369"/>
      <c r="U1491" s="369"/>
      <c r="V1491" s="344">
        <f t="shared" si="297"/>
        <v>0</v>
      </c>
      <c r="W1491" s="345">
        <f>IF(ISBLANK($B1491),0,VLOOKUP($B1491,Listen!$A$2:$C$45,2,FALSE))</f>
        <v>0</v>
      </c>
      <c r="X1491" s="345">
        <f>IF(ISBLANK($B1491),0,VLOOKUP($B1491,Listen!$A$2:$C$45,3,FALSE))</f>
        <v>0</v>
      </c>
      <c r="Y1491" s="372">
        <f t="shared" si="299"/>
        <v>0</v>
      </c>
      <c r="Z1491" s="372">
        <f t="shared" si="288"/>
        <v>0</v>
      </c>
      <c r="AA1491" s="372">
        <f t="shared" si="288"/>
        <v>0</v>
      </c>
      <c r="AB1491" s="372">
        <f t="shared" si="288"/>
        <v>0</v>
      </c>
      <c r="AC1491" s="372">
        <f t="shared" si="288"/>
        <v>0</v>
      </c>
      <c r="AD1491" s="372">
        <f t="shared" si="288"/>
        <v>0</v>
      </c>
      <c r="AE1491" s="372">
        <f t="shared" si="288"/>
        <v>0</v>
      </c>
      <c r="AF1491" s="346">
        <f t="shared" si="298"/>
        <v>0</v>
      </c>
      <c r="AG1491" s="346">
        <f>IF(C1491=Allgemeines!$C$12,SAV!$V1491-SAV!$AH1491,HLOOKUP(Allgemeines!$C$12-1,$AI$4:$AO$2000,ROW(C1491)-3,FALSE)-$AH1491)</f>
        <v>0</v>
      </c>
      <c r="AH1491" s="346">
        <f>HLOOKUP(Allgemeines!$C$12,$AI$4:$AO$2000,ROW(C1491)-3,FALSE)</f>
        <v>0</v>
      </c>
      <c r="AI1491" s="346">
        <f t="shared" si="289"/>
        <v>0</v>
      </c>
      <c r="AJ1491" s="346">
        <f t="shared" si="290"/>
        <v>0</v>
      </c>
      <c r="AK1491" s="346">
        <f t="shared" si="291"/>
        <v>0</v>
      </c>
      <c r="AL1491" s="346">
        <f t="shared" si="292"/>
        <v>0</v>
      </c>
      <c r="AM1491" s="346">
        <f t="shared" si="293"/>
        <v>0</v>
      </c>
      <c r="AN1491" s="346">
        <f t="shared" si="294"/>
        <v>0</v>
      </c>
      <c r="AO1491" s="346">
        <f t="shared" si="295"/>
        <v>0</v>
      </c>
    </row>
    <row r="1492" spans="1:41" x14ac:dyDescent="0.25">
      <c r="A1492" s="369"/>
      <c r="B1492" s="369"/>
      <c r="C1492" s="370"/>
      <c r="D1492" s="369"/>
      <c r="E1492" s="369"/>
      <c r="F1492" s="369"/>
      <c r="G1492" s="344">
        <f t="shared" si="296"/>
        <v>0</v>
      </c>
      <c r="H1492" s="369"/>
      <c r="I1492" s="369"/>
      <c r="J1492" s="369"/>
      <c r="K1492" s="369"/>
      <c r="L1492" s="369"/>
      <c r="M1492" s="369"/>
      <c r="N1492" s="369"/>
      <c r="O1492" s="369"/>
      <c r="P1492" s="371"/>
      <c r="Q1492" s="465">
        <f>IF(C1492&gt;Allgemeines!$C$12,0,SUM(G1492,H1492,J1492,K1492,M1492:N1492)-SUM(I1492,L1492,O1492:P1492))</f>
        <v>0</v>
      </c>
      <c r="R1492" s="369"/>
      <c r="S1492" s="369"/>
      <c r="T1492" s="369"/>
      <c r="U1492" s="369"/>
      <c r="V1492" s="344">
        <f t="shared" si="297"/>
        <v>0</v>
      </c>
      <c r="W1492" s="345">
        <f>IF(ISBLANK($B1492),0,VLOOKUP($B1492,Listen!$A$2:$C$45,2,FALSE))</f>
        <v>0</v>
      </c>
      <c r="X1492" s="345">
        <f>IF(ISBLANK($B1492),0,VLOOKUP($B1492,Listen!$A$2:$C$45,3,FALSE))</f>
        <v>0</v>
      </c>
      <c r="Y1492" s="372">
        <f t="shared" si="299"/>
        <v>0</v>
      </c>
      <c r="Z1492" s="372">
        <f t="shared" si="288"/>
        <v>0</v>
      </c>
      <c r="AA1492" s="372">
        <f t="shared" si="288"/>
        <v>0</v>
      </c>
      <c r="AB1492" s="372">
        <f t="shared" si="288"/>
        <v>0</v>
      </c>
      <c r="AC1492" s="372">
        <f t="shared" si="288"/>
        <v>0</v>
      </c>
      <c r="AD1492" s="372">
        <f t="shared" si="288"/>
        <v>0</v>
      </c>
      <c r="AE1492" s="372">
        <f t="shared" si="288"/>
        <v>0</v>
      </c>
      <c r="AF1492" s="346">
        <f t="shared" si="298"/>
        <v>0</v>
      </c>
      <c r="AG1492" s="346">
        <f>IF(C1492=Allgemeines!$C$12,SAV!$V1492-SAV!$AH1492,HLOOKUP(Allgemeines!$C$12-1,$AI$4:$AO$2000,ROW(C1492)-3,FALSE)-$AH1492)</f>
        <v>0</v>
      </c>
      <c r="AH1492" s="346">
        <f>HLOOKUP(Allgemeines!$C$12,$AI$4:$AO$2000,ROW(C1492)-3,FALSE)</f>
        <v>0</v>
      </c>
      <c r="AI1492" s="346">
        <f t="shared" si="289"/>
        <v>0</v>
      </c>
      <c r="AJ1492" s="346">
        <f t="shared" si="290"/>
        <v>0</v>
      </c>
      <c r="AK1492" s="346">
        <f t="shared" si="291"/>
        <v>0</v>
      </c>
      <c r="AL1492" s="346">
        <f t="shared" si="292"/>
        <v>0</v>
      </c>
      <c r="AM1492" s="346">
        <f t="shared" si="293"/>
        <v>0</v>
      </c>
      <c r="AN1492" s="346">
        <f t="shared" si="294"/>
        <v>0</v>
      </c>
      <c r="AO1492" s="346">
        <f t="shared" si="295"/>
        <v>0</v>
      </c>
    </row>
    <row r="1493" spans="1:41" x14ac:dyDescent="0.25">
      <c r="A1493" s="369"/>
      <c r="B1493" s="369"/>
      <c r="C1493" s="370"/>
      <c r="D1493" s="369"/>
      <c r="E1493" s="369"/>
      <c r="F1493" s="369"/>
      <c r="G1493" s="344">
        <f t="shared" si="296"/>
        <v>0</v>
      </c>
      <c r="H1493" s="369"/>
      <c r="I1493" s="369"/>
      <c r="J1493" s="369"/>
      <c r="K1493" s="369"/>
      <c r="L1493" s="369"/>
      <c r="M1493" s="369"/>
      <c r="N1493" s="369"/>
      <c r="O1493" s="369"/>
      <c r="P1493" s="371"/>
      <c r="Q1493" s="465">
        <f>IF(C1493&gt;Allgemeines!$C$12,0,SUM(G1493,H1493,J1493,K1493,M1493:N1493)-SUM(I1493,L1493,O1493:P1493))</f>
        <v>0</v>
      </c>
      <c r="R1493" s="369"/>
      <c r="S1493" s="369"/>
      <c r="T1493" s="369"/>
      <c r="U1493" s="369"/>
      <c r="V1493" s="344">
        <f t="shared" si="297"/>
        <v>0</v>
      </c>
      <c r="W1493" s="345">
        <f>IF(ISBLANK($B1493),0,VLOOKUP($B1493,Listen!$A$2:$C$45,2,FALSE))</f>
        <v>0</v>
      </c>
      <c r="X1493" s="345">
        <f>IF(ISBLANK($B1493),0,VLOOKUP($B1493,Listen!$A$2:$C$45,3,FALSE))</f>
        <v>0</v>
      </c>
      <c r="Y1493" s="372">
        <f t="shared" si="299"/>
        <v>0</v>
      </c>
      <c r="Z1493" s="372">
        <f t="shared" si="288"/>
        <v>0</v>
      </c>
      <c r="AA1493" s="372">
        <f t="shared" si="288"/>
        <v>0</v>
      </c>
      <c r="AB1493" s="372">
        <f t="shared" si="288"/>
        <v>0</v>
      </c>
      <c r="AC1493" s="372">
        <f t="shared" si="288"/>
        <v>0</v>
      </c>
      <c r="AD1493" s="372">
        <f t="shared" si="288"/>
        <v>0</v>
      </c>
      <c r="AE1493" s="372">
        <f t="shared" si="288"/>
        <v>0</v>
      </c>
      <c r="AF1493" s="346">
        <f t="shared" si="298"/>
        <v>0</v>
      </c>
      <c r="AG1493" s="346">
        <f>IF(C1493=Allgemeines!$C$12,SAV!$V1493-SAV!$AH1493,HLOOKUP(Allgemeines!$C$12-1,$AI$4:$AO$2000,ROW(C1493)-3,FALSE)-$AH1493)</f>
        <v>0</v>
      </c>
      <c r="AH1493" s="346">
        <f>HLOOKUP(Allgemeines!$C$12,$AI$4:$AO$2000,ROW(C1493)-3,FALSE)</f>
        <v>0</v>
      </c>
      <c r="AI1493" s="346">
        <f t="shared" si="289"/>
        <v>0</v>
      </c>
      <c r="AJ1493" s="346">
        <f t="shared" si="290"/>
        <v>0</v>
      </c>
      <c r="AK1493" s="346">
        <f t="shared" si="291"/>
        <v>0</v>
      </c>
      <c r="AL1493" s="346">
        <f t="shared" si="292"/>
        <v>0</v>
      </c>
      <c r="AM1493" s="346">
        <f t="shared" si="293"/>
        <v>0</v>
      </c>
      <c r="AN1493" s="346">
        <f t="shared" si="294"/>
        <v>0</v>
      </c>
      <c r="AO1493" s="346">
        <f t="shared" si="295"/>
        <v>0</v>
      </c>
    </row>
    <row r="1494" spans="1:41" x14ac:dyDescent="0.25">
      <c r="A1494" s="369"/>
      <c r="B1494" s="369"/>
      <c r="C1494" s="370"/>
      <c r="D1494" s="369"/>
      <c r="E1494" s="369"/>
      <c r="F1494" s="369"/>
      <c r="G1494" s="344">
        <f t="shared" si="296"/>
        <v>0</v>
      </c>
      <c r="H1494" s="369"/>
      <c r="I1494" s="369"/>
      <c r="J1494" s="369"/>
      <c r="K1494" s="369"/>
      <c r="L1494" s="369"/>
      <c r="M1494" s="369"/>
      <c r="N1494" s="369"/>
      <c r="O1494" s="369"/>
      <c r="P1494" s="371"/>
      <c r="Q1494" s="465">
        <f>IF(C1494&gt;Allgemeines!$C$12,0,SUM(G1494,H1494,J1494,K1494,M1494:N1494)-SUM(I1494,L1494,O1494:P1494))</f>
        <v>0</v>
      </c>
      <c r="R1494" s="369"/>
      <c r="S1494" s="369"/>
      <c r="T1494" s="369"/>
      <c r="U1494" s="369"/>
      <c r="V1494" s="344">
        <f t="shared" si="297"/>
        <v>0</v>
      </c>
      <c r="W1494" s="345">
        <f>IF(ISBLANK($B1494),0,VLOOKUP($B1494,Listen!$A$2:$C$45,2,FALSE))</f>
        <v>0</v>
      </c>
      <c r="X1494" s="345">
        <f>IF(ISBLANK($B1494),0,VLOOKUP($B1494,Listen!$A$2:$C$45,3,FALSE))</f>
        <v>0</v>
      </c>
      <c r="Y1494" s="372">
        <f t="shared" si="299"/>
        <v>0</v>
      </c>
      <c r="Z1494" s="372">
        <f t="shared" si="288"/>
        <v>0</v>
      </c>
      <c r="AA1494" s="372">
        <f t="shared" si="288"/>
        <v>0</v>
      </c>
      <c r="AB1494" s="372">
        <f t="shared" si="288"/>
        <v>0</v>
      </c>
      <c r="AC1494" s="372">
        <f t="shared" si="288"/>
        <v>0</v>
      </c>
      <c r="AD1494" s="372">
        <f t="shared" si="288"/>
        <v>0</v>
      </c>
      <c r="AE1494" s="372">
        <f t="shared" si="288"/>
        <v>0</v>
      </c>
      <c r="AF1494" s="346">
        <f t="shared" si="298"/>
        <v>0</v>
      </c>
      <c r="AG1494" s="346">
        <f>IF(C1494=Allgemeines!$C$12,SAV!$V1494-SAV!$AH1494,HLOOKUP(Allgemeines!$C$12-1,$AI$4:$AO$2000,ROW(C1494)-3,FALSE)-$AH1494)</f>
        <v>0</v>
      </c>
      <c r="AH1494" s="346">
        <f>HLOOKUP(Allgemeines!$C$12,$AI$4:$AO$2000,ROW(C1494)-3,FALSE)</f>
        <v>0</v>
      </c>
      <c r="AI1494" s="346">
        <f t="shared" si="289"/>
        <v>0</v>
      </c>
      <c r="AJ1494" s="346">
        <f t="shared" si="290"/>
        <v>0</v>
      </c>
      <c r="AK1494" s="346">
        <f t="shared" si="291"/>
        <v>0</v>
      </c>
      <c r="AL1494" s="346">
        <f t="shared" si="292"/>
        <v>0</v>
      </c>
      <c r="AM1494" s="346">
        <f t="shared" si="293"/>
        <v>0</v>
      </c>
      <c r="AN1494" s="346">
        <f t="shared" si="294"/>
        <v>0</v>
      </c>
      <c r="AO1494" s="346">
        <f t="shared" si="295"/>
        <v>0</v>
      </c>
    </row>
    <row r="1495" spans="1:41" x14ac:dyDescent="0.25">
      <c r="A1495" s="369"/>
      <c r="B1495" s="369"/>
      <c r="C1495" s="370"/>
      <c r="D1495" s="369"/>
      <c r="E1495" s="369"/>
      <c r="F1495" s="369"/>
      <c r="G1495" s="344">
        <f t="shared" si="296"/>
        <v>0</v>
      </c>
      <c r="H1495" s="369"/>
      <c r="I1495" s="369"/>
      <c r="J1495" s="369"/>
      <c r="K1495" s="369"/>
      <c r="L1495" s="369"/>
      <c r="M1495" s="369"/>
      <c r="N1495" s="369"/>
      <c r="O1495" s="369"/>
      <c r="P1495" s="371"/>
      <c r="Q1495" s="465">
        <f>IF(C1495&gt;Allgemeines!$C$12,0,SUM(G1495,H1495,J1495,K1495,M1495:N1495)-SUM(I1495,L1495,O1495:P1495))</f>
        <v>0</v>
      </c>
      <c r="R1495" s="369"/>
      <c r="S1495" s="369"/>
      <c r="T1495" s="369"/>
      <c r="U1495" s="369"/>
      <c r="V1495" s="344">
        <f t="shared" si="297"/>
        <v>0</v>
      </c>
      <c r="W1495" s="345">
        <f>IF(ISBLANK($B1495),0,VLOOKUP($B1495,Listen!$A$2:$C$45,2,FALSE))</f>
        <v>0</v>
      </c>
      <c r="X1495" s="345">
        <f>IF(ISBLANK($B1495),0,VLOOKUP($B1495,Listen!$A$2:$C$45,3,FALSE))</f>
        <v>0</v>
      </c>
      <c r="Y1495" s="372">
        <f t="shared" si="299"/>
        <v>0</v>
      </c>
      <c r="Z1495" s="372">
        <f t="shared" si="288"/>
        <v>0</v>
      </c>
      <c r="AA1495" s="372">
        <f t="shared" si="288"/>
        <v>0</v>
      </c>
      <c r="AB1495" s="372">
        <f t="shared" si="288"/>
        <v>0</v>
      </c>
      <c r="AC1495" s="372">
        <f t="shared" si="288"/>
        <v>0</v>
      </c>
      <c r="AD1495" s="372">
        <f t="shared" si="288"/>
        <v>0</v>
      </c>
      <c r="AE1495" s="372">
        <f t="shared" si="288"/>
        <v>0</v>
      </c>
      <c r="AF1495" s="346">
        <f t="shared" si="298"/>
        <v>0</v>
      </c>
      <c r="AG1495" s="346">
        <f>IF(C1495=Allgemeines!$C$12,SAV!$V1495-SAV!$AH1495,HLOOKUP(Allgemeines!$C$12-1,$AI$4:$AO$2000,ROW(C1495)-3,FALSE)-$AH1495)</f>
        <v>0</v>
      </c>
      <c r="AH1495" s="346">
        <f>HLOOKUP(Allgemeines!$C$12,$AI$4:$AO$2000,ROW(C1495)-3,FALSE)</f>
        <v>0</v>
      </c>
      <c r="AI1495" s="346">
        <f t="shared" si="289"/>
        <v>0</v>
      </c>
      <c r="AJ1495" s="346">
        <f t="shared" si="290"/>
        <v>0</v>
      </c>
      <c r="AK1495" s="346">
        <f t="shared" si="291"/>
        <v>0</v>
      </c>
      <c r="AL1495" s="346">
        <f t="shared" si="292"/>
        <v>0</v>
      </c>
      <c r="AM1495" s="346">
        <f t="shared" si="293"/>
        <v>0</v>
      </c>
      <c r="AN1495" s="346">
        <f t="shared" si="294"/>
        <v>0</v>
      </c>
      <c r="AO1495" s="346">
        <f t="shared" si="295"/>
        <v>0</v>
      </c>
    </row>
    <row r="1496" spans="1:41" x14ac:dyDescent="0.25">
      <c r="A1496" s="369"/>
      <c r="B1496" s="369"/>
      <c r="C1496" s="370"/>
      <c r="D1496" s="369"/>
      <c r="E1496" s="369"/>
      <c r="F1496" s="369"/>
      <c r="G1496" s="344">
        <f t="shared" si="296"/>
        <v>0</v>
      </c>
      <c r="H1496" s="369"/>
      <c r="I1496" s="369"/>
      <c r="J1496" s="369"/>
      <c r="K1496" s="369"/>
      <c r="L1496" s="369"/>
      <c r="M1496" s="369"/>
      <c r="N1496" s="369"/>
      <c r="O1496" s="369"/>
      <c r="P1496" s="371"/>
      <c r="Q1496" s="465">
        <f>IF(C1496&gt;Allgemeines!$C$12,0,SUM(G1496,H1496,J1496,K1496,M1496:N1496)-SUM(I1496,L1496,O1496:P1496))</f>
        <v>0</v>
      </c>
      <c r="R1496" s="369"/>
      <c r="S1496" s="369"/>
      <c r="T1496" s="369"/>
      <c r="U1496" s="369"/>
      <c r="V1496" s="344">
        <f t="shared" si="297"/>
        <v>0</v>
      </c>
      <c r="W1496" s="345">
        <f>IF(ISBLANK($B1496),0,VLOOKUP($B1496,Listen!$A$2:$C$45,2,FALSE))</f>
        <v>0</v>
      </c>
      <c r="X1496" s="345">
        <f>IF(ISBLANK($B1496),0,VLOOKUP($B1496,Listen!$A$2:$C$45,3,FALSE))</f>
        <v>0</v>
      </c>
      <c r="Y1496" s="372">
        <f t="shared" si="299"/>
        <v>0</v>
      </c>
      <c r="Z1496" s="372">
        <f t="shared" si="288"/>
        <v>0</v>
      </c>
      <c r="AA1496" s="372">
        <f t="shared" si="288"/>
        <v>0</v>
      </c>
      <c r="AB1496" s="372">
        <f t="shared" si="288"/>
        <v>0</v>
      </c>
      <c r="AC1496" s="372">
        <f t="shared" si="288"/>
        <v>0</v>
      </c>
      <c r="AD1496" s="372">
        <f t="shared" si="288"/>
        <v>0</v>
      </c>
      <c r="AE1496" s="372">
        <f t="shared" si="288"/>
        <v>0</v>
      </c>
      <c r="AF1496" s="346">
        <f t="shared" si="298"/>
        <v>0</v>
      </c>
      <c r="AG1496" s="346">
        <f>IF(C1496=Allgemeines!$C$12,SAV!$V1496-SAV!$AH1496,HLOOKUP(Allgemeines!$C$12-1,$AI$4:$AO$2000,ROW(C1496)-3,FALSE)-$AH1496)</f>
        <v>0</v>
      </c>
      <c r="AH1496" s="346">
        <f>HLOOKUP(Allgemeines!$C$12,$AI$4:$AO$2000,ROW(C1496)-3,FALSE)</f>
        <v>0</v>
      </c>
      <c r="AI1496" s="346">
        <f t="shared" si="289"/>
        <v>0</v>
      </c>
      <c r="AJ1496" s="346">
        <f t="shared" si="290"/>
        <v>0</v>
      </c>
      <c r="AK1496" s="346">
        <f t="shared" si="291"/>
        <v>0</v>
      </c>
      <c r="AL1496" s="346">
        <f t="shared" si="292"/>
        <v>0</v>
      </c>
      <c r="AM1496" s="346">
        <f t="shared" si="293"/>
        <v>0</v>
      </c>
      <c r="AN1496" s="346">
        <f t="shared" si="294"/>
        <v>0</v>
      </c>
      <c r="AO1496" s="346">
        <f t="shared" si="295"/>
        <v>0</v>
      </c>
    </row>
    <row r="1497" spans="1:41" x14ac:dyDescent="0.25">
      <c r="A1497" s="369"/>
      <c r="B1497" s="369"/>
      <c r="C1497" s="370"/>
      <c r="D1497" s="369"/>
      <c r="E1497" s="369"/>
      <c r="F1497" s="369"/>
      <c r="G1497" s="344">
        <f t="shared" si="296"/>
        <v>0</v>
      </c>
      <c r="H1497" s="369"/>
      <c r="I1497" s="369"/>
      <c r="J1497" s="369"/>
      <c r="K1497" s="369"/>
      <c r="L1497" s="369"/>
      <c r="M1497" s="369"/>
      <c r="N1497" s="369"/>
      <c r="O1497" s="369"/>
      <c r="P1497" s="371"/>
      <c r="Q1497" s="465">
        <f>IF(C1497&gt;Allgemeines!$C$12,0,SUM(G1497,H1497,J1497,K1497,M1497:N1497)-SUM(I1497,L1497,O1497:P1497))</f>
        <v>0</v>
      </c>
      <c r="R1497" s="369"/>
      <c r="S1497" s="369"/>
      <c r="T1497" s="369"/>
      <c r="U1497" s="369"/>
      <c r="V1497" s="344">
        <f t="shared" si="297"/>
        <v>0</v>
      </c>
      <c r="W1497" s="345">
        <f>IF(ISBLANK($B1497),0,VLOOKUP($B1497,Listen!$A$2:$C$45,2,FALSE))</f>
        <v>0</v>
      </c>
      <c r="X1497" s="345">
        <f>IF(ISBLANK($B1497),0,VLOOKUP($B1497,Listen!$A$2:$C$45,3,FALSE))</f>
        <v>0</v>
      </c>
      <c r="Y1497" s="372">
        <f t="shared" si="299"/>
        <v>0</v>
      </c>
      <c r="Z1497" s="372">
        <f t="shared" si="288"/>
        <v>0</v>
      </c>
      <c r="AA1497" s="372">
        <f t="shared" si="288"/>
        <v>0</v>
      </c>
      <c r="AB1497" s="372">
        <f t="shared" si="288"/>
        <v>0</v>
      </c>
      <c r="AC1497" s="372">
        <f t="shared" si="288"/>
        <v>0</v>
      </c>
      <c r="AD1497" s="372">
        <f t="shared" si="288"/>
        <v>0</v>
      </c>
      <c r="AE1497" s="372">
        <f t="shared" si="288"/>
        <v>0</v>
      </c>
      <c r="AF1497" s="346">
        <f t="shared" si="298"/>
        <v>0</v>
      </c>
      <c r="AG1497" s="346">
        <f>IF(C1497=Allgemeines!$C$12,SAV!$V1497-SAV!$AH1497,HLOOKUP(Allgemeines!$C$12-1,$AI$4:$AO$2000,ROW(C1497)-3,FALSE)-$AH1497)</f>
        <v>0</v>
      </c>
      <c r="AH1497" s="346">
        <f>HLOOKUP(Allgemeines!$C$12,$AI$4:$AO$2000,ROW(C1497)-3,FALSE)</f>
        <v>0</v>
      </c>
      <c r="AI1497" s="346">
        <f t="shared" si="289"/>
        <v>0</v>
      </c>
      <c r="AJ1497" s="346">
        <f t="shared" si="290"/>
        <v>0</v>
      </c>
      <c r="AK1497" s="346">
        <f t="shared" si="291"/>
        <v>0</v>
      </c>
      <c r="AL1497" s="346">
        <f t="shared" si="292"/>
        <v>0</v>
      </c>
      <c r="AM1497" s="346">
        <f t="shared" si="293"/>
        <v>0</v>
      </c>
      <c r="AN1497" s="346">
        <f t="shared" si="294"/>
        <v>0</v>
      </c>
      <c r="AO1497" s="346">
        <f t="shared" si="295"/>
        <v>0</v>
      </c>
    </row>
    <row r="1498" spans="1:41" x14ac:dyDescent="0.25">
      <c r="A1498" s="369"/>
      <c r="B1498" s="369"/>
      <c r="C1498" s="370"/>
      <c r="D1498" s="369"/>
      <c r="E1498" s="369"/>
      <c r="F1498" s="369"/>
      <c r="G1498" s="344">
        <f t="shared" si="296"/>
        <v>0</v>
      </c>
      <c r="H1498" s="369"/>
      <c r="I1498" s="369"/>
      <c r="J1498" s="369"/>
      <c r="K1498" s="369"/>
      <c r="L1498" s="369"/>
      <c r="M1498" s="369"/>
      <c r="N1498" s="369"/>
      <c r="O1498" s="369"/>
      <c r="P1498" s="371"/>
      <c r="Q1498" s="465">
        <f>IF(C1498&gt;Allgemeines!$C$12,0,SUM(G1498,H1498,J1498,K1498,M1498:N1498)-SUM(I1498,L1498,O1498:P1498))</f>
        <v>0</v>
      </c>
      <c r="R1498" s="369"/>
      <c r="S1498" s="369"/>
      <c r="T1498" s="369"/>
      <c r="U1498" s="369"/>
      <c r="V1498" s="344">
        <f t="shared" si="297"/>
        <v>0</v>
      </c>
      <c r="W1498" s="345">
        <f>IF(ISBLANK($B1498),0,VLOOKUP($B1498,Listen!$A$2:$C$45,2,FALSE))</f>
        <v>0</v>
      </c>
      <c r="X1498" s="345">
        <f>IF(ISBLANK($B1498),0,VLOOKUP($B1498,Listen!$A$2:$C$45,3,FALSE))</f>
        <v>0</v>
      </c>
      <c r="Y1498" s="372">
        <f t="shared" si="299"/>
        <v>0</v>
      </c>
      <c r="Z1498" s="372">
        <f t="shared" si="288"/>
        <v>0</v>
      </c>
      <c r="AA1498" s="372">
        <f t="shared" si="288"/>
        <v>0</v>
      </c>
      <c r="AB1498" s="372">
        <f t="shared" si="288"/>
        <v>0</v>
      </c>
      <c r="AC1498" s="372">
        <f t="shared" si="288"/>
        <v>0</v>
      </c>
      <c r="AD1498" s="372">
        <f t="shared" si="288"/>
        <v>0</v>
      </c>
      <c r="AE1498" s="372">
        <f t="shared" si="288"/>
        <v>0</v>
      </c>
      <c r="AF1498" s="346">
        <f t="shared" si="298"/>
        <v>0</v>
      </c>
      <c r="AG1498" s="346">
        <f>IF(C1498=Allgemeines!$C$12,SAV!$V1498-SAV!$AH1498,HLOOKUP(Allgemeines!$C$12-1,$AI$4:$AO$2000,ROW(C1498)-3,FALSE)-$AH1498)</f>
        <v>0</v>
      </c>
      <c r="AH1498" s="346">
        <f>HLOOKUP(Allgemeines!$C$12,$AI$4:$AO$2000,ROW(C1498)-3,FALSE)</f>
        <v>0</v>
      </c>
      <c r="AI1498" s="346">
        <f t="shared" si="289"/>
        <v>0</v>
      </c>
      <c r="AJ1498" s="346">
        <f t="shared" si="290"/>
        <v>0</v>
      </c>
      <c r="AK1498" s="346">
        <f t="shared" si="291"/>
        <v>0</v>
      </c>
      <c r="AL1498" s="346">
        <f t="shared" si="292"/>
        <v>0</v>
      </c>
      <c r="AM1498" s="346">
        <f t="shared" si="293"/>
        <v>0</v>
      </c>
      <c r="AN1498" s="346">
        <f t="shared" si="294"/>
        <v>0</v>
      </c>
      <c r="AO1498" s="346">
        <f t="shared" si="295"/>
        <v>0</v>
      </c>
    </row>
    <row r="1499" spans="1:41" x14ac:dyDescent="0.25">
      <c r="A1499" s="369"/>
      <c r="B1499" s="369"/>
      <c r="C1499" s="370"/>
      <c r="D1499" s="369"/>
      <c r="E1499" s="369"/>
      <c r="F1499" s="369"/>
      <c r="G1499" s="344">
        <f t="shared" si="296"/>
        <v>0</v>
      </c>
      <c r="H1499" s="369"/>
      <c r="I1499" s="369"/>
      <c r="J1499" s="369"/>
      <c r="K1499" s="369"/>
      <c r="L1499" s="369"/>
      <c r="M1499" s="369"/>
      <c r="N1499" s="369"/>
      <c r="O1499" s="369"/>
      <c r="P1499" s="371"/>
      <c r="Q1499" s="465">
        <f>IF(C1499&gt;Allgemeines!$C$12,0,SUM(G1499,H1499,J1499,K1499,M1499:N1499)-SUM(I1499,L1499,O1499:P1499))</f>
        <v>0</v>
      </c>
      <c r="R1499" s="369"/>
      <c r="S1499" s="369"/>
      <c r="T1499" s="369"/>
      <c r="U1499" s="369"/>
      <c r="V1499" s="344">
        <f t="shared" si="297"/>
        <v>0</v>
      </c>
      <c r="W1499" s="345">
        <f>IF(ISBLANK($B1499),0,VLOOKUP($B1499,Listen!$A$2:$C$45,2,FALSE))</f>
        <v>0</v>
      </c>
      <c r="X1499" s="345">
        <f>IF(ISBLANK($B1499),0,VLOOKUP($B1499,Listen!$A$2:$C$45,3,FALSE))</f>
        <v>0</v>
      </c>
      <c r="Y1499" s="372">
        <f t="shared" si="299"/>
        <v>0</v>
      </c>
      <c r="Z1499" s="372">
        <f t="shared" si="288"/>
        <v>0</v>
      </c>
      <c r="AA1499" s="372">
        <f t="shared" si="288"/>
        <v>0</v>
      </c>
      <c r="AB1499" s="372">
        <f t="shared" si="288"/>
        <v>0</v>
      </c>
      <c r="AC1499" s="372">
        <f t="shared" si="288"/>
        <v>0</v>
      </c>
      <c r="AD1499" s="372">
        <f t="shared" si="288"/>
        <v>0</v>
      </c>
      <c r="AE1499" s="372">
        <f t="shared" si="288"/>
        <v>0</v>
      </c>
      <c r="AF1499" s="346">
        <f t="shared" si="298"/>
        <v>0</v>
      </c>
      <c r="AG1499" s="346">
        <f>IF(C1499=Allgemeines!$C$12,SAV!$V1499-SAV!$AH1499,HLOOKUP(Allgemeines!$C$12-1,$AI$4:$AO$2000,ROW(C1499)-3,FALSE)-$AH1499)</f>
        <v>0</v>
      </c>
      <c r="AH1499" s="346">
        <f>HLOOKUP(Allgemeines!$C$12,$AI$4:$AO$2000,ROW(C1499)-3,FALSE)</f>
        <v>0</v>
      </c>
      <c r="AI1499" s="346">
        <f t="shared" si="289"/>
        <v>0</v>
      </c>
      <c r="AJ1499" s="346">
        <f t="shared" si="290"/>
        <v>0</v>
      </c>
      <c r="AK1499" s="346">
        <f t="shared" si="291"/>
        <v>0</v>
      </c>
      <c r="AL1499" s="346">
        <f t="shared" si="292"/>
        <v>0</v>
      </c>
      <c r="AM1499" s="346">
        <f t="shared" si="293"/>
        <v>0</v>
      </c>
      <c r="AN1499" s="346">
        <f t="shared" si="294"/>
        <v>0</v>
      </c>
      <c r="AO1499" s="346">
        <f t="shared" si="295"/>
        <v>0</v>
      </c>
    </row>
    <row r="1500" spans="1:41" x14ac:dyDescent="0.25">
      <c r="A1500" s="369"/>
      <c r="B1500" s="369"/>
      <c r="C1500" s="370"/>
      <c r="D1500" s="369"/>
      <c r="E1500" s="369"/>
      <c r="F1500" s="369"/>
      <c r="G1500" s="344">
        <f t="shared" si="296"/>
        <v>0</v>
      </c>
      <c r="H1500" s="369"/>
      <c r="I1500" s="369"/>
      <c r="J1500" s="369"/>
      <c r="K1500" s="369"/>
      <c r="L1500" s="369"/>
      <c r="M1500" s="369"/>
      <c r="N1500" s="369"/>
      <c r="O1500" s="369"/>
      <c r="P1500" s="371"/>
      <c r="Q1500" s="465">
        <f>IF(C1500&gt;Allgemeines!$C$12,0,SUM(G1500,H1500,J1500,K1500,M1500:N1500)-SUM(I1500,L1500,O1500:P1500))</f>
        <v>0</v>
      </c>
      <c r="R1500" s="369"/>
      <c r="S1500" s="369"/>
      <c r="T1500" s="369"/>
      <c r="U1500" s="369"/>
      <c r="V1500" s="344">
        <f t="shared" si="297"/>
        <v>0</v>
      </c>
      <c r="W1500" s="345">
        <f>IF(ISBLANK($B1500),0,VLOOKUP($B1500,Listen!$A$2:$C$45,2,FALSE))</f>
        <v>0</v>
      </c>
      <c r="X1500" s="345">
        <f>IF(ISBLANK($B1500),0,VLOOKUP($B1500,Listen!$A$2:$C$45,3,FALSE))</f>
        <v>0</v>
      </c>
      <c r="Y1500" s="372">
        <f t="shared" si="299"/>
        <v>0</v>
      </c>
      <c r="Z1500" s="372">
        <f t="shared" si="288"/>
        <v>0</v>
      </c>
      <c r="AA1500" s="372">
        <f t="shared" si="288"/>
        <v>0</v>
      </c>
      <c r="AB1500" s="372">
        <f t="shared" si="288"/>
        <v>0</v>
      </c>
      <c r="AC1500" s="372">
        <f t="shared" si="288"/>
        <v>0</v>
      </c>
      <c r="AD1500" s="372">
        <f t="shared" si="288"/>
        <v>0</v>
      </c>
      <c r="AE1500" s="372">
        <f t="shared" si="288"/>
        <v>0</v>
      </c>
      <c r="AF1500" s="346">
        <f t="shared" si="298"/>
        <v>0</v>
      </c>
      <c r="AG1500" s="346">
        <f>IF(C1500=Allgemeines!$C$12,SAV!$V1500-SAV!$AH1500,HLOOKUP(Allgemeines!$C$12-1,$AI$4:$AO$2000,ROW(C1500)-3,FALSE)-$AH1500)</f>
        <v>0</v>
      </c>
      <c r="AH1500" s="346">
        <f>HLOOKUP(Allgemeines!$C$12,$AI$4:$AO$2000,ROW(C1500)-3,FALSE)</f>
        <v>0</v>
      </c>
      <c r="AI1500" s="346">
        <f t="shared" si="289"/>
        <v>0</v>
      </c>
      <c r="AJ1500" s="346">
        <f t="shared" si="290"/>
        <v>0</v>
      </c>
      <c r="AK1500" s="346">
        <f t="shared" si="291"/>
        <v>0</v>
      </c>
      <c r="AL1500" s="346">
        <f t="shared" si="292"/>
        <v>0</v>
      </c>
      <c r="AM1500" s="346">
        <f t="shared" si="293"/>
        <v>0</v>
      </c>
      <c r="AN1500" s="346">
        <f t="shared" si="294"/>
        <v>0</v>
      </c>
      <c r="AO1500" s="346">
        <f t="shared" si="295"/>
        <v>0</v>
      </c>
    </row>
    <row r="1501" spans="1:41" x14ac:dyDescent="0.25">
      <c r="A1501" s="369"/>
      <c r="B1501" s="369"/>
      <c r="C1501" s="370"/>
      <c r="D1501" s="369"/>
      <c r="E1501" s="369"/>
      <c r="F1501" s="369"/>
      <c r="G1501" s="344">
        <f t="shared" si="296"/>
        <v>0</v>
      </c>
      <c r="H1501" s="369"/>
      <c r="I1501" s="369"/>
      <c r="J1501" s="369"/>
      <c r="K1501" s="369"/>
      <c r="L1501" s="369"/>
      <c r="M1501" s="369"/>
      <c r="N1501" s="369"/>
      <c r="O1501" s="369"/>
      <c r="P1501" s="371"/>
      <c r="Q1501" s="465">
        <f>IF(C1501&gt;Allgemeines!$C$12,0,SUM(G1501,H1501,J1501,K1501,M1501:N1501)-SUM(I1501,L1501,O1501:P1501))</f>
        <v>0</v>
      </c>
      <c r="R1501" s="369"/>
      <c r="S1501" s="369"/>
      <c r="T1501" s="369"/>
      <c r="U1501" s="369"/>
      <c r="V1501" s="344">
        <f t="shared" si="297"/>
        <v>0</v>
      </c>
      <c r="W1501" s="345">
        <f>IF(ISBLANK($B1501),0,VLOOKUP($B1501,Listen!$A$2:$C$45,2,FALSE))</f>
        <v>0</v>
      </c>
      <c r="X1501" s="345">
        <f>IF(ISBLANK($B1501),0,VLOOKUP($B1501,Listen!$A$2:$C$45,3,FALSE))</f>
        <v>0</v>
      </c>
      <c r="Y1501" s="372">
        <f t="shared" si="299"/>
        <v>0</v>
      </c>
      <c r="Z1501" s="372">
        <f t="shared" si="288"/>
        <v>0</v>
      </c>
      <c r="AA1501" s="372">
        <f t="shared" si="288"/>
        <v>0</v>
      </c>
      <c r="AB1501" s="372">
        <f t="shared" si="288"/>
        <v>0</v>
      </c>
      <c r="AC1501" s="372">
        <f t="shared" si="288"/>
        <v>0</v>
      </c>
      <c r="AD1501" s="372">
        <f t="shared" si="288"/>
        <v>0</v>
      </c>
      <c r="AE1501" s="372">
        <f t="shared" si="288"/>
        <v>0</v>
      </c>
      <c r="AF1501" s="346">
        <f t="shared" si="298"/>
        <v>0</v>
      </c>
      <c r="AG1501" s="346">
        <f>IF(C1501=Allgemeines!$C$12,SAV!$V1501-SAV!$AH1501,HLOOKUP(Allgemeines!$C$12-1,$AI$4:$AO$2000,ROW(C1501)-3,FALSE)-$AH1501)</f>
        <v>0</v>
      </c>
      <c r="AH1501" s="346">
        <f>HLOOKUP(Allgemeines!$C$12,$AI$4:$AO$2000,ROW(C1501)-3,FALSE)</f>
        <v>0</v>
      </c>
      <c r="AI1501" s="346">
        <f t="shared" si="289"/>
        <v>0</v>
      </c>
      <c r="AJ1501" s="346">
        <f t="shared" si="290"/>
        <v>0</v>
      </c>
      <c r="AK1501" s="346">
        <f t="shared" si="291"/>
        <v>0</v>
      </c>
      <c r="AL1501" s="346">
        <f t="shared" si="292"/>
        <v>0</v>
      </c>
      <c r="AM1501" s="346">
        <f t="shared" si="293"/>
        <v>0</v>
      </c>
      <c r="AN1501" s="346">
        <f t="shared" si="294"/>
        <v>0</v>
      </c>
      <c r="AO1501" s="346">
        <f t="shared" si="295"/>
        <v>0</v>
      </c>
    </row>
    <row r="1502" spans="1:41" x14ac:dyDescent="0.25">
      <c r="A1502" s="369"/>
      <c r="B1502" s="369"/>
      <c r="C1502" s="370"/>
      <c r="D1502" s="369"/>
      <c r="E1502" s="369"/>
      <c r="F1502" s="369"/>
      <c r="G1502" s="344">
        <f t="shared" si="296"/>
        <v>0</v>
      </c>
      <c r="H1502" s="369"/>
      <c r="I1502" s="369"/>
      <c r="J1502" s="369"/>
      <c r="K1502" s="369"/>
      <c r="L1502" s="369"/>
      <c r="M1502" s="369"/>
      <c r="N1502" s="369"/>
      <c r="O1502" s="369"/>
      <c r="P1502" s="371"/>
      <c r="Q1502" s="465">
        <f>IF(C1502&gt;Allgemeines!$C$12,0,SUM(G1502,H1502,J1502,K1502,M1502:N1502)-SUM(I1502,L1502,O1502:P1502))</f>
        <v>0</v>
      </c>
      <c r="R1502" s="369"/>
      <c r="S1502" s="369"/>
      <c r="T1502" s="369"/>
      <c r="U1502" s="369"/>
      <c r="V1502" s="344">
        <f t="shared" si="297"/>
        <v>0</v>
      </c>
      <c r="W1502" s="345">
        <f>IF(ISBLANK($B1502),0,VLOOKUP($B1502,Listen!$A$2:$C$45,2,FALSE))</f>
        <v>0</v>
      </c>
      <c r="X1502" s="345">
        <f>IF(ISBLANK($B1502),0,VLOOKUP($B1502,Listen!$A$2:$C$45,3,FALSE))</f>
        <v>0</v>
      </c>
      <c r="Y1502" s="372">
        <f t="shared" si="299"/>
        <v>0</v>
      </c>
      <c r="Z1502" s="372">
        <f t="shared" si="288"/>
        <v>0</v>
      </c>
      <c r="AA1502" s="372">
        <f t="shared" si="288"/>
        <v>0</v>
      </c>
      <c r="AB1502" s="372">
        <f t="shared" si="288"/>
        <v>0</v>
      </c>
      <c r="AC1502" s="372">
        <f t="shared" si="288"/>
        <v>0</v>
      </c>
      <c r="AD1502" s="372">
        <f t="shared" si="288"/>
        <v>0</v>
      </c>
      <c r="AE1502" s="372">
        <f t="shared" si="288"/>
        <v>0</v>
      </c>
      <c r="AF1502" s="346">
        <f t="shared" si="298"/>
        <v>0</v>
      </c>
      <c r="AG1502" s="346">
        <f>IF(C1502=Allgemeines!$C$12,SAV!$V1502-SAV!$AH1502,HLOOKUP(Allgemeines!$C$12-1,$AI$4:$AO$2000,ROW(C1502)-3,FALSE)-$AH1502)</f>
        <v>0</v>
      </c>
      <c r="AH1502" s="346">
        <f>HLOOKUP(Allgemeines!$C$12,$AI$4:$AO$2000,ROW(C1502)-3,FALSE)</f>
        <v>0</v>
      </c>
      <c r="AI1502" s="346">
        <f t="shared" si="289"/>
        <v>0</v>
      </c>
      <c r="AJ1502" s="346">
        <f t="shared" si="290"/>
        <v>0</v>
      </c>
      <c r="AK1502" s="346">
        <f t="shared" si="291"/>
        <v>0</v>
      </c>
      <c r="AL1502" s="346">
        <f t="shared" si="292"/>
        <v>0</v>
      </c>
      <c r="AM1502" s="346">
        <f t="shared" si="293"/>
        <v>0</v>
      </c>
      <c r="AN1502" s="346">
        <f t="shared" si="294"/>
        <v>0</v>
      </c>
      <c r="AO1502" s="346">
        <f t="shared" si="295"/>
        <v>0</v>
      </c>
    </row>
    <row r="1503" spans="1:41" x14ac:dyDescent="0.25">
      <c r="A1503" s="369"/>
      <c r="B1503" s="369"/>
      <c r="C1503" s="370"/>
      <c r="D1503" s="369"/>
      <c r="E1503" s="369"/>
      <c r="F1503" s="369"/>
      <c r="G1503" s="344">
        <f t="shared" si="296"/>
        <v>0</v>
      </c>
      <c r="H1503" s="369"/>
      <c r="I1503" s="369"/>
      <c r="J1503" s="369"/>
      <c r="K1503" s="369"/>
      <c r="L1503" s="369"/>
      <c r="M1503" s="369"/>
      <c r="N1503" s="369"/>
      <c r="O1503" s="369"/>
      <c r="P1503" s="371"/>
      <c r="Q1503" s="465">
        <f>IF(C1503&gt;Allgemeines!$C$12,0,SUM(G1503,H1503,J1503,K1503,M1503:N1503)-SUM(I1503,L1503,O1503:P1503))</f>
        <v>0</v>
      </c>
      <c r="R1503" s="369"/>
      <c r="S1503" s="369"/>
      <c r="T1503" s="369"/>
      <c r="U1503" s="369"/>
      <c r="V1503" s="344">
        <f t="shared" si="297"/>
        <v>0</v>
      </c>
      <c r="W1503" s="345">
        <f>IF(ISBLANK($B1503),0,VLOOKUP($B1503,Listen!$A$2:$C$45,2,FALSE))</f>
        <v>0</v>
      </c>
      <c r="X1503" s="345">
        <f>IF(ISBLANK($B1503),0,VLOOKUP($B1503,Listen!$A$2:$C$45,3,FALSE))</f>
        <v>0</v>
      </c>
      <c r="Y1503" s="372">
        <f t="shared" si="299"/>
        <v>0</v>
      </c>
      <c r="Z1503" s="372">
        <f t="shared" si="288"/>
        <v>0</v>
      </c>
      <c r="AA1503" s="372">
        <f t="shared" si="288"/>
        <v>0</v>
      </c>
      <c r="AB1503" s="372">
        <f t="shared" si="288"/>
        <v>0</v>
      </c>
      <c r="AC1503" s="372">
        <f t="shared" si="288"/>
        <v>0</v>
      </c>
      <c r="AD1503" s="372">
        <f t="shared" si="288"/>
        <v>0</v>
      </c>
      <c r="AE1503" s="372">
        <f t="shared" si="288"/>
        <v>0</v>
      </c>
      <c r="AF1503" s="346">
        <f t="shared" si="298"/>
        <v>0</v>
      </c>
      <c r="AG1503" s="346">
        <f>IF(C1503=Allgemeines!$C$12,SAV!$V1503-SAV!$AH1503,HLOOKUP(Allgemeines!$C$12-1,$AI$4:$AO$2000,ROW(C1503)-3,FALSE)-$AH1503)</f>
        <v>0</v>
      </c>
      <c r="AH1503" s="346">
        <f>HLOOKUP(Allgemeines!$C$12,$AI$4:$AO$2000,ROW(C1503)-3,FALSE)</f>
        <v>0</v>
      </c>
      <c r="AI1503" s="346">
        <f t="shared" si="289"/>
        <v>0</v>
      </c>
      <c r="AJ1503" s="346">
        <f t="shared" si="290"/>
        <v>0</v>
      </c>
      <c r="AK1503" s="346">
        <f t="shared" si="291"/>
        <v>0</v>
      </c>
      <c r="AL1503" s="346">
        <f t="shared" si="292"/>
        <v>0</v>
      </c>
      <c r="AM1503" s="346">
        <f t="shared" si="293"/>
        <v>0</v>
      </c>
      <c r="AN1503" s="346">
        <f t="shared" si="294"/>
        <v>0</v>
      </c>
      <c r="AO1503" s="346">
        <f t="shared" si="295"/>
        <v>0</v>
      </c>
    </row>
    <row r="1504" spans="1:41" x14ac:dyDescent="0.25">
      <c r="A1504" s="369"/>
      <c r="B1504" s="369"/>
      <c r="C1504" s="370"/>
      <c r="D1504" s="369"/>
      <c r="E1504" s="369"/>
      <c r="F1504" s="369"/>
      <c r="G1504" s="344">
        <f t="shared" si="296"/>
        <v>0</v>
      </c>
      <c r="H1504" s="369"/>
      <c r="I1504" s="369"/>
      <c r="J1504" s="369"/>
      <c r="K1504" s="369"/>
      <c r="L1504" s="369"/>
      <c r="M1504" s="369"/>
      <c r="N1504" s="369"/>
      <c r="O1504" s="369"/>
      <c r="P1504" s="371"/>
      <c r="Q1504" s="465">
        <f>IF(C1504&gt;Allgemeines!$C$12,0,SUM(G1504,H1504,J1504,K1504,M1504:N1504)-SUM(I1504,L1504,O1504:P1504))</f>
        <v>0</v>
      </c>
      <c r="R1504" s="369"/>
      <c r="S1504" s="369"/>
      <c r="T1504" s="369"/>
      <c r="U1504" s="369"/>
      <c r="V1504" s="344">
        <f t="shared" si="297"/>
        <v>0</v>
      </c>
      <c r="W1504" s="345">
        <f>IF(ISBLANK($B1504),0,VLOOKUP($B1504,Listen!$A$2:$C$45,2,FALSE))</f>
        <v>0</v>
      </c>
      <c r="X1504" s="345">
        <f>IF(ISBLANK($B1504),0,VLOOKUP($B1504,Listen!$A$2:$C$45,3,FALSE))</f>
        <v>0</v>
      </c>
      <c r="Y1504" s="372">
        <f t="shared" si="299"/>
        <v>0</v>
      </c>
      <c r="Z1504" s="372">
        <f t="shared" si="288"/>
        <v>0</v>
      </c>
      <c r="AA1504" s="372">
        <f t="shared" si="288"/>
        <v>0</v>
      </c>
      <c r="AB1504" s="372">
        <f t="shared" si="288"/>
        <v>0</v>
      </c>
      <c r="AC1504" s="372">
        <f t="shared" si="288"/>
        <v>0</v>
      </c>
      <c r="AD1504" s="372">
        <f t="shared" si="288"/>
        <v>0</v>
      </c>
      <c r="AE1504" s="372">
        <f t="shared" si="288"/>
        <v>0</v>
      </c>
      <c r="AF1504" s="346">
        <f t="shared" si="298"/>
        <v>0</v>
      </c>
      <c r="AG1504" s="346">
        <f>IF(C1504=Allgemeines!$C$12,SAV!$V1504-SAV!$AH1504,HLOOKUP(Allgemeines!$C$12-1,$AI$4:$AO$2000,ROW(C1504)-3,FALSE)-$AH1504)</f>
        <v>0</v>
      </c>
      <c r="AH1504" s="346">
        <f>HLOOKUP(Allgemeines!$C$12,$AI$4:$AO$2000,ROW(C1504)-3,FALSE)</f>
        <v>0</v>
      </c>
      <c r="AI1504" s="346">
        <f t="shared" si="289"/>
        <v>0</v>
      </c>
      <c r="AJ1504" s="346">
        <f t="shared" si="290"/>
        <v>0</v>
      </c>
      <c r="AK1504" s="346">
        <f t="shared" si="291"/>
        <v>0</v>
      </c>
      <c r="AL1504" s="346">
        <f t="shared" si="292"/>
        <v>0</v>
      </c>
      <c r="AM1504" s="346">
        <f t="shared" si="293"/>
        <v>0</v>
      </c>
      <c r="AN1504" s="346">
        <f t="shared" si="294"/>
        <v>0</v>
      </c>
      <c r="AO1504" s="346">
        <f t="shared" si="295"/>
        <v>0</v>
      </c>
    </row>
    <row r="1505" spans="1:41" x14ac:dyDescent="0.25">
      <c r="A1505" s="369"/>
      <c r="B1505" s="369"/>
      <c r="C1505" s="370"/>
      <c r="D1505" s="369"/>
      <c r="E1505" s="369"/>
      <c r="F1505" s="369"/>
      <c r="G1505" s="344">
        <f t="shared" si="296"/>
        <v>0</v>
      </c>
      <c r="H1505" s="369"/>
      <c r="I1505" s="369"/>
      <c r="J1505" s="369"/>
      <c r="K1505" s="369"/>
      <c r="L1505" s="369"/>
      <c r="M1505" s="369"/>
      <c r="N1505" s="369"/>
      <c r="O1505" s="369"/>
      <c r="P1505" s="371"/>
      <c r="Q1505" s="465">
        <f>IF(C1505&gt;Allgemeines!$C$12,0,SUM(G1505,H1505,J1505,K1505,M1505:N1505)-SUM(I1505,L1505,O1505:P1505))</f>
        <v>0</v>
      </c>
      <c r="R1505" s="369"/>
      <c r="S1505" s="369"/>
      <c r="T1505" s="369"/>
      <c r="U1505" s="369"/>
      <c r="V1505" s="344">
        <f t="shared" si="297"/>
        <v>0</v>
      </c>
      <c r="W1505" s="345">
        <f>IF(ISBLANK($B1505),0,VLOOKUP($B1505,Listen!$A$2:$C$45,2,FALSE))</f>
        <v>0</v>
      </c>
      <c r="X1505" s="345">
        <f>IF(ISBLANK($B1505),0,VLOOKUP($B1505,Listen!$A$2:$C$45,3,FALSE))</f>
        <v>0</v>
      </c>
      <c r="Y1505" s="372">
        <f t="shared" si="299"/>
        <v>0</v>
      </c>
      <c r="Z1505" s="372">
        <f t="shared" si="288"/>
        <v>0</v>
      </c>
      <c r="AA1505" s="372">
        <f t="shared" si="288"/>
        <v>0</v>
      </c>
      <c r="AB1505" s="372">
        <f t="shared" si="288"/>
        <v>0</v>
      </c>
      <c r="AC1505" s="372">
        <f t="shared" si="288"/>
        <v>0</v>
      </c>
      <c r="AD1505" s="372">
        <f t="shared" si="288"/>
        <v>0</v>
      </c>
      <c r="AE1505" s="372">
        <f t="shared" si="288"/>
        <v>0</v>
      </c>
      <c r="AF1505" s="346">
        <f t="shared" si="298"/>
        <v>0</v>
      </c>
      <c r="AG1505" s="346">
        <f>IF(C1505=Allgemeines!$C$12,SAV!$V1505-SAV!$AH1505,HLOOKUP(Allgemeines!$C$12-1,$AI$4:$AO$2000,ROW(C1505)-3,FALSE)-$AH1505)</f>
        <v>0</v>
      </c>
      <c r="AH1505" s="346">
        <f>HLOOKUP(Allgemeines!$C$12,$AI$4:$AO$2000,ROW(C1505)-3,FALSE)</f>
        <v>0</v>
      </c>
      <c r="AI1505" s="346">
        <f t="shared" si="289"/>
        <v>0</v>
      </c>
      <c r="AJ1505" s="346">
        <f t="shared" si="290"/>
        <v>0</v>
      </c>
      <c r="AK1505" s="346">
        <f t="shared" si="291"/>
        <v>0</v>
      </c>
      <c r="AL1505" s="346">
        <f t="shared" si="292"/>
        <v>0</v>
      </c>
      <c r="AM1505" s="346">
        <f t="shared" si="293"/>
        <v>0</v>
      </c>
      <c r="AN1505" s="346">
        <f t="shared" si="294"/>
        <v>0</v>
      </c>
      <c r="AO1505" s="346">
        <f t="shared" si="295"/>
        <v>0</v>
      </c>
    </row>
    <row r="1506" spans="1:41" x14ac:dyDescent="0.25">
      <c r="A1506" s="369"/>
      <c r="B1506" s="369"/>
      <c r="C1506" s="370"/>
      <c r="D1506" s="369"/>
      <c r="E1506" s="369"/>
      <c r="F1506" s="369"/>
      <c r="G1506" s="344">
        <f t="shared" si="296"/>
        <v>0</v>
      </c>
      <c r="H1506" s="369"/>
      <c r="I1506" s="369"/>
      <c r="J1506" s="369"/>
      <c r="K1506" s="369"/>
      <c r="L1506" s="369"/>
      <c r="M1506" s="369"/>
      <c r="N1506" s="369"/>
      <c r="O1506" s="369"/>
      <c r="P1506" s="371"/>
      <c r="Q1506" s="465">
        <f>IF(C1506&gt;Allgemeines!$C$12,0,SUM(G1506,H1506,J1506,K1506,M1506:N1506)-SUM(I1506,L1506,O1506:P1506))</f>
        <v>0</v>
      </c>
      <c r="R1506" s="369"/>
      <c r="S1506" s="369"/>
      <c r="T1506" s="369"/>
      <c r="U1506" s="369"/>
      <c r="V1506" s="344">
        <f t="shared" si="297"/>
        <v>0</v>
      </c>
      <c r="W1506" s="345">
        <f>IF(ISBLANK($B1506),0,VLOOKUP($B1506,Listen!$A$2:$C$45,2,FALSE))</f>
        <v>0</v>
      </c>
      <c r="X1506" s="345">
        <f>IF(ISBLANK($B1506),0,VLOOKUP($B1506,Listen!$A$2:$C$45,3,FALSE))</f>
        <v>0</v>
      </c>
      <c r="Y1506" s="372">
        <f t="shared" si="299"/>
        <v>0</v>
      </c>
      <c r="Z1506" s="372">
        <f t="shared" si="288"/>
        <v>0</v>
      </c>
      <c r="AA1506" s="372">
        <f t="shared" si="288"/>
        <v>0</v>
      </c>
      <c r="AB1506" s="372">
        <f t="shared" si="288"/>
        <v>0</v>
      </c>
      <c r="AC1506" s="372">
        <f t="shared" si="288"/>
        <v>0</v>
      </c>
      <c r="AD1506" s="372">
        <f t="shared" si="288"/>
        <v>0</v>
      </c>
      <c r="AE1506" s="372">
        <f t="shared" si="288"/>
        <v>0</v>
      </c>
      <c r="AF1506" s="346">
        <f t="shared" si="298"/>
        <v>0</v>
      </c>
      <c r="AG1506" s="346">
        <f>IF(C1506=Allgemeines!$C$12,SAV!$V1506-SAV!$AH1506,HLOOKUP(Allgemeines!$C$12-1,$AI$4:$AO$2000,ROW(C1506)-3,FALSE)-$AH1506)</f>
        <v>0</v>
      </c>
      <c r="AH1506" s="346">
        <f>HLOOKUP(Allgemeines!$C$12,$AI$4:$AO$2000,ROW(C1506)-3,FALSE)</f>
        <v>0</v>
      </c>
      <c r="AI1506" s="346">
        <f t="shared" si="289"/>
        <v>0</v>
      </c>
      <c r="AJ1506" s="346">
        <f t="shared" si="290"/>
        <v>0</v>
      </c>
      <c r="AK1506" s="346">
        <f t="shared" si="291"/>
        <v>0</v>
      </c>
      <c r="AL1506" s="346">
        <f t="shared" si="292"/>
        <v>0</v>
      </c>
      <c r="AM1506" s="346">
        <f t="shared" si="293"/>
        <v>0</v>
      </c>
      <c r="AN1506" s="346">
        <f t="shared" si="294"/>
        <v>0</v>
      </c>
      <c r="AO1506" s="346">
        <f t="shared" si="295"/>
        <v>0</v>
      </c>
    </row>
    <row r="1507" spans="1:41" x14ac:dyDescent="0.25">
      <c r="A1507" s="369"/>
      <c r="B1507" s="369"/>
      <c r="C1507" s="370"/>
      <c r="D1507" s="369"/>
      <c r="E1507" s="369"/>
      <c r="F1507" s="369"/>
      <c r="G1507" s="344">
        <f t="shared" si="296"/>
        <v>0</v>
      </c>
      <c r="H1507" s="369"/>
      <c r="I1507" s="369"/>
      <c r="J1507" s="369"/>
      <c r="K1507" s="369"/>
      <c r="L1507" s="369"/>
      <c r="M1507" s="369"/>
      <c r="N1507" s="369"/>
      <c r="O1507" s="369"/>
      <c r="P1507" s="371"/>
      <c r="Q1507" s="465">
        <f>IF(C1507&gt;Allgemeines!$C$12,0,SUM(G1507,H1507,J1507,K1507,M1507:N1507)-SUM(I1507,L1507,O1507:P1507))</f>
        <v>0</v>
      </c>
      <c r="R1507" s="369"/>
      <c r="S1507" s="369"/>
      <c r="T1507" s="369"/>
      <c r="U1507" s="369"/>
      <c r="V1507" s="344">
        <f t="shared" si="297"/>
        <v>0</v>
      </c>
      <c r="W1507" s="345">
        <f>IF(ISBLANK($B1507),0,VLOOKUP($B1507,Listen!$A$2:$C$45,2,FALSE))</f>
        <v>0</v>
      </c>
      <c r="X1507" s="345">
        <f>IF(ISBLANK($B1507),0,VLOOKUP($B1507,Listen!$A$2:$C$45,3,FALSE))</f>
        <v>0</v>
      </c>
      <c r="Y1507" s="372">
        <f t="shared" si="299"/>
        <v>0</v>
      </c>
      <c r="Z1507" s="372">
        <f t="shared" si="288"/>
        <v>0</v>
      </c>
      <c r="AA1507" s="372">
        <f t="shared" si="288"/>
        <v>0</v>
      </c>
      <c r="AB1507" s="372">
        <f t="shared" si="288"/>
        <v>0</v>
      </c>
      <c r="AC1507" s="372">
        <f t="shared" si="288"/>
        <v>0</v>
      </c>
      <c r="AD1507" s="372">
        <f t="shared" si="288"/>
        <v>0</v>
      </c>
      <c r="AE1507" s="372">
        <f t="shared" si="288"/>
        <v>0</v>
      </c>
      <c r="AF1507" s="346">
        <f t="shared" si="298"/>
        <v>0</v>
      </c>
      <c r="AG1507" s="346">
        <f>IF(C1507=Allgemeines!$C$12,SAV!$V1507-SAV!$AH1507,HLOOKUP(Allgemeines!$C$12-1,$AI$4:$AO$2000,ROW(C1507)-3,FALSE)-$AH1507)</f>
        <v>0</v>
      </c>
      <c r="AH1507" s="346">
        <f>HLOOKUP(Allgemeines!$C$12,$AI$4:$AO$2000,ROW(C1507)-3,FALSE)</f>
        <v>0</v>
      </c>
      <c r="AI1507" s="346">
        <f t="shared" si="289"/>
        <v>0</v>
      </c>
      <c r="AJ1507" s="346">
        <f t="shared" si="290"/>
        <v>0</v>
      </c>
      <c r="AK1507" s="346">
        <f t="shared" si="291"/>
        <v>0</v>
      </c>
      <c r="AL1507" s="346">
        <f t="shared" si="292"/>
        <v>0</v>
      </c>
      <c r="AM1507" s="346">
        <f t="shared" si="293"/>
        <v>0</v>
      </c>
      <c r="AN1507" s="346">
        <f t="shared" si="294"/>
        <v>0</v>
      </c>
      <c r="AO1507" s="346">
        <f t="shared" si="295"/>
        <v>0</v>
      </c>
    </row>
    <row r="1508" spans="1:41" x14ac:dyDescent="0.25">
      <c r="A1508" s="369"/>
      <c r="B1508" s="369"/>
      <c r="C1508" s="370"/>
      <c r="D1508" s="369"/>
      <c r="E1508" s="369"/>
      <c r="F1508" s="369"/>
      <c r="G1508" s="344">
        <f t="shared" si="296"/>
        <v>0</v>
      </c>
      <c r="H1508" s="369"/>
      <c r="I1508" s="369"/>
      <c r="J1508" s="369"/>
      <c r="K1508" s="369"/>
      <c r="L1508" s="369"/>
      <c r="M1508" s="369"/>
      <c r="N1508" s="369"/>
      <c r="O1508" s="369"/>
      <c r="P1508" s="371"/>
      <c r="Q1508" s="465">
        <f>IF(C1508&gt;Allgemeines!$C$12,0,SUM(G1508,H1508,J1508,K1508,M1508:N1508)-SUM(I1508,L1508,O1508:P1508))</f>
        <v>0</v>
      </c>
      <c r="R1508" s="369"/>
      <c r="S1508" s="369"/>
      <c r="T1508" s="369"/>
      <c r="U1508" s="369"/>
      <c r="V1508" s="344">
        <f t="shared" si="297"/>
        <v>0</v>
      </c>
      <c r="W1508" s="345">
        <f>IF(ISBLANK($B1508),0,VLOOKUP($B1508,Listen!$A$2:$C$45,2,FALSE))</f>
        <v>0</v>
      </c>
      <c r="X1508" s="345">
        <f>IF(ISBLANK($B1508),0,VLOOKUP($B1508,Listen!$A$2:$C$45,3,FALSE))</f>
        <v>0</v>
      </c>
      <c r="Y1508" s="372">
        <f t="shared" si="299"/>
        <v>0</v>
      </c>
      <c r="Z1508" s="372">
        <f t="shared" si="288"/>
        <v>0</v>
      </c>
      <c r="AA1508" s="372">
        <f t="shared" si="288"/>
        <v>0</v>
      </c>
      <c r="AB1508" s="372">
        <f t="shared" si="288"/>
        <v>0</v>
      </c>
      <c r="AC1508" s="372">
        <f t="shared" si="288"/>
        <v>0</v>
      </c>
      <c r="AD1508" s="372">
        <f t="shared" si="288"/>
        <v>0</v>
      </c>
      <c r="AE1508" s="372">
        <f t="shared" si="288"/>
        <v>0</v>
      </c>
      <c r="AF1508" s="346">
        <f t="shared" si="298"/>
        <v>0</v>
      </c>
      <c r="AG1508" s="346">
        <f>IF(C1508=Allgemeines!$C$12,SAV!$V1508-SAV!$AH1508,HLOOKUP(Allgemeines!$C$12-1,$AI$4:$AO$2000,ROW(C1508)-3,FALSE)-$AH1508)</f>
        <v>0</v>
      </c>
      <c r="AH1508" s="346">
        <f>HLOOKUP(Allgemeines!$C$12,$AI$4:$AO$2000,ROW(C1508)-3,FALSE)</f>
        <v>0</v>
      </c>
      <c r="AI1508" s="346">
        <f t="shared" si="289"/>
        <v>0</v>
      </c>
      <c r="AJ1508" s="346">
        <f t="shared" si="290"/>
        <v>0</v>
      </c>
      <c r="AK1508" s="346">
        <f t="shared" si="291"/>
        <v>0</v>
      </c>
      <c r="AL1508" s="346">
        <f t="shared" si="292"/>
        <v>0</v>
      </c>
      <c r="AM1508" s="346">
        <f t="shared" si="293"/>
        <v>0</v>
      </c>
      <c r="AN1508" s="346">
        <f t="shared" si="294"/>
        <v>0</v>
      </c>
      <c r="AO1508" s="346">
        <f t="shared" si="295"/>
        <v>0</v>
      </c>
    </row>
    <row r="1509" spans="1:41" x14ac:dyDescent="0.25">
      <c r="A1509" s="369"/>
      <c r="B1509" s="369"/>
      <c r="C1509" s="370"/>
      <c r="D1509" s="369"/>
      <c r="E1509" s="369"/>
      <c r="F1509" s="369"/>
      <c r="G1509" s="344">
        <f t="shared" si="296"/>
        <v>0</v>
      </c>
      <c r="H1509" s="369"/>
      <c r="I1509" s="369"/>
      <c r="J1509" s="369"/>
      <c r="K1509" s="369"/>
      <c r="L1509" s="369"/>
      <c r="M1509" s="369"/>
      <c r="N1509" s="369"/>
      <c r="O1509" s="369"/>
      <c r="P1509" s="371"/>
      <c r="Q1509" s="465">
        <f>IF(C1509&gt;Allgemeines!$C$12,0,SUM(G1509,H1509,J1509,K1509,M1509:N1509)-SUM(I1509,L1509,O1509:P1509))</f>
        <v>0</v>
      </c>
      <c r="R1509" s="369"/>
      <c r="S1509" s="369"/>
      <c r="T1509" s="369"/>
      <c r="U1509" s="369"/>
      <c r="V1509" s="344">
        <f t="shared" si="297"/>
        <v>0</v>
      </c>
      <c r="W1509" s="345">
        <f>IF(ISBLANK($B1509),0,VLOOKUP($B1509,Listen!$A$2:$C$45,2,FALSE))</f>
        <v>0</v>
      </c>
      <c r="X1509" s="345">
        <f>IF(ISBLANK($B1509),0,VLOOKUP($B1509,Listen!$A$2:$C$45,3,FALSE))</f>
        <v>0</v>
      </c>
      <c r="Y1509" s="372">
        <f t="shared" si="299"/>
        <v>0</v>
      </c>
      <c r="Z1509" s="372">
        <f t="shared" si="288"/>
        <v>0</v>
      </c>
      <c r="AA1509" s="372">
        <f t="shared" si="288"/>
        <v>0</v>
      </c>
      <c r="AB1509" s="372">
        <f t="shared" si="288"/>
        <v>0</v>
      </c>
      <c r="AC1509" s="372">
        <f t="shared" si="288"/>
        <v>0</v>
      </c>
      <c r="AD1509" s="372">
        <f t="shared" si="288"/>
        <v>0</v>
      </c>
      <c r="AE1509" s="372">
        <f t="shared" si="288"/>
        <v>0</v>
      </c>
      <c r="AF1509" s="346">
        <f t="shared" si="298"/>
        <v>0</v>
      </c>
      <c r="AG1509" s="346">
        <f>IF(C1509=Allgemeines!$C$12,SAV!$V1509-SAV!$AH1509,HLOOKUP(Allgemeines!$C$12-1,$AI$4:$AO$2000,ROW(C1509)-3,FALSE)-$AH1509)</f>
        <v>0</v>
      </c>
      <c r="AH1509" s="346">
        <f>HLOOKUP(Allgemeines!$C$12,$AI$4:$AO$2000,ROW(C1509)-3,FALSE)</f>
        <v>0</v>
      </c>
      <c r="AI1509" s="346">
        <f t="shared" si="289"/>
        <v>0</v>
      </c>
      <c r="AJ1509" s="346">
        <f t="shared" si="290"/>
        <v>0</v>
      </c>
      <c r="AK1509" s="346">
        <f t="shared" si="291"/>
        <v>0</v>
      </c>
      <c r="AL1509" s="346">
        <f t="shared" si="292"/>
        <v>0</v>
      </c>
      <c r="AM1509" s="346">
        <f t="shared" si="293"/>
        <v>0</v>
      </c>
      <c r="AN1509" s="346">
        <f t="shared" si="294"/>
        <v>0</v>
      </c>
      <c r="AO1509" s="346">
        <f t="shared" si="295"/>
        <v>0</v>
      </c>
    </row>
    <row r="1510" spans="1:41" x14ac:dyDescent="0.25">
      <c r="A1510" s="369"/>
      <c r="B1510" s="369"/>
      <c r="C1510" s="370"/>
      <c r="D1510" s="369"/>
      <c r="E1510" s="369"/>
      <c r="F1510" s="369"/>
      <c r="G1510" s="344">
        <f t="shared" si="296"/>
        <v>0</v>
      </c>
      <c r="H1510" s="369"/>
      <c r="I1510" s="369"/>
      <c r="J1510" s="369"/>
      <c r="K1510" s="369"/>
      <c r="L1510" s="369"/>
      <c r="M1510" s="369"/>
      <c r="N1510" s="369"/>
      <c r="O1510" s="369"/>
      <c r="P1510" s="371"/>
      <c r="Q1510" s="465">
        <f>IF(C1510&gt;Allgemeines!$C$12,0,SUM(G1510,H1510,J1510,K1510,M1510:N1510)-SUM(I1510,L1510,O1510:P1510))</f>
        <v>0</v>
      </c>
      <c r="R1510" s="369"/>
      <c r="S1510" s="369"/>
      <c r="T1510" s="369"/>
      <c r="U1510" s="369"/>
      <c r="V1510" s="344">
        <f t="shared" si="297"/>
        <v>0</v>
      </c>
      <c r="W1510" s="345">
        <f>IF(ISBLANK($B1510),0,VLOOKUP($B1510,Listen!$A$2:$C$45,2,FALSE))</f>
        <v>0</v>
      </c>
      <c r="X1510" s="345">
        <f>IF(ISBLANK($B1510),0,VLOOKUP($B1510,Listen!$A$2:$C$45,3,FALSE))</f>
        <v>0</v>
      </c>
      <c r="Y1510" s="372">
        <f t="shared" si="299"/>
        <v>0</v>
      </c>
      <c r="Z1510" s="372">
        <f t="shared" si="288"/>
        <v>0</v>
      </c>
      <c r="AA1510" s="372">
        <f t="shared" si="288"/>
        <v>0</v>
      </c>
      <c r="AB1510" s="372">
        <f t="shared" si="288"/>
        <v>0</v>
      </c>
      <c r="AC1510" s="372">
        <f t="shared" si="288"/>
        <v>0</v>
      </c>
      <c r="AD1510" s="372">
        <f t="shared" si="288"/>
        <v>0</v>
      </c>
      <c r="AE1510" s="372">
        <f t="shared" si="288"/>
        <v>0</v>
      </c>
      <c r="AF1510" s="346">
        <f t="shared" si="298"/>
        <v>0</v>
      </c>
      <c r="AG1510" s="346">
        <f>IF(C1510=Allgemeines!$C$12,SAV!$V1510-SAV!$AH1510,HLOOKUP(Allgemeines!$C$12-1,$AI$4:$AO$2000,ROW(C1510)-3,FALSE)-$AH1510)</f>
        <v>0</v>
      </c>
      <c r="AH1510" s="346">
        <f>HLOOKUP(Allgemeines!$C$12,$AI$4:$AO$2000,ROW(C1510)-3,FALSE)</f>
        <v>0</v>
      </c>
      <c r="AI1510" s="346">
        <f t="shared" si="289"/>
        <v>0</v>
      </c>
      <c r="AJ1510" s="346">
        <f t="shared" si="290"/>
        <v>0</v>
      </c>
      <c r="AK1510" s="346">
        <f t="shared" si="291"/>
        <v>0</v>
      </c>
      <c r="AL1510" s="346">
        <f t="shared" si="292"/>
        <v>0</v>
      </c>
      <c r="AM1510" s="346">
        <f t="shared" si="293"/>
        <v>0</v>
      </c>
      <c r="AN1510" s="346">
        <f t="shared" si="294"/>
        <v>0</v>
      </c>
      <c r="AO1510" s="346">
        <f t="shared" si="295"/>
        <v>0</v>
      </c>
    </row>
    <row r="1511" spans="1:41" x14ac:dyDescent="0.25">
      <c r="A1511" s="369"/>
      <c r="B1511" s="369"/>
      <c r="C1511" s="370"/>
      <c r="D1511" s="369"/>
      <c r="E1511" s="369"/>
      <c r="F1511" s="369"/>
      <c r="G1511" s="344">
        <f t="shared" si="296"/>
        <v>0</v>
      </c>
      <c r="H1511" s="369"/>
      <c r="I1511" s="369"/>
      <c r="J1511" s="369"/>
      <c r="K1511" s="369"/>
      <c r="L1511" s="369"/>
      <c r="M1511" s="369"/>
      <c r="N1511" s="369"/>
      <c r="O1511" s="369"/>
      <c r="P1511" s="371"/>
      <c r="Q1511" s="465">
        <f>IF(C1511&gt;Allgemeines!$C$12,0,SUM(G1511,H1511,J1511,K1511,M1511:N1511)-SUM(I1511,L1511,O1511:P1511))</f>
        <v>0</v>
      </c>
      <c r="R1511" s="369"/>
      <c r="S1511" s="369"/>
      <c r="T1511" s="369"/>
      <c r="U1511" s="369"/>
      <c r="V1511" s="344">
        <f t="shared" si="297"/>
        <v>0</v>
      </c>
      <c r="W1511" s="345">
        <f>IF(ISBLANK($B1511),0,VLOOKUP($B1511,Listen!$A$2:$C$45,2,FALSE))</f>
        <v>0</v>
      </c>
      <c r="X1511" s="345">
        <f>IF(ISBLANK($B1511),0,VLOOKUP($B1511,Listen!$A$2:$C$45,3,FALSE))</f>
        <v>0</v>
      </c>
      <c r="Y1511" s="372">
        <f t="shared" si="299"/>
        <v>0</v>
      </c>
      <c r="Z1511" s="372">
        <f t="shared" si="288"/>
        <v>0</v>
      </c>
      <c r="AA1511" s="372">
        <f t="shared" si="288"/>
        <v>0</v>
      </c>
      <c r="AB1511" s="372">
        <f t="shared" si="288"/>
        <v>0</v>
      </c>
      <c r="AC1511" s="372">
        <f t="shared" si="288"/>
        <v>0</v>
      </c>
      <c r="AD1511" s="372">
        <f t="shared" si="288"/>
        <v>0</v>
      </c>
      <c r="AE1511" s="372">
        <f t="shared" si="288"/>
        <v>0</v>
      </c>
      <c r="AF1511" s="346">
        <f t="shared" si="298"/>
        <v>0</v>
      </c>
      <c r="AG1511" s="346">
        <f>IF(C1511=Allgemeines!$C$12,SAV!$V1511-SAV!$AH1511,HLOOKUP(Allgemeines!$C$12-1,$AI$4:$AO$2000,ROW(C1511)-3,FALSE)-$AH1511)</f>
        <v>0</v>
      </c>
      <c r="AH1511" s="346">
        <f>HLOOKUP(Allgemeines!$C$12,$AI$4:$AO$2000,ROW(C1511)-3,FALSE)</f>
        <v>0</v>
      </c>
      <c r="AI1511" s="346">
        <f t="shared" si="289"/>
        <v>0</v>
      </c>
      <c r="AJ1511" s="346">
        <f t="shared" si="290"/>
        <v>0</v>
      </c>
      <c r="AK1511" s="346">
        <f t="shared" si="291"/>
        <v>0</v>
      </c>
      <c r="AL1511" s="346">
        <f t="shared" si="292"/>
        <v>0</v>
      </c>
      <c r="AM1511" s="346">
        <f t="shared" si="293"/>
        <v>0</v>
      </c>
      <c r="AN1511" s="346">
        <f t="shared" si="294"/>
        <v>0</v>
      </c>
      <c r="AO1511" s="346">
        <f t="shared" si="295"/>
        <v>0</v>
      </c>
    </row>
    <row r="1512" spans="1:41" x14ac:dyDescent="0.25">
      <c r="A1512" s="369"/>
      <c r="B1512" s="369"/>
      <c r="C1512" s="370"/>
      <c r="D1512" s="369"/>
      <c r="E1512" s="369"/>
      <c r="F1512" s="369"/>
      <c r="G1512" s="344">
        <f t="shared" si="296"/>
        <v>0</v>
      </c>
      <c r="H1512" s="369"/>
      <c r="I1512" s="369"/>
      <c r="J1512" s="369"/>
      <c r="K1512" s="369"/>
      <c r="L1512" s="369"/>
      <c r="M1512" s="369"/>
      <c r="N1512" s="369"/>
      <c r="O1512" s="369"/>
      <c r="P1512" s="371"/>
      <c r="Q1512" s="465">
        <f>IF(C1512&gt;Allgemeines!$C$12,0,SUM(G1512,H1512,J1512,K1512,M1512:N1512)-SUM(I1512,L1512,O1512:P1512))</f>
        <v>0</v>
      </c>
      <c r="R1512" s="369"/>
      <c r="S1512" s="369"/>
      <c r="T1512" s="369"/>
      <c r="U1512" s="369"/>
      <c r="V1512" s="344">
        <f t="shared" si="297"/>
        <v>0</v>
      </c>
      <c r="W1512" s="345">
        <f>IF(ISBLANK($B1512),0,VLOOKUP($B1512,Listen!$A$2:$C$45,2,FALSE))</f>
        <v>0</v>
      </c>
      <c r="X1512" s="345">
        <f>IF(ISBLANK($B1512),0,VLOOKUP($B1512,Listen!$A$2:$C$45,3,FALSE))</f>
        <v>0</v>
      </c>
      <c r="Y1512" s="372">
        <f t="shared" si="299"/>
        <v>0</v>
      </c>
      <c r="Z1512" s="372">
        <f t="shared" si="288"/>
        <v>0</v>
      </c>
      <c r="AA1512" s="372">
        <f t="shared" si="288"/>
        <v>0</v>
      </c>
      <c r="AB1512" s="372">
        <f t="shared" si="288"/>
        <v>0</v>
      </c>
      <c r="AC1512" s="372">
        <f t="shared" si="288"/>
        <v>0</v>
      </c>
      <c r="AD1512" s="372">
        <f t="shared" si="288"/>
        <v>0</v>
      </c>
      <c r="AE1512" s="372">
        <f t="shared" si="288"/>
        <v>0</v>
      </c>
      <c r="AF1512" s="346">
        <f t="shared" si="298"/>
        <v>0</v>
      </c>
      <c r="AG1512" s="346">
        <f>IF(C1512=Allgemeines!$C$12,SAV!$V1512-SAV!$AH1512,HLOOKUP(Allgemeines!$C$12-1,$AI$4:$AO$2000,ROW(C1512)-3,FALSE)-$AH1512)</f>
        <v>0</v>
      </c>
      <c r="AH1512" s="346">
        <f>HLOOKUP(Allgemeines!$C$12,$AI$4:$AO$2000,ROW(C1512)-3,FALSE)</f>
        <v>0</v>
      </c>
      <c r="AI1512" s="346">
        <f t="shared" si="289"/>
        <v>0</v>
      </c>
      <c r="AJ1512" s="346">
        <f t="shared" si="290"/>
        <v>0</v>
      </c>
      <c r="AK1512" s="346">
        <f t="shared" si="291"/>
        <v>0</v>
      </c>
      <c r="AL1512" s="346">
        <f t="shared" si="292"/>
        <v>0</v>
      </c>
      <c r="AM1512" s="346">
        <f t="shared" si="293"/>
        <v>0</v>
      </c>
      <c r="AN1512" s="346">
        <f t="shared" si="294"/>
        <v>0</v>
      </c>
      <c r="AO1512" s="346">
        <f t="shared" si="295"/>
        <v>0</v>
      </c>
    </row>
    <row r="1513" spans="1:41" x14ac:dyDescent="0.25">
      <c r="A1513" s="369"/>
      <c r="B1513" s="369"/>
      <c r="C1513" s="370"/>
      <c r="D1513" s="369"/>
      <c r="E1513" s="369"/>
      <c r="F1513" s="369"/>
      <c r="G1513" s="344">
        <f t="shared" si="296"/>
        <v>0</v>
      </c>
      <c r="H1513" s="369"/>
      <c r="I1513" s="369"/>
      <c r="J1513" s="369"/>
      <c r="K1513" s="369"/>
      <c r="L1513" s="369"/>
      <c r="M1513" s="369"/>
      <c r="N1513" s="369"/>
      <c r="O1513" s="369"/>
      <c r="P1513" s="371"/>
      <c r="Q1513" s="465">
        <f>IF(C1513&gt;Allgemeines!$C$12,0,SUM(G1513,H1513,J1513,K1513,M1513:N1513)-SUM(I1513,L1513,O1513:P1513))</f>
        <v>0</v>
      </c>
      <c r="R1513" s="369"/>
      <c r="S1513" s="369"/>
      <c r="T1513" s="369"/>
      <c r="U1513" s="369"/>
      <c r="V1513" s="344">
        <f t="shared" si="297"/>
        <v>0</v>
      </c>
      <c r="W1513" s="345">
        <f>IF(ISBLANK($B1513),0,VLOOKUP($B1513,Listen!$A$2:$C$45,2,FALSE))</f>
        <v>0</v>
      </c>
      <c r="X1513" s="345">
        <f>IF(ISBLANK($B1513),0,VLOOKUP($B1513,Listen!$A$2:$C$45,3,FALSE))</f>
        <v>0</v>
      </c>
      <c r="Y1513" s="372">
        <f t="shared" si="299"/>
        <v>0</v>
      </c>
      <c r="Z1513" s="372">
        <f t="shared" si="288"/>
        <v>0</v>
      </c>
      <c r="AA1513" s="372">
        <f t="shared" si="288"/>
        <v>0</v>
      </c>
      <c r="AB1513" s="372">
        <f t="shared" si="288"/>
        <v>0</v>
      </c>
      <c r="AC1513" s="372">
        <f t="shared" si="288"/>
        <v>0</v>
      </c>
      <c r="AD1513" s="372">
        <f t="shared" si="288"/>
        <v>0</v>
      </c>
      <c r="AE1513" s="372">
        <f t="shared" si="288"/>
        <v>0</v>
      </c>
      <c r="AF1513" s="346">
        <f t="shared" si="298"/>
        <v>0</v>
      </c>
      <c r="AG1513" s="346">
        <f>IF(C1513=Allgemeines!$C$12,SAV!$V1513-SAV!$AH1513,HLOOKUP(Allgemeines!$C$12-1,$AI$4:$AO$2000,ROW(C1513)-3,FALSE)-$AH1513)</f>
        <v>0</v>
      </c>
      <c r="AH1513" s="346">
        <f>HLOOKUP(Allgemeines!$C$12,$AI$4:$AO$2000,ROW(C1513)-3,FALSE)</f>
        <v>0</v>
      </c>
      <c r="AI1513" s="346">
        <f t="shared" si="289"/>
        <v>0</v>
      </c>
      <c r="AJ1513" s="346">
        <f t="shared" si="290"/>
        <v>0</v>
      </c>
      <c r="AK1513" s="346">
        <f t="shared" si="291"/>
        <v>0</v>
      </c>
      <c r="AL1513" s="346">
        <f t="shared" si="292"/>
        <v>0</v>
      </c>
      <c r="AM1513" s="346">
        <f t="shared" si="293"/>
        <v>0</v>
      </c>
      <c r="AN1513" s="346">
        <f t="shared" si="294"/>
        <v>0</v>
      </c>
      <c r="AO1513" s="346">
        <f t="shared" si="295"/>
        <v>0</v>
      </c>
    </row>
    <row r="1514" spans="1:41" x14ac:dyDescent="0.25">
      <c r="A1514" s="369"/>
      <c r="B1514" s="369"/>
      <c r="C1514" s="370"/>
      <c r="D1514" s="369"/>
      <c r="E1514" s="369"/>
      <c r="F1514" s="369"/>
      <c r="G1514" s="344">
        <f t="shared" si="296"/>
        <v>0</v>
      </c>
      <c r="H1514" s="369"/>
      <c r="I1514" s="369"/>
      <c r="J1514" s="369"/>
      <c r="K1514" s="369"/>
      <c r="L1514" s="369"/>
      <c r="M1514" s="369"/>
      <c r="N1514" s="369"/>
      <c r="O1514" s="369"/>
      <c r="P1514" s="371"/>
      <c r="Q1514" s="465">
        <f>IF(C1514&gt;Allgemeines!$C$12,0,SUM(G1514,H1514,J1514,K1514,M1514:N1514)-SUM(I1514,L1514,O1514:P1514))</f>
        <v>0</v>
      </c>
      <c r="R1514" s="369"/>
      <c r="S1514" s="369"/>
      <c r="T1514" s="369"/>
      <c r="U1514" s="369"/>
      <c r="V1514" s="344">
        <f t="shared" si="297"/>
        <v>0</v>
      </c>
      <c r="W1514" s="345">
        <f>IF(ISBLANK($B1514),0,VLOOKUP($B1514,Listen!$A$2:$C$45,2,FALSE))</f>
        <v>0</v>
      </c>
      <c r="X1514" s="345">
        <f>IF(ISBLANK($B1514),0,VLOOKUP($B1514,Listen!$A$2:$C$45,3,FALSE))</f>
        <v>0</v>
      </c>
      <c r="Y1514" s="372">
        <f t="shared" si="299"/>
        <v>0</v>
      </c>
      <c r="Z1514" s="372">
        <f t="shared" si="288"/>
        <v>0</v>
      </c>
      <c r="AA1514" s="372">
        <f t="shared" si="288"/>
        <v>0</v>
      </c>
      <c r="AB1514" s="372">
        <f t="shared" si="288"/>
        <v>0</v>
      </c>
      <c r="AC1514" s="372">
        <f t="shared" si="288"/>
        <v>0</v>
      </c>
      <c r="AD1514" s="372">
        <f t="shared" si="288"/>
        <v>0</v>
      </c>
      <c r="AE1514" s="372">
        <f t="shared" si="288"/>
        <v>0</v>
      </c>
      <c r="AF1514" s="346">
        <f t="shared" si="298"/>
        <v>0</v>
      </c>
      <c r="AG1514" s="346">
        <f>IF(C1514=Allgemeines!$C$12,SAV!$V1514-SAV!$AH1514,HLOOKUP(Allgemeines!$C$12-1,$AI$4:$AO$2000,ROW(C1514)-3,FALSE)-$AH1514)</f>
        <v>0</v>
      </c>
      <c r="AH1514" s="346">
        <f>HLOOKUP(Allgemeines!$C$12,$AI$4:$AO$2000,ROW(C1514)-3,FALSE)</f>
        <v>0</v>
      </c>
      <c r="AI1514" s="346">
        <f t="shared" si="289"/>
        <v>0</v>
      </c>
      <c r="AJ1514" s="346">
        <f t="shared" si="290"/>
        <v>0</v>
      </c>
      <c r="AK1514" s="346">
        <f t="shared" si="291"/>
        <v>0</v>
      </c>
      <c r="AL1514" s="346">
        <f t="shared" si="292"/>
        <v>0</v>
      </c>
      <c r="AM1514" s="346">
        <f t="shared" si="293"/>
        <v>0</v>
      </c>
      <c r="AN1514" s="346">
        <f t="shared" si="294"/>
        <v>0</v>
      </c>
      <c r="AO1514" s="346">
        <f t="shared" si="295"/>
        <v>0</v>
      </c>
    </row>
    <row r="1515" spans="1:41" x14ac:dyDescent="0.25">
      <c r="A1515" s="369"/>
      <c r="B1515" s="369"/>
      <c r="C1515" s="370"/>
      <c r="D1515" s="369"/>
      <c r="E1515" s="369"/>
      <c r="F1515" s="369"/>
      <c r="G1515" s="344">
        <f t="shared" si="296"/>
        <v>0</v>
      </c>
      <c r="H1515" s="369"/>
      <c r="I1515" s="369"/>
      <c r="J1515" s="369"/>
      <c r="K1515" s="369"/>
      <c r="L1515" s="369"/>
      <c r="M1515" s="369"/>
      <c r="N1515" s="369"/>
      <c r="O1515" s="369"/>
      <c r="P1515" s="371"/>
      <c r="Q1515" s="465">
        <f>IF(C1515&gt;Allgemeines!$C$12,0,SUM(G1515,H1515,J1515,K1515,M1515:N1515)-SUM(I1515,L1515,O1515:P1515))</f>
        <v>0</v>
      </c>
      <c r="R1515" s="369"/>
      <c r="S1515" s="369"/>
      <c r="T1515" s="369"/>
      <c r="U1515" s="369"/>
      <c r="V1515" s="344">
        <f t="shared" si="297"/>
        <v>0</v>
      </c>
      <c r="W1515" s="345">
        <f>IF(ISBLANK($B1515),0,VLOOKUP($B1515,Listen!$A$2:$C$45,2,FALSE))</f>
        <v>0</v>
      </c>
      <c r="X1515" s="345">
        <f>IF(ISBLANK($B1515),0,VLOOKUP($B1515,Listen!$A$2:$C$45,3,FALSE))</f>
        <v>0</v>
      </c>
      <c r="Y1515" s="372">
        <f t="shared" si="299"/>
        <v>0</v>
      </c>
      <c r="Z1515" s="372">
        <f t="shared" si="288"/>
        <v>0</v>
      </c>
      <c r="AA1515" s="372">
        <f t="shared" si="288"/>
        <v>0</v>
      </c>
      <c r="AB1515" s="372">
        <f t="shared" si="288"/>
        <v>0</v>
      </c>
      <c r="AC1515" s="372">
        <f t="shared" si="288"/>
        <v>0</v>
      </c>
      <c r="AD1515" s="372">
        <f t="shared" si="288"/>
        <v>0</v>
      </c>
      <c r="AE1515" s="372">
        <f t="shared" si="288"/>
        <v>0</v>
      </c>
      <c r="AF1515" s="346">
        <f t="shared" si="298"/>
        <v>0</v>
      </c>
      <c r="AG1515" s="346">
        <f>IF(C1515=Allgemeines!$C$12,SAV!$V1515-SAV!$AH1515,HLOOKUP(Allgemeines!$C$12-1,$AI$4:$AO$2000,ROW(C1515)-3,FALSE)-$AH1515)</f>
        <v>0</v>
      </c>
      <c r="AH1515" s="346">
        <f>HLOOKUP(Allgemeines!$C$12,$AI$4:$AO$2000,ROW(C1515)-3,FALSE)</f>
        <v>0</v>
      </c>
      <c r="AI1515" s="346">
        <f t="shared" si="289"/>
        <v>0</v>
      </c>
      <c r="AJ1515" s="346">
        <f t="shared" si="290"/>
        <v>0</v>
      </c>
      <c r="AK1515" s="346">
        <f t="shared" si="291"/>
        <v>0</v>
      </c>
      <c r="AL1515" s="346">
        <f t="shared" si="292"/>
        <v>0</v>
      </c>
      <c r="AM1515" s="346">
        <f t="shared" si="293"/>
        <v>0</v>
      </c>
      <c r="AN1515" s="346">
        <f t="shared" si="294"/>
        <v>0</v>
      </c>
      <c r="AO1515" s="346">
        <f t="shared" si="295"/>
        <v>0</v>
      </c>
    </row>
    <row r="1516" spans="1:41" x14ac:dyDescent="0.25">
      <c r="A1516" s="369"/>
      <c r="B1516" s="369"/>
      <c r="C1516" s="370"/>
      <c r="D1516" s="369"/>
      <c r="E1516" s="369"/>
      <c r="F1516" s="369"/>
      <c r="G1516" s="344">
        <f t="shared" si="296"/>
        <v>0</v>
      </c>
      <c r="H1516" s="369"/>
      <c r="I1516" s="369"/>
      <c r="J1516" s="369"/>
      <c r="K1516" s="369"/>
      <c r="L1516" s="369"/>
      <c r="M1516" s="369"/>
      <c r="N1516" s="369"/>
      <c r="O1516" s="369"/>
      <c r="P1516" s="371"/>
      <c r="Q1516" s="465">
        <f>IF(C1516&gt;Allgemeines!$C$12,0,SUM(G1516,H1516,J1516,K1516,M1516:N1516)-SUM(I1516,L1516,O1516:P1516))</f>
        <v>0</v>
      </c>
      <c r="R1516" s="369"/>
      <c r="S1516" s="369"/>
      <c r="T1516" s="369"/>
      <c r="U1516" s="369"/>
      <c r="V1516" s="344">
        <f t="shared" si="297"/>
        <v>0</v>
      </c>
      <c r="W1516" s="345">
        <f>IF(ISBLANK($B1516),0,VLOOKUP($B1516,Listen!$A$2:$C$45,2,FALSE))</f>
        <v>0</v>
      </c>
      <c r="X1516" s="345">
        <f>IF(ISBLANK($B1516),0,VLOOKUP($B1516,Listen!$A$2:$C$45,3,FALSE))</f>
        <v>0</v>
      </c>
      <c r="Y1516" s="372">
        <f t="shared" si="299"/>
        <v>0</v>
      </c>
      <c r="Z1516" s="372">
        <f t="shared" si="288"/>
        <v>0</v>
      </c>
      <c r="AA1516" s="372">
        <f t="shared" si="288"/>
        <v>0</v>
      </c>
      <c r="AB1516" s="372">
        <f t="shared" si="288"/>
        <v>0</v>
      </c>
      <c r="AC1516" s="372">
        <f t="shared" si="288"/>
        <v>0</v>
      </c>
      <c r="AD1516" s="372">
        <f t="shared" si="288"/>
        <v>0</v>
      </c>
      <c r="AE1516" s="372">
        <f t="shared" si="288"/>
        <v>0</v>
      </c>
      <c r="AF1516" s="346">
        <f t="shared" si="298"/>
        <v>0</v>
      </c>
      <c r="AG1516" s="346">
        <f>IF(C1516=Allgemeines!$C$12,SAV!$V1516-SAV!$AH1516,HLOOKUP(Allgemeines!$C$12-1,$AI$4:$AO$2000,ROW(C1516)-3,FALSE)-$AH1516)</f>
        <v>0</v>
      </c>
      <c r="AH1516" s="346">
        <f>HLOOKUP(Allgemeines!$C$12,$AI$4:$AO$2000,ROW(C1516)-3,FALSE)</f>
        <v>0</v>
      </c>
      <c r="AI1516" s="346">
        <f t="shared" si="289"/>
        <v>0</v>
      </c>
      <c r="AJ1516" s="346">
        <f t="shared" si="290"/>
        <v>0</v>
      </c>
      <c r="AK1516" s="346">
        <f t="shared" si="291"/>
        <v>0</v>
      </c>
      <c r="AL1516" s="346">
        <f t="shared" si="292"/>
        <v>0</v>
      </c>
      <c r="AM1516" s="346">
        <f t="shared" si="293"/>
        <v>0</v>
      </c>
      <c r="AN1516" s="346">
        <f t="shared" si="294"/>
        <v>0</v>
      </c>
      <c r="AO1516" s="346">
        <f t="shared" si="295"/>
        <v>0</v>
      </c>
    </row>
    <row r="1517" spans="1:41" x14ac:dyDescent="0.25">
      <c r="A1517" s="369"/>
      <c r="B1517" s="369"/>
      <c r="C1517" s="370"/>
      <c r="D1517" s="369"/>
      <c r="E1517" s="369"/>
      <c r="F1517" s="369"/>
      <c r="G1517" s="344">
        <f t="shared" si="296"/>
        <v>0</v>
      </c>
      <c r="H1517" s="369"/>
      <c r="I1517" s="369"/>
      <c r="J1517" s="369"/>
      <c r="K1517" s="369"/>
      <c r="L1517" s="369"/>
      <c r="M1517" s="369"/>
      <c r="N1517" s="369"/>
      <c r="O1517" s="369"/>
      <c r="P1517" s="371"/>
      <c r="Q1517" s="465">
        <f>IF(C1517&gt;Allgemeines!$C$12,0,SUM(G1517,H1517,J1517,K1517,M1517:N1517)-SUM(I1517,L1517,O1517:P1517))</f>
        <v>0</v>
      </c>
      <c r="R1517" s="369"/>
      <c r="S1517" s="369"/>
      <c r="T1517" s="369"/>
      <c r="U1517" s="369"/>
      <c r="V1517" s="344">
        <f t="shared" si="297"/>
        <v>0</v>
      </c>
      <c r="W1517" s="345">
        <f>IF(ISBLANK($B1517),0,VLOOKUP($B1517,Listen!$A$2:$C$45,2,FALSE))</f>
        <v>0</v>
      </c>
      <c r="X1517" s="345">
        <f>IF(ISBLANK($B1517),0,VLOOKUP($B1517,Listen!$A$2:$C$45,3,FALSE))</f>
        <v>0</v>
      </c>
      <c r="Y1517" s="372">
        <f t="shared" si="299"/>
        <v>0</v>
      </c>
      <c r="Z1517" s="372">
        <f t="shared" si="288"/>
        <v>0</v>
      </c>
      <c r="AA1517" s="372">
        <f t="shared" si="288"/>
        <v>0</v>
      </c>
      <c r="AB1517" s="372">
        <f t="shared" si="288"/>
        <v>0</v>
      </c>
      <c r="AC1517" s="372">
        <f t="shared" si="288"/>
        <v>0</v>
      </c>
      <c r="AD1517" s="372">
        <f t="shared" si="288"/>
        <v>0</v>
      </c>
      <c r="AE1517" s="372">
        <f t="shared" si="288"/>
        <v>0</v>
      </c>
      <c r="AF1517" s="346">
        <f t="shared" si="298"/>
        <v>0</v>
      </c>
      <c r="AG1517" s="346">
        <f>IF(C1517=Allgemeines!$C$12,SAV!$V1517-SAV!$AH1517,HLOOKUP(Allgemeines!$C$12-1,$AI$4:$AO$2000,ROW(C1517)-3,FALSE)-$AH1517)</f>
        <v>0</v>
      </c>
      <c r="AH1517" s="346">
        <f>HLOOKUP(Allgemeines!$C$12,$AI$4:$AO$2000,ROW(C1517)-3,FALSE)</f>
        <v>0</v>
      </c>
      <c r="AI1517" s="346">
        <f t="shared" si="289"/>
        <v>0</v>
      </c>
      <c r="AJ1517" s="346">
        <f t="shared" si="290"/>
        <v>0</v>
      </c>
      <c r="AK1517" s="346">
        <f t="shared" si="291"/>
        <v>0</v>
      </c>
      <c r="AL1517" s="346">
        <f t="shared" si="292"/>
        <v>0</v>
      </c>
      <c r="AM1517" s="346">
        <f t="shared" si="293"/>
        <v>0</v>
      </c>
      <c r="AN1517" s="346">
        <f t="shared" si="294"/>
        <v>0</v>
      </c>
      <c r="AO1517" s="346">
        <f t="shared" si="295"/>
        <v>0</v>
      </c>
    </row>
    <row r="1518" spans="1:41" x14ac:dyDescent="0.25">
      <c r="A1518" s="369"/>
      <c r="B1518" s="369"/>
      <c r="C1518" s="370"/>
      <c r="D1518" s="369"/>
      <c r="E1518" s="369"/>
      <c r="F1518" s="369"/>
      <c r="G1518" s="344">
        <f t="shared" si="296"/>
        <v>0</v>
      </c>
      <c r="H1518" s="369"/>
      <c r="I1518" s="369"/>
      <c r="J1518" s="369"/>
      <c r="K1518" s="369"/>
      <c r="L1518" s="369"/>
      <c r="M1518" s="369"/>
      <c r="N1518" s="369"/>
      <c r="O1518" s="369"/>
      <c r="P1518" s="371"/>
      <c r="Q1518" s="465">
        <f>IF(C1518&gt;Allgemeines!$C$12,0,SUM(G1518,H1518,J1518,K1518,M1518:N1518)-SUM(I1518,L1518,O1518:P1518))</f>
        <v>0</v>
      </c>
      <c r="R1518" s="369"/>
      <c r="S1518" s="369"/>
      <c r="T1518" s="369"/>
      <c r="U1518" s="369"/>
      <c r="V1518" s="344">
        <f t="shared" si="297"/>
        <v>0</v>
      </c>
      <c r="W1518" s="345">
        <f>IF(ISBLANK($B1518),0,VLOOKUP($B1518,Listen!$A$2:$C$45,2,FALSE))</f>
        <v>0</v>
      </c>
      <c r="X1518" s="345">
        <f>IF(ISBLANK($B1518),0,VLOOKUP($B1518,Listen!$A$2:$C$45,3,FALSE))</f>
        <v>0</v>
      </c>
      <c r="Y1518" s="372">
        <f t="shared" si="299"/>
        <v>0</v>
      </c>
      <c r="Z1518" s="372">
        <f t="shared" si="288"/>
        <v>0</v>
      </c>
      <c r="AA1518" s="372">
        <f t="shared" si="288"/>
        <v>0</v>
      </c>
      <c r="AB1518" s="372">
        <f t="shared" si="288"/>
        <v>0</v>
      </c>
      <c r="AC1518" s="372">
        <f t="shared" si="288"/>
        <v>0</v>
      </c>
      <c r="AD1518" s="372">
        <f t="shared" si="288"/>
        <v>0</v>
      </c>
      <c r="AE1518" s="372">
        <f t="shared" si="288"/>
        <v>0</v>
      </c>
      <c r="AF1518" s="346">
        <f t="shared" si="298"/>
        <v>0</v>
      </c>
      <c r="AG1518" s="346">
        <f>IF(C1518=Allgemeines!$C$12,SAV!$V1518-SAV!$AH1518,HLOOKUP(Allgemeines!$C$12-1,$AI$4:$AO$2000,ROW(C1518)-3,FALSE)-$AH1518)</f>
        <v>0</v>
      </c>
      <c r="AH1518" s="346">
        <f>HLOOKUP(Allgemeines!$C$12,$AI$4:$AO$2000,ROW(C1518)-3,FALSE)</f>
        <v>0</v>
      </c>
      <c r="AI1518" s="346">
        <f t="shared" si="289"/>
        <v>0</v>
      </c>
      <c r="AJ1518" s="346">
        <f t="shared" si="290"/>
        <v>0</v>
      </c>
      <c r="AK1518" s="346">
        <f t="shared" si="291"/>
        <v>0</v>
      </c>
      <c r="AL1518" s="346">
        <f t="shared" si="292"/>
        <v>0</v>
      </c>
      <c r="AM1518" s="346">
        <f t="shared" si="293"/>
        <v>0</v>
      </c>
      <c r="AN1518" s="346">
        <f t="shared" si="294"/>
        <v>0</v>
      </c>
      <c r="AO1518" s="346">
        <f t="shared" si="295"/>
        <v>0</v>
      </c>
    </row>
    <row r="1519" spans="1:41" x14ac:dyDescent="0.25">
      <c r="A1519" s="369"/>
      <c r="B1519" s="369"/>
      <c r="C1519" s="370"/>
      <c r="D1519" s="369"/>
      <c r="E1519" s="369"/>
      <c r="F1519" s="369"/>
      <c r="G1519" s="344">
        <f t="shared" si="296"/>
        <v>0</v>
      </c>
      <c r="H1519" s="369"/>
      <c r="I1519" s="369"/>
      <c r="J1519" s="369"/>
      <c r="K1519" s="369"/>
      <c r="L1519" s="369"/>
      <c r="M1519" s="369"/>
      <c r="N1519" s="369"/>
      <c r="O1519" s="369"/>
      <c r="P1519" s="371"/>
      <c r="Q1519" s="465">
        <f>IF(C1519&gt;Allgemeines!$C$12,0,SUM(G1519,H1519,J1519,K1519,M1519:N1519)-SUM(I1519,L1519,O1519:P1519))</f>
        <v>0</v>
      </c>
      <c r="R1519" s="369"/>
      <c r="S1519" s="369"/>
      <c r="T1519" s="369"/>
      <c r="U1519" s="369"/>
      <c r="V1519" s="344">
        <f t="shared" si="297"/>
        <v>0</v>
      </c>
      <c r="W1519" s="345">
        <f>IF(ISBLANK($B1519),0,VLOOKUP($B1519,Listen!$A$2:$C$45,2,FALSE))</f>
        <v>0</v>
      </c>
      <c r="X1519" s="345">
        <f>IF(ISBLANK($B1519),0,VLOOKUP($B1519,Listen!$A$2:$C$45,3,FALSE))</f>
        <v>0</v>
      </c>
      <c r="Y1519" s="372">
        <f t="shared" si="299"/>
        <v>0</v>
      </c>
      <c r="Z1519" s="372">
        <f t="shared" si="288"/>
        <v>0</v>
      </c>
      <c r="AA1519" s="372">
        <f t="shared" si="288"/>
        <v>0</v>
      </c>
      <c r="AB1519" s="372">
        <f t="shared" ref="Z1519:AE1561" si="300">$W1519</f>
        <v>0</v>
      </c>
      <c r="AC1519" s="372">
        <f t="shared" si="300"/>
        <v>0</v>
      </c>
      <c r="AD1519" s="372">
        <f t="shared" si="300"/>
        <v>0</v>
      </c>
      <c r="AE1519" s="372">
        <f t="shared" si="300"/>
        <v>0</v>
      </c>
      <c r="AF1519" s="346">
        <f t="shared" si="298"/>
        <v>0</v>
      </c>
      <c r="AG1519" s="346">
        <f>IF(C1519=Allgemeines!$C$12,SAV!$V1519-SAV!$AH1519,HLOOKUP(Allgemeines!$C$12-1,$AI$4:$AO$2000,ROW(C1519)-3,FALSE)-$AH1519)</f>
        <v>0</v>
      </c>
      <c r="AH1519" s="346">
        <f>HLOOKUP(Allgemeines!$C$12,$AI$4:$AO$2000,ROW(C1519)-3,FALSE)</f>
        <v>0</v>
      </c>
      <c r="AI1519" s="346">
        <f t="shared" si="289"/>
        <v>0</v>
      </c>
      <c r="AJ1519" s="346">
        <f t="shared" si="290"/>
        <v>0</v>
      </c>
      <c r="AK1519" s="346">
        <f t="shared" si="291"/>
        <v>0</v>
      </c>
      <c r="AL1519" s="346">
        <f t="shared" si="292"/>
        <v>0</v>
      </c>
      <c r="AM1519" s="346">
        <f t="shared" si="293"/>
        <v>0</v>
      </c>
      <c r="AN1519" s="346">
        <f t="shared" si="294"/>
        <v>0</v>
      </c>
      <c r="AO1519" s="346">
        <f t="shared" si="295"/>
        <v>0</v>
      </c>
    </row>
    <row r="1520" spans="1:41" x14ac:dyDescent="0.25">
      <c r="A1520" s="369"/>
      <c r="B1520" s="369"/>
      <c r="C1520" s="370"/>
      <c r="D1520" s="369"/>
      <c r="E1520" s="369"/>
      <c r="F1520" s="369"/>
      <c r="G1520" s="344">
        <f t="shared" si="296"/>
        <v>0</v>
      </c>
      <c r="H1520" s="369"/>
      <c r="I1520" s="369"/>
      <c r="J1520" s="369"/>
      <c r="K1520" s="369"/>
      <c r="L1520" s="369"/>
      <c r="M1520" s="369"/>
      <c r="N1520" s="369"/>
      <c r="O1520" s="369"/>
      <c r="P1520" s="371"/>
      <c r="Q1520" s="465">
        <f>IF(C1520&gt;Allgemeines!$C$12,0,SUM(G1520,H1520,J1520,K1520,M1520:N1520)-SUM(I1520,L1520,O1520:P1520))</f>
        <v>0</v>
      </c>
      <c r="R1520" s="369"/>
      <c r="S1520" s="369"/>
      <c r="T1520" s="369"/>
      <c r="U1520" s="369"/>
      <c r="V1520" s="344">
        <f t="shared" si="297"/>
        <v>0</v>
      </c>
      <c r="W1520" s="345">
        <f>IF(ISBLANK($B1520),0,VLOOKUP($B1520,Listen!$A$2:$C$45,2,FALSE))</f>
        <v>0</v>
      </c>
      <c r="X1520" s="345">
        <f>IF(ISBLANK($B1520),0,VLOOKUP($B1520,Listen!$A$2:$C$45,3,FALSE))</f>
        <v>0</v>
      </c>
      <c r="Y1520" s="372">
        <f t="shared" si="299"/>
        <v>0</v>
      </c>
      <c r="Z1520" s="372">
        <f t="shared" si="300"/>
        <v>0</v>
      </c>
      <c r="AA1520" s="372">
        <f t="shared" si="300"/>
        <v>0</v>
      </c>
      <c r="AB1520" s="372">
        <f t="shared" si="300"/>
        <v>0</v>
      </c>
      <c r="AC1520" s="372">
        <f t="shared" si="300"/>
        <v>0</v>
      </c>
      <c r="AD1520" s="372">
        <f t="shared" si="300"/>
        <v>0</v>
      </c>
      <c r="AE1520" s="372">
        <f t="shared" si="300"/>
        <v>0</v>
      </c>
      <c r="AF1520" s="346">
        <f t="shared" si="298"/>
        <v>0</v>
      </c>
      <c r="AG1520" s="346">
        <f>IF(C1520=Allgemeines!$C$12,SAV!$V1520-SAV!$AH1520,HLOOKUP(Allgemeines!$C$12-1,$AI$4:$AO$2000,ROW(C1520)-3,FALSE)-$AH1520)</f>
        <v>0</v>
      </c>
      <c r="AH1520" s="346">
        <f>HLOOKUP(Allgemeines!$C$12,$AI$4:$AO$2000,ROW(C1520)-3,FALSE)</f>
        <v>0</v>
      </c>
      <c r="AI1520" s="346">
        <f t="shared" si="289"/>
        <v>0</v>
      </c>
      <c r="AJ1520" s="346">
        <f t="shared" si="290"/>
        <v>0</v>
      </c>
      <c r="AK1520" s="346">
        <f t="shared" si="291"/>
        <v>0</v>
      </c>
      <c r="AL1520" s="346">
        <f t="shared" si="292"/>
        <v>0</v>
      </c>
      <c r="AM1520" s="346">
        <f t="shared" si="293"/>
        <v>0</v>
      </c>
      <c r="AN1520" s="346">
        <f t="shared" si="294"/>
        <v>0</v>
      </c>
      <c r="AO1520" s="346">
        <f t="shared" si="295"/>
        <v>0</v>
      </c>
    </row>
    <row r="1521" spans="1:41" x14ac:dyDescent="0.25">
      <c r="A1521" s="369"/>
      <c r="B1521" s="369"/>
      <c r="C1521" s="370"/>
      <c r="D1521" s="369"/>
      <c r="E1521" s="369"/>
      <c r="F1521" s="369"/>
      <c r="G1521" s="344">
        <f t="shared" si="296"/>
        <v>0</v>
      </c>
      <c r="H1521" s="369"/>
      <c r="I1521" s="369"/>
      <c r="J1521" s="369"/>
      <c r="K1521" s="369"/>
      <c r="L1521" s="369"/>
      <c r="M1521" s="369"/>
      <c r="N1521" s="369"/>
      <c r="O1521" s="369"/>
      <c r="P1521" s="371"/>
      <c r="Q1521" s="465">
        <f>IF(C1521&gt;Allgemeines!$C$12,0,SUM(G1521,H1521,J1521,K1521,M1521:N1521)-SUM(I1521,L1521,O1521:P1521))</f>
        <v>0</v>
      </c>
      <c r="R1521" s="369"/>
      <c r="S1521" s="369"/>
      <c r="T1521" s="369"/>
      <c r="U1521" s="369"/>
      <c r="V1521" s="344">
        <f t="shared" si="297"/>
        <v>0</v>
      </c>
      <c r="W1521" s="345">
        <f>IF(ISBLANK($B1521),0,VLOOKUP($B1521,Listen!$A$2:$C$45,2,FALSE))</f>
        <v>0</v>
      </c>
      <c r="X1521" s="345">
        <f>IF(ISBLANK($B1521),0,VLOOKUP($B1521,Listen!$A$2:$C$45,3,FALSE))</f>
        <v>0</v>
      </c>
      <c r="Y1521" s="372">
        <f t="shared" si="299"/>
        <v>0</v>
      </c>
      <c r="Z1521" s="372">
        <f t="shared" si="300"/>
        <v>0</v>
      </c>
      <c r="AA1521" s="372">
        <f t="shared" si="300"/>
        <v>0</v>
      </c>
      <c r="AB1521" s="372">
        <f t="shared" si="300"/>
        <v>0</v>
      </c>
      <c r="AC1521" s="372">
        <f t="shared" si="300"/>
        <v>0</v>
      </c>
      <c r="AD1521" s="372">
        <f t="shared" si="300"/>
        <v>0</v>
      </c>
      <c r="AE1521" s="372">
        <f t="shared" si="300"/>
        <v>0</v>
      </c>
      <c r="AF1521" s="346">
        <f t="shared" si="298"/>
        <v>0</v>
      </c>
      <c r="AG1521" s="346">
        <f>IF(C1521=Allgemeines!$C$12,SAV!$V1521-SAV!$AH1521,HLOOKUP(Allgemeines!$C$12-1,$AI$4:$AO$2000,ROW(C1521)-3,FALSE)-$AH1521)</f>
        <v>0</v>
      </c>
      <c r="AH1521" s="346">
        <f>HLOOKUP(Allgemeines!$C$12,$AI$4:$AO$2000,ROW(C1521)-3,FALSE)</f>
        <v>0</v>
      </c>
      <c r="AI1521" s="346">
        <f t="shared" si="289"/>
        <v>0</v>
      </c>
      <c r="AJ1521" s="346">
        <f t="shared" si="290"/>
        <v>0</v>
      </c>
      <c r="AK1521" s="346">
        <f t="shared" si="291"/>
        <v>0</v>
      </c>
      <c r="AL1521" s="346">
        <f t="shared" si="292"/>
        <v>0</v>
      </c>
      <c r="AM1521" s="346">
        <f t="shared" si="293"/>
        <v>0</v>
      </c>
      <c r="AN1521" s="346">
        <f t="shared" si="294"/>
        <v>0</v>
      </c>
      <c r="AO1521" s="346">
        <f t="shared" si="295"/>
        <v>0</v>
      </c>
    </row>
    <row r="1522" spans="1:41" x14ac:dyDescent="0.25">
      <c r="A1522" s="369"/>
      <c r="B1522" s="369"/>
      <c r="C1522" s="370"/>
      <c r="D1522" s="369"/>
      <c r="E1522" s="369"/>
      <c r="F1522" s="369"/>
      <c r="G1522" s="344">
        <f t="shared" si="296"/>
        <v>0</v>
      </c>
      <c r="H1522" s="369"/>
      <c r="I1522" s="369"/>
      <c r="J1522" s="369"/>
      <c r="K1522" s="369"/>
      <c r="L1522" s="369"/>
      <c r="M1522" s="369"/>
      <c r="N1522" s="369"/>
      <c r="O1522" s="369"/>
      <c r="P1522" s="371"/>
      <c r="Q1522" s="465">
        <f>IF(C1522&gt;Allgemeines!$C$12,0,SUM(G1522,H1522,J1522,K1522,M1522:N1522)-SUM(I1522,L1522,O1522:P1522))</f>
        <v>0</v>
      </c>
      <c r="R1522" s="369"/>
      <c r="S1522" s="369"/>
      <c r="T1522" s="369"/>
      <c r="U1522" s="369"/>
      <c r="V1522" s="344">
        <f t="shared" si="297"/>
        <v>0</v>
      </c>
      <c r="W1522" s="345">
        <f>IF(ISBLANK($B1522),0,VLOOKUP($B1522,Listen!$A$2:$C$45,2,FALSE))</f>
        <v>0</v>
      </c>
      <c r="X1522" s="345">
        <f>IF(ISBLANK($B1522),0,VLOOKUP($B1522,Listen!$A$2:$C$45,3,FALSE))</f>
        <v>0</v>
      </c>
      <c r="Y1522" s="372">
        <f t="shared" si="299"/>
        <v>0</v>
      </c>
      <c r="Z1522" s="372">
        <f t="shared" si="300"/>
        <v>0</v>
      </c>
      <c r="AA1522" s="372">
        <f t="shared" si="300"/>
        <v>0</v>
      </c>
      <c r="AB1522" s="372">
        <f t="shared" si="300"/>
        <v>0</v>
      </c>
      <c r="AC1522" s="372">
        <f t="shared" si="300"/>
        <v>0</v>
      </c>
      <c r="AD1522" s="372">
        <f t="shared" si="300"/>
        <v>0</v>
      </c>
      <c r="AE1522" s="372">
        <f t="shared" si="300"/>
        <v>0</v>
      </c>
      <c r="AF1522" s="346">
        <f t="shared" si="298"/>
        <v>0</v>
      </c>
      <c r="AG1522" s="346">
        <f>IF(C1522=Allgemeines!$C$12,SAV!$V1522-SAV!$AH1522,HLOOKUP(Allgemeines!$C$12-1,$AI$4:$AO$2000,ROW(C1522)-3,FALSE)-$AH1522)</f>
        <v>0</v>
      </c>
      <c r="AH1522" s="346">
        <f>HLOOKUP(Allgemeines!$C$12,$AI$4:$AO$2000,ROW(C1522)-3,FALSE)</f>
        <v>0</v>
      </c>
      <c r="AI1522" s="346">
        <f t="shared" si="289"/>
        <v>0</v>
      </c>
      <c r="AJ1522" s="346">
        <f t="shared" si="290"/>
        <v>0</v>
      </c>
      <c r="AK1522" s="346">
        <f t="shared" si="291"/>
        <v>0</v>
      </c>
      <c r="AL1522" s="346">
        <f t="shared" si="292"/>
        <v>0</v>
      </c>
      <c r="AM1522" s="346">
        <f t="shared" si="293"/>
        <v>0</v>
      </c>
      <c r="AN1522" s="346">
        <f t="shared" si="294"/>
        <v>0</v>
      </c>
      <c r="AO1522" s="346">
        <f t="shared" si="295"/>
        <v>0</v>
      </c>
    </row>
    <row r="1523" spans="1:41" x14ac:dyDescent="0.25">
      <c r="A1523" s="369"/>
      <c r="B1523" s="369"/>
      <c r="C1523" s="370"/>
      <c r="D1523" s="369"/>
      <c r="E1523" s="369"/>
      <c r="F1523" s="369"/>
      <c r="G1523" s="344">
        <f t="shared" si="296"/>
        <v>0</v>
      </c>
      <c r="H1523" s="369"/>
      <c r="I1523" s="369"/>
      <c r="J1523" s="369"/>
      <c r="K1523" s="369"/>
      <c r="L1523" s="369"/>
      <c r="M1523" s="369"/>
      <c r="N1523" s="369"/>
      <c r="O1523" s="369"/>
      <c r="P1523" s="371"/>
      <c r="Q1523" s="465">
        <f>IF(C1523&gt;Allgemeines!$C$12,0,SUM(G1523,H1523,J1523,K1523,M1523:N1523)-SUM(I1523,L1523,O1523:P1523))</f>
        <v>0</v>
      </c>
      <c r="R1523" s="369"/>
      <c r="S1523" s="369"/>
      <c r="T1523" s="369"/>
      <c r="U1523" s="369"/>
      <c r="V1523" s="344">
        <f t="shared" si="297"/>
        <v>0</v>
      </c>
      <c r="W1523" s="345">
        <f>IF(ISBLANK($B1523),0,VLOOKUP($B1523,Listen!$A$2:$C$45,2,FALSE))</f>
        <v>0</v>
      </c>
      <c r="X1523" s="345">
        <f>IF(ISBLANK($B1523),0,VLOOKUP($B1523,Listen!$A$2:$C$45,3,FALSE))</f>
        <v>0</v>
      </c>
      <c r="Y1523" s="372">
        <f t="shared" si="299"/>
        <v>0</v>
      </c>
      <c r="Z1523" s="372">
        <f t="shared" si="300"/>
        <v>0</v>
      </c>
      <c r="AA1523" s="372">
        <f t="shared" si="300"/>
        <v>0</v>
      </c>
      <c r="AB1523" s="372">
        <f t="shared" si="300"/>
        <v>0</v>
      </c>
      <c r="AC1523" s="372">
        <f t="shared" si="300"/>
        <v>0</v>
      </c>
      <c r="AD1523" s="372">
        <f t="shared" si="300"/>
        <v>0</v>
      </c>
      <c r="AE1523" s="372">
        <f t="shared" si="300"/>
        <v>0</v>
      </c>
      <c r="AF1523" s="346">
        <f t="shared" si="298"/>
        <v>0</v>
      </c>
      <c r="AG1523" s="346">
        <f>IF(C1523=Allgemeines!$C$12,SAV!$V1523-SAV!$AH1523,HLOOKUP(Allgemeines!$C$12-1,$AI$4:$AO$2000,ROW(C1523)-3,FALSE)-$AH1523)</f>
        <v>0</v>
      </c>
      <c r="AH1523" s="346">
        <f>HLOOKUP(Allgemeines!$C$12,$AI$4:$AO$2000,ROW(C1523)-3,FALSE)</f>
        <v>0</v>
      </c>
      <c r="AI1523" s="346">
        <f t="shared" si="289"/>
        <v>0</v>
      </c>
      <c r="AJ1523" s="346">
        <f t="shared" si="290"/>
        <v>0</v>
      </c>
      <c r="AK1523" s="346">
        <f t="shared" si="291"/>
        <v>0</v>
      </c>
      <c r="AL1523" s="346">
        <f t="shared" si="292"/>
        <v>0</v>
      </c>
      <c r="AM1523" s="346">
        <f t="shared" si="293"/>
        <v>0</v>
      </c>
      <c r="AN1523" s="346">
        <f t="shared" si="294"/>
        <v>0</v>
      </c>
      <c r="AO1523" s="346">
        <f t="shared" si="295"/>
        <v>0</v>
      </c>
    </row>
    <row r="1524" spans="1:41" x14ac:dyDescent="0.25">
      <c r="A1524" s="369"/>
      <c r="B1524" s="369"/>
      <c r="C1524" s="370"/>
      <c r="D1524" s="369"/>
      <c r="E1524" s="369"/>
      <c r="F1524" s="369"/>
      <c r="G1524" s="344">
        <f t="shared" si="296"/>
        <v>0</v>
      </c>
      <c r="H1524" s="369"/>
      <c r="I1524" s="369"/>
      <c r="J1524" s="369"/>
      <c r="K1524" s="369"/>
      <c r="L1524" s="369"/>
      <c r="M1524" s="369"/>
      <c r="N1524" s="369"/>
      <c r="O1524" s="369"/>
      <c r="P1524" s="371"/>
      <c r="Q1524" s="465">
        <f>IF(C1524&gt;Allgemeines!$C$12,0,SUM(G1524,H1524,J1524,K1524,M1524:N1524)-SUM(I1524,L1524,O1524:P1524))</f>
        <v>0</v>
      </c>
      <c r="R1524" s="369"/>
      <c r="S1524" s="369"/>
      <c r="T1524" s="369"/>
      <c r="U1524" s="369"/>
      <c r="V1524" s="344">
        <f t="shared" si="297"/>
        <v>0</v>
      </c>
      <c r="W1524" s="345">
        <f>IF(ISBLANK($B1524),0,VLOOKUP($B1524,Listen!$A$2:$C$45,2,FALSE))</f>
        <v>0</v>
      </c>
      <c r="X1524" s="345">
        <f>IF(ISBLANK($B1524),0,VLOOKUP($B1524,Listen!$A$2:$C$45,3,FALSE))</f>
        <v>0</v>
      </c>
      <c r="Y1524" s="372">
        <f t="shared" si="299"/>
        <v>0</v>
      </c>
      <c r="Z1524" s="372">
        <f t="shared" si="300"/>
        <v>0</v>
      </c>
      <c r="AA1524" s="372">
        <f t="shared" si="300"/>
        <v>0</v>
      </c>
      <c r="AB1524" s="372">
        <f t="shared" si="300"/>
        <v>0</v>
      </c>
      <c r="AC1524" s="372">
        <f t="shared" si="300"/>
        <v>0</v>
      </c>
      <c r="AD1524" s="372">
        <f t="shared" si="300"/>
        <v>0</v>
      </c>
      <c r="AE1524" s="372">
        <f t="shared" si="300"/>
        <v>0</v>
      </c>
      <c r="AF1524" s="346">
        <f t="shared" si="298"/>
        <v>0</v>
      </c>
      <c r="AG1524" s="346">
        <f>IF(C1524=Allgemeines!$C$12,SAV!$V1524-SAV!$AH1524,HLOOKUP(Allgemeines!$C$12-1,$AI$4:$AO$2000,ROW(C1524)-3,FALSE)-$AH1524)</f>
        <v>0</v>
      </c>
      <c r="AH1524" s="346">
        <f>HLOOKUP(Allgemeines!$C$12,$AI$4:$AO$2000,ROW(C1524)-3,FALSE)</f>
        <v>0</v>
      </c>
      <c r="AI1524" s="346">
        <f t="shared" si="289"/>
        <v>0</v>
      </c>
      <c r="AJ1524" s="346">
        <f t="shared" si="290"/>
        <v>0</v>
      </c>
      <c r="AK1524" s="346">
        <f t="shared" si="291"/>
        <v>0</v>
      </c>
      <c r="AL1524" s="346">
        <f t="shared" si="292"/>
        <v>0</v>
      </c>
      <c r="AM1524" s="346">
        <f t="shared" si="293"/>
        <v>0</v>
      </c>
      <c r="AN1524" s="346">
        <f t="shared" si="294"/>
        <v>0</v>
      </c>
      <c r="AO1524" s="346">
        <f t="shared" si="295"/>
        <v>0</v>
      </c>
    </row>
    <row r="1525" spans="1:41" x14ac:dyDescent="0.25">
      <c r="A1525" s="369"/>
      <c r="B1525" s="369"/>
      <c r="C1525" s="370"/>
      <c r="D1525" s="369"/>
      <c r="E1525" s="369"/>
      <c r="F1525" s="369"/>
      <c r="G1525" s="344">
        <f t="shared" si="296"/>
        <v>0</v>
      </c>
      <c r="H1525" s="369"/>
      <c r="I1525" s="369"/>
      <c r="J1525" s="369"/>
      <c r="K1525" s="369"/>
      <c r="L1525" s="369"/>
      <c r="M1525" s="369"/>
      <c r="N1525" s="369"/>
      <c r="O1525" s="369"/>
      <c r="P1525" s="371"/>
      <c r="Q1525" s="465">
        <f>IF(C1525&gt;Allgemeines!$C$12,0,SUM(G1525,H1525,J1525,K1525,M1525:N1525)-SUM(I1525,L1525,O1525:P1525))</f>
        <v>0</v>
      </c>
      <c r="R1525" s="369"/>
      <c r="S1525" s="369"/>
      <c r="T1525" s="369"/>
      <c r="U1525" s="369"/>
      <c r="V1525" s="344">
        <f t="shared" si="297"/>
        <v>0</v>
      </c>
      <c r="W1525" s="345">
        <f>IF(ISBLANK($B1525),0,VLOOKUP($B1525,Listen!$A$2:$C$45,2,FALSE))</f>
        <v>0</v>
      </c>
      <c r="X1525" s="345">
        <f>IF(ISBLANK($B1525),0,VLOOKUP($B1525,Listen!$A$2:$C$45,3,FALSE))</f>
        <v>0</v>
      </c>
      <c r="Y1525" s="372">
        <f t="shared" si="299"/>
        <v>0</v>
      </c>
      <c r="Z1525" s="372">
        <f t="shared" si="300"/>
        <v>0</v>
      </c>
      <c r="AA1525" s="372">
        <f t="shared" si="300"/>
        <v>0</v>
      </c>
      <c r="AB1525" s="372">
        <f t="shared" si="300"/>
        <v>0</v>
      </c>
      <c r="AC1525" s="372">
        <f t="shared" si="300"/>
        <v>0</v>
      </c>
      <c r="AD1525" s="372">
        <f t="shared" si="300"/>
        <v>0</v>
      </c>
      <c r="AE1525" s="372">
        <f t="shared" si="300"/>
        <v>0</v>
      </c>
      <c r="AF1525" s="346">
        <f t="shared" si="298"/>
        <v>0</v>
      </c>
      <c r="AG1525" s="346">
        <f>IF(C1525=Allgemeines!$C$12,SAV!$V1525-SAV!$AH1525,HLOOKUP(Allgemeines!$C$12-1,$AI$4:$AO$2000,ROW(C1525)-3,FALSE)-$AH1525)</f>
        <v>0</v>
      </c>
      <c r="AH1525" s="346">
        <f>HLOOKUP(Allgemeines!$C$12,$AI$4:$AO$2000,ROW(C1525)-3,FALSE)</f>
        <v>0</v>
      </c>
      <c r="AI1525" s="346">
        <f t="shared" si="289"/>
        <v>0</v>
      </c>
      <c r="AJ1525" s="346">
        <f t="shared" si="290"/>
        <v>0</v>
      </c>
      <c r="AK1525" s="346">
        <f t="shared" si="291"/>
        <v>0</v>
      </c>
      <c r="AL1525" s="346">
        <f t="shared" si="292"/>
        <v>0</v>
      </c>
      <c r="AM1525" s="346">
        <f t="shared" si="293"/>
        <v>0</v>
      </c>
      <c r="AN1525" s="346">
        <f t="shared" si="294"/>
        <v>0</v>
      </c>
      <c r="AO1525" s="346">
        <f t="shared" si="295"/>
        <v>0</v>
      </c>
    </row>
    <row r="1526" spans="1:41" x14ac:dyDescent="0.25">
      <c r="A1526" s="369"/>
      <c r="B1526" s="369"/>
      <c r="C1526" s="370"/>
      <c r="D1526" s="369"/>
      <c r="E1526" s="369"/>
      <c r="F1526" s="369"/>
      <c r="G1526" s="344">
        <f t="shared" si="296"/>
        <v>0</v>
      </c>
      <c r="H1526" s="369"/>
      <c r="I1526" s="369"/>
      <c r="J1526" s="369"/>
      <c r="K1526" s="369"/>
      <c r="L1526" s="369"/>
      <c r="M1526" s="369"/>
      <c r="N1526" s="369"/>
      <c r="O1526" s="369"/>
      <c r="P1526" s="371"/>
      <c r="Q1526" s="465">
        <f>IF(C1526&gt;Allgemeines!$C$12,0,SUM(G1526,H1526,J1526,K1526,M1526:N1526)-SUM(I1526,L1526,O1526:P1526))</f>
        <v>0</v>
      </c>
      <c r="R1526" s="369"/>
      <c r="S1526" s="369"/>
      <c r="T1526" s="369"/>
      <c r="U1526" s="369"/>
      <c r="V1526" s="344">
        <f t="shared" si="297"/>
        <v>0</v>
      </c>
      <c r="W1526" s="345">
        <f>IF(ISBLANK($B1526),0,VLOOKUP($B1526,Listen!$A$2:$C$45,2,FALSE))</f>
        <v>0</v>
      </c>
      <c r="X1526" s="345">
        <f>IF(ISBLANK($B1526),0,VLOOKUP($B1526,Listen!$A$2:$C$45,3,FALSE))</f>
        <v>0</v>
      </c>
      <c r="Y1526" s="372">
        <f t="shared" si="299"/>
        <v>0</v>
      </c>
      <c r="Z1526" s="372">
        <f t="shared" si="300"/>
        <v>0</v>
      </c>
      <c r="AA1526" s="372">
        <f t="shared" si="300"/>
        <v>0</v>
      </c>
      <c r="AB1526" s="372">
        <f t="shared" si="300"/>
        <v>0</v>
      </c>
      <c r="AC1526" s="372">
        <f t="shared" si="300"/>
        <v>0</v>
      </c>
      <c r="AD1526" s="372">
        <f t="shared" si="300"/>
        <v>0</v>
      </c>
      <c r="AE1526" s="372">
        <f t="shared" si="300"/>
        <v>0</v>
      </c>
      <c r="AF1526" s="346">
        <f t="shared" si="298"/>
        <v>0</v>
      </c>
      <c r="AG1526" s="346">
        <f>IF(C1526=Allgemeines!$C$12,SAV!$V1526-SAV!$AH1526,HLOOKUP(Allgemeines!$C$12-1,$AI$4:$AO$2000,ROW(C1526)-3,FALSE)-$AH1526)</f>
        <v>0</v>
      </c>
      <c r="AH1526" s="346">
        <f>HLOOKUP(Allgemeines!$C$12,$AI$4:$AO$2000,ROW(C1526)-3,FALSE)</f>
        <v>0</v>
      </c>
      <c r="AI1526" s="346">
        <f t="shared" si="289"/>
        <v>0</v>
      </c>
      <c r="AJ1526" s="346">
        <f t="shared" si="290"/>
        <v>0</v>
      </c>
      <c r="AK1526" s="346">
        <f t="shared" si="291"/>
        <v>0</v>
      </c>
      <c r="AL1526" s="346">
        <f t="shared" si="292"/>
        <v>0</v>
      </c>
      <c r="AM1526" s="346">
        <f t="shared" si="293"/>
        <v>0</v>
      </c>
      <c r="AN1526" s="346">
        <f t="shared" si="294"/>
        <v>0</v>
      </c>
      <c r="AO1526" s="346">
        <f t="shared" si="295"/>
        <v>0</v>
      </c>
    </row>
    <row r="1527" spans="1:41" x14ac:dyDescent="0.25">
      <c r="A1527" s="369"/>
      <c r="B1527" s="369"/>
      <c r="C1527" s="370"/>
      <c r="D1527" s="369"/>
      <c r="E1527" s="369"/>
      <c r="F1527" s="369"/>
      <c r="G1527" s="344">
        <f t="shared" si="296"/>
        <v>0</v>
      </c>
      <c r="H1527" s="369"/>
      <c r="I1527" s="369"/>
      <c r="J1527" s="369"/>
      <c r="K1527" s="369"/>
      <c r="L1527" s="369"/>
      <c r="M1527" s="369"/>
      <c r="N1527" s="369"/>
      <c r="O1527" s="369"/>
      <c r="P1527" s="371"/>
      <c r="Q1527" s="465">
        <f>IF(C1527&gt;Allgemeines!$C$12,0,SUM(G1527,H1527,J1527,K1527,M1527:N1527)-SUM(I1527,L1527,O1527:P1527))</f>
        <v>0</v>
      </c>
      <c r="R1527" s="369"/>
      <c r="S1527" s="369"/>
      <c r="T1527" s="369"/>
      <c r="U1527" s="369"/>
      <c r="V1527" s="344">
        <f t="shared" si="297"/>
        <v>0</v>
      </c>
      <c r="W1527" s="345">
        <f>IF(ISBLANK($B1527),0,VLOOKUP($B1527,Listen!$A$2:$C$45,2,FALSE))</f>
        <v>0</v>
      </c>
      <c r="X1527" s="345">
        <f>IF(ISBLANK($B1527),0,VLOOKUP($B1527,Listen!$A$2:$C$45,3,FALSE))</f>
        <v>0</v>
      </c>
      <c r="Y1527" s="372">
        <f t="shared" si="299"/>
        <v>0</v>
      </c>
      <c r="Z1527" s="372">
        <f t="shared" si="300"/>
        <v>0</v>
      </c>
      <c r="AA1527" s="372">
        <f t="shared" si="300"/>
        <v>0</v>
      </c>
      <c r="AB1527" s="372">
        <f t="shared" si="300"/>
        <v>0</v>
      </c>
      <c r="AC1527" s="372">
        <f t="shared" si="300"/>
        <v>0</v>
      </c>
      <c r="AD1527" s="372">
        <f t="shared" si="300"/>
        <v>0</v>
      </c>
      <c r="AE1527" s="372">
        <f t="shared" si="300"/>
        <v>0</v>
      </c>
      <c r="AF1527" s="346">
        <f t="shared" si="298"/>
        <v>0</v>
      </c>
      <c r="AG1527" s="346">
        <f>IF(C1527=Allgemeines!$C$12,SAV!$V1527-SAV!$AH1527,HLOOKUP(Allgemeines!$C$12-1,$AI$4:$AO$2000,ROW(C1527)-3,FALSE)-$AH1527)</f>
        <v>0</v>
      </c>
      <c r="AH1527" s="346">
        <f>HLOOKUP(Allgemeines!$C$12,$AI$4:$AO$2000,ROW(C1527)-3,FALSE)</f>
        <v>0</v>
      </c>
      <c r="AI1527" s="346">
        <f t="shared" si="289"/>
        <v>0</v>
      </c>
      <c r="AJ1527" s="346">
        <f t="shared" si="290"/>
        <v>0</v>
      </c>
      <c r="AK1527" s="346">
        <f t="shared" si="291"/>
        <v>0</v>
      </c>
      <c r="AL1527" s="346">
        <f t="shared" si="292"/>
        <v>0</v>
      </c>
      <c r="AM1527" s="346">
        <f t="shared" si="293"/>
        <v>0</v>
      </c>
      <c r="AN1527" s="346">
        <f t="shared" si="294"/>
        <v>0</v>
      </c>
      <c r="AO1527" s="346">
        <f t="shared" si="295"/>
        <v>0</v>
      </c>
    </row>
    <row r="1528" spans="1:41" x14ac:dyDescent="0.25">
      <c r="A1528" s="369"/>
      <c r="B1528" s="369"/>
      <c r="C1528" s="370"/>
      <c r="D1528" s="369"/>
      <c r="E1528" s="369"/>
      <c r="F1528" s="369"/>
      <c r="G1528" s="344">
        <f t="shared" si="296"/>
        <v>0</v>
      </c>
      <c r="H1528" s="369"/>
      <c r="I1528" s="369"/>
      <c r="J1528" s="369"/>
      <c r="K1528" s="369"/>
      <c r="L1528" s="369"/>
      <c r="M1528" s="369"/>
      <c r="N1528" s="369"/>
      <c r="O1528" s="369"/>
      <c r="P1528" s="371"/>
      <c r="Q1528" s="465">
        <f>IF(C1528&gt;Allgemeines!$C$12,0,SUM(G1528,H1528,J1528,K1528,M1528:N1528)-SUM(I1528,L1528,O1528:P1528))</f>
        <v>0</v>
      </c>
      <c r="R1528" s="369"/>
      <c r="S1528" s="369"/>
      <c r="T1528" s="369"/>
      <c r="U1528" s="369"/>
      <c r="V1528" s="344">
        <f t="shared" si="297"/>
        <v>0</v>
      </c>
      <c r="W1528" s="345">
        <f>IF(ISBLANK($B1528),0,VLOOKUP($B1528,Listen!$A$2:$C$45,2,FALSE))</f>
        <v>0</v>
      </c>
      <c r="X1528" s="345">
        <f>IF(ISBLANK($B1528),0,VLOOKUP($B1528,Listen!$A$2:$C$45,3,FALSE))</f>
        <v>0</v>
      </c>
      <c r="Y1528" s="372">
        <f t="shared" si="299"/>
        <v>0</v>
      </c>
      <c r="Z1528" s="372">
        <f t="shared" si="300"/>
        <v>0</v>
      </c>
      <c r="AA1528" s="372">
        <f t="shared" si="300"/>
        <v>0</v>
      </c>
      <c r="AB1528" s="372">
        <f t="shared" si="300"/>
        <v>0</v>
      </c>
      <c r="AC1528" s="372">
        <f t="shared" si="300"/>
        <v>0</v>
      </c>
      <c r="AD1528" s="372">
        <f t="shared" si="300"/>
        <v>0</v>
      </c>
      <c r="AE1528" s="372">
        <f t="shared" si="300"/>
        <v>0</v>
      </c>
      <c r="AF1528" s="346">
        <f t="shared" si="298"/>
        <v>0</v>
      </c>
      <c r="AG1528" s="346">
        <f>IF(C1528=Allgemeines!$C$12,SAV!$V1528-SAV!$AH1528,HLOOKUP(Allgemeines!$C$12-1,$AI$4:$AO$2000,ROW(C1528)-3,FALSE)-$AH1528)</f>
        <v>0</v>
      </c>
      <c r="AH1528" s="346">
        <f>HLOOKUP(Allgemeines!$C$12,$AI$4:$AO$2000,ROW(C1528)-3,FALSE)</f>
        <v>0</v>
      </c>
      <c r="AI1528" s="346">
        <f t="shared" si="289"/>
        <v>0</v>
      </c>
      <c r="AJ1528" s="346">
        <f t="shared" si="290"/>
        <v>0</v>
      </c>
      <c r="AK1528" s="346">
        <f t="shared" si="291"/>
        <v>0</v>
      </c>
      <c r="AL1528" s="346">
        <f t="shared" si="292"/>
        <v>0</v>
      </c>
      <c r="AM1528" s="346">
        <f t="shared" si="293"/>
        <v>0</v>
      </c>
      <c r="AN1528" s="346">
        <f t="shared" si="294"/>
        <v>0</v>
      </c>
      <c r="AO1528" s="346">
        <f t="shared" si="295"/>
        <v>0</v>
      </c>
    </row>
    <row r="1529" spans="1:41" x14ac:dyDescent="0.25">
      <c r="A1529" s="369"/>
      <c r="B1529" s="369"/>
      <c r="C1529" s="370"/>
      <c r="D1529" s="369"/>
      <c r="E1529" s="369"/>
      <c r="F1529" s="369"/>
      <c r="G1529" s="344">
        <f t="shared" si="296"/>
        <v>0</v>
      </c>
      <c r="H1529" s="369"/>
      <c r="I1529" s="369"/>
      <c r="J1529" s="369"/>
      <c r="K1529" s="369"/>
      <c r="L1529" s="369"/>
      <c r="M1529" s="369"/>
      <c r="N1529" s="369"/>
      <c r="O1529" s="369"/>
      <c r="P1529" s="371"/>
      <c r="Q1529" s="465">
        <f>IF(C1529&gt;Allgemeines!$C$12,0,SUM(G1529,H1529,J1529,K1529,M1529:N1529)-SUM(I1529,L1529,O1529:P1529))</f>
        <v>0</v>
      </c>
      <c r="R1529" s="369"/>
      <c r="S1529" s="369"/>
      <c r="T1529" s="369"/>
      <c r="U1529" s="369"/>
      <c r="V1529" s="344">
        <f t="shared" si="297"/>
        <v>0</v>
      </c>
      <c r="W1529" s="345">
        <f>IF(ISBLANK($B1529),0,VLOOKUP($B1529,Listen!$A$2:$C$45,2,FALSE))</f>
        <v>0</v>
      </c>
      <c r="X1529" s="345">
        <f>IF(ISBLANK($B1529),0,VLOOKUP($B1529,Listen!$A$2:$C$45,3,FALSE))</f>
        <v>0</v>
      </c>
      <c r="Y1529" s="372">
        <f t="shared" si="299"/>
        <v>0</v>
      </c>
      <c r="Z1529" s="372">
        <f t="shared" si="300"/>
        <v>0</v>
      </c>
      <c r="AA1529" s="372">
        <f t="shared" si="300"/>
        <v>0</v>
      </c>
      <c r="AB1529" s="372">
        <f t="shared" si="300"/>
        <v>0</v>
      </c>
      <c r="AC1529" s="372">
        <f t="shared" si="300"/>
        <v>0</v>
      </c>
      <c r="AD1529" s="372">
        <f t="shared" si="300"/>
        <v>0</v>
      </c>
      <c r="AE1529" s="372">
        <f t="shared" si="300"/>
        <v>0</v>
      </c>
      <c r="AF1529" s="346">
        <f t="shared" si="298"/>
        <v>0</v>
      </c>
      <c r="AG1529" s="346">
        <f>IF(C1529=Allgemeines!$C$12,SAV!$V1529-SAV!$AH1529,HLOOKUP(Allgemeines!$C$12-1,$AI$4:$AO$2000,ROW(C1529)-3,FALSE)-$AH1529)</f>
        <v>0</v>
      </c>
      <c r="AH1529" s="346">
        <f>HLOOKUP(Allgemeines!$C$12,$AI$4:$AO$2000,ROW(C1529)-3,FALSE)</f>
        <v>0</v>
      </c>
      <c r="AI1529" s="346">
        <f t="shared" si="289"/>
        <v>0</v>
      </c>
      <c r="AJ1529" s="346">
        <f t="shared" si="290"/>
        <v>0</v>
      </c>
      <c r="AK1529" s="346">
        <f t="shared" si="291"/>
        <v>0</v>
      </c>
      <c r="AL1529" s="346">
        <f t="shared" si="292"/>
        <v>0</v>
      </c>
      <c r="AM1529" s="346">
        <f t="shared" si="293"/>
        <v>0</v>
      </c>
      <c r="AN1529" s="346">
        <f t="shared" si="294"/>
        <v>0</v>
      </c>
      <c r="AO1529" s="346">
        <f t="shared" si="295"/>
        <v>0</v>
      </c>
    </row>
    <row r="1530" spans="1:41" x14ac:dyDescent="0.25">
      <c r="A1530" s="369"/>
      <c r="B1530" s="369"/>
      <c r="C1530" s="370"/>
      <c r="D1530" s="369"/>
      <c r="E1530" s="369"/>
      <c r="F1530" s="369"/>
      <c r="G1530" s="344">
        <f t="shared" si="296"/>
        <v>0</v>
      </c>
      <c r="H1530" s="369"/>
      <c r="I1530" s="369"/>
      <c r="J1530" s="369"/>
      <c r="K1530" s="369"/>
      <c r="L1530" s="369"/>
      <c r="M1530" s="369"/>
      <c r="N1530" s="369"/>
      <c r="O1530" s="369"/>
      <c r="P1530" s="371"/>
      <c r="Q1530" s="465">
        <f>IF(C1530&gt;Allgemeines!$C$12,0,SUM(G1530,H1530,J1530,K1530,M1530:N1530)-SUM(I1530,L1530,O1530:P1530))</f>
        <v>0</v>
      </c>
      <c r="R1530" s="369"/>
      <c r="S1530" s="369"/>
      <c r="T1530" s="369"/>
      <c r="U1530" s="369"/>
      <c r="V1530" s="344">
        <f t="shared" si="297"/>
        <v>0</v>
      </c>
      <c r="W1530" s="345">
        <f>IF(ISBLANK($B1530),0,VLOOKUP($B1530,Listen!$A$2:$C$45,2,FALSE))</f>
        <v>0</v>
      </c>
      <c r="X1530" s="345">
        <f>IF(ISBLANK($B1530),0,VLOOKUP($B1530,Listen!$A$2:$C$45,3,FALSE))</f>
        <v>0</v>
      </c>
      <c r="Y1530" s="372">
        <f t="shared" si="299"/>
        <v>0</v>
      </c>
      <c r="Z1530" s="372">
        <f t="shared" si="300"/>
        <v>0</v>
      </c>
      <c r="AA1530" s="372">
        <f t="shared" si="300"/>
        <v>0</v>
      </c>
      <c r="AB1530" s="372">
        <f t="shared" si="300"/>
        <v>0</v>
      </c>
      <c r="AC1530" s="372">
        <f t="shared" si="300"/>
        <v>0</v>
      </c>
      <c r="AD1530" s="372">
        <f t="shared" si="300"/>
        <v>0</v>
      </c>
      <c r="AE1530" s="372">
        <f t="shared" si="300"/>
        <v>0</v>
      </c>
      <c r="AF1530" s="346">
        <f t="shared" si="298"/>
        <v>0</v>
      </c>
      <c r="AG1530" s="346">
        <f>IF(C1530=Allgemeines!$C$12,SAV!$V1530-SAV!$AH1530,HLOOKUP(Allgemeines!$C$12-1,$AI$4:$AO$2000,ROW(C1530)-3,FALSE)-$AH1530)</f>
        <v>0</v>
      </c>
      <c r="AH1530" s="346">
        <f>HLOOKUP(Allgemeines!$C$12,$AI$4:$AO$2000,ROW(C1530)-3,FALSE)</f>
        <v>0</v>
      </c>
      <c r="AI1530" s="346">
        <f t="shared" si="289"/>
        <v>0</v>
      </c>
      <c r="AJ1530" s="346">
        <f t="shared" si="290"/>
        <v>0</v>
      </c>
      <c r="AK1530" s="346">
        <f t="shared" si="291"/>
        <v>0</v>
      </c>
      <c r="AL1530" s="346">
        <f t="shared" si="292"/>
        <v>0</v>
      </c>
      <c r="AM1530" s="346">
        <f t="shared" si="293"/>
        <v>0</v>
      </c>
      <c r="AN1530" s="346">
        <f t="shared" si="294"/>
        <v>0</v>
      </c>
      <c r="AO1530" s="346">
        <f t="shared" si="295"/>
        <v>0</v>
      </c>
    </row>
    <row r="1531" spans="1:41" x14ac:dyDescent="0.25">
      <c r="A1531" s="369"/>
      <c r="B1531" s="369"/>
      <c r="C1531" s="370"/>
      <c r="D1531" s="369"/>
      <c r="E1531" s="369"/>
      <c r="F1531" s="369"/>
      <c r="G1531" s="344">
        <f t="shared" si="296"/>
        <v>0</v>
      </c>
      <c r="H1531" s="369"/>
      <c r="I1531" s="369"/>
      <c r="J1531" s="369"/>
      <c r="K1531" s="369"/>
      <c r="L1531" s="369"/>
      <c r="M1531" s="369"/>
      <c r="N1531" s="369"/>
      <c r="O1531" s="369"/>
      <c r="P1531" s="371"/>
      <c r="Q1531" s="465">
        <f>IF(C1531&gt;Allgemeines!$C$12,0,SUM(G1531,H1531,J1531,K1531,M1531:N1531)-SUM(I1531,L1531,O1531:P1531))</f>
        <v>0</v>
      </c>
      <c r="R1531" s="369"/>
      <c r="S1531" s="369"/>
      <c r="T1531" s="369"/>
      <c r="U1531" s="369"/>
      <c r="V1531" s="344">
        <f t="shared" si="297"/>
        <v>0</v>
      </c>
      <c r="W1531" s="345">
        <f>IF(ISBLANK($B1531),0,VLOOKUP($B1531,Listen!$A$2:$C$45,2,FALSE))</f>
        <v>0</v>
      </c>
      <c r="X1531" s="345">
        <f>IF(ISBLANK($B1531),0,VLOOKUP($B1531,Listen!$A$2:$C$45,3,FALSE))</f>
        <v>0</v>
      </c>
      <c r="Y1531" s="372">
        <f t="shared" si="299"/>
        <v>0</v>
      </c>
      <c r="Z1531" s="372">
        <f t="shared" si="300"/>
        <v>0</v>
      </c>
      <c r="AA1531" s="372">
        <f t="shared" si="300"/>
        <v>0</v>
      </c>
      <c r="AB1531" s="372">
        <f t="shared" si="300"/>
        <v>0</v>
      </c>
      <c r="AC1531" s="372">
        <f t="shared" si="300"/>
        <v>0</v>
      </c>
      <c r="AD1531" s="372">
        <f t="shared" si="300"/>
        <v>0</v>
      </c>
      <c r="AE1531" s="372">
        <f t="shared" si="300"/>
        <v>0</v>
      </c>
      <c r="AF1531" s="346">
        <f t="shared" si="298"/>
        <v>0</v>
      </c>
      <c r="AG1531" s="346">
        <f>IF(C1531=Allgemeines!$C$12,SAV!$V1531-SAV!$AH1531,HLOOKUP(Allgemeines!$C$12-1,$AI$4:$AO$2000,ROW(C1531)-3,FALSE)-$AH1531)</f>
        <v>0</v>
      </c>
      <c r="AH1531" s="346">
        <f>HLOOKUP(Allgemeines!$C$12,$AI$4:$AO$2000,ROW(C1531)-3,FALSE)</f>
        <v>0</v>
      </c>
      <c r="AI1531" s="346">
        <f t="shared" si="289"/>
        <v>0</v>
      </c>
      <c r="AJ1531" s="346">
        <f t="shared" si="290"/>
        <v>0</v>
      </c>
      <c r="AK1531" s="346">
        <f t="shared" si="291"/>
        <v>0</v>
      </c>
      <c r="AL1531" s="346">
        <f t="shared" si="292"/>
        <v>0</v>
      </c>
      <c r="AM1531" s="346">
        <f t="shared" si="293"/>
        <v>0</v>
      </c>
      <c r="AN1531" s="346">
        <f t="shared" si="294"/>
        <v>0</v>
      </c>
      <c r="AO1531" s="346">
        <f t="shared" si="295"/>
        <v>0</v>
      </c>
    </row>
    <row r="1532" spans="1:41" x14ac:dyDescent="0.25">
      <c r="A1532" s="369"/>
      <c r="B1532" s="369"/>
      <c r="C1532" s="370"/>
      <c r="D1532" s="369"/>
      <c r="E1532" s="369"/>
      <c r="F1532" s="369"/>
      <c r="G1532" s="344">
        <f t="shared" si="296"/>
        <v>0</v>
      </c>
      <c r="H1532" s="369"/>
      <c r="I1532" s="369"/>
      <c r="J1532" s="369"/>
      <c r="K1532" s="369"/>
      <c r="L1532" s="369"/>
      <c r="M1532" s="369"/>
      <c r="N1532" s="369"/>
      <c r="O1532" s="369"/>
      <c r="P1532" s="371"/>
      <c r="Q1532" s="465">
        <f>IF(C1532&gt;Allgemeines!$C$12,0,SUM(G1532,H1532,J1532,K1532,M1532:N1532)-SUM(I1532,L1532,O1532:P1532))</f>
        <v>0</v>
      </c>
      <c r="R1532" s="369"/>
      <c r="S1532" s="369"/>
      <c r="T1532" s="369"/>
      <c r="U1532" s="369"/>
      <c r="V1532" s="344">
        <f t="shared" si="297"/>
        <v>0</v>
      </c>
      <c r="W1532" s="345">
        <f>IF(ISBLANK($B1532),0,VLOOKUP($B1532,Listen!$A$2:$C$45,2,FALSE))</f>
        <v>0</v>
      </c>
      <c r="X1532" s="345">
        <f>IF(ISBLANK($B1532),0,VLOOKUP($B1532,Listen!$A$2:$C$45,3,FALSE))</f>
        <v>0</v>
      </c>
      <c r="Y1532" s="372">
        <f t="shared" si="299"/>
        <v>0</v>
      </c>
      <c r="Z1532" s="372">
        <f t="shared" si="300"/>
        <v>0</v>
      </c>
      <c r="AA1532" s="372">
        <f t="shared" si="300"/>
        <v>0</v>
      </c>
      <c r="AB1532" s="372">
        <f t="shared" si="300"/>
        <v>0</v>
      </c>
      <c r="AC1532" s="372">
        <f t="shared" si="300"/>
        <v>0</v>
      </c>
      <c r="AD1532" s="372">
        <f t="shared" si="300"/>
        <v>0</v>
      </c>
      <c r="AE1532" s="372">
        <f t="shared" si="300"/>
        <v>0</v>
      </c>
      <c r="AF1532" s="346">
        <f t="shared" si="298"/>
        <v>0</v>
      </c>
      <c r="AG1532" s="346">
        <f>IF(C1532=Allgemeines!$C$12,SAV!$V1532-SAV!$AH1532,HLOOKUP(Allgemeines!$C$12-1,$AI$4:$AO$2000,ROW(C1532)-3,FALSE)-$AH1532)</f>
        <v>0</v>
      </c>
      <c r="AH1532" s="346">
        <f>HLOOKUP(Allgemeines!$C$12,$AI$4:$AO$2000,ROW(C1532)-3,FALSE)</f>
        <v>0</v>
      </c>
      <c r="AI1532" s="346">
        <f t="shared" si="289"/>
        <v>0</v>
      </c>
      <c r="AJ1532" s="346">
        <f t="shared" si="290"/>
        <v>0</v>
      </c>
      <c r="AK1532" s="346">
        <f t="shared" si="291"/>
        <v>0</v>
      </c>
      <c r="AL1532" s="346">
        <f t="shared" si="292"/>
        <v>0</v>
      </c>
      <c r="AM1532" s="346">
        <f t="shared" si="293"/>
        <v>0</v>
      </c>
      <c r="AN1532" s="346">
        <f t="shared" si="294"/>
        <v>0</v>
      </c>
      <c r="AO1532" s="346">
        <f t="shared" si="295"/>
        <v>0</v>
      </c>
    </row>
    <row r="1533" spans="1:41" x14ac:dyDescent="0.25">
      <c r="A1533" s="369"/>
      <c r="B1533" s="369"/>
      <c r="C1533" s="370"/>
      <c r="D1533" s="369"/>
      <c r="E1533" s="369"/>
      <c r="F1533" s="369"/>
      <c r="G1533" s="344">
        <f t="shared" si="296"/>
        <v>0</v>
      </c>
      <c r="H1533" s="369"/>
      <c r="I1533" s="369"/>
      <c r="J1533" s="369"/>
      <c r="K1533" s="369"/>
      <c r="L1533" s="369"/>
      <c r="M1533" s="369"/>
      <c r="N1533" s="369"/>
      <c r="O1533" s="369"/>
      <c r="P1533" s="371"/>
      <c r="Q1533" s="465">
        <f>IF(C1533&gt;Allgemeines!$C$12,0,SUM(G1533,H1533,J1533,K1533,M1533:N1533)-SUM(I1533,L1533,O1533:P1533))</f>
        <v>0</v>
      </c>
      <c r="R1533" s="369"/>
      <c r="S1533" s="369"/>
      <c r="T1533" s="369"/>
      <c r="U1533" s="369"/>
      <c r="V1533" s="344">
        <f t="shared" si="297"/>
        <v>0</v>
      </c>
      <c r="W1533" s="345">
        <f>IF(ISBLANK($B1533),0,VLOOKUP($B1533,Listen!$A$2:$C$45,2,FALSE))</f>
        <v>0</v>
      </c>
      <c r="X1533" s="345">
        <f>IF(ISBLANK($B1533),0,VLOOKUP($B1533,Listen!$A$2:$C$45,3,FALSE))</f>
        <v>0</v>
      </c>
      <c r="Y1533" s="372">
        <f t="shared" si="299"/>
        <v>0</v>
      </c>
      <c r="Z1533" s="372">
        <f t="shared" si="300"/>
        <v>0</v>
      </c>
      <c r="AA1533" s="372">
        <f t="shared" si="300"/>
        <v>0</v>
      </c>
      <c r="AB1533" s="372">
        <f t="shared" si="300"/>
        <v>0</v>
      </c>
      <c r="AC1533" s="372">
        <f t="shared" si="300"/>
        <v>0</v>
      </c>
      <c r="AD1533" s="372">
        <f t="shared" si="300"/>
        <v>0</v>
      </c>
      <c r="AE1533" s="372">
        <f t="shared" si="300"/>
        <v>0</v>
      </c>
      <c r="AF1533" s="346">
        <f t="shared" si="298"/>
        <v>0</v>
      </c>
      <c r="AG1533" s="346">
        <f>IF(C1533=Allgemeines!$C$12,SAV!$V1533-SAV!$AH1533,HLOOKUP(Allgemeines!$C$12-1,$AI$4:$AO$2000,ROW(C1533)-3,FALSE)-$AH1533)</f>
        <v>0</v>
      </c>
      <c r="AH1533" s="346">
        <f>HLOOKUP(Allgemeines!$C$12,$AI$4:$AO$2000,ROW(C1533)-3,FALSE)</f>
        <v>0</v>
      </c>
      <c r="AI1533" s="346">
        <f t="shared" si="289"/>
        <v>0</v>
      </c>
      <c r="AJ1533" s="346">
        <f t="shared" si="290"/>
        <v>0</v>
      </c>
      <c r="AK1533" s="346">
        <f t="shared" si="291"/>
        <v>0</v>
      </c>
      <c r="AL1533" s="346">
        <f t="shared" si="292"/>
        <v>0</v>
      </c>
      <c r="AM1533" s="346">
        <f t="shared" si="293"/>
        <v>0</v>
      </c>
      <c r="AN1533" s="346">
        <f t="shared" si="294"/>
        <v>0</v>
      </c>
      <c r="AO1533" s="346">
        <f t="shared" si="295"/>
        <v>0</v>
      </c>
    </row>
    <row r="1534" spans="1:41" x14ac:dyDescent="0.25">
      <c r="A1534" s="369"/>
      <c r="B1534" s="369"/>
      <c r="C1534" s="370"/>
      <c r="D1534" s="369"/>
      <c r="E1534" s="369"/>
      <c r="F1534" s="369"/>
      <c r="G1534" s="344">
        <f t="shared" si="296"/>
        <v>0</v>
      </c>
      <c r="H1534" s="369"/>
      <c r="I1534" s="369"/>
      <c r="J1534" s="369"/>
      <c r="K1534" s="369"/>
      <c r="L1534" s="369"/>
      <c r="M1534" s="369"/>
      <c r="N1534" s="369"/>
      <c r="O1534" s="369"/>
      <c r="P1534" s="371"/>
      <c r="Q1534" s="465">
        <f>IF(C1534&gt;Allgemeines!$C$12,0,SUM(G1534,H1534,J1534,K1534,M1534:N1534)-SUM(I1534,L1534,O1534:P1534))</f>
        <v>0</v>
      </c>
      <c r="R1534" s="369"/>
      <c r="S1534" s="369"/>
      <c r="T1534" s="369"/>
      <c r="U1534" s="369"/>
      <c r="V1534" s="344">
        <f t="shared" si="297"/>
        <v>0</v>
      </c>
      <c r="W1534" s="345">
        <f>IF(ISBLANK($B1534),0,VLOOKUP($B1534,Listen!$A$2:$C$45,2,FALSE))</f>
        <v>0</v>
      </c>
      <c r="X1534" s="345">
        <f>IF(ISBLANK($B1534),0,VLOOKUP($B1534,Listen!$A$2:$C$45,3,FALSE))</f>
        <v>0</v>
      </c>
      <c r="Y1534" s="372">
        <f t="shared" si="299"/>
        <v>0</v>
      </c>
      <c r="Z1534" s="372">
        <f t="shared" si="300"/>
        <v>0</v>
      </c>
      <c r="AA1534" s="372">
        <f t="shared" si="300"/>
        <v>0</v>
      </c>
      <c r="AB1534" s="372">
        <f t="shared" si="300"/>
        <v>0</v>
      </c>
      <c r="AC1534" s="372">
        <f t="shared" si="300"/>
        <v>0</v>
      </c>
      <c r="AD1534" s="372">
        <f t="shared" si="300"/>
        <v>0</v>
      </c>
      <c r="AE1534" s="372">
        <f t="shared" si="300"/>
        <v>0</v>
      </c>
      <c r="AF1534" s="346">
        <f t="shared" si="298"/>
        <v>0</v>
      </c>
      <c r="AG1534" s="346">
        <f>IF(C1534=Allgemeines!$C$12,SAV!$V1534-SAV!$AH1534,HLOOKUP(Allgemeines!$C$12-1,$AI$4:$AO$2000,ROW(C1534)-3,FALSE)-$AH1534)</f>
        <v>0</v>
      </c>
      <c r="AH1534" s="346">
        <f>HLOOKUP(Allgemeines!$C$12,$AI$4:$AO$2000,ROW(C1534)-3,FALSE)</f>
        <v>0</v>
      </c>
      <c r="AI1534" s="346">
        <f t="shared" si="289"/>
        <v>0</v>
      </c>
      <c r="AJ1534" s="346">
        <f t="shared" si="290"/>
        <v>0</v>
      </c>
      <c r="AK1534" s="346">
        <f t="shared" si="291"/>
        <v>0</v>
      </c>
      <c r="AL1534" s="346">
        <f t="shared" si="292"/>
        <v>0</v>
      </c>
      <c r="AM1534" s="346">
        <f t="shared" si="293"/>
        <v>0</v>
      </c>
      <c r="AN1534" s="346">
        <f t="shared" si="294"/>
        <v>0</v>
      </c>
      <c r="AO1534" s="346">
        <f t="shared" si="295"/>
        <v>0</v>
      </c>
    </row>
    <row r="1535" spans="1:41" x14ac:dyDescent="0.25">
      <c r="A1535" s="369"/>
      <c r="B1535" s="369"/>
      <c r="C1535" s="370"/>
      <c r="D1535" s="369"/>
      <c r="E1535" s="369"/>
      <c r="F1535" s="369"/>
      <c r="G1535" s="344">
        <f t="shared" si="296"/>
        <v>0</v>
      </c>
      <c r="H1535" s="369"/>
      <c r="I1535" s="369"/>
      <c r="J1535" s="369"/>
      <c r="K1535" s="369"/>
      <c r="L1535" s="369"/>
      <c r="M1535" s="369"/>
      <c r="N1535" s="369"/>
      <c r="O1535" s="369"/>
      <c r="P1535" s="371"/>
      <c r="Q1535" s="465">
        <f>IF(C1535&gt;Allgemeines!$C$12,0,SUM(G1535,H1535,J1535,K1535,M1535:N1535)-SUM(I1535,L1535,O1535:P1535))</f>
        <v>0</v>
      </c>
      <c r="R1535" s="369"/>
      <c r="S1535" s="369"/>
      <c r="T1535" s="369"/>
      <c r="U1535" s="369"/>
      <c r="V1535" s="344">
        <f t="shared" si="297"/>
        <v>0</v>
      </c>
      <c r="W1535" s="345">
        <f>IF(ISBLANK($B1535),0,VLOOKUP($B1535,Listen!$A$2:$C$45,2,FALSE))</f>
        <v>0</v>
      </c>
      <c r="X1535" s="345">
        <f>IF(ISBLANK($B1535),0,VLOOKUP($B1535,Listen!$A$2:$C$45,3,FALSE))</f>
        <v>0</v>
      </c>
      <c r="Y1535" s="372">
        <f t="shared" si="299"/>
        <v>0</v>
      </c>
      <c r="Z1535" s="372">
        <f t="shared" si="300"/>
        <v>0</v>
      </c>
      <c r="AA1535" s="372">
        <f t="shared" si="300"/>
        <v>0</v>
      </c>
      <c r="AB1535" s="372">
        <f t="shared" si="300"/>
        <v>0</v>
      </c>
      <c r="AC1535" s="372">
        <f t="shared" si="300"/>
        <v>0</v>
      </c>
      <c r="AD1535" s="372">
        <f t="shared" si="300"/>
        <v>0</v>
      </c>
      <c r="AE1535" s="372">
        <f t="shared" si="300"/>
        <v>0</v>
      </c>
      <c r="AF1535" s="346">
        <f t="shared" si="298"/>
        <v>0</v>
      </c>
      <c r="AG1535" s="346">
        <f>IF(C1535=Allgemeines!$C$12,SAV!$V1535-SAV!$AH1535,HLOOKUP(Allgemeines!$C$12-1,$AI$4:$AO$2000,ROW(C1535)-3,FALSE)-$AH1535)</f>
        <v>0</v>
      </c>
      <c r="AH1535" s="346">
        <f>HLOOKUP(Allgemeines!$C$12,$AI$4:$AO$2000,ROW(C1535)-3,FALSE)</f>
        <v>0</v>
      </c>
      <c r="AI1535" s="346">
        <f t="shared" si="289"/>
        <v>0</v>
      </c>
      <c r="AJ1535" s="346">
        <f t="shared" si="290"/>
        <v>0</v>
      </c>
      <c r="AK1535" s="346">
        <f t="shared" si="291"/>
        <v>0</v>
      </c>
      <c r="AL1535" s="346">
        <f t="shared" si="292"/>
        <v>0</v>
      </c>
      <c r="AM1535" s="346">
        <f t="shared" si="293"/>
        <v>0</v>
      </c>
      <c r="AN1535" s="346">
        <f t="shared" si="294"/>
        <v>0</v>
      </c>
      <c r="AO1535" s="346">
        <f t="shared" si="295"/>
        <v>0</v>
      </c>
    </row>
    <row r="1536" spans="1:41" x14ac:dyDescent="0.25">
      <c r="A1536" s="369"/>
      <c r="B1536" s="369"/>
      <c r="C1536" s="370"/>
      <c r="D1536" s="369"/>
      <c r="E1536" s="369"/>
      <c r="F1536" s="369"/>
      <c r="G1536" s="344">
        <f t="shared" si="296"/>
        <v>0</v>
      </c>
      <c r="H1536" s="369"/>
      <c r="I1536" s="369"/>
      <c r="J1536" s="369"/>
      <c r="K1536" s="369"/>
      <c r="L1536" s="369"/>
      <c r="M1536" s="369"/>
      <c r="N1536" s="369"/>
      <c r="O1536" s="369"/>
      <c r="P1536" s="371"/>
      <c r="Q1536" s="465">
        <f>IF(C1536&gt;Allgemeines!$C$12,0,SUM(G1536,H1536,J1536,K1536,M1536:N1536)-SUM(I1536,L1536,O1536:P1536))</f>
        <v>0</v>
      </c>
      <c r="R1536" s="369"/>
      <c r="S1536" s="369"/>
      <c r="T1536" s="369"/>
      <c r="U1536" s="369"/>
      <c r="V1536" s="344">
        <f t="shared" si="297"/>
        <v>0</v>
      </c>
      <c r="W1536" s="345">
        <f>IF(ISBLANK($B1536),0,VLOOKUP($B1536,Listen!$A$2:$C$45,2,FALSE))</f>
        <v>0</v>
      </c>
      <c r="X1536" s="345">
        <f>IF(ISBLANK($B1536),0,VLOOKUP($B1536,Listen!$A$2:$C$45,3,FALSE))</f>
        <v>0</v>
      </c>
      <c r="Y1536" s="372">
        <f t="shared" si="299"/>
        <v>0</v>
      </c>
      <c r="Z1536" s="372">
        <f t="shared" si="300"/>
        <v>0</v>
      </c>
      <c r="AA1536" s="372">
        <f t="shared" si="300"/>
        <v>0</v>
      </c>
      <c r="AB1536" s="372">
        <f t="shared" si="300"/>
        <v>0</v>
      </c>
      <c r="AC1536" s="372">
        <f t="shared" si="300"/>
        <v>0</v>
      </c>
      <c r="AD1536" s="372">
        <f t="shared" si="300"/>
        <v>0</v>
      </c>
      <c r="AE1536" s="372">
        <f t="shared" si="300"/>
        <v>0</v>
      </c>
      <c r="AF1536" s="346">
        <f t="shared" si="298"/>
        <v>0</v>
      </c>
      <c r="AG1536" s="346">
        <f>IF(C1536=Allgemeines!$C$12,SAV!$V1536-SAV!$AH1536,HLOOKUP(Allgemeines!$C$12-1,$AI$4:$AO$2000,ROW(C1536)-3,FALSE)-$AH1536)</f>
        <v>0</v>
      </c>
      <c r="AH1536" s="346">
        <f>HLOOKUP(Allgemeines!$C$12,$AI$4:$AO$2000,ROW(C1536)-3,FALSE)</f>
        <v>0</v>
      </c>
      <c r="AI1536" s="346">
        <f t="shared" si="289"/>
        <v>0</v>
      </c>
      <c r="AJ1536" s="346">
        <f t="shared" si="290"/>
        <v>0</v>
      </c>
      <c r="AK1536" s="346">
        <f t="shared" si="291"/>
        <v>0</v>
      </c>
      <c r="AL1536" s="346">
        <f t="shared" si="292"/>
        <v>0</v>
      </c>
      <c r="AM1536" s="346">
        <f t="shared" si="293"/>
        <v>0</v>
      </c>
      <c r="AN1536" s="346">
        <f t="shared" si="294"/>
        <v>0</v>
      </c>
      <c r="AO1536" s="346">
        <f t="shared" si="295"/>
        <v>0</v>
      </c>
    </row>
    <row r="1537" spans="1:41" x14ac:dyDescent="0.25">
      <c r="A1537" s="369"/>
      <c r="B1537" s="369"/>
      <c r="C1537" s="370"/>
      <c r="D1537" s="369"/>
      <c r="E1537" s="369"/>
      <c r="F1537" s="369"/>
      <c r="G1537" s="344">
        <f t="shared" si="296"/>
        <v>0</v>
      </c>
      <c r="H1537" s="369"/>
      <c r="I1537" s="369"/>
      <c r="J1537" s="369"/>
      <c r="K1537" s="369"/>
      <c r="L1537" s="369"/>
      <c r="M1537" s="369"/>
      <c r="N1537" s="369"/>
      <c r="O1537" s="369"/>
      <c r="P1537" s="371"/>
      <c r="Q1537" s="465">
        <f>IF(C1537&gt;Allgemeines!$C$12,0,SUM(G1537,H1537,J1537,K1537,M1537:N1537)-SUM(I1537,L1537,O1537:P1537))</f>
        <v>0</v>
      </c>
      <c r="R1537" s="369"/>
      <c r="S1537" s="369"/>
      <c r="T1537" s="369"/>
      <c r="U1537" s="369"/>
      <c r="V1537" s="344">
        <f t="shared" si="297"/>
        <v>0</v>
      </c>
      <c r="W1537" s="345">
        <f>IF(ISBLANK($B1537),0,VLOOKUP($B1537,Listen!$A$2:$C$45,2,FALSE))</f>
        <v>0</v>
      </c>
      <c r="X1537" s="345">
        <f>IF(ISBLANK($B1537),0,VLOOKUP($B1537,Listen!$A$2:$C$45,3,FALSE))</f>
        <v>0</v>
      </c>
      <c r="Y1537" s="372">
        <f t="shared" si="299"/>
        <v>0</v>
      </c>
      <c r="Z1537" s="372">
        <f t="shared" si="300"/>
        <v>0</v>
      </c>
      <c r="AA1537" s="372">
        <f t="shared" si="300"/>
        <v>0</v>
      </c>
      <c r="AB1537" s="372">
        <f t="shared" si="300"/>
        <v>0</v>
      </c>
      <c r="AC1537" s="372">
        <f t="shared" si="300"/>
        <v>0</v>
      </c>
      <c r="AD1537" s="372">
        <f t="shared" si="300"/>
        <v>0</v>
      </c>
      <c r="AE1537" s="372">
        <f t="shared" si="300"/>
        <v>0</v>
      </c>
      <c r="AF1537" s="346">
        <f t="shared" si="298"/>
        <v>0</v>
      </c>
      <c r="AG1537" s="346">
        <f>IF(C1537=Allgemeines!$C$12,SAV!$V1537-SAV!$AH1537,HLOOKUP(Allgemeines!$C$12-1,$AI$4:$AO$2000,ROW(C1537)-3,FALSE)-$AH1537)</f>
        <v>0</v>
      </c>
      <c r="AH1537" s="346">
        <f>HLOOKUP(Allgemeines!$C$12,$AI$4:$AO$2000,ROW(C1537)-3,FALSE)</f>
        <v>0</v>
      </c>
      <c r="AI1537" s="346">
        <f t="shared" si="289"/>
        <v>0</v>
      </c>
      <c r="AJ1537" s="346">
        <f t="shared" si="290"/>
        <v>0</v>
      </c>
      <c r="AK1537" s="346">
        <f t="shared" si="291"/>
        <v>0</v>
      </c>
      <c r="AL1537" s="346">
        <f t="shared" si="292"/>
        <v>0</v>
      </c>
      <c r="AM1537" s="346">
        <f t="shared" si="293"/>
        <v>0</v>
      </c>
      <c r="AN1537" s="346">
        <f t="shared" si="294"/>
        <v>0</v>
      </c>
      <c r="AO1537" s="346">
        <f t="shared" si="295"/>
        <v>0</v>
      </c>
    </row>
    <row r="1538" spans="1:41" x14ac:dyDescent="0.25">
      <c r="A1538" s="369"/>
      <c r="B1538" s="369"/>
      <c r="C1538" s="370"/>
      <c r="D1538" s="369"/>
      <c r="E1538" s="369"/>
      <c r="F1538" s="369"/>
      <c r="G1538" s="344">
        <f t="shared" si="296"/>
        <v>0</v>
      </c>
      <c r="H1538" s="369"/>
      <c r="I1538" s="369"/>
      <c r="J1538" s="369"/>
      <c r="K1538" s="369"/>
      <c r="L1538" s="369"/>
      <c r="M1538" s="369"/>
      <c r="N1538" s="369"/>
      <c r="O1538" s="369"/>
      <c r="P1538" s="371"/>
      <c r="Q1538" s="465">
        <f>IF(C1538&gt;Allgemeines!$C$12,0,SUM(G1538,H1538,J1538,K1538,M1538:N1538)-SUM(I1538,L1538,O1538:P1538))</f>
        <v>0</v>
      </c>
      <c r="R1538" s="369"/>
      <c r="S1538" s="369"/>
      <c r="T1538" s="369"/>
      <c r="U1538" s="369"/>
      <c r="V1538" s="344">
        <f t="shared" si="297"/>
        <v>0</v>
      </c>
      <c r="W1538" s="345">
        <f>IF(ISBLANK($B1538),0,VLOOKUP($B1538,Listen!$A$2:$C$45,2,FALSE))</f>
        <v>0</v>
      </c>
      <c r="X1538" s="345">
        <f>IF(ISBLANK($B1538),0,VLOOKUP($B1538,Listen!$A$2:$C$45,3,FALSE))</f>
        <v>0</v>
      </c>
      <c r="Y1538" s="372">
        <f t="shared" si="299"/>
        <v>0</v>
      </c>
      <c r="Z1538" s="372">
        <f t="shared" si="300"/>
        <v>0</v>
      </c>
      <c r="AA1538" s="372">
        <f t="shared" si="300"/>
        <v>0</v>
      </c>
      <c r="AB1538" s="372">
        <f t="shared" si="300"/>
        <v>0</v>
      </c>
      <c r="AC1538" s="372">
        <f t="shared" si="300"/>
        <v>0</v>
      </c>
      <c r="AD1538" s="372">
        <f t="shared" si="300"/>
        <v>0</v>
      </c>
      <c r="AE1538" s="372">
        <f t="shared" si="300"/>
        <v>0</v>
      </c>
      <c r="AF1538" s="346">
        <f t="shared" si="298"/>
        <v>0</v>
      </c>
      <c r="AG1538" s="346">
        <f>IF(C1538=Allgemeines!$C$12,SAV!$V1538-SAV!$AH1538,HLOOKUP(Allgemeines!$C$12-1,$AI$4:$AO$2000,ROW(C1538)-3,FALSE)-$AH1538)</f>
        <v>0</v>
      </c>
      <c r="AH1538" s="346">
        <f>HLOOKUP(Allgemeines!$C$12,$AI$4:$AO$2000,ROW(C1538)-3,FALSE)</f>
        <v>0</v>
      </c>
      <c r="AI1538" s="346">
        <f t="shared" si="289"/>
        <v>0</v>
      </c>
      <c r="AJ1538" s="346">
        <f t="shared" si="290"/>
        <v>0</v>
      </c>
      <c r="AK1538" s="346">
        <f t="shared" si="291"/>
        <v>0</v>
      </c>
      <c r="AL1538" s="346">
        <f t="shared" si="292"/>
        <v>0</v>
      </c>
      <c r="AM1538" s="346">
        <f t="shared" si="293"/>
        <v>0</v>
      </c>
      <c r="AN1538" s="346">
        <f t="shared" si="294"/>
        <v>0</v>
      </c>
      <c r="AO1538" s="346">
        <f t="shared" si="295"/>
        <v>0</v>
      </c>
    </row>
    <row r="1539" spans="1:41" x14ac:dyDescent="0.25">
      <c r="A1539" s="369"/>
      <c r="B1539" s="369"/>
      <c r="C1539" s="370"/>
      <c r="D1539" s="369"/>
      <c r="E1539" s="369"/>
      <c r="F1539" s="369"/>
      <c r="G1539" s="344">
        <f t="shared" si="296"/>
        <v>0</v>
      </c>
      <c r="H1539" s="369"/>
      <c r="I1539" s="369"/>
      <c r="J1539" s="369"/>
      <c r="K1539" s="369"/>
      <c r="L1539" s="369"/>
      <c r="M1539" s="369"/>
      <c r="N1539" s="369"/>
      <c r="O1539" s="369"/>
      <c r="P1539" s="371"/>
      <c r="Q1539" s="465">
        <f>IF(C1539&gt;Allgemeines!$C$12,0,SUM(G1539,H1539,J1539,K1539,M1539:N1539)-SUM(I1539,L1539,O1539:P1539))</f>
        <v>0</v>
      </c>
      <c r="R1539" s="369"/>
      <c r="S1539" s="369"/>
      <c r="T1539" s="369"/>
      <c r="U1539" s="369"/>
      <c r="V1539" s="344">
        <f t="shared" si="297"/>
        <v>0</v>
      </c>
      <c r="W1539" s="345">
        <f>IF(ISBLANK($B1539),0,VLOOKUP($B1539,Listen!$A$2:$C$45,2,FALSE))</f>
        <v>0</v>
      </c>
      <c r="X1539" s="345">
        <f>IF(ISBLANK($B1539),0,VLOOKUP($B1539,Listen!$A$2:$C$45,3,FALSE))</f>
        <v>0</v>
      </c>
      <c r="Y1539" s="372">
        <f t="shared" si="299"/>
        <v>0</v>
      </c>
      <c r="Z1539" s="372">
        <f t="shared" si="300"/>
        <v>0</v>
      </c>
      <c r="AA1539" s="372">
        <f t="shared" si="300"/>
        <v>0</v>
      </c>
      <c r="AB1539" s="372">
        <f t="shared" si="300"/>
        <v>0</v>
      </c>
      <c r="AC1539" s="372">
        <f t="shared" si="300"/>
        <v>0</v>
      </c>
      <c r="AD1539" s="372">
        <f t="shared" si="300"/>
        <v>0</v>
      </c>
      <c r="AE1539" s="372">
        <f t="shared" si="300"/>
        <v>0</v>
      </c>
      <c r="AF1539" s="346">
        <f t="shared" si="298"/>
        <v>0</v>
      </c>
      <c r="AG1539" s="346">
        <f>IF(C1539=Allgemeines!$C$12,SAV!$V1539-SAV!$AH1539,HLOOKUP(Allgemeines!$C$12-1,$AI$4:$AO$2000,ROW(C1539)-3,FALSE)-$AH1539)</f>
        <v>0</v>
      </c>
      <c r="AH1539" s="346">
        <f>HLOOKUP(Allgemeines!$C$12,$AI$4:$AO$2000,ROW(C1539)-3,FALSE)</f>
        <v>0</v>
      </c>
      <c r="AI1539" s="346">
        <f t="shared" si="289"/>
        <v>0</v>
      </c>
      <c r="AJ1539" s="346">
        <f t="shared" si="290"/>
        <v>0</v>
      </c>
      <c r="AK1539" s="346">
        <f t="shared" si="291"/>
        <v>0</v>
      </c>
      <c r="AL1539" s="346">
        <f t="shared" si="292"/>
        <v>0</v>
      </c>
      <c r="AM1539" s="346">
        <f t="shared" si="293"/>
        <v>0</v>
      </c>
      <c r="AN1539" s="346">
        <f t="shared" si="294"/>
        <v>0</v>
      </c>
      <c r="AO1539" s="346">
        <f t="shared" si="295"/>
        <v>0</v>
      </c>
    </row>
    <row r="1540" spans="1:41" x14ac:dyDescent="0.25">
      <c r="A1540" s="369"/>
      <c r="B1540" s="369"/>
      <c r="C1540" s="370"/>
      <c r="D1540" s="369"/>
      <c r="E1540" s="369"/>
      <c r="F1540" s="369"/>
      <c r="G1540" s="344">
        <f t="shared" si="296"/>
        <v>0</v>
      </c>
      <c r="H1540" s="369"/>
      <c r="I1540" s="369"/>
      <c r="J1540" s="369"/>
      <c r="K1540" s="369"/>
      <c r="L1540" s="369"/>
      <c r="M1540" s="369"/>
      <c r="N1540" s="369"/>
      <c r="O1540" s="369"/>
      <c r="P1540" s="371"/>
      <c r="Q1540" s="465">
        <f>IF(C1540&gt;Allgemeines!$C$12,0,SUM(G1540,H1540,J1540,K1540,M1540:N1540)-SUM(I1540,L1540,O1540:P1540))</f>
        <v>0</v>
      </c>
      <c r="R1540" s="369"/>
      <c r="S1540" s="369"/>
      <c r="T1540" s="369"/>
      <c r="U1540" s="369"/>
      <c r="V1540" s="344">
        <f t="shared" si="297"/>
        <v>0</v>
      </c>
      <c r="W1540" s="345">
        <f>IF(ISBLANK($B1540),0,VLOOKUP($B1540,Listen!$A$2:$C$45,2,FALSE))</f>
        <v>0</v>
      </c>
      <c r="X1540" s="345">
        <f>IF(ISBLANK($B1540),0,VLOOKUP($B1540,Listen!$A$2:$C$45,3,FALSE))</f>
        <v>0</v>
      </c>
      <c r="Y1540" s="372">
        <f t="shared" si="299"/>
        <v>0</v>
      </c>
      <c r="Z1540" s="372">
        <f t="shared" si="300"/>
        <v>0</v>
      </c>
      <c r="AA1540" s="372">
        <f t="shared" si="300"/>
        <v>0</v>
      </c>
      <c r="AB1540" s="372">
        <f t="shared" si="300"/>
        <v>0</v>
      </c>
      <c r="AC1540" s="372">
        <f t="shared" si="300"/>
        <v>0</v>
      </c>
      <c r="AD1540" s="372">
        <f t="shared" si="300"/>
        <v>0</v>
      </c>
      <c r="AE1540" s="372">
        <f t="shared" si="300"/>
        <v>0</v>
      </c>
      <c r="AF1540" s="346">
        <f t="shared" si="298"/>
        <v>0</v>
      </c>
      <c r="AG1540" s="346">
        <f>IF(C1540=Allgemeines!$C$12,SAV!$V1540-SAV!$AH1540,HLOOKUP(Allgemeines!$C$12-1,$AI$4:$AO$2000,ROW(C1540)-3,FALSE)-$AH1540)</f>
        <v>0</v>
      </c>
      <c r="AH1540" s="346">
        <f>HLOOKUP(Allgemeines!$C$12,$AI$4:$AO$2000,ROW(C1540)-3,FALSE)</f>
        <v>0</v>
      </c>
      <c r="AI1540" s="346">
        <f t="shared" si="289"/>
        <v>0</v>
      </c>
      <c r="AJ1540" s="346">
        <f t="shared" si="290"/>
        <v>0</v>
      </c>
      <c r="AK1540" s="346">
        <f t="shared" si="291"/>
        <v>0</v>
      </c>
      <c r="AL1540" s="346">
        <f t="shared" si="292"/>
        <v>0</v>
      </c>
      <c r="AM1540" s="346">
        <f t="shared" si="293"/>
        <v>0</v>
      </c>
      <c r="AN1540" s="346">
        <f t="shared" si="294"/>
        <v>0</v>
      </c>
      <c r="AO1540" s="346">
        <f t="shared" si="295"/>
        <v>0</v>
      </c>
    </row>
    <row r="1541" spans="1:41" x14ac:dyDescent="0.25">
      <c r="A1541" s="369"/>
      <c r="B1541" s="369"/>
      <c r="C1541" s="370"/>
      <c r="D1541" s="369"/>
      <c r="E1541" s="369"/>
      <c r="F1541" s="369"/>
      <c r="G1541" s="344">
        <f t="shared" si="296"/>
        <v>0</v>
      </c>
      <c r="H1541" s="369"/>
      <c r="I1541" s="369"/>
      <c r="J1541" s="369"/>
      <c r="K1541" s="369"/>
      <c r="L1541" s="369"/>
      <c r="M1541" s="369"/>
      <c r="N1541" s="369"/>
      <c r="O1541" s="369"/>
      <c r="P1541" s="371"/>
      <c r="Q1541" s="465">
        <f>IF(C1541&gt;Allgemeines!$C$12,0,SUM(G1541,H1541,J1541,K1541,M1541:N1541)-SUM(I1541,L1541,O1541:P1541))</f>
        <v>0</v>
      </c>
      <c r="R1541" s="369"/>
      <c r="S1541" s="369"/>
      <c r="T1541" s="369"/>
      <c r="U1541" s="369"/>
      <c r="V1541" s="344">
        <f t="shared" si="297"/>
        <v>0</v>
      </c>
      <c r="W1541" s="345">
        <f>IF(ISBLANK($B1541),0,VLOOKUP($B1541,Listen!$A$2:$C$45,2,FALSE))</f>
        <v>0</v>
      </c>
      <c r="X1541" s="345">
        <f>IF(ISBLANK($B1541),0,VLOOKUP($B1541,Listen!$A$2:$C$45,3,FALSE))</f>
        <v>0</v>
      </c>
      <c r="Y1541" s="372">
        <f t="shared" si="299"/>
        <v>0</v>
      </c>
      <c r="Z1541" s="372">
        <f t="shared" si="300"/>
        <v>0</v>
      </c>
      <c r="AA1541" s="372">
        <f t="shared" si="300"/>
        <v>0</v>
      </c>
      <c r="AB1541" s="372">
        <f t="shared" si="300"/>
        <v>0</v>
      </c>
      <c r="AC1541" s="372">
        <f t="shared" si="300"/>
        <v>0</v>
      </c>
      <c r="AD1541" s="372">
        <f t="shared" si="300"/>
        <v>0</v>
      </c>
      <c r="AE1541" s="372">
        <f t="shared" si="300"/>
        <v>0</v>
      </c>
      <c r="AF1541" s="346">
        <f t="shared" si="298"/>
        <v>0</v>
      </c>
      <c r="AG1541" s="346">
        <f>IF(C1541=Allgemeines!$C$12,SAV!$V1541-SAV!$AH1541,HLOOKUP(Allgemeines!$C$12-1,$AI$4:$AO$2000,ROW(C1541)-3,FALSE)-$AH1541)</f>
        <v>0</v>
      </c>
      <c r="AH1541" s="346">
        <f>HLOOKUP(Allgemeines!$C$12,$AI$4:$AO$2000,ROW(C1541)-3,FALSE)</f>
        <v>0</v>
      </c>
      <c r="AI1541" s="346">
        <f t="shared" ref="AI1541:AI1604" si="301">IF(OR($C1541=0,$V1541=0),0,IF($C1541&lt;=AI$4,$V1541-$V1541/Y1541*(AI$4-$C1541+1),0))</f>
        <v>0</v>
      </c>
      <c r="AJ1541" s="346">
        <f t="shared" ref="AJ1541:AJ1604" si="302">IF(OR($C1541=0,$V1541=0,Z1541-(AJ$4-$C1541)=0),0,IF($C1541&lt;AJ$4,AI1541-AI1541/(Z1541-(AJ$4-$C1541)),IF($C1541=AJ$4,$V1541-$V1541/Z1541,0)))</f>
        <v>0</v>
      </c>
      <c r="AK1541" s="346">
        <f t="shared" ref="AK1541:AK1604" si="303">IF(OR($C1541=0,$V1541=0,AA1541-(AK$4-$C1541)=0),0,IF($C1541&lt;AK$4,AJ1541-AJ1541/(AA1541-(AK$4-$C1541)),IF($C1541=AK$4,$V1541-$V1541/AA1541,0)))</f>
        <v>0</v>
      </c>
      <c r="AL1541" s="346">
        <f t="shared" ref="AL1541:AL1604" si="304">IF(OR($C1541=0,$V1541=0,AB1541-(AL$4-$C1541)=0),0,IF($C1541&lt;AL$4,AK1541-AK1541/(AB1541-(AL$4-$C1541)),IF($C1541=AL$4,$V1541-$V1541/AB1541,0)))</f>
        <v>0</v>
      </c>
      <c r="AM1541" s="346">
        <f t="shared" ref="AM1541:AM1604" si="305">IF(OR($C1541=0,$V1541=0,AC1541-(AM$4-$C1541)=0),0,IF($C1541&lt;AM$4,AL1541-AL1541/(AC1541-(AM$4-$C1541)),IF($C1541=AM$4,$V1541-$V1541/AC1541,0)))</f>
        <v>0</v>
      </c>
      <c r="AN1541" s="346">
        <f t="shared" ref="AN1541:AN1604" si="306">IF(OR($C1541=0,$V1541=0,AD1541-(AN$4-$C1541)=0),0,IF($C1541&lt;AN$4,AM1541-AM1541/(AD1541-(AN$4-$C1541)),IF($C1541=AN$4,$V1541-$V1541/AD1541,0)))</f>
        <v>0</v>
      </c>
      <c r="AO1541" s="346">
        <f t="shared" ref="AO1541:AO1604" si="307">IF(OR($C1541=0,$V1541=0,AE1541-(AO$4-$C1541)=0),0,IF($C1541&lt;AO$4,AN1541-AN1541/(AE1541-(AO$4-$C1541)),IF($C1541=AO$4,$V1541-$V1541/AE1541,0)))</f>
        <v>0</v>
      </c>
    </row>
    <row r="1542" spans="1:41" x14ac:dyDescent="0.25">
      <c r="A1542" s="369"/>
      <c r="B1542" s="369"/>
      <c r="C1542" s="370"/>
      <c r="D1542" s="369"/>
      <c r="E1542" s="369"/>
      <c r="F1542" s="369"/>
      <c r="G1542" s="344">
        <f t="shared" ref="G1542:G1605" si="308">D1542*E1542/100</f>
        <v>0</v>
      </c>
      <c r="H1542" s="369"/>
      <c r="I1542" s="369"/>
      <c r="J1542" s="369"/>
      <c r="K1542" s="369"/>
      <c r="L1542" s="369"/>
      <c r="M1542" s="369"/>
      <c r="N1542" s="369"/>
      <c r="O1542" s="369"/>
      <c r="P1542" s="371"/>
      <c r="Q1542" s="465">
        <f>IF(C1542&gt;Allgemeines!$C$12,0,SUM(G1542,H1542,J1542,K1542,M1542:N1542)-SUM(I1542,L1542,O1542:P1542))</f>
        <v>0</v>
      </c>
      <c r="R1542" s="369"/>
      <c r="S1542" s="369"/>
      <c r="T1542" s="369"/>
      <c r="U1542" s="369"/>
      <c r="V1542" s="344">
        <f t="shared" ref="V1542:V1605" si="309">Q1542-SUM(R1542:U1542)</f>
        <v>0</v>
      </c>
      <c r="W1542" s="345">
        <f>IF(ISBLANK($B1542),0,VLOOKUP($B1542,Listen!$A$2:$C$45,2,FALSE))</f>
        <v>0</v>
      </c>
      <c r="X1542" s="345">
        <f>IF(ISBLANK($B1542),0,VLOOKUP($B1542,Listen!$A$2:$C$45,3,FALSE))</f>
        <v>0</v>
      </c>
      <c r="Y1542" s="372">
        <f t="shared" si="299"/>
        <v>0</v>
      </c>
      <c r="Z1542" s="372">
        <f t="shared" si="300"/>
        <v>0</v>
      </c>
      <c r="AA1542" s="372">
        <f t="shared" si="300"/>
        <v>0</v>
      </c>
      <c r="AB1542" s="372">
        <f t="shared" si="300"/>
        <v>0</v>
      </c>
      <c r="AC1542" s="372">
        <f t="shared" si="300"/>
        <v>0</v>
      </c>
      <c r="AD1542" s="372">
        <f t="shared" si="300"/>
        <v>0</v>
      </c>
      <c r="AE1542" s="372">
        <f t="shared" si="300"/>
        <v>0</v>
      </c>
      <c r="AF1542" s="346">
        <f t="shared" ref="AF1542:AF1605" si="310">AH1542+AG1542</f>
        <v>0</v>
      </c>
      <c r="AG1542" s="346">
        <f>IF(C1542=Allgemeines!$C$12,SAV!$V1542-SAV!$AH1542,HLOOKUP(Allgemeines!$C$12-1,$AI$4:$AO$2000,ROW(C1542)-3,FALSE)-$AH1542)</f>
        <v>0</v>
      </c>
      <c r="AH1542" s="346">
        <f>HLOOKUP(Allgemeines!$C$12,$AI$4:$AO$2000,ROW(C1542)-3,FALSE)</f>
        <v>0</v>
      </c>
      <c r="AI1542" s="346">
        <f t="shared" si="301"/>
        <v>0</v>
      </c>
      <c r="AJ1542" s="346">
        <f t="shared" si="302"/>
        <v>0</v>
      </c>
      <c r="AK1542" s="346">
        <f t="shared" si="303"/>
        <v>0</v>
      </c>
      <c r="AL1542" s="346">
        <f t="shared" si="304"/>
        <v>0</v>
      </c>
      <c r="AM1542" s="346">
        <f t="shared" si="305"/>
        <v>0</v>
      </c>
      <c r="AN1542" s="346">
        <f t="shared" si="306"/>
        <v>0</v>
      </c>
      <c r="AO1542" s="346">
        <f t="shared" si="307"/>
        <v>0</v>
      </c>
    </row>
    <row r="1543" spans="1:41" x14ac:dyDescent="0.25">
      <c r="A1543" s="369"/>
      <c r="B1543" s="369"/>
      <c r="C1543" s="370"/>
      <c r="D1543" s="369"/>
      <c r="E1543" s="369"/>
      <c r="F1543" s="369"/>
      <c r="G1543" s="344">
        <f t="shared" si="308"/>
        <v>0</v>
      </c>
      <c r="H1543" s="369"/>
      <c r="I1543" s="369"/>
      <c r="J1543" s="369"/>
      <c r="K1543" s="369"/>
      <c r="L1543" s="369"/>
      <c r="M1543" s="369"/>
      <c r="N1543" s="369"/>
      <c r="O1543" s="369"/>
      <c r="P1543" s="371"/>
      <c r="Q1543" s="465">
        <f>IF(C1543&gt;Allgemeines!$C$12,0,SUM(G1543,H1543,J1543,K1543,M1543:N1543)-SUM(I1543,L1543,O1543:P1543))</f>
        <v>0</v>
      </c>
      <c r="R1543" s="369"/>
      <c r="S1543" s="369"/>
      <c r="T1543" s="369"/>
      <c r="U1543" s="369"/>
      <c r="V1543" s="344">
        <f t="shared" si="309"/>
        <v>0</v>
      </c>
      <c r="W1543" s="345">
        <f>IF(ISBLANK($B1543),0,VLOOKUP($B1543,Listen!$A$2:$C$45,2,FALSE))</f>
        <v>0</v>
      </c>
      <c r="X1543" s="345">
        <f>IF(ISBLANK($B1543),0,VLOOKUP($B1543,Listen!$A$2:$C$45,3,FALSE))</f>
        <v>0</v>
      </c>
      <c r="Y1543" s="372">
        <f t="shared" si="299"/>
        <v>0</v>
      </c>
      <c r="Z1543" s="372">
        <f t="shared" si="300"/>
        <v>0</v>
      </c>
      <c r="AA1543" s="372">
        <f t="shared" si="300"/>
        <v>0</v>
      </c>
      <c r="AB1543" s="372">
        <f t="shared" si="300"/>
        <v>0</v>
      </c>
      <c r="AC1543" s="372">
        <f t="shared" si="300"/>
        <v>0</v>
      </c>
      <c r="AD1543" s="372">
        <f t="shared" si="300"/>
        <v>0</v>
      </c>
      <c r="AE1543" s="372">
        <f t="shared" si="300"/>
        <v>0</v>
      </c>
      <c r="AF1543" s="346">
        <f t="shared" si="310"/>
        <v>0</v>
      </c>
      <c r="AG1543" s="346">
        <f>IF(C1543=Allgemeines!$C$12,SAV!$V1543-SAV!$AH1543,HLOOKUP(Allgemeines!$C$12-1,$AI$4:$AO$2000,ROW(C1543)-3,FALSE)-$AH1543)</f>
        <v>0</v>
      </c>
      <c r="AH1543" s="346">
        <f>HLOOKUP(Allgemeines!$C$12,$AI$4:$AO$2000,ROW(C1543)-3,FALSE)</f>
        <v>0</v>
      </c>
      <c r="AI1543" s="346">
        <f t="shared" si="301"/>
        <v>0</v>
      </c>
      <c r="AJ1543" s="346">
        <f t="shared" si="302"/>
        <v>0</v>
      </c>
      <c r="AK1543" s="346">
        <f t="shared" si="303"/>
        <v>0</v>
      </c>
      <c r="AL1543" s="346">
        <f t="shared" si="304"/>
        <v>0</v>
      </c>
      <c r="AM1543" s="346">
        <f t="shared" si="305"/>
        <v>0</v>
      </c>
      <c r="AN1543" s="346">
        <f t="shared" si="306"/>
        <v>0</v>
      </c>
      <c r="AO1543" s="346">
        <f t="shared" si="307"/>
        <v>0</v>
      </c>
    </row>
    <row r="1544" spans="1:41" x14ac:dyDescent="0.25">
      <c r="A1544" s="369"/>
      <c r="B1544" s="369"/>
      <c r="C1544" s="370"/>
      <c r="D1544" s="369"/>
      <c r="E1544" s="369"/>
      <c r="F1544" s="369"/>
      <c r="G1544" s="344">
        <f t="shared" si="308"/>
        <v>0</v>
      </c>
      <c r="H1544" s="369"/>
      <c r="I1544" s="369"/>
      <c r="J1544" s="369"/>
      <c r="K1544" s="369"/>
      <c r="L1544" s="369"/>
      <c r="M1544" s="369"/>
      <c r="N1544" s="369"/>
      <c r="O1544" s="369"/>
      <c r="P1544" s="371"/>
      <c r="Q1544" s="465">
        <f>IF(C1544&gt;Allgemeines!$C$12,0,SUM(G1544,H1544,J1544,K1544,M1544:N1544)-SUM(I1544,L1544,O1544:P1544))</f>
        <v>0</v>
      </c>
      <c r="R1544" s="369"/>
      <c r="S1544" s="369"/>
      <c r="T1544" s="369"/>
      <c r="U1544" s="369"/>
      <c r="V1544" s="344">
        <f t="shared" si="309"/>
        <v>0</v>
      </c>
      <c r="W1544" s="345">
        <f>IF(ISBLANK($B1544),0,VLOOKUP($B1544,Listen!$A$2:$C$45,2,FALSE))</f>
        <v>0</v>
      </c>
      <c r="X1544" s="345">
        <f>IF(ISBLANK($B1544),0,VLOOKUP($B1544,Listen!$A$2:$C$45,3,FALSE))</f>
        <v>0</v>
      </c>
      <c r="Y1544" s="372">
        <f t="shared" si="299"/>
        <v>0</v>
      </c>
      <c r="Z1544" s="372">
        <f t="shared" si="300"/>
        <v>0</v>
      </c>
      <c r="AA1544" s="372">
        <f t="shared" si="300"/>
        <v>0</v>
      </c>
      <c r="AB1544" s="372">
        <f t="shared" si="300"/>
        <v>0</v>
      </c>
      <c r="AC1544" s="372">
        <f t="shared" si="300"/>
        <v>0</v>
      </c>
      <c r="AD1544" s="372">
        <f t="shared" si="300"/>
        <v>0</v>
      </c>
      <c r="AE1544" s="372">
        <f t="shared" si="300"/>
        <v>0</v>
      </c>
      <c r="AF1544" s="346">
        <f t="shared" si="310"/>
        <v>0</v>
      </c>
      <c r="AG1544" s="346">
        <f>IF(C1544=Allgemeines!$C$12,SAV!$V1544-SAV!$AH1544,HLOOKUP(Allgemeines!$C$12-1,$AI$4:$AO$2000,ROW(C1544)-3,FALSE)-$AH1544)</f>
        <v>0</v>
      </c>
      <c r="AH1544" s="346">
        <f>HLOOKUP(Allgemeines!$C$12,$AI$4:$AO$2000,ROW(C1544)-3,FALSE)</f>
        <v>0</v>
      </c>
      <c r="AI1544" s="346">
        <f t="shared" si="301"/>
        <v>0</v>
      </c>
      <c r="AJ1544" s="346">
        <f t="shared" si="302"/>
        <v>0</v>
      </c>
      <c r="AK1544" s="346">
        <f t="shared" si="303"/>
        <v>0</v>
      </c>
      <c r="AL1544" s="346">
        <f t="shared" si="304"/>
        <v>0</v>
      </c>
      <c r="AM1544" s="346">
        <f t="shared" si="305"/>
        <v>0</v>
      </c>
      <c r="AN1544" s="346">
        <f t="shared" si="306"/>
        <v>0</v>
      </c>
      <c r="AO1544" s="346">
        <f t="shared" si="307"/>
        <v>0</v>
      </c>
    </row>
    <row r="1545" spans="1:41" x14ac:dyDescent="0.25">
      <c r="A1545" s="369"/>
      <c r="B1545" s="369"/>
      <c r="C1545" s="370"/>
      <c r="D1545" s="369"/>
      <c r="E1545" s="369"/>
      <c r="F1545" s="369"/>
      <c r="G1545" s="344">
        <f t="shared" si="308"/>
        <v>0</v>
      </c>
      <c r="H1545" s="369"/>
      <c r="I1545" s="369"/>
      <c r="J1545" s="369"/>
      <c r="K1545" s="369"/>
      <c r="L1545" s="369"/>
      <c r="M1545" s="369"/>
      <c r="N1545" s="369"/>
      <c r="O1545" s="369"/>
      <c r="P1545" s="371"/>
      <c r="Q1545" s="465">
        <f>IF(C1545&gt;Allgemeines!$C$12,0,SUM(G1545,H1545,J1545,K1545,M1545:N1545)-SUM(I1545,L1545,O1545:P1545))</f>
        <v>0</v>
      </c>
      <c r="R1545" s="369"/>
      <c r="S1545" s="369"/>
      <c r="T1545" s="369"/>
      <c r="U1545" s="369"/>
      <c r="V1545" s="344">
        <f t="shared" si="309"/>
        <v>0</v>
      </c>
      <c r="W1545" s="345">
        <f>IF(ISBLANK($B1545),0,VLOOKUP($B1545,Listen!$A$2:$C$45,2,FALSE))</f>
        <v>0</v>
      </c>
      <c r="X1545" s="345">
        <f>IF(ISBLANK($B1545),0,VLOOKUP($B1545,Listen!$A$2:$C$45,3,FALSE))</f>
        <v>0</v>
      </c>
      <c r="Y1545" s="372">
        <f t="shared" si="299"/>
        <v>0</v>
      </c>
      <c r="Z1545" s="372">
        <f t="shared" si="300"/>
        <v>0</v>
      </c>
      <c r="AA1545" s="372">
        <f t="shared" si="300"/>
        <v>0</v>
      </c>
      <c r="AB1545" s="372">
        <f t="shared" si="300"/>
        <v>0</v>
      </c>
      <c r="AC1545" s="372">
        <f t="shared" si="300"/>
        <v>0</v>
      </c>
      <c r="AD1545" s="372">
        <f t="shared" si="300"/>
        <v>0</v>
      </c>
      <c r="AE1545" s="372">
        <f t="shared" si="300"/>
        <v>0</v>
      </c>
      <c r="AF1545" s="346">
        <f t="shared" si="310"/>
        <v>0</v>
      </c>
      <c r="AG1545" s="346">
        <f>IF(C1545=Allgemeines!$C$12,SAV!$V1545-SAV!$AH1545,HLOOKUP(Allgemeines!$C$12-1,$AI$4:$AO$2000,ROW(C1545)-3,FALSE)-$AH1545)</f>
        <v>0</v>
      </c>
      <c r="AH1545" s="346">
        <f>HLOOKUP(Allgemeines!$C$12,$AI$4:$AO$2000,ROW(C1545)-3,FALSE)</f>
        <v>0</v>
      </c>
      <c r="AI1545" s="346">
        <f t="shared" si="301"/>
        <v>0</v>
      </c>
      <c r="AJ1545" s="346">
        <f t="shared" si="302"/>
        <v>0</v>
      </c>
      <c r="AK1545" s="346">
        <f t="shared" si="303"/>
        <v>0</v>
      </c>
      <c r="AL1545" s="346">
        <f t="shared" si="304"/>
        <v>0</v>
      </c>
      <c r="AM1545" s="346">
        <f t="shared" si="305"/>
        <v>0</v>
      </c>
      <c r="AN1545" s="346">
        <f t="shared" si="306"/>
        <v>0</v>
      </c>
      <c r="AO1545" s="346">
        <f t="shared" si="307"/>
        <v>0</v>
      </c>
    </row>
    <row r="1546" spans="1:41" x14ac:dyDescent="0.25">
      <c r="A1546" s="369"/>
      <c r="B1546" s="369"/>
      <c r="C1546" s="370"/>
      <c r="D1546" s="369"/>
      <c r="E1546" s="369"/>
      <c r="F1546" s="369"/>
      <c r="G1546" s="344">
        <f t="shared" si="308"/>
        <v>0</v>
      </c>
      <c r="H1546" s="369"/>
      <c r="I1546" s="369"/>
      <c r="J1546" s="369"/>
      <c r="K1546" s="369"/>
      <c r="L1546" s="369"/>
      <c r="M1546" s="369"/>
      <c r="N1546" s="369"/>
      <c r="O1546" s="369"/>
      <c r="P1546" s="371"/>
      <c r="Q1546" s="465">
        <f>IF(C1546&gt;Allgemeines!$C$12,0,SUM(G1546,H1546,J1546,K1546,M1546:N1546)-SUM(I1546,L1546,O1546:P1546))</f>
        <v>0</v>
      </c>
      <c r="R1546" s="369"/>
      <c r="S1546" s="369"/>
      <c r="T1546" s="369"/>
      <c r="U1546" s="369"/>
      <c r="V1546" s="344">
        <f t="shared" si="309"/>
        <v>0</v>
      </c>
      <c r="W1546" s="345">
        <f>IF(ISBLANK($B1546),0,VLOOKUP($B1546,Listen!$A$2:$C$45,2,FALSE))</f>
        <v>0</v>
      </c>
      <c r="X1546" s="345">
        <f>IF(ISBLANK($B1546),0,VLOOKUP($B1546,Listen!$A$2:$C$45,3,FALSE))</f>
        <v>0</v>
      </c>
      <c r="Y1546" s="372">
        <f t="shared" si="299"/>
        <v>0</v>
      </c>
      <c r="Z1546" s="372">
        <f t="shared" si="300"/>
        <v>0</v>
      </c>
      <c r="AA1546" s="372">
        <f t="shared" si="300"/>
        <v>0</v>
      </c>
      <c r="AB1546" s="372">
        <f t="shared" si="300"/>
        <v>0</v>
      </c>
      <c r="AC1546" s="372">
        <f t="shared" si="300"/>
        <v>0</v>
      </c>
      <c r="AD1546" s="372">
        <f t="shared" si="300"/>
        <v>0</v>
      </c>
      <c r="AE1546" s="372">
        <f t="shared" si="300"/>
        <v>0</v>
      </c>
      <c r="AF1546" s="346">
        <f t="shared" si="310"/>
        <v>0</v>
      </c>
      <c r="AG1546" s="346">
        <f>IF(C1546=Allgemeines!$C$12,SAV!$V1546-SAV!$AH1546,HLOOKUP(Allgemeines!$C$12-1,$AI$4:$AO$2000,ROW(C1546)-3,FALSE)-$AH1546)</f>
        <v>0</v>
      </c>
      <c r="AH1546" s="346">
        <f>HLOOKUP(Allgemeines!$C$12,$AI$4:$AO$2000,ROW(C1546)-3,FALSE)</f>
        <v>0</v>
      </c>
      <c r="AI1546" s="346">
        <f t="shared" si="301"/>
        <v>0</v>
      </c>
      <c r="AJ1546" s="346">
        <f t="shared" si="302"/>
        <v>0</v>
      </c>
      <c r="AK1546" s="346">
        <f t="shared" si="303"/>
        <v>0</v>
      </c>
      <c r="AL1546" s="346">
        <f t="shared" si="304"/>
        <v>0</v>
      </c>
      <c r="AM1546" s="346">
        <f t="shared" si="305"/>
        <v>0</v>
      </c>
      <c r="AN1546" s="346">
        <f t="shared" si="306"/>
        <v>0</v>
      </c>
      <c r="AO1546" s="346">
        <f t="shared" si="307"/>
        <v>0</v>
      </c>
    </row>
    <row r="1547" spans="1:41" x14ac:dyDescent="0.25">
      <c r="A1547" s="369"/>
      <c r="B1547" s="369"/>
      <c r="C1547" s="370"/>
      <c r="D1547" s="369"/>
      <c r="E1547" s="369"/>
      <c r="F1547" s="369"/>
      <c r="G1547" s="344">
        <f t="shared" si="308"/>
        <v>0</v>
      </c>
      <c r="H1547" s="369"/>
      <c r="I1547" s="369"/>
      <c r="J1547" s="369"/>
      <c r="K1547" s="369"/>
      <c r="L1547" s="369"/>
      <c r="M1547" s="369"/>
      <c r="N1547" s="369"/>
      <c r="O1547" s="369"/>
      <c r="P1547" s="371"/>
      <c r="Q1547" s="465">
        <f>IF(C1547&gt;Allgemeines!$C$12,0,SUM(G1547,H1547,J1547,K1547,M1547:N1547)-SUM(I1547,L1547,O1547:P1547))</f>
        <v>0</v>
      </c>
      <c r="R1547" s="369"/>
      <c r="S1547" s="369"/>
      <c r="T1547" s="369"/>
      <c r="U1547" s="369"/>
      <c r="V1547" s="344">
        <f t="shared" si="309"/>
        <v>0</v>
      </c>
      <c r="W1547" s="345">
        <f>IF(ISBLANK($B1547),0,VLOOKUP($B1547,Listen!$A$2:$C$45,2,FALSE))</f>
        <v>0</v>
      </c>
      <c r="X1547" s="345">
        <f>IF(ISBLANK($B1547),0,VLOOKUP($B1547,Listen!$A$2:$C$45,3,FALSE))</f>
        <v>0</v>
      </c>
      <c r="Y1547" s="372">
        <f t="shared" ref="Y1547:Y1610" si="311">$W1547</f>
        <v>0</v>
      </c>
      <c r="Z1547" s="372">
        <f t="shared" si="300"/>
        <v>0</v>
      </c>
      <c r="AA1547" s="372">
        <f t="shared" si="300"/>
        <v>0</v>
      </c>
      <c r="AB1547" s="372">
        <f t="shared" si="300"/>
        <v>0</v>
      </c>
      <c r="AC1547" s="372">
        <f t="shared" si="300"/>
        <v>0</v>
      </c>
      <c r="AD1547" s="372">
        <f t="shared" si="300"/>
        <v>0</v>
      </c>
      <c r="AE1547" s="372">
        <f t="shared" si="300"/>
        <v>0</v>
      </c>
      <c r="AF1547" s="346">
        <f t="shared" si="310"/>
        <v>0</v>
      </c>
      <c r="AG1547" s="346">
        <f>IF(C1547=Allgemeines!$C$12,SAV!$V1547-SAV!$AH1547,HLOOKUP(Allgemeines!$C$12-1,$AI$4:$AO$2000,ROW(C1547)-3,FALSE)-$AH1547)</f>
        <v>0</v>
      </c>
      <c r="AH1547" s="346">
        <f>HLOOKUP(Allgemeines!$C$12,$AI$4:$AO$2000,ROW(C1547)-3,FALSE)</f>
        <v>0</v>
      </c>
      <c r="AI1547" s="346">
        <f t="shared" si="301"/>
        <v>0</v>
      </c>
      <c r="AJ1547" s="346">
        <f t="shared" si="302"/>
        <v>0</v>
      </c>
      <c r="AK1547" s="346">
        <f t="shared" si="303"/>
        <v>0</v>
      </c>
      <c r="AL1547" s="346">
        <f t="shared" si="304"/>
        <v>0</v>
      </c>
      <c r="AM1547" s="346">
        <f t="shared" si="305"/>
        <v>0</v>
      </c>
      <c r="AN1547" s="346">
        <f t="shared" si="306"/>
        <v>0</v>
      </c>
      <c r="AO1547" s="346">
        <f t="shared" si="307"/>
        <v>0</v>
      </c>
    </row>
    <row r="1548" spans="1:41" x14ac:dyDescent="0.25">
      <c r="A1548" s="369"/>
      <c r="B1548" s="369"/>
      <c r="C1548" s="370"/>
      <c r="D1548" s="369"/>
      <c r="E1548" s="369"/>
      <c r="F1548" s="369"/>
      <c r="G1548" s="344">
        <f t="shared" si="308"/>
        <v>0</v>
      </c>
      <c r="H1548" s="369"/>
      <c r="I1548" s="369"/>
      <c r="J1548" s="369"/>
      <c r="K1548" s="369"/>
      <c r="L1548" s="369"/>
      <c r="M1548" s="369"/>
      <c r="N1548" s="369"/>
      <c r="O1548" s="369"/>
      <c r="P1548" s="371"/>
      <c r="Q1548" s="465">
        <f>IF(C1548&gt;Allgemeines!$C$12,0,SUM(G1548,H1548,J1548,K1548,M1548:N1548)-SUM(I1548,L1548,O1548:P1548))</f>
        <v>0</v>
      </c>
      <c r="R1548" s="369"/>
      <c r="S1548" s="369"/>
      <c r="T1548" s="369"/>
      <c r="U1548" s="369"/>
      <c r="V1548" s="344">
        <f t="shared" si="309"/>
        <v>0</v>
      </c>
      <c r="W1548" s="345">
        <f>IF(ISBLANK($B1548),0,VLOOKUP($B1548,Listen!$A$2:$C$45,2,FALSE))</f>
        <v>0</v>
      </c>
      <c r="X1548" s="345">
        <f>IF(ISBLANK($B1548),0,VLOOKUP($B1548,Listen!$A$2:$C$45,3,FALSE))</f>
        <v>0</v>
      </c>
      <c r="Y1548" s="372">
        <f t="shared" si="311"/>
        <v>0</v>
      </c>
      <c r="Z1548" s="372">
        <f t="shared" si="300"/>
        <v>0</v>
      </c>
      <c r="AA1548" s="372">
        <f t="shared" si="300"/>
        <v>0</v>
      </c>
      <c r="AB1548" s="372">
        <f t="shared" si="300"/>
        <v>0</v>
      </c>
      <c r="AC1548" s="372">
        <f t="shared" si="300"/>
        <v>0</v>
      </c>
      <c r="AD1548" s="372">
        <f t="shared" si="300"/>
        <v>0</v>
      </c>
      <c r="AE1548" s="372">
        <f t="shared" si="300"/>
        <v>0</v>
      </c>
      <c r="AF1548" s="346">
        <f t="shared" si="310"/>
        <v>0</v>
      </c>
      <c r="AG1548" s="346">
        <f>IF(C1548=Allgemeines!$C$12,SAV!$V1548-SAV!$AH1548,HLOOKUP(Allgemeines!$C$12-1,$AI$4:$AO$2000,ROW(C1548)-3,FALSE)-$AH1548)</f>
        <v>0</v>
      </c>
      <c r="AH1548" s="346">
        <f>HLOOKUP(Allgemeines!$C$12,$AI$4:$AO$2000,ROW(C1548)-3,FALSE)</f>
        <v>0</v>
      </c>
      <c r="AI1548" s="346">
        <f t="shared" si="301"/>
        <v>0</v>
      </c>
      <c r="AJ1548" s="346">
        <f t="shared" si="302"/>
        <v>0</v>
      </c>
      <c r="AK1548" s="346">
        <f t="shared" si="303"/>
        <v>0</v>
      </c>
      <c r="AL1548" s="346">
        <f t="shared" si="304"/>
        <v>0</v>
      </c>
      <c r="AM1548" s="346">
        <f t="shared" si="305"/>
        <v>0</v>
      </c>
      <c r="AN1548" s="346">
        <f t="shared" si="306"/>
        <v>0</v>
      </c>
      <c r="AO1548" s="346">
        <f t="shared" si="307"/>
        <v>0</v>
      </c>
    </row>
    <row r="1549" spans="1:41" x14ac:dyDescent="0.25">
      <c r="A1549" s="369"/>
      <c r="B1549" s="369"/>
      <c r="C1549" s="370"/>
      <c r="D1549" s="369"/>
      <c r="E1549" s="369"/>
      <c r="F1549" s="369"/>
      <c r="G1549" s="344">
        <f t="shared" si="308"/>
        <v>0</v>
      </c>
      <c r="H1549" s="369"/>
      <c r="I1549" s="369"/>
      <c r="J1549" s="369"/>
      <c r="K1549" s="369"/>
      <c r="L1549" s="369"/>
      <c r="M1549" s="369"/>
      <c r="N1549" s="369"/>
      <c r="O1549" s="369"/>
      <c r="P1549" s="371"/>
      <c r="Q1549" s="465">
        <f>IF(C1549&gt;Allgemeines!$C$12,0,SUM(G1549,H1549,J1549,K1549,M1549:N1549)-SUM(I1549,L1549,O1549:P1549))</f>
        <v>0</v>
      </c>
      <c r="R1549" s="369"/>
      <c r="S1549" s="369"/>
      <c r="T1549" s="369"/>
      <c r="U1549" s="369"/>
      <c r="V1549" s="344">
        <f t="shared" si="309"/>
        <v>0</v>
      </c>
      <c r="W1549" s="345">
        <f>IF(ISBLANK($B1549),0,VLOOKUP($B1549,Listen!$A$2:$C$45,2,FALSE))</f>
        <v>0</v>
      </c>
      <c r="X1549" s="345">
        <f>IF(ISBLANK($B1549),0,VLOOKUP($B1549,Listen!$A$2:$C$45,3,FALSE))</f>
        <v>0</v>
      </c>
      <c r="Y1549" s="372">
        <f t="shared" si="311"/>
        <v>0</v>
      </c>
      <c r="Z1549" s="372">
        <f t="shared" si="300"/>
        <v>0</v>
      </c>
      <c r="AA1549" s="372">
        <f t="shared" si="300"/>
        <v>0</v>
      </c>
      <c r="AB1549" s="372">
        <f t="shared" si="300"/>
        <v>0</v>
      </c>
      <c r="AC1549" s="372">
        <f t="shared" si="300"/>
        <v>0</v>
      </c>
      <c r="AD1549" s="372">
        <f t="shared" si="300"/>
        <v>0</v>
      </c>
      <c r="AE1549" s="372">
        <f t="shared" si="300"/>
        <v>0</v>
      </c>
      <c r="AF1549" s="346">
        <f t="shared" si="310"/>
        <v>0</v>
      </c>
      <c r="AG1549" s="346">
        <f>IF(C1549=Allgemeines!$C$12,SAV!$V1549-SAV!$AH1549,HLOOKUP(Allgemeines!$C$12-1,$AI$4:$AO$2000,ROW(C1549)-3,FALSE)-$AH1549)</f>
        <v>0</v>
      </c>
      <c r="AH1549" s="346">
        <f>HLOOKUP(Allgemeines!$C$12,$AI$4:$AO$2000,ROW(C1549)-3,FALSE)</f>
        <v>0</v>
      </c>
      <c r="AI1549" s="346">
        <f t="shared" si="301"/>
        <v>0</v>
      </c>
      <c r="AJ1549" s="346">
        <f t="shared" si="302"/>
        <v>0</v>
      </c>
      <c r="AK1549" s="346">
        <f t="shared" si="303"/>
        <v>0</v>
      </c>
      <c r="AL1549" s="346">
        <f t="shared" si="304"/>
        <v>0</v>
      </c>
      <c r="AM1549" s="346">
        <f t="shared" si="305"/>
        <v>0</v>
      </c>
      <c r="AN1549" s="346">
        <f t="shared" si="306"/>
        <v>0</v>
      </c>
      <c r="AO1549" s="346">
        <f t="shared" si="307"/>
        <v>0</v>
      </c>
    </row>
    <row r="1550" spans="1:41" x14ac:dyDescent="0.25">
      <c r="A1550" s="369"/>
      <c r="B1550" s="369"/>
      <c r="C1550" s="370"/>
      <c r="D1550" s="369"/>
      <c r="E1550" s="369"/>
      <c r="F1550" s="369"/>
      <c r="G1550" s="344">
        <f t="shared" si="308"/>
        <v>0</v>
      </c>
      <c r="H1550" s="369"/>
      <c r="I1550" s="369"/>
      <c r="J1550" s="369"/>
      <c r="K1550" s="369"/>
      <c r="L1550" s="369"/>
      <c r="M1550" s="369"/>
      <c r="N1550" s="369"/>
      <c r="O1550" s="369"/>
      <c r="P1550" s="371"/>
      <c r="Q1550" s="465">
        <f>IF(C1550&gt;Allgemeines!$C$12,0,SUM(G1550,H1550,J1550,K1550,M1550:N1550)-SUM(I1550,L1550,O1550:P1550))</f>
        <v>0</v>
      </c>
      <c r="R1550" s="369"/>
      <c r="S1550" s="369"/>
      <c r="T1550" s="369"/>
      <c r="U1550" s="369"/>
      <c r="V1550" s="344">
        <f t="shared" si="309"/>
        <v>0</v>
      </c>
      <c r="W1550" s="345">
        <f>IF(ISBLANK($B1550),0,VLOOKUP($B1550,Listen!$A$2:$C$45,2,FALSE))</f>
        <v>0</v>
      </c>
      <c r="X1550" s="345">
        <f>IF(ISBLANK($B1550),0,VLOOKUP($B1550,Listen!$A$2:$C$45,3,FALSE))</f>
        <v>0</v>
      </c>
      <c r="Y1550" s="372">
        <f t="shared" si="311"/>
        <v>0</v>
      </c>
      <c r="Z1550" s="372">
        <f t="shared" si="300"/>
        <v>0</v>
      </c>
      <c r="AA1550" s="372">
        <f t="shared" si="300"/>
        <v>0</v>
      </c>
      <c r="AB1550" s="372">
        <f t="shared" si="300"/>
        <v>0</v>
      </c>
      <c r="AC1550" s="372">
        <f t="shared" si="300"/>
        <v>0</v>
      </c>
      <c r="AD1550" s="372">
        <f t="shared" si="300"/>
        <v>0</v>
      </c>
      <c r="AE1550" s="372">
        <f t="shared" si="300"/>
        <v>0</v>
      </c>
      <c r="AF1550" s="346">
        <f t="shared" si="310"/>
        <v>0</v>
      </c>
      <c r="AG1550" s="346">
        <f>IF(C1550=Allgemeines!$C$12,SAV!$V1550-SAV!$AH1550,HLOOKUP(Allgemeines!$C$12-1,$AI$4:$AO$2000,ROW(C1550)-3,FALSE)-$AH1550)</f>
        <v>0</v>
      </c>
      <c r="AH1550" s="346">
        <f>HLOOKUP(Allgemeines!$C$12,$AI$4:$AO$2000,ROW(C1550)-3,FALSE)</f>
        <v>0</v>
      </c>
      <c r="AI1550" s="346">
        <f t="shared" si="301"/>
        <v>0</v>
      </c>
      <c r="AJ1550" s="346">
        <f t="shared" si="302"/>
        <v>0</v>
      </c>
      <c r="AK1550" s="346">
        <f t="shared" si="303"/>
        <v>0</v>
      </c>
      <c r="AL1550" s="346">
        <f t="shared" si="304"/>
        <v>0</v>
      </c>
      <c r="AM1550" s="346">
        <f t="shared" si="305"/>
        <v>0</v>
      </c>
      <c r="AN1550" s="346">
        <f t="shared" si="306"/>
        <v>0</v>
      </c>
      <c r="AO1550" s="346">
        <f t="shared" si="307"/>
        <v>0</v>
      </c>
    </row>
    <row r="1551" spans="1:41" x14ac:dyDescent="0.25">
      <c r="A1551" s="369"/>
      <c r="B1551" s="369"/>
      <c r="C1551" s="370"/>
      <c r="D1551" s="369"/>
      <c r="E1551" s="369"/>
      <c r="F1551" s="369"/>
      <c r="G1551" s="344">
        <f t="shared" si="308"/>
        <v>0</v>
      </c>
      <c r="H1551" s="369"/>
      <c r="I1551" s="369"/>
      <c r="J1551" s="369"/>
      <c r="K1551" s="369"/>
      <c r="L1551" s="369"/>
      <c r="M1551" s="369"/>
      <c r="N1551" s="369"/>
      <c r="O1551" s="369"/>
      <c r="P1551" s="371"/>
      <c r="Q1551" s="465">
        <f>IF(C1551&gt;Allgemeines!$C$12,0,SUM(G1551,H1551,J1551,K1551,M1551:N1551)-SUM(I1551,L1551,O1551:P1551))</f>
        <v>0</v>
      </c>
      <c r="R1551" s="369"/>
      <c r="S1551" s="369"/>
      <c r="T1551" s="369"/>
      <c r="U1551" s="369"/>
      <c r="V1551" s="344">
        <f t="shared" si="309"/>
        <v>0</v>
      </c>
      <c r="W1551" s="345">
        <f>IF(ISBLANK($B1551),0,VLOOKUP($B1551,Listen!$A$2:$C$45,2,FALSE))</f>
        <v>0</v>
      </c>
      <c r="X1551" s="345">
        <f>IF(ISBLANK($B1551),0,VLOOKUP($B1551,Listen!$A$2:$C$45,3,FALSE))</f>
        <v>0</v>
      </c>
      <c r="Y1551" s="372">
        <f t="shared" si="311"/>
        <v>0</v>
      </c>
      <c r="Z1551" s="372">
        <f t="shared" si="300"/>
        <v>0</v>
      </c>
      <c r="AA1551" s="372">
        <f t="shared" si="300"/>
        <v>0</v>
      </c>
      <c r="AB1551" s="372">
        <f t="shared" si="300"/>
        <v>0</v>
      </c>
      <c r="AC1551" s="372">
        <f t="shared" si="300"/>
        <v>0</v>
      </c>
      <c r="AD1551" s="372">
        <f t="shared" si="300"/>
        <v>0</v>
      </c>
      <c r="AE1551" s="372">
        <f t="shared" si="300"/>
        <v>0</v>
      </c>
      <c r="AF1551" s="346">
        <f t="shared" si="310"/>
        <v>0</v>
      </c>
      <c r="AG1551" s="346">
        <f>IF(C1551=Allgemeines!$C$12,SAV!$V1551-SAV!$AH1551,HLOOKUP(Allgemeines!$C$12-1,$AI$4:$AO$2000,ROW(C1551)-3,FALSE)-$AH1551)</f>
        <v>0</v>
      </c>
      <c r="AH1551" s="346">
        <f>HLOOKUP(Allgemeines!$C$12,$AI$4:$AO$2000,ROW(C1551)-3,FALSE)</f>
        <v>0</v>
      </c>
      <c r="AI1551" s="346">
        <f t="shared" si="301"/>
        <v>0</v>
      </c>
      <c r="AJ1551" s="346">
        <f t="shared" si="302"/>
        <v>0</v>
      </c>
      <c r="AK1551" s="346">
        <f t="shared" si="303"/>
        <v>0</v>
      </c>
      <c r="AL1551" s="346">
        <f t="shared" si="304"/>
        <v>0</v>
      </c>
      <c r="AM1551" s="346">
        <f t="shared" si="305"/>
        <v>0</v>
      </c>
      <c r="AN1551" s="346">
        <f t="shared" si="306"/>
        <v>0</v>
      </c>
      <c r="AO1551" s="346">
        <f t="shared" si="307"/>
        <v>0</v>
      </c>
    </row>
    <row r="1552" spans="1:41" x14ac:dyDescent="0.25">
      <c r="A1552" s="369"/>
      <c r="B1552" s="369"/>
      <c r="C1552" s="370"/>
      <c r="D1552" s="369"/>
      <c r="E1552" s="369"/>
      <c r="F1552" s="369"/>
      <c r="G1552" s="344">
        <f t="shared" si="308"/>
        <v>0</v>
      </c>
      <c r="H1552" s="369"/>
      <c r="I1552" s="369"/>
      <c r="J1552" s="369"/>
      <c r="K1552" s="369"/>
      <c r="L1552" s="369"/>
      <c r="M1552" s="369"/>
      <c r="N1552" s="369"/>
      <c r="O1552" s="369"/>
      <c r="P1552" s="371"/>
      <c r="Q1552" s="465">
        <f>IF(C1552&gt;Allgemeines!$C$12,0,SUM(G1552,H1552,J1552,K1552,M1552:N1552)-SUM(I1552,L1552,O1552:P1552))</f>
        <v>0</v>
      </c>
      <c r="R1552" s="369"/>
      <c r="S1552" s="369"/>
      <c r="T1552" s="369"/>
      <c r="U1552" s="369"/>
      <c r="V1552" s="344">
        <f t="shared" si="309"/>
        <v>0</v>
      </c>
      <c r="W1552" s="345">
        <f>IF(ISBLANK($B1552),0,VLOOKUP($B1552,Listen!$A$2:$C$45,2,FALSE))</f>
        <v>0</v>
      </c>
      <c r="X1552" s="345">
        <f>IF(ISBLANK($B1552),0,VLOOKUP($B1552,Listen!$A$2:$C$45,3,FALSE))</f>
        <v>0</v>
      </c>
      <c r="Y1552" s="372">
        <f t="shared" si="311"/>
        <v>0</v>
      </c>
      <c r="Z1552" s="372">
        <f t="shared" si="300"/>
        <v>0</v>
      </c>
      <c r="AA1552" s="372">
        <f t="shared" si="300"/>
        <v>0</v>
      </c>
      <c r="AB1552" s="372">
        <f t="shared" si="300"/>
        <v>0</v>
      </c>
      <c r="AC1552" s="372">
        <f t="shared" si="300"/>
        <v>0</v>
      </c>
      <c r="AD1552" s="372">
        <f t="shared" si="300"/>
        <v>0</v>
      </c>
      <c r="AE1552" s="372">
        <f t="shared" si="300"/>
        <v>0</v>
      </c>
      <c r="AF1552" s="346">
        <f t="shared" si="310"/>
        <v>0</v>
      </c>
      <c r="AG1552" s="346">
        <f>IF(C1552=Allgemeines!$C$12,SAV!$V1552-SAV!$AH1552,HLOOKUP(Allgemeines!$C$12-1,$AI$4:$AO$2000,ROW(C1552)-3,FALSE)-$AH1552)</f>
        <v>0</v>
      </c>
      <c r="AH1552" s="346">
        <f>HLOOKUP(Allgemeines!$C$12,$AI$4:$AO$2000,ROW(C1552)-3,FALSE)</f>
        <v>0</v>
      </c>
      <c r="AI1552" s="346">
        <f t="shared" si="301"/>
        <v>0</v>
      </c>
      <c r="AJ1552" s="346">
        <f t="shared" si="302"/>
        <v>0</v>
      </c>
      <c r="AK1552" s="346">
        <f t="shared" si="303"/>
        <v>0</v>
      </c>
      <c r="AL1552" s="346">
        <f t="shared" si="304"/>
        <v>0</v>
      </c>
      <c r="AM1552" s="346">
        <f t="shared" si="305"/>
        <v>0</v>
      </c>
      <c r="AN1552" s="346">
        <f t="shared" si="306"/>
        <v>0</v>
      </c>
      <c r="AO1552" s="346">
        <f t="shared" si="307"/>
        <v>0</v>
      </c>
    </row>
    <row r="1553" spans="1:41" x14ac:dyDescent="0.25">
      <c r="A1553" s="369"/>
      <c r="B1553" s="369"/>
      <c r="C1553" s="370"/>
      <c r="D1553" s="369"/>
      <c r="E1553" s="369"/>
      <c r="F1553" s="369"/>
      <c r="G1553" s="344">
        <f t="shared" si="308"/>
        <v>0</v>
      </c>
      <c r="H1553" s="369"/>
      <c r="I1553" s="369"/>
      <c r="J1553" s="369"/>
      <c r="K1553" s="369"/>
      <c r="L1553" s="369"/>
      <c r="M1553" s="369"/>
      <c r="N1553" s="369"/>
      <c r="O1553" s="369"/>
      <c r="P1553" s="371"/>
      <c r="Q1553" s="465">
        <f>IF(C1553&gt;Allgemeines!$C$12,0,SUM(G1553,H1553,J1553,K1553,M1553:N1553)-SUM(I1553,L1553,O1553:P1553))</f>
        <v>0</v>
      </c>
      <c r="R1553" s="369"/>
      <c r="S1553" s="369"/>
      <c r="T1553" s="369"/>
      <c r="U1553" s="369"/>
      <c r="V1553" s="344">
        <f t="shared" si="309"/>
        <v>0</v>
      </c>
      <c r="W1553" s="345">
        <f>IF(ISBLANK($B1553),0,VLOOKUP($B1553,Listen!$A$2:$C$45,2,FALSE))</f>
        <v>0</v>
      </c>
      <c r="X1553" s="345">
        <f>IF(ISBLANK($B1553),0,VLOOKUP($B1553,Listen!$A$2:$C$45,3,FALSE))</f>
        <v>0</v>
      </c>
      <c r="Y1553" s="372">
        <f t="shared" si="311"/>
        <v>0</v>
      </c>
      <c r="Z1553" s="372">
        <f t="shared" si="300"/>
        <v>0</v>
      </c>
      <c r="AA1553" s="372">
        <f t="shared" si="300"/>
        <v>0</v>
      </c>
      <c r="AB1553" s="372">
        <f t="shared" si="300"/>
        <v>0</v>
      </c>
      <c r="AC1553" s="372">
        <f t="shared" si="300"/>
        <v>0</v>
      </c>
      <c r="AD1553" s="372">
        <f t="shared" si="300"/>
        <v>0</v>
      </c>
      <c r="AE1553" s="372">
        <f t="shared" si="300"/>
        <v>0</v>
      </c>
      <c r="AF1553" s="346">
        <f t="shared" si="310"/>
        <v>0</v>
      </c>
      <c r="AG1553" s="346">
        <f>IF(C1553=Allgemeines!$C$12,SAV!$V1553-SAV!$AH1553,HLOOKUP(Allgemeines!$C$12-1,$AI$4:$AO$2000,ROW(C1553)-3,FALSE)-$AH1553)</f>
        <v>0</v>
      </c>
      <c r="AH1553" s="346">
        <f>HLOOKUP(Allgemeines!$C$12,$AI$4:$AO$2000,ROW(C1553)-3,FALSE)</f>
        <v>0</v>
      </c>
      <c r="AI1553" s="346">
        <f t="shared" si="301"/>
        <v>0</v>
      </c>
      <c r="AJ1553" s="346">
        <f t="shared" si="302"/>
        <v>0</v>
      </c>
      <c r="AK1553" s="346">
        <f t="shared" si="303"/>
        <v>0</v>
      </c>
      <c r="AL1553" s="346">
        <f t="shared" si="304"/>
        <v>0</v>
      </c>
      <c r="AM1553" s="346">
        <f t="shared" si="305"/>
        <v>0</v>
      </c>
      <c r="AN1553" s="346">
        <f t="shared" si="306"/>
        <v>0</v>
      </c>
      <c r="AO1553" s="346">
        <f t="shared" si="307"/>
        <v>0</v>
      </c>
    </row>
    <row r="1554" spans="1:41" x14ac:dyDescent="0.25">
      <c r="A1554" s="369"/>
      <c r="B1554" s="369"/>
      <c r="C1554" s="370"/>
      <c r="D1554" s="369"/>
      <c r="E1554" s="369"/>
      <c r="F1554" s="369"/>
      <c r="G1554" s="344">
        <f t="shared" si="308"/>
        <v>0</v>
      </c>
      <c r="H1554" s="369"/>
      <c r="I1554" s="369"/>
      <c r="J1554" s="369"/>
      <c r="K1554" s="369"/>
      <c r="L1554" s="369"/>
      <c r="M1554" s="369"/>
      <c r="N1554" s="369"/>
      <c r="O1554" s="369"/>
      <c r="P1554" s="371"/>
      <c r="Q1554" s="465">
        <f>IF(C1554&gt;Allgemeines!$C$12,0,SUM(G1554,H1554,J1554,K1554,M1554:N1554)-SUM(I1554,L1554,O1554:P1554))</f>
        <v>0</v>
      </c>
      <c r="R1554" s="369"/>
      <c r="S1554" s="369"/>
      <c r="T1554" s="369"/>
      <c r="U1554" s="369"/>
      <c r="V1554" s="344">
        <f t="shared" si="309"/>
        <v>0</v>
      </c>
      <c r="W1554" s="345">
        <f>IF(ISBLANK($B1554),0,VLOOKUP($B1554,Listen!$A$2:$C$45,2,FALSE))</f>
        <v>0</v>
      </c>
      <c r="X1554" s="345">
        <f>IF(ISBLANK($B1554),0,VLOOKUP($B1554,Listen!$A$2:$C$45,3,FALSE))</f>
        <v>0</v>
      </c>
      <c r="Y1554" s="372">
        <f t="shared" si="311"/>
        <v>0</v>
      </c>
      <c r="Z1554" s="372">
        <f t="shared" si="300"/>
        <v>0</v>
      </c>
      <c r="AA1554" s="372">
        <f t="shared" si="300"/>
        <v>0</v>
      </c>
      <c r="AB1554" s="372">
        <f t="shared" si="300"/>
        <v>0</v>
      </c>
      <c r="AC1554" s="372">
        <f t="shared" si="300"/>
        <v>0</v>
      </c>
      <c r="AD1554" s="372">
        <f t="shared" si="300"/>
        <v>0</v>
      </c>
      <c r="AE1554" s="372">
        <f t="shared" si="300"/>
        <v>0</v>
      </c>
      <c r="AF1554" s="346">
        <f t="shared" si="310"/>
        <v>0</v>
      </c>
      <c r="AG1554" s="346">
        <f>IF(C1554=Allgemeines!$C$12,SAV!$V1554-SAV!$AH1554,HLOOKUP(Allgemeines!$C$12-1,$AI$4:$AO$2000,ROW(C1554)-3,FALSE)-$AH1554)</f>
        <v>0</v>
      </c>
      <c r="AH1554" s="346">
        <f>HLOOKUP(Allgemeines!$C$12,$AI$4:$AO$2000,ROW(C1554)-3,FALSE)</f>
        <v>0</v>
      </c>
      <c r="AI1554" s="346">
        <f t="shared" si="301"/>
        <v>0</v>
      </c>
      <c r="AJ1554" s="346">
        <f t="shared" si="302"/>
        <v>0</v>
      </c>
      <c r="AK1554" s="346">
        <f t="shared" si="303"/>
        <v>0</v>
      </c>
      <c r="AL1554" s="346">
        <f t="shared" si="304"/>
        <v>0</v>
      </c>
      <c r="AM1554" s="346">
        <f t="shared" si="305"/>
        <v>0</v>
      </c>
      <c r="AN1554" s="346">
        <f t="shared" si="306"/>
        <v>0</v>
      </c>
      <c r="AO1554" s="346">
        <f t="shared" si="307"/>
        <v>0</v>
      </c>
    </row>
    <row r="1555" spans="1:41" x14ac:dyDescent="0.25">
      <c r="A1555" s="369"/>
      <c r="B1555" s="369"/>
      <c r="C1555" s="370"/>
      <c r="D1555" s="369"/>
      <c r="E1555" s="369"/>
      <c r="F1555" s="369"/>
      <c r="G1555" s="344">
        <f t="shared" si="308"/>
        <v>0</v>
      </c>
      <c r="H1555" s="369"/>
      <c r="I1555" s="369"/>
      <c r="J1555" s="369"/>
      <c r="K1555" s="369"/>
      <c r="L1555" s="369"/>
      <c r="M1555" s="369"/>
      <c r="N1555" s="369"/>
      <c r="O1555" s="369"/>
      <c r="P1555" s="371"/>
      <c r="Q1555" s="465">
        <f>IF(C1555&gt;Allgemeines!$C$12,0,SUM(G1555,H1555,J1555,K1555,M1555:N1555)-SUM(I1555,L1555,O1555:P1555))</f>
        <v>0</v>
      </c>
      <c r="R1555" s="369"/>
      <c r="S1555" s="369"/>
      <c r="T1555" s="369"/>
      <c r="U1555" s="369"/>
      <c r="V1555" s="344">
        <f t="shared" si="309"/>
        <v>0</v>
      </c>
      <c r="W1555" s="345">
        <f>IF(ISBLANK($B1555),0,VLOOKUP($B1555,Listen!$A$2:$C$45,2,FALSE))</f>
        <v>0</v>
      </c>
      <c r="X1555" s="345">
        <f>IF(ISBLANK($B1555),0,VLOOKUP($B1555,Listen!$A$2:$C$45,3,FALSE))</f>
        <v>0</v>
      </c>
      <c r="Y1555" s="372">
        <f t="shared" si="311"/>
        <v>0</v>
      </c>
      <c r="Z1555" s="372">
        <f t="shared" si="300"/>
        <v>0</v>
      </c>
      <c r="AA1555" s="372">
        <f t="shared" si="300"/>
        <v>0</v>
      </c>
      <c r="AB1555" s="372">
        <f t="shared" si="300"/>
        <v>0</v>
      </c>
      <c r="AC1555" s="372">
        <f t="shared" si="300"/>
        <v>0</v>
      </c>
      <c r="AD1555" s="372">
        <f t="shared" si="300"/>
        <v>0</v>
      </c>
      <c r="AE1555" s="372">
        <f t="shared" si="300"/>
        <v>0</v>
      </c>
      <c r="AF1555" s="346">
        <f t="shared" si="310"/>
        <v>0</v>
      </c>
      <c r="AG1555" s="346">
        <f>IF(C1555=Allgemeines!$C$12,SAV!$V1555-SAV!$AH1555,HLOOKUP(Allgemeines!$C$12-1,$AI$4:$AO$2000,ROW(C1555)-3,FALSE)-$AH1555)</f>
        <v>0</v>
      </c>
      <c r="AH1555" s="346">
        <f>HLOOKUP(Allgemeines!$C$12,$AI$4:$AO$2000,ROW(C1555)-3,FALSE)</f>
        <v>0</v>
      </c>
      <c r="AI1555" s="346">
        <f t="shared" si="301"/>
        <v>0</v>
      </c>
      <c r="AJ1555" s="346">
        <f t="shared" si="302"/>
        <v>0</v>
      </c>
      <c r="AK1555" s="346">
        <f t="shared" si="303"/>
        <v>0</v>
      </c>
      <c r="AL1555" s="346">
        <f t="shared" si="304"/>
        <v>0</v>
      </c>
      <c r="AM1555" s="346">
        <f t="shared" si="305"/>
        <v>0</v>
      </c>
      <c r="AN1555" s="346">
        <f t="shared" si="306"/>
        <v>0</v>
      </c>
      <c r="AO1555" s="346">
        <f t="shared" si="307"/>
        <v>0</v>
      </c>
    </row>
    <row r="1556" spans="1:41" x14ac:dyDescent="0.25">
      <c r="A1556" s="369"/>
      <c r="B1556" s="369"/>
      <c r="C1556" s="370"/>
      <c r="D1556" s="369"/>
      <c r="E1556" s="369"/>
      <c r="F1556" s="369"/>
      <c r="G1556" s="344">
        <f t="shared" si="308"/>
        <v>0</v>
      </c>
      <c r="H1556" s="369"/>
      <c r="I1556" s="369"/>
      <c r="J1556" s="369"/>
      <c r="K1556" s="369"/>
      <c r="L1556" s="369"/>
      <c r="M1556" s="369"/>
      <c r="N1556" s="369"/>
      <c r="O1556" s="369"/>
      <c r="P1556" s="371"/>
      <c r="Q1556" s="465">
        <f>IF(C1556&gt;Allgemeines!$C$12,0,SUM(G1556,H1556,J1556,K1556,M1556:N1556)-SUM(I1556,L1556,O1556:P1556))</f>
        <v>0</v>
      </c>
      <c r="R1556" s="369"/>
      <c r="S1556" s="369"/>
      <c r="T1556" s="369"/>
      <c r="U1556" s="369"/>
      <c r="V1556" s="344">
        <f t="shared" si="309"/>
        <v>0</v>
      </c>
      <c r="W1556" s="345">
        <f>IF(ISBLANK($B1556),0,VLOOKUP($B1556,Listen!$A$2:$C$45,2,FALSE))</f>
        <v>0</v>
      </c>
      <c r="X1556" s="345">
        <f>IF(ISBLANK($B1556),0,VLOOKUP($B1556,Listen!$A$2:$C$45,3,FALSE))</f>
        <v>0</v>
      </c>
      <c r="Y1556" s="372">
        <f t="shared" si="311"/>
        <v>0</v>
      </c>
      <c r="Z1556" s="372">
        <f t="shared" si="300"/>
        <v>0</v>
      </c>
      <c r="AA1556" s="372">
        <f t="shared" si="300"/>
        <v>0</v>
      </c>
      <c r="AB1556" s="372">
        <f t="shared" si="300"/>
        <v>0</v>
      </c>
      <c r="AC1556" s="372">
        <f t="shared" si="300"/>
        <v>0</v>
      </c>
      <c r="AD1556" s="372">
        <f t="shared" si="300"/>
        <v>0</v>
      </c>
      <c r="AE1556" s="372">
        <f t="shared" si="300"/>
        <v>0</v>
      </c>
      <c r="AF1556" s="346">
        <f t="shared" si="310"/>
        <v>0</v>
      </c>
      <c r="AG1556" s="346">
        <f>IF(C1556=Allgemeines!$C$12,SAV!$V1556-SAV!$AH1556,HLOOKUP(Allgemeines!$C$12-1,$AI$4:$AO$2000,ROW(C1556)-3,FALSE)-$AH1556)</f>
        <v>0</v>
      </c>
      <c r="AH1556" s="346">
        <f>HLOOKUP(Allgemeines!$C$12,$AI$4:$AO$2000,ROW(C1556)-3,FALSE)</f>
        <v>0</v>
      </c>
      <c r="AI1556" s="346">
        <f t="shared" si="301"/>
        <v>0</v>
      </c>
      <c r="AJ1556" s="346">
        <f t="shared" si="302"/>
        <v>0</v>
      </c>
      <c r="AK1556" s="346">
        <f t="shared" si="303"/>
        <v>0</v>
      </c>
      <c r="AL1556" s="346">
        <f t="shared" si="304"/>
        <v>0</v>
      </c>
      <c r="AM1556" s="346">
        <f t="shared" si="305"/>
        <v>0</v>
      </c>
      <c r="AN1556" s="346">
        <f t="shared" si="306"/>
        <v>0</v>
      </c>
      <c r="AO1556" s="346">
        <f t="shared" si="307"/>
        <v>0</v>
      </c>
    </row>
    <row r="1557" spans="1:41" x14ac:dyDescent="0.25">
      <c r="A1557" s="369"/>
      <c r="B1557" s="369"/>
      <c r="C1557" s="370"/>
      <c r="D1557" s="369"/>
      <c r="E1557" s="369"/>
      <c r="F1557" s="369"/>
      <c r="G1557" s="344">
        <f t="shared" si="308"/>
        <v>0</v>
      </c>
      <c r="H1557" s="369"/>
      <c r="I1557" s="369"/>
      <c r="J1557" s="369"/>
      <c r="K1557" s="369"/>
      <c r="L1557" s="369"/>
      <c r="M1557" s="369"/>
      <c r="N1557" s="369"/>
      <c r="O1557" s="369"/>
      <c r="P1557" s="371"/>
      <c r="Q1557" s="465">
        <f>IF(C1557&gt;Allgemeines!$C$12,0,SUM(G1557,H1557,J1557,K1557,M1557:N1557)-SUM(I1557,L1557,O1557:P1557))</f>
        <v>0</v>
      </c>
      <c r="R1557" s="369"/>
      <c r="S1557" s="369"/>
      <c r="T1557" s="369"/>
      <c r="U1557" s="369"/>
      <c r="V1557" s="344">
        <f t="shared" si="309"/>
        <v>0</v>
      </c>
      <c r="W1557" s="345">
        <f>IF(ISBLANK($B1557),0,VLOOKUP($B1557,Listen!$A$2:$C$45,2,FALSE))</f>
        <v>0</v>
      </c>
      <c r="X1557" s="345">
        <f>IF(ISBLANK($B1557),0,VLOOKUP($B1557,Listen!$A$2:$C$45,3,FALSE))</f>
        <v>0</v>
      </c>
      <c r="Y1557" s="372">
        <f t="shared" si="311"/>
        <v>0</v>
      </c>
      <c r="Z1557" s="372">
        <f t="shared" si="300"/>
        <v>0</v>
      </c>
      <c r="AA1557" s="372">
        <f t="shared" si="300"/>
        <v>0</v>
      </c>
      <c r="AB1557" s="372">
        <f t="shared" si="300"/>
        <v>0</v>
      </c>
      <c r="AC1557" s="372">
        <f t="shared" si="300"/>
        <v>0</v>
      </c>
      <c r="AD1557" s="372">
        <f t="shared" si="300"/>
        <v>0</v>
      </c>
      <c r="AE1557" s="372">
        <f t="shared" si="300"/>
        <v>0</v>
      </c>
      <c r="AF1557" s="346">
        <f t="shared" si="310"/>
        <v>0</v>
      </c>
      <c r="AG1557" s="346">
        <f>IF(C1557=Allgemeines!$C$12,SAV!$V1557-SAV!$AH1557,HLOOKUP(Allgemeines!$C$12-1,$AI$4:$AO$2000,ROW(C1557)-3,FALSE)-$AH1557)</f>
        <v>0</v>
      </c>
      <c r="AH1557" s="346">
        <f>HLOOKUP(Allgemeines!$C$12,$AI$4:$AO$2000,ROW(C1557)-3,FALSE)</f>
        <v>0</v>
      </c>
      <c r="AI1557" s="346">
        <f t="shared" si="301"/>
        <v>0</v>
      </c>
      <c r="AJ1557" s="346">
        <f t="shared" si="302"/>
        <v>0</v>
      </c>
      <c r="AK1557" s="346">
        <f t="shared" si="303"/>
        <v>0</v>
      </c>
      <c r="AL1557" s="346">
        <f t="shared" si="304"/>
        <v>0</v>
      </c>
      <c r="AM1557" s="346">
        <f t="shared" si="305"/>
        <v>0</v>
      </c>
      <c r="AN1557" s="346">
        <f t="shared" si="306"/>
        <v>0</v>
      </c>
      <c r="AO1557" s="346">
        <f t="shared" si="307"/>
        <v>0</v>
      </c>
    </row>
    <row r="1558" spans="1:41" x14ac:dyDescent="0.25">
      <c r="A1558" s="369"/>
      <c r="B1558" s="369"/>
      <c r="C1558" s="370"/>
      <c r="D1558" s="369"/>
      <c r="E1558" s="369"/>
      <c r="F1558" s="369"/>
      <c r="G1558" s="344">
        <f t="shared" si="308"/>
        <v>0</v>
      </c>
      <c r="H1558" s="369"/>
      <c r="I1558" s="369"/>
      <c r="J1558" s="369"/>
      <c r="K1558" s="369"/>
      <c r="L1558" s="369"/>
      <c r="M1558" s="369"/>
      <c r="N1558" s="369"/>
      <c r="O1558" s="369"/>
      <c r="P1558" s="371"/>
      <c r="Q1558" s="465">
        <f>IF(C1558&gt;Allgemeines!$C$12,0,SUM(G1558,H1558,J1558,K1558,M1558:N1558)-SUM(I1558,L1558,O1558:P1558))</f>
        <v>0</v>
      </c>
      <c r="R1558" s="369"/>
      <c r="S1558" s="369"/>
      <c r="T1558" s="369"/>
      <c r="U1558" s="369"/>
      <c r="V1558" s="344">
        <f t="shared" si="309"/>
        <v>0</v>
      </c>
      <c r="W1558" s="345">
        <f>IF(ISBLANK($B1558),0,VLOOKUP($B1558,Listen!$A$2:$C$45,2,FALSE))</f>
        <v>0</v>
      </c>
      <c r="X1558" s="345">
        <f>IF(ISBLANK($B1558),0,VLOOKUP($B1558,Listen!$A$2:$C$45,3,FALSE))</f>
        <v>0</v>
      </c>
      <c r="Y1558" s="372">
        <f t="shared" si="311"/>
        <v>0</v>
      </c>
      <c r="Z1558" s="372">
        <f t="shared" si="300"/>
        <v>0</v>
      </c>
      <c r="AA1558" s="372">
        <f t="shared" si="300"/>
        <v>0</v>
      </c>
      <c r="AB1558" s="372">
        <f t="shared" si="300"/>
        <v>0</v>
      </c>
      <c r="AC1558" s="372">
        <f t="shared" si="300"/>
        <v>0</v>
      </c>
      <c r="AD1558" s="372">
        <f t="shared" si="300"/>
        <v>0</v>
      </c>
      <c r="AE1558" s="372">
        <f t="shared" si="300"/>
        <v>0</v>
      </c>
      <c r="AF1558" s="346">
        <f t="shared" si="310"/>
        <v>0</v>
      </c>
      <c r="AG1558" s="346">
        <f>IF(C1558=Allgemeines!$C$12,SAV!$V1558-SAV!$AH1558,HLOOKUP(Allgemeines!$C$12-1,$AI$4:$AO$2000,ROW(C1558)-3,FALSE)-$AH1558)</f>
        <v>0</v>
      </c>
      <c r="AH1558" s="346">
        <f>HLOOKUP(Allgemeines!$C$12,$AI$4:$AO$2000,ROW(C1558)-3,FALSE)</f>
        <v>0</v>
      </c>
      <c r="AI1558" s="346">
        <f t="shared" si="301"/>
        <v>0</v>
      </c>
      <c r="AJ1558" s="346">
        <f t="shared" si="302"/>
        <v>0</v>
      </c>
      <c r="AK1558" s="346">
        <f t="shared" si="303"/>
        <v>0</v>
      </c>
      <c r="AL1558" s="346">
        <f t="shared" si="304"/>
        <v>0</v>
      </c>
      <c r="AM1558" s="346">
        <f t="shared" si="305"/>
        <v>0</v>
      </c>
      <c r="AN1558" s="346">
        <f t="shared" si="306"/>
        <v>0</v>
      </c>
      <c r="AO1558" s="346">
        <f t="shared" si="307"/>
        <v>0</v>
      </c>
    </row>
    <row r="1559" spans="1:41" x14ac:dyDescent="0.25">
      <c r="A1559" s="369"/>
      <c r="B1559" s="369"/>
      <c r="C1559" s="370"/>
      <c r="D1559" s="369"/>
      <c r="E1559" s="369"/>
      <c r="F1559" s="369"/>
      <c r="G1559" s="344">
        <f t="shared" si="308"/>
        <v>0</v>
      </c>
      <c r="H1559" s="369"/>
      <c r="I1559" s="369"/>
      <c r="J1559" s="369"/>
      <c r="K1559" s="369"/>
      <c r="L1559" s="369"/>
      <c r="M1559" s="369"/>
      <c r="N1559" s="369"/>
      <c r="O1559" s="369"/>
      <c r="P1559" s="371"/>
      <c r="Q1559" s="465">
        <f>IF(C1559&gt;Allgemeines!$C$12,0,SUM(G1559,H1559,J1559,K1559,M1559:N1559)-SUM(I1559,L1559,O1559:P1559))</f>
        <v>0</v>
      </c>
      <c r="R1559" s="369"/>
      <c r="S1559" s="369"/>
      <c r="T1559" s="369"/>
      <c r="U1559" s="369"/>
      <c r="V1559" s="344">
        <f t="shared" si="309"/>
        <v>0</v>
      </c>
      <c r="W1559" s="345">
        <f>IF(ISBLANK($B1559),0,VLOOKUP($B1559,Listen!$A$2:$C$45,2,FALSE))</f>
        <v>0</v>
      </c>
      <c r="X1559" s="345">
        <f>IF(ISBLANK($B1559),0,VLOOKUP($B1559,Listen!$A$2:$C$45,3,FALSE))</f>
        <v>0</v>
      </c>
      <c r="Y1559" s="372">
        <f t="shared" si="311"/>
        <v>0</v>
      </c>
      <c r="Z1559" s="372">
        <f t="shared" si="300"/>
        <v>0</v>
      </c>
      <c r="AA1559" s="372">
        <f t="shared" si="300"/>
        <v>0</v>
      </c>
      <c r="AB1559" s="372">
        <f t="shared" si="300"/>
        <v>0</v>
      </c>
      <c r="AC1559" s="372">
        <f t="shared" si="300"/>
        <v>0</v>
      </c>
      <c r="AD1559" s="372">
        <f t="shared" si="300"/>
        <v>0</v>
      </c>
      <c r="AE1559" s="372">
        <f t="shared" si="300"/>
        <v>0</v>
      </c>
      <c r="AF1559" s="346">
        <f t="shared" si="310"/>
        <v>0</v>
      </c>
      <c r="AG1559" s="346">
        <f>IF(C1559=Allgemeines!$C$12,SAV!$V1559-SAV!$AH1559,HLOOKUP(Allgemeines!$C$12-1,$AI$4:$AO$2000,ROW(C1559)-3,FALSE)-$AH1559)</f>
        <v>0</v>
      </c>
      <c r="AH1559" s="346">
        <f>HLOOKUP(Allgemeines!$C$12,$AI$4:$AO$2000,ROW(C1559)-3,FALSE)</f>
        <v>0</v>
      </c>
      <c r="AI1559" s="346">
        <f t="shared" si="301"/>
        <v>0</v>
      </c>
      <c r="AJ1559" s="346">
        <f t="shared" si="302"/>
        <v>0</v>
      </c>
      <c r="AK1559" s="346">
        <f t="shared" si="303"/>
        <v>0</v>
      </c>
      <c r="AL1559" s="346">
        <f t="shared" si="304"/>
        <v>0</v>
      </c>
      <c r="AM1559" s="346">
        <f t="shared" si="305"/>
        <v>0</v>
      </c>
      <c r="AN1559" s="346">
        <f t="shared" si="306"/>
        <v>0</v>
      </c>
      <c r="AO1559" s="346">
        <f t="shared" si="307"/>
        <v>0</v>
      </c>
    </row>
    <row r="1560" spans="1:41" x14ac:dyDescent="0.25">
      <c r="A1560" s="369"/>
      <c r="B1560" s="369"/>
      <c r="C1560" s="370"/>
      <c r="D1560" s="369"/>
      <c r="E1560" s="369"/>
      <c r="F1560" s="369"/>
      <c r="G1560" s="344">
        <f t="shared" si="308"/>
        <v>0</v>
      </c>
      <c r="H1560" s="369"/>
      <c r="I1560" s="369"/>
      <c r="J1560" s="369"/>
      <c r="K1560" s="369"/>
      <c r="L1560" s="369"/>
      <c r="M1560" s="369"/>
      <c r="N1560" s="369"/>
      <c r="O1560" s="369"/>
      <c r="P1560" s="371"/>
      <c r="Q1560" s="465">
        <f>IF(C1560&gt;Allgemeines!$C$12,0,SUM(G1560,H1560,J1560,K1560,M1560:N1560)-SUM(I1560,L1560,O1560:P1560))</f>
        <v>0</v>
      </c>
      <c r="R1560" s="369"/>
      <c r="S1560" s="369"/>
      <c r="T1560" s="369"/>
      <c r="U1560" s="369"/>
      <c r="V1560" s="344">
        <f t="shared" si="309"/>
        <v>0</v>
      </c>
      <c r="W1560" s="345">
        <f>IF(ISBLANK($B1560),0,VLOOKUP($B1560,Listen!$A$2:$C$45,2,FALSE))</f>
        <v>0</v>
      </c>
      <c r="X1560" s="345">
        <f>IF(ISBLANK($B1560),0,VLOOKUP($B1560,Listen!$A$2:$C$45,3,FALSE))</f>
        <v>0</v>
      </c>
      <c r="Y1560" s="372">
        <f t="shared" si="311"/>
        <v>0</v>
      </c>
      <c r="Z1560" s="372">
        <f t="shared" si="300"/>
        <v>0</v>
      </c>
      <c r="AA1560" s="372">
        <f t="shared" si="300"/>
        <v>0</v>
      </c>
      <c r="AB1560" s="372">
        <f t="shared" si="300"/>
        <v>0</v>
      </c>
      <c r="AC1560" s="372">
        <f t="shared" si="300"/>
        <v>0</v>
      </c>
      <c r="AD1560" s="372">
        <f t="shared" si="300"/>
        <v>0</v>
      </c>
      <c r="AE1560" s="372">
        <f t="shared" si="300"/>
        <v>0</v>
      </c>
      <c r="AF1560" s="346">
        <f t="shared" si="310"/>
        <v>0</v>
      </c>
      <c r="AG1560" s="346">
        <f>IF(C1560=Allgemeines!$C$12,SAV!$V1560-SAV!$AH1560,HLOOKUP(Allgemeines!$C$12-1,$AI$4:$AO$2000,ROW(C1560)-3,FALSE)-$AH1560)</f>
        <v>0</v>
      </c>
      <c r="AH1560" s="346">
        <f>HLOOKUP(Allgemeines!$C$12,$AI$4:$AO$2000,ROW(C1560)-3,FALSE)</f>
        <v>0</v>
      </c>
      <c r="AI1560" s="346">
        <f t="shared" si="301"/>
        <v>0</v>
      </c>
      <c r="AJ1560" s="346">
        <f t="shared" si="302"/>
        <v>0</v>
      </c>
      <c r="AK1560" s="346">
        <f t="shared" si="303"/>
        <v>0</v>
      </c>
      <c r="AL1560" s="346">
        <f t="shared" si="304"/>
        <v>0</v>
      </c>
      <c r="AM1560" s="346">
        <f t="shared" si="305"/>
        <v>0</v>
      </c>
      <c r="AN1560" s="346">
        <f t="shared" si="306"/>
        <v>0</v>
      </c>
      <c r="AO1560" s="346">
        <f t="shared" si="307"/>
        <v>0</v>
      </c>
    </row>
    <row r="1561" spans="1:41" x14ac:dyDescent="0.25">
      <c r="A1561" s="369"/>
      <c r="B1561" s="369"/>
      <c r="C1561" s="370"/>
      <c r="D1561" s="369"/>
      <c r="E1561" s="369"/>
      <c r="F1561" s="369"/>
      <c r="G1561" s="344">
        <f t="shared" si="308"/>
        <v>0</v>
      </c>
      <c r="H1561" s="369"/>
      <c r="I1561" s="369"/>
      <c r="J1561" s="369"/>
      <c r="K1561" s="369"/>
      <c r="L1561" s="369"/>
      <c r="M1561" s="369"/>
      <c r="N1561" s="369"/>
      <c r="O1561" s="369"/>
      <c r="P1561" s="371"/>
      <c r="Q1561" s="465">
        <f>IF(C1561&gt;Allgemeines!$C$12,0,SUM(G1561,H1561,J1561,K1561,M1561:N1561)-SUM(I1561,L1561,O1561:P1561))</f>
        <v>0</v>
      </c>
      <c r="R1561" s="369"/>
      <c r="S1561" s="369"/>
      <c r="T1561" s="369"/>
      <c r="U1561" s="369"/>
      <c r="V1561" s="344">
        <f t="shared" si="309"/>
        <v>0</v>
      </c>
      <c r="W1561" s="345">
        <f>IF(ISBLANK($B1561),0,VLOOKUP($B1561,Listen!$A$2:$C$45,2,FALSE))</f>
        <v>0</v>
      </c>
      <c r="X1561" s="345">
        <f>IF(ISBLANK($B1561),0,VLOOKUP($B1561,Listen!$A$2:$C$45,3,FALSE))</f>
        <v>0</v>
      </c>
      <c r="Y1561" s="372">
        <f t="shared" si="311"/>
        <v>0</v>
      </c>
      <c r="Z1561" s="372">
        <f t="shared" si="300"/>
        <v>0</v>
      </c>
      <c r="AA1561" s="372">
        <f t="shared" si="300"/>
        <v>0</v>
      </c>
      <c r="AB1561" s="372">
        <f t="shared" si="300"/>
        <v>0</v>
      </c>
      <c r="AC1561" s="372">
        <f t="shared" si="300"/>
        <v>0</v>
      </c>
      <c r="AD1561" s="372">
        <f t="shared" si="300"/>
        <v>0</v>
      </c>
      <c r="AE1561" s="372">
        <f t="shared" ref="Z1561:AE1604" si="312">$W1561</f>
        <v>0</v>
      </c>
      <c r="AF1561" s="346">
        <f t="shared" si="310"/>
        <v>0</v>
      </c>
      <c r="AG1561" s="346">
        <f>IF(C1561=Allgemeines!$C$12,SAV!$V1561-SAV!$AH1561,HLOOKUP(Allgemeines!$C$12-1,$AI$4:$AO$2000,ROW(C1561)-3,FALSE)-$AH1561)</f>
        <v>0</v>
      </c>
      <c r="AH1561" s="346">
        <f>HLOOKUP(Allgemeines!$C$12,$AI$4:$AO$2000,ROW(C1561)-3,FALSE)</f>
        <v>0</v>
      </c>
      <c r="AI1561" s="346">
        <f t="shared" si="301"/>
        <v>0</v>
      </c>
      <c r="AJ1561" s="346">
        <f t="shared" si="302"/>
        <v>0</v>
      </c>
      <c r="AK1561" s="346">
        <f t="shared" si="303"/>
        <v>0</v>
      </c>
      <c r="AL1561" s="346">
        <f t="shared" si="304"/>
        <v>0</v>
      </c>
      <c r="AM1561" s="346">
        <f t="shared" si="305"/>
        <v>0</v>
      </c>
      <c r="AN1561" s="346">
        <f t="shared" si="306"/>
        <v>0</v>
      </c>
      <c r="AO1561" s="346">
        <f t="shared" si="307"/>
        <v>0</v>
      </c>
    </row>
    <row r="1562" spans="1:41" x14ac:dyDescent="0.25">
      <c r="A1562" s="369"/>
      <c r="B1562" s="369"/>
      <c r="C1562" s="370"/>
      <c r="D1562" s="369"/>
      <c r="E1562" s="369"/>
      <c r="F1562" s="369"/>
      <c r="G1562" s="344">
        <f t="shared" si="308"/>
        <v>0</v>
      </c>
      <c r="H1562" s="369"/>
      <c r="I1562" s="369"/>
      <c r="J1562" s="369"/>
      <c r="K1562" s="369"/>
      <c r="L1562" s="369"/>
      <c r="M1562" s="369"/>
      <c r="N1562" s="369"/>
      <c r="O1562" s="369"/>
      <c r="P1562" s="371"/>
      <c r="Q1562" s="465">
        <f>IF(C1562&gt;Allgemeines!$C$12,0,SUM(G1562,H1562,J1562,K1562,M1562:N1562)-SUM(I1562,L1562,O1562:P1562))</f>
        <v>0</v>
      </c>
      <c r="R1562" s="369"/>
      <c r="S1562" s="369"/>
      <c r="T1562" s="369"/>
      <c r="U1562" s="369"/>
      <c r="V1562" s="344">
        <f t="shared" si="309"/>
        <v>0</v>
      </c>
      <c r="W1562" s="345">
        <f>IF(ISBLANK($B1562),0,VLOOKUP($B1562,Listen!$A$2:$C$45,2,FALSE))</f>
        <v>0</v>
      </c>
      <c r="X1562" s="345">
        <f>IF(ISBLANK($B1562),0,VLOOKUP($B1562,Listen!$A$2:$C$45,3,FALSE))</f>
        <v>0</v>
      </c>
      <c r="Y1562" s="372">
        <f t="shared" si="311"/>
        <v>0</v>
      </c>
      <c r="Z1562" s="372">
        <f t="shared" si="312"/>
        <v>0</v>
      </c>
      <c r="AA1562" s="372">
        <f t="shared" si="312"/>
        <v>0</v>
      </c>
      <c r="AB1562" s="372">
        <f t="shared" si="312"/>
        <v>0</v>
      </c>
      <c r="AC1562" s="372">
        <f t="shared" si="312"/>
        <v>0</v>
      </c>
      <c r="AD1562" s="372">
        <f t="shared" si="312"/>
        <v>0</v>
      </c>
      <c r="AE1562" s="372">
        <f t="shared" si="312"/>
        <v>0</v>
      </c>
      <c r="AF1562" s="346">
        <f t="shared" si="310"/>
        <v>0</v>
      </c>
      <c r="AG1562" s="346">
        <f>IF(C1562=Allgemeines!$C$12,SAV!$V1562-SAV!$AH1562,HLOOKUP(Allgemeines!$C$12-1,$AI$4:$AO$2000,ROW(C1562)-3,FALSE)-$AH1562)</f>
        <v>0</v>
      </c>
      <c r="AH1562" s="346">
        <f>HLOOKUP(Allgemeines!$C$12,$AI$4:$AO$2000,ROW(C1562)-3,FALSE)</f>
        <v>0</v>
      </c>
      <c r="AI1562" s="346">
        <f t="shared" si="301"/>
        <v>0</v>
      </c>
      <c r="AJ1562" s="346">
        <f t="shared" si="302"/>
        <v>0</v>
      </c>
      <c r="AK1562" s="346">
        <f t="shared" si="303"/>
        <v>0</v>
      </c>
      <c r="AL1562" s="346">
        <f t="shared" si="304"/>
        <v>0</v>
      </c>
      <c r="AM1562" s="346">
        <f t="shared" si="305"/>
        <v>0</v>
      </c>
      <c r="AN1562" s="346">
        <f t="shared" si="306"/>
        <v>0</v>
      </c>
      <c r="AO1562" s="346">
        <f t="shared" si="307"/>
        <v>0</v>
      </c>
    </row>
    <row r="1563" spans="1:41" x14ac:dyDescent="0.25">
      <c r="A1563" s="369"/>
      <c r="B1563" s="369"/>
      <c r="C1563" s="370"/>
      <c r="D1563" s="369"/>
      <c r="E1563" s="369"/>
      <c r="F1563" s="369"/>
      <c r="G1563" s="344">
        <f t="shared" si="308"/>
        <v>0</v>
      </c>
      <c r="H1563" s="369"/>
      <c r="I1563" s="369"/>
      <c r="J1563" s="369"/>
      <c r="K1563" s="369"/>
      <c r="L1563" s="369"/>
      <c r="M1563" s="369"/>
      <c r="N1563" s="369"/>
      <c r="O1563" s="369"/>
      <c r="P1563" s="371"/>
      <c r="Q1563" s="465">
        <f>IF(C1563&gt;Allgemeines!$C$12,0,SUM(G1563,H1563,J1563,K1563,M1563:N1563)-SUM(I1563,L1563,O1563:P1563))</f>
        <v>0</v>
      </c>
      <c r="R1563" s="369"/>
      <c r="S1563" s="369"/>
      <c r="T1563" s="369"/>
      <c r="U1563" s="369"/>
      <c r="V1563" s="344">
        <f t="shared" si="309"/>
        <v>0</v>
      </c>
      <c r="W1563" s="345">
        <f>IF(ISBLANK($B1563),0,VLOOKUP($B1563,Listen!$A$2:$C$45,2,FALSE))</f>
        <v>0</v>
      </c>
      <c r="X1563" s="345">
        <f>IF(ISBLANK($B1563),0,VLOOKUP($B1563,Listen!$A$2:$C$45,3,FALSE))</f>
        <v>0</v>
      </c>
      <c r="Y1563" s="372">
        <f t="shared" si="311"/>
        <v>0</v>
      </c>
      <c r="Z1563" s="372">
        <f t="shared" si="312"/>
        <v>0</v>
      </c>
      <c r="AA1563" s="372">
        <f t="shared" si="312"/>
        <v>0</v>
      </c>
      <c r="AB1563" s="372">
        <f t="shared" si="312"/>
        <v>0</v>
      </c>
      <c r="AC1563" s="372">
        <f t="shared" si="312"/>
        <v>0</v>
      </c>
      <c r="AD1563" s="372">
        <f t="shared" si="312"/>
        <v>0</v>
      </c>
      <c r="AE1563" s="372">
        <f t="shared" si="312"/>
        <v>0</v>
      </c>
      <c r="AF1563" s="346">
        <f t="shared" si="310"/>
        <v>0</v>
      </c>
      <c r="AG1563" s="346">
        <f>IF(C1563=Allgemeines!$C$12,SAV!$V1563-SAV!$AH1563,HLOOKUP(Allgemeines!$C$12-1,$AI$4:$AO$2000,ROW(C1563)-3,FALSE)-$AH1563)</f>
        <v>0</v>
      </c>
      <c r="AH1563" s="346">
        <f>HLOOKUP(Allgemeines!$C$12,$AI$4:$AO$2000,ROW(C1563)-3,FALSE)</f>
        <v>0</v>
      </c>
      <c r="AI1563" s="346">
        <f t="shared" si="301"/>
        <v>0</v>
      </c>
      <c r="AJ1563" s="346">
        <f t="shared" si="302"/>
        <v>0</v>
      </c>
      <c r="AK1563" s="346">
        <f t="shared" si="303"/>
        <v>0</v>
      </c>
      <c r="AL1563" s="346">
        <f t="shared" si="304"/>
        <v>0</v>
      </c>
      <c r="AM1563" s="346">
        <f t="shared" si="305"/>
        <v>0</v>
      </c>
      <c r="AN1563" s="346">
        <f t="shared" si="306"/>
        <v>0</v>
      </c>
      <c r="AO1563" s="346">
        <f t="shared" si="307"/>
        <v>0</v>
      </c>
    </row>
    <row r="1564" spans="1:41" x14ac:dyDescent="0.25">
      <c r="A1564" s="369"/>
      <c r="B1564" s="369"/>
      <c r="C1564" s="370"/>
      <c r="D1564" s="369"/>
      <c r="E1564" s="369"/>
      <c r="F1564" s="369"/>
      <c r="G1564" s="344">
        <f t="shared" si="308"/>
        <v>0</v>
      </c>
      <c r="H1564" s="369"/>
      <c r="I1564" s="369"/>
      <c r="J1564" s="369"/>
      <c r="K1564" s="369"/>
      <c r="L1564" s="369"/>
      <c r="M1564" s="369"/>
      <c r="N1564" s="369"/>
      <c r="O1564" s="369"/>
      <c r="P1564" s="371"/>
      <c r="Q1564" s="465">
        <f>IF(C1564&gt;Allgemeines!$C$12,0,SUM(G1564,H1564,J1564,K1564,M1564:N1564)-SUM(I1564,L1564,O1564:P1564))</f>
        <v>0</v>
      </c>
      <c r="R1564" s="369"/>
      <c r="S1564" s="369"/>
      <c r="T1564" s="369"/>
      <c r="U1564" s="369"/>
      <c r="V1564" s="344">
        <f t="shared" si="309"/>
        <v>0</v>
      </c>
      <c r="W1564" s="345">
        <f>IF(ISBLANK($B1564),0,VLOOKUP($B1564,Listen!$A$2:$C$45,2,FALSE))</f>
        <v>0</v>
      </c>
      <c r="X1564" s="345">
        <f>IF(ISBLANK($B1564),0,VLOOKUP($B1564,Listen!$A$2:$C$45,3,FALSE))</f>
        <v>0</v>
      </c>
      <c r="Y1564" s="372">
        <f t="shared" si="311"/>
        <v>0</v>
      </c>
      <c r="Z1564" s="372">
        <f t="shared" si="312"/>
        <v>0</v>
      </c>
      <c r="AA1564" s="372">
        <f t="shared" si="312"/>
        <v>0</v>
      </c>
      <c r="AB1564" s="372">
        <f t="shared" si="312"/>
        <v>0</v>
      </c>
      <c r="AC1564" s="372">
        <f t="shared" si="312"/>
        <v>0</v>
      </c>
      <c r="AD1564" s="372">
        <f t="shared" si="312"/>
        <v>0</v>
      </c>
      <c r="AE1564" s="372">
        <f t="shared" si="312"/>
        <v>0</v>
      </c>
      <c r="AF1564" s="346">
        <f t="shared" si="310"/>
        <v>0</v>
      </c>
      <c r="AG1564" s="346">
        <f>IF(C1564=Allgemeines!$C$12,SAV!$V1564-SAV!$AH1564,HLOOKUP(Allgemeines!$C$12-1,$AI$4:$AO$2000,ROW(C1564)-3,FALSE)-$AH1564)</f>
        <v>0</v>
      </c>
      <c r="AH1564" s="346">
        <f>HLOOKUP(Allgemeines!$C$12,$AI$4:$AO$2000,ROW(C1564)-3,FALSE)</f>
        <v>0</v>
      </c>
      <c r="AI1564" s="346">
        <f t="shared" si="301"/>
        <v>0</v>
      </c>
      <c r="AJ1564" s="346">
        <f t="shared" si="302"/>
        <v>0</v>
      </c>
      <c r="AK1564" s="346">
        <f t="shared" si="303"/>
        <v>0</v>
      </c>
      <c r="AL1564" s="346">
        <f t="shared" si="304"/>
        <v>0</v>
      </c>
      <c r="AM1564" s="346">
        <f t="shared" si="305"/>
        <v>0</v>
      </c>
      <c r="AN1564" s="346">
        <f t="shared" si="306"/>
        <v>0</v>
      </c>
      <c r="AO1564" s="346">
        <f t="shared" si="307"/>
        <v>0</v>
      </c>
    </row>
    <row r="1565" spans="1:41" x14ac:dyDescent="0.25">
      <c r="A1565" s="369"/>
      <c r="B1565" s="369"/>
      <c r="C1565" s="370"/>
      <c r="D1565" s="369"/>
      <c r="E1565" s="369"/>
      <c r="F1565" s="369"/>
      <c r="G1565" s="344">
        <f t="shared" si="308"/>
        <v>0</v>
      </c>
      <c r="H1565" s="369"/>
      <c r="I1565" s="369"/>
      <c r="J1565" s="369"/>
      <c r="K1565" s="369"/>
      <c r="L1565" s="369"/>
      <c r="M1565" s="369"/>
      <c r="N1565" s="369"/>
      <c r="O1565" s="369"/>
      <c r="P1565" s="371"/>
      <c r="Q1565" s="465">
        <f>IF(C1565&gt;Allgemeines!$C$12,0,SUM(G1565,H1565,J1565,K1565,M1565:N1565)-SUM(I1565,L1565,O1565:P1565))</f>
        <v>0</v>
      </c>
      <c r="R1565" s="369"/>
      <c r="S1565" s="369"/>
      <c r="T1565" s="369"/>
      <c r="U1565" s="369"/>
      <c r="V1565" s="344">
        <f t="shared" si="309"/>
        <v>0</v>
      </c>
      <c r="W1565" s="345">
        <f>IF(ISBLANK($B1565),0,VLOOKUP($B1565,Listen!$A$2:$C$45,2,FALSE))</f>
        <v>0</v>
      </c>
      <c r="X1565" s="345">
        <f>IF(ISBLANK($B1565),0,VLOOKUP($B1565,Listen!$A$2:$C$45,3,FALSE))</f>
        <v>0</v>
      </c>
      <c r="Y1565" s="372">
        <f t="shared" si="311"/>
        <v>0</v>
      </c>
      <c r="Z1565" s="372">
        <f t="shared" si="312"/>
        <v>0</v>
      </c>
      <c r="AA1565" s="372">
        <f t="shared" si="312"/>
        <v>0</v>
      </c>
      <c r="AB1565" s="372">
        <f t="shared" si="312"/>
        <v>0</v>
      </c>
      <c r="AC1565" s="372">
        <f t="shared" si="312"/>
        <v>0</v>
      </c>
      <c r="AD1565" s="372">
        <f t="shared" si="312"/>
        <v>0</v>
      </c>
      <c r="AE1565" s="372">
        <f t="shared" si="312"/>
        <v>0</v>
      </c>
      <c r="AF1565" s="346">
        <f t="shared" si="310"/>
        <v>0</v>
      </c>
      <c r="AG1565" s="346">
        <f>IF(C1565=Allgemeines!$C$12,SAV!$V1565-SAV!$AH1565,HLOOKUP(Allgemeines!$C$12-1,$AI$4:$AO$2000,ROW(C1565)-3,FALSE)-$AH1565)</f>
        <v>0</v>
      </c>
      <c r="AH1565" s="346">
        <f>HLOOKUP(Allgemeines!$C$12,$AI$4:$AO$2000,ROW(C1565)-3,FALSE)</f>
        <v>0</v>
      </c>
      <c r="AI1565" s="346">
        <f t="shared" si="301"/>
        <v>0</v>
      </c>
      <c r="AJ1565" s="346">
        <f t="shared" si="302"/>
        <v>0</v>
      </c>
      <c r="AK1565" s="346">
        <f t="shared" si="303"/>
        <v>0</v>
      </c>
      <c r="AL1565" s="346">
        <f t="shared" si="304"/>
        <v>0</v>
      </c>
      <c r="AM1565" s="346">
        <f t="shared" si="305"/>
        <v>0</v>
      </c>
      <c r="AN1565" s="346">
        <f t="shared" si="306"/>
        <v>0</v>
      </c>
      <c r="AO1565" s="346">
        <f t="shared" si="307"/>
        <v>0</v>
      </c>
    </row>
    <row r="1566" spans="1:41" x14ac:dyDescent="0.25">
      <c r="A1566" s="369"/>
      <c r="B1566" s="369"/>
      <c r="C1566" s="370"/>
      <c r="D1566" s="369"/>
      <c r="E1566" s="369"/>
      <c r="F1566" s="369"/>
      <c r="G1566" s="344">
        <f t="shared" si="308"/>
        <v>0</v>
      </c>
      <c r="H1566" s="369"/>
      <c r="I1566" s="369"/>
      <c r="J1566" s="369"/>
      <c r="K1566" s="369"/>
      <c r="L1566" s="369"/>
      <c r="M1566" s="369"/>
      <c r="N1566" s="369"/>
      <c r="O1566" s="369"/>
      <c r="P1566" s="371"/>
      <c r="Q1566" s="465">
        <f>IF(C1566&gt;Allgemeines!$C$12,0,SUM(G1566,H1566,J1566,K1566,M1566:N1566)-SUM(I1566,L1566,O1566:P1566))</f>
        <v>0</v>
      </c>
      <c r="R1566" s="369"/>
      <c r="S1566" s="369"/>
      <c r="T1566" s="369"/>
      <c r="U1566" s="369"/>
      <c r="V1566" s="344">
        <f t="shared" si="309"/>
        <v>0</v>
      </c>
      <c r="W1566" s="345">
        <f>IF(ISBLANK($B1566),0,VLOOKUP($B1566,Listen!$A$2:$C$45,2,FALSE))</f>
        <v>0</v>
      </c>
      <c r="X1566" s="345">
        <f>IF(ISBLANK($B1566),0,VLOOKUP($B1566,Listen!$A$2:$C$45,3,FALSE))</f>
        <v>0</v>
      </c>
      <c r="Y1566" s="372">
        <f t="shared" si="311"/>
        <v>0</v>
      </c>
      <c r="Z1566" s="372">
        <f t="shared" si="312"/>
        <v>0</v>
      </c>
      <c r="AA1566" s="372">
        <f t="shared" si="312"/>
        <v>0</v>
      </c>
      <c r="AB1566" s="372">
        <f t="shared" si="312"/>
        <v>0</v>
      </c>
      <c r="AC1566" s="372">
        <f t="shared" si="312"/>
        <v>0</v>
      </c>
      <c r="AD1566" s="372">
        <f t="shared" si="312"/>
        <v>0</v>
      </c>
      <c r="AE1566" s="372">
        <f t="shared" si="312"/>
        <v>0</v>
      </c>
      <c r="AF1566" s="346">
        <f t="shared" si="310"/>
        <v>0</v>
      </c>
      <c r="AG1566" s="346">
        <f>IF(C1566=Allgemeines!$C$12,SAV!$V1566-SAV!$AH1566,HLOOKUP(Allgemeines!$C$12-1,$AI$4:$AO$2000,ROW(C1566)-3,FALSE)-$AH1566)</f>
        <v>0</v>
      </c>
      <c r="AH1566" s="346">
        <f>HLOOKUP(Allgemeines!$C$12,$AI$4:$AO$2000,ROW(C1566)-3,FALSE)</f>
        <v>0</v>
      </c>
      <c r="AI1566" s="346">
        <f t="shared" si="301"/>
        <v>0</v>
      </c>
      <c r="AJ1566" s="346">
        <f t="shared" si="302"/>
        <v>0</v>
      </c>
      <c r="AK1566" s="346">
        <f t="shared" si="303"/>
        <v>0</v>
      </c>
      <c r="AL1566" s="346">
        <f t="shared" si="304"/>
        <v>0</v>
      </c>
      <c r="AM1566" s="346">
        <f t="shared" si="305"/>
        <v>0</v>
      </c>
      <c r="AN1566" s="346">
        <f t="shared" si="306"/>
        <v>0</v>
      </c>
      <c r="AO1566" s="346">
        <f t="shared" si="307"/>
        <v>0</v>
      </c>
    </row>
    <row r="1567" spans="1:41" x14ac:dyDescent="0.25">
      <c r="A1567" s="369"/>
      <c r="B1567" s="369"/>
      <c r="C1567" s="370"/>
      <c r="D1567" s="369"/>
      <c r="E1567" s="369"/>
      <c r="F1567" s="369"/>
      <c r="G1567" s="344">
        <f t="shared" si="308"/>
        <v>0</v>
      </c>
      <c r="H1567" s="369"/>
      <c r="I1567" s="369"/>
      <c r="J1567" s="369"/>
      <c r="K1567" s="369"/>
      <c r="L1567" s="369"/>
      <c r="M1567" s="369"/>
      <c r="N1567" s="369"/>
      <c r="O1567" s="369"/>
      <c r="P1567" s="371"/>
      <c r="Q1567" s="465">
        <f>IF(C1567&gt;Allgemeines!$C$12,0,SUM(G1567,H1567,J1567,K1567,M1567:N1567)-SUM(I1567,L1567,O1567:P1567))</f>
        <v>0</v>
      </c>
      <c r="R1567" s="369"/>
      <c r="S1567" s="369"/>
      <c r="T1567" s="369"/>
      <c r="U1567" s="369"/>
      <c r="V1567" s="344">
        <f t="shared" si="309"/>
        <v>0</v>
      </c>
      <c r="W1567" s="345">
        <f>IF(ISBLANK($B1567),0,VLOOKUP($B1567,Listen!$A$2:$C$45,2,FALSE))</f>
        <v>0</v>
      </c>
      <c r="X1567" s="345">
        <f>IF(ISBLANK($B1567),0,VLOOKUP($B1567,Listen!$A$2:$C$45,3,FALSE))</f>
        <v>0</v>
      </c>
      <c r="Y1567" s="372">
        <f t="shared" si="311"/>
        <v>0</v>
      </c>
      <c r="Z1567" s="372">
        <f t="shared" si="312"/>
        <v>0</v>
      </c>
      <c r="AA1567" s="372">
        <f t="shared" si="312"/>
        <v>0</v>
      </c>
      <c r="AB1567" s="372">
        <f t="shared" si="312"/>
        <v>0</v>
      </c>
      <c r="AC1567" s="372">
        <f t="shared" si="312"/>
        <v>0</v>
      </c>
      <c r="AD1567" s="372">
        <f t="shared" si="312"/>
        <v>0</v>
      </c>
      <c r="AE1567" s="372">
        <f t="shared" si="312"/>
        <v>0</v>
      </c>
      <c r="AF1567" s="346">
        <f t="shared" si="310"/>
        <v>0</v>
      </c>
      <c r="AG1567" s="346">
        <f>IF(C1567=Allgemeines!$C$12,SAV!$V1567-SAV!$AH1567,HLOOKUP(Allgemeines!$C$12-1,$AI$4:$AO$2000,ROW(C1567)-3,FALSE)-$AH1567)</f>
        <v>0</v>
      </c>
      <c r="AH1567" s="346">
        <f>HLOOKUP(Allgemeines!$C$12,$AI$4:$AO$2000,ROW(C1567)-3,FALSE)</f>
        <v>0</v>
      </c>
      <c r="AI1567" s="346">
        <f t="shared" si="301"/>
        <v>0</v>
      </c>
      <c r="AJ1567" s="346">
        <f t="shared" si="302"/>
        <v>0</v>
      </c>
      <c r="AK1567" s="346">
        <f t="shared" si="303"/>
        <v>0</v>
      </c>
      <c r="AL1567" s="346">
        <f t="shared" si="304"/>
        <v>0</v>
      </c>
      <c r="AM1567" s="346">
        <f t="shared" si="305"/>
        <v>0</v>
      </c>
      <c r="AN1567" s="346">
        <f t="shared" si="306"/>
        <v>0</v>
      </c>
      <c r="AO1567" s="346">
        <f t="shared" si="307"/>
        <v>0</v>
      </c>
    </row>
    <row r="1568" spans="1:41" x14ac:dyDescent="0.25">
      <c r="A1568" s="369"/>
      <c r="B1568" s="369"/>
      <c r="C1568" s="370"/>
      <c r="D1568" s="369"/>
      <c r="E1568" s="369"/>
      <c r="F1568" s="369"/>
      <c r="G1568" s="344">
        <f t="shared" si="308"/>
        <v>0</v>
      </c>
      <c r="H1568" s="369"/>
      <c r="I1568" s="369"/>
      <c r="J1568" s="369"/>
      <c r="K1568" s="369"/>
      <c r="L1568" s="369"/>
      <c r="M1568" s="369"/>
      <c r="N1568" s="369"/>
      <c r="O1568" s="369"/>
      <c r="P1568" s="371"/>
      <c r="Q1568" s="465">
        <f>IF(C1568&gt;Allgemeines!$C$12,0,SUM(G1568,H1568,J1568,K1568,M1568:N1568)-SUM(I1568,L1568,O1568:P1568))</f>
        <v>0</v>
      </c>
      <c r="R1568" s="369"/>
      <c r="S1568" s="369"/>
      <c r="T1568" s="369"/>
      <c r="U1568" s="369"/>
      <c r="V1568" s="344">
        <f t="shared" si="309"/>
        <v>0</v>
      </c>
      <c r="W1568" s="345">
        <f>IF(ISBLANK($B1568),0,VLOOKUP($B1568,Listen!$A$2:$C$45,2,FALSE))</f>
        <v>0</v>
      </c>
      <c r="X1568" s="345">
        <f>IF(ISBLANK($B1568),0,VLOOKUP($B1568,Listen!$A$2:$C$45,3,FALSE))</f>
        <v>0</v>
      </c>
      <c r="Y1568" s="372">
        <f t="shared" si="311"/>
        <v>0</v>
      </c>
      <c r="Z1568" s="372">
        <f t="shared" si="312"/>
        <v>0</v>
      </c>
      <c r="AA1568" s="372">
        <f t="shared" si="312"/>
        <v>0</v>
      </c>
      <c r="AB1568" s="372">
        <f t="shared" si="312"/>
        <v>0</v>
      </c>
      <c r="AC1568" s="372">
        <f t="shared" si="312"/>
        <v>0</v>
      </c>
      <c r="AD1568" s="372">
        <f t="shared" si="312"/>
        <v>0</v>
      </c>
      <c r="AE1568" s="372">
        <f t="shared" si="312"/>
        <v>0</v>
      </c>
      <c r="AF1568" s="346">
        <f t="shared" si="310"/>
        <v>0</v>
      </c>
      <c r="AG1568" s="346">
        <f>IF(C1568=Allgemeines!$C$12,SAV!$V1568-SAV!$AH1568,HLOOKUP(Allgemeines!$C$12-1,$AI$4:$AO$2000,ROW(C1568)-3,FALSE)-$AH1568)</f>
        <v>0</v>
      </c>
      <c r="AH1568" s="346">
        <f>HLOOKUP(Allgemeines!$C$12,$AI$4:$AO$2000,ROW(C1568)-3,FALSE)</f>
        <v>0</v>
      </c>
      <c r="AI1568" s="346">
        <f t="shared" si="301"/>
        <v>0</v>
      </c>
      <c r="AJ1568" s="346">
        <f t="shared" si="302"/>
        <v>0</v>
      </c>
      <c r="AK1568" s="346">
        <f t="shared" si="303"/>
        <v>0</v>
      </c>
      <c r="AL1568" s="346">
        <f t="shared" si="304"/>
        <v>0</v>
      </c>
      <c r="AM1568" s="346">
        <f t="shared" si="305"/>
        <v>0</v>
      </c>
      <c r="AN1568" s="346">
        <f t="shared" si="306"/>
        <v>0</v>
      </c>
      <c r="AO1568" s="346">
        <f t="shared" si="307"/>
        <v>0</v>
      </c>
    </row>
    <row r="1569" spans="1:41" x14ac:dyDescent="0.25">
      <c r="A1569" s="369"/>
      <c r="B1569" s="369"/>
      <c r="C1569" s="370"/>
      <c r="D1569" s="369"/>
      <c r="E1569" s="369"/>
      <c r="F1569" s="369"/>
      <c r="G1569" s="344">
        <f t="shared" si="308"/>
        <v>0</v>
      </c>
      <c r="H1569" s="369"/>
      <c r="I1569" s="369"/>
      <c r="J1569" s="369"/>
      <c r="K1569" s="369"/>
      <c r="L1569" s="369"/>
      <c r="M1569" s="369"/>
      <c r="N1569" s="369"/>
      <c r="O1569" s="369"/>
      <c r="P1569" s="371"/>
      <c r="Q1569" s="465">
        <f>IF(C1569&gt;Allgemeines!$C$12,0,SUM(G1569,H1569,J1569,K1569,M1569:N1569)-SUM(I1569,L1569,O1569:P1569))</f>
        <v>0</v>
      </c>
      <c r="R1569" s="369"/>
      <c r="S1569" s="369"/>
      <c r="T1569" s="369"/>
      <c r="U1569" s="369"/>
      <c r="V1569" s="344">
        <f t="shared" si="309"/>
        <v>0</v>
      </c>
      <c r="W1569" s="345">
        <f>IF(ISBLANK($B1569),0,VLOOKUP($B1569,Listen!$A$2:$C$45,2,FALSE))</f>
        <v>0</v>
      </c>
      <c r="X1569" s="345">
        <f>IF(ISBLANK($B1569),0,VLOOKUP($B1569,Listen!$A$2:$C$45,3,FALSE))</f>
        <v>0</v>
      </c>
      <c r="Y1569" s="372">
        <f t="shared" si="311"/>
        <v>0</v>
      </c>
      <c r="Z1569" s="372">
        <f t="shared" si="312"/>
        <v>0</v>
      </c>
      <c r="AA1569" s="372">
        <f t="shared" si="312"/>
        <v>0</v>
      </c>
      <c r="AB1569" s="372">
        <f t="shared" si="312"/>
        <v>0</v>
      </c>
      <c r="AC1569" s="372">
        <f t="shared" si="312"/>
        <v>0</v>
      </c>
      <c r="AD1569" s="372">
        <f t="shared" si="312"/>
        <v>0</v>
      </c>
      <c r="AE1569" s="372">
        <f t="shared" si="312"/>
        <v>0</v>
      </c>
      <c r="AF1569" s="346">
        <f t="shared" si="310"/>
        <v>0</v>
      </c>
      <c r="AG1569" s="346">
        <f>IF(C1569=Allgemeines!$C$12,SAV!$V1569-SAV!$AH1569,HLOOKUP(Allgemeines!$C$12-1,$AI$4:$AO$2000,ROW(C1569)-3,FALSE)-$AH1569)</f>
        <v>0</v>
      </c>
      <c r="AH1569" s="346">
        <f>HLOOKUP(Allgemeines!$C$12,$AI$4:$AO$2000,ROW(C1569)-3,FALSE)</f>
        <v>0</v>
      </c>
      <c r="AI1569" s="346">
        <f t="shared" si="301"/>
        <v>0</v>
      </c>
      <c r="AJ1569" s="346">
        <f t="shared" si="302"/>
        <v>0</v>
      </c>
      <c r="AK1569" s="346">
        <f t="shared" si="303"/>
        <v>0</v>
      </c>
      <c r="AL1569" s="346">
        <f t="shared" si="304"/>
        <v>0</v>
      </c>
      <c r="AM1569" s="346">
        <f t="shared" si="305"/>
        <v>0</v>
      </c>
      <c r="AN1569" s="346">
        <f t="shared" si="306"/>
        <v>0</v>
      </c>
      <c r="AO1569" s="346">
        <f t="shared" si="307"/>
        <v>0</v>
      </c>
    </row>
    <row r="1570" spans="1:41" x14ac:dyDescent="0.25">
      <c r="A1570" s="369"/>
      <c r="B1570" s="369"/>
      <c r="C1570" s="370"/>
      <c r="D1570" s="369"/>
      <c r="E1570" s="369"/>
      <c r="F1570" s="369"/>
      <c r="G1570" s="344">
        <f t="shared" si="308"/>
        <v>0</v>
      </c>
      <c r="H1570" s="369"/>
      <c r="I1570" s="369"/>
      <c r="J1570" s="369"/>
      <c r="K1570" s="369"/>
      <c r="L1570" s="369"/>
      <c r="M1570" s="369"/>
      <c r="N1570" s="369"/>
      <c r="O1570" s="369"/>
      <c r="P1570" s="371"/>
      <c r="Q1570" s="465">
        <f>IF(C1570&gt;Allgemeines!$C$12,0,SUM(G1570,H1570,J1570,K1570,M1570:N1570)-SUM(I1570,L1570,O1570:P1570))</f>
        <v>0</v>
      </c>
      <c r="R1570" s="369"/>
      <c r="S1570" s="369"/>
      <c r="T1570" s="369"/>
      <c r="U1570" s="369"/>
      <c r="V1570" s="344">
        <f t="shared" si="309"/>
        <v>0</v>
      </c>
      <c r="W1570" s="345">
        <f>IF(ISBLANK($B1570),0,VLOOKUP($B1570,Listen!$A$2:$C$45,2,FALSE))</f>
        <v>0</v>
      </c>
      <c r="X1570" s="345">
        <f>IF(ISBLANK($B1570),0,VLOOKUP($B1570,Listen!$A$2:$C$45,3,FALSE))</f>
        <v>0</v>
      </c>
      <c r="Y1570" s="372">
        <f t="shared" si="311"/>
        <v>0</v>
      </c>
      <c r="Z1570" s="372">
        <f t="shared" si="312"/>
        <v>0</v>
      </c>
      <c r="AA1570" s="372">
        <f t="shared" si="312"/>
        <v>0</v>
      </c>
      <c r="AB1570" s="372">
        <f t="shared" si="312"/>
        <v>0</v>
      </c>
      <c r="AC1570" s="372">
        <f t="shared" si="312"/>
        <v>0</v>
      </c>
      <c r="AD1570" s="372">
        <f t="shared" si="312"/>
        <v>0</v>
      </c>
      <c r="AE1570" s="372">
        <f t="shared" si="312"/>
        <v>0</v>
      </c>
      <c r="AF1570" s="346">
        <f t="shared" si="310"/>
        <v>0</v>
      </c>
      <c r="AG1570" s="346">
        <f>IF(C1570=Allgemeines!$C$12,SAV!$V1570-SAV!$AH1570,HLOOKUP(Allgemeines!$C$12-1,$AI$4:$AO$2000,ROW(C1570)-3,FALSE)-$AH1570)</f>
        <v>0</v>
      </c>
      <c r="AH1570" s="346">
        <f>HLOOKUP(Allgemeines!$C$12,$AI$4:$AO$2000,ROW(C1570)-3,FALSE)</f>
        <v>0</v>
      </c>
      <c r="AI1570" s="346">
        <f t="shared" si="301"/>
        <v>0</v>
      </c>
      <c r="AJ1570" s="346">
        <f t="shared" si="302"/>
        <v>0</v>
      </c>
      <c r="AK1570" s="346">
        <f t="shared" si="303"/>
        <v>0</v>
      </c>
      <c r="AL1570" s="346">
        <f t="shared" si="304"/>
        <v>0</v>
      </c>
      <c r="AM1570" s="346">
        <f t="shared" si="305"/>
        <v>0</v>
      </c>
      <c r="AN1570" s="346">
        <f t="shared" si="306"/>
        <v>0</v>
      </c>
      <c r="AO1570" s="346">
        <f t="shared" si="307"/>
        <v>0</v>
      </c>
    </row>
    <row r="1571" spans="1:41" x14ac:dyDescent="0.25">
      <c r="A1571" s="369"/>
      <c r="B1571" s="369"/>
      <c r="C1571" s="370"/>
      <c r="D1571" s="369"/>
      <c r="E1571" s="369"/>
      <c r="F1571" s="369"/>
      <c r="G1571" s="344">
        <f t="shared" si="308"/>
        <v>0</v>
      </c>
      <c r="H1571" s="369"/>
      <c r="I1571" s="369"/>
      <c r="J1571" s="369"/>
      <c r="K1571" s="369"/>
      <c r="L1571" s="369"/>
      <c r="M1571" s="369"/>
      <c r="N1571" s="369"/>
      <c r="O1571" s="369"/>
      <c r="P1571" s="371"/>
      <c r="Q1571" s="465">
        <f>IF(C1571&gt;Allgemeines!$C$12,0,SUM(G1571,H1571,J1571,K1571,M1571:N1571)-SUM(I1571,L1571,O1571:P1571))</f>
        <v>0</v>
      </c>
      <c r="R1571" s="369"/>
      <c r="S1571" s="369"/>
      <c r="T1571" s="369"/>
      <c r="U1571" s="369"/>
      <c r="V1571" s="344">
        <f t="shared" si="309"/>
        <v>0</v>
      </c>
      <c r="W1571" s="345">
        <f>IF(ISBLANK($B1571),0,VLOOKUP($B1571,Listen!$A$2:$C$45,2,FALSE))</f>
        <v>0</v>
      </c>
      <c r="X1571" s="345">
        <f>IF(ISBLANK($B1571),0,VLOOKUP($B1571,Listen!$A$2:$C$45,3,FALSE))</f>
        <v>0</v>
      </c>
      <c r="Y1571" s="372">
        <f t="shared" si="311"/>
        <v>0</v>
      </c>
      <c r="Z1571" s="372">
        <f t="shared" si="312"/>
        <v>0</v>
      </c>
      <c r="AA1571" s="372">
        <f t="shared" si="312"/>
        <v>0</v>
      </c>
      <c r="AB1571" s="372">
        <f t="shared" si="312"/>
        <v>0</v>
      </c>
      <c r="AC1571" s="372">
        <f t="shared" si="312"/>
        <v>0</v>
      </c>
      <c r="AD1571" s="372">
        <f t="shared" si="312"/>
        <v>0</v>
      </c>
      <c r="AE1571" s="372">
        <f t="shared" si="312"/>
        <v>0</v>
      </c>
      <c r="AF1571" s="346">
        <f t="shared" si="310"/>
        <v>0</v>
      </c>
      <c r="AG1571" s="346">
        <f>IF(C1571=Allgemeines!$C$12,SAV!$V1571-SAV!$AH1571,HLOOKUP(Allgemeines!$C$12-1,$AI$4:$AO$2000,ROW(C1571)-3,FALSE)-$AH1571)</f>
        <v>0</v>
      </c>
      <c r="AH1571" s="346">
        <f>HLOOKUP(Allgemeines!$C$12,$AI$4:$AO$2000,ROW(C1571)-3,FALSE)</f>
        <v>0</v>
      </c>
      <c r="AI1571" s="346">
        <f t="shared" si="301"/>
        <v>0</v>
      </c>
      <c r="AJ1571" s="346">
        <f t="shared" si="302"/>
        <v>0</v>
      </c>
      <c r="AK1571" s="346">
        <f t="shared" si="303"/>
        <v>0</v>
      </c>
      <c r="AL1571" s="346">
        <f t="shared" si="304"/>
        <v>0</v>
      </c>
      <c r="AM1571" s="346">
        <f t="shared" si="305"/>
        <v>0</v>
      </c>
      <c r="AN1571" s="346">
        <f t="shared" si="306"/>
        <v>0</v>
      </c>
      <c r="AO1571" s="346">
        <f t="shared" si="307"/>
        <v>0</v>
      </c>
    </row>
    <row r="1572" spans="1:41" x14ac:dyDescent="0.25">
      <c r="A1572" s="369"/>
      <c r="B1572" s="369"/>
      <c r="C1572" s="370"/>
      <c r="D1572" s="369"/>
      <c r="E1572" s="369"/>
      <c r="F1572" s="369"/>
      <c r="G1572" s="344">
        <f t="shared" si="308"/>
        <v>0</v>
      </c>
      <c r="H1572" s="369"/>
      <c r="I1572" s="369"/>
      <c r="J1572" s="369"/>
      <c r="K1572" s="369"/>
      <c r="L1572" s="369"/>
      <c r="M1572" s="369"/>
      <c r="N1572" s="369"/>
      <c r="O1572" s="369"/>
      <c r="P1572" s="371"/>
      <c r="Q1572" s="465">
        <f>IF(C1572&gt;Allgemeines!$C$12,0,SUM(G1572,H1572,J1572,K1572,M1572:N1572)-SUM(I1572,L1572,O1572:P1572))</f>
        <v>0</v>
      </c>
      <c r="R1572" s="369"/>
      <c r="S1572" s="369"/>
      <c r="T1572" s="369"/>
      <c r="U1572" s="369"/>
      <c r="V1572" s="344">
        <f t="shared" si="309"/>
        <v>0</v>
      </c>
      <c r="W1572" s="345">
        <f>IF(ISBLANK($B1572),0,VLOOKUP($B1572,Listen!$A$2:$C$45,2,FALSE))</f>
        <v>0</v>
      </c>
      <c r="X1572" s="345">
        <f>IF(ISBLANK($B1572),0,VLOOKUP($B1572,Listen!$A$2:$C$45,3,FALSE))</f>
        <v>0</v>
      </c>
      <c r="Y1572" s="372">
        <f t="shared" si="311"/>
        <v>0</v>
      </c>
      <c r="Z1572" s="372">
        <f t="shared" si="312"/>
        <v>0</v>
      </c>
      <c r="AA1572" s="372">
        <f t="shared" si="312"/>
        <v>0</v>
      </c>
      <c r="AB1572" s="372">
        <f t="shared" si="312"/>
        <v>0</v>
      </c>
      <c r="AC1572" s="372">
        <f t="shared" si="312"/>
        <v>0</v>
      </c>
      <c r="AD1572" s="372">
        <f t="shared" si="312"/>
        <v>0</v>
      </c>
      <c r="AE1572" s="372">
        <f t="shared" si="312"/>
        <v>0</v>
      </c>
      <c r="AF1572" s="346">
        <f t="shared" si="310"/>
        <v>0</v>
      </c>
      <c r="AG1572" s="346">
        <f>IF(C1572=Allgemeines!$C$12,SAV!$V1572-SAV!$AH1572,HLOOKUP(Allgemeines!$C$12-1,$AI$4:$AO$2000,ROW(C1572)-3,FALSE)-$AH1572)</f>
        <v>0</v>
      </c>
      <c r="AH1572" s="346">
        <f>HLOOKUP(Allgemeines!$C$12,$AI$4:$AO$2000,ROW(C1572)-3,FALSE)</f>
        <v>0</v>
      </c>
      <c r="AI1572" s="346">
        <f t="shared" si="301"/>
        <v>0</v>
      </c>
      <c r="AJ1572" s="346">
        <f t="shared" si="302"/>
        <v>0</v>
      </c>
      <c r="AK1572" s="346">
        <f t="shared" si="303"/>
        <v>0</v>
      </c>
      <c r="AL1572" s="346">
        <f t="shared" si="304"/>
        <v>0</v>
      </c>
      <c r="AM1572" s="346">
        <f t="shared" si="305"/>
        <v>0</v>
      </c>
      <c r="AN1572" s="346">
        <f t="shared" si="306"/>
        <v>0</v>
      </c>
      <c r="AO1572" s="346">
        <f t="shared" si="307"/>
        <v>0</v>
      </c>
    </row>
    <row r="1573" spans="1:41" x14ac:dyDescent="0.25">
      <c r="A1573" s="369"/>
      <c r="B1573" s="369"/>
      <c r="C1573" s="370"/>
      <c r="D1573" s="369"/>
      <c r="E1573" s="369"/>
      <c r="F1573" s="369"/>
      <c r="G1573" s="344">
        <f t="shared" si="308"/>
        <v>0</v>
      </c>
      <c r="H1573" s="369"/>
      <c r="I1573" s="369"/>
      <c r="J1573" s="369"/>
      <c r="K1573" s="369"/>
      <c r="L1573" s="369"/>
      <c r="M1573" s="369"/>
      <c r="N1573" s="369"/>
      <c r="O1573" s="369"/>
      <c r="P1573" s="371"/>
      <c r="Q1573" s="465">
        <f>IF(C1573&gt;Allgemeines!$C$12,0,SUM(G1573,H1573,J1573,K1573,M1573:N1573)-SUM(I1573,L1573,O1573:P1573))</f>
        <v>0</v>
      </c>
      <c r="R1573" s="369"/>
      <c r="S1573" s="369"/>
      <c r="T1573" s="369"/>
      <c r="U1573" s="369"/>
      <c r="V1573" s="344">
        <f t="shared" si="309"/>
        <v>0</v>
      </c>
      <c r="W1573" s="345">
        <f>IF(ISBLANK($B1573),0,VLOOKUP($B1573,Listen!$A$2:$C$45,2,FALSE))</f>
        <v>0</v>
      </c>
      <c r="X1573" s="345">
        <f>IF(ISBLANK($B1573),0,VLOOKUP($B1573,Listen!$A$2:$C$45,3,FALSE))</f>
        <v>0</v>
      </c>
      <c r="Y1573" s="372">
        <f t="shared" si="311"/>
        <v>0</v>
      </c>
      <c r="Z1573" s="372">
        <f t="shared" si="312"/>
        <v>0</v>
      </c>
      <c r="AA1573" s="372">
        <f t="shared" si="312"/>
        <v>0</v>
      </c>
      <c r="AB1573" s="372">
        <f t="shared" si="312"/>
        <v>0</v>
      </c>
      <c r="AC1573" s="372">
        <f t="shared" si="312"/>
        <v>0</v>
      </c>
      <c r="AD1573" s="372">
        <f t="shared" si="312"/>
        <v>0</v>
      </c>
      <c r="AE1573" s="372">
        <f t="shared" si="312"/>
        <v>0</v>
      </c>
      <c r="AF1573" s="346">
        <f t="shared" si="310"/>
        <v>0</v>
      </c>
      <c r="AG1573" s="346">
        <f>IF(C1573=Allgemeines!$C$12,SAV!$V1573-SAV!$AH1573,HLOOKUP(Allgemeines!$C$12-1,$AI$4:$AO$2000,ROW(C1573)-3,FALSE)-$AH1573)</f>
        <v>0</v>
      </c>
      <c r="AH1573" s="346">
        <f>HLOOKUP(Allgemeines!$C$12,$AI$4:$AO$2000,ROW(C1573)-3,FALSE)</f>
        <v>0</v>
      </c>
      <c r="AI1573" s="346">
        <f t="shared" si="301"/>
        <v>0</v>
      </c>
      <c r="AJ1573" s="346">
        <f t="shared" si="302"/>
        <v>0</v>
      </c>
      <c r="AK1573" s="346">
        <f t="shared" si="303"/>
        <v>0</v>
      </c>
      <c r="AL1573" s="346">
        <f t="shared" si="304"/>
        <v>0</v>
      </c>
      <c r="AM1573" s="346">
        <f t="shared" si="305"/>
        <v>0</v>
      </c>
      <c r="AN1573" s="346">
        <f t="shared" si="306"/>
        <v>0</v>
      </c>
      <c r="AO1573" s="346">
        <f t="shared" si="307"/>
        <v>0</v>
      </c>
    </row>
    <row r="1574" spans="1:41" x14ac:dyDescent="0.25">
      <c r="A1574" s="369"/>
      <c r="B1574" s="369"/>
      <c r="C1574" s="370"/>
      <c r="D1574" s="369"/>
      <c r="E1574" s="369"/>
      <c r="F1574" s="369"/>
      <c r="G1574" s="344">
        <f t="shared" si="308"/>
        <v>0</v>
      </c>
      <c r="H1574" s="369"/>
      <c r="I1574" s="369"/>
      <c r="J1574" s="369"/>
      <c r="K1574" s="369"/>
      <c r="L1574" s="369"/>
      <c r="M1574" s="369"/>
      <c r="N1574" s="369"/>
      <c r="O1574" s="369"/>
      <c r="P1574" s="371"/>
      <c r="Q1574" s="465">
        <f>IF(C1574&gt;Allgemeines!$C$12,0,SUM(G1574,H1574,J1574,K1574,M1574:N1574)-SUM(I1574,L1574,O1574:P1574))</f>
        <v>0</v>
      </c>
      <c r="R1574" s="369"/>
      <c r="S1574" s="369"/>
      <c r="T1574" s="369"/>
      <c r="U1574" s="369"/>
      <c r="V1574" s="344">
        <f t="shared" si="309"/>
        <v>0</v>
      </c>
      <c r="W1574" s="345">
        <f>IF(ISBLANK($B1574),0,VLOOKUP($B1574,Listen!$A$2:$C$45,2,FALSE))</f>
        <v>0</v>
      </c>
      <c r="X1574" s="345">
        <f>IF(ISBLANK($B1574),0,VLOOKUP($B1574,Listen!$A$2:$C$45,3,FALSE))</f>
        <v>0</v>
      </c>
      <c r="Y1574" s="372">
        <f t="shared" si="311"/>
        <v>0</v>
      </c>
      <c r="Z1574" s="372">
        <f t="shared" si="312"/>
        <v>0</v>
      </c>
      <c r="AA1574" s="372">
        <f t="shared" si="312"/>
        <v>0</v>
      </c>
      <c r="AB1574" s="372">
        <f t="shared" si="312"/>
        <v>0</v>
      </c>
      <c r="AC1574" s="372">
        <f t="shared" si="312"/>
        <v>0</v>
      </c>
      <c r="AD1574" s="372">
        <f t="shared" si="312"/>
        <v>0</v>
      </c>
      <c r="AE1574" s="372">
        <f t="shared" si="312"/>
        <v>0</v>
      </c>
      <c r="AF1574" s="346">
        <f t="shared" si="310"/>
        <v>0</v>
      </c>
      <c r="AG1574" s="346">
        <f>IF(C1574=Allgemeines!$C$12,SAV!$V1574-SAV!$AH1574,HLOOKUP(Allgemeines!$C$12-1,$AI$4:$AO$2000,ROW(C1574)-3,FALSE)-$AH1574)</f>
        <v>0</v>
      </c>
      <c r="AH1574" s="346">
        <f>HLOOKUP(Allgemeines!$C$12,$AI$4:$AO$2000,ROW(C1574)-3,FALSE)</f>
        <v>0</v>
      </c>
      <c r="AI1574" s="346">
        <f t="shared" si="301"/>
        <v>0</v>
      </c>
      <c r="AJ1574" s="346">
        <f t="shared" si="302"/>
        <v>0</v>
      </c>
      <c r="AK1574" s="346">
        <f t="shared" si="303"/>
        <v>0</v>
      </c>
      <c r="AL1574" s="346">
        <f t="shared" si="304"/>
        <v>0</v>
      </c>
      <c r="AM1574" s="346">
        <f t="shared" si="305"/>
        <v>0</v>
      </c>
      <c r="AN1574" s="346">
        <f t="shared" si="306"/>
        <v>0</v>
      </c>
      <c r="AO1574" s="346">
        <f t="shared" si="307"/>
        <v>0</v>
      </c>
    </row>
    <row r="1575" spans="1:41" x14ac:dyDescent="0.25">
      <c r="A1575" s="369"/>
      <c r="B1575" s="369"/>
      <c r="C1575" s="370"/>
      <c r="D1575" s="369"/>
      <c r="E1575" s="369"/>
      <c r="F1575" s="369"/>
      <c r="G1575" s="344">
        <f t="shared" si="308"/>
        <v>0</v>
      </c>
      <c r="H1575" s="369"/>
      <c r="I1575" s="369"/>
      <c r="J1575" s="369"/>
      <c r="K1575" s="369"/>
      <c r="L1575" s="369"/>
      <c r="M1575" s="369"/>
      <c r="N1575" s="369"/>
      <c r="O1575" s="369"/>
      <c r="P1575" s="371"/>
      <c r="Q1575" s="465">
        <f>IF(C1575&gt;Allgemeines!$C$12,0,SUM(G1575,H1575,J1575,K1575,M1575:N1575)-SUM(I1575,L1575,O1575:P1575))</f>
        <v>0</v>
      </c>
      <c r="R1575" s="369"/>
      <c r="S1575" s="369"/>
      <c r="T1575" s="369"/>
      <c r="U1575" s="369"/>
      <c r="V1575" s="344">
        <f t="shared" si="309"/>
        <v>0</v>
      </c>
      <c r="W1575" s="345">
        <f>IF(ISBLANK($B1575),0,VLOOKUP($B1575,Listen!$A$2:$C$45,2,FALSE))</f>
        <v>0</v>
      </c>
      <c r="X1575" s="345">
        <f>IF(ISBLANK($B1575),0,VLOOKUP($B1575,Listen!$A$2:$C$45,3,FALSE))</f>
        <v>0</v>
      </c>
      <c r="Y1575" s="372">
        <f t="shared" si="311"/>
        <v>0</v>
      </c>
      <c r="Z1575" s="372">
        <f t="shared" si="312"/>
        <v>0</v>
      </c>
      <c r="AA1575" s="372">
        <f t="shared" si="312"/>
        <v>0</v>
      </c>
      <c r="AB1575" s="372">
        <f t="shared" si="312"/>
        <v>0</v>
      </c>
      <c r="AC1575" s="372">
        <f t="shared" si="312"/>
        <v>0</v>
      </c>
      <c r="AD1575" s="372">
        <f t="shared" si="312"/>
        <v>0</v>
      </c>
      <c r="AE1575" s="372">
        <f t="shared" si="312"/>
        <v>0</v>
      </c>
      <c r="AF1575" s="346">
        <f t="shared" si="310"/>
        <v>0</v>
      </c>
      <c r="AG1575" s="346">
        <f>IF(C1575=Allgemeines!$C$12,SAV!$V1575-SAV!$AH1575,HLOOKUP(Allgemeines!$C$12-1,$AI$4:$AO$2000,ROW(C1575)-3,FALSE)-$AH1575)</f>
        <v>0</v>
      </c>
      <c r="AH1575" s="346">
        <f>HLOOKUP(Allgemeines!$C$12,$AI$4:$AO$2000,ROW(C1575)-3,FALSE)</f>
        <v>0</v>
      </c>
      <c r="AI1575" s="346">
        <f t="shared" si="301"/>
        <v>0</v>
      </c>
      <c r="AJ1575" s="346">
        <f t="shared" si="302"/>
        <v>0</v>
      </c>
      <c r="AK1575" s="346">
        <f t="shared" si="303"/>
        <v>0</v>
      </c>
      <c r="AL1575" s="346">
        <f t="shared" si="304"/>
        <v>0</v>
      </c>
      <c r="AM1575" s="346">
        <f t="shared" si="305"/>
        <v>0</v>
      </c>
      <c r="AN1575" s="346">
        <f t="shared" si="306"/>
        <v>0</v>
      </c>
      <c r="AO1575" s="346">
        <f t="shared" si="307"/>
        <v>0</v>
      </c>
    </row>
    <row r="1576" spans="1:41" x14ac:dyDescent="0.25">
      <c r="A1576" s="369"/>
      <c r="B1576" s="369"/>
      <c r="C1576" s="370"/>
      <c r="D1576" s="369"/>
      <c r="E1576" s="369"/>
      <c r="F1576" s="369"/>
      <c r="G1576" s="344">
        <f t="shared" si="308"/>
        <v>0</v>
      </c>
      <c r="H1576" s="369"/>
      <c r="I1576" s="369"/>
      <c r="J1576" s="369"/>
      <c r="K1576" s="369"/>
      <c r="L1576" s="369"/>
      <c r="M1576" s="369"/>
      <c r="N1576" s="369"/>
      <c r="O1576" s="369"/>
      <c r="P1576" s="371"/>
      <c r="Q1576" s="465">
        <f>IF(C1576&gt;Allgemeines!$C$12,0,SUM(G1576,H1576,J1576,K1576,M1576:N1576)-SUM(I1576,L1576,O1576:P1576))</f>
        <v>0</v>
      </c>
      <c r="R1576" s="369"/>
      <c r="S1576" s="369"/>
      <c r="T1576" s="369"/>
      <c r="U1576" s="369"/>
      <c r="V1576" s="344">
        <f t="shared" si="309"/>
        <v>0</v>
      </c>
      <c r="W1576" s="345">
        <f>IF(ISBLANK($B1576),0,VLOOKUP($B1576,Listen!$A$2:$C$45,2,FALSE))</f>
        <v>0</v>
      </c>
      <c r="X1576" s="345">
        <f>IF(ISBLANK($B1576),0,VLOOKUP($B1576,Listen!$A$2:$C$45,3,FALSE))</f>
        <v>0</v>
      </c>
      <c r="Y1576" s="372">
        <f t="shared" si="311"/>
        <v>0</v>
      </c>
      <c r="Z1576" s="372">
        <f t="shared" si="312"/>
        <v>0</v>
      </c>
      <c r="AA1576" s="372">
        <f t="shared" si="312"/>
        <v>0</v>
      </c>
      <c r="AB1576" s="372">
        <f t="shared" si="312"/>
        <v>0</v>
      </c>
      <c r="AC1576" s="372">
        <f t="shared" si="312"/>
        <v>0</v>
      </c>
      <c r="AD1576" s="372">
        <f t="shared" si="312"/>
        <v>0</v>
      </c>
      <c r="AE1576" s="372">
        <f t="shared" si="312"/>
        <v>0</v>
      </c>
      <c r="AF1576" s="346">
        <f t="shared" si="310"/>
        <v>0</v>
      </c>
      <c r="AG1576" s="346">
        <f>IF(C1576=Allgemeines!$C$12,SAV!$V1576-SAV!$AH1576,HLOOKUP(Allgemeines!$C$12-1,$AI$4:$AO$2000,ROW(C1576)-3,FALSE)-$AH1576)</f>
        <v>0</v>
      </c>
      <c r="AH1576" s="346">
        <f>HLOOKUP(Allgemeines!$C$12,$AI$4:$AO$2000,ROW(C1576)-3,FALSE)</f>
        <v>0</v>
      </c>
      <c r="AI1576" s="346">
        <f t="shared" si="301"/>
        <v>0</v>
      </c>
      <c r="AJ1576" s="346">
        <f t="shared" si="302"/>
        <v>0</v>
      </c>
      <c r="AK1576" s="346">
        <f t="shared" si="303"/>
        <v>0</v>
      </c>
      <c r="AL1576" s="346">
        <f t="shared" si="304"/>
        <v>0</v>
      </c>
      <c r="AM1576" s="346">
        <f t="shared" si="305"/>
        <v>0</v>
      </c>
      <c r="AN1576" s="346">
        <f t="shared" si="306"/>
        <v>0</v>
      </c>
      <c r="AO1576" s="346">
        <f t="shared" si="307"/>
        <v>0</v>
      </c>
    </row>
    <row r="1577" spans="1:41" x14ac:dyDescent="0.25">
      <c r="A1577" s="369"/>
      <c r="B1577" s="369"/>
      <c r="C1577" s="370"/>
      <c r="D1577" s="369"/>
      <c r="E1577" s="369"/>
      <c r="F1577" s="369"/>
      <c r="G1577" s="344">
        <f t="shared" si="308"/>
        <v>0</v>
      </c>
      <c r="H1577" s="369"/>
      <c r="I1577" s="369"/>
      <c r="J1577" s="369"/>
      <c r="K1577" s="369"/>
      <c r="L1577" s="369"/>
      <c r="M1577" s="369"/>
      <c r="N1577" s="369"/>
      <c r="O1577" s="369"/>
      <c r="P1577" s="371"/>
      <c r="Q1577" s="465">
        <f>IF(C1577&gt;Allgemeines!$C$12,0,SUM(G1577,H1577,J1577,K1577,M1577:N1577)-SUM(I1577,L1577,O1577:P1577))</f>
        <v>0</v>
      </c>
      <c r="R1577" s="369"/>
      <c r="S1577" s="369"/>
      <c r="T1577" s="369"/>
      <c r="U1577" s="369"/>
      <c r="V1577" s="344">
        <f t="shared" si="309"/>
        <v>0</v>
      </c>
      <c r="W1577" s="345">
        <f>IF(ISBLANK($B1577),0,VLOOKUP($B1577,Listen!$A$2:$C$45,2,FALSE))</f>
        <v>0</v>
      </c>
      <c r="X1577" s="345">
        <f>IF(ISBLANK($B1577),0,VLOOKUP($B1577,Listen!$A$2:$C$45,3,FALSE))</f>
        <v>0</v>
      </c>
      <c r="Y1577" s="372">
        <f t="shared" si="311"/>
        <v>0</v>
      </c>
      <c r="Z1577" s="372">
        <f t="shared" si="312"/>
        <v>0</v>
      </c>
      <c r="AA1577" s="372">
        <f t="shared" si="312"/>
        <v>0</v>
      </c>
      <c r="AB1577" s="372">
        <f t="shared" si="312"/>
        <v>0</v>
      </c>
      <c r="AC1577" s="372">
        <f t="shared" si="312"/>
        <v>0</v>
      </c>
      <c r="AD1577" s="372">
        <f t="shared" si="312"/>
        <v>0</v>
      </c>
      <c r="AE1577" s="372">
        <f t="shared" si="312"/>
        <v>0</v>
      </c>
      <c r="AF1577" s="346">
        <f t="shared" si="310"/>
        <v>0</v>
      </c>
      <c r="AG1577" s="346">
        <f>IF(C1577=Allgemeines!$C$12,SAV!$V1577-SAV!$AH1577,HLOOKUP(Allgemeines!$C$12-1,$AI$4:$AO$2000,ROW(C1577)-3,FALSE)-$AH1577)</f>
        <v>0</v>
      </c>
      <c r="AH1577" s="346">
        <f>HLOOKUP(Allgemeines!$C$12,$AI$4:$AO$2000,ROW(C1577)-3,FALSE)</f>
        <v>0</v>
      </c>
      <c r="AI1577" s="346">
        <f t="shared" si="301"/>
        <v>0</v>
      </c>
      <c r="AJ1577" s="346">
        <f t="shared" si="302"/>
        <v>0</v>
      </c>
      <c r="AK1577" s="346">
        <f t="shared" si="303"/>
        <v>0</v>
      </c>
      <c r="AL1577" s="346">
        <f t="shared" si="304"/>
        <v>0</v>
      </c>
      <c r="AM1577" s="346">
        <f t="shared" si="305"/>
        <v>0</v>
      </c>
      <c r="AN1577" s="346">
        <f t="shared" si="306"/>
        <v>0</v>
      </c>
      <c r="AO1577" s="346">
        <f t="shared" si="307"/>
        <v>0</v>
      </c>
    </row>
    <row r="1578" spans="1:41" x14ac:dyDescent="0.25">
      <c r="A1578" s="369"/>
      <c r="B1578" s="369"/>
      <c r="C1578" s="370"/>
      <c r="D1578" s="369"/>
      <c r="E1578" s="369"/>
      <c r="F1578" s="369"/>
      <c r="G1578" s="344">
        <f t="shared" si="308"/>
        <v>0</v>
      </c>
      <c r="H1578" s="369"/>
      <c r="I1578" s="369"/>
      <c r="J1578" s="369"/>
      <c r="K1578" s="369"/>
      <c r="L1578" s="369"/>
      <c r="M1578" s="369"/>
      <c r="N1578" s="369"/>
      <c r="O1578" s="369"/>
      <c r="P1578" s="371"/>
      <c r="Q1578" s="465">
        <f>IF(C1578&gt;Allgemeines!$C$12,0,SUM(G1578,H1578,J1578,K1578,M1578:N1578)-SUM(I1578,L1578,O1578:P1578))</f>
        <v>0</v>
      </c>
      <c r="R1578" s="369"/>
      <c r="S1578" s="369"/>
      <c r="T1578" s="369"/>
      <c r="U1578" s="369"/>
      <c r="V1578" s="344">
        <f t="shared" si="309"/>
        <v>0</v>
      </c>
      <c r="W1578" s="345">
        <f>IF(ISBLANK($B1578),0,VLOOKUP($B1578,Listen!$A$2:$C$45,2,FALSE))</f>
        <v>0</v>
      </c>
      <c r="X1578" s="345">
        <f>IF(ISBLANK($B1578),0,VLOOKUP($B1578,Listen!$A$2:$C$45,3,FALSE))</f>
        <v>0</v>
      </c>
      <c r="Y1578" s="372">
        <f t="shared" si="311"/>
        <v>0</v>
      </c>
      <c r="Z1578" s="372">
        <f t="shared" si="312"/>
        <v>0</v>
      </c>
      <c r="AA1578" s="372">
        <f t="shared" si="312"/>
        <v>0</v>
      </c>
      <c r="AB1578" s="372">
        <f t="shared" si="312"/>
        <v>0</v>
      </c>
      <c r="AC1578" s="372">
        <f t="shared" si="312"/>
        <v>0</v>
      </c>
      <c r="AD1578" s="372">
        <f t="shared" si="312"/>
        <v>0</v>
      </c>
      <c r="AE1578" s="372">
        <f t="shared" si="312"/>
        <v>0</v>
      </c>
      <c r="AF1578" s="346">
        <f t="shared" si="310"/>
        <v>0</v>
      </c>
      <c r="AG1578" s="346">
        <f>IF(C1578=Allgemeines!$C$12,SAV!$V1578-SAV!$AH1578,HLOOKUP(Allgemeines!$C$12-1,$AI$4:$AO$2000,ROW(C1578)-3,FALSE)-$AH1578)</f>
        <v>0</v>
      </c>
      <c r="AH1578" s="346">
        <f>HLOOKUP(Allgemeines!$C$12,$AI$4:$AO$2000,ROW(C1578)-3,FALSE)</f>
        <v>0</v>
      </c>
      <c r="AI1578" s="346">
        <f t="shared" si="301"/>
        <v>0</v>
      </c>
      <c r="AJ1578" s="346">
        <f t="shared" si="302"/>
        <v>0</v>
      </c>
      <c r="AK1578" s="346">
        <f t="shared" si="303"/>
        <v>0</v>
      </c>
      <c r="AL1578" s="346">
        <f t="shared" si="304"/>
        <v>0</v>
      </c>
      <c r="AM1578" s="346">
        <f t="shared" si="305"/>
        <v>0</v>
      </c>
      <c r="AN1578" s="346">
        <f t="shared" si="306"/>
        <v>0</v>
      </c>
      <c r="AO1578" s="346">
        <f t="shared" si="307"/>
        <v>0</v>
      </c>
    </row>
    <row r="1579" spans="1:41" x14ac:dyDescent="0.25">
      <c r="A1579" s="369"/>
      <c r="B1579" s="369"/>
      <c r="C1579" s="370"/>
      <c r="D1579" s="369"/>
      <c r="E1579" s="369"/>
      <c r="F1579" s="369"/>
      <c r="G1579" s="344">
        <f t="shared" si="308"/>
        <v>0</v>
      </c>
      <c r="H1579" s="369"/>
      <c r="I1579" s="369"/>
      <c r="J1579" s="369"/>
      <c r="K1579" s="369"/>
      <c r="L1579" s="369"/>
      <c r="M1579" s="369"/>
      <c r="N1579" s="369"/>
      <c r="O1579" s="369"/>
      <c r="P1579" s="371"/>
      <c r="Q1579" s="465">
        <f>IF(C1579&gt;Allgemeines!$C$12,0,SUM(G1579,H1579,J1579,K1579,M1579:N1579)-SUM(I1579,L1579,O1579:P1579))</f>
        <v>0</v>
      </c>
      <c r="R1579" s="369"/>
      <c r="S1579" s="369"/>
      <c r="T1579" s="369"/>
      <c r="U1579" s="369"/>
      <c r="V1579" s="344">
        <f t="shared" si="309"/>
        <v>0</v>
      </c>
      <c r="W1579" s="345">
        <f>IF(ISBLANK($B1579),0,VLOOKUP($B1579,Listen!$A$2:$C$45,2,FALSE))</f>
        <v>0</v>
      </c>
      <c r="X1579" s="345">
        <f>IF(ISBLANK($B1579),0,VLOOKUP($B1579,Listen!$A$2:$C$45,3,FALSE))</f>
        <v>0</v>
      </c>
      <c r="Y1579" s="372">
        <f t="shared" si="311"/>
        <v>0</v>
      </c>
      <c r="Z1579" s="372">
        <f t="shared" si="312"/>
        <v>0</v>
      </c>
      <c r="AA1579" s="372">
        <f t="shared" si="312"/>
        <v>0</v>
      </c>
      <c r="AB1579" s="372">
        <f t="shared" si="312"/>
        <v>0</v>
      </c>
      <c r="AC1579" s="372">
        <f t="shared" si="312"/>
        <v>0</v>
      </c>
      <c r="AD1579" s="372">
        <f t="shared" si="312"/>
        <v>0</v>
      </c>
      <c r="AE1579" s="372">
        <f t="shared" si="312"/>
        <v>0</v>
      </c>
      <c r="AF1579" s="346">
        <f t="shared" si="310"/>
        <v>0</v>
      </c>
      <c r="AG1579" s="346">
        <f>IF(C1579=Allgemeines!$C$12,SAV!$V1579-SAV!$AH1579,HLOOKUP(Allgemeines!$C$12-1,$AI$4:$AO$2000,ROW(C1579)-3,FALSE)-$AH1579)</f>
        <v>0</v>
      </c>
      <c r="AH1579" s="346">
        <f>HLOOKUP(Allgemeines!$C$12,$AI$4:$AO$2000,ROW(C1579)-3,FALSE)</f>
        <v>0</v>
      </c>
      <c r="AI1579" s="346">
        <f t="shared" si="301"/>
        <v>0</v>
      </c>
      <c r="AJ1579" s="346">
        <f t="shared" si="302"/>
        <v>0</v>
      </c>
      <c r="AK1579" s="346">
        <f t="shared" si="303"/>
        <v>0</v>
      </c>
      <c r="AL1579" s="346">
        <f t="shared" si="304"/>
        <v>0</v>
      </c>
      <c r="AM1579" s="346">
        <f t="shared" si="305"/>
        <v>0</v>
      </c>
      <c r="AN1579" s="346">
        <f t="shared" si="306"/>
        <v>0</v>
      </c>
      <c r="AO1579" s="346">
        <f t="shared" si="307"/>
        <v>0</v>
      </c>
    </row>
    <row r="1580" spans="1:41" x14ac:dyDescent="0.25">
      <c r="A1580" s="369"/>
      <c r="B1580" s="369"/>
      <c r="C1580" s="370"/>
      <c r="D1580" s="369"/>
      <c r="E1580" s="369"/>
      <c r="F1580" s="369"/>
      <c r="G1580" s="344">
        <f t="shared" si="308"/>
        <v>0</v>
      </c>
      <c r="H1580" s="369"/>
      <c r="I1580" s="369"/>
      <c r="J1580" s="369"/>
      <c r="K1580" s="369"/>
      <c r="L1580" s="369"/>
      <c r="M1580" s="369"/>
      <c r="N1580" s="369"/>
      <c r="O1580" s="369"/>
      <c r="P1580" s="371"/>
      <c r="Q1580" s="465">
        <f>IF(C1580&gt;Allgemeines!$C$12,0,SUM(G1580,H1580,J1580,K1580,M1580:N1580)-SUM(I1580,L1580,O1580:P1580))</f>
        <v>0</v>
      </c>
      <c r="R1580" s="369"/>
      <c r="S1580" s="369"/>
      <c r="T1580" s="369"/>
      <c r="U1580" s="369"/>
      <c r="V1580" s="344">
        <f t="shared" si="309"/>
        <v>0</v>
      </c>
      <c r="W1580" s="345">
        <f>IF(ISBLANK($B1580),0,VLOOKUP($B1580,Listen!$A$2:$C$45,2,FALSE))</f>
        <v>0</v>
      </c>
      <c r="X1580" s="345">
        <f>IF(ISBLANK($B1580),0,VLOOKUP($B1580,Listen!$A$2:$C$45,3,FALSE))</f>
        <v>0</v>
      </c>
      <c r="Y1580" s="372">
        <f t="shared" si="311"/>
        <v>0</v>
      </c>
      <c r="Z1580" s="372">
        <f t="shared" si="312"/>
        <v>0</v>
      </c>
      <c r="AA1580" s="372">
        <f t="shared" si="312"/>
        <v>0</v>
      </c>
      <c r="AB1580" s="372">
        <f t="shared" si="312"/>
        <v>0</v>
      </c>
      <c r="AC1580" s="372">
        <f t="shared" si="312"/>
        <v>0</v>
      </c>
      <c r="AD1580" s="372">
        <f t="shared" si="312"/>
        <v>0</v>
      </c>
      <c r="AE1580" s="372">
        <f t="shared" si="312"/>
        <v>0</v>
      </c>
      <c r="AF1580" s="346">
        <f t="shared" si="310"/>
        <v>0</v>
      </c>
      <c r="AG1580" s="346">
        <f>IF(C1580=Allgemeines!$C$12,SAV!$V1580-SAV!$AH1580,HLOOKUP(Allgemeines!$C$12-1,$AI$4:$AO$2000,ROW(C1580)-3,FALSE)-$AH1580)</f>
        <v>0</v>
      </c>
      <c r="AH1580" s="346">
        <f>HLOOKUP(Allgemeines!$C$12,$AI$4:$AO$2000,ROW(C1580)-3,FALSE)</f>
        <v>0</v>
      </c>
      <c r="AI1580" s="346">
        <f t="shared" si="301"/>
        <v>0</v>
      </c>
      <c r="AJ1580" s="346">
        <f t="shared" si="302"/>
        <v>0</v>
      </c>
      <c r="AK1580" s="346">
        <f t="shared" si="303"/>
        <v>0</v>
      </c>
      <c r="AL1580" s="346">
        <f t="shared" si="304"/>
        <v>0</v>
      </c>
      <c r="AM1580" s="346">
        <f t="shared" si="305"/>
        <v>0</v>
      </c>
      <c r="AN1580" s="346">
        <f t="shared" si="306"/>
        <v>0</v>
      </c>
      <c r="AO1580" s="346">
        <f t="shared" si="307"/>
        <v>0</v>
      </c>
    </row>
    <row r="1581" spans="1:41" x14ac:dyDescent="0.25">
      <c r="A1581" s="369"/>
      <c r="B1581" s="369"/>
      <c r="C1581" s="370"/>
      <c r="D1581" s="369"/>
      <c r="E1581" s="369"/>
      <c r="F1581" s="369"/>
      <c r="G1581" s="344">
        <f t="shared" si="308"/>
        <v>0</v>
      </c>
      <c r="H1581" s="369"/>
      <c r="I1581" s="369"/>
      <c r="J1581" s="369"/>
      <c r="K1581" s="369"/>
      <c r="L1581" s="369"/>
      <c r="M1581" s="369"/>
      <c r="N1581" s="369"/>
      <c r="O1581" s="369"/>
      <c r="P1581" s="371"/>
      <c r="Q1581" s="465">
        <f>IF(C1581&gt;Allgemeines!$C$12,0,SUM(G1581,H1581,J1581,K1581,M1581:N1581)-SUM(I1581,L1581,O1581:P1581))</f>
        <v>0</v>
      </c>
      <c r="R1581" s="369"/>
      <c r="S1581" s="369"/>
      <c r="T1581" s="369"/>
      <c r="U1581" s="369"/>
      <c r="V1581" s="344">
        <f t="shared" si="309"/>
        <v>0</v>
      </c>
      <c r="W1581" s="345">
        <f>IF(ISBLANK($B1581),0,VLOOKUP($B1581,Listen!$A$2:$C$45,2,FALSE))</f>
        <v>0</v>
      </c>
      <c r="X1581" s="345">
        <f>IF(ISBLANK($B1581),0,VLOOKUP($B1581,Listen!$A$2:$C$45,3,FALSE))</f>
        <v>0</v>
      </c>
      <c r="Y1581" s="372">
        <f t="shared" si="311"/>
        <v>0</v>
      </c>
      <c r="Z1581" s="372">
        <f t="shared" si="312"/>
        <v>0</v>
      </c>
      <c r="AA1581" s="372">
        <f t="shared" si="312"/>
        <v>0</v>
      </c>
      <c r="AB1581" s="372">
        <f t="shared" si="312"/>
        <v>0</v>
      </c>
      <c r="AC1581" s="372">
        <f t="shared" si="312"/>
        <v>0</v>
      </c>
      <c r="AD1581" s="372">
        <f t="shared" si="312"/>
        <v>0</v>
      </c>
      <c r="AE1581" s="372">
        <f t="shared" si="312"/>
        <v>0</v>
      </c>
      <c r="AF1581" s="346">
        <f t="shared" si="310"/>
        <v>0</v>
      </c>
      <c r="AG1581" s="346">
        <f>IF(C1581=Allgemeines!$C$12,SAV!$V1581-SAV!$AH1581,HLOOKUP(Allgemeines!$C$12-1,$AI$4:$AO$2000,ROW(C1581)-3,FALSE)-$AH1581)</f>
        <v>0</v>
      </c>
      <c r="AH1581" s="346">
        <f>HLOOKUP(Allgemeines!$C$12,$AI$4:$AO$2000,ROW(C1581)-3,FALSE)</f>
        <v>0</v>
      </c>
      <c r="AI1581" s="346">
        <f t="shared" si="301"/>
        <v>0</v>
      </c>
      <c r="AJ1581" s="346">
        <f t="shared" si="302"/>
        <v>0</v>
      </c>
      <c r="AK1581" s="346">
        <f t="shared" si="303"/>
        <v>0</v>
      </c>
      <c r="AL1581" s="346">
        <f t="shared" si="304"/>
        <v>0</v>
      </c>
      <c r="AM1581" s="346">
        <f t="shared" si="305"/>
        <v>0</v>
      </c>
      <c r="AN1581" s="346">
        <f t="shared" si="306"/>
        <v>0</v>
      </c>
      <c r="AO1581" s="346">
        <f t="shared" si="307"/>
        <v>0</v>
      </c>
    </row>
    <row r="1582" spans="1:41" x14ac:dyDescent="0.25">
      <c r="A1582" s="369"/>
      <c r="B1582" s="369"/>
      <c r="C1582" s="370"/>
      <c r="D1582" s="369"/>
      <c r="E1582" s="369"/>
      <c r="F1582" s="369"/>
      <c r="G1582" s="344">
        <f t="shared" si="308"/>
        <v>0</v>
      </c>
      <c r="H1582" s="369"/>
      <c r="I1582" s="369"/>
      <c r="J1582" s="369"/>
      <c r="K1582" s="369"/>
      <c r="L1582" s="369"/>
      <c r="M1582" s="369"/>
      <c r="N1582" s="369"/>
      <c r="O1582" s="369"/>
      <c r="P1582" s="371"/>
      <c r="Q1582" s="465">
        <f>IF(C1582&gt;Allgemeines!$C$12,0,SUM(G1582,H1582,J1582,K1582,M1582:N1582)-SUM(I1582,L1582,O1582:P1582))</f>
        <v>0</v>
      </c>
      <c r="R1582" s="369"/>
      <c r="S1582" s="369"/>
      <c r="T1582" s="369"/>
      <c r="U1582" s="369"/>
      <c r="V1582" s="344">
        <f t="shared" si="309"/>
        <v>0</v>
      </c>
      <c r="W1582" s="345">
        <f>IF(ISBLANK($B1582),0,VLOOKUP($B1582,Listen!$A$2:$C$45,2,FALSE))</f>
        <v>0</v>
      </c>
      <c r="X1582" s="345">
        <f>IF(ISBLANK($B1582),0,VLOOKUP($B1582,Listen!$A$2:$C$45,3,FALSE))</f>
        <v>0</v>
      </c>
      <c r="Y1582" s="372">
        <f t="shared" si="311"/>
        <v>0</v>
      </c>
      <c r="Z1582" s="372">
        <f t="shared" si="312"/>
        <v>0</v>
      </c>
      <c r="AA1582" s="372">
        <f t="shared" si="312"/>
        <v>0</v>
      </c>
      <c r="AB1582" s="372">
        <f t="shared" si="312"/>
        <v>0</v>
      </c>
      <c r="AC1582" s="372">
        <f t="shared" si="312"/>
        <v>0</v>
      </c>
      <c r="AD1582" s="372">
        <f t="shared" si="312"/>
        <v>0</v>
      </c>
      <c r="AE1582" s="372">
        <f t="shared" si="312"/>
        <v>0</v>
      </c>
      <c r="AF1582" s="346">
        <f t="shared" si="310"/>
        <v>0</v>
      </c>
      <c r="AG1582" s="346">
        <f>IF(C1582=Allgemeines!$C$12,SAV!$V1582-SAV!$AH1582,HLOOKUP(Allgemeines!$C$12-1,$AI$4:$AO$2000,ROW(C1582)-3,FALSE)-$AH1582)</f>
        <v>0</v>
      </c>
      <c r="AH1582" s="346">
        <f>HLOOKUP(Allgemeines!$C$12,$AI$4:$AO$2000,ROW(C1582)-3,FALSE)</f>
        <v>0</v>
      </c>
      <c r="AI1582" s="346">
        <f t="shared" si="301"/>
        <v>0</v>
      </c>
      <c r="AJ1582" s="346">
        <f t="shared" si="302"/>
        <v>0</v>
      </c>
      <c r="AK1582" s="346">
        <f t="shared" si="303"/>
        <v>0</v>
      </c>
      <c r="AL1582" s="346">
        <f t="shared" si="304"/>
        <v>0</v>
      </c>
      <c r="AM1582" s="346">
        <f t="shared" si="305"/>
        <v>0</v>
      </c>
      <c r="AN1582" s="346">
        <f t="shared" si="306"/>
        <v>0</v>
      </c>
      <c r="AO1582" s="346">
        <f t="shared" si="307"/>
        <v>0</v>
      </c>
    </row>
    <row r="1583" spans="1:41" x14ac:dyDescent="0.25">
      <c r="A1583" s="369"/>
      <c r="B1583" s="369"/>
      <c r="C1583" s="370"/>
      <c r="D1583" s="369"/>
      <c r="E1583" s="369"/>
      <c r="F1583" s="369"/>
      <c r="G1583" s="344">
        <f t="shared" si="308"/>
        <v>0</v>
      </c>
      <c r="H1583" s="369"/>
      <c r="I1583" s="369"/>
      <c r="J1583" s="369"/>
      <c r="K1583" s="369"/>
      <c r="L1583" s="369"/>
      <c r="M1583" s="369"/>
      <c r="N1583" s="369"/>
      <c r="O1583" s="369"/>
      <c r="P1583" s="371"/>
      <c r="Q1583" s="465">
        <f>IF(C1583&gt;Allgemeines!$C$12,0,SUM(G1583,H1583,J1583,K1583,M1583:N1583)-SUM(I1583,L1583,O1583:P1583))</f>
        <v>0</v>
      </c>
      <c r="R1583" s="369"/>
      <c r="S1583" s="369"/>
      <c r="T1583" s="369"/>
      <c r="U1583" s="369"/>
      <c r="V1583" s="344">
        <f t="shared" si="309"/>
        <v>0</v>
      </c>
      <c r="W1583" s="345">
        <f>IF(ISBLANK($B1583),0,VLOOKUP($B1583,Listen!$A$2:$C$45,2,FALSE))</f>
        <v>0</v>
      </c>
      <c r="X1583" s="345">
        <f>IF(ISBLANK($B1583),0,VLOOKUP($B1583,Listen!$A$2:$C$45,3,FALSE))</f>
        <v>0</v>
      </c>
      <c r="Y1583" s="372">
        <f t="shared" si="311"/>
        <v>0</v>
      </c>
      <c r="Z1583" s="372">
        <f t="shared" si="312"/>
        <v>0</v>
      </c>
      <c r="AA1583" s="372">
        <f t="shared" si="312"/>
        <v>0</v>
      </c>
      <c r="AB1583" s="372">
        <f t="shared" si="312"/>
        <v>0</v>
      </c>
      <c r="AC1583" s="372">
        <f t="shared" si="312"/>
        <v>0</v>
      </c>
      <c r="AD1583" s="372">
        <f t="shared" si="312"/>
        <v>0</v>
      </c>
      <c r="AE1583" s="372">
        <f t="shared" si="312"/>
        <v>0</v>
      </c>
      <c r="AF1583" s="346">
        <f t="shared" si="310"/>
        <v>0</v>
      </c>
      <c r="AG1583" s="346">
        <f>IF(C1583=Allgemeines!$C$12,SAV!$V1583-SAV!$AH1583,HLOOKUP(Allgemeines!$C$12-1,$AI$4:$AO$2000,ROW(C1583)-3,FALSE)-$AH1583)</f>
        <v>0</v>
      </c>
      <c r="AH1583" s="346">
        <f>HLOOKUP(Allgemeines!$C$12,$AI$4:$AO$2000,ROW(C1583)-3,FALSE)</f>
        <v>0</v>
      </c>
      <c r="AI1583" s="346">
        <f t="shared" si="301"/>
        <v>0</v>
      </c>
      <c r="AJ1583" s="346">
        <f t="shared" si="302"/>
        <v>0</v>
      </c>
      <c r="AK1583" s="346">
        <f t="shared" si="303"/>
        <v>0</v>
      </c>
      <c r="AL1583" s="346">
        <f t="shared" si="304"/>
        <v>0</v>
      </c>
      <c r="AM1583" s="346">
        <f t="shared" si="305"/>
        <v>0</v>
      </c>
      <c r="AN1583" s="346">
        <f t="shared" si="306"/>
        <v>0</v>
      </c>
      <c r="AO1583" s="346">
        <f t="shared" si="307"/>
        <v>0</v>
      </c>
    </row>
    <row r="1584" spans="1:41" x14ac:dyDescent="0.25">
      <c r="A1584" s="369"/>
      <c r="B1584" s="369"/>
      <c r="C1584" s="370"/>
      <c r="D1584" s="369"/>
      <c r="E1584" s="369"/>
      <c r="F1584" s="369"/>
      <c r="G1584" s="344">
        <f t="shared" si="308"/>
        <v>0</v>
      </c>
      <c r="H1584" s="369"/>
      <c r="I1584" s="369"/>
      <c r="J1584" s="369"/>
      <c r="K1584" s="369"/>
      <c r="L1584" s="369"/>
      <c r="M1584" s="369"/>
      <c r="N1584" s="369"/>
      <c r="O1584" s="369"/>
      <c r="P1584" s="371"/>
      <c r="Q1584" s="465">
        <f>IF(C1584&gt;Allgemeines!$C$12,0,SUM(G1584,H1584,J1584,K1584,M1584:N1584)-SUM(I1584,L1584,O1584:P1584))</f>
        <v>0</v>
      </c>
      <c r="R1584" s="369"/>
      <c r="S1584" s="369"/>
      <c r="T1584" s="369"/>
      <c r="U1584" s="369"/>
      <c r="V1584" s="344">
        <f t="shared" si="309"/>
        <v>0</v>
      </c>
      <c r="W1584" s="345">
        <f>IF(ISBLANK($B1584),0,VLOOKUP($B1584,Listen!$A$2:$C$45,2,FALSE))</f>
        <v>0</v>
      </c>
      <c r="X1584" s="345">
        <f>IF(ISBLANK($B1584),0,VLOOKUP($B1584,Listen!$A$2:$C$45,3,FALSE))</f>
        <v>0</v>
      </c>
      <c r="Y1584" s="372">
        <f t="shared" si="311"/>
        <v>0</v>
      </c>
      <c r="Z1584" s="372">
        <f t="shared" si="312"/>
        <v>0</v>
      </c>
      <c r="AA1584" s="372">
        <f t="shared" si="312"/>
        <v>0</v>
      </c>
      <c r="AB1584" s="372">
        <f t="shared" si="312"/>
        <v>0</v>
      </c>
      <c r="AC1584" s="372">
        <f t="shared" si="312"/>
        <v>0</v>
      </c>
      <c r="AD1584" s="372">
        <f t="shared" si="312"/>
        <v>0</v>
      </c>
      <c r="AE1584" s="372">
        <f t="shared" si="312"/>
        <v>0</v>
      </c>
      <c r="AF1584" s="346">
        <f t="shared" si="310"/>
        <v>0</v>
      </c>
      <c r="AG1584" s="346">
        <f>IF(C1584=Allgemeines!$C$12,SAV!$V1584-SAV!$AH1584,HLOOKUP(Allgemeines!$C$12-1,$AI$4:$AO$2000,ROW(C1584)-3,FALSE)-$AH1584)</f>
        <v>0</v>
      </c>
      <c r="AH1584" s="346">
        <f>HLOOKUP(Allgemeines!$C$12,$AI$4:$AO$2000,ROW(C1584)-3,FALSE)</f>
        <v>0</v>
      </c>
      <c r="AI1584" s="346">
        <f t="shared" si="301"/>
        <v>0</v>
      </c>
      <c r="AJ1584" s="346">
        <f t="shared" si="302"/>
        <v>0</v>
      </c>
      <c r="AK1584" s="346">
        <f t="shared" si="303"/>
        <v>0</v>
      </c>
      <c r="AL1584" s="346">
        <f t="shared" si="304"/>
        <v>0</v>
      </c>
      <c r="AM1584" s="346">
        <f t="shared" si="305"/>
        <v>0</v>
      </c>
      <c r="AN1584" s="346">
        <f t="shared" si="306"/>
        <v>0</v>
      </c>
      <c r="AO1584" s="346">
        <f t="shared" si="307"/>
        <v>0</v>
      </c>
    </row>
    <row r="1585" spans="1:41" x14ac:dyDescent="0.25">
      <c r="A1585" s="369"/>
      <c r="B1585" s="369"/>
      <c r="C1585" s="370"/>
      <c r="D1585" s="369"/>
      <c r="E1585" s="369"/>
      <c r="F1585" s="369"/>
      <c r="G1585" s="344">
        <f t="shared" si="308"/>
        <v>0</v>
      </c>
      <c r="H1585" s="369"/>
      <c r="I1585" s="369"/>
      <c r="J1585" s="369"/>
      <c r="K1585" s="369"/>
      <c r="L1585" s="369"/>
      <c r="M1585" s="369"/>
      <c r="N1585" s="369"/>
      <c r="O1585" s="369"/>
      <c r="P1585" s="371"/>
      <c r="Q1585" s="465">
        <f>IF(C1585&gt;Allgemeines!$C$12,0,SUM(G1585,H1585,J1585,K1585,M1585:N1585)-SUM(I1585,L1585,O1585:P1585))</f>
        <v>0</v>
      </c>
      <c r="R1585" s="369"/>
      <c r="S1585" s="369"/>
      <c r="T1585" s="369"/>
      <c r="U1585" s="369"/>
      <c r="V1585" s="344">
        <f t="shared" si="309"/>
        <v>0</v>
      </c>
      <c r="W1585" s="345">
        <f>IF(ISBLANK($B1585),0,VLOOKUP($B1585,Listen!$A$2:$C$45,2,FALSE))</f>
        <v>0</v>
      </c>
      <c r="X1585" s="345">
        <f>IF(ISBLANK($B1585),0,VLOOKUP($B1585,Listen!$A$2:$C$45,3,FALSE))</f>
        <v>0</v>
      </c>
      <c r="Y1585" s="372">
        <f t="shared" si="311"/>
        <v>0</v>
      </c>
      <c r="Z1585" s="372">
        <f t="shared" si="312"/>
        <v>0</v>
      </c>
      <c r="AA1585" s="372">
        <f t="shared" si="312"/>
        <v>0</v>
      </c>
      <c r="AB1585" s="372">
        <f t="shared" si="312"/>
        <v>0</v>
      </c>
      <c r="AC1585" s="372">
        <f t="shared" si="312"/>
        <v>0</v>
      </c>
      <c r="AD1585" s="372">
        <f t="shared" si="312"/>
        <v>0</v>
      </c>
      <c r="AE1585" s="372">
        <f t="shared" si="312"/>
        <v>0</v>
      </c>
      <c r="AF1585" s="346">
        <f t="shared" si="310"/>
        <v>0</v>
      </c>
      <c r="AG1585" s="346">
        <f>IF(C1585=Allgemeines!$C$12,SAV!$V1585-SAV!$AH1585,HLOOKUP(Allgemeines!$C$12-1,$AI$4:$AO$2000,ROW(C1585)-3,FALSE)-$AH1585)</f>
        <v>0</v>
      </c>
      <c r="AH1585" s="346">
        <f>HLOOKUP(Allgemeines!$C$12,$AI$4:$AO$2000,ROW(C1585)-3,FALSE)</f>
        <v>0</v>
      </c>
      <c r="AI1585" s="346">
        <f t="shared" si="301"/>
        <v>0</v>
      </c>
      <c r="AJ1585" s="346">
        <f t="shared" si="302"/>
        <v>0</v>
      </c>
      <c r="AK1585" s="346">
        <f t="shared" si="303"/>
        <v>0</v>
      </c>
      <c r="AL1585" s="346">
        <f t="shared" si="304"/>
        <v>0</v>
      </c>
      <c r="AM1585" s="346">
        <f t="shared" si="305"/>
        <v>0</v>
      </c>
      <c r="AN1585" s="346">
        <f t="shared" si="306"/>
        <v>0</v>
      </c>
      <c r="AO1585" s="346">
        <f t="shared" si="307"/>
        <v>0</v>
      </c>
    </row>
    <row r="1586" spans="1:41" x14ac:dyDescent="0.25">
      <c r="A1586" s="369"/>
      <c r="B1586" s="369"/>
      <c r="C1586" s="370"/>
      <c r="D1586" s="369"/>
      <c r="E1586" s="369"/>
      <c r="F1586" s="369"/>
      <c r="G1586" s="344">
        <f t="shared" si="308"/>
        <v>0</v>
      </c>
      <c r="H1586" s="369"/>
      <c r="I1586" s="369"/>
      <c r="J1586" s="369"/>
      <c r="K1586" s="369"/>
      <c r="L1586" s="369"/>
      <c r="M1586" s="369"/>
      <c r="N1586" s="369"/>
      <c r="O1586" s="369"/>
      <c r="P1586" s="371"/>
      <c r="Q1586" s="465">
        <f>IF(C1586&gt;Allgemeines!$C$12,0,SUM(G1586,H1586,J1586,K1586,M1586:N1586)-SUM(I1586,L1586,O1586:P1586))</f>
        <v>0</v>
      </c>
      <c r="R1586" s="369"/>
      <c r="S1586" s="369"/>
      <c r="T1586" s="369"/>
      <c r="U1586" s="369"/>
      <c r="V1586" s="344">
        <f t="shared" si="309"/>
        <v>0</v>
      </c>
      <c r="W1586" s="345">
        <f>IF(ISBLANK($B1586),0,VLOOKUP($B1586,Listen!$A$2:$C$45,2,FALSE))</f>
        <v>0</v>
      </c>
      <c r="X1586" s="345">
        <f>IF(ISBLANK($B1586),0,VLOOKUP($B1586,Listen!$A$2:$C$45,3,FALSE))</f>
        <v>0</v>
      </c>
      <c r="Y1586" s="372">
        <f t="shared" si="311"/>
        <v>0</v>
      </c>
      <c r="Z1586" s="372">
        <f t="shared" si="312"/>
        <v>0</v>
      </c>
      <c r="AA1586" s="372">
        <f t="shared" si="312"/>
        <v>0</v>
      </c>
      <c r="AB1586" s="372">
        <f t="shared" si="312"/>
        <v>0</v>
      </c>
      <c r="AC1586" s="372">
        <f t="shared" si="312"/>
        <v>0</v>
      </c>
      <c r="AD1586" s="372">
        <f t="shared" si="312"/>
        <v>0</v>
      </c>
      <c r="AE1586" s="372">
        <f t="shared" si="312"/>
        <v>0</v>
      </c>
      <c r="AF1586" s="346">
        <f t="shared" si="310"/>
        <v>0</v>
      </c>
      <c r="AG1586" s="346">
        <f>IF(C1586=Allgemeines!$C$12,SAV!$V1586-SAV!$AH1586,HLOOKUP(Allgemeines!$C$12-1,$AI$4:$AO$2000,ROW(C1586)-3,FALSE)-$AH1586)</f>
        <v>0</v>
      </c>
      <c r="AH1586" s="346">
        <f>HLOOKUP(Allgemeines!$C$12,$AI$4:$AO$2000,ROW(C1586)-3,FALSE)</f>
        <v>0</v>
      </c>
      <c r="AI1586" s="346">
        <f t="shared" si="301"/>
        <v>0</v>
      </c>
      <c r="AJ1586" s="346">
        <f t="shared" si="302"/>
        <v>0</v>
      </c>
      <c r="AK1586" s="346">
        <f t="shared" si="303"/>
        <v>0</v>
      </c>
      <c r="AL1586" s="346">
        <f t="shared" si="304"/>
        <v>0</v>
      </c>
      <c r="AM1586" s="346">
        <f t="shared" si="305"/>
        <v>0</v>
      </c>
      <c r="AN1586" s="346">
        <f t="shared" si="306"/>
        <v>0</v>
      </c>
      <c r="AO1586" s="346">
        <f t="shared" si="307"/>
        <v>0</v>
      </c>
    </row>
    <row r="1587" spans="1:41" x14ac:dyDescent="0.25">
      <c r="A1587" s="369"/>
      <c r="B1587" s="369"/>
      <c r="C1587" s="370"/>
      <c r="D1587" s="369"/>
      <c r="E1587" s="369"/>
      <c r="F1587" s="369"/>
      <c r="G1587" s="344">
        <f t="shared" si="308"/>
        <v>0</v>
      </c>
      <c r="H1587" s="369"/>
      <c r="I1587" s="369"/>
      <c r="J1587" s="369"/>
      <c r="K1587" s="369"/>
      <c r="L1587" s="369"/>
      <c r="M1587" s="369"/>
      <c r="N1587" s="369"/>
      <c r="O1587" s="369"/>
      <c r="P1587" s="371"/>
      <c r="Q1587" s="465">
        <f>IF(C1587&gt;Allgemeines!$C$12,0,SUM(G1587,H1587,J1587,K1587,M1587:N1587)-SUM(I1587,L1587,O1587:P1587))</f>
        <v>0</v>
      </c>
      <c r="R1587" s="369"/>
      <c r="S1587" s="369"/>
      <c r="T1587" s="369"/>
      <c r="U1587" s="369"/>
      <c r="V1587" s="344">
        <f t="shared" si="309"/>
        <v>0</v>
      </c>
      <c r="W1587" s="345">
        <f>IF(ISBLANK($B1587),0,VLOOKUP($B1587,Listen!$A$2:$C$45,2,FALSE))</f>
        <v>0</v>
      </c>
      <c r="X1587" s="345">
        <f>IF(ISBLANK($B1587),0,VLOOKUP($B1587,Listen!$A$2:$C$45,3,FALSE))</f>
        <v>0</v>
      </c>
      <c r="Y1587" s="372">
        <f t="shared" si="311"/>
        <v>0</v>
      </c>
      <c r="Z1587" s="372">
        <f t="shared" si="312"/>
        <v>0</v>
      </c>
      <c r="AA1587" s="372">
        <f t="shared" si="312"/>
        <v>0</v>
      </c>
      <c r="AB1587" s="372">
        <f t="shared" si="312"/>
        <v>0</v>
      </c>
      <c r="AC1587" s="372">
        <f t="shared" si="312"/>
        <v>0</v>
      </c>
      <c r="AD1587" s="372">
        <f t="shared" si="312"/>
        <v>0</v>
      </c>
      <c r="AE1587" s="372">
        <f t="shared" si="312"/>
        <v>0</v>
      </c>
      <c r="AF1587" s="346">
        <f t="shared" si="310"/>
        <v>0</v>
      </c>
      <c r="AG1587" s="346">
        <f>IF(C1587=Allgemeines!$C$12,SAV!$V1587-SAV!$AH1587,HLOOKUP(Allgemeines!$C$12-1,$AI$4:$AO$2000,ROW(C1587)-3,FALSE)-$AH1587)</f>
        <v>0</v>
      </c>
      <c r="AH1587" s="346">
        <f>HLOOKUP(Allgemeines!$C$12,$AI$4:$AO$2000,ROW(C1587)-3,FALSE)</f>
        <v>0</v>
      </c>
      <c r="AI1587" s="346">
        <f t="shared" si="301"/>
        <v>0</v>
      </c>
      <c r="AJ1587" s="346">
        <f t="shared" si="302"/>
        <v>0</v>
      </c>
      <c r="AK1587" s="346">
        <f t="shared" si="303"/>
        <v>0</v>
      </c>
      <c r="AL1587" s="346">
        <f t="shared" si="304"/>
        <v>0</v>
      </c>
      <c r="AM1587" s="346">
        <f t="shared" si="305"/>
        <v>0</v>
      </c>
      <c r="AN1587" s="346">
        <f t="shared" si="306"/>
        <v>0</v>
      </c>
      <c r="AO1587" s="346">
        <f t="shared" si="307"/>
        <v>0</v>
      </c>
    </row>
    <row r="1588" spans="1:41" x14ac:dyDescent="0.25">
      <c r="A1588" s="369"/>
      <c r="B1588" s="369"/>
      <c r="C1588" s="370"/>
      <c r="D1588" s="369"/>
      <c r="E1588" s="369"/>
      <c r="F1588" s="369"/>
      <c r="G1588" s="344">
        <f t="shared" si="308"/>
        <v>0</v>
      </c>
      <c r="H1588" s="369"/>
      <c r="I1588" s="369"/>
      <c r="J1588" s="369"/>
      <c r="K1588" s="369"/>
      <c r="L1588" s="369"/>
      <c r="M1588" s="369"/>
      <c r="N1588" s="369"/>
      <c r="O1588" s="369"/>
      <c r="P1588" s="371"/>
      <c r="Q1588" s="465">
        <f>IF(C1588&gt;Allgemeines!$C$12,0,SUM(G1588,H1588,J1588,K1588,M1588:N1588)-SUM(I1588,L1588,O1588:P1588))</f>
        <v>0</v>
      </c>
      <c r="R1588" s="369"/>
      <c r="S1588" s="369"/>
      <c r="T1588" s="369"/>
      <c r="U1588" s="369"/>
      <c r="V1588" s="344">
        <f t="shared" si="309"/>
        <v>0</v>
      </c>
      <c r="W1588" s="345">
        <f>IF(ISBLANK($B1588),0,VLOOKUP($B1588,Listen!$A$2:$C$45,2,FALSE))</f>
        <v>0</v>
      </c>
      <c r="X1588" s="345">
        <f>IF(ISBLANK($B1588),0,VLOOKUP($B1588,Listen!$A$2:$C$45,3,FALSE))</f>
        <v>0</v>
      </c>
      <c r="Y1588" s="372">
        <f t="shared" si="311"/>
        <v>0</v>
      </c>
      <c r="Z1588" s="372">
        <f t="shared" si="312"/>
        <v>0</v>
      </c>
      <c r="AA1588" s="372">
        <f t="shared" si="312"/>
        <v>0</v>
      </c>
      <c r="AB1588" s="372">
        <f t="shared" si="312"/>
        <v>0</v>
      </c>
      <c r="AC1588" s="372">
        <f t="shared" si="312"/>
        <v>0</v>
      </c>
      <c r="AD1588" s="372">
        <f t="shared" si="312"/>
        <v>0</v>
      </c>
      <c r="AE1588" s="372">
        <f t="shared" si="312"/>
        <v>0</v>
      </c>
      <c r="AF1588" s="346">
        <f t="shared" si="310"/>
        <v>0</v>
      </c>
      <c r="AG1588" s="346">
        <f>IF(C1588=Allgemeines!$C$12,SAV!$V1588-SAV!$AH1588,HLOOKUP(Allgemeines!$C$12-1,$AI$4:$AO$2000,ROW(C1588)-3,FALSE)-$AH1588)</f>
        <v>0</v>
      </c>
      <c r="AH1588" s="346">
        <f>HLOOKUP(Allgemeines!$C$12,$AI$4:$AO$2000,ROW(C1588)-3,FALSE)</f>
        <v>0</v>
      </c>
      <c r="AI1588" s="346">
        <f t="shared" si="301"/>
        <v>0</v>
      </c>
      <c r="AJ1588" s="346">
        <f t="shared" si="302"/>
        <v>0</v>
      </c>
      <c r="AK1588" s="346">
        <f t="shared" si="303"/>
        <v>0</v>
      </c>
      <c r="AL1588" s="346">
        <f t="shared" si="304"/>
        <v>0</v>
      </c>
      <c r="AM1588" s="346">
        <f t="shared" si="305"/>
        <v>0</v>
      </c>
      <c r="AN1588" s="346">
        <f t="shared" si="306"/>
        <v>0</v>
      </c>
      <c r="AO1588" s="346">
        <f t="shared" si="307"/>
        <v>0</v>
      </c>
    </row>
    <row r="1589" spans="1:41" x14ac:dyDescent="0.25">
      <c r="A1589" s="369"/>
      <c r="B1589" s="369"/>
      <c r="C1589" s="370"/>
      <c r="D1589" s="369"/>
      <c r="E1589" s="369"/>
      <c r="F1589" s="369"/>
      <c r="G1589" s="344">
        <f t="shared" si="308"/>
        <v>0</v>
      </c>
      <c r="H1589" s="369"/>
      <c r="I1589" s="369"/>
      <c r="J1589" s="369"/>
      <c r="K1589" s="369"/>
      <c r="L1589" s="369"/>
      <c r="M1589" s="369"/>
      <c r="N1589" s="369"/>
      <c r="O1589" s="369"/>
      <c r="P1589" s="371"/>
      <c r="Q1589" s="465">
        <f>IF(C1589&gt;Allgemeines!$C$12,0,SUM(G1589,H1589,J1589,K1589,M1589:N1589)-SUM(I1589,L1589,O1589:P1589))</f>
        <v>0</v>
      </c>
      <c r="R1589" s="369"/>
      <c r="S1589" s="369"/>
      <c r="T1589" s="369"/>
      <c r="U1589" s="369"/>
      <c r="V1589" s="344">
        <f t="shared" si="309"/>
        <v>0</v>
      </c>
      <c r="W1589" s="345">
        <f>IF(ISBLANK($B1589),0,VLOOKUP($B1589,Listen!$A$2:$C$45,2,FALSE))</f>
        <v>0</v>
      </c>
      <c r="X1589" s="345">
        <f>IF(ISBLANK($B1589),0,VLOOKUP($B1589,Listen!$A$2:$C$45,3,FALSE))</f>
        <v>0</v>
      </c>
      <c r="Y1589" s="372">
        <f t="shared" si="311"/>
        <v>0</v>
      </c>
      <c r="Z1589" s="372">
        <f t="shared" si="312"/>
        <v>0</v>
      </c>
      <c r="AA1589" s="372">
        <f t="shared" si="312"/>
        <v>0</v>
      </c>
      <c r="AB1589" s="372">
        <f t="shared" si="312"/>
        <v>0</v>
      </c>
      <c r="AC1589" s="372">
        <f t="shared" si="312"/>
        <v>0</v>
      </c>
      <c r="AD1589" s="372">
        <f t="shared" si="312"/>
        <v>0</v>
      </c>
      <c r="AE1589" s="372">
        <f t="shared" si="312"/>
        <v>0</v>
      </c>
      <c r="AF1589" s="346">
        <f t="shared" si="310"/>
        <v>0</v>
      </c>
      <c r="AG1589" s="346">
        <f>IF(C1589=Allgemeines!$C$12,SAV!$V1589-SAV!$AH1589,HLOOKUP(Allgemeines!$C$12-1,$AI$4:$AO$2000,ROW(C1589)-3,FALSE)-$AH1589)</f>
        <v>0</v>
      </c>
      <c r="AH1589" s="346">
        <f>HLOOKUP(Allgemeines!$C$12,$AI$4:$AO$2000,ROW(C1589)-3,FALSE)</f>
        <v>0</v>
      </c>
      <c r="AI1589" s="346">
        <f t="shared" si="301"/>
        <v>0</v>
      </c>
      <c r="AJ1589" s="346">
        <f t="shared" si="302"/>
        <v>0</v>
      </c>
      <c r="AK1589" s="346">
        <f t="shared" si="303"/>
        <v>0</v>
      </c>
      <c r="AL1589" s="346">
        <f t="shared" si="304"/>
        <v>0</v>
      </c>
      <c r="AM1589" s="346">
        <f t="shared" si="305"/>
        <v>0</v>
      </c>
      <c r="AN1589" s="346">
        <f t="shared" si="306"/>
        <v>0</v>
      </c>
      <c r="AO1589" s="346">
        <f t="shared" si="307"/>
        <v>0</v>
      </c>
    </row>
    <row r="1590" spans="1:41" x14ac:dyDescent="0.25">
      <c r="A1590" s="369"/>
      <c r="B1590" s="369"/>
      <c r="C1590" s="370"/>
      <c r="D1590" s="369"/>
      <c r="E1590" s="369"/>
      <c r="F1590" s="369"/>
      <c r="G1590" s="344">
        <f t="shared" si="308"/>
        <v>0</v>
      </c>
      <c r="H1590" s="369"/>
      <c r="I1590" s="369"/>
      <c r="J1590" s="369"/>
      <c r="K1590" s="369"/>
      <c r="L1590" s="369"/>
      <c r="M1590" s="369"/>
      <c r="N1590" s="369"/>
      <c r="O1590" s="369"/>
      <c r="P1590" s="371"/>
      <c r="Q1590" s="465">
        <f>IF(C1590&gt;Allgemeines!$C$12,0,SUM(G1590,H1590,J1590,K1590,M1590:N1590)-SUM(I1590,L1590,O1590:P1590))</f>
        <v>0</v>
      </c>
      <c r="R1590" s="369"/>
      <c r="S1590" s="369"/>
      <c r="T1590" s="369"/>
      <c r="U1590" s="369"/>
      <c r="V1590" s="344">
        <f t="shared" si="309"/>
        <v>0</v>
      </c>
      <c r="W1590" s="345">
        <f>IF(ISBLANK($B1590),0,VLOOKUP($B1590,Listen!$A$2:$C$45,2,FALSE))</f>
        <v>0</v>
      </c>
      <c r="X1590" s="345">
        <f>IF(ISBLANK($B1590),0,VLOOKUP($B1590,Listen!$A$2:$C$45,3,FALSE))</f>
        <v>0</v>
      </c>
      <c r="Y1590" s="372">
        <f t="shared" si="311"/>
        <v>0</v>
      </c>
      <c r="Z1590" s="372">
        <f t="shared" si="312"/>
        <v>0</v>
      </c>
      <c r="AA1590" s="372">
        <f t="shared" si="312"/>
        <v>0</v>
      </c>
      <c r="AB1590" s="372">
        <f t="shared" si="312"/>
        <v>0</v>
      </c>
      <c r="AC1590" s="372">
        <f t="shared" si="312"/>
        <v>0</v>
      </c>
      <c r="AD1590" s="372">
        <f t="shared" si="312"/>
        <v>0</v>
      </c>
      <c r="AE1590" s="372">
        <f t="shared" si="312"/>
        <v>0</v>
      </c>
      <c r="AF1590" s="346">
        <f t="shared" si="310"/>
        <v>0</v>
      </c>
      <c r="AG1590" s="346">
        <f>IF(C1590=Allgemeines!$C$12,SAV!$V1590-SAV!$AH1590,HLOOKUP(Allgemeines!$C$12-1,$AI$4:$AO$2000,ROW(C1590)-3,FALSE)-$AH1590)</f>
        <v>0</v>
      </c>
      <c r="AH1590" s="346">
        <f>HLOOKUP(Allgemeines!$C$12,$AI$4:$AO$2000,ROW(C1590)-3,FALSE)</f>
        <v>0</v>
      </c>
      <c r="AI1590" s="346">
        <f t="shared" si="301"/>
        <v>0</v>
      </c>
      <c r="AJ1590" s="346">
        <f t="shared" si="302"/>
        <v>0</v>
      </c>
      <c r="AK1590" s="346">
        <f t="shared" si="303"/>
        <v>0</v>
      </c>
      <c r="AL1590" s="346">
        <f t="shared" si="304"/>
        <v>0</v>
      </c>
      <c r="AM1590" s="346">
        <f t="shared" si="305"/>
        <v>0</v>
      </c>
      <c r="AN1590" s="346">
        <f t="shared" si="306"/>
        <v>0</v>
      </c>
      <c r="AO1590" s="346">
        <f t="shared" si="307"/>
        <v>0</v>
      </c>
    </row>
    <row r="1591" spans="1:41" x14ac:dyDescent="0.25">
      <c r="A1591" s="369"/>
      <c r="B1591" s="369"/>
      <c r="C1591" s="370"/>
      <c r="D1591" s="369"/>
      <c r="E1591" s="369"/>
      <c r="F1591" s="369"/>
      <c r="G1591" s="344">
        <f t="shared" si="308"/>
        <v>0</v>
      </c>
      <c r="H1591" s="369"/>
      <c r="I1591" s="369"/>
      <c r="J1591" s="369"/>
      <c r="K1591" s="369"/>
      <c r="L1591" s="369"/>
      <c r="M1591" s="369"/>
      <c r="N1591" s="369"/>
      <c r="O1591" s="369"/>
      <c r="P1591" s="371"/>
      <c r="Q1591" s="465">
        <f>IF(C1591&gt;Allgemeines!$C$12,0,SUM(G1591,H1591,J1591,K1591,M1591:N1591)-SUM(I1591,L1591,O1591:P1591))</f>
        <v>0</v>
      </c>
      <c r="R1591" s="369"/>
      <c r="S1591" s="369"/>
      <c r="T1591" s="369"/>
      <c r="U1591" s="369"/>
      <c r="V1591" s="344">
        <f t="shared" si="309"/>
        <v>0</v>
      </c>
      <c r="W1591" s="345">
        <f>IF(ISBLANK($B1591),0,VLOOKUP($B1591,Listen!$A$2:$C$45,2,FALSE))</f>
        <v>0</v>
      </c>
      <c r="X1591" s="345">
        <f>IF(ISBLANK($B1591),0,VLOOKUP($B1591,Listen!$A$2:$C$45,3,FALSE))</f>
        <v>0</v>
      </c>
      <c r="Y1591" s="372">
        <f t="shared" si="311"/>
        <v>0</v>
      </c>
      <c r="Z1591" s="372">
        <f t="shared" si="312"/>
        <v>0</v>
      </c>
      <c r="AA1591" s="372">
        <f t="shared" si="312"/>
        <v>0</v>
      </c>
      <c r="AB1591" s="372">
        <f t="shared" si="312"/>
        <v>0</v>
      </c>
      <c r="AC1591" s="372">
        <f t="shared" si="312"/>
        <v>0</v>
      </c>
      <c r="AD1591" s="372">
        <f t="shared" si="312"/>
        <v>0</v>
      </c>
      <c r="AE1591" s="372">
        <f t="shared" si="312"/>
        <v>0</v>
      </c>
      <c r="AF1591" s="346">
        <f t="shared" si="310"/>
        <v>0</v>
      </c>
      <c r="AG1591" s="346">
        <f>IF(C1591=Allgemeines!$C$12,SAV!$V1591-SAV!$AH1591,HLOOKUP(Allgemeines!$C$12-1,$AI$4:$AO$2000,ROW(C1591)-3,FALSE)-$AH1591)</f>
        <v>0</v>
      </c>
      <c r="AH1591" s="346">
        <f>HLOOKUP(Allgemeines!$C$12,$AI$4:$AO$2000,ROW(C1591)-3,FALSE)</f>
        <v>0</v>
      </c>
      <c r="AI1591" s="346">
        <f t="shared" si="301"/>
        <v>0</v>
      </c>
      <c r="AJ1591" s="346">
        <f t="shared" si="302"/>
        <v>0</v>
      </c>
      <c r="AK1591" s="346">
        <f t="shared" si="303"/>
        <v>0</v>
      </c>
      <c r="AL1591" s="346">
        <f t="shared" si="304"/>
        <v>0</v>
      </c>
      <c r="AM1591" s="346">
        <f t="shared" si="305"/>
        <v>0</v>
      </c>
      <c r="AN1591" s="346">
        <f t="shared" si="306"/>
        <v>0</v>
      </c>
      <c r="AO1591" s="346">
        <f t="shared" si="307"/>
        <v>0</v>
      </c>
    </row>
    <row r="1592" spans="1:41" x14ac:dyDescent="0.25">
      <c r="A1592" s="369"/>
      <c r="B1592" s="369"/>
      <c r="C1592" s="370"/>
      <c r="D1592" s="369"/>
      <c r="E1592" s="369"/>
      <c r="F1592" s="369"/>
      <c r="G1592" s="344">
        <f t="shared" si="308"/>
        <v>0</v>
      </c>
      <c r="H1592" s="369"/>
      <c r="I1592" s="369"/>
      <c r="J1592" s="369"/>
      <c r="K1592" s="369"/>
      <c r="L1592" s="369"/>
      <c r="M1592" s="369"/>
      <c r="N1592" s="369"/>
      <c r="O1592" s="369"/>
      <c r="P1592" s="371"/>
      <c r="Q1592" s="465">
        <f>IF(C1592&gt;Allgemeines!$C$12,0,SUM(G1592,H1592,J1592,K1592,M1592:N1592)-SUM(I1592,L1592,O1592:P1592))</f>
        <v>0</v>
      </c>
      <c r="R1592" s="369"/>
      <c r="S1592" s="369"/>
      <c r="T1592" s="369"/>
      <c r="U1592" s="369"/>
      <c r="V1592" s="344">
        <f t="shared" si="309"/>
        <v>0</v>
      </c>
      <c r="W1592" s="345">
        <f>IF(ISBLANK($B1592),0,VLOOKUP($B1592,Listen!$A$2:$C$45,2,FALSE))</f>
        <v>0</v>
      </c>
      <c r="X1592" s="345">
        <f>IF(ISBLANK($B1592),0,VLOOKUP($B1592,Listen!$A$2:$C$45,3,FALSE))</f>
        <v>0</v>
      </c>
      <c r="Y1592" s="372">
        <f t="shared" si="311"/>
        <v>0</v>
      </c>
      <c r="Z1592" s="372">
        <f t="shared" si="312"/>
        <v>0</v>
      </c>
      <c r="AA1592" s="372">
        <f t="shared" si="312"/>
        <v>0</v>
      </c>
      <c r="AB1592" s="372">
        <f t="shared" si="312"/>
        <v>0</v>
      </c>
      <c r="AC1592" s="372">
        <f t="shared" si="312"/>
        <v>0</v>
      </c>
      <c r="AD1592" s="372">
        <f t="shared" si="312"/>
        <v>0</v>
      </c>
      <c r="AE1592" s="372">
        <f t="shared" si="312"/>
        <v>0</v>
      </c>
      <c r="AF1592" s="346">
        <f t="shared" si="310"/>
        <v>0</v>
      </c>
      <c r="AG1592" s="346">
        <f>IF(C1592=Allgemeines!$C$12,SAV!$V1592-SAV!$AH1592,HLOOKUP(Allgemeines!$C$12-1,$AI$4:$AO$2000,ROW(C1592)-3,FALSE)-$AH1592)</f>
        <v>0</v>
      </c>
      <c r="AH1592" s="346">
        <f>HLOOKUP(Allgemeines!$C$12,$AI$4:$AO$2000,ROW(C1592)-3,FALSE)</f>
        <v>0</v>
      </c>
      <c r="AI1592" s="346">
        <f t="shared" si="301"/>
        <v>0</v>
      </c>
      <c r="AJ1592" s="346">
        <f t="shared" si="302"/>
        <v>0</v>
      </c>
      <c r="AK1592" s="346">
        <f t="shared" si="303"/>
        <v>0</v>
      </c>
      <c r="AL1592" s="346">
        <f t="shared" si="304"/>
        <v>0</v>
      </c>
      <c r="AM1592" s="346">
        <f t="shared" si="305"/>
        <v>0</v>
      </c>
      <c r="AN1592" s="346">
        <f t="shared" si="306"/>
        <v>0</v>
      </c>
      <c r="AO1592" s="346">
        <f t="shared" si="307"/>
        <v>0</v>
      </c>
    </row>
    <row r="1593" spans="1:41" x14ac:dyDescent="0.25">
      <c r="A1593" s="369"/>
      <c r="B1593" s="369"/>
      <c r="C1593" s="370"/>
      <c r="D1593" s="369"/>
      <c r="E1593" s="369"/>
      <c r="F1593" s="369"/>
      <c r="G1593" s="344">
        <f t="shared" si="308"/>
        <v>0</v>
      </c>
      <c r="H1593" s="369"/>
      <c r="I1593" s="369"/>
      <c r="J1593" s="369"/>
      <c r="K1593" s="369"/>
      <c r="L1593" s="369"/>
      <c r="M1593" s="369"/>
      <c r="N1593" s="369"/>
      <c r="O1593" s="369"/>
      <c r="P1593" s="371"/>
      <c r="Q1593" s="465">
        <f>IF(C1593&gt;Allgemeines!$C$12,0,SUM(G1593,H1593,J1593,K1593,M1593:N1593)-SUM(I1593,L1593,O1593:P1593))</f>
        <v>0</v>
      </c>
      <c r="R1593" s="369"/>
      <c r="S1593" s="369"/>
      <c r="T1593" s="369"/>
      <c r="U1593" s="369"/>
      <c r="V1593" s="344">
        <f t="shared" si="309"/>
        <v>0</v>
      </c>
      <c r="W1593" s="345">
        <f>IF(ISBLANK($B1593),0,VLOOKUP($B1593,Listen!$A$2:$C$45,2,FALSE))</f>
        <v>0</v>
      </c>
      <c r="X1593" s="345">
        <f>IF(ISBLANK($B1593),0,VLOOKUP($B1593,Listen!$A$2:$C$45,3,FALSE))</f>
        <v>0</v>
      </c>
      <c r="Y1593" s="372">
        <f t="shared" si="311"/>
        <v>0</v>
      </c>
      <c r="Z1593" s="372">
        <f t="shared" si="312"/>
        <v>0</v>
      </c>
      <c r="AA1593" s="372">
        <f t="shared" si="312"/>
        <v>0</v>
      </c>
      <c r="AB1593" s="372">
        <f t="shared" si="312"/>
        <v>0</v>
      </c>
      <c r="AC1593" s="372">
        <f t="shared" si="312"/>
        <v>0</v>
      </c>
      <c r="AD1593" s="372">
        <f t="shared" si="312"/>
        <v>0</v>
      </c>
      <c r="AE1593" s="372">
        <f t="shared" si="312"/>
        <v>0</v>
      </c>
      <c r="AF1593" s="346">
        <f t="shared" si="310"/>
        <v>0</v>
      </c>
      <c r="AG1593" s="346">
        <f>IF(C1593=Allgemeines!$C$12,SAV!$V1593-SAV!$AH1593,HLOOKUP(Allgemeines!$C$12-1,$AI$4:$AO$2000,ROW(C1593)-3,FALSE)-$AH1593)</f>
        <v>0</v>
      </c>
      <c r="AH1593" s="346">
        <f>HLOOKUP(Allgemeines!$C$12,$AI$4:$AO$2000,ROW(C1593)-3,FALSE)</f>
        <v>0</v>
      </c>
      <c r="AI1593" s="346">
        <f t="shared" si="301"/>
        <v>0</v>
      </c>
      <c r="AJ1593" s="346">
        <f t="shared" si="302"/>
        <v>0</v>
      </c>
      <c r="AK1593" s="346">
        <f t="shared" si="303"/>
        <v>0</v>
      </c>
      <c r="AL1593" s="346">
        <f t="shared" si="304"/>
        <v>0</v>
      </c>
      <c r="AM1593" s="346">
        <f t="shared" si="305"/>
        <v>0</v>
      </c>
      <c r="AN1593" s="346">
        <f t="shared" si="306"/>
        <v>0</v>
      </c>
      <c r="AO1593" s="346">
        <f t="shared" si="307"/>
        <v>0</v>
      </c>
    </row>
    <row r="1594" spans="1:41" x14ac:dyDescent="0.25">
      <c r="A1594" s="369"/>
      <c r="B1594" s="369"/>
      <c r="C1594" s="370"/>
      <c r="D1594" s="369"/>
      <c r="E1594" s="369"/>
      <c r="F1594" s="369"/>
      <c r="G1594" s="344">
        <f t="shared" si="308"/>
        <v>0</v>
      </c>
      <c r="H1594" s="369"/>
      <c r="I1594" s="369"/>
      <c r="J1594" s="369"/>
      <c r="K1594" s="369"/>
      <c r="L1594" s="369"/>
      <c r="M1594" s="369"/>
      <c r="N1594" s="369"/>
      <c r="O1594" s="369"/>
      <c r="P1594" s="371"/>
      <c r="Q1594" s="465">
        <f>IF(C1594&gt;Allgemeines!$C$12,0,SUM(G1594,H1594,J1594,K1594,M1594:N1594)-SUM(I1594,L1594,O1594:P1594))</f>
        <v>0</v>
      </c>
      <c r="R1594" s="369"/>
      <c r="S1594" s="369"/>
      <c r="T1594" s="369"/>
      <c r="U1594" s="369"/>
      <c r="V1594" s="344">
        <f t="shared" si="309"/>
        <v>0</v>
      </c>
      <c r="W1594" s="345">
        <f>IF(ISBLANK($B1594),0,VLOOKUP($B1594,Listen!$A$2:$C$45,2,FALSE))</f>
        <v>0</v>
      </c>
      <c r="X1594" s="345">
        <f>IF(ISBLANK($B1594),0,VLOOKUP($B1594,Listen!$A$2:$C$45,3,FALSE))</f>
        <v>0</v>
      </c>
      <c r="Y1594" s="372">
        <f t="shared" si="311"/>
        <v>0</v>
      </c>
      <c r="Z1594" s="372">
        <f t="shared" si="312"/>
        <v>0</v>
      </c>
      <c r="AA1594" s="372">
        <f t="shared" si="312"/>
        <v>0</v>
      </c>
      <c r="AB1594" s="372">
        <f t="shared" si="312"/>
        <v>0</v>
      </c>
      <c r="AC1594" s="372">
        <f t="shared" si="312"/>
        <v>0</v>
      </c>
      <c r="AD1594" s="372">
        <f t="shared" si="312"/>
        <v>0</v>
      </c>
      <c r="AE1594" s="372">
        <f t="shared" si="312"/>
        <v>0</v>
      </c>
      <c r="AF1594" s="346">
        <f t="shared" si="310"/>
        <v>0</v>
      </c>
      <c r="AG1594" s="346">
        <f>IF(C1594=Allgemeines!$C$12,SAV!$V1594-SAV!$AH1594,HLOOKUP(Allgemeines!$C$12-1,$AI$4:$AO$2000,ROW(C1594)-3,FALSE)-$AH1594)</f>
        <v>0</v>
      </c>
      <c r="AH1594" s="346">
        <f>HLOOKUP(Allgemeines!$C$12,$AI$4:$AO$2000,ROW(C1594)-3,FALSE)</f>
        <v>0</v>
      </c>
      <c r="AI1594" s="346">
        <f t="shared" si="301"/>
        <v>0</v>
      </c>
      <c r="AJ1594" s="346">
        <f t="shared" si="302"/>
        <v>0</v>
      </c>
      <c r="AK1594" s="346">
        <f t="shared" si="303"/>
        <v>0</v>
      </c>
      <c r="AL1594" s="346">
        <f t="shared" si="304"/>
        <v>0</v>
      </c>
      <c r="AM1594" s="346">
        <f t="shared" si="305"/>
        <v>0</v>
      </c>
      <c r="AN1594" s="346">
        <f t="shared" si="306"/>
        <v>0</v>
      </c>
      <c r="AO1594" s="346">
        <f t="shared" si="307"/>
        <v>0</v>
      </c>
    </row>
    <row r="1595" spans="1:41" x14ac:dyDescent="0.25">
      <c r="A1595" s="369"/>
      <c r="B1595" s="369"/>
      <c r="C1595" s="370"/>
      <c r="D1595" s="369"/>
      <c r="E1595" s="369"/>
      <c r="F1595" s="369"/>
      <c r="G1595" s="344">
        <f t="shared" si="308"/>
        <v>0</v>
      </c>
      <c r="H1595" s="369"/>
      <c r="I1595" s="369"/>
      <c r="J1595" s="369"/>
      <c r="K1595" s="369"/>
      <c r="L1595" s="369"/>
      <c r="M1595" s="369"/>
      <c r="N1595" s="369"/>
      <c r="O1595" s="369"/>
      <c r="P1595" s="371"/>
      <c r="Q1595" s="465">
        <f>IF(C1595&gt;Allgemeines!$C$12,0,SUM(G1595,H1595,J1595,K1595,M1595:N1595)-SUM(I1595,L1595,O1595:P1595))</f>
        <v>0</v>
      </c>
      <c r="R1595" s="369"/>
      <c r="S1595" s="369"/>
      <c r="T1595" s="369"/>
      <c r="U1595" s="369"/>
      <c r="V1595" s="344">
        <f t="shared" si="309"/>
        <v>0</v>
      </c>
      <c r="W1595" s="345">
        <f>IF(ISBLANK($B1595),0,VLOOKUP($B1595,Listen!$A$2:$C$45,2,FALSE))</f>
        <v>0</v>
      </c>
      <c r="X1595" s="345">
        <f>IF(ISBLANK($B1595),0,VLOOKUP($B1595,Listen!$A$2:$C$45,3,FALSE))</f>
        <v>0</v>
      </c>
      <c r="Y1595" s="372">
        <f t="shared" si="311"/>
        <v>0</v>
      </c>
      <c r="Z1595" s="372">
        <f t="shared" si="312"/>
        <v>0</v>
      </c>
      <c r="AA1595" s="372">
        <f t="shared" si="312"/>
        <v>0</v>
      </c>
      <c r="AB1595" s="372">
        <f t="shared" si="312"/>
        <v>0</v>
      </c>
      <c r="AC1595" s="372">
        <f t="shared" si="312"/>
        <v>0</v>
      </c>
      <c r="AD1595" s="372">
        <f t="shared" si="312"/>
        <v>0</v>
      </c>
      <c r="AE1595" s="372">
        <f t="shared" si="312"/>
        <v>0</v>
      </c>
      <c r="AF1595" s="346">
        <f t="shared" si="310"/>
        <v>0</v>
      </c>
      <c r="AG1595" s="346">
        <f>IF(C1595=Allgemeines!$C$12,SAV!$V1595-SAV!$AH1595,HLOOKUP(Allgemeines!$C$12-1,$AI$4:$AO$2000,ROW(C1595)-3,FALSE)-$AH1595)</f>
        <v>0</v>
      </c>
      <c r="AH1595" s="346">
        <f>HLOOKUP(Allgemeines!$C$12,$AI$4:$AO$2000,ROW(C1595)-3,FALSE)</f>
        <v>0</v>
      </c>
      <c r="AI1595" s="346">
        <f t="shared" si="301"/>
        <v>0</v>
      </c>
      <c r="AJ1595" s="346">
        <f t="shared" si="302"/>
        <v>0</v>
      </c>
      <c r="AK1595" s="346">
        <f t="shared" si="303"/>
        <v>0</v>
      </c>
      <c r="AL1595" s="346">
        <f t="shared" si="304"/>
        <v>0</v>
      </c>
      <c r="AM1595" s="346">
        <f t="shared" si="305"/>
        <v>0</v>
      </c>
      <c r="AN1595" s="346">
        <f t="shared" si="306"/>
        <v>0</v>
      </c>
      <c r="AO1595" s="346">
        <f t="shared" si="307"/>
        <v>0</v>
      </c>
    </row>
    <row r="1596" spans="1:41" x14ac:dyDescent="0.25">
      <c r="A1596" s="369"/>
      <c r="B1596" s="369"/>
      <c r="C1596" s="370"/>
      <c r="D1596" s="369"/>
      <c r="E1596" s="369"/>
      <c r="F1596" s="369"/>
      <c r="G1596" s="344">
        <f t="shared" si="308"/>
        <v>0</v>
      </c>
      <c r="H1596" s="369"/>
      <c r="I1596" s="369"/>
      <c r="J1596" s="369"/>
      <c r="K1596" s="369"/>
      <c r="L1596" s="369"/>
      <c r="M1596" s="369"/>
      <c r="N1596" s="369"/>
      <c r="O1596" s="369"/>
      <c r="P1596" s="371"/>
      <c r="Q1596" s="465">
        <f>IF(C1596&gt;Allgemeines!$C$12,0,SUM(G1596,H1596,J1596,K1596,M1596:N1596)-SUM(I1596,L1596,O1596:P1596))</f>
        <v>0</v>
      </c>
      <c r="R1596" s="369"/>
      <c r="S1596" s="369"/>
      <c r="T1596" s="369"/>
      <c r="U1596" s="369"/>
      <c r="V1596" s="344">
        <f t="shared" si="309"/>
        <v>0</v>
      </c>
      <c r="W1596" s="345">
        <f>IF(ISBLANK($B1596),0,VLOOKUP($B1596,Listen!$A$2:$C$45,2,FALSE))</f>
        <v>0</v>
      </c>
      <c r="X1596" s="345">
        <f>IF(ISBLANK($B1596),0,VLOOKUP($B1596,Listen!$A$2:$C$45,3,FALSE))</f>
        <v>0</v>
      </c>
      <c r="Y1596" s="372">
        <f t="shared" si="311"/>
        <v>0</v>
      </c>
      <c r="Z1596" s="372">
        <f t="shared" si="312"/>
        <v>0</v>
      </c>
      <c r="AA1596" s="372">
        <f t="shared" si="312"/>
        <v>0</v>
      </c>
      <c r="AB1596" s="372">
        <f t="shared" si="312"/>
        <v>0</v>
      </c>
      <c r="AC1596" s="372">
        <f t="shared" si="312"/>
        <v>0</v>
      </c>
      <c r="AD1596" s="372">
        <f t="shared" si="312"/>
        <v>0</v>
      </c>
      <c r="AE1596" s="372">
        <f t="shared" si="312"/>
        <v>0</v>
      </c>
      <c r="AF1596" s="346">
        <f t="shared" si="310"/>
        <v>0</v>
      </c>
      <c r="AG1596" s="346">
        <f>IF(C1596=Allgemeines!$C$12,SAV!$V1596-SAV!$AH1596,HLOOKUP(Allgemeines!$C$12-1,$AI$4:$AO$2000,ROW(C1596)-3,FALSE)-$AH1596)</f>
        <v>0</v>
      </c>
      <c r="AH1596" s="346">
        <f>HLOOKUP(Allgemeines!$C$12,$AI$4:$AO$2000,ROW(C1596)-3,FALSE)</f>
        <v>0</v>
      </c>
      <c r="AI1596" s="346">
        <f t="shared" si="301"/>
        <v>0</v>
      </c>
      <c r="AJ1596" s="346">
        <f t="shared" si="302"/>
        <v>0</v>
      </c>
      <c r="AK1596" s="346">
        <f t="shared" si="303"/>
        <v>0</v>
      </c>
      <c r="AL1596" s="346">
        <f t="shared" si="304"/>
        <v>0</v>
      </c>
      <c r="AM1596" s="346">
        <f t="shared" si="305"/>
        <v>0</v>
      </c>
      <c r="AN1596" s="346">
        <f t="shared" si="306"/>
        <v>0</v>
      </c>
      <c r="AO1596" s="346">
        <f t="shared" si="307"/>
        <v>0</v>
      </c>
    </row>
    <row r="1597" spans="1:41" x14ac:dyDescent="0.25">
      <c r="A1597" s="369"/>
      <c r="B1597" s="369"/>
      <c r="C1597" s="370"/>
      <c r="D1597" s="369"/>
      <c r="E1597" s="369"/>
      <c r="F1597" s="369"/>
      <c r="G1597" s="344">
        <f t="shared" si="308"/>
        <v>0</v>
      </c>
      <c r="H1597" s="369"/>
      <c r="I1597" s="369"/>
      <c r="J1597" s="369"/>
      <c r="K1597" s="369"/>
      <c r="L1597" s="369"/>
      <c r="M1597" s="369"/>
      <c r="N1597" s="369"/>
      <c r="O1597" s="369"/>
      <c r="P1597" s="371"/>
      <c r="Q1597" s="465">
        <f>IF(C1597&gt;Allgemeines!$C$12,0,SUM(G1597,H1597,J1597,K1597,M1597:N1597)-SUM(I1597,L1597,O1597:P1597))</f>
        <v>0</v>
      </c>
      <c r="R1597" s="369"/>
      <c r="S1597" s="369"/>
      <c r="T1597" s="369"/>
      <c r="U1597" s="369"/>
      <c r="V1597" s="344">
        <f t="shared" si="309"/>
        <v>0</v>
      </c>
      <c r="W1597" s="345">
        <f>IF(ISBLANK($B1597),0,VLOOKUP($B1597,Listen!$A$2:$C$45,2,FALSE))</f>
        <v>0</v>
      </c>
      <c r="X1597" s="345">
        <f>IF(ISBLANK($B1597),0,VLOOKUP($B1597,Listen!$A$2:$C$45,3,FALSE))</f>
        <v>0</v>
      </c>
      <c r="Y1597" s="372">
        <f t="shared" si="311"/>
        <v>0</v>
      </c>
      <c r="Z1597" s="372">
        <f t="shared" si="312"/>
        <v>0</v>
      </c>
      <c r="AA1597" s="372">
        <f t="shared" si="312"/>
        <v>0</v>
      </c>
      <c r="AB1597" s="372">
        <f t="shared" si="312"/>
        <v>0</v>
      </c>
      <c r="AC1597" s="372">
        <f t="shared" si="312"/>
        <v>0</v>
      </c>
      <c r="AD1597" s="372">
        <f t="shared" si="312"/>
        <v>0</v>
      </c>
      <c r="AE1597" s="372">
        <f t="shared" si="312"/>
        <v>0</v>
      </c>
      <c r="AF1597" s="346">
        <f t="shared" si="310"/>
        <v>0</v>
      </c>
      <c r="AG1597" s="346">
        <f>IF(C1597=Allgemeines!$C$12,SAV!$V1597-SAV!$AH1597,HLOOKUP(Allgemeines!$C$12-1,$AI$4:$AO$2000,ROW(C1597)-3,FALSE)-$AH1597)</f>
        <v>0</v>
      </c>
      <c r="AH1597" s="346">
        <f>HLOOKUP(Allgemeines!$C$12,$AI$4:$AO$2000,ROW(C1597)-3,FALSE)</f>
        <v>0</v>
      </c>
      <c r="AI1597" s="346">
        <f t="shared" si="301"/>
        <v>0</v>
      </c>
      <c r="AJ1597" s="346">
        <f t="shared" si="302"/>
        <v>0</v>
      </c>
      <c r="AK1597" s="346">
        <f t="shared" si="303"/>
        <v>0</v>
      </c>
      <c r="AL1597" s="346">
        <f t="shared" si="304"/>
        <v>0</v>
      </c>
      <c r="AM1597" s="346">
        <f t="shared" si="305"/>
        <v>0</v>
      </c>
      <c r="AN1597" s="346">
        <f t="shared" si="306"/>
        <v>0</v>
      </c>
      <c r="AO1597" s="346">
        <f t="shared" si="307"/>
        <v>0</v>
      </c>
    </row>
    <row r="1598" spans="1:41" x14ac:dyDescent="0.25">
      <c r="A1598" s="369"/>
      <c r="B1598" s="369"/>
      <c r="C1598" s="370"/>
      <c r="D1598" s="369"/>
      <c r="E1598" s="369"/>
      <c r="F1598" s="369"/>
      <c r="G1598" s="344">
        <f t="shared" si="308"/>
        <v>0</v>
      </c>
      <c r="H1598" s="369"/>
      <c r="I1598" s="369"/>
      <c r="J1598" s="369"/>
      <c r="K1598" s="369"/>
      <c r="L1598" s="369"/>
      <c r="M1598" s="369"/>
      <c r="N1598" s="369"/>
      <c r="O1598" s="369"/>
      <c r="P1598" s="371"/>
      <c r="Q1598" s="465">
        <f>IF(C1598&gt;Allgemeines!$C$12,0,SUM(G1598,H1598,J1598,K1598,M1598:N1598)-SUM(I1598,L1598,O1598:P1598))</f>
        <v>0</v>
      </c>
      <c r="R1598" s="369"/>
      <c r="S1598" s="369"/>
      <c r="T1598" s="369"/>
      <c r="U1598" s="369"/>
      <c r="V1598" s="344">
        <f t="shared" si="309"/>
        <v>0</v>
      </c>
      <c r="W1598" s="345">
        <f>IF(ISBLANK($B1598),0,VLOOKUP($B1598,Listen!$A$2:$C$45,2,FALSE))</f>
        <v>0</v>
      </c>
      <c r="X1598" s="345">
        <f>IF(ISBLANK($B1598),0,VLOOKUP($B1598,Listen!$A$2:$C$45,3,FALSE))</f>
        <v>0</v>
      </c>
      <c r="Y1598" s="372">
        <f t="shared" si="311"/>
        <v>0</v>
      </c>
      <c r="Z1598" s="372">
        <f t="shared" si="312"/>
        <v>0</v>
      </c>
      <c r="AA1598" s="372">
        <f t="shared" si="312"/>
        <v>0</v>
      </c>
      <c r="AB1598" s="372">
        <f t="shared" si="312"/>
        <v>0</v>
      </c>
      <c r="AC1598" s="372">
        <f t="shared" si="312"/>
        <v>0</v>
      </c>
      <c r="AD1598" s="372">
        <f t="shared" si="312"/>
        <v>0</v>
      </c>
      <c r="AE1598" s="372">
        <f t="shared" si="312"/>
        <v>0</v>
      </c>
      <c r="AF1598" s="346">
        <f t="shared" si="310"/>
        <v>0</v>
      </c>
      <c r="AG1598" s="346">
        <f>IF(C1598=Allgemeines!$C$12,SAV!$V1598-SAV!$AH1598,HLOOKUP(Allgemeines!$C$12-1,$AI$4:$AO$2000,ROW(C1598)-3,FALSE)-$AH1598)</f>
        <v>0</v>
      </c>
      <c r="AH1598" s="346">
        <f>HLOOKUP(Allgemeines!$C$12,$AI$4:$AO$2000,ROW(C1598)-3,FALSE)</f>
        <v>0</v>
      </c>
      <c r="AI1598" s="346">
        <f t="shared" si="301"/>
        <v>0</v>
      </c>
      <c r="AJ1598" s="346">
        <f t="shared" si="302"/>
        <v>0</v>
      </c>
      <c r="AK1598" s="346">
        <f t="shared" si="303"/>
        <v>0</v>
      </c>
      <c r="AL1598" s="346">
        <f t="shared" si="304"/>
        <v>0</v>
      </c>
      <c r="AM1598" s="346">
        <f t="shared" si="305"/>
        <v>0</v>
      </c>
      <c r="AN1598" s="346">
        <f t="shared" si="306"/>
        <v>0</v>
      </c>
      <c r="AO1598" s="346">
        <f t="shared" si="307"/>
        <v>0</v>
      </c>
    </row>
    <row r="1599" spans="1:41" x14ac:dyDescent="0.25">
      <c r="A1599" s="369"/>
      <c r="B1599" s="369"/>
      <c r="C1599" s="370"/>
      <c r="D1599" s="369"/>
      <c r="E1599" s="369"/>
      <c r="F1599" s="369"/>
      <c r="G1599" s="344">
        <f t="shared" si="308"/>
        <v>0</v>
      </c>
      <c r="H1599" s="369"/>
      <c r="I1599" s="369"/>
      <c r="J1599" s="369"/>
      <c r="K1599" s="369"/>
      <c r="L1599" s="369"/>
      <c r="M1599" s="369"/>
      <c r="N1599" s="369"/>
      <c r="O1599" s="369"/>
      <c r="P1599" s="371"/>
      <c r="Q1599" s="465">
        <f>IF(C1599&gt;Allgemeines!$C$12,0,SUM(G1599,H1599,J1599,K1599,M1599:N1599)-SUM(I1599,L1599,O1599:P1599))</f>
        <v>0</v>
      </c>
      <c r="R1599" s="369"/>
      <c r="S1599" s="369"/>
      <c r="T1599" s="369"/>
      <c r="U1599" s="369"/>
      <c r="V1599" s="344">
        <f t="shared" si="309"/>
        <v>0</v>
      </c>
      <c r="W1599" s="345">
        <f>IF(ISBLANK($B1599),0,VLOOKUP($B1599,Listen!$A$2:$C$45,2,FALSE))</f>
        <v>0</v>
      </c>
      <c r="X1599" s="345">
        <f>IF(ISBLANK($B1599),0,VLOOKUP($B1599,Listen!$A$2:$C$45,3,FALSE))</f>
        <v>0</v>
      </c>
      <c r="Y1599" s="372">
        <f t="shared" si="311"/>
        <v>0</v>
      </c>
      <c r="Z1599" s="372">
        <f t="shared" si="312"/>
        <v>0</v>
      </c>
      <c r="AA1599" s="372">
        <f t="shared" si="312"/>
        <v>0</v>
      </c>
      <c r="AB1599" s="372">
        <f t="shared" si="312"/>
        <v>0</v>
      </c>
      <c r="AC1599" s="372">
        <f t="shared" si="312"/>
        <v>0</v>
      </c>
      <c r="AD1599" s="372">
        <f t="shared" si="312"/>
        <v>0</v>
      </c>
      <c r="AE1599" s="372">
        <f t="shared" si="312"/>
        <v>0</v>
      </c>
      <c r="AF1599" s="346">
        <f t="shared" si="310"/>
        <v>0</v>
      </c>
      <c r="AG1599" s="346">
        <f>IF(C1599=Allgemeines!$C$12,SAV!$V1599-SAV!$AH1599,HLOOKUP(Allgemeines!$C$12-1,$AI$4:$AO$2000,ROW(C1599)-3,FALSE)-$AH1599)</f>
        <v>0</v>
      </c>
      <c r="AH1599" s="346">
        <f>HLOOKUP(Allgemeines!$C$12,$AI$4:$AO$2000,ROW(C1599)-3,FALSE)</f>
        <v>0</v>
      </c>
      <c r="AI1599" s="346">
        <f t="shared" si="301"/>
        <v>0</v>
      </c>
      <c r="AJ1599" s="346">
        <f t="shared" si="302"/>
        <v>0</v>
      </c>
      <c r="AK1599" s="346">
        <f t="shared" si="303"/>
        <v>0</v>
      </c>
      <c r="AL1599" s="346">
        <f t="shared" si="304"/>
        <v>0</v>
      </c>
      <c r="AM1599" s="346">
        <f t="shared" si="305"/>
        <v>0</v>
      </c>
      <c r="AN1599" s="346">
        <f t="shared" si="306"/>
        <v>0</v>
      </c>
      <c r="AO1599" s="346">
        <f t="shared" si="307"/>
        <v>0</v>
      </c>
    </row>
    <row r="1600" spans="1:41" x14ac:dyDescent="0.25">
      <c r="A1600" s="369"/>
      <c r="B1600" s="369"/>
      <c r="C1600" s="370"/>
      <c r="D1600" s="369"/>
      <c r="E1600" s="369"/>
      <c r="F1600" s="369"/>
      <c r="G1600" s="344">
        <f t="shared" si="308"/>
        <v>0</v>
      </c>
      <c r="H1600" s="369"/>
      <c r="I1600" s="369"/>
      <c r="J1600" s="369"/>
      <c r="K1600" s="369"/>
      <c r="L1600" s="369"/>
      <c r="M1600" s="369"/>
      <c r="N1600" s="369"/>
      <c r="O1600" s="369"/>
      <c r="P1600" s="371"/>
      <c r="Q1600" s="465">
        <f>IF(C1600&gt;Allgemeines!$C$12,0,SUM(G1600,H1600,J1600,K1600,M1600:N1600)-SUM(I1600,L1600,O1600:P1600))</f>
        <v>0</v>
      </c>
      <c r="R1600" s="369"/>
      <c r="S1600" s="369"/>
      <c r="T1600" s="369"/>
      <c r="U1600" s="369"/>
      <c r="V1600" s="344">
        <f t="shared" si="309"/>
        <v>0</v>
      </c>
      <c r="W1600" s="345">
        <f>IF(ISBLANK($B1600),0,VLOOKUP($B1600,Listen!$A$2:$C$45,2,FALSE))</f>
        <v>0</v>
      </c>
      <c r="X1600" s="345">
        <f>IF(ISBLANK($B1600),0,VLOOKUP($B1600,Listen!$A$2:$C$45,3,FALSE))</f>
        <v>0</v>
      </c>
      <c r="Y1600" s="372">
        <f t="shared" si="311"/>
        <v>0</v>
      </c>
      <c r="Z1600" s="372">
        <f t="shared" si="312"/>
        <v>0</v>
      </c>
      <c r="AA1600" s="372">
        <f t="shared" si="312"/>
        <v>0</v>
      </c>
      <c r="AB1600" s="372">
        <f t="shared" si="312"/>
        <v>0</v>
      </c>
      <c r="AC1600" s="372">
        <f t="shared" si="312"/>
        <v>0</v>
      </c>
      <c r="AD1600" s="372">
        <f t="shared" si="312"/>
        <v>0</v>
      </c>
      <c r="AE1600" s="372">
        <f t="shared" si="312"/>
        <v>0</v>
      </c>
      <c r="AF1600" s="346">
        <f t="shared" si="310"/>
        <v>0</v>
      </c>
      <c r="AG1600" s="346">
        <f>IF(C1600=Allgemeines!$C$12,SAV!$V1600-SAV!$AH1600,HLOOKUP(Allgemeines!$C$12-1,$AI$4:$AO$2000,ROW(C1600)-3,FALSE)-$AH1600)</f>
        <v>0</v>
      </c>
      <c r="AH1600" s="346">
        <f>HLOOKUP(Allgemeines!$C$12,$AI$4:$AO$2000,ROW(C1600)-3,FALSE)</f>
        <v>0</v>
      </c>
      <c r="AI1600" s="346">
        <f t="shared" si="301"/>
        <v>0</v>
      </c>
      <c r="AJ1600" s="346">
        <f t="shared" si="302"/>
        <v>0</v>
      </c>
      <c r="AK1600" s="346">
        <f t="shared" si="303"/>
        <v>0</v>
      </c>
      <c r="AL1600" s="346">
        <f t="shared" si="304"/>
        <v>0</v>
      </c>
      <c r="AM1600" s="346">
        <f t="shared" si="305"/>
        <v>0</v>
      </c>
      <c r="AN1600" s="346">
        <f t="shared" si="306"/>
        <v>0</v>
      </c>
      <c r="AO1600" s="346">
        <f t="shared" si="307"/>
        <v>0</v>
      </c>
    </row>
    <row r="1601" spans="1:41" x14ac:dyDescent="0.25">
      <c r="A1601" s="369"/>
      <c r="B1601" s="369"/>
      <c r="C1601" s="370"/>
      <c r="D1601" s="369"/>
      <c r="E1601" s="369"/>
      <c r="F1601" s="369"/>
      <c r="G1601" s="344">
        <f t="shared" si="308"/>
        <v>0</v>
      </c>
      <c r="H1601" s="369"/>
      <c r="I1601" s="369"/>
      <c r="J1601" s="369"/>
      <c r="K1601" s="369"/>
      <c r="L1601" s="369"/>
      <c r="M1601" s="369"/>
      <c r="N1601" s="369"/>
      <c r="O1601" s="369"/>
      <c r="P1601" s="371"/>
      <c r="Q1601" s="465">
        <f>IF(C1601&gt;Allgemeines!$C$12,0,SUM(G1601,H1601,J1601,K1601,M1601:N1601)-SUM(I1601,L1601,O1601:P1601))</f>
        <v>0</v>
      </c>
      <c r="R1601" s="369"/>
      <c r="S1601" s="369"/>
      <c r="T1601" s="369"/>
      <c r="U1601" s="369"/>
      <c r="V1601" s="344">
        <f t="shared" si="309"/>
        <v>0</v>
      </c>
      <c r="W1601" s="345">
        <f>IF(ISBLANK($B1601),0,VLOOKUP($B1601,Listen!$A$2:$C$45,2,FALSE))</f>
        <v>0</v>
      </c>
      <c r="X1601" s="345">
        <f>IF(ISBLANK($B1601),0,VLOOKUP($B1601,Listen!$A$2:$C$45,3,FALSE))</f>
        <v>0</v>
      </c>
      <c r="Y1601" s="372">
        <f t="shared" si="311"/>
        <v>0</v>
      </c>
      <c r="Z1601" s="372">
        <f t="shared" si="312"/>
        <v>0</v>
      </c>
      <c r="AA1601" s="372">
        <f t="shared" si="312"/>
        <v>0</v>
      </c>
      <c r="AB1601" s="372">
        <f t="shared" si="312"/>
        <v>0</v>
      </c>
      <c r="AC1601" s="372">
        <f t="shared" si="312"/>
        <v>0</v>
      </c>
      <c r="AD1601" s="372">
        <f t="shared" si="312"/>
        <v>0</v>
      </c>
      <c r="AE1601" s="372">
        <f t="shared" si="312"/>
        <v>0</v>
      </c>
      <c r="AF1601" s="346">
        <f t="shared" si="310"/>
        <v>0</v>
      </c>
      <c r="AG1601" s="346">
        <f>IF(C1601=Allgemeines!$C$12,SAV!$V1601-SAV!$AH1601,HLOOKUP(Allgemeines!$C$12-1,$AI$4:$AO$2000,ROW(C1601)-3,FALSE)-$AH1601)</f>
        <v>0</v>
      </c>
      <c r="AH1601" s="346">
        <f>HLOOKUP(Allgemeines!$C$12,$AI$4:$AO$2000,ROW(C1601)-3,FALSE)</f>
        <v>0</v>
      </c>
      <c r="AI1601" s="346">
        <f t="shared" si="301"/>
        <v>0</v>
      </c>
      <c r="AJ1601" s="346">
        <f t="shared" si="302"/>
        <v>0</v>
      </c>
      <c r="AK1601" s="346">
        <f t="shared" si="303"/>
        <v>0</v>
      </c>
      <c r="AL1601" s="346">
        <f t="shared" si="304"/>
        <v>0</v>
      </c>
      <c r="AM1601" s="346">
        <f t="shared" si="305"/>
        <v>0</v>
      </c>
      <c r="AN1601" s="346">
        <f t="shared" si="306"/>
        <v>0</v>
      </c>
      <c r="AO1601" s="346">
        <f t="shared" si="307"/>
        <v>0</v>
      </c>
    </row>
    <row r="1602" spans="1:41" x14ac:dyDescent="0.25">
      <c r="A1602" s="369"/>
      <c r="B1602" s="369"/>
      <c r="C1602" s="370"/>
      <c r="D1602" s="369"/>
      <c r="E1602" s="369"/>
      <c r="F1602" s="369"/>
      <c r="G1602" s="344">
        <f t="shared" si="308"/>
        <v>0</v>
      </c>
      <c r="H1602" s="369"/>
      <c r="I1602" s="369"/>
      <c r="J1602" s="369"/>
      <c r="K1602" s="369"/>
      <c r="L1602" s="369"/>
      <c r="M1602" s="369"/>
      <c r="N1602" s="369"/>
      <c r="O1602" s="369"/>
      <c r="P1602" s="371"/>
      <c r="Q1602" s="465">
        <f>IF(C1602&gt;Allgemeines!$C$12,0,SUM(G1602,H1602,J1602,K1602,M1602:N1602)-SUM(I1602,L1602,O1602:P1602))</f>
        <v>0</v>
      </c>
      <c r="R1602" s="369"/>
      <c r="S1602" s="369"/>
      <c r="T1602" s="369"/>
      <c r="U1602" s="369"/>
      <c r="V1602" s="344">
        <f t="shared" si="309"/>
        <v>0</v>
      </c>
      <c r="W1602" s="345">
        <f>IF(ISBLANK($B1602),0,VLOOKUP($B1602,Listen!$A$2:$C$45,2,FALSE))</f>
        <v>0</v>
      </c>
      <c r="X1602" s="345">
        <f>IF(ISBLANK($B1602),0,VLOOKUP($B1602,Listen!$A$2:$C$45,3,FALSE))</f>
        <v>0</v>
      </c>
      <c r="Y1602" s="372">
        <f t="shared" si="311"/>
        <v>0</v>
      </c>
      <c r="Z1602" s="372">
        <f t="shared" si="312"/>
        <v>0</v>
      </c>
      <c r="AA1602" s="372">
        <f t="shared" si="312"/>
        <v>0</v>
      </c>
      <c r="AB1602" s="372">
        <f t="shared" si="312"/>
        <v>0</v>
      </c>
      <c r="AC1602" s="372">
        <f t="shared" si="312"/>
        <v>0</v>
      </c>
      <c r="AD1602" s="372">
        <f t="shared" si="312"/>
        <v>0</v>
      </c>
      <c r="AE1602" s="372">
        <f t="shared" si="312"/>
        <v>0</v>
      </c>
      <c r="AF1602" s="346">
        <f t="shared" si="310"/>
        <v>0</v>
      </c>
      <c r="AG1602" s="346">
        <f>IF(C1602=Allgemeines!$C$12,SAV!$V1602-SAV!$AH1602,HLOOKUP(Allgemeines!$C$12-1,$AI$4:$AO$2000,ROW(C1602)-3,FALSE)-$AH1602)</f>
        <v>0</v>
      </c>
      <c r="AH1602" s="346">
        <f>HLOOKUP(Allgemeines!$C$12,$AI$4:$AO$2000,ROW(C1602)-3,FALSE)</f>
        <v>0</v>
      </c>
      <c r="AI1602" s="346">
        <f t="shared" si="301"/>
        <v>0</v>
      </c>
      <c r="AJ1602" s="346">
        <f t="shared" si="302"/>
        <v>0</v>
      </c>
      <c r="AK1602" s="346">
        <f t="shared" si="303"/>
        <v>0</v>
      </c>
      <c r="AL1602" s="346">
        <f t="shared" si="304"/>
        <v>0</v>
      </c>
      <c r="AM1602" s="346">
        <f t="shared" si="305"/>
        <v>0</v>
      </c>
      <c r="AN1602" s="346">
        <f t="shared" si="306"/>
        <v>0</v>
      </c>
      <c r="AO1602" s="346">
        <f t="shared" si="307"/>
        <v>0</v>
      </c>
    </row>
    <row r="1603" spans="1:41" x14ac:dyDescent="0.25">
      <c r="A1603" s="369"/>
      <c r="B1603" s="369"/>
      <c r="C1603" s="370"/>
      <c r="D1603" s="369"/>
      <c r="E1603" s="369"/>
      <c r="F1603" s="369"/>
      <c r="G1603" s="344">
        <f t="shared" si="308"/>
        <v>0</v>
      </c>
      <c r="H1603" s="369"/>
      <c r="I1603" s="369"/>
      <c r="J1603" s="369"/>
      <c r="K1603" s="369"/>
      <c r="L1603" s="369"/>
      <c r="M1603" s="369"/>
      <c r="N1603" s="369"/>
      <c r="O1603" s="369"/>
      <c r="P1603" s="371"/>
      <c r="Q1603" s="465">
        <f>IF(C1603&gt;Allgemeines!$C$12,0,SUM(G1603,H1603,J1603,K1603,M1603:N1603)-SUM(I1603,L1603,O1603:P1603))</f>
        <v>0</v>
      </c>
      <c r="R1603" s="369"/>
      <c r="S1603" s="369"/>
      <c r="T1603" s="369"/>
      <c r="U1603" s="369"/>
      <c r="V1603" s="344">
        <f t="shared" si="309"/>
        <v>0</v>
      </c>
      <c r="W1603" s="345">
        <f>IF(ISBLANK($B1603),0,VLOOKUP($B1603,Listen!$A$2:$C$45,2,FALSE))</f>
        <v>0</v>
      </c>
      <c r="X1603" s="345">
        <f>IF(ISBLANK($B1603),0,VLOOKUP($B1603,Listen!$A$2:$C$45,3,FALSE))</f>
        <v>0</v>
      </c>
      <c r="Y1603" s="372">
        <f t="shared" si="311"/>
        <v>0</v>
      </c>
      <c r="Z1603" s="372">
        <f t="shared" si="312"/>
        <v>0</v>
      </c>
      <c r="AA1603" s="372">
        <f t="shared" si="312"/>
        <v>0</v>
      </c>
      <c r="AB1603" s="372">
        <f t="shared" si="312"/>
        <v>0</v>
      </c>
      <c r="AC1603" s="372">
        <f t="shared" si="312"/>
        <v>0</v>
      </c>
      <c r="AD1603" s="372">
        <f t="shared" si="312"/>
        <v>0</v>
      </c>
      <c r="AE1603" s="372">
        <f t="shared" si="312"/>
        <v>0</v>
      </c>
      <c r="AF1603" s="346">
        <f t="shared" si="310"/>
        <v>0</v>
      </c>
      <c r="AG1603" s="346">
        <f>IF(C1603=Allgemeines!$C$12,SAV!$V1603-SAV!$AH1603,HLOOKUP(Allgemeines!$C$12-1,$AI$4:$AO$2000,ROW(C1603)-3,FALSE)-$AH1603)</f>
        <v>0</v>
      </c>
      <c r="AH1603" s="346">
        <f>HLOOKUP(Allgemeines!$C$12,$AI$4:$AO$2000,ROW(C1603)-3,FALSE)</f>
        <v>0</v>
      </c>
      <c r="AI1603" s="346">
        <f t="shared" si="301"/>
        <v>0</v>
      </c>
      <c r="AJ1603" s="346">
        <f t="shared" si="302"/>
        <v>0</v>
      </c>
      <c r="AK1603" s="346">
        <f t="shared" si="303"/>
        <v>0</v>
      </c>
      <c r="AL1603" s="346">
        <f t="shared" si="304"/>
        <v>0</v>
      </c>
      <c r="AM1603" s="346">
        <f t="shared" si="305"/>
        <v>0</v>
      </c>
      <c r="AN1603" s="346">
        <f t="shared" si="306"/>
        <v>0</v>
      </c>
      <c r="AO1603" s="346">
        <f t="shared" si="307"/>
        <v>0</v>
      </c>
    </row>
    <row r="1604" spans="1:41" x14ac:dyDescent="0.25">
      <c r="A1604" s="369"/>
      <c r="B1604" s="369"/>
      <c r="C1604" s="370"/>
      <c r="D1604" s="369"/>
      <c r="E1604" s="369"/>
      <c r="F1604" s="369"/>
      <c r="G1604" s="344">
        <f t="shared" si="308"/>
        <v>0</v>
      </c>
      <c r="H1604" s="369"/>
      <c r="I1604" s="369"/>
      <c r="J1604" s="369"/>
      <c r="K1604" s="369"/>
      <c r="L1604" s="369"/>
      <c r="M1604" s="369"/>
      <c r="N1604" s="369"/>
      <c r="O1604" s="369"/>
      <c r="P1604" s="371"/>
      <c r="Q1604" s="465">
        <f>IF(C1604&gt;Allgemeines!$C$12,0,SUM(G1604,H1604,J1604,K1604,M1604:N1604)-SUM(I1604,L1604,O1604:P1604))</f>
        <v>0</v>
      </c>
      <c r="R1604" s="369"/>
      <c r="S1604" s="369"/>
      <c r="T1604" s="369"/>
      <c r="U1604" s="369"/>
      <c r="V1604" s="344">
        <f t="shared" si="309"/>
        <v>0</v>
      </c>
      <c r="W1604" s="345">
        <f>IF(ISBLANK($B1604),0,VLOOKUP($B1604,Listen!$A$2:$C$45,2,FALSE))</f>
        <v>0</v>
      </c>
      <c r="X1604" s="345">
        <f>IF(ISBLANK($B1604),0,VLOOKUP($B1604,Listen!$A$2:$C$45,3,FALSE))</f>
        <v>0</v>
      </c>
      <c r="Y1604" s="372">
        <f t="shared" si="311"/>
        <v>0</v>
      </c>
      <c r="Z1604" s="372">
        <f t="shared" si="312"/>
        <v>0</v>
      </c>
      <c r="AA1604" s="372">
        <f t="shared" si="312"/>
        <v>0</v>
      </c>
      <c r="AB1604" s="372">
        <f t="shared" ref="Z1604:AE1646" si="313">$W1604</f>
        <v>0</v>
      </c>
      <c r="AC1604" s="372">
        <f t="shared" si="313"/>
        <v>0</v>
      </c>
      <c r="AD1604" s="372">
        <f t="shared" si="313"/>
        <v>0</v>
      </c>
      <c r="AE1604" s="372">
        <f t="shared" si="313"/>
        <v>0</v>
      </c>
      <c r="AF1604" s="346">
        <f t="shared" si="310"/>
        <v>0</v>
      </c>
      <c r="AG1604" s="346">
        <f>IF(C1604=Allgemeines!$C$12,SAV!$V1604-SAV!$AH1604,HLOOKUP(Allgemeines!$C$12-1,$AI$4:$AO$2000,ROW(C1604)-3,FALSE)-$AH1604)</f>
        <v>0</v>
      </c>
      <c r="AH1604" s="346">
        <f>HLOOKUP(Allgemeines!$C$12,$AI$4:$AO$2000,ROW(C1604)-3,FALSE)</f>
        <v>0</v>
      </c>
      <c r="AI1604" s="346">
        <f t="shared" si="301"/>
        <v>0</v>
      </c>
      <c r="AJ1604" s="346">
        <f t="shared" si="302"/>
        <v>0</v>
      </c>
      <c r="AK1604" s="346">
        <f t="shared" si="303"/>
        <v>0</v>
      </c>
      <c r="AL1604" s="346">
        <f t="shared" si="304"/>
        <v>0</v>
      </c>
      <c r="AM1604" s="346">
        <f t="shared" si="305"/>
        <v>0</v>
      </c>
      <c r="AN1604" s="346">
        <f t="shared" si="306"/>
        <v>0</v>
      </c>
      <c r="AO1604" s="346">
        <f t="shared" si="307"/>
        <v>0</v>
      </c>
    </row>
    <row r="1605" spans="1:41" x14ac:dyDescent="0.25">
      <c r="A1605" s="369"/>
      <c r="B1605" s="369"/>
      <c r="C1605" s="370"/>
      <c r="D1605" s="369"/>
      <c r="E1605" s="369"/>
      <c r="F1605" s="369"/>
      <c r="G1605" s="344">
        <f t="shared" si="308"/>
        <v>0</v>
      </c>
      <c r="H1605" s="369"/>
      <c r="I1605" s="369"/>
      <c r="J1605" s="369"/>
      <c r="K1605" s="369"/>
      <c r="L1605" s="369"/>
      <c r="M1605" s="369"/>
      <c r="N1605" s="369"/>
      <c r="O1605" s="369"/>
      <c r="P1605" s="371"/>
      <c r="Q1605" s="465">
        <f>IF(C1605&gt;Allgemeines!$C$12,0,SUM(G1605,H1605,J1605,K1605,M1605:N1605)-SUM(I1605,L1605,O1605:P1605))</f>
        <v>0</v>
      </c>
      <c r="R1605" s="369"/>
      <c r="S1605" s="369"/>
      <c r="T1605" s="369"/>
      <c r="U1605" s="369"/>
      <c r="V1605" s="344">
        <f t="shared" si="309"/>
        <v>0</v>
      </c>
      <c r="W1605" s="345">
        <f>IF(ISBLANK($B1605),0,VLOOKUP($B1605,Listen!$A$2:$C$45,2,FALSE))</f>
        <v>0</v>
      </c>
      <c r="X1605" s="345">
        <f>IF(ISBLANK($B1605),0,VLOOKUP($B1605,Listen!$A$2:$C$45,3,FALSE))</f>
        <v>0</v>
      </c>
      <c r="Y1605" s="372">
        <f t="shared" si="311"/>
        <v>0</v>
      </c>
      <c r="Z1605" s="372">
        <f t="shared" si="313"/>
        <v>0</v>
      </c>
      <c r="AA1605" s="372">
        <f t="shared" si="313"/>
        <v>0</v>
      </c>
      <c r="AB1605" s="372">
        <f t="shared" si="313"/>
        <v>0</v>
      </c>
      <c r="AC1605" s="372">
        <f t="shared" si="313"/>
        <v>0</v>
      </c>
      <c r="AD1605" s="372">
        <f t="shared" si="313"/>
        <v>0</v>
      </c>
      <c r="AE1605" s="372">
        <f t="shared" si="313"/>
        <v>0</v>
      </c>
      <c r="AF1605" s="346">
        <f t="shared" si="310"/>
        <v>0</v>
      </c>
      <c r="AG1605" s="346">
        <f>IF(C1605=Allgemeines!$C$12,SAV!$V1605-SAV!$AH1605,HLOOKUP(Allgemeines!$C$12-1,$AI$4:$AO$2000,ROW(C1605)-3,FALSE)-$AH1605)</f>
        <v>0</v>
      </c>
      <c r="AH1605" s="346">
        <f>HLOOKUP(Allgemeines!$C$12,$AI$4:$AO$2000,ROW(C1605)-3,FALSE)</f>
        <v>0</v>
      </c>
      <c r="AI1605" s="346">
        <f t="shared" ref="AI1605:AI1668" si="314">IF(OR($C1605=0,$V1605=0),0,IF($C1605&lt;=AI$4,$V1605-$V1605/Y1605*(AI$4-$C1605+1),0))</f>
        <v>0</v>
      </c>
      <c r="AJ1605" s="346">
        <f t="shared" ref="AJ1605:AJ1668" si="315">IF(OR($C1605=0,$V1605=0,Z1605-(AJ$4-$C1605)=0),0,IF($C1605&lt;AJ$4,AI1605-AI1605/(Z1605-(AJ$4-$C1605)),IF($C1605=AJ$4,$V1605-$V1605/Z1605,0)))</f>
        <v>0</v>
      </c>
      <c r="AK1605" s="346">
        <f t="shared" ref="AK1605:AK1668" si="316">IF(OR($C1605=0,$V1605=0,AA1605-(AK$4-$C1605)=0),0,IF($C1605&lt;AK$4,AJ1605-AJ1605/(AA1605-(AK$4-$C1605)),IF($C1605=AK$4,$V1605-$V1605/AA1605,0)))</f>
        <v>0</v>
      </c>
      <c r="AL1605" s="346">
        <f t="shared" ref="AL1605:AL1668" si="317">IF(OR($C1605=0,$V1605=0,AB1605-(AL$4-$C1605)=0),0,IF($C1605&lt;AL$4,AK1605-AK1605/(AB1605-(AL$4-$C1605)),IF($C1605=AL$4,$V1605-$V1605/AB1605,0)))</f>
        <v>0</v>
      </c>
      <c r="AM1605" s="346">
        <f t="shared" ref="AM1605:AM1668" si="318">IF(OR($C1605=0,$V1605=0,AC1605-(AM$4-$C1605)=0),0,IF($C1605&lt;AM$4,AL1605-AL1605/(AC1605-(AM$4-$C1605)),IF($C1605=AM$4,$V1605-$V1605/AC1605,0)))</f>
        <v>0</v>
      </c>
      <c r="AN1605" s="346">
        <f t="shared" ref="AN1605:AN1668" si="319">IF(OR($C1605=0,$V1605=0,AD1605-(AN$4-$C1605)=0),0,IF($C1605&lt;AN$4,AM1605-AM1605/(AD1605-(AN$4-$C1605)),IF($C1605=AN$4,$V1605-$V1605/AD1605,0)))</f>
        <v>0</v>
      </c>
      <c r="AO1605" s="346">
        <f t="shared" ref="AO1605:AO1668" si="320">IF(OR($C1605=0,$V1605=0,AE1605-(AO$4-$C1605)=0),0,IF($C1605&lt;AO$4,AN1605-AN1605/(AE1605-(AO$4-$C1605)),IF($C1605=AO$4,$V1605-$V1605/AE1605,0)))</f>
        <v>0</v>
      </c>
    </row>
    <row r="1606" spans="1:41" x14ac:dyDescent="0.25">
      <c r="A1606" s="369"/>
      <c r="B1606" s="369"/>
      <c r="C1606" s="370"/>
      <c r="D1606" s="369"/>
      <c r="E1606" s="369"/>
      <c r="F1606" s="369"/>
      <c r="G1606" s="344">
        <f t="shared" ref="G1606:G1669" si="321">D1606*E1606/100</f>
        <v>0</v>
      </c>
      <c r="H1606" s="369"/>
      <c r="I1606" s="369"/>
      <c r="J1606" s="369"/>
      <c r="K1606" s="369"/>
      <c r="L1606" s="369"/>
      <c r="M1606" s="369"/>
      <c r="N1606" s="369"/>
      <c r="O1606" s="369"/>
      <c r="P1606" s="371"/>
      <c r="Q1606" s="465">
        <f>IF(C1606&gt;Allgemeines!$C$12,0,SUM(G1606,H1606,J1606,K1606,M1606:N1606)-SUM(I1606,L1606,O1606:P1606))</f>
        <v>0</v>
      </c>
      <c r="R1606" s="369"/>
      <c r="S1606" s="369"/>
      <c r="T1606" s="369"/>
      <c r="U1606" s="369"/>
      <c r="V1606" s="344">
        <f t="shared" ref="V1606:V1669" si="322">Q1606-SUM(R1606:U1606)</f>
        <v>0</v>
      </c>
      <c r="W1606" s="345">
        <f>IF(ISBLANK($B1606),0,VLOOKUP($B1606,Listen!$A$2:$C$45,2,FALSE))</f>
        <v>0</v>
      </c>
      <c r="X1606" s="345">
        <f>IF(ISBLANK($B1606),0,VLOOKUP($B1606,Listen!$A$2:$C$45,3,FALSE))</f>
        <v>0</v>
      </c>
      <c r="Y1606" s="372">
        <f t="shared" si="311"/>
        <v>0</v>
      </c>
      <c r="Z1606" s="372">
        <f t="shared" si="313"/>
        <v>0</v>
      </c>
      <c r="AA1606" s="372">
        <f t="shared" si="313"/>
        <v>0</v>
      </c>
      <c r="AB1606" s="372">
        <f t="shared" si="313"/>
        <v>0</v>
      </c>
      <c r="AC1606" s="372">
        <f t="shared" si="313"/>
        <v>0</v>
      </c>
      <c r="AD1606" s="372">
        <f t="shared" si="313"/>
        <v>0</v>
      </c>
      <c r="AE1606" s="372">
        <f t="shared" si="313"/>
        <v>0</v>
      </c>
      <c r="AF1606" s="346">
        <f t="shared" ref="AF1606:AF1669" si="323">AH1606+AG1606</f>
        <v>0</v>
      </c>
      <c r="AG1606" s="346">
        <f>IF(C1606=Allgemeines!$C$12,SAV!$V1606-SAV!$AH1606,HLOOKUP(Allgemeines!$C$12-1,$AI$4:$AO$2000,ROW(C1606)-3,FALSE)-$AH1606)</f>
        <v>0</v>
      </c>
      <c r="AH1606" s="346">
        <f>HLOOKUP(Allgemeines!$C$12,$AI$4:$AO$2000,ROW(C1606)-3,FALSE)</f>
        <v>0</v>
      </c>
      <c r="AI1606" s="346">
        <f t="shared" si="314"/>
        <v>0</v>
      </c>
      <c r="AJ1606" s="346">
        <f t="shared" si="315"/>
        <v>0</v>
      </c>
      <c r="AK1606" s="346">
        <f t="shared" si="316"/>
        <v>0</v>
      </c>
      <c r="AL1606" s="346">
        <f t="shared" si="317"/>
        <v>0</v>
      </c>
      <c r="AM1606" s="346">
        <f t="shared" si="318"/>
        <v>0</v>
      </c>
      <c r="AN1606" s="346">
        <f t="shared" si="319"/>
        <v>0</v>
      </c>
      <c r="AO1606" s="346">
        <f t="shared" si="320"/>
        <v>0</v>
      </c>
    </row>
    <row r="1607" spans="1:41" x14ac:dyDescent="0.25">
      <c r="A1607" s="369"/>
      <c r="B1607" s="369"/>
      <c r="C1607" s="370"/>
      <c r="D1607" s="369"/>
      <c r="E1607" s="369"/>
      <c r="F1607" s="369"/>
      <c r="G1607" s="344">
        <f t="shared" si="321"/>
        <v>0</v>
      </c>
      <c r="H1607" s="369"/>
      <c r="I1607" s="369"/>
      <c r="J1607" s="369"/>
      <c r="K1607" s="369"/>
      <c r="L1607" s="369"/>
      <c r="M1607" s="369"/>
      <c r="N1607" s="369"/>
      <c r="O1607" s="369"/>
      <c r="P1607" s="371"/>
      <c r="Q1607" s="465">
        <f>IF(C1607&gt;Allgemeines!$C$12,0,SUM(G1607,H1607,J1607,K1607,M1607:N1607)-SUM(I1607,L1607,O1607:P1607))</f>
        <v>0</v>
      </c>
      <c r="R1607" s="369"/>
      <c r="S1607" s="369"/>
      <c r="T1607" s="369"/>
      <c r="U1607" s="369"/>
      <c r="V1607" s="344">
        <f t="shared" si="322"/>
        <v>0</v>
      </c>
      <c r="W1607" s="345">
        <f>IF(ISBLANK($B1607),0,VLOOKUP($B1607,Listen!$A$2:$C$45,2,FALSE))</f>
        <v>0</v>
      </c>
      <c r="X1607" s="345">
        <f>IF(ISBLANK($B1607),0,VLOOKUP($B1607,Listen!$A$2:$C$45,3,FALSE))</f>
        <v>0</v>
      </c>
      <c r="Y1607" s="372">
        <f t="shared" si="311"/>
        <v>0</v>
      </c>
      <c r="Z1607" s="372">
        <f t="shared" si="313"/>
        <v>0</v>
      </c>
      <c r="AA1607" s="372">
        <f t="shared" si="313"/>
        <v>0</v>
      </c>
      <c r="AB1607" s="372">
        <f t="shared" si="313"/>
        <v>0</v>
      </c>
      <c r="AC1607" s="372">
        <f t="shared" si="313"/>
        <v>0</v>
      </c>
      <c r="AD1607" s="372">
        <f t="shared" si="313"/>
        <v>0</v>
      </c>
      <c r="AE1607" s="372">
        <f t="shared" si="313"/>
        <v>0</v>
      </c>
      <c r="AF1607" s="346">
        <f t="shared" si="323"/>
        <v>0</v>
      </c>
      <c r="AG1607" s="346">
        <f>IF(C1607=Allgemeines!$C$12,SAV!$V1607-SAV!$AH1607,HLOOKUP(Allgemeines!$C$12-1,$AI$4:$AO$2000,ROW(C1607)-3,FALSE)-$AH1607)</f>
        <v>0</v>
      </c>
      <c r="AH1607" s="346">
        <f>HLOOKUP(Allgemeines!$C$12,$AI$4:$AO$2000,ROW(C1607)-3,FALSE)</f>
        <v>0</v>
      </c>
      <c r="AI1607" s="346">
        <f t="shared" si="314"/>
        <v>0</v>
      </c>
      <c r="AJ1607" s="346">
        <f t="shared" si="315"/>
        <v>0</v>
      </c>
      <c r="AK1607" s="346">
        <f t="shared" si="316"/>
        <v>0</v>
      </c>
      <c r="AL1607" s="346">
        <f t="shared" si="317"/>
        <v>0</v>
      </c>
      <c r="AM1607" s="346">
        <f t="shared" si="318"/>
        <v>0</v>
      </c>
      <c r="AN1607" s="346">
        <f t="shared" si="319"/>
        <v>0</v>
      </c>
      <c r="AO1607" s="346">
        <f t="shared" si="320"/>
        <v>0</v>
      </c>
    </row>
    <row r="1608" spans="1:41" x14ac:dyDescent="0.25">
      <c r="A1608" s="369"/>
      <c r="B1608" s="369"/>
      <c r="C1608" s="370"/>
      <c r="D1608" s="369"/>
      <c r="E1608" s="369"/>
      <c r="F1608" s="369"/>
      <c r="G1608" s="344">
        <f t="shared" si="321"/>
        <v>0</v>
      </c>
      <c r="H1608" s="369"/>
      <c r="I1608" s="369"/>
      <c r="J1608" s="369"/>
      <c r="K1608" s="369"/>
      <c r="L1608" s="369"/>
      <c r="M1608" s="369"/>
      <c r="N1608" s="369"/>
      <c r="O1608" s="369"/>
      <c r="P1608" s="371"/>
      <c r="Q1608" s="465">
        <f>IF(C1608&gt;Allgemeines!$C$12,0,SUM(G1608,H1608,J1608,K1608,M1608:N1608)-SUM(I1608,L1608,O1608:P1608))</f>
        <v>0</v>
      </c>
      <c r="R1608" s="369"/>
      <c r="S1608" s="369"/>
      <c r="T1608" s="369"/>
      <c r="U1608" s="369"/>
      <c r="V1608" s="344">
        <f t="shared" si="322"/>
        <v>0</v>
      </c>
      <c r="W1608" s="345">
        <f>IF(ISBLANK($B1608),0,VLOOKUP($B1608,Listen!$A$2:$C$45,2,FALSE))</f>
        <v>0</v>
      </c>
      <c r="X1608" s="345">
        <f>IF(ISBLANK($B1608),0,VLOOKUP($B1608,Listen!$A$2:$C$45,3,FALSE))</f>
        <v>0</v>
      </c>
      <c r="Y1608" s="372">
        <f t="shared" si="311"/>
        <v>0</v>
      </c>
      <c r="Z1608" s="372">
        <f t="shared" si="313"/>
        <v>0</v>
      </c>
      <c r="AA1608" s="372">
        <f t="shared" si="313"/>
        <v>0</v>
      </c>
      <c r="AB1608" s="372">
        <f t="shared" si="313"/>
        <v>0</v>
      </c>
      <c r="AC1608" s="372">
        <f t="shared" si="313"/>
        <v>0</v>
      </c>
      <c r="AD1608" s="372">
        <f t="shared" si="313"/>
        <v>0</v>
      </c>
      <c r="AE1608" s="372">
        <f t="shared" si="313"/>
        <v>0</v>
      </c>
      <c r="AF1608" s="346">
        <f t="shared" si="323"/>
        <v>0</v>
      </c>
      <c r="AG1608" s="346">
        <f>IF(C1608=Allgemeines!$C$12,SAV!$V1608-SAV!$AH1608,HLOOKUP(Allgemeines!$C$12-1,$AI$4:$AO$2000,ROW(C1608)-3,FALSE)-$AH1608)</f>
        <v>0</v>
      </c>
      <c r="AH1608" s="346">
        <f>HLOOKUP(Allgemeines!$C$12,$AI$4:$AO$2000,ROW(C1608)-3,FALSE)</f>
        <v>0</v>
      </c>
      <c r="AI1608" s="346">
        <f t="shared" si="314"/>
        <v>0</v>
      </c>
      <c r="AJ1608" s="346">
        <f t="shared" si="315"/>
        <v>0</v>
      </c>
      <c r="AK1608" s="346">
        <f t="shared" si="316"/>
        <v>0</v>
      </c>
      <c r="AL1608" s="346">
        <f t="shared" si="317"/>
        <v>0</v>
      </c>
      <c r="AM1608" s="346">
        <f t="shared" si="318"/>
        <v>0</v>
      </c>
      <c r="AN1608" s="346">
        <f t="shared" si="319"/>
        <v>0</v>
      </c>
      <c r="AO1608" s="346">
        <f t="shared" si="320"/>
        <v>0</v>
      </c>
    </row>
    <row r="1609" spans="1:41" x14ac:dyDescent="0.25">
      <c r="A1609" s="369"/>
      <c r="B1609" s="369"/>
      <c r="C1609" s="370"/>
      <c r="D1609" s="369"/>
      <c r="E1609" s="369"/>
      <c r="F1609" s="369"/>
      <c r="G1609" s="344">
        <f t="shared" si="321"/>
        <v>0</v>
      </c>
      <c r="H1609" s="369"/>
      <c r="I1609" s="369"/>
      <c r="J1609" s="369"/>
      <c r="K1609" s="369"/>
      <c r="L1609" s="369"/>
      <c r="M1609" s="369"/>
      <c r="N1609" s="369"/>
      <c r="O1609" s="369"/>
      <c r="P1609" s="371"/>
      <c r="Q1609" s="465">
        <f>IF(C1609&gt;Allgemeines!$C$12,0,SUM(G1609,H1609,J1609,K1609,M1609:N1609)-SUM(I1609,L1609,O1609:P1609))</f>
        <v>0</v>
      </c>
      <c r="R1609" s="369"/>
      <c r="S1609" s="369"/>
      <c r="T1609" s="369"/>
      <c r="U1609" s="369"/>
      <c r="V1609" s="344">
        <f t="shared" si="322"/>
        <v>0</v>
      </c>
      <c r="W1609" s="345">
        <f>IF(ISBLANK($B1609),0,VLOOKUP($B1609,Listen!$A$2:$C$45,2,FALSE))</f>
        <v>0</v>
      </c>
      <c r="X1609" s="345">
        <f>IF(ISBLANK($B1609),0,VLOOKUP($B1609,Listen!$A$2:$C$45,3,FALSE))</f>
        <v>0</v>
      </c>
      <c r="Y1609" s="372">
        <f t="shared" si="311"/>
        <v>0</v>
      </c>
      <c r="Z1609" s="372">
        <f t="shared" si="313"/>
        <v>0</v>
      </c>
      <c r="AA1609" s="372">
        <f t="shared" si="313"/>
        <v>0</v>
      </c>
      <c r="AB1609" s="372">
        <f t="shared" si="313"/>
        <v>0</v>
      </c>
      <c r="AC1609" s="372">
        <f t="shared" si="313"/>
        <v>0</v>
      </c>
      <c r="AD1609" s="372">
        <f t="shared" si="313"/>
        <v>0</v>
      </c>
      <c r="AE1609" s="372">
        <f t="shared" si="313"/>
        <v>0</v>
      </c>
      <c r="AF1609" s="346">
        <f t="shared" si="323"/>
        <v>0</v>
      </c>
      <c r="AG1609" s="346">
        <f>IF(C1609=Allgemeines!$C$12,SAV!$V1609-SAV!$AH1609,HLOOKUP(Allgemeines!$C$12-1,$AI$4:$AO$2000,ROW(C1609)-3,FALSE)-$AH1609)</f>
        <v>0</v>
      </c>
      <c r="AH1609" s="346">
        <f>HLOOKUP(Allgemeines!$C$12,$AI$4:$AO$2000,ROW(C1609)-3,FALSE)</f>
        <v>0</v>
      </c>
      <c r="AI1609" s="346">
        <f t="shared" si="314"/>
        <v>0</v>
      </c>
      <c r="AJ1609" s="346">
        <f t="shared" si="315"/>
        <v>0</v>
      </c>
      <c r="AK1609" s="346">
        <f t="shared" si="316"/>
        <v>0</v>
      </c>
      <c r="AL1609" s="346">
        <f t="shared" si="317"/>
        <v>0</v>
      </c>
      <c r="AM1609" s="346">
        <f t="shared" si="318"/>
        <v>0</v>
      </c>
      <c r="AN1609" s="346">
        <f t="shared" si="319"/>
        <v>0</v>
      </c>
      <c r="AO1609" s="346">
        <f t="shared" si="320"/>
        <v>0</v>
      </c>
    </row>
    <row r="1610" spans="1:41" x14ac:dyDescent="0.25">
      <c r="A1610" s="369"/>
      <c r="B1610" s="369"/>
      <c r="C1610" s="370"/>
      <c r="D1610" s="369"/>
      <c r="E1610" s="369"/>
      <c r="F1610" s="369"/>
      <c r="G1610" s="344">
        <f t="shared" si="321"/>
        <v>0</v>
      </c>
      <c r="H1610" s="369"/>
      <c r="I1610" s="369"/>
      <c r="J1610" s="369"/>
      <c r="K1610" s="369"/>
      <c r="L1610" s="369"/>
      <c r="M1610" s="369"/>
      <c r="N1610" s="369"/>
      <c r="O1610" s="369"/>
      <c r="P1610" s="371"/>
      <c r="Q1610" s="465">
        <f>IF(C1610&gt;Allgemeines!$C$12,0,SUM(G1610,H1610,J1610,K1610,M1610:N1610)-SUM(I1610,L1610,O1610:P1610))</f>
        <v>0</v>
      </c>
      <c r="R1610" s="369"/>
      <c r="S1610" s="369"/>
      <c r="T1610" s="369"/>
      <c r="U1610" s="369"/>
      <c r="V1610" s="344">
        <f t="shared" si="322"/>
        <v>0</v>
      </c>
      <c r="W1610" s="345">
        <f>IF(ISBLANK($B1610),0,VLOOKUP($B1610,Listen!$A$2:$C$45,2,FALSE))</f>
        <v>0</v>
      </c>
      <c r="X1610" s="345">
        <f>IF(ISBLANK($B1610),0,VLOOKUP($B1610,Listen!$A$2:$C$45,3,FALSE))</f>
        <v>0</v>
      </c>
      <c r="Y1610" s="372">
        <f t="shared" si="311"/>
        <v>0</v>
      </c>
      <c r="Z1610" s="372">
        <f t="shared" si="313"/>
        <v>0</v>
      </c>
      <c r="AA1610" s="372">
        <f t="shared" si="313"/>
        <v>0</v>
      </c>
      <c r="AB1610" s="372">
        <f t="shared" si="313"/>
        <v>0</v>
      </c>
      <c r="AC1610" s="372">
        <f t="shared" si="313"/>
        <v>0</v>
      </c>
      <c r="AD1610" s="372">
        <f t="shared" si="313"/>
        <v>0</v>
      </c>
      <c r="AE1610" s="372">
        <f t="shared" si="313"/>
        <v>0</v>
      </c>
      <c r="AF1610" s="346">
        <f t="shared" si="323"/>
        <v>0</v>
      </c>
      <c r="AG1610" s="346">
        <f>IF(C1610=Allgemeines!$C$12,SAV!$V1610-SAV!$AH1610,HLOOKUP(Allgemeines!$C$12-1,$AI$4:$AO$2000,ROW(C1610)-3,FALSE)-$AH1610)</f>
        <v>0</v>
      </c>
      <c r="AH1610" s="346">
        <f>HLOOKUP(Allgemeines!$C$12,$AI$4:$AO$2000,ROW(C1610)-3,FALSE)</f>
        <v>0</v>
      </c>
      <c r="AI1610" s="346">
        <f t="shared" si="314"/>
        <v>0</v>
      </c>
      <c r="AJ1610" s="346">
        <f t="shared" si="315"/>
        <v>0</v>
      </c>
      <c r="AK1610" s="346">
        <f t="shared" si="316"/>
        <v>0</v>
      </c>
      <c r="AL1610" s="346">
        <f t="shared" si="317"/>
        <v>0</v>
      </c>
      <c r="AM1610" s="346">
        <f t="shared" si="318"/>
        <v>0</v>
      </c>
      <c r="AN1610" s="346">
        <f t="shared" si="319"/>
        <v>0</v>
      </c>
      <c r="AO1610" s="346">
        <f t="shared" si="320"/>
        <v>0</v>
      </c>
    </row>
    <row r="1611" spans="1:41" x14ac:dyDescent="0.25">
      <c r="A1611" s="369"/>
      <c r="B1611" s="369"/>
      <c r="C1611" s="370"/>
      <c r="D1611" s="369"/>
      <c r="E1611" s="369"/>
      <c r="F1611" s="369"/>
      <c r="G1611" s="344">
        <f t="shared" si="321"/>
        <v>0</v>
      </c>
      <c r="H1611" s="369"/>
      <c r="I1611" s="369"/>
      <c r="J1611" s="369"/>
      <c r="K1611" s="369"/>
      <c r="L1611" s="369"/>
      <c r="M1611" s="369"/>
      <c r="N1611" s="369"/>
      <c r="O1611" s="369"/>
      <c r="P1611" s="371"/>
      <c r="Q1611" s="465">
        <f>IF(C1611&gt;Allgemeines!$C$12,0,SUM(G1611,H1611,J1611,K1611,M1611:N1611)-SUM(I1611,L1611,O1611:P1611))</f>
        <v>0</v>
      </c>
      <c r="R1611" s="369"/>
      <c r="S1611" s="369"/>
      <c r="T1611" s="369"/>
      <c r="U1611" s="369"/>
      <c r="V1611" s="344">
        <f t="shared" si="322"/>
        <v>0</v>
      </c>
      <c r="W1611" s="345">
        <f>IF(ISBLANK($B1611),0,VLOOKUP($B1611,Listen!$A$2:$C$45,2,FALSE))</f>
        <v>0</v>
      </c>
      <c r="X1611" s="345">
        <f>IF(ISBLANK($B1611),0,VLOOKUP($B1611,Listen!$A$2:$C$45,3,FALSE))</f>
        <v>0</v>
      </c>
      <c r="Y1611" s="372">
        <f t="shared" ref="Y1611:Y1674" si="324">$W1611</f>
        <v>0</v>
      </c>
      <c r="Z1611" s="372">
        <f t="shared" si="313"/>
        <v>0</v>
      </c>
      <c r="AA1611" s="372">
        <f t="shared" si="313"/>
        <v>0</v>
      </c>
      <c r="AB1611" s="372">
        <f t="shared" si="313"/>
        <v>0</v>
      </c>
      <c r="AC1611" s="372">
        <f t="shared" si="313"/>
        <v>0</v>
      </c>
      <c r="AD1611" s="372">
        <f t="shared" si="313"/>
        <v>0</v>
      </c>
      <c r="AE1611" s="372">
        <f t="shared" si="313"/>
        <v>0</v>
      </c>
      <c r="AF1611" s="346">
        <f t="shared" si="323"/>
        <v>0</v>
      </c>
      <c r="AG1611" s="346">
        <f>IF(C1611=Allgemeines!$C$12,SAV!$V1611-SAV!$AH1611,HLOOKUP(Allgemeines!$C$12-1,$AI$4:$AO$2000,ROW(C1611)-3,FALSE)-$AH1611)</f>
        <v>0</v>
      </c>
      <c r="AH1611" s="346">
        <f>HLOOKUP(Allgemeines!$C$12,$AI$4:$AO$2000,ROW(C1611)-3,FALSE)</f>
        <v>0</v>
      </c>
      <c r="AI1611" s="346">
        <f t="shared" si="314"/>
        <v>0</v>
      </c>
      <c r="AJ1611" s="346">
        <f t="shared" si="315"/>
        <v>0</v>
      </c>
      <c r="AK1611" s="346">
        <f t="shared" si="316"/>
        <v>0</v>
      </c>
      <c r="AL1611" s="346">
        <f t="shared" si="317"/>
        <v>0</v>
      </c>
      <c r="AM1611" s="346">
        <f t="shared" si="318"/>
        <v>0</v>
      </c>
      <c r="AN1611" s="346">
        <f t="shared" si="319"/>
        <v>0</v>
      </c>
      <c r="AO1611" s="346">
        <f t="shared" si="320"/>
        <v>0</v>
      </c>
    </row>
    <row r="1612" spans="1:41" x14ac:dyDescent="0.25">
      <c r="A1612" s="369"/>
      <c r="B1612" s="369"/>
      <c r="C1612" s="370"/>
      <c r="D1612" s="369"/>
      <c r="E1612" s="369"/>
      <c r="F1612" s="369"/>
      <c r="G1612" s="344">
        <f t="shared" si="321"/>
        <v>0</v>
      </c>
      <c r="H1612" s="369"/>
      <c r="I1612" s="369"/>
      <c r="J1612" s="369"/>
      <c r="K1612" s="369"/>
      <c r="L1612" s="369"/>
      <c r="M1612" s="369"/>
      <c r="N1612" s="369"/>
      <c r="O1612" s="369"/>
      <c r="P1612" s="371"/>
      <c r="Q1612" s="465">
        <f>IF(C1612&gt;Allgemeines!$C$12,0,SUM(G1612,H1612,J1612,K1612,M1612:N1612)-SUM(I1612,L1612,O1612:P1612))</f>
        <v>0</v>
      </c>
      <c r="R1612" s="369"/>
      <c r="S1612" s="369"/>
      <c r="T1612" s="369"/>
      <c r="U1612" s="369"/>
      <c r="V1612" s="344">
        <f t="shared" si="322"/>
        <v>0</v>
      </c>
      <c r="W1612" s="345">
        <f>IF(ISBLANK($B1612),0,VLOOKUP($B1612,Listen!$A$2:$C$45,2,FALSE))</f>
        <v>0</v>
      </c>
      <c r="X1612" s="345">
        <f>IF(ISBLANK($B1612),0,VLOOKUP($B1612,Listen!$A$2:$C$45,3,FALSE))</f>
        <v>0</v>
      </c>
      <c r="Y1612" s="372">
        <f t="shared" si="324"/>
        <v>0</v>
      </c>
      <c r="Z1612" s="372">
        <f t="shared" si="313"/>
        <v>0</v>
      </c>
      <c r="AA1612" s="372">
        <f t="shared" si="313"/>
        <v>0</v>
      </c>
      <c r="AB1612" s="372">
        <f t="shared" si="313"/>
        <v>0</v>
      </c>
      <c r="AC1612" s="372">
        <f t="shared" si="313"/>
        <v>0</v>
      </c>
      <c r="AD1612" s="372">
        <f t="shared" si="313"/>
        <v>0</v>
      </c>
      <c r="AE1612" s="372">
        <f t="shared" si="313"/>
        <v>0</v>
      </c>
      <c r="AF1612" s="346">
        <f t="shared" si="323"/>
        <v>0</v>
      </c>
      <c r="AG1612" s="346">
        <f>IF(C1612=Allgemeines!$C$12,SAV!$V1612-SAV!$AH1612,HLOOKUP(Allgemeines!$C$12-1,$AI$4:$AO$2000,ROW(C1612)-3,FALSE)-$AH1612)</f>
        <v>0</v>
      </c>
      <c r="AH1612" s="346">
        <f>HLOOKUP(Allgemeines!$C$12,$AI$4:$AO$2000,ROW(C1612)-3,FALSE)</f>
        <v>0</v>
      </c>
      <c r="AI1612" s="346">
        <f t="shared" si="314"/>
        <v>0</v>
      </c>
      <c r="AJ1612" s="346">
        <f t="shared" si="315"/>
        <v>0</v>
      </c>
      <c r="AK1612" s="346">
        <f t="shared" si="316"/>
        <v>0</v>
      </c>
      <c r="AL1612" s="346">
        <f t="shared" si="317"/>
        <v>0</v>
      </c>
      <c r="AM1612" s="346">
        <f t="shared" si="318"/>
        <v>0</v>
      </c>
      <c r="AN1612" s="346">
        <f t="shared" si="319"/>
        <v>0</v>
      </c>
      <c r="AO1612" s="346">
        <f t="shared" si="320"/>
        <v>0</v>
      </c>
    </row>
    <row r="1613" spans="1:41" x14ac:dyDescent="0.25">
      <c r="A1613" s="369"/>
      <c r="B1613" s="369"/>
      <c r="C1613" s="370"/>
      <c r="D1613" s="369"/>
      <c r="E1613" s="369"/>
      <c r="F1613" s="369"/>
      <c r="G1613" s="344">
        <f t="shared" si="321"/>
        <v>0</v>
      </c>
      <c r="H1613" s="369"/>
      <c r="I1613" s="369"/>
      <c r="J1613" s="369"/>
      <c r="K1613" s="369"/>
      <c r="L1613" s="369"/>
      <c r="M1613" s="369"/>
      <c r="N1613" s="369"/>
      <c r="O1613" s="369"/>
      <c r="P1613" s="371"/>
      <c r="Q1613" s="465">
        <f>IF(C1613&gt;Allgemeines!$C$12,0,SUM(G1613,H1613,J1613,K1613,M1613:N1613)-SUM(I1613,L1613,O1613:P1613))</f>
        <v>0</v>
      </c>
      <c r="R1613" s="369"/>
      <c r="S1613" s="369"/>
      <c r="T1613" s="369"/>
      <c r="U1613" s="369"/>
      <c r="V1613" s="344">
        <f t="shared" si="322"/>
        <v>0</v>
      </c>
      <c r="W1613" s="345">
        <f>IF(ISBLANK($B1613),0,VLOOKUP($B1613,Listen!$A$2:$C$45,2,FALSE))</f>
        <v>0</v>
      </c>
      <c r="X1613" s="345">
        <f>IF(ISBLANK($B1613),0,VLOOKUP($B1613,Listen!$A$2:$C$45,3,FALSE))</f>
        <v>0</v>
      </c>
      <c r="Y1613" s="372">
        <f t="shared" si="324"/>
        <v>0</v>
      </c>
      <c r="Z1613" s="372">
        <f t="shared" si="313"/>
        <v>0</v>
      </c>
      <c r="AA1613" s="372">
        <f t="shared" si="313"/>
        <v>0</v>
      </c>
      <c r="AB1613" s="372">
        <f t="shared" si="313"/>
        <v>0</v>
      </c>
      <c r="AC1613" s="372">
        <f t="shared" si="313"/>
        <v>0</v>
      </c>
      <c r="AD1613" s="372">
        <f t="shared" si="313"/>
        <v>0</v>
      </c>
      <c r="AE1613" s="372">
        <f t="shared" si="313"/>
        <v>0</v>
      </c>
      <c r="AF1613" s="346">
        <f t="shared" si="323"/>
        <v>0</v>
      </c>
      <c r="AG1613" s="346">
        <f>IF(C1613=Allgemeines!$C$12,SAV!$V1613-SAV!$AH1613,HLOOKUP(Allgemeines!$C$12-1,$AI$4:$AO$2000,ROW(C1613)-3,FALSE)-$AH1613)</f>
        <v>0</v>
      </c>
      <c r="AH1613" s="346">
        <f>HLOOKUP(Allgemeines!$C$12,$AI$4:$AO$2000,ROW(C1613)-3,FALSE)</f>
        <v>0</v>
      </c>
      <c r="AI1613" s="346">
        <f t="shared" si="314"/>
        <v>0</v>
      </c>
      <c r="AJ1613" s="346">
        <f t="shared" si="315"/>
        <v>0</v>
      </c>
      <c r="AK1613" s="346">
        <f t="shared" si="316"/>
        <v>0</v>
      </c>
      <c r="AL1613" s="346">
        <f t="shared" si="317"/>
        <v>0</v>
      </c>
      <c r="AM1613" s="346">
        <f t="shared" si="318"/>
        <v>0</v>
      </c>
      <c r="AN1613" s="346">
        <f t="shared" si="319"/>
        <v>0</v>
      </c>
      <c r="AO1613" s="346">
        <f t="shared" si="320"/>
        <v>0</v>
      </c>
    </row>
    <row r="1614" spans="1:41" x14ac:dyDescent="0.25">
      <c r="A1614" s="369"/>
      <c r="B1614" s="369"/>
      <c r="C1614" s="370"/>
      <c r="D1614" s="369"/>
      <c r="E1614" s="369"/>
      <c r="F1614" s="369"/>
      <c r="G1614" s="344">
        <f t="shared" si="321"/>
        <v>0</v>
      </c>
      <c r="H1614" s="369"/>
      <c r="I1614" s="369"/>
      <c r="J1614" s="369"/>
      <c r="K1614" s="369"/>
      <c r="L1614" s="369"/>
      <c r="M1614" s="369"/>
      <c r="N1614" s="369"/>
      <c r="O1614" s="369"/>
      <c r="P1614" s="371"/>
      <c r="Q1614" s="465">
        <f>IF(C1614&gt;Allgemeines!$C$12,0,SUM(G1614,H1614,J1614,K1614,M1614:N1614)-SUM(I1614,L1614,O1614:P1614))</f>
        <v>0</v>
      </c>
      <c r="R1614" s="369"/>
      <c r="S1614" s="369"/>
      <c r="T1614" s="369"/>
      <c r="U1614" s="369"/>
      <c r="V1614" s="344">
        <f t="shared" si="322"/>
        <v>0</v>
      </c>
      <c r="W1614" s="345">
        <f>IF(ISBLANK($B1614),0,VLOOKUP($B1614,Listen!$A$2:$C$45,2,FALSE))</f>
        <v>0</v>
      </c>
      <c r="X1614" s="345">
        <f>IF(ISBLANK($B1614),0,VLOOKUP($B1614,Listen!$A$2:$C$45,3,FALSE))</f>
        <v>0</v>
      </c>
      <c r="Y1614" s="372">
        <f t="shared" si="324"/>
        <v>0</v>
      </c>
      <c r="Z1614" s="372">
        <f t="shared" si="313"/>
        <v>0</v>
      </c>
      <c r="AA1614" s="372">
        <f t="shared" si="313"/>
        <v>0</v>
      </c>
      <c r="AB1614" s="372">
        <f t="shared" si="313"/>
        <v>0</v>
      </c>
      <c r="AC1614" s="372">
        <f t="shared" si="313"/>
        <v>0</v>
      </c>
      <c r="AD1614" s="372">
        <f t="shared" si="313"/>
        <v>0</v>
      </c>
      <c r="AE1614" s="372">
        <f t="shared" si="313"/>
        <v>0</v>
      </c>
      <c r="AF1614" s="346">
        <f t="shared" si="323"/>
        <v>0</v>
      </c>
      <c r="AG1614" s="346">
        <f>IF(C1614=Allgemeines!$C$12,SAV!$V1614-SAV!$AH1614,HLOOKUP(Allgemeines!$C$12-1,$AI$4:$AO$2000,ROW(C1614)-3,FALSE)-$AH1614)</f>
        <v>0</v>
      </c>
      <c r="AH1614" s="346">
        <f>HLOOKUP(Allgemeines!$C$12,$AI$4:$AO$2000,ROW(C1614)-3,FALSE)</f>
        <v>0</v>
      </c>
      <c r="AI1614" s="346">
        <f t="shared" si="314"/>
        <v>0</v>
      </c>
      <c r="AJ1614" s="346">
        <f t="shared" si="315"/>
        <v>0</v>
      </c>
      <c r="AK1614" s="346">
        <f t="shared" si="316"/>
        <v>0</v>
      </c>
      <c r="AL1614" s="346">
        <f t="shared" si="317"/>
        <v>0</v>
      </c>
      <c r="AM1614" s="346">
        <f t="shared" si="318"/>
        <v>0</v>
      </c>
      <c r="AN1614" s="346">
        <f t="shared" si="319"/>
        <v>0</v>
      </c>
      <c r="AO1614" s="346">
        <f t="shared" si="320"/>
        <v>0</v>
      </c>
    </row>
    <row r="1615" spans="1:41" x14ac:dyDescent="0.25">
      <c r="A1615" s="369"/>
      <c r="B1615" s="369"/>
      <c r="C1615" s="370"/>
      <c r="D1615" s="369"/>
      <c r="E1615" s="369"/>
      <c r="F1615" s="369"/>
      <c r="G1615" s="344">
        <f t="shared" si="321"/>
        <v>0</v>
      </c>
      <c r="H1615" s="369"/>
      <c r="I1615" s="369"/>
      <c r="J1615" s="369"/>
      <c r="K1615" s="369"/>
      <c r="L1615" s="369"/>
      <c r="M1615" s="369"/>
      <c r="N1615" s="369"/>
      <c r="O1615" s="369"/>
      <c r="P1615" s="371"/>
      <c r="Q1615" s="465">
        <f>IF(C1615&gt;Allgemeines!$C$12,0,SUM(G1615,H1615,J1615,K1615,M1615:N1615)-SUM(I1615,L1615,O1615:P1615))</f>
        <v>0</v>
      </c>
      <c r="R1615" s="369"/>
      <c r="S1615" s="369"/>
      <c r="T1615" s="369"/>
      <c r="U1615" s="369"/>
      <c r="V1615" s="344">
        <f t="shared" si="322"/>
        <v>0</v>
      </c>
      <c r="W1615" s="345">
        <f>IF(ISBLANK($B1615),0,VLOOKUP($B1615,Listen!$A$2:$C$45,2,FALSE))</f>
        <v>0</v>
      </c>
      <c r="X1615" s="345">
        <f>IF(ISBLANK($B1615),0,VLOOKUP($B1615,Listen!$A$2:$C$45,3,FALSE))</f>
        <v>0</v>
      </c>
      <c r="Y1615" s="372">
        <f t="shared" si="324"/>
        <v>0</v>
      </c>
      <c r="Z1615" s="372">
        <f t="shared" si="313"/>
        <v>0</v>
      </c>
      <c r="AA1615" s="372">
        <f t="shared" si="313"/>
        <v>0</v>
      </c>
      <c r="AB1615" s="372">
        <f t="shared" si="313"/>
        <v>0</v>
      </c>
      <c r="AC1615" s="372">
        <f t="shared" si="313"/>
        <v>0</v>
      </c>
      <c r="AD1615" s="372">
        <f t="shared" si="313"/>
        <v>0</v>
      </c>
      <c r="AE1615" s="372">
        <f t="shared" si="313"/>
        <v>0</v>
      </c>
      <c r="AF1615" s="346">
        <f t="shared" si="323"/>
        <v>0</v>
      </c>
      <c r="AG1615" s="346">
        <f>IF(C1615=Allgemeines!$C$12,SAV!$V1615-SAV!$AH1615,HLOOKUP(Allgemeines!$C$12-1,$AI$4:$AO$2000,ROW(C1615)-3,FALSE)-$AH1615)</f>
        <v>0</v>
      </c>
      <c r="AH1615" s="346">
        <f>HLOOKUP(Allgemeines!$C$12,$AI$4:$AO$2000,ROW(C1615)-3,FALSE)</f>
        <v>0</v>
      </c>
      <c r="AI1615" s="346">
        <f t="shared" si="314"/>
        <v>0</v>
      </c>
      <c r="AJ1615" s="346">
        <f t="shared" si="315"/>
        <v>0</v>
      </c>
      <c r="AK1615" s="346">
        <f t="shared" si="316"/>
        <v>0</v>
      </c>
      <c r="AL1615" s="346">
        <f t="shared" si="317"/>
        <v>0</v>
      </c>
      <c r="AM1615" s="346">
        <f t="shared" si="318"/>
        <v>0</v>
      </c>
      <c r="AN1615" s="346">
        <f t="shared" si="319"/>
        <v>0</v>
      </c>
      <c r="AO1615" s="346">
        <f t="shared" si="320"/>
        <v>0</v>
      </c>
    </row>
    <row r="1616" spans="1:41" x14ac:dyDescent="0.25">
      <c r="A1616" s="369"/>
      <c r="B1616" s="369"/>
      <c r="C1616" s="370"/>
      <c r="D1616" s="369"/>
      <c r="E1616" s="369"/>
      <c r="F1616" s="369"/>
      <c r="G1616" s="344">
        <f t="shared" si="321"/>
        <v>0</v>
      </c>
      <c r="H1616" s="369"/>
      <c r="I1616" s="369"/>
      <c r="J1616" s="369"/>
      <c r="K1616" s="369"/>
      <c r="L1616" s="369"/>
      <c r="M1616" s="369"/>
      <c r="N1616" s="369"/>
      <c r="O1616" s="369"/>
      <c r="P1616" s="371"/>
      <c r="Q1616" s="465">
        <f>IF(C1616&gt;Allgemeines!$C$12,0,SUM(G1616,H1616,J1616,K1616,M1616:N1616)-SUM(I1616,L1616,O1616:P1616))</f>
        <v>0</v>
      </c>
      <c r="R1616" s="369"/>
      <c r="S1616" s="369"/>
      <c r="T1616" s="369"/>
      <c r="U1616" s="369"/>
      <c r="V1616" s="344">
        <f t="shared" si="322"/>
        <v>0</v>
      </c>
      <c r="W1616" s="345">
        <f>IF(ISBLANK($B1616),0,VLOOKUP($B1616,Listen!$A$2:$C$45,2,FALSE))</f>
        <v>0</v>
      </c>
      <c r="X1616" s="345">
        <f>IF(ISBLANK($B1616),0,VLOOKUP($B1616,Listen!$A$2:$C$45,3,FALSE))</f>
        <v>0</v>
      </c>
      <c r="Y1616" s="372">
        <f t="shared" si="324"/>
        <v>0</v>
      </c>
      <c r="Z1616" s="372">
        <f t="shared" si="313"/>
        <v>0</v>
      </c>
      <c r="AA1616" s="372">
        <f t="shared" si="313"/>
        <v>0</v>
      </c>
      <c r="AB1616" s="372">
        <f t="shared" si="313"/>
        <v>0</v>
      </c>
      <c r="AC1616" s="372">
        <f t="shared" si="313"/>
        <v>0</v>
      </c>
      <c r="AD1616" s="372">
        <f t="shared" si="313"/>
        <v>0</v>
      </c>
      <c r="AE1616" s="372">
        <f t="shared" si="313"/>
        <v>0</v>
      </c>
      <c r="AF1616" s="346">
        <f t="shared" si="323"/>
        <v>0</v>
      </c>
      <c r="AG1616" s="346">
        <f>IF(C1616=Allgemeines!$C$12,SAV!$V1616-SAV!$AH1616,HLOOKUP(Allgemeines!$C$12-1,$AI$4:$AO$2000,ROW(C1616)-3,FALSE)-$AH1616)</f>
        <v>0</v>
      </c>
      <c r="AH1616" s="346">
        <f>HLOOKUP(Allgemeines!$C$12,$AI$4:$AO$2000,ROW(C1616)-3,FALSE)</f>
        <v>0</v>
      </c>
      <c r="AI1616" s="346">
        <f t="shared" si="314"/>
        <v>0</v>
      </c>
      <c r="AJ1616" s="346">
        <f t="shared" si="315"/>
        <v>0</v>
      </c>
      <c r="AK1616" s="346">
        <f t="shared" si="316"/>
        <v>0</v>
      </c>
      <c r="AL1616" s="346">
        <f t="shared" si="317"/>
        <v>0</v>
      </c>
      <c r="AM1616" s="346">
        <f t="shared" si="318"/>
        <v>0</v>
      </c>
      <c r="AN1616" s="346">
        <f t="shared" si="319"/>
        <v>0</v>
      </c>
      <c r="AO1616" s="346">
        <f t="shared" si="320"/>
        <v>0</v>
      </c>
    </row>
    <row r="1617" spans="1:41" x14ac:dyDescent="0.25">
      <c r="A1617" s="369"/>
      <c r="B1617" s="369"/>
      <c r="C1617" s="370"/>
      <c r="D1617" s="369"/>
      <c r="E1617" s="369"/>
      <c r="F1617" s="369"/>
      <c r="G1617" s="344">
        <f t="shared" si="321"/>
        <v>0</v>
      </c>
      <c r="H1617" s="369"/>
      <c r="I1617" s="369"/>
      <c r="J1617" s="369"/>
      <c r="K1617" s="369"/>
      <c r="L1617" s="369"/>
      <c r="M1617" s="369"/>
      <c r="N1617" s="369"/>
      <c r="O1617" s="369"/>
      <c r="P1617" s="371"/>
      <c r="Q1617" s="465">
        <f>IF(C1617&gt;Allgemeines!$C$12,0,SUM(G1617,H1617,J1617,K1617,M1617:N1617)-SUM(I1617,L1617,O1617:P1617))</f>
        <v>0</v>
      </c>
      <c r="R1617" s="369"/>
      <c r="S1617" s="369"/>
      <c r="T1617" s="369"/>
      <c r="U1617" s="369"/>
      <c r="V1617" s="344">
        <f t="shared" si="322"/>
        <v>0</v>
      </c>
      <c r="W1617" s="345">
        <f>IF(ISBLANK($B1617),0,VLOOKUP($B1617,Listen!$A$2:$C$45,2,FALSE))</f>
        <v>0</v>
      </c>
      <c r="X1617" s="345">
        <f>IF(ISBLANK($B1617),0,VLOOKUP($B1617,Listen!$A$2:$C$45,3,FALSE))</f>
        <v>0</v>
      </c>
      <c r="Y1617" s="372">
        <f t="shared" si="324"/>
        <v>0</v>
      </c>
      <c r="Z1617" s="372">
        <f t="shared" si="313"/>
        <v>0</v>
      </c>
      <c r="AA1617" s="372">
        <f t="shared" si="313"/>
        <v>0</v>
      </c>
      <c r="AB1617" s="372">
        <f t="shared" si="313"/>
        <v>0</v>
      </c>
      <c r="AC1617" s="372">
        <f t="shared" si="313"/>
        <v>0</v>
      </c>
      <c r="AD1617" s="372">
        <f t="shared" si="313"/>
        <v>0</v>
      </c>
      <c r="AE1617" s="372">
        <f t="shared" si="313"/>
        <v>0</v>
      </c>
      <c r="AF1617" s="346">
        <f t="shared" si="323"/>
        <v>0</v>
      </c>
      <c r="AG1617" s="346">
        <f>IF(C1617=Allgemeines!$C$12,SAV!$V1617-SAV!$AH1617,HLOOKUP(Allgemeines!$C$12-1,$AI$4:$AO$2000,ROW(C1617)-3,FALSE)-$AH1617)</f>
        <v>0</v>
      </c>
      <c r="AH1617" s="346">
        <f>HLOOKUP(Allgemeines!$C$12,$AI$4:$AO$2000,ROW(C1617)-3,FALSE)</f>
        <v>0</v>
      </c>
      <c r="AI1617" s="346">
        <f t="shared" si="314"/>
        <v>0</v>
      </c>
      <c r="AJ1617" s="346">
        <f t="shared" si="315"/>
        <v>0</v>
      </c>
      <c r="AK1617" s="346">
        <f t="shared" si="316"/>
        <v>0</v>
      </c>
      <c r="AL1617" s="346">
        <f t="shared" si="317"/>
        <v>0</v>
      </c>
      <c r="AM1617" s="346">
        <f t="shared" si="318"/>
        <v>0</v>
      </c>
      <c r="AN1617" s="346">
        <f t="shared" si="319"/>
        <v>0</v>
      </c>
      <c r="AO1617" s="346">
        <f t="shared" si="320"/>
        <v>0</v>
      </c>
    </row>
    <row r="1618" spans="1:41" x14ac:dyDescent="0.25">
      <c r="A1618" s="369"/>
      <c r="B1618" s="369"/>
      <c r="C1618" s="370"/>
      <c r="D1618" s="369"/>
      <c r="E1618" s="369"/>
      <c r="F1618" s="369"/>
      <c r="G1618" s="344">
        <f t="shared" si="321"/>
        <v>0</v>
      </c>
      <c r="H1618" s="369"/>
      <c r="I1618" s="369"/>
      <c r="J1618" s="369"/>
      <c r="K1618" s="369"/>
      <c r="L1618" s="369"/>
      <c r="M1618" s="369"/>
      <c r="N1618" s="369"/>
      <c r="O1618" s="369"/>
      <c r="P1618" s="371"/>
      <c r="Q1618" s="465">
        <f>IF(C1618&gt;Allgemeines!$C$12,0,SUM(G1618,H1618,J1618,K1618,M1618:N1618)-SUM(I1618,L1618,O1618:P1618))</f>
        <v>0</v>
      </c>
      <c r="R1618" s="369"/>
      <c r="S1618" s="369"/>
      <c r="T1618" s="369"/>
      <c r="U1618" s="369"/>
      <c r="V1618" s="344">
        <f t="shared" si="322"/>
        <v>0</v>
      </c>
      <c r="W1618" s="345">
        <f>IF(ISBLANK($B1618),0,VLOOKUP($B1618,Listen!$A$2:$C$45,2,FALSE))</f>
        <v>0</v>
      </c>
      <c r="X1618" s="345">
        <f>IF(ISBLANK($B1618),0,VLOOKUP($B1618,Listen!$A$2:$C$45,3,FALSE))</f>
        <v>0</v>
      </c>
      <c r="Y1618" s="372">
        <f t="shared" si="324"/>
        <v>0</v>
      </c>
      <c r="Z1618" s="372">
        <f t="shared" si="313"/>
        <v>0</v>
      </c>
      <c r="AA1618" s="372">
        <f t="shared" si="313"/>
        <v>0</v>
      </c>
      <c r="AB1618" s="372">
        <f t="shared" si="313"/>
        <v>0</v>
      </c>
      <c r="AC1618" s="372">
        <f t="shared" si="313"/>
        <v>0</v>
      </c>
      <c r="AD1618" s="372">
        <f t="shared" si="313"/>
        <v>0</v>
      </c>
      <c r="AE1618" s="372">
        <f t="shared" si="313"/>
        <v>0</v>
      </c>
      <c r="AF1618" s="346">
        <f t="shared" si="323"/>
        <v>0</v>
      </c>
      <c r="AG1618" s="346">
        <f>IF(C1618=Allgemeines!$C$12,SAV!$V1618-SAV!$AH1618,HLOOKUP(Allgemeines!$C$12-1,$AI$4:$AO$2000,ROW(C1618)-3,FALSE)-$AH1618)</f>
        <v>0</v>
      </c>
      <c r="AH1618" s="346">
        <f>HLOOKUP(Allgemeines!$C$12,$AI$4:$AO$2000,ROW(C1618)-3,FALSE)</f>
        <v>0</v>
      </c>
      <c r="AI1618" s="346">
        <f t="shared" si="314"/>
        <v>0</v>
      </c>
      <c r="AJ1618" s="346">
        <f t="shared" si="315"/>
        <v>0</v>
      </c>
      <c r="AK1618" s="346">
        <f t="shared" si="316"/>
        <v>0</v>
      </c>
      <c r="AL1618" s="346">
        <f t="shared" si="317"/>
        <v>0</v>
      </c>
      <c r="AM1618" s="346">
        <f t="shared" si="318"/>
        <v>0</v>
      </c>
      <c r="AN1618" s="346">
        <f t="shared" si="319"/>
        <v>0</v>
      </c>
      <c r="AO1618" s="346">
        <f t="shared" si="320"/>
        <v>0</v>
      </c>
    </row>
    <row r="1619" spans="1:41" x14ac:dyDescent="0.25">
      <c r="A1619" s="369"/>
      <c r="B1619" s="369"/>
      <c r="C1619" s="370"/>
      <c r="D1619" s="369"/>
      <c r="E1619" s="369"/>
      <c r="F1619" s="369"/>
      <c r="G1619" s="344">
        <f t="shared" si="321"/>
        <v>0</v>
      </c>
      <c r="H1619" s="369"/>
      <c r="I1619" s="369"/>
      <c r="J1619" s="369"/>
      <c r="K1619" s="369"/>
      <c r="L1619" s="369"/>
      <c r="M1619" s="369"/>
      <c r="N1619" s="369"/>
      <c r="O1619" s="369"/>
      <c r="P1619" s="371"/>
      <c r="Q1619" s="465">
        <f>IF(C1619&gt;Allgemeines!$C$12,0,SUM(G1619,H1619,J1619,K1619,M1619:N1619)-SUM(I1619,L1619,O1619:P1619))</f>
        <v>0</v>
      </c>
      <c r="R1619" s="369"/>
      <c r="S1619" s="369"/>
      <c r="T1619" s="369"/>
      <c r="U1619" s="369"/>
      <c r="V1619" s="344">
        <f t="shared" si="322"/>
        <v>0</v>
      </c>
      <c r="W1619" s="345">
        <f>IF(ISBLANK($B1619),0,VLOOKUP($B1619,Listen!$A$2:$C$45,2,FALSE))</f>
        <v>0</v>
      </c>
      <c r="X1619" s="345">
        <f>IF(ISBLANK($B1619),0,VLOOKUP($B1619,Listen!$A$2:$C$45,3,FALSE))</f>
        <v>0</v>
      </c>
      <c r="Y1619" s="372">
        <f t="shared" si="324"/>
        <v>0</v>
      </c>
      <c r="Z1619" s="372">
        <f t="shared" si="313"/>
        <v>0</v>
      </c>
      <c r="AA1619" s="372">
        <f t="shared" si="313"/>
        <v>0</v>
      </c>
      <c r="AB1619" s="372">
        <f t="shared" si="313"/>
        <v>0</v>
      </c>
      <c r="AC1619" s="372">
        <f t="shared" si="313"/>
        <v>0</v>
      </c>
      <c r="AD1619" s="372">
        <f t="shared" si="313"/>
        <v>0</v>
      </c>
      <c r="AE1619" s="372">
        <f t="shared" si="313"/>
        <v>0</v>
      </c>
      <c r="AF1619" s="346">
        <f t="shared" si="323"/>
        <v>0</v>
      </c>
      <c r="AG1619" s="346">
        <f>IF(C1619=Allgemeines!$C$12,SAV!$V1619-SAV!$AH1619,HLOOKUP(Allgemeines!$C$12-1,$AI$4:$AO$2000,ROW(C1619)-3,FALSE)-$AH1619)</f>
        <v>0</v>
      </c>
      <c r="AH1619" s="346">
        <f>HLOOKUP(Allgemeines!$C$12,$AI$4:$AO$2000,ROW(C1619)-3,FALSE)</f>
        <v>0</v>
      </c>
      <c r="AI1619" s="346">
        <f t="shared" si="314"/>
        <v>0</v>
      </c>
      <c r="AJ1619" s="346">
        <f t="shared" si="315"/>
        <v>0</v>
      </c>
      <c r="AK1619" s="346">
        <f t="shared" si="316"/>
        <v>0</v>
      </c>
      <c r="AL1619" s="346">
        <f t="shared" si="317"/>
        <v>0</v>
      </c>
      <c r="AM1619" s="346">
        <f t="shared" si="318"/>
        <v>0</v>
      </c>
      <c r="AN1619" s="346">
        <f t="shared" si="319"/>
        <v>0</v>
      </c>
      <c r="AO1619" s="346">
        <f t="shared" si="320"/>
        <v>0</v>
      </c>
    </row>
    <row r="1620" spans="1:41" x14ac:dyDescent="0.25">
      <c r="A1620" s="369"/>
      <c r="B1620" s="369"/>
      <c r="C1620" s="370"/>
      <c r="D1620" s="369"/>
      <c r="E1620" s="369"/>
      <c r="F1620" s="369"/>
      <c r="G1620" s="344">
        <f t="shared" si="321"/>
        <v>0</v>
      </c>
      <c r="H1620" s="369"/>
      <c r="I1620" s="369"/>
      <c r="J1620" s="369"/>
      <c r="K1620" s="369"/>
      <c r="L1620" s="369"/>
      <c r="M1620" s="369"/>
      <c r="N1620" s="369"/>
      <c r="O1620" s="369"/>
      <c r="P1620" s="371"/>
      <c r="Q1620" s="465">
        <f>IF(C1620&gt;Allgemeines!$C$12,0,SUM(G1620,H1620,J1620,K1620,M1620:N1620)-SUM(I1620,L1620,O1620:P1620))</f>
        <v>0</v>
      </c>
      <c r="R1620" s="369"/>
      <c r="S1620" s="369"/>
      <c r="T1620" s="369"/>
      <c r="U1620" s="369"/>
      <c r="V1620" s="344">
        <f t="shared" si="322"/>
        <v>0</v>
      </c>
      <c r="W1620" s="345">
        <f>IF(ISBLANK($B1620),0,VLOOKUP($B1620,Listen!$A$2:$C$45,2,FALSE))</f>
        <v>0</v>
      </c>
      <c r="X1620" s="345">
        <f>IF(ISBLANK($B1620),0,VLOOKUP($B1620,Listen!$A$2:$C$45,3,FALSE))</f>
        <v>0</v>
      </c>
      <c r="Y1620" s="372">
        <f t="shared" si="324"/>
        <v>0</v>
      </c>
      <c r="Z1620" s="372">
        <f t="shared" si="313"/>
        <v>0</v>
      </c>
      <c r="AA1620" s="372">
        <f t="shared" si="313"/>
        <v>0</v>
      </c>
      <c r="AB1620" s="372">
        <f t="shared" si="313"/>
        <v>0</v>
      </c>
      <c r="AC1620" s="372">
        <f t="shared" si="313"/>
        <v>0</v>
      </c>
      <c r="AD1620" s="372">
        <f t="shared" si="313"/>
        <v>0</v>
      </c>
      <c r="AE1620" s="372">
        <f t="shared" si="313"/>
        <v>0</v>
      </c>
      <c r="AF1620" s="346">
        <f t="shared" si="323"/>
        <v>0</v>
      </c>
      <c r="AG1620" s="346">
        <f>IF(C1620=Allgemeines!$C$12,SAV!$V1620-SAV!$AH1620,HLOOKUP(Allgemeines!$C$12-1,$AI$4:$AO$2000,ROW(C1620)-3,FALSE)-$AH1620)</f>
        <v>0</v>
      </c>
      <c r="AH1620" s="346">
        <f>HLOOKUP(Allgemeines!$C$12,$AI$4:$AO$2000,ROW(C1620)-3,FALSE)</f>
        <v>0</v>
      </c>
      <c r="AI1620" s="346">
        <f t="shared" si="314"/>
        <v>0</v>
      </c>
      <c r="AJ1620" s="346">
        <f t="shared" si="315"/>
        <v>0</v>
      </c>
      <c r="AK1620" s="346">
        <f t="shared" si="316"/>
        <v>0</v>
      </c>
      <c r="AL1620" s="346">
        <f t="shared" si="317"/>
        <v>0</v>
      </c>
      <c r="AM1620" s="346">
        <f t="shared" si="318"/>
        <v>0</v>
      </c>
      <c r="AN1620" s="346">
        <f t="shared" si="319"/>
        <v>0</v>
      </c>
      <c r="AO1620" s="346">
        <f t="shared" si="320"/>
        <v>0</v>
      </c>
    </row>
    <row r="1621" spans="1:41" x14ac:dyDescent="0.25">
      <c r="A1621" s="369"/>
      <c r="B1621" s="369"/>
      <c r="C1621" s="370"/>
      <c r="D1621" s="369"/>
      <c r="E1621" s="369"/>
      <c r="F1621" s="369"/>
      <c r="G1621" s="344">
        <f t="shared" si="321"/>
        <v>0</v>
      </c>
      <c r="H1621" s="369"/>
      <c r="I1621" s="369"/>
      <c r="J1621" s="369"/>
      <c r="K1621" s="369"/>
      <c r="L1621" s="369"/>
      <c r="M1621" s="369"/>
      <c r="N1621" s="369"/>
      <c r="O1621" s="369"/>
      <c r="P1621" s="371"/>
      <c r="Q1621" s="465">
        <f>IF(C1621&gt;Allgemeines!$C$12,0,SUM(G1621,H1621,J1621,K1621,M1621:N1621)-SUM(I1621,L1621,O1621:P1621))</f>
        <v>0</v>
      </c>
      <c r="R1621" s="369"/>
      <c r="S1621" s="369"/>
      <c r="T1621" s="369"/>
      <c r="U1621" s="369"/>
      <c r="V1621" s="344">
        <f t="shared" si="322"/>
        <v>0</v>
      </c>
      <c r="W1621" s="345">
        <f>IF(ISBLANK($B1621),0,VLOOKUP($B1621,Listen!$A$2:$C$45,2,FALSE))</f>
        <v>0</v>
      </c>
      <c r="X1621" s="345">
        <f>IF(ISBLANK($B1621),0,VLOOKUP($B1621,Listen!$A$2:$C$45,3,FALSE))</f>
        <v>0</v>
      </c>
      <c r="Y1621" s="372">
        <f t="shared" si="324"/>
        <v>0</v>
      </c>
      <c r="Z1621" s="372">
        <f t="shared" si="313"/>
        <v>0</v>
      </c>
      <c r="AA1621" s="372">
        <f t="shared" si="313"/>
        <v>0</v>
      </c>
      <c r="AB1621" s="372">
        <f t="shared" si="313"/>
        <v>0</v>
      </c>
      <c r="AC1621" s="372">
        <f t="shared" si="313"/>
        <v>0</v>
      </c>
      <c r="AD1621" s="372">
        <f t="shared" si="313"/>
        <v>0</v>
      </c>
      <c r="AE1621" s="372">
        <f t="shared" si="313"/>
        <v>0</v>
      </c>
      <c r="AF1621" s="346">
        <f t="shared" si="323"/>
        <v>0</v>
      </c>
      <c r="AG1621" s="346">
        <f>IF(C1621=Allgemeines!$C$12,SAV!$V1621-SAV!$AH1621,HLOOKUP(Allgemeines!$C$12-1,$AI$4:$AO$2000,ROW(C1621)-3,FALSE)-$AH1621)</f>
        <v>0</v>
      </c>
      <c r="AH1621" s="346">
        <f>HLOOKUP(Allgemeines!$C$12,$AI$4:$AO$2000,ROW(C1621)-3,FALSE)</f>
        <v>0</v>
      </c>
      <c r="AI1621" s="346">
        <f t="shared" si="314"/>
        <v>0</v>
      </c>
      <c r="AJ1621" s="346">
        <f t="shared" si="315"/>
        <v>0</v>
      </c>
      <c r="AK1621" s="346">
        <f t="shared" si="316"/>
        <v>0</v>
      </c>
      <c r="AL1621" s="346">
        <f t="shared" si="317"/>
        <v>0</v>
      </c>
      <c r="AM1621" s="346">
        <f t="shared" si="318"/>
        <v>0</v>
      </c>
      <c r="AN1621" s="346">
        <f t="shared" si="319"/>
        <v>0</v>
      </c>
      <c r="AO1621" s="346">
        <f t="shared" si="320"/>
        <v>0</v>
      </c>
    </row>
    <row r="1622" spans="1:41" x14ac:dyDescent="0.25">
      <c r="A1622" s="369"/>
      <c r="B1622" s="369"/>
      <c r="C1622" s="370"/>
      <c r="D1622" s="369"/>
      <c r="E1622" s="369"/>
      <c r="F1622" s="369"/>
      <c r="G1622" s="344">
        <f t="shared" si="321"/>
        <v>0</v>
      </c>
      <c r="H1622" s="369"/>
      <c r="I1622" s="369"/>
      <c r="J1622" s="369"/>
      <c r="K1622" s="369"/>
      <c r="L1622" s="369"/>
      <c r="M1622" s="369"/>
      <c r="N1622" s="369"/>
      <c r="O1622" s="369"/>
      <c r="P1622" s="371"/>
      <c r="Q1622" s="465">
        <f>IF(C1622&gt;Allgemeines!$C$12,0,SUM(G1622,H1622,J1622,K1622,M1622:N1622)-SUM(I1622,L1622,O1622:P1622))</f>
        <v>0</v>
      </c>
      <c r="R1622" s="369"/>
      <c r="S1622" s="369"/>
      <c r="T1622" s="369"/>
      <c r="U1622" s="369"/>
      <c r="V1622" s="344">
        <f t="shared" si="322"/>
        <v>0</v>
      </c>
      <c r="W1622" s="345">
        <f>IF(ISBLANK($B1622),0,VLOOKUP($B1622,Listen!$A$2:$C$45,2,FALSE))</f>
        <v>0</v>
      </c>
      <c r="X1622" s="345">
        <f>IF(ISBLANK($B1622),0,VLOOKUP($B1622,Listen!$A$2:$C$45,3,FALSE))</f>
        <v>0</v>
      </c>
      <c r="Y1622" s="372">
        <f t="shared" si="324"/>
        <v>0</v>
      </c>
      <c r="Z1622" s="372">
        <f t="shared" si="313"/>
        <v>0</v>
      </c>
      <c r="AA1622" s="372">
        <f t="shared" si="313"/>
        <v>0</v>
      </c>
      <c r="AB1622" s="372">
        <f t="shared" si="313"/>
        <v>0</v>
      </c>
      <c r="AC1622" s="372">
        <f t="shared" si="313"/>
        <v>0</v>
      </c>
      <c r="AD1622" s="372">
        <f t="shared" si="313"/>
        <v>0</v>
      </c>
      <c r="AE1622" s="372">
        <f t="shared" si="313"/>
        <v>0</v>
      </c>
      <c r="AF1622" s="346">
        <f t="shared" si="323"/>
        <v>0</v>
      </c>
      <c r="AG1622" s="346">
        <f>IF(C1622=Allgemeines!$C$12,SAV!$V1622-SAV!$AH1622,HLOOKUP(Allgemeines!$C$12-1,$AI$4:$AO$2000,ROW(C1622)-3,FALSE)-$AH1622)</f>
        <v>0</v>
      </c>
      <c r="AH1622" s="346">
        <f>HLOOKUP(Allgemeines!$C$12,$AI$4:$AO$2000,ROW(C1622)-3,FALSE)</f>
        <v>0</v>
      </c>
      <c r="AI1622" s="346">
        <f t="shared" si="314"/>
        <v>0</v>
      </c>
      <c r="AJ1622" s="346">
        <f t="shared" si="315"/>
        <v>0</v>
      </c>
      <c r="AK1622" s="346">
        <f t="shared" si="316"/>
        <v>0</v>
      </c>
      <c r="AL1622" s="346">
        <f t="shared" si="317"/>
        <v>0</v>
      </c>
      <c r="AM1622" s="346">
        <f t="shared" si="318"/>
        <v>0</v>
      </c>
      <c r="AN1622" s="346">
        <f t="shared" si="319"/>
        <v>0</v>
      </c>
      <c r="AO1622" s="346">
        <f t="shared" si="320"/>
        <v>0</v>
      </c>
    </row>
    <row r="1623" spans="1:41" x14ac:dyDescent="0.25">
      <c r="A1623" s="369"/>
      <c r="B1623" s="369"/>
      <c r="C1623" s="370"/>
      <c r="D1623" s="369"/>
      <c r="E1623" s="369"/>
      <c r="F1623" s="369"/>
      <c r="G1623" s="344">
        <f t="shared" si="321"/>
        <v>0</v>
      </c>
      <c r="H1623" s="369"/>
      <c r="I1623" s="369"/>
      <c r="J1623" s="369"/>
      <c r="K1623" s="369"/>
      <c r="L1623" s="369"/>
      <c r="M1623" s="369"/>
      <c r="N1623" s="369"/>
      <c r="O1623" s="369"/>
      <c r="P1623" s="371"/>
      <c r="Q1623" s="465">
        <f>IF(C1623&gt;Allgemeines!$C$12,0,SUM(G1623,H1623,J1623,K1623,M1623:N1623)-SUM(I1623,L1623,O1623:P1623))</f>
        <v>0</v>
      </c>
      <c r="R1623" s="369"/>
      <c r="S1623" s="369"/>
      <c r="T1623" s="369"/>
      <c r="U1623" s="369"/>
      <c r="V1623" s="344">
        <f t="shared" si="322"/>
        <v>0</v>
      </c>
      <c r="W1623" s="345">
        <f>IF(ISBLANK($B1623),0,VLOOKUP($B1623,Listen!$A$2:$C$45,2,FALSE))</f>
        <v>0</v>
      </c>
      <c r="X1623" s="345">
        <f>IF(ISBLANK($B1623),0,VLOOKUP($B1623,Listen!$A$2:$C$45,3,FALSE))</f>
        <v>0</v>
      </c>
      <c r="Y1623" s="372">
        <f t="shared" si="324"/>
        <v>0</v>
      </c>
      <c r="Z1623" s="372">
        <f t="shared" si="313"/>
        <v>0</v>
      </c>
      <c r="AA1623" s="372">
        <f t="shared" si="313"/>
        <v>0</v>
      </c>
      <c r="AB1623" s="372">
        <f t="shared" si="313"/>
        <v>0</v>
      </c>
      <c r="AC1623" s="372">
        <f t="shared" si="313"/>
        <v>0</v>
      </c>
      <c r="AD1623" s="372">
        <f t="shared" si="313"/>
        <v>0</v>
      </c>
      <c r="AE1623" s="372">
        <f t="shared" si="313"/>
        <v>0</v>
      </c>
      <c r="AF1623" s="346">
        <f t="shared" si="323"/>
        <v>0</v>
      </c>
      <c r="AG1623" s="346">
        <f>IF(C1623=Allgemeines!$C$12,SAV!$V1623-SAV!$AH1623,HLOOKUP(Allgemeines!$C$12-1,$AI$4:$AO$2000,ROW(C1623)-3,FALSE)-$AH1623)</f>
        <v>0</v>
      </c>
      <c r="AH1623" s="346">
        <f>HLOOKUP(Allgemeines!$C$12,$AI$4:$AO$2000,ROW(C1623)-3,FALSE)</f>
        <v>0</v>
      </c>
      <c r="AI1623" s="346">
        <f t="shared" si="314"/>
        <v>0</v>
      </c>
      <c r="AJ1623" s="346">
        <f t="shared" si="315"/>
        <v>0</v>
      </c>
      <c r="AK1623" s="346">
        <f t="shared" si="316"/>
        <v>0</v>
      </c>
      <c r="AL1623" s="346">
        <f t="shared" si="317"/>
        <v>0</v>
      </c>
      <c r="AM1623" s="346">
        <f t="shared" si="318"/>
        <v>0</v>
      </c>
      <c r="AN1623" s="346">
        <f t="shared" si="319"/>
        <v>0</v>
      </c>
      <c r="AO1623" s="346">
        <f t="shared" si="320"/>
        <v>0</v>
      </c>
    </row>
    <row r="1624" spans="1:41" x14ac:dyDescent="0.25">
      <c r="A1624" s="369"/>
      <c r="B1624" s="369"/>
      <c r="C1624" s="370"/>
      <c r="D1624" s="369"/>
      <c r="E1624" s="369"/>
      <c r="F1624" s="369"/>
      <c r="G1624" s="344">
        <f t="shared" si="321"/>
        <v>0</v>
      </c>
      <c r="H1624" s="369"/>
      <c r="I1624" s="369"/>
      <c r="J1624" s="369"/>
      <c r="K1624" s="369"/>
      <c r="L1624" s="369"/>
      <c r="M1624" s="369"/>
      <c r="N1624" s="369"/>
      <c r="O1624" s="369"/>
      <c r="P1624" s="371"/>
      <c r="Q1624" s="465">
        <f>IF(C1624&gt;Allgemeines!$C$12,0,SUM(G1624,H1624,J1624,K1624,M1624:N1624)-SUM(I1624,L1624,O1624:P1624))</f>
        <v>0</v>
      </c>
      <c r="R1624" s="369"/>
      <c r="S1624" s="369"/>
      <c r="T1624" s="369"/>
      <c r="U1624" s="369"/>
      <c r="V1624" s="344">
        <f t="shared" si="322"/>
        <v>0</v>
      </c>
      <c r="W1624" s="345">
        <f>IF(ISBLANK($B1624),0,VLOOKUP($B1624,Listen!$A$2:$C$45,2,FALSE))</f>
        <v>0</v>
      </c>
      <c r="X1624" s="345">
        <f>IF(ISBLANK($B1624),0,VLOOKUP($B1624,Listen!$A$2:$C$45,3,FALSE))</f>
        <v>0</v>
      </c>
      <c r="Y1624" s="372">
        <f t="shared" si="324"/>
        <v>0</v>
      </c>
      <c r="Z1624" s="372">
        <f t="shared" si="313"/>
        <v>0</v>
      </c>
      <c r="AA1624" s="372">
        <f t="shared" si="313"/>
        <v>0</v>
      </c>
      <c r="AB1624" s="372">
        <f t="shared" si="313"/>
        <v>0</v>
      </c>
      <c r="AC1624" s="372">
        <f t="shared" si="313"/>
        <v>0</v>
      </c>
      <c r="AD1624" s="372">
        <f t="shared" si="313"/>
        <v>0</v>
      </c>
      <c r="AE1624" s="372">
        <f t="shared" si="313"/>
        <v>0</v>
      </c>
      <c r="AF1624" s="346">
        <f t="shared" si="323"/>
        <v>0</v>
      </c>
      <c r="AG1624" s="346">
        <f>IF(C1624=Allgemeines!$C$12,SAV!$V1624-SAV!$AH1624,HLOOKUP(Allgemeines!$C$12-1,$AI$4:$AO$2000,ROW(C1624)-3,FALSE)-$AH1624)</f>
        <v>0</v>
      </c>
      <c r="AH1624" s="346">
        <f>HLOOKUP(Allgemeines!$C$12,$AI$4:$AO$2000,ROW(C1624)-3,FALSE)</f>
        <v>0</v>
      </c>
      <c r="AI1624" s="346">
        <f t="shared" si="314"/>
        <v>0</v>
      </c>
      <c r="AJ1624" s="346">
        <f t="shared" si="315"/>
        <v>0</v>
      </c>
      <c r="AK1624" s="346">
        <f t="shared" si="316"/>
        <v>0</v>
      </c>
      <c r="AL1624" s="346">
        <f t="shared" si="317"/>
        <v>0</v>
      </c>
      <c r="AM1624" s="346">
        <f t="shared" si="318"/>
        <v>0</v>
      </c>
      <c r="AN1624" s="346">
        <f t="shared" si="319"/>
        <v>0</v>
      </c>
      <c r="AO1624" s="346">
        <f t="shared" si="320"/>
        <v>0</v>
      </c>
    </row>
    <row r="1625" spans="1:41" x14ac:dyDescent="0.25">
      <c r="A1625" s="369"/>
      <c r="B1625" s="369"/>
      <c r="C1625" s="370"/>
      <c r="D1625" s="369"/>
      <c r="E1625" s="369"/>
      <c r="F1625" s="369"/>
      <c r="G1625" s="344">
        <f t="shared" si="321"/>
        <v>0</v>
      </c>
      <c r="H1625" s="369"/>
      <c r="I1625" s="369"/>
      <c r="J1625" s="369"/>
      <c r="K1625" s="369"/>
      <c r="L1625" s="369"/>
      <c r="M1625" s="369"/>
      <c r="N1625" s="369"/>
      <c r="O1625" s="369"/>
      <c r="P1625" s="371"/>
      <c r="Q1625" s="465">
        <f>IF(C1625&gt;Allgemeines!$C$12,0,SUM(G1625,H1625,J1625,K1625,M1625:N1625)-SUM(I1625,L1625,O1625:P1625))</f>
        <v>0</v>
      </c>
      <c r="R1625" s="369"/>
      <c r="S1625" s="369"/>
      <c r="T1625" s="369"/>
      <c r="U1625" s="369"/>
      <c r="V1625" s="344">
        <f t="shared" si="322"/>
        <v>0</v>
      </c>
      <c r="W1625" s="345">
        <f>IF(ISBLANK($B1625),0,VLOOKUP($B1625,Listen!$A$2:$C$45,2,FALSE))</f>
        <v>0</v>
      </c>
      <c r="X1625" s="345">
        <f>IF(ISBLANK($B1625),0,VLOOKUP($B1625,Listen!$A$2:$C$45,3,FALSE))</f>
        <v>0</v>
      </c>
      <c r="Y1625" s="372">
        <f t="shared" si="324"/>
        <v>0</v>
      </c>
      <c r="Z1625" s="372">
        <f t="shared" si="313"/>
        <v>0</v>
      </c>
      <c r="AA1625" s="372">
        <f t="shared" si="313"/>
        <v>0</v>
      </c>
      <c r="AB1625" s="372">
        <f t="shared" si="313"/>
        <v>0</v>
      </c>
      <c r="AC1625" s="372">
        <f t="shared" si="313"/>
        <v>0</v>
      </c>
      <c r="AD1625" s="372">
        <f t="shared" si="313"/>
        <v>0</v>
      </c>
      <c r="AE1625" s="372">
        <f t="shared" si="313"/>
        <v>0</v>
      </c>
      <c r="AF1625" s="346">
        <f t="shared" si="323"/>
        <v>0</v>
      </c>
      <c r="AG1625" s="346">
        <f>IF(C1625=Allgemeines!$C$12,SAV!$V1625-SAV!$AH1625,HLOOKUP(Allgemeines!$C$12-1,$AI$4:$AO$2000,ROW(C1625)-3,FALSE)-$AH1625)</f>
        <v>0</v>
      </c>
      <c r="AH1625" s="346">
        <f>HLOOKUP(Allgemeines!$C$12,$AI$4:$AO$2000,ROW(C1625)-3,FALSE)</f>
        <v>0</v>
      </c>
      <c r="AI1625" s="346">
        <f t="shared" si="314"/>
        <v>0</v>
      </c>
      <c r="AJ1625" s="346">
        <f t="shared" si="315"/>
        <v>0</v>
      </c>
      <c r="AK1625" s="346">
        <f t="shared" si="316"/>
        <v>0</v>
      </c>
      <c r="AL1625" s="346">
        <f t="shared" si="317"/>
        <v>0</v>
      </c>
      <c r="AM1625" s="346">
        <f t="shared" si="318"/>
        <v>0</v>
      </c>
      <c r="AN1625" s="346">
        <f t="shared" si="319"/>
        <v>0</v>
      </c>
      <c r="AO1625" s="346">
        <f t="shared" si="320"/>
        <v>0</v>
      </c>
    </row>
    <row r="1626" spans="1:41" x14ac:dyDescent="0.25">
      <c r="A1626" s="369"/>
      <c r="B1626" s="369"/>
      <c r="C1626" s="370"/>
      <c r="D1626" s="369"/>
      <c r="E1626" s="369"/>
      <c r="F1626" s="369"/>
      <c r="G1626" s="344">
        <f t="shared" si="321"/>
        <v>0</v>
      </c>
      <c r="H1626" s="369"/>
      <c r="I1626" s="369"/>
      <c r="J1626" s="369"/>
      <c r="K1626" s="369"/>
      <c r="L1626" s="369"/>
      <c r="M1626" s="369"/>
      <c r="N1626" s="369"/>
      <c r="O1626" s="369"/>
      <c r="P1626" s="371"/>
      <c r="Q1626" s="465">
        <f>IF(C1626&gt;Allgemeines!$C$12,0,SUM(G1626,H1626,J1626,K1626,M1626:N1626)-SUM(I1626,L1626,O1626:P1626))</f>
        <v>0</v>
      </c>
      <c r="R1626" s="369"/>
      <c r="S1626" s="369"/>
      <c r="T1626" s="369"/>
      <c r="U1626" s="369"/>
      <c r="V1626" s="344">
        <f t="shared" si="322"/>
        <v>0</v>
      </c>
      <c r="W1626" s="345">
        <f>IF(ISBLANK($B1626),0,VLOOKUP($B1626,Listen!$A$2:$C$45,2,FALSE))</f>
        <v>0</v>
      </c>
      <c r="X1626" s="345">
        <f>IF(ISBLANK($B1626),0,VLOOKUP($B1626,Listen!$A$2:$C$45,3,FALSE))</f>
        <v>0</v>
      </c>
      <c r="Y1626" s="372">
        <f t="shared" si="324"/>
        <v>0</v>
      </c>
      <c r="Z1626" s="372">
        <f t="shared" si="313"/>
        <v>0</v>
      </c>
      <c r="AA1626" s="372">
        <f t="shared" si="313"/>
        <v>0</v>
      </c>
      <c r="AB1626" s="372">
        <f t="shared" si="313"/>
        <v>0</v>
      </c>
      <c r="AC1626" s="372">
        <f t="shared" si="313"/>
        <v>0</v>
      </c>
      <c r="AD1626" s="372">
        <f t="shared" si="313"/>
        <v>0</v>
      </c>
      <c r="AE1626" s="372">
        <f t="shared" si="313"/>
        <v>0</v>
      </c>
      <c r="AF1626" s="346">
        <f t="shared" si="323"/>
        <v>0</v>
      </c>
      <c r="AG1626" s="346">
        <f>IF(C1626=Allgemeines!$C$12,SAV!$V1626-SAV!$AH1626,HLOOKUP(Allgemeines!$C$12-1,$AI$4:$AO$2000,ROW(C1626)-3,FALSE)-$AH1626)</f>
        <v>0</v>
      </c>
      <c r="AH1626" s="346">
        <f>HLOOKUP(Allgemeines!$C$12,$AI$4:$AO$2000,ROW(C1626)-3,FALSE)</f>
        <v>0</v>
      </c>
      <c r="AI1626" s="346">
        <f t="shared" si="314"/>
        <v>0</v>
      </c>
      <c r="AJ1626" s="346">
        <f t="shared" si="315"/>
        <v>0</v>
      </c>
      <c r="AK1626" s="346">
        <f t="shared" si="316"/>
        <v>0</v>
      </c>
      <c r="AL1626" s="346">
        <f t="shared" si="317"/>
        <v>0</v>
      </c>
      <c r="AM1626" s="346">
        <f t="shared" si="318"/>
        <v>0</v>
      </c>
      <c r="AN1626" s="346">
        <f t="shared" si="319"/>
        <v>0</v>
      </c>
      <c r="AO1626" s="346">
        <f t="shared" si="320"/>
        <v>0</v>
      </c>
    </row>
    <row r="1627" spans="1:41" x14ac:dyDescent="0.25">
      <c r="A1627" s="369"/>
      <c r="B1627" s="369"/>
      <c r="C1627" s="370"/>
      <c r="D1627" s="369"/>
      <c r="E1627" s="369"/>
      <c r="F1627" s="369"/>
      <c r="G1627" s="344">
        <f t="shared" si="321"/>
        <v>0</v>
      </c>
      <c r="H1627" s="369"/>
      <c r="I1627" s="369"/>
      <c r="J1627" s="369"/>
      <c r="K1627" s="369"/>
      <c r="L1627" s="369"/>
      <c r="M1627" s="369"/>
      <c r="N1627" s="369"/>
      <c r="O1627" s="369"/>
      <c r="P1627" s="371"/>
      <c r="Q1627" s="465">
        <f>IF(C1627&gt;Allgemeines!$C$12,0,SUM(G1627,H1627,J1627,K1627,M1627:N1627)-SUM(I1627,L1627,O1627:P1627))</f>
        <v>0</v>
      </c>
      <c r="R1627" s="369"/>
      <c r="S1627" s="369"/>
      <c r="T1627" s="369"/>
      <c r="U1627" s="369"/>
      <c r="V1627" s="344">
        <f t="shared" si="322"/>
        <v>0</v>
      </c>
      <c r="W1627" s="345">
        <f>IF(ISBLANK($B1627),0,VLOOKUP($B1627,Listen!$A$2:$C$45,2,FALSE))</f>
        <v>0</v>
      </c>
      <c r="X1627" s="345">
        <f>IF(ISBLANK($B1627),0,VLOOKUP($B1627,Listen!$A$2:$C$45,3,FALSE))</f>
        <v>0</v>
      </c>
      <c r="Y1627" s="372">
        <f t="shared" si="324"/>
        <v>0</v>
      </c>
      <c r="Z1627" s="372">
        <f t="shared" si="313"/>
        <v>0</v>
      </c>
      <c r="AA1627" s="372">
        <f t="shared" si="313"/>
        <v>0</v>
      </c>
      <c r="AB1627" s="372">
        <f t="shared" si="313"/>
        <v>0</v>
      </c>
      <c r="AC1627" s="372">
        <f t="shared" si="313"/>
        <v>0</v>
      </c>
      <c r="AD1627" s="372">
        <f t="shared" si="313"/>
        <v>0</v>
      </c>
      <c r="AE1627" s="372">
        <f t="shared" si="313"/>
        <v>0</v>
      </c>
      <c r="AF1627" s="346">
        <f t="shared" si="323"/>
        <v>0</v>
      </c>
      <c r="AG1627" s="346">
        <f>IF(C1627=Allgemeines!$C$12,SAV!$V1627-SAV!$AH1627,HLOOKUP(Allgemeines!$C$12-1,$AI$4:$AO$2000,ROW(C1627)-3,FALSE)-$AH1627)</f>
        <v>0</v>
      </c>
      <c r="AH1627" s="346">
        <f>HLOOKUP(Allgemeines!$C$12,$AI$4:$AO$2000,ROW(C1627)-3,FALSE)</f>
        <v>0</v>
      </c>
      <c r="AI1627" s="346">
        <f t="shared" si="314"/>
        <v>0</v>
      </c>
      <c r="AJ1627" s="346">
        <f t="shared" si="315"/>
        <v>0</v>
      </c>
      <c r="AK1627" s="346">
        <f t="shared" si="316"/>
        <v>0</v>
      </c>
      <c r="AL1627" s="346">
        <f t="shared" si="317"/>
        <v>0</v>
      </c>
      <c r="AM1627" s="346">
        <f t="shared" si="318"/>
        <v>0</v>
      </c>
      <c r="AN1627" s="346">
        <f t="shared" si="319"/>
        <v>0</v>
      </c>
      <c r="AO1627" s="346">
        <f t="shared" si="320"/>
        <v>0</v>
      </c>
    </row>
    <row r="1628" spans="1:41" x14ac:dyDescent="0.25">
      <c r="A1628" s="369"/>
      <c r="B1628" s="369"/>
      <c r="C1628" s="370"/>
      <c r="D1628" s="369"/>
      <c r="E1628" s="369"/>
      <c r="F1628" s="369"/>
      <c r="G1628" s="344">
        <f t="shared" si="321"/>
        <v>0</v>
      </c>
      <c r="H1628" s="369"/>
      <c r="I1628" s="369"/>
      <c r="J1628" s="369"/>
      <c r="K1628" s="369"/>
      <c r="L1628" s="369"/>
      <c r="M1628" s="369"/>
      <c r="N1628" s="369"/>
      <c r="O1628" s="369"/>
      <c r="P1628" s="371"/>
      <c r="Q1628" s="465">
        <f>IF(C1628&gt;Allgemeines!$C$12,0,SUM(G1628,H1628,J1628,K1628,M1628:N1628)-SUM(I1628,L1628,O1628:P1628))</f>
        <v>0</v>
      </c>
      <c r="R1628" s="369"/>
      <c r="S1628" s="369"/>
      <c r="T1628" s="369"/>
      <c r="U1628" s="369"/>
      <c r="V1628" s="344">
        <f t="shared" si="322"/>
        <v>0</v>
      </c>
      <c r="W1628" s="345">
        <f>IF(ISBLANK($B1628),0,VLOOKUP($B1628,Listen!$A$2:$C$45,2,FALSE))</f>
        <v>0</v>
      </c>
      <c r="X1628" s="345">
        <f>IF(ISBLANK($B1628),0,VLOOKUP($B1628,Listen!$A$2:$C$45,3,FALSE))</f>
        <v>0</v>
      </c>
      <c r="Y1628" s="372">
        <f t="shared" si="324"/>
        <v>0</v>
      </c>
      <c r="Z1628" s="372">
        <f t="shared" si="313"/>
        <v>0</v>
      </c>
      <c r="AA1628" s="372">
        <f t="shared" si="313"/>
        <v>0</v>
      </c>
      <c r="AB1628" s="372">
        <f t="shared" si="313"/>
        <v>0</v>
      </c>
      <c r="AC1628" s="372">
        <f t="shared" si="313"/>
        <v>0</v>
      </c>
      <c r="AD1628" s="372">
        <f t="shared" si="313"/>
        <v>0</v>
      </c>
      <c r="AE1628" s="372">
        <f t="shared" si="313"/>
        <v>0</v>
      </c>
      <c r="AF1628" s="346">
        <f t="shared" si="323"/>
        <v>0</v>
      </c>
      <c r="AG1628" s="346">
        <f>IF(C1628=Allgemeines!$C$12,SAV!$V1628-SAV!$AH1628,HLOOKUP(Allgemeines!$C$12-1,$AI$4:$AO$2000,ROW(C1628)-3,FALSE)-$AH1628)</f>
        <v>0</v>
      </c>
      <c r="AH1628" s="346">
        <f>HLOOKUP(Allgemeines!$C$12,$AI$4:$AO$2000,ROW(C1628)-3,FALSE)</f>
        <v>0</v>
      </c>
      <c r="AI1628" s="346">
        <f t="shared" si="314"/>
        <v>0</v>
      </c>
      <c r="AJ1628" s="346">
        <f t="shared" si="315"/>
        <v>0</v>
      </c>
      <c r="AK1628" s="346">
        <f t="shared" si="316"/>
        <v>0</v>
      </c>
      <c r="AL1628" s="346">
        <f t="shared" si="317"/>
        <v>0</v>
      </c>
      <c r="AM1628" s="346">
        <f t="shared" si="318"/>
        <v>0</v>
      </c>
      <c r="AN1628" s="346">
        <f t="shared" si="319"/>
        <v>0</v>
      </c>
      <c r="AO1628" s="346">
        <f t="shared" si="320"/>
        <v>0</v>
      </c>
    </row>
    <row r="1629" spans="1:41" x14ac:dyDescent="0.25">
      <c r="A1629" s="369"/>
      <c r="B1629" s="369"/>
      <c r="C1629" s="370"/>
      <c r="D1629" s="369"/>
      <c r="E1629" s="369"/>
      <c r="F1629" s="369"/>
      <c r="G1629" s="344">
        <f t="shared" si="321"/>
        <v>0</v>
      </c>
      <c r="H1629" s="369"/>
      <c r="I1629" s="369"/>
      <c r="J1629" s="369"/>
      <c r="K1629" s="369"/>
      <c r="L1629" s="369"/>
      <c r="M1629" s="369"/>
      <c r="N1629" s="369"/>
      <c r="O1629" s="369"/>
      <c r="P1629" s="371"/>
      <c r="Q1629" s="465">
        <f>IF(C1629&gt;Allgemeines!$C$12,0,SUM(G1629,H1629,J1629,K1629,M1629:N1629)-SUM(I1629,L1629,O1629:P1629))</f>
        <v>0</v>
      </c>
      <c r="R1629" s="369"/>
      <c r="S1629" s="369"/>
      <c r="T1629" s="369"/>
      <c r="U1629" s="369"/>
      <c r="V1629" s="344">
        <f t="shared" si="322"/>
        <v>0</v>
      </c>
      <c r="W1629" s="345">
        <f>IF(ISBLANK($B1629),0,VLOOKUP($B1629,Listen!$A$2:$C$45,2,FALSE))</f>
        <v>0</v>
      </c>
      <c r="X1629" s="345">
        <f>IF(ISBLANK($B1629),0,VLOOKUP($B1629,Listen!$A$2:$C$45,3,FALSE))</f>
        <v>0</v>
      </c>
      <c r="Y1629" s="372">
        <f t="shared" si="324"/>
        <v>0</v>
      </c>
      <c r="Z1629" s="372">
        <f t="shared" si="313"/>
        <v>0</v>
      </c>
      <c r="AA1629" s="372">
        <f t="shared" si="313"/>
        <v>0</v>
      </c>
      <c r="AB1629" s="372">
        <f t="shared" si="313"/>
        <v>0</v>
      </c>
      <c r="AC1629" s="372">
        <f t="shared" si="313"/>
        <v>0</v>
      </c>
      <c r="AD1629" s="372">
        <f t="shared" si="313"/>
        <v>0</v>
      </c>
      <c r="AE1629" s="372">
        <f t="shared" si="313"/>
        <v>0</v>
      </c>
      <c r="AF1629" s="346">
        <f t="shared" si="323"/>
        <v>0</v>
      </c>
      <c r="AG1629" s="346">
        <f>IF(C1629=Allgemeines!$C$12,SAV!$V1629-SAV!$AH1629,HLOOKUP(Allgemeines!$C$12-1,$AI$4:$AO$2000,ROW(C1629)-3,FALSE)-$AH1629)</f>
        <v>0</v>
      </c>
      <c r="AH1629" s="346">
        <f>HLOOKUP(Allgemeines!$C$12,$AI$4:$AO$2000,ROW(C1629)-3,FALSE)</f>
        <v>0</v>
      </c>
      <c r="AI1629" s="346">
        <f t="shared" si="314"/>
        <v>0</v>
      </c>
      <c r="AJ1629" s="346">
        <f t="shared" si="315"/>
        <v>0</v>
      </c>
      <c r="AK1629" s="346">
        <f t="shared" si="316"/>
        <v>0</v>
      </c>
      <c r="AL1629" s="346">
        <f t="shared" si="317"/>
        <v>0</v>
      </c>
      <c r="AM1629" s="346">
        <f t="shared" si="318"/>
        <v>0</v>
      </c>
      <c r="AN1629" s="346">
        <f t="shared" si="319"/>
        <v>0</v>
      </c>
      <c r="AO1629" s="346">
        <f t="shared" si="320"/>
        <v>0</v>
      </c>
    </row>
    <row r="1630" spans="1:41" x14ac:dyDescent="0.25">
      <c r="A1630" s="369"/>
      <c r="B1630" s="369"/>
      <c r="C1630" s="370"/>
      <c r="D1630" s="369"/>
      <c r="E1630" s="369"/>
      <c r="F1630" s="369"/>
      <c r="G1630" s="344">
        <f t="shared" si="321"/>
        <v>0</v>
      </c>
      <c r="H1630" s="369"/>
      <c r="I1630" s="369"/>
      <c r="J1630" s="369"/>
      <c r="K1630" s="369"/>
      <c r="L1630" s="369"/>
      <c r="M1630" s="369"/>
      <c r="N1630" s="369"/>
      <c r="O1630" s="369"/>
      <c r="P1630" s="371"/>
      <c r="Q1630" s="465">
        <f>IF(C1630&gt;Allgemeines!$C$12,0,SUM(G1630,H1630,J1630,K1630,M1630:N1630)-SUM(I1630,L1630,O1630:P1630))</f>
        <v>0</v>
      </c>
      <c r="R1630" s="369"/>
      <c r="S1630" s="369"/>
      <c r="T1630" s="369"/>
      <c r="U1630" s="369"/>
      <c r="V1630" s="344">
        <f t="shared" si="322"/>
        <v>0</v>
      </c>
      <c r="W1630" s="345">
        <f>IF(ISBLANK($B1630),0,VLOOKUP($B1630,Listen!$A$2:$C$45,2,FALSE))</f>
        <v>0</v>
      </c>
      <c r="X1630" s="345">
        <f>IF(ISBLANK($B1630),0,VLOOKUP($B1630,Listen!$A$2:$C$45,3,FALSE))</f>
        <v>0</v>
      </c>
      <c r="Y1630" s="372">
        <f t="shared" si="324"/>
        <v>0</v>
      </c>
      <c r="Z1630" s="372">
        <f t="shared" si="313"/>
        <v>0</v>
      </c>
      <c r="AA1630" s="372">
        <f t="shared" si="313"/>
        <v>0</v>
      </c>
      <c r="AB1630" s="372">
        <f t="shared" si="313"/>
        <v>0</v>
      </c>
      <c r="AC1630" s="372">
        <f t="shared" si="313"/>
        <v>0</v>
      </c>
      <c r="AD1630" s="372">
        <f t="shared" si="313"/>
        <v>0</v>
      </c>
      <c r="AE1630" s="372">
        <f t="shared" si="313"/>
        <v>0</v>
      </c>
      <c r="AF1630" s="346">
        <f t="shared" si="323"/>
        <v>0</v>
      </c>
      <c r="AG1630" s="346">
        <f>IF(C1630=Allgemeines!$C$12,SAV!$V1630-SAV!$AH1630,HLOOKUP(Allgemeines!$C$12-1,$AI$4:$AO$2000,ROW(C1630)-3,FALSE)-$AH1630)</f>
        <v>0</v>
      </c>
      <c r="AH1630" s="346">
        <f>HLOOKUP(Allgemeines!$C$12,$AI$4:$AO$2000,ROW(C1630)-3,FALSE)</f>
        <v>0</v>
      </c>
      <c r="AI1630" s="346">
        <f t="shared" si="314"/>
        <v>0</v>
      </c>
      <c r="AJ1630" s="346">
        <f t="shared" si="315"/>
        <v>0</v>
      </c>
      <c r="AK1630" s="346">
        <f t="shared" si="316"/>
        <v>0</v>
      </c>
      <c r="AL1630" s="346">
        <f t="shared" si="317"/>
        <v>0</v>
      </c>
      <c r="AM1630" s="346">
        <f t="shared" si="318"/>
        <v>0</v>
      </c>
      <c r="AN1630" s="346">
        <f t="shared" si="319"/>
        <v>0</v>
      </c>
      <c r="AO1630" s="346">
        <f t="shared" si="320"/>
        <v>0</v>
      </c>
    </row>
    <row r="1631" spans="1:41" x14ac:dyDescent="0.25">
      <c r="A1631" s="369"/>
      <c r="B1631" s="369"/>
      <c r="C1631" s="370"/>
      <c r="D1631" s="369"/>
      <c r="E1631" s="369"/>
      <c r="F1631" s="369"/>
      <c r="G1631" s="344">
        <f t="shared" si="321"/>
        <v>0</v>
      </c>
      <c r="H1631" s="369"/>
      <c r="I1631" s="369"/>
      <c r="J1631" s="369"/>
      <c r="K1631" s="369"/>
      <c r="L1631" s="369"/>
      <c r="M1631" s="369"/>
      <c r="N1631" s="369"/>
      <c r="O1631" s="369"/>
      <c r="P1631" s="371"/>
      <c r="Q1631" s="465">
        <f>IF(C1631&gt;Allgemeines!$C$12,0,SUM(G1631,H1631,J1631,K1631,M1631:N1631)-SUM(I1631,L1631,O1631:P1631))</f>
        <v>0</v>
      </c>
      <c r="R1631" s="369"/>
      <c r="S1631" s="369"/>
      <c r="T1631" s="369"/>
      <c r="U1631" s="369"/>
      <c r="V1631" s="344">
        <f t="shared" si="322"/>
        <v>0</v>
      </c>
      <c r="W1631" s="345">
        <f>IF(ISBLANK($B1631),0,VLOOKUP($B1631,Listen!$A$2:$C$45,2,FALSE))</f>
        <v>0</v>
      </c>
      <c r="X1631" s="345">
        <f>IF(ISBLANK($B1631),0,VLOOKUP($B1631,Listen!$A$2:$C$45,3,FALSE))</f>
        <v>0</v>
      </c>
      <c r="Y1631" s="372">
        <f t="shared" si="324"/>
        <v>0</v>
      </c>
      <c r="Z1631" s="372">
        <f t="shared" si="313"/>
        <v>0</v>
      </c>
      <c r="AA1631" s="372">
        <f t="shared" si="313"/>
        <v>0</v>
      </c>
      <c r="AB1631" s="372">
        <f t="shared" si="313"/>
        <v>0</v>
      </c>
      <c r="AC1631" s="372">
        <f t="shared" si="313"/>
        <v>0</v>
      </c>
      <c r="AD1631" s="372">
        <f t="shared" si="313"/>
        <v>0</v>
      </c>
      <c r="AE1631" s="372">
        <f t="shared" si="313"/>
        <v>0</v>
      </c>
      <c r="AF1631" s="346">
        <f t="shared" si="323"/>
        <v>0</v>
      </c>
      <c r="AG1631" s="346">
        <f>IF(C1631=Allgemeines!$C$12,SAV!$V1631-SAV!$AH1631,HLOOKUP(Allgemeines!$C$12-1,$AI$4:$AO$2000,ROW(C1631)-3,FALSE)-$AH1631)</f>
        <v>0</v>
      </c>
      <c r="AH1631" s="346">
        <f>HLOOKUP(Allgemeines!$C$12,$AI$4:$AO$2000,ROW(C1631)-3,FALSE)</f>
        <v>0</v>
      </c>
      <c r="AI1631" s="346">
        <f t="shared" si="314"/>
        <v>0</v>
      </c>
      <c r="AJ1631" s="346">
        <f t="shared" si="315"/>
        <v>0</v>
      </c>
      <c r="AK1631" s="346">
        <f t="shared" si="316"/>
        <v>0</v>
      </c>
      <c r="AL1631" s="346">
        <f t="shared" si="317"/>
        <v>0</v>
      </c>
      <c r="AM1631" s="346">
        <f t="shared" si="318"/>
        <v>0</v>
      </c>
      <c r="AN1631" s="346">
        <f t="shared" si="319"/>
        <v>0</v>
      </c>
      <c r="AO1631" s="346">
        <f t="shared" si="320"/>
        <v>0</v>
      </c>
    </row>
    <row r="1632" spans="1:41" x14ac:dyDescent="0.25">
      <c r="A1632" s="369"/>
      <c r="B1632" s="369"/>
      <c r="C1632" s="370"/>
      <c r="D1632" s="369"/>
      <c r="E1632" s="369"/>
      <c r="F1632" s="369"/>
      <c r="G1632" s="344">
        <f t="shared" si="321"/>
        <v>0</v>
      </c>
      <c r="H1632" s="369"/>
      <c r="I1632" s="369"/>
      <c r="J1632" s="369"/>
      <c r="K1632" s="369"/>
      <c r="L1632" s="369"/>
      <c r="M1632" s="369"/>
      <c r="N1632" s="369"/>
      <c r="O1632" s="369"/>
      <c r="P1632" s="371"/>
      <c r="Q1632" s="465">
        <f>IF(C1632&gt;Allgemeines!$C$12,0,SUM(G1632,H1632,J1632,K1632,M1632:N1632)-SUM(I1632,L1632,O1632:P1632))</f>
        <v>0</v>
      </c>
      <c r="R1632" s="369"/>
      <c r="S1632" s="369"/>
      <c r="T1632" s="369"/>
      <c r="U1632" s="369"/>
      <c r="V1632" s="344">
        <f t="shared" si="322"/>
        <v>0</v>
      </c>
      <c r="W1632" s="345">
        <f>IF(ISBLANK($B1632),0,VLOOKUP($B1632,Listen!$A$2:$C$45,2,FALSE))</f>
        <v>0</v>
      </c>
      <c r="X1632" s="345">
        <f>IF(ISBLANK($B1632),0,VLOOKUP($B1632,Listen!$A$2:$C$45,3,FALSE))</f>
        <v>0</v>
      </c>
      <c r="Y1632" s="372">
        <f t="shared" si="324"/>
        <v>0</v>
      </c>
      <c r="Z1632" s="372">
        <f t="shared" si="313"/>
        <v>0</v>
      </c>
      <c r="AA1632" s="372">
        <f t="shared" si="313"/>
        <v>0</v>
      </c>
      <c r="AB1632" s="372">
        <f t="shared" si="313"/>
        <v>0</v>
      </c>
      <c r="AC1632" s="372">
        <f t="shared" si="313"/>
        <v>0</v>
      </c>
      <c r="AD1632" s="372">
        <f t="shared" si="313"/>
        <v>0</v>
      </c>
      <c r="AE1632" s="372">
        <f t="shared" si="313"/>
        <v>0</v>
      </c>
      <c r="AF1632" s="346">
        <f t="shared" si="323"/>
        <v>0</v>
      </c>
      <c r="AG1632" s="346">
        <f>IF(C1632=Allgemeines!$C$12,SAV!$V1632-SAV!$AH1632,HLOOKUP(Allgemeines!$C$12-1,$AI$4:$AO$2000,ROW(C1632)-3,FALSE)-$AH1632)</f>
        <v>0</v>
      </c>
      <c r="AH1632" s="346">
        <f>HLOOKUP(Allgemeines!$C$12,$AI$4:$AO$2000,ROW(C1632)-3,FALSE)</f>
        <v>0</v>
      </c>
      <c r="AI1632" s="346">
        <f t="shared" si="314"/>
        <v>0</v>
      </c>
      <c r="AJ1632" s="346">
        <f t="shared" si="315"/>
        <v>0</v>
      </c>
      <c r="AK1632" s="346">
        <f t="shared" si="316"/>
        <v>0</v>
      </c>
      <c r="AL1632" s="346">
        <f t="shared" si="317"/>
        <v>0</v>
      </c>
      <c r="AM1632" s="346">
        <f t="shared" si="318"/>
        <v>0</v>
      </c>
      <c r="AN1632" s="346">
        <f t="shared" si="319"/>
        <v>0</v>
      </c>
      <c r="AO1632" s="346">
        <f t="shared" si="320"/>
        <v>0</v>
      </c>
    </row>
    <row r="1633" spans="1:41" x14ac:dyDescent="0.25">
      <c r="A1633" s="369"/>
      <c r="B1633" s="369"/>
      <c r="C1633" s="370"/>
      <c r="D1633" s="369"/>
      <c r="E1633" s="369"/>
      <c r="F1633" s="369"/>
      <c r="G1633" s="344">
        <f t="shared" si="321"/>
        <v>0</v>
      </c>
      <c r="H1633" s="369"/>
      <c r="I1633" s="369"/>
      <c r="J1633" s="369"/>
      <c r="K1633" s="369"/>
      <c r="L1633" s="369"/>
      <c r="M1633" s="369"/>
      <c r="N1633" s="369"/>
      <c r="O1633" s="369"/>
      <c r="P1633" s="371"/>
      <c r="Q1633" s="465">
        <f>IF(C1633&gt;Allgemeines!$C$12,0,SUM(G1633,H1633,J1633,K1633,M1633:N1633)-SUM(I1633,L1633,O1633:P1633))</f>
        <v>0</v>
      </c>
      <c r="R1633" s="369"/>
      <c r="S1633" s="369"/>
      <c r="T1633" s="369"/>
      <c r="U1633" s="369"/>
      <c r="V1633" s="344">
        <f t="shared" si="322"/>
        <v>0</v>
      </c>
      <c r="W1633" s="345">
        <f>IF(ISBLANK($B1633),0,VLOOKUP($B1633,Listen!$A$2:$C$45,2,FALSE))</f>
        <v>0</v>
      </c>
      <c r="X1633" s="345">
        <f>IF(ISBLANK($B1633),0,VLOOKUP($B1633,Listen!$A$2:$C$45,3,FALSE))</f>
        <v>0</v>
      </c>
      <c r="Y1633" s="372">
        <f t="shared" si="324"/>
        <v>0</v>
      </c>
      <c r="Z1633" s="372">
        <f t="shared" si="313"/>
        <v>0</v>
      </c>
      <c r="AA1633" s="372">
        <f t="shared" si="313"/>
        <v>0</v>
      </c>
      <c r="AB1633" s="372">
        <f t="shared" si="313"/>
        <v>0</v>
      </c>
      <c r="AC1633" s="372">
        <f t="shared" si="313"/>
        <v>0</v>
      </c>
      <c r="AD1633" s="372">
        <f t="shared" si="313"/>
        <v>0</v>
      </c>
      <c r="AE1633" s="372">
        <f t="shared" si="313"/>
        <v>0</v>
      </c>
      <c r="AF1633" s="346">
        <f t="shared" si="323"/>
        <v>0</v>
      </c>
      <c r="AG1633" s="346">
        <f>IF(C1633=Allgemeines!$C$12,SAV!$V1633-SAV!$AH1633,HLOOKUP(Allgemeines!$C$12-1,$AI$4:$AO$2000,ROW(C1633)-3,FALSE)-$AH1633)</f>
        <v>0</v>
      </c>
      <c r="AH1633" s="346">
        <f>HLOOKUP(Allgemeines!$C$12,$AI$4:$AO$2000,ROW(C1633)-3,FALSE)</f>
        <v>0</v>
      </c>
      <c r="AI1633" s="346">
        <f t="shared" si="314"/>
        <v>0</v>
      </c>
      <c r="AJ1633" s="346">
        <f t="shared" si="315"/>
        <v>0</v>
      </c>
      <c r="AK1633" s="346">
        <f t="shared" si="316"/>
        <v>0</v>
      </c>
      <c r="AL1633" s="346">
        <f t="shared" si="317"/>
        <v>0</v>
      </c>
      <c r="AM1633" s="346">
        <f t="shared" si="318"/>
        <v>0</v>
      </c>
      <c r="AN1633" s="346">
        <f t="shared" si="319"/>
        <v>0</v>
      </c>
      <c r="AO1633" s="346">
        <f t="shared" si="320"/>
        <v>0</v>
      </c>
    </row>
    <row r="1634" spans="1:41" x14ac:dyDescent="0.25">
      <c r="A1634" s="369"/>
      <c r="B1634" s="369"/>
      <c r="C1634" s="370"/>
      <c r="D1634" s="369"/>
      <c r="E1634" s="369"/>
      <c r="F1634" s="369"/>
      <c r="G1634" s="344">
        <f t="shared" si="321"/>
        <v>0</v>
      </c>
      <c r="H1634" s="369"/>
      <c r="I1634" s="369"/>
      <c r="J1634" s="369"/>
      <c r="K1634" s="369"/>
      <c r="L1634" s="369"/>
      <c r="M1634" s="369"/>
      <c r="N1634" s="369"/>
      <c r="O1634" s="369"/>
      <c r="P1634" s="371"/>
      <c r="Q1634" s="465">
        <f>IF(C1634&gt;Allgemeines!$C$12,0,SUM(G1634,H1634,J1634,K1634,M1634:N1634)-SUM(I1634,L1634,O1634:P1634))</f>
        <v>0</v>
      </c>
      <c r="R1634" s="369"/>
      <c r="S1634" s="369"/>
      <c r="T1634" s="369"/>
      <c r="U1634" s="369"/>
      <c r="V1634" s="344">
        <f t="shared" si="322"/>
        <v>0</v>
      </c>
      <c r="W1634" s="345">
        <f>IF(ISBLANK($B1634),0,VLOOKUP($B1634,Listen!$A$2:$C$45,2,FALSE))</f>
        <v>0</v>
      </c>
      <c r="X1634" s="345">
        <f>IF(ISBLANK($B1634),0,VLOOKUP($B1634,Listen!$A$2:$C$45,3,FALSE))</f>
        <v>0</v>
      </c>
      <c r="Y1634" s="372">
        <f t="shared" si="324"/>
        <v>0</v>
      </c>
      <c r="Z1634" s="372">
        <f t="shared" si="313"/>
        <v>0</v>
      </c>
      <c r="AA1634" s="372">
        <f t="shared" si="313"/>
        <v>0</v>
      </c>
      <c r="AB1634" s="372">
        <f t="shared" si="313"/>
        <v>0</v>
      </c>
      <c r="AC1634" s="372">
        <f t="shared" si="313"/>
        <v>0</v>
      </c>
      <c r="AD1634" s="372">
        <f t="shared" si="313"/>
        <v>0</v>
      </c>
      <c r="AE1634" s="372">
        <f t="shared" si="313"/>
        <v>0</v>
      </c>
      <c r="AF1634" s="346">
        <f t="shared" si="323"/>
        <v>0</v>
      </c>
      <c r="AG1634" s="346">
        <f>IF(C1634=Allgemeines!$C$12,SAV!$V1634-SAV!$AH1634,HLOOKUP(Allgemeines!$C$12-1,$AI$4:$AO$2000,ROW(C1634)-3,FALSE)-$AH1634)</f>
        <v>0</v>
      </c>
      <c r="AH1634" s="346">
        <f>HLOOKUP(Allgemeines!$C$12,$AI$4:$AO$2000,ROW(C1634)-3,FALSE)</f>
        <v>0</v>
      </c>
      <c r="AI1634" s="346">
        <f t="shared" si="314"/>
        <v>0</v>
      </c>
      <c r="AJ1634" s="346">
        <f t="shared" si="315"/>
        <v>0</v>
      </c>
      <c r="AK1634" s="346">
        <f t="shared" si="316"/>
        <v>0</v>
      </c>
      <c r="AL1634" s="346">
        <f t="shared" si="317"/>
        <v>0</v>
      </c>
      <c r="AM1634" s="346">
        <f t="shared" si="318"/>
        <v>0</v>
      </c>
      <c r="AN1634" s="346">
        <f t="shared" si="319"/>
        <v>0</v>
      </c>
      <c r="AO1634" s="346">
        <f t="shared" si="320"/>
        <v>0</v>
      </c>
    </row>
    <row r="1635" spans="1:41" x14ac:dyDescent="0.25">
      <c r="A1635" s="369"/>
      <c r="B1635" s="369"/>
      <c r="C1635" s="370"/>
      <c r="D1635" s="369"/>
      <c r="E1635" s="369"/>
      <c r="F1635" s="369"/>
      <c r="G1635" s="344">
        <f t="shared" si="321"/>
        <v>0</v>
      </c>
      <c r="H1635" s="369"/>
      <c r="I1635" s="369"/>
      <c r="J1635" s="369"/>
      <c r="K1635" s="369"/>
      <c r="L1635" s="369"/>
      <c r="M1635" s="369"/>
      <c r="N1635" s="369"/>
      <c r="O1635" s="369"/>
      <c r="P1635" s="371"/>
      <c r="Q1635" s="465">
        <f>IF(C1635&gt;Allgemeines!$C$12,0,SUM(G1635,H1635,J1635,K1635,M1635:N1635)-SUM(I1635,L1635,O1635:P1635))</f>
        <v>0</v>
      </c>
      <c r="R1635" s="369"/>
      <c r="S1635" s="369"/>
      <c r="T1635" s="369"/>
      <c r="U1635" s="369"/>
      <c r="V1635" s="344">
        <f t="shared" si="322"/>
        <v>0</v>
      </c>
      <c r="W1635" s="345">
        <f>IF(ISBLANK($B1635),0,VLOOKUP($B1635,Listen!$A$2:$C$45,2,FALSE))</f>
        <v>0</v>
      </c>
      <c r="X1635" s="345">
        <f>IF(ISBLANK($B1635),0,VLOOKUP($B1635,Listen!$A$2:$C$45,3,FALSE))</f>
        <v>0</v>
      </c>
      <c r="Y1635" s="372">
        <f t="shared" si="324"/>
        <v>0</v>
      </c>
      <c r="Z1635" s="372">
        <f t="shared" si="313"/>
        <v>0</v>
      </c>
      <c r="AA1635" s="372">
        <f t="shared" si="313"/>
        <v>0</v>
      </c>
      <c r="AB1635" s="372">
        <f t="shared" si="313"/>
        <v>0</v>
      </c>
      <c r="AC1635" s="372">
        <f t="shared" si="313"/>
        <v>0</v>
      </c>
      <c r="AD1635" s="372">
        <f t="shared" si="313"/>
        <v>0</v>
      </c>
      <c r="AE1635" s="372">
        <f t="shared" si="313"/>
        <v>0</v>
      </c>
      <c r="AF1635" s="346">
        <f t="shared" si="323"/>
        <v>0</v>
      </c>
      <c r="AG1635" s="346">
        <f>IF(C1635=Allgemeines!$C$12,SAV!$V1635-SAV!$AH1635,HLOOKUP(Allgemeines!$C$12-1,$AI$4:$AO$2000,ROW(C1635)-3,FALSE)-$AH1635)</f>
        <v>0</v>
      </c>
      <c r="AH1635" s="346">
        <f>HLOOKUP(Allgemeines!$C$12,$AI$4:$AO$2000,ROW(C1635)-3,FALSE)</f>
        <v>0</v>
      </c>
      <c r="AI1635" s="346">
        <f t="shared" si="314"/>
        <v>0</v>
      </c>
      <c r="AJ1635" s="346">
        <f t="shared" si="315"/>
        <v>0</v>
      </c>
      <c r="AK1635" s="346">
        <f t="shared" si="316"/>
        <v>0</v>
      </c>
      <c r="AL1635" s="346">
        <f t="shared" si="317"/>
        <v>0</v>
      </c>
      <c r="AM1635" s="346">
        <f t="shared" si="318"/>
        <v>0</v>
      </c>
      <c r="AN1635" s="346">
        <f t="shared" si="319"/>
        <v>0</v>
      </c>
      <c r="AO1635" s="346">
        <f t="shared" si="320"/>
        <v>0</v>
      </c>
    </row>
    <row r="1636" spans="1:41" x14ac:dyDescent="0.25">
      <c r="A1636" s="369"/>
      <c r="B1636" s="369"/>
      <c r="C1636" s="370"/>
      <c r="D1636" s="369"/>
      <c r="E1636" s="369"/>
      <c r="F1636" s="369"/>
      <c r="G1636" s="344">
        <f t="shared" si="321"/>
        <v>0</v>
      </c>
      <c r="H1636" s="369"/>
      <c r="I1636" s="369"/>
      <c r="J1636" s="369"/>
      <c r="K1636" s="369"/>
      <c r="L1636" s="369"/>
      <c r="M1636" s="369"/>
      <c r="N1636" s="369"/>
      <c r="O1636" s="369"/>
      <c r="P1636" s="371"/>
      <c r="Q1636" s="465">
        <f>IF(C1636&gt;Allgemeines!$C$12,0,SUM(G1636,H1636,J1636,K1636,M1636:N1636)-SUM(I1636,L1636,O1636:P1636))</f>
        <v>0</v>
      </c>
      <c r="R1636" s="369"/>
      <c r="S1636" s="369"/>
      <c r="T1636" s="369"/>
      <c r="U1636" s="369"/>
      <c r="V1636" s="344">
        <f t="shared" si="322"/>
        <v>0</v>
      </c>
      <c r="W1636" s="345">
        <f>IF(ISBLANK($B1636),0,VLOOKUP($B1636,Listen!$A$2:$C$45,2,FALSE))</f>
        <v>0</v>
      </c>
      <c r="X1636" s="345">
        <f>IF(ISBLANK($B1636),0,VLOOKUP($B1636,Listen!$A$2:$C$45,3,FALSE))</f>
        <v>0</v>
      </c>
      <c r="Y1636" s="372">
        <f t="shared" si="324"/>
        <v>0</v>
      </c>
      <c r="Z1636" s="372">
        <f t="shared" si="313"/>
        <v>0</v>
      </c>
      <c r="AA1636" s="372">
        <f t="shared" si="313"/>
        <v>0</v>
      </c>
      <c r="AB1636" s="372">
        <f t="shared" si="313"/>
        <v>0</v>
      </c>
      <c r="AC1636" s="372">
        <f t="shared" si="313"/>
        <v>0</v>
      </c>
      <c r="AD1636" s="372">
        <f t="shared" si="313"/>
        <v>0</v>
      </c>
      <c r="AE1636" s="372">
        <f t="shared" si="313"/>
        <v>0</v>
      </c>
      <c r="AF1636" s="346">
        <f t="shared" si="323"/>
        <v>0</v>
      </c>
      <c r="AG1636" s="346">
        <f>IF(C1636=Allgemeines!$C$12,SAV!$V1636-SAV!$AH1636,HLOOKUP(Allgemeines!$C$12-1,$AI$4:$AO$2000,ROW(C1636)-3,FALSE)-$AH1636)</f>
        <v>0</v>
      </c>
      <c r="AH1636" s="346">
        <f>HLOOKUP(Allgemeines!$C$12,$AI$4:$AO$2000,ROW(C1636)-3,FALSE)</f>
        <v>0</v>
      </c>
      <c r="AI1636" s="346">
        <f t="shared" si="314"/>
        <v>0</v>
      </c>
      <c r="AJ1636" s="346">
        <f t="shared" si="315"/>
        <v>0</v>
      </c>
      <c r="AK1636" s="346">
        <f t="shared" si="316"/>
        <v>0</v>
      </c>
      <c r="AL1636" s="346">
        <f t="shared" si="317"/>
        <v>0</v>
      </c>
      <c r="AM1636" s="346">
        <f t="shared" si="318"/>
        <v>0</v>
      </c>
      <c r="AN1636" s="346">
        <f t="shared" si="319"/>
        <v>0</v>
      </c>
      <c r="AO1636" s="346">
        <f t="shared" si="320"/>
        <v>0</v>
      </c>
    </row>
    <row r="1637" spans="1:41" x14ac:dyDescent="0.25">
      <c r="A1637" s="369"/>
      <c r="B1637" s="369"/>
      <c r="C1637" s="370"/>
      <c r="D1637" s="369"/>
      <c r="E1637" s="369"/>
      <c r="F1637" s="369"/>
      <c r="G1637" s="344">
        <f t="shared" si="321"/>
        <v>0</v>
      </c>
      <c r="H1637" s="369"/>
      <c r="I1637" s="369"/>
      <c r="J1637" s="369"/>
      <c r="K1637" s="369"/>
      <c r="L1637" s="369"/>
      <c r="M1637" s="369"/>
      <c r="N1637" s="369"/>
      <c r="O1637" s="369"/>
      <c r="P1637" s="371"/>
      <c r="Q1637" s="465">
        <f>IF(C1637&gt;Allgemeines!$C$12,0,SUM(G1637,H1637,J1637,K1637,M1637:N1637)-SUM(I1637,L1637,O1637:P1637))</f>
        <v>0</v>
      </c>
      <c r="R1637" s="369"/>
      <c r="S1637" s="369"/>
      <c r="T1637" s="369"/>
      <c r="U1637" s="369"/>
      <c r="V1637" s="344">
        <f t="shared" si="322"/>
        <v>0</v>
      </c>
      <c r="W1637" s="345">
        <f>IF(ISBLANK($B1637),0,VLOOKUP($B1637,Listen!$A$2:$C$45,2,FALSE))</f>
        <v>0</v>
      </c>
      <c r="X1637" s="345">
        <f>IF(ISBLANK($B1637),0,VLOOKUP($B1637,Listen!$A$2:$C$45,3,FALSE))</f>
        <v>0</v>
      </c>
      <c r="Y1637" s="372">
        <f t="shared" si="324"/>
        <v>0</v>
      </c>
      <c r="Z1637" s="372">
        <f t="shared" si="313"/>
        <v>0</v>
      </c>
      <c r="AA1637" s="372">
        <f t="shared" si="313"/>
        <v>0</v>
      </c>
      <c r="AB1637" s="372">
        <f t="shared" si="313"/>
        <v>0</v>
      </c>
      <c r="AC1637" s="372">
        <f t="shared" si="313"/>
        <v>0</v>
      </c>
      <c r="AD1637" s="372">
        <f t="shared" si="313"/>
        <v>0</v>
      </c>
      <c r="AE1637" s="372">
        <f t="shared" si="313"/>
        <v>0</v>
      </c>
      <c r="AF1637" s="346">
        <f t="shared" si="323"/>
        <v>0</v>
      </c>
      <c r="AG1637" s="346">
        <f>IF(C1637=Allgemeines!$C$12,SAV!$V1637-SAV!$AH1637,HLOOKUP(Allgemeines!$C$12-1,$AI$4:$AO$2000,ROW(C1637)-3,FALSE)-$AH1637)</f>
        <v>0</v>
      </c>
      <c r="AH1637" s="346">
        <f>HLOOKUP(Allgemeines!$C$12,$AI$4:$AO$2000,ROW(C1637)-3,FALSE)</f>
        <v>0</v>
      </c>
      <c r="AI1637" s="346">
        <f t="shared" si="314"/>
        <v>0</v>
      </c>
      <c r="AJ1637" s="346">
        <f t="shared" si="315"/>
        <v>0</v>
      </c>
      <c r="AK1637" s="346">
        <f t="shared" si="316"/>
        <v>0</v>
      </c>
      <c r="AL1637" s="346">
        <f t="shared" si="317"/>
        <v>0</v>
      </c>
      <c r="AM1637" s="346">
        <f t="shared" si="318"/>
        <v>0</v>
      </c>
      <c r="AN1637" s="346">
        <f t="shared" si="319"/>
        <v>0</v>
      </c>
      <c r="AO1637" s="346">
        <f t="shared" si="320"/>
        <v>0</v>
      </c>
    </row>
    <row r="1638" spans="1:41" x14ac:dyDescent="0.25">
      <c r="A1638" s="369"/>
      <c r="B1638" s="369"/>
      <c r="C1638" s="370"/>
      <c r="D1638" s="369"/>
      <c r="E1638" s="369"/>
      <c r="F1638" s="369"/>
      <c r="G1638" s="344">
        <f t="shared" si="321"/>
        <v>0</v>
      </c>
      <c r="H1638" s="369"/>
      <c r="I1638" s="369"/>
      <c r="J1638" s="369"/>
      <c r="K1638" s="369"/>
      <c r="L1638" s="369"/>
      <c r="M1638" s="369"/>
      <c r="N1638" s="369"/>
      <c r="O1638" s="369"/>
      <c r="P1638" s="371"/>
      <c r="Q1638" s="465">
        <f>IF(C1638&gt;Allgemeines!$C$12,0,SUM(G1638,H1638,J1638,K1638,M1638:N1638)-SUM(I1638,L1638,O1638:P1638))</f>
        <v>0</v>
      </c>
      <c r="R1638" s="369"/>
      <c r="S1638" s="369"/>
      <c r="T1638" s="369"/>
      <c r="U1638" s="369"/>
      <c r="V1638" s="344">
        <f t="shared" si="322"/>
        <v>0</v>
      </c>
      <c r="W1638" s="345">
        <f>IF(ISBLANK($B1638),0,VLOOKUP($B1638,Listen!$A$2:$C$45,2,FALSE))</f>
        <v>0</v>
      </c>
      <c r="X1638" s="345">
        <f>IF(ISBLANK($B1638),0,VLOOKUP($B1638,Listen!$A$2:$C$45,3,FALSE))</f>
        <v>0</v>
      </c>
      <c r="Y1638" s="372">
        <f t="shared" si="324"/>
        <v>0</v>
      </c>
      <c r="Z1638" s="372">
        <f t="shared" si="313"/>
        <v>0</v>
      </c>
      <c r="AA1638" s="372">
        <f t="shared" si="313"/>
        <v>0</v>
      </c>
      <c r="AB1638" s="372">
        <f t="shared" si="313"/>
        <v>0</v>
      </c>
      <c r="AC1638" s="372">
        <f t="shared" si="313"/>
        <v>0</v>
      </c>
      <c r="AD1638" s="372">
        <f t="shared" si="313"/>
        <v>0</v>
      </c>
      <c r="AE1638" s="372">
        <f t="shared" si="313"/>
        <v>0</v>
      </c>
      <c r="AF1638" s="346">
        <f t="shared" si="323"/>
        <v>0</v>
      </c>
      <c r="AG1638" s="346">
        <f>IF(C1638=Allgemeines!$C$12,SAV!$V1638-SAV!$AH1638,HLOOKUP(Allgemeines!$C$12-1,$AI$4:$AO$2000,ROW(C1638)-3,FALSE)-$AH1638)</f>
        <v>0</v>
      </c>
      <c r="AH1638" s="346">
        <f>HLOOKUP(Allgemeines!$C$12,$AI$4:$AO$2000,ROW(C1638)-3,FALSE)</f>
        <v>0</v>
      </c>
      <c r="AI1638" s="346">
        <f t="shared" si="314"/>
        <v>0</v>
      </c>
      <c r="AJ1638" s="346">
        <f t="shared" si="315"/>
        <v>0</v>
      </c>
      <c r="AK1638" s="346">
        <f t="shared" si="316"/>
        <v>0</v>
      </c>
      <c r="AL1638" s="346">
        <f t="shared" si="317"/>
        <v>0</v>
      </c>
      <c r="AM1638" s="346">
        <f t="shared" si="318"/>
        <v>0</v>
      </c>
      <c r="AN1638" s="346">
        <f t="shared" si="319"/>
        <v>0</v>
      </c>
      <c r="AO1638" s="346">
        <f t="shared" si="320"/>
        <v>0</v>
      </c>
    </row>
    <row r="1639" spans="1:41" x14ac:dyDescent="0.25">
      <c r="A1639" s="369"/>
      <c r="B1639" s="369"/>
      <c r="C1639" s="370"/>
      <c r="D1639" s="369"/>
      <c r="E1639" s="369"/>
      <c r="F1639" s="369"/>
      <c r="G1639" s="344">
        <f t="shared" si="321"/>
        <v>0</v>
      </c>
      <c r="H1639" s="369"/>
      <c r="I1639" s="369"/>
      <c r="J1639" s="369"/>
      <c r="K1639" s="369"/>
      <c r="L1639" s="369"/>
      <c r="M1639" s="369"/>
      <c r="N1639" s="369"/>
      <c r="O1639" s="369"/>
      <c r="P1639" s="371"/>
      <c r="Q1639" s="465">
        <f>IF(C1639&gt;Allgemeines!$C$12,0,SUM(G1639,H1639,J1639,K1639,M1639:N1639)-SUM(I1639,L1639,O1639:P1639))</f>
        <v>0</v>
      </c>
      <c r="R1639" s="369"/>
      <c r="S1639" s="369"/>
      <c r="T1639" s="369"/>
      <c r="U1639" s="369"/>
      <c r="V1639" s="344">
        <f t="shared" si="322"/>
        <v>0</v>
      </c>
      <c r="W1639" s="345">
        <f>IF(ISBLANK($B1639),0,VLOOKUP($B1639,Listen!$A$2:$C$45,2,FALSE))</f>
        <v>0</v>
      </c>
      <c r="X1639" s="345">
        <f>IF(ISBLANK($B1639),0,VLOOKUP($B1639,Listen!$A$2:$C$45,3,FALSE))</f>
        <v>0</v>
      </c>
      <c r="Y1639" s="372">
        <f t="shared" si="324"/>
        <v>0</v>
      </c>
      <c r="Z1639" s="372">
        <f t="shared" si="313"/>
        <v>0</v>
      </c>
      <c r="AA1639" s="372">
        <f t="shared" si="313"/>
        <v>0</v>
      </c>
      <c r="AB1639" s="372">
        <f t="shared" si="313"/>
        <v>0</v>
      </c>
      <c r="AC1639" s="372">
        <f t="shared" si="313"/>
        <v>0</v>
      </c>
      <c r="AD1639" s="372">
        <f t="shared" si="313"/>
        <v>0</v>
      </c>
      <c r="AE1639" s="372">
        <f t="shared" si="313"/>
        <v>0</v>
      </c>
      <c r="AF1639" s="346">
        <f t="shared" si="323"/>
        <v>0</v>
      </c>
      <c r="AG1639" s="346">
        <f>IF(C1639=Allgemeines!$C$12,SAV!$V1639-SAV!$AH1639,HLOOKUP(Allgemeines!$C$12-1,$AI$4:$AO$2000,ROW(C1639)-3,FALSE)-$AH1639)</f>
        <v>0</v>
      </c>
      <c r="AH1639" s="346">
        <f>HLOOKUP(Allgemeines!$C$12,$AI$4:$AO$2000,ROW(C1639)-3,FALSE)</f>
        <v>0</v>
      </c>
      <c r="AI1639" s="346">
        <f t="shared" si="314"/>
        <v>0</v>
      </c>
      <c r="AJ1639" s="346">
        <f t="shared" si="315"/>
        <v>0</v>
      </c>
      <c r="AK1639" s="346">
        <f t="shared" si="316"/>
        <v>0</v>
      </c>
      <c r="AL1639" s="346">
        <f t="shared" si="317"/>
        <v>0</v>
      </c>
      <c r="AM1639" s="346">
        <f t="shared" si="318"/>
        <v>0</v>
      </c>
      <c r="AN1639" s="346">
        <f t="shared" si="319"/>
        <v>0</v>
      </c>
      <c r="AO1639" s="346">
        <f t="shared" si="320"/>
        <v>0</v>
      </c>
    </row>
    <row r="1640" spans="1:41" x14ac:dyDescent="0.25">
      <c r="A1640" s="369"/>
      <c r="B1640" s="369"/>
      <c r="C1640" s="370"/>
      <c r="D1640" s="369"/>
      <c r="E1640" s="369"/>
      <c r="F1640" s="369"/>
      <c r="G1640" s="344">
        <f t="shared" si="321"/>
        <v>0</v>
      </c>
      <c r="H1640" s="369"/>
      <c r="I1640" s="369"/>
      <c r="J1640" s="369"/>
      <c r="K1640" s="369"/>
      <c r="L1640" s="369"/>
      <c r="M1640" s="369"/>
      <c r="N1640" s="369"/>
      <c r="O1640" s="369"/>
      <c r="P1640" s="371"/>
      <c r="Q1640" s="465">
        <f>IF(C1640&gt;Allgemeines!$C$12,0,SUM(G1640,H1640,J1640,K1640,M1640:N1640)-SUM(I1640,L1640,O1640:P1640))</f>
        <v>0</v>
      </c>
      <c r="R1640" s="369"/>
      <c r="S1640" s="369"/>
      <c r="T1640" s="369"/>
      <c r="U1640" s="369"/>
      <c r="V1640" s="344">
        <f t="shared" si="322"/>
        <v>0</v>
      </c>
      <c r="W1640" s="345">
        <f>IF(ISBLANK($B1640),0,VLOOKUP($B1640,Listen!$A$2:$C$45,2,FALSE))</f>
        <v>0</v>
      </c>
      <c r="X1640" s="345">
        <f>IF(ISBLANK($B1640),0,VLOOKUP($B1640,Listen!$A$2:$C$45,3,FALSE))</f>
        <v>0</v>
      </c>
      <c r="Y1640" s="372">
        <f t="shared" si="324"/>
        <v>0</v>
      </c>
      <c r="Z1640" s="372">
        <f t="shared" si="313"/>
        <v>0</v>
      </c>
      <c r="AA1640" s="372">
        <f t="shared" si="313"/>
        <v>0</v>
      </c>
      <c r="AB1640" s="372">
        <f t="shared" si="313"/>
        <v>0</v>
      </c>
      <c r="AC1640" s="372">
        <f t="shared" si="313"/>
        <v>0</v>
      </c>
      <c r="AD1640" s="372">
        <f t="shared" si="313"/>
        <v>0</v>
      </c>
      <c r="AE1640" s="372">
        <f t="shared" si="313"/>
        <v>0</v>
      </c>
      <c r="AF1640" s="346">
        <f t="shared" si="323"/>
        <v>0</v>
      </c>
      <c r="AG1640" s="346">
        <f>IF(C1640=Allgemeines!$C$12,SAV!$V1640-SAV!$AH1640,HLOOKUP(Allgemeines!$C$12-1,$AI$4:$AO$2000,ROW(C1640)-3,FALSE)-$AH1640)</f>
        <v>0</v>
      </c>
      <c r="AH1640" s="346">
        <f>HLOOKUP(Allgemeines!$C$12,$AI$4:$AO$2000,ROW(C1640)-3,FALSE)</f>
        <v>0</v>
      </c>
      <c r="AI1640" s="346">
        <f t="shared" si="314"/>
        <v>0</v>
      </c>
      <c r="AJ1640" s="346">
        <f t="shared" si="315"/>
        <v>0</v>
      </c>
      <c r="AK1640" s="346">
        <f t="shared" si="316"/>
        <v>0</v>
      </c>
      <c r="AL1640" s="346">
        <f t="shared" si="317"/>
        <v>0</v>
      </c>
      <c r="AM1640" s="346">
        <f t="shared" si="318"/>
        <v>0</v>
      </c>
      <c r="AN1640" s="346">
        <f t="shared" si="319"/>
        <v>0</v>
      </c>
      <c r="AO1640" s="346">
        <f t="shared" si="320"/>
        <v>0</v>
      </c>
    </row>
    <row r="1641" spans="1:41" x14ac:dyDescent="0.25">
      <c r="A1641" s="369"/>
      <c r="B1641" s="369"/>
      <c r="C1641" s="370"/>
      <c r="D1641" s="369"/>
      <c r="E1641" s="369"/>
      <c r="F1641" s="369"/>
      <c r="G1641" s="344">
        <f t="shared" si="321"/>
        <v>0</v>
      </c>
      <c r="H1641" s="369"/>
      <c r="I1641" s="369"/>
      <c r="J1641" s="369"/>
      <c r="K1641" s="369"/>
      <c r="L1641" s="369"/>
      <c r="M1641" s="369"/>
      <c r="N1641" s="369"/>
      <c r="O1641" s="369"/>
      <c r="P1641" s="371"/>
      <c r="Q1641" s="465">
        <f>IF(C1641&gt;Allgemeines!$C$12,0,SUM(G1641,H1641,J1641,K1641,M1641:N1641)-SUM(I1641,L1641,O1641:P1641))</f>
        <v>0</v>
      </c>
      <c r="R1641" s="369"/>
      <c r="S1641" s="369"/>
      <c r="T1641" s="369"/>
      <c r="U1641" s="369"/>
      <c r="V1641" s="344">
        <f t="shared" si="322"/>
        <v>0</v>
      </c>
      <c r="W1641" s="345">
        <f>IF(ISBLANK($B1641),0,VLOOKUP($B1641,Listen!$A$2:$C$45,2,FALSE))</f>
        <v>0</v>
      </c>
      <c r="X1641" s="345">
        <f>IF(ISBLANK($B1641),0,VLOOKUP($B1641,Listen!$A$2:$C$45,3,FALSE))</f>
        <v>0</v>
      </c>
      <c r="Y1641" s="372">
        <f t="shared" si="324"/>
        <v>0</v>
      </c>
      <c r="Z1641" s="372">
        <f t="shared" si="313"/>
        <v>0</v>
      </c>
      <c r="AA1641" s="372">
        <f t="shared" si="313"/>
        <v>0</v>
      </c>
      <c r="AB1641" s="372">
        <f t="shared" si="313"/>
        <v>0</v>
      </c>
      <c r="AC1641" s="372">
        <f t="shared" si="313"/>
        <v>0</v>
      </c>
      <c r="AD1641" s="372">
        <f t="shared" si="313"/>
        <v>0</v>
      </c>
      <c r="AE1641" s="372">
        <f t="shared" si="313"/>
        <v>0</v>
      </c>
      <c r="AF1641" s="346">
        <f t="shared" si="323"/>
        <v>0</v>
      </c>
      <c r="AG1641" s="346">
        <f>IF(C1641=Allgemeines!$C$12,SAV!$V1641-SAV!$AH1641,HLOOKUP(Allgemeines!$C$12-1,$AI$4:$AO$2000,ROW(C1641)-3,FALSE)-$AH1641)</f>
        <v>0</v>
      </c>
      <c r="AH1641" s="346">
        <f>HLOOKUP(Allgemeines!$C$12,$AI$4:$AO$2000,ROW(C1641)-3,FALSE)</f>
        <v>0</v>
      </c>
      <c r="AI1641" s="346">
        <f t="shared" si="314"/>
        <v>0</v>
      </c>
      <c r="AJ1641" s="346">
        <f t="shared" si="315"/>
        <v>0</v>
      </c>
      <c r="AK1641" s="346">
        <f t="shared" si="316"/>
        <v>0</v>
      </c>
      <c r="AL1641" s="346">
        <f t="shared" si="317"/>
        <v>0</v>
      </c>
      <c r="AM1641" s="346">
        <f t="shared" si="318"/>
        <v>0</v>
      </c>
      <c r="AN1641" s="346">
        <f t="shared" si="319"/>
        <v>0</v>
      </c>
      <c r="AO1641" s="346">
        <f t="shared" si="320"/>
        <v>0</v>
      </c>
    </row>
    <row r="1642" spans="1:41" x14ac:dyDescent="0.25">
      <c r="A1642" s="369"/>
      <c r="B1642" s="369"/>
      <c r="C1642" s="370"/>
      <c r="D1642" s="369"/>
      <c r="E1642" s="369"/>
      <c r="F1642" s="369"/>
      <c r="G1642" s="344">
        <f t="shared" si="321"/>
        <v>0</v>
      </c>
      <c r="H1642" s="369"/>
      <c r="I1642" s="369"/>
      <c r="J1642" s="369"/>
      <c r="K1642" s="369"/>
      <c r="L1642" s="369"/>
      <c r="M1642" s="369"/>
      <c r="N1642" s="369"/>
      <c r="O1642" s="369"/>
      <c r="P1642" s="371"/>
      <c r="Q1642" s="465">
        <f>IF(C1642&gt;Allgemeines!$C$12,0,SUM(G1642,H1642,J1642,K1642,M1642:N1642)-SUM(I1642,L1642,O1642:P1642))</f>
        <v>0</v>
      </c>
      <c r="R1642" s="369"/>
      <c r="S1642" s="369"/>
      <c r="T1642" s="369"/>
      <c r="U1642" s="369"/>
      <c r="V1642" s="344">
        <f t="shared" si="322"/>
        <v>0</v>
      </c>
      <c r="W1642" s="345">
        <f>IF(ISBLANK($B1642),0,VLOOKUP($B1642,Listen!$A$2:$C$45,2,FALSE))</f>
        <v>0</v>
      </c>
      <c r="X1642" s="345">
        <f>IF(ISBLANK($B1642),0,VLOOKUP($B1642,Listen!$A$2:$C$45,3,FALSE))</f>
        <v>0</v>
      </c>
      <c r="Y1642" s="372">
        <f t="shared" si="324"/>
        <v>0</v>
      </c>
      <c r="Z1642" s="372">
        <f t="shared" si="313"/>
        <v>0</v>
      </c>
      <c r="AA1642" s="372">
        <f t="shared" si="313"/>
        <v>0</v>
      </c>
      <c r="AB1642" s="372">
        <f t="shared" si="313"/>
        <v>0</v>
      </c>
      <c r="AC1642" s="372">
        <f t="shared" si="313"/>
        <v>0</v>
      </c>
      <c r="AD1642" s="372">
        <f t="shared" si="313"/>
        <v>0</v>
      </c>
      <c r="AE1642" s="372">
        <f t="shared" si="313"/>
        <v>0</v>
      </c>
      <c r="AF1642" s="346">
        <f t="shared" si="323"/>
        <v>0</v>
      </c>
      <c r="AG1642" s="346">
        <f>IF(C1642=Allgemeines!$C$12,SAV!$V1642-SAV!$AH1642,HLOOKUP(Allgemeines!$C$12-1,$AI$4:$AO$2000,ROW(C1642)-3,FALSE)-$AH1642)</f>
        <v>0</v>
      </c>
      <c r="AH1642" s="346">
        <f>HLOOKUP(Allgemeines!$C$12,$AI$4:$AO$2000,ROW(C1642)-3,FALSE)</f>
        <v>0</v>
      </c>
      <c r="AI1642" s="346">
        <f t="shared" si="314"/>
        <v>0</v>
      </c>
      <c r="AJ1642" s="346">
        <f t="shared" si="315"/>
        <v>0</v>
      </c>
      <c r="AK1642" s="346">
        <f t="shared" si="316"/>
        <v>0</v>
      </c>
      <c r="AL1642" s="346">
        <f t="shared" si="317"/>
        <v>0</v>
      </c>
      <c r="AM1642" s="346">
        <f t="shared" si="318"/>
        <v>0</v>
      </c>
      <c r="AN1642" s="346">
        <f t="shared" si="319"/>
        <v>0</v>
      </c>
      <c r="AO1642" s="346">
        <f t="shared" si="320"/>
        <v>0</v>
      </c>
    </row>
    <row r="1643" spans="1:41" x14ac:dyDescent="0.25">
      <c r="A1643" s="369"/>
      <c r="B1643" s="369"/>
      <c r="C1643" s="370"/>
      <c r="D1643" s="369"/>
      <c r="E1643" s="369"/>
      <c r="F1643" s="369"/>
      <c r="G1643" s="344">
        <f t="shared" si="321"/>
        <v>0</v>
      </c>
      <c r="H1643" s="369"/>
      <c r="I1643" s="369"/>
      <c r="J1643" s="369"/>
      <c r="K1643" s="369"/>
      <c r="L1643" s="369"/>
      <c r="M1643" s="369"/>
      <c r="N1643" s="369"/>
      <c r="O1643" s="369"/>
      <c r="P1643" s="371"/>
      <c r="Q1643" s="465">
        <f>IF(C1643&gt;Allgemeines!$C$12,0,SUM(G1643,H1643,J1643,K1643,M1643:N1643)-SUM(I1643,L1643,O1643:P1643))</f>
        <v>0</v>
      </c>
      <c r="R1643" s="369"/>
      <c r="S1643" s="369"/>
      <c r="T1643" s="369"/>
      <c r="U1643" s="369"/>
      <c r="V1643" s="344">
        <f t="shared" si="322"/>
        <v>0</v>
      </c>
      <c r="W1643" s="345">
        <f>IF(ISBLANK($B1643),0,VLOOKUP($B1643,Listen!$A$2:$C$45,2,FALSE))</f>
        <v>0</v>
      </c>
      <c r="X1643" s="345">
        <f>IF(ISBLANK($B1643),0,VLOOKUP($B1643,Listen!$A$2:$C$45,3,FALSE))</f>
        <v>0</v>
      </c>
      <c r="Y1643" s="372">
        <f t="shared" si="324"/>
        <v>0</v>
      </c>
      <c r="Z1643" s="372">
        <f t="shared" si="313"/>
        <v>0</v>
      </c>
      <c r="AA1643" s="372">
        <f t="shared" si="313"/>
        <v>0</v>
      </c>
      <c r="AB1643" s="372">
        <f t="shared" si="313"/>
        <v>0</v>
      </c>
      <c r="AC1643" s="372">
        <f t="shared" si="313"/>
        <v>0</v>
      </c>
      <c r="AD1643" s="372">
        <f t="shared" si="313"/>
        <v>0</v>
      </c>
      <c r="AE1643" s="372">
        <f t="shared" si="313"/>
        <v>0</v>
      </c>
      <c r="AF1643" s="346">
        <f t="shared" si="323"/>
        <v>0</v>
      </c>
      <c r="AG1643" s="346">
        <f>IF(C1643=Allgemeines!$C$12,SAV!$V1643-SAV!$AH1643,HLOOKUP(Allgemeines!$C$12-1,$AI$4:$AO$2000,ROW(C1643)-3,FALSE)-$AH1643)</f>
        <v>0</v>
      </c>
      <c r="AH1643" s="346">
        <f>HLOOKUP(Allgemeines!$C$12,$AI$4:$AO$2000,ROW(C1643)-3,FALSE)</f>
        <v>0</v>
      </c>
      <c r="AI1643" s="346">
        <f t="shared" si="314"/>
        <v>0</v>
      </c>
      <c r="AJ1643" s="346">
        <f t="shared" si="315"/>
        <v>0</v>
      </c>
      <c r="AK1643" s="346">
        <f t="shared" si="316"/>
        <v>0</v>
      </c>
      <c r="AL1643" s="346">
        <f t="shared" si="317"/>
        <v>0</v>
      </c>
      <c r="AM1643" s="346">
        <f t="shared" si="318"/>
        <v>0</v>
      </c>
      <c r="AN1643" s="346">
        <f t="shared" si="319"/>
        <v>0</v>
      </c>
      <c r="AO1643" s="346">
        <f t="shared" si="320"/>
        <v>0</v>
      </c>
    </row>
    <row r="1644" spans="1:41" x14ac:dyDescent="0.25">
      <c r="A1644" s="369"/>
      <c r="B1644" s="369"/>
      <c r="C1644" s="370"/>
      <c r="D1644" s="369"/>
      <c r="E1644" s="369"/>
      <c r="F1644" s="369"/>
      <c r="G1644" s="344">
        <f t="shared" si="321"/>
        <v>0</v>
      </c>
      <c r="H1644" s="369"/>
      <c r="I1644" s="369"/>
      <c r="J1644" s="369"/>
      <c r="K1644" s="369"/>
      <c r="L1644" s="369"/>
      <c r="M1644" s="369"/>
      <c r="N1644" s="369"/>
      <c r="O1644" s="369"/>
      <c r="P1644" s="371"/>
      <c r="Q1644" s="465">
        <f>IF(C1644&gt;Allgemeines!$C$12,0,SUM(G1644,H1644,J1644,K1644,M1644:N1644)-SUM(I1644,L1644,O1644:P1644))</f>
        <v>0</v>
      </c>
      <c r="R1644" s="369"/>
      <c r="S1644" s="369"/>
      <c r="T1644" s="369"/>
      <c r="U1644" s="369"/>
      <c r="V1644" s="344">
        <f t="shared" si="322"/>
        <v>0</v>
      </c>
      <c r="W1644" s="345">
        <f>IF(ISBLANK($B1644),0,VLOOKUP($B1644,Listen!$A$2:$C$45,2,FALSE))</f>
        <v>0</v>
      </c>
      <c r="X1644" s="345">
        <f>IF(ISBLANK($B1644),0,VLOOKUP($B1644,Listen!$A$2:$C$45,3,FALSE))</f>
        <v>0</v>
      </c>
      <c r="Y1644" s="372">
        <f t="shared" si="324"/>
        <v>0</v>
      </c>
      <c r="Z1644" s="372">
        <f t="shared" si="313"/>
        <v>0</v>
      </c>
      <c r="AA1644" s="372">
        <f t="shared" si="313"/>
        <v>0</v>
      </c>
      <c r="AB1644" s="372">
        <f t="shared" si="313"/>
        <v>0</v>
      </c>
      <c r="AC1644" s="372">
        <f t="shared" si="313"/>
        <v>0</v>
      </c>
      <c r="AD1644" s="372">
        <f t="shared" si="313"/>
        <v>0</v>
      </c>
      <c r="AE1644" s="372">
        <f t="shared" si="313"/>
        <v>0</v>
      </c>
      <c r="AF1644" s="346">
        <f t="shared" si="323"/>
        <v>0</v>
      </c>
      <c r="AG1644" s="346">
        <f>IF(C1644=Allgemeines!$C$12,SAV!$V1644-SAV!$AH1644,HLOOKUP(Allgemeines!$C$12-1,$AI$4:$AO$2000,ROW(C1644)-3,FALSE)-$AH1644)</f>
        <v>0</v>
      </c>
      <c r="AH1644" s="346">
        <f>HLOOKUP(Allgemeines!$C$12,$AI$4:$AO$2000,ROW(C1644)-3,FALSE)</f>
        <v>0</v>
      </c>
      <c r="AI1644" s="346">
        <f t="shared" si="314"/>
        <v>0</v>
      </c>
      <c r="AJ1644" s="346">
        <f t="shared" si="315"/>
        <v>0</v>
      </c>
      <c r="AK1644" s="346">
        <f t="shared" si="316"/>
        <v>0</v>
      </c>
      <c r="AL1644" s="346">
        <f t="shared" si="317"/>
        <v>0</v>
      </c>
      <c r="AM1644" s="346">
        <f t="shared" si="318"/>
        <v>0</v>
      </c>
      <c r="AN1644" s="346">
        <f t="shared" si="319"/>
        <v>0</v>
      </c>
      <c r="AO1644" s="346">
        <f t="shared" si="320"/>
        <v>0</v>
      </c>
    </row>
    <row r="1645" spans="1:41" x14ac:dyDescent="0.25">
      <c r="A1645" s="369"/>
      <c r="B1645" s="369"/>
      <c r="C1645" s="370"/>
      <c r="D1645" s="369"/>
      <c r="E1645" s="369"/>
      <c r="F1645" s="369"/>
      <c r="G1645" s="344">
        <f t="shared" si="321"/>
        <v>0</v>
      </c>
      <c r="H1645" s="369"/>
      <c r="I1645" s="369"/>
      <c r="J1645" s="369"/>
      <c r="K1645" s="369"/>
      <c r="L1645" s="369"/>
      <c r="M1645" s="369"/>
      <c r="N1645" s="369"/>
      <c r="O1645" s="369"/>
      <c r="P1645" s="371"/>
      <c r="Q1645" s="465">
        <f>IF(C1645&gt;Allgemeines!$C$12,0,SUM(G1645,H1645,J1645,K1645,M1645:N1645)-SUM(I1645,L1645,O1645:P1645))</f>
        <v>0</v>
      </c>
      <c r="R1645" s="369"/>
      <c r="S1645" s="369"/>
      <c r="T1645" s="369"/>
      <c r="U1645" s="369"/>
      <c r="V1645" s="344">
        <f t="shared" si="322"/>
        <v>0</v>
      </c>
      <c r="W1645" s="345">
        <f>IF(ISBLANK($B1645),0,VLOOKUP($B1645,Listen!$A$2:$C$45,2,FALSE))</f>
        <v>0</v>
      </c>
      <c r="X1645" s="345">
        <f>IF(ISBLANK($B1645),0,VLOOKUP($B1645,Listen!$A$2:$C$45,3,FALSE))</f>
        <v>0</v>
      </c>
      <c r="Y1645" s="372">
        <f t="shared" si="324"/>
        <v>0</v>
      </c>
      <c r="Z1645" s="372">
        <f t="shared" si="313"/>
        <v>0</v>
      </c>
      <c r="AA1645" s="372">
        <f t="shared" si="313"/>
        <v>0</v>
      </c>
      <c r="AB1645" s="372">
        <f t="shared" si="313"/>
        <v>0</v>
      </c>
      <c r="AC1645" s="372">
        <f t="shared" si="313"/>
        <v>0</v>
      </c>
      <c r="AD1645" s="372">
        <f t="shared" si="313"/>
        <v>0</v>
      </c>
      <c r="AE1645" s="372">
        <f t="shared" si="313"/>
        <v>0</v>
      </c>
      <c r="AF1645" s="346">
        <f t="shared" si="323"/>
        <v>0</v>
      </c>
      <c r="AG1645" s="346">
        <f>IF(C1645=Allgemeines!$C$12,SAV!$V1645-SAV!$AH1645,HLOOKUP(Allgemeines!$C$12-1,$AI$4:$AO$2000,ROW(C1645)-3,FALSE)-$AH1645)</f>
        <v>0</v>
      </c>
      <c r="AH1645" s="346">
        <f>HLOOKUP(Allgemeines!$C$12,$AI$4:$AO$2000,ROW(C1645)-3,FALSE)</f>
        <v>0</v>
      </c>
      <c r="AI1645" s="346">
        <f t="shared" si="314"/>
        <v>0</v>
      </c>
      <c r="AJ1645" s="346">
        <f t="shared" si="315"/>
        <v>0</v>
      </c>
      <c r="AK1645" s="346">
        <f t="shared" si="316"/>
        <v>0</v>
      </c>
      <c r="AL1645" s="346">
        <f t="shared" si="317"/>
        <v>0</v>
      </c>
      <c r="AM1645" s="346">
        <f t="shared" si="318"/>
        <v>0</v>
      </c>
      <c r="AN1645" s="346">
        <f t="shared" si="319"/>
        <v>0</v>
      </c>
      <c r="AO1645" s="346">
        <f t="shared" si="320"/>
        <v>0</v>
      </c>
    </row>
    <row r="1646" spans="1:41" x14ac:dyDescent="0.25">
      <c r="A1646" s="369"/>
      <c r="B1646" s="369"/>
      <c r="C1646" s="370"/>
      <c r="D1646" s="369"/>
      <c r="E1646" s="369"/>
      <c r="F1646" s="369"/>
      <c r="G1646" s="344">
        <f t="shared" si="321"/>
        <v>0</v>
      </c>
      <c r="H1646" s="369"/>
      <c r="I1646" s="369"/>
      <c r="J1646" s="369"/>
      <c r="K1646" s="369"/>
      <c r="L1646" s="369"/>
      <c r="M1646" s="369"/>
      <c r="N1646" s="369"/>
      <c r="O1646" s="369"/>
      <c r="P1646" s="371"/>
      <c r="Q1646" s="465">
        <f>IF(C1646&gt;Allgemeines!$C$12,0,SUM(G1646,H1646,J1646,K1646,M1646:N1646)-SUM(I1646,L1646,O1646:P1646))</f>
        <v>0</v>
      </c>
      <c r="R1646" s="369"/>
      <c r="S1646" s="369"/>
      <c r="T1646" s="369"/>
      <c r="U1646" s="369"/>
      <c r="V1646" s="344">
        <f t="shared" si="322"/>
        <v>0</v>
      </c>
      <c r="W1646" s="345">
        <f>IF(ISBLANK($B1646),0,VLOOKUP($B1646,Listen!$A$2:$C$45,2,FALSE))</f>
        <v>0</v>
      </c>
      <c r="X1646" s="345">
        <f>IF(ISBLANK($B1646),0,VLOOKUP($B1646,Listen!$A$2:$C$45,3,FALSE))</f>
        <v>0</v>
      </c>
      <c r="Y1646" s="372">
        <f t="shared" si="324"/>
        <v>0</v>
      </c>
      <c r="Z1646" s="372">
        <f t="shared" si="313"/>
        <v>0</v>
      </c>
      <c r="AA1646" s="372">
        <f t="shared" si="313"/>
        <v>0</v>
      </c>
      <c r="AB1646" s="372">
        <f t="shared" si="313"/>
        <v>0</v>
      </c>
      <c r="AC1646" s="372">
        <f t="shared" si="313"/>
        <v>0</v>
      </c>
      <c r="AD1646" s="372">
        <f t="shared" si="313"/>
        <v>0</v>
      </c>
      <c r="AE1646" s="372">
        <f t="shared" ref="Z1646:AE1689" si="325">$W1646</f>
        <v>0</v>
      </c>
      <c r="AF1646" s="346">
        <f t="shared" si="323"/>
        <v>0</v>
      </c>
      <c r="AG1646" s="346">
        <f>IF(C1646=Allgemeines!$C$12,SAV!$V1646-SAV!$AH1646,HLOOKUP(Allgemeines!$C$12-1,$AI$4:$AO$2000,ROW(C1646)-3,FALSE)-$AH1646)</f>
        <v>0</v>
      </c>
      <c r="AH1646" s="346">
        <f>HLOOKUP(Allgemeines!$C$12,$AI$4:$AO$2000,ROW(C1646)-3,FALSE)</f>
        <v>0</v>
      </c>
      <c r="AI1646" s="346">
        <f t="shared" si="314"/>
        <v>0</v>
      </c>
      <c r="AJ1646" s="346">
        <f t="shared" si="315"/>
        <v>0</v>
      </c>
      <c r="AK1646" s="346">
        <f t="shared" si="316"/>
        <v>0</v>
      </c>
      <c r="AL1646" s="346">
        <f t="shared" si="317"/>
        <v>0</v>
      </c>
      <c r="AM1646" s="346">
        <f t="shared" si="318"/>
        <v>0</v>
      </c>
      <c r="AN1646" s="346">
        <f t="shared" si="319"/>
        <v>0</v>
      </c>
      <c r="AO1646" s="346">
        <f t="shared" si="320"/>
        <v>0</v>
      </c>
    </row>
    <row r="1647" spans="1:41" x14ac:dyDescent="0.25">
      <c r="A1647" s="369"/>
      <c r="B1647" s="369"/>
      <c r="C1647" s="370"/>
      <c r="D1647" s="369"/>
      <c r="E1647" s="369"/>
      <c r="F1647" s="369"/>
      <c r="G1647" s="344">
        <f t="shared" si="321"/>
        <v>0</v>
      </c>
      <c r="H1647" s="369"/>
      <c r="I1647" s="369"/>
      <c r="J1647" s="369"/>
      <c r="K1647" s="369"/>
      <c r="L1647" s="369"/>
      <c r="M1647" s="369"/>
      <c r="N1647" s="369"/>
      <c r="O1647" s="369"/>
      <c r="P1647" s="371"/>
      <c r="Q1647" s="465">
        <f>IF(C1647&gt;Allgemeines!$C$12,0,SUM(G1647,H1647,J1647,K1647,M1647:N1647)-SUM(I1647,L1647,O1647:P1647))</f>
        <v>0</v>
      </c>
      <c r="R1647" s="369"/>
      <c r="S1647" s="369"/>
      <c r="T1647" s="369"/>
      <c r="U1647" s="369"/>
      <c r="V1647" s="344">
        <f t="shared" si="322"/>
        <v>0</v>
      </c>
      <c r="W1647" s="345">
        <f>IF(ISBLANK($B1647),0,VLOOKUP($B1647,Listen!$A$2:$C$45,2,FALSE))</f>
        <v>0</v>
      </c>
      <c r="X1647" s="345">
        <f>IF(ISBLANK($B1647),0,VLOOKUP($B1647,Listen!$A$2:$C$45,3,FALSE))</f>
        <v>0</v>
      </c>
      <c r="Y1647" s="372">
        <f t="shared" si="324"/>
        <v>0</v>
      </c>
      <c r="Z1647" s="372">
        <f t="shared" si="325"/>
        <v>0</v>
      </c>
      <c r="AA1647" s="372">
        <f t="shared" si="325"/>
        <v>0</v>
      </c>
      <c r="AB1647" s="372">
        <f t="shared" si="325"/>
        <v>0</v>
      </c>
      <c r="AC1647" s="372">
        <f t="shared" si="325"/>
        <v>0</v>
      </c>
      <c r="AD1647" s="372">
        <f t="shared" si="325"/>
        <v>0</v>
      </c>
      <c r="AE1647" s="372">
        <f t="shared" si="325"/>
        <v>0</v>
      </c>
      <c r="AF1647" s="346">
        <f t="shared" si="323"/>
        <v>0</v>
      </c>
      <c r="AG1647" s="346">
        <f>IF(C1647=Allgemeines!$C$12,SAV!$V1647-SAV!$AH1647,HLOOKUP(Allgemeines!$C$12-1,$AI$4:$AO$2000,ROW(C1647)-3,FALSE)-$AH1647)</f>
        <v>0</v>
      </c>
      <c r="AH1647" s="346">
        <f>HLOOKUP(Allgemeines!$C$12,$AI$4:$AO$2000,ROW(C1647)-3,FALSE)</f>
        <v>0</v>
      </c>
      <c r="AI1647" s="346">
        <f t="shared" si="314"/>
        <v>0</v>
      </c>
      <c r="AJ1647" s="346">
        <f t="shared" si="315"/>
        <v>0</v>
      </c>
      <c r="AK1647" s="346">
        <f t="shared" si="316"/>
        <v>0</v>
      </c>
      <c r="AL1647" s="346">
        <f t="shared" si="317"/>
        <v>0</v>
      </c>
      <c r="AM1647" s="346">
        <f t="shared" si="318"/>
        <v>0</v>
      </c>
      <c r="AN1647" s="346">
        <f t="shared" si="319"/>
        <v>0</v>
      </c>
      <c r="AO1647" s="346">
        <f t="shared" si="320"/>
        <v>0</v>
      </c>
    </row>
    <row r="1648" spans="1:41" x14ac:dyDescent="0.25">
      <c r="A1648" s="369"/>
      <c r="B1648" s="369"/>
      <c r="C1648" s="370"/>
      <c r="D1648" s="369"/>
      <c r="E1648" s="369"/>
      <c r="F1648" s="369"/>
      <c r="G1648" s="344">
        <f t="shared" si="321"/>
        <v>0</v>
      </c>
      <c r="H1648" s="369"/>
      <c r="I1648" s="369"/>
      <c r="J1648" s="369"/>
      <c r="K1648" s="369"/>
      <c r="L1648" s="369"/>
      <c r="M1648" s="369"/>
      <c r="N1648" s="369"/>
      <c r="O1648" s="369"/>
      <c r="P1648" s="371"/>
      <c r="Q1648" s="465">
        <f>IF(C1648&gt;Allgemeines!$C$12,0,SUM(G1648,H1648,J1648,K1648,M1648:N1648)-SUM(I1648,L1648,O1648:P1648))</f>
        <v>0</v>
      </c>
      <c r="R1648" s="369"/>
      <c r="S1648" s="369"/>
      <c r="T1648" s="369"/>
      <c r="U1648" s="369"/>
      <c r="V1648" s="344">
        <f t="shared" si="322"/>
        <v>0</v>
      </c>
      <c r="W1648" s="345">
        <f>IF(ISBLANK($B1648),0,VLOOKUP($B1648,Listen!$A$2:$C$45,2,FALSE))</f>
        <v>0</v>
      </c>
      <c r="X1648" s="345">
        <f>IF(ISBLANK($B1648),0,VLOOKUP($B1648,Listen!$A$2:$C$45,3,FALSE))</f>
        <v>0</v>
      </c>
      <c r="Y1648" s="372">
        <f t="shared" si="324"/>
        <v>0</v>
      </c>
      <c r="Z1648" s="372">
        <f t="shared" si="325"/>
        <v>0</v>
      </c>
      <c r="AA1648" s="372">
        <f t="shared" si="325"/>
        <v>0</v>
      </c>
      <c r="AB1648" s="372">
        <f t="shared" si="325"/>
        <v>0</v>
      </c>
      <c r="AC1648" s="372">
        <f t="shared" si="325"/>
        <v>0</v>
      </c>
      <c r="AD1648" s="372">
        <f t="shared" si="325"/>
        <v>0</v>
      </c>
      <c r="AE1648" s="372">
        <f t="shared" si="325"/>
        <v>0</v>
      </c>
      <c r="AF1648" s="346">
        <f t="shared" si="323"/>
        <v>0</v>
      </c>
      <c r="AG1648" s="346">
        <f>IF(C1648=Allgemeines!$C$12,SAV!$V1648-SAV!$AH1648,HLOOKUP(Allgemeines!$C$12-1,$AI$4:$AO$2000,ROW(C1648)-3,FALSE)-$AH1648)</f>
        <v>0</v>
      </c>
      <c r="AH1648" s="346">
        <f>HLOOKUP(Allgemeines!$C$12,$AI$4:$AO$2000,ROW(C1648)-3,FALSE)</f>
        <v>0</v>
      </c>
      <c r="AI1648" s="346">
        <f t="shared" si="314"/>
        <v>0</v>
      </c>
      <c r="AJ1648" s="346">
        <f t="shared" si="315"/>
        <v>0</v>
      </c>
      <c r="AK1648" s="346">
        <f t="shared" si="316"/>
        <v>0</v>
      </c>
      <c r="AL1648" s="346">
        <f t="shared" si="317"/>
        <v>0</v>
      </c>
      <c r="AM1648" s="346">
        <f t="shared" si="318"/>
        <v>0</v>
      </c>
      <c r="AN1648" s="346">
        <f t="shared" si="319"/>
        <v>0</v>
      </c>
      <c r="AO1648" s="346">
        <f t="shared" si="320"/>
        <v>0</v>
      </c>
    </row>
    <row r="1649" spans="1:41" x14ac:dyDescent="0.25">
      <c r="A1649" s="369"/>
      <c r="B1649" s="369"/>
      <c r="C1649" s="370"/>
      <c r="D1649" s="369"/>
      <c r="E1649" s="369"/>
      <c r="F1649" s="369"/>
      <c r="G1649" s="344">
        <f t="shared" si="321"/>
        <v>0</v>
      </c>
      <c r="H1649" s="369"/>
      <c r="I1649" s="369"/>
      <c r="J1649" s="369"/>
      <c r="K1649" s="369"/>
      <c r="L1649" s="369"/>
      <c r="M1649" s="369"/>
      <c r="N1649" s="369"/>
      <c r="O1649" s="369"/>
      <c r="P1649" s="371"/>
      <c r="Q1649" s="465">
        <f>IF(C1649&gt;Allgemeines!$C$12,0,SUM(G1649,H1649,J1649,K1649,M1649:N1649)-SUM(I1649,L1649,O1649:P1649))</f>
        <v>0</v>
      </c>
      <c r="R1649" s="369"/>
      <c r="S1649" s="369"/>
      <c r="T1649" s="369"/>
      <c r="U1649" s="369"/>
      <c r="V1649" s="344">
        <f t="shared" si="322"/>
        <v>0</v>
      </c>
      <c r="W1649" s="345">
        <f>IF(ISBLANK($B1649),0,VLOOKUP($B1649,Listen!$A$2:$C$45,2,FALSE))</f>
        <v>0</v>
      </c>
      <c r="X1649" s="345">
        <f>IF(ISBLANK($B1649),0,VLOOKUP($B1649,Listen!$A$2:$C$45,3,FALSE))</f>
        <v>0</v>
      </c>
      <c r="Y1649" s="372">
        <f t="shared" si="324"/>
        <v>0</v>
      </c>
      <c r="Z1649" s="372">
        <f t="shared" si="325"/>
        <v>0</v>
      </c>
      <c r="AA1649" s="372">
        <f t="shared" si="325"/>
        <v>0</v>
      </c>
      <c r="AB1649" s="372">
        <f t="shared" si="325"/>
        <v>0</v>
      </c>
      <c r="AC1649" s="372">
        <f t="shared" si="325"/>
        <v>0</v>
      </c>
      <c r="AD1649" s="372">
        <f t="shared" si="325"/>
        <v>0</v>
      </c>
      <c r="AE1649" s="372">
        <f t="shared" si="325"/>
        <v>0</v>
      </c>
      <c r="AF1649" s="346">
        <f t="shared" si="323"/>
        <v>0</v>
      </c>
      <c r="AG1649" s="346">
        <f>IF(C1649=Allgemeines!$C$12,SAV!$V1649-SAV!$AH1649,HLOOKUP(Allgemeines!$C$12-1,$AI$4:$AO$2000,ROW(C1649)-3,FALSE)-$AH1649)</f>
        <v>0</v>
      </c>
      <c r="AH1649" s="346">
        <f>HLOOKUP(Allgemeines!$C$12,$AI$4:$AO$2000,ROW(C1649)-3,FALSE)</f>
        <v>0</v>
      </c>
      <c r="AI1649" s="346">
        <f t="shared" si="314"/>
        <v>0</v>
      </c>
      <c r="AJ1649" s="346">
        <f t="shared" si="315"/>
        <v>0</v>
      </c>
      <c r="AK1649" s="346">
        <f t="shared" si="316"/>
        <v>0</v>
      </c>
      <c r="AL1649" s="346">
        <f t="shared" si="317"/>
        <v>0</v>
      </c>
      <c r="AM1649" s="346">
        <f t="shared" si="318"/>
        <v>0</v>
      </c>
      <c r="AN1649" s="346">
        <f t="shared" si="319"/>
        <v>0</v>
      </c>
      <c r="AO1649" s="346">
        <f t="shared" si="320"/>
        <v>0</v>
      </c>
    </row>
    <row r="1650" spans="1:41" x14ac:dyDescent="0.25">
      <c r="A1650" s="369"/>
      <c r="B1650" s="369"/>
      <c r="C1650" s="370"/>
      <c r="D1650" s="369"/>
      <c r="E1650" s="369"/>
      <c r="F1650" s="369"/>
      <c r="G1650" s="344">
        <f t="shared" si="321"/>
        <v>0</v>
      </c>
      <c r="H1650" s="369"/>
      <c r="I1650" s="369"/>
      <c r="J1650" s="369"/>
      <c r="K1650" s="369"/>
      <c r="L1650" s="369"/>
      <c r="M1650" s="369"/>
      <c r="N1650" s="369"/>
      <c r="O1650" s="369"/>
      <c r="P1650" s="371"/>
      <c r="Q1650" s="465">
        <f>IF(C1650&gt;Allgemeines!$C$12,0,SUM(G1650,H1650,J1650,K1650,M1650:N1650)-SUM(I1650,L1650,O1650:P1650))</f>
        <v>0</v>
      </c>
      <c r="R1650" s="369"/>
      <c r="S1650" s="369"/>
      <c r="T1650" s="369"/>
      <c r="U1650" s="369"/>
      <c r="V1650" s="344">
        <f t="shared" si="322"/>
        <v>0</v>
      </c>
      <c r="W1650" s="345">
        <f>IF(ISBLANK($B1650),0,VLOOKUP($B1650,Listen!$A$2:$C$45,2,FALSE))</f>
        <v>0</v>
      </c>
      <c r="X1650" s="345">
        <f>IF(ISBLANK($B1650),0,VLOOKUP($B1650,Listen!$A$2:$C$45,3,FALSE))</f>
        <v>0</v>
      </c>
      <c r="Y1650" s="372">
        <f t="shared" si="324"/>
        <v>0</v>
      </c>
      <c r="Z1650" s="372">
        <f t="shared" si="325"/>
        <v>0</v>
      </c>
      <c r="AA1650" s="372">
        <f t="shared" si="325"/>
        <v>0</v>
      </c>
      <c r="AB1650" s="372">
        <f t="shared" si="325"/>
        <v>0</v>
      </c>
      <c r="AC1650" s="372">
        <f t="shared" si="325"/>
        <v>0</v>
      </c>
      <c r="AD1650" s="372">
        <f t="shared" si="325"/>
        <v>0</v>
      </c>
      <c r="AE1650" s="372">
        <f t="shared" si="325"/>
        <v>0</v>
      </c>
      <c r="AF1650" s="346">
        <f t="shared" si="323"/>
        <v>0</v>
      </c>
      <c r="AG1650" s="346">
        <f>IF(C1650=Allgemeines!$C$12,SAV!$V1650-SAV!$AH1650,HLOOKUP(Allgemeines!$C$12-1,$AI$4:$AO$2000,ROW(C1650)-3,FALSE)-$AH1650)</f>
        <v>0</v>
      </c>
      <c r="AH1650" s="346">
        <f>HLOOKUP(Allgemeines!$C$12,$AI$4:$AO$2000,ROW(C1650)-3,FALSE)</f>
        <v>0</v>
      </c>
      <c r="AI1650" s="346">
        <f t="shared" si="314"/>
        <v>0</v>
      </c>
      <c r="AJ1650" s="346">
        <f t="shared" si="315"/>
        <v>0</v>
      </c>
      <c r="AK1650" s="346">
        <f t="shared" si="316"/>
        <v>0</v>
      </c>
      <c r="AL1650" s="346">
        <f t="shared" si="317"/>
        <v>0</v>
      </c>
      <c r="AM1650" s="346">
        <f t="shared" si="318"/>
        <v>0</v>
      </c>
      <c r="AN1650" s="346">
        <f t="shared" si="319"/>
        <v>0</v>
      </c>
      <c r="AO1650" s="346">
        <f t="shared" si="320"/>
        <v>0</v>
      </c>
    </row>
    <row r="1651" spans="1:41" x14ac:dyDescent="0.25">
      <c r="A1651" s="369"/>
      <c r="B1651" s="369"/>
      <c r="C1651" s="370"/>
      <c r="D1651" s="369"/>
      <c r="E1651" s="369"/>
      <c r="F1651" s="369"/>
      <c r="G1651" s="344">
        <f t="shared" si="321"/>
        <v>0</v>
      </c>
      <c r="H1651" s="369"/>
      <c r="I1651" s="369"/>
      <c r="J1651" s="369"/>
      <c r="K1651" s="369"/>
      <c r="L1651" s="369"/>
      <c r="M1651" s="369"/>
      <c r="N1651" s="369"/>
      <c r="O1651" s="369"/>
      <c r="P1651" s="371"/>
      <c r="Q1651" s="465">
        <f>IF(C1651&gt;Allgemeines!$C$12,0,SUM(G1651,H1651,J1651,K1651,M1651:N1651)-SUM(I1651,L1651,O1651:P1651))</f>
        <v>0</v>
      </c>
      <c r="R1651" s="369"/>
      <c r="S1651" s="369"/>
      <c r="T1651" s="369"/>
      <c r="U1651" s="369"/>
      <c r="V1651" s="344">
        <f t="shared" si="322"/>
        <v>0</v>
      </c>
      <c r="W1651" s="345">
        <f>IF(ISBLANK($B1651),0,VLOOKUP($B1651,Listen!$A$2:$C$45,2,FALSE))</f>
        <v>0</v>
      </c>
      <c r="X1651" s="345">
        <f>IF(ISBLANK($B1651),0,VLOOKUP($B1651,Listen!$A$2:$C$45,3,FALSE))</f>
        <v>0</v>
      </c>
      <c r="Y1651" s="372">
        <f t="shared" si="324"/>
        <v>0</v>
      </c>
      <c r="Z1651" s="372">
        <f t="shared" si="325"/>
        <v>0</v>
      </c>
      <c r="AA1651" s="372">
        <f t="shared" si="325"/>
        <v>0</v>
      </c>
      <c r="AB1651" s="372">
        <f t="shared" si="325"/>
        <v>0</v>
      </c>
      <c r="AC1651" s="372">
        <f t="shared" si="325"/>
        <v>0</v>
      </c>
      <c r="AD1651" s="372">
        <f t="shared" si="325"/>
        <v>0</v>
      </c>
      <c r="AE1651" s="372">
        <f t="shared" si="325"/>
        <v>0</v>
      </c>
      <c r="AF1651" s="346">
        <f t="shared" si="323"/>
        <v>0</v>
      </c>
      <c r="AG1651" s="346">
        <f>IF(C1651=Allgemeines!$C$12,SAV!$V1651-SAV!$AH1651,HLOOKUP(Allgemeines!$C$12-1,$AI$4:$AO$2000,ROW(C1651)-3,FALSE)-$AH1651)</f>
        <v>0</v>
      </c>
      <c r="AH1651" s="346">
        <f>HLOOKUP(Allgemeines!$C$12,$AI$4:$AO$2000,ROW(C1651)-3,FALSE)</f>
        <v>0</v>
      </c>
      <c r="AI1651" s="346">
        <f t="shared" si="314"/>
        <v>0</v>
      </c>
      <c r="AJ1651" s="346">
        <f t="shared" si="315"/>
        <v>0</v>
      </c>
      <c r="AK1651" s="346">
        <f t="shared" si="316"/>
        <v>0</v>
      </c>
      <c r="AL1651" s="346">
        <f t="shared" si="317"/>
        <v>0</v>
      </c>
      <c r="AM1651" s="346">
        <f t="shared" si="318"/>
        <v>0</v>
      </c>
      <c r="AN1651" s="346">
        <f t="shared" si="319"/>
        <v>0</v>
      </c>
      <c r="AO1651" s="346">
        <f t="shared" si="320"/>
        <v>0</v>
      </c>
    </row>
    <row r="1652" spans="1:41" x14ac:dyDescent="0.25">
      <c r="A1652" s="369"/>
      <c r="B1652" s="369"/>
      <c r="C1652" s="370"/>
      <c r="D1652" s="369"/>
      <c r="E1652" s="369"/>
      <c r="F1652" s="369"/>
      <c r="G1652" s="344">
        <f t="shared" si="321"/>
        <v>0</v>
      </c>
      <c r="H1652" s="369"/>
      <c r="I1652" s="369"/>
      <c r="J1652" s="369"/>
      <c r="K1652" s="369"/>
      <c r="L1652" s="369"/>
      <c r="M1652" s="369"/>
      <c r="N1652" s="369"/>
      <c r="O1652" s="369"/>
      <c r="P1652" s="371"/>
      <c r="Q1652" s="465">
        <f>IF(C1652&gt;Allgemeines!$C$12,0,SUM(G1652,H1652,J1652,K1652,M1652:N1652)-SUM(I1652,L1652,O1652:P1652))</f>
        <v>0</v>
      </c>
      <c r="R1652" s="369"/>
      <c r="S1652" s="369"/>
      <c r="T1652" s="369"/>
      <c r="U1652" s="369"/>
      <c r="V1652" s="344">
        <f t="shared" si="322"/>
        <v>0</v>
      </c>
      <c r="W1652" s="345">
        <f>IF(ISBLANK($B1652),0,VLOOKUP($B1652,Listen!$A$2:$C$45,2,FALSE))</f>
        <v>0</v>
      </c>
      <c r="X1652" s="345">
        <f>IF(ISBLANK($B1652),0,VLOOKUP($B1652,Listen!$A$2:$C$45,3,FALSE))</f>
        <v>0</v>
      </c>
      <c r="Y1652" s="372">
        <f t="shared" si="324"/>
        <v>0</v>
      </c>
      <c r="Z1652" s="372">
        <f t="shared" si="325"/>
        <v>0</v>
      </c>
      <c r="AA1652" s="372">
        <f t="shared" si="325"/>
        <v>0</v>
      </c>
      <c r="AB1652" s="372">
        <f t="shared" si="325"/>
        <v>0</v>
      </c>
      <c r="AC1652" s="372">
        <f t="shared" si="325"/>
        <v>0</v>
      </c>
      <c r="AD1652" s="372">
        <f t="shared" si="325"/>
        <v>0</v>
      </c>
      <c r="AE1652" s="372">
        <f t="shared" si="325"/>
        <v>0</v>
      </c>
      <c r="AF1652" s="346">
        <f t="shared" si="323"/>
        <v>0</v>
      </c>
      <c r="AG1652" s="346">
        <f>IF(C1652=Allgemeines!$C$12,SAV!$V1652-SAV!$AH1652,HLOOKUP(Allgemeines!$C$12-1,$AI$4:$AO$2000,ROW(C1652)-3,FALSE)-$AH1652)</f>
        <v>0</v>
      </c>
      <c r="AH1652" s="346">
        <f>HLOOKUP(Allgemeines!$C$12,$AI$4:$AO$2000,ROW(C1652)-3,FALSE)</f>
        <v>0</v>
      </c>
      <c r="AI1652" s="346">
        <f t="shared" si="314"/>
        <v>0</v>
      </c>
      <c r="AJ1652" s="346">
        <f t="shared" si="315"/>
        <v>0</v>
      </c>
      <c r="AK1652" s="346">
        <f t="shared" si="316"/>
        <v>0</v>
      </c>
      <c r="AL1652" s="346">
        <f t="shared" si="317"/>
        <v>0</v>
      </c>
      <c r="AM1652" s="346">
        <f t="shared" si="318"/>
        <v>0</v>
      </c>
      <c r="AN1652" s="346">
        <f t="shared" si="319"/>
        <v>0</v>
      </c>
      <c r="AO1652" s="346">
        <f t="shared" si="320"/>
        <v>0</v>
      </c>
    </row>
    <row r="1653" spans="1:41" x14ac:dyDescent="0.25">
      <c r="A1653" s="369"/>
      <c r="B1653" s="369"/>
      <c r="C1653" s="370"/>
      <c r="D1653" s="369"/>
      <c r="E1653" s="369"/>
      <c r="F1653" s="369"/>
      <c r="G1653" s="344">
        <f t="shared" si="321"/>
        <v>0</v>
      </c>
      <c r="H1653" s="369"/>
      <c r="I1653" s="369"/>
      <c r="J1653" s="369"/>
      <c r="K1653" s="369"/>
      <c r="L1653" s="369"/>
      <c r="M1653" s="369"/>
      <c r="N1653" s="369"/>
      <c r="O1653" s="369"/>
      <c r="P1653" s="371"/>
      <c r="Q1653" s="465">
        <f>IF(C1653&gt;Allgemeines!$C$12,0,SUM(G1653,H1653,J1653,K1653,M1653:N1653)-SUM(I1653,L1653,O1653:P1653))</f>
        <v>0</v>
      </c>
      <c r="R1653" s="369"/>
      <c r="S1653" s="369"/>
      <c r="T1653" s="369"/>
      <c r="U1653" s="369"/>
      <c r="V1653" s="344">
        <f t="shared" si="322"/>
        <v>0</v>
      </c>
      <c r="W1653" s="345">
        <f>IF(ISBLANK($B1653),0,VLOOKUP($B1653,Listen!$A$2:$C$45,2,FALSE))</f>
        <v>0</v>
      </c>
      <c r="X1653" s="345">
        <f>IF(ISBLANK($B1653),0,VLOOKUP($B1653,Listen!$A$2:$C$45,3,FALSE))</f>
        <v>0</v>
      </c>
      <c r="Y1653" s="372">
        <f t="shared" si="324"/>
        <v>0</v>
      </c>
      <c r="Z1653" s="372">
        <f t="shared" si="325"/>
        <v>0</v>
      </c>
      <c r="AA1653" s="372">
        <f t="shared" si="325"/>
        <v>0</v>
      </c>
      <c r="AB1653" s="372">
        <f t="shared" si="325"/>
        <v>0</v>
      </c>
      <c r="AC1653" s="372">
        <f t="shared" si="325"/>
        <v>0</v>
      </c>
      <c r="AD1653" s="372">
        <f t="shared" si="325"/>
        <v>0</v>
      </c>
      <c r="AE1653" s="372">
        <f t="shared" si="325"/>
        <v>0</v>
      </c>
      <c r="AF1653" s="346">
        <f t="shared" si="323"/>
        <v>0</v>
      </c>
      <c r="AG1653" s="346">
        <f>IF(C1653=Allgemeines!$C$12,SAV!$V1653-SAV!$AH1653,HLOOKUP(Allgemeines!$C$12-1,$AI$4:$AO$2000,ROW(C1653)-3,FALSE)-$AH1653)</f>
        <v>0</v>
      </c>
      <c r="AH1653" s="346">
        <f>HLOOKUP(Allgemeines!$C$12,$AI$4:$AO$2000,ROW(C1653)-3,FALSE)</f>
        <v>0</v>
      </c>
      <c r="AI1653" s="346">
        <f t="shared" si="314"/>
        <v>0</v>
      </c>
      <c r="AJ1653" s="346">
        <f t="shared" si="315"/>
        <v>0</v>
      </c>
      <c r="AK1653" s="346">
        <f t="shared" si="316"/>
        <v>0</v>
      </c>
      <c r="AL1653" s="346">
        <f t="shared" si="317"/>
        <v>0</v>
      </c>
      <c r="AM1653" s="346">
        <f t="shared" si="318"/>
        <v>0</v>
      </c>
      <c r="AN1653" s="346">
        <f t="shared" si="319"/>
        <v>0</v>
      </c>
      <c r="AO1653" s="346">
        <f t="shared" si="320"/>
        <v>0</v>
      </c>
    </row>
    <row r="1654" spans="1:41" x14ac:dyDescent="0.25">
      <c r="A1654" s="369"/>
      <c r="B1654" s="369"/>
      <c r="C1654" s="370"/>
      <c r="D1654" s="369"/>
      <c r="E1654" s="369"/>
      <c r="F1654" s="369"/>
      <c r="G1654" s="344">
        <f t="shared" si="321"/>
        <v>0</v>
      </c>
      <c r="H1654" s="369"/>
      <c r="I1654" s="369"/>
      <c r="J1654" s="369"/>
      <c r="K1654" s="369"/>
      <c r="L1654" s="369"/>
      <c r="M1654" s="369"/>
      <c r="N1654" s="369"/>
      <c r="O1654" s="369"/>
      <c r="P1654" s="371"/>
      <c r="Q1654" s="465">
        <f>IF(C1654&gt;Allgemeines!$C$12,0,SUM(G1654,H1654,J1654,K1654,M1654:N1654)-SUM(I1654,L1654,O1654:P1654))</f>
        <v>0</v>
      </c>
      <c r="R1654" s="369"/>
      <c r="S1654" s="369"/>
      <c r="T1654" s="369"/>
      <c r="U1654" s="369"/>
      <c r="V1654" s="344">
        <f t="shared" si="322"/>
        <v>0</v>
      </c>
      <c r="W1654" s="345">
        <f>IF(ISBLANK($B1654),0,VLOOKUP($B1654,Listen!$A$2:$C$45,2,FALSE))</f>
        <v>0</v>
      </c>
      <c r="X1654" s="345">
        <f>IF(ISBLANK($B1654),0,VLOOKUP($B1654,Listen!$A$2:$C$45,3,FALSE))</f>
        <v>0</v>
      </c>
      <c r="Y1654" s="372">
        <f t="shared" si="324"/>
        <v>0</v>
      </c>
      <c r="Z1654" s="372">
        <f t="shared" si="325"/>
        <v>0</v>
      </c>
      <c r="AA1654" s="372">
        <f t="shared" si="325"/>
        <v>0</v>
      </c>
      <c r="AB1654" s="372">
        <f t="shared" si="325"/>
        <v>0</v>
      </c>
      <c r="AC1654" s="372">
        <f t="shared" si="325"/>
        <v>0</v>
      </c>
      <c r="AD1654" s="372">
        <f t="shared" si="325"/>
        <v>0</v>
      </c>
      <c r="AE1654" s="372">
        <f t="shared" si="325"/>
        <v>0</v>
      </c>
      <c r="AF1654" s="346">
        <f t="shared" si="323"/>
        <v>0</v>
      </c>
      <c r="AG1654" s="346">
        <f>IF(C1654=Allgemeines!$C$12,SAV!$V1654-SAV!$AH1654,HLOOKUP(Allgemeines!$C$12-1,$AI$4:$AO$2000,ROW(C1654)-3,FALSE)-$AH1654)</f>
        <v>0</v>
      </c>
      <c r="AH1654" s="346">
        <f>HLOOKUP(Allgemeines!$C$12,$AI$4:$AO$2000,ROW(C1654)-3,FALSE)</f>
        <v>0</v>
      </c>
      <c r="AI1654" s="346">
        <f t="shared" si="314"/>
        <v>0</v>
      </c>
      <c r="AJ1654" s="346">
        <f t="shared" si="315"/>
        <v>0</v>
      </c>
      <c r="AK1654" s="346">
        <f t="shared" si="316"/>
        <v>0</v>
      </c>
      <c r="AL1654" s="346">
        <f t="shared" si="317"/>
        <v>0</v>
      </c>
      <c r="AM1654" s="346">
        <f t="shared" si="318"/>
        <v>0</v>
      </c>
      <c r="AN1654" s="346">
        <f t="shared" si="319"/>
        <v>0</v>
      </c>
      <c r="AO1654" s="346">
        <f t="shared" si="320"/>
        <v>0</v>
      </c>
    </row>
    <row r="1655" spans="1:41" x14ac:dyDescent="0.25">
      <c r="A1655" s="369"/>
      <c r="B1655" s="369"/>
      <c r="C1655" s="370"/>
      <c r="D1655" s="369"/>
      <c r="E1655" s="369"/>
      <c r="F1655" s="369"/>
      <c r="G1655" s="344">
        <f t="shared" si="321"/>
        <v>0</v>
      </c>
      <c r="H1655" s="369"/>
      <c r="I1655" s="369"/>
      <c r="J1655" s="369"/>
      <c r="K1655" s="369"/>
      <c r="L1655" s="369"/>
      <c r="M1655" s="369"/>
      <c r="N1655" s="369"/>
      <c r="O1655" s="369"/>
      <c r="P1655" s="371"/>
      <c r="Q1655" s="465">
        <f>IF(C1655&gt;Allgemeines!$C$12,0,SUM(G1655,H1655,J1655,K1655,M1655:N1655)-SUM(I1655,L1655,O1655:P1655))</f>
        <v>0</v>
      </c>
      <c r="R1655" s="369"/>
      <c r="S1655" s="369"/>
      <c r="T1655" s="369"/>
      <c r="U1655" s="369"/>
      <c r="V1655" s="344">
        <f t="shared" si="322"/>
        <v>0</v>
      </c>
      <c r="W1655" s="345">
        <f>IF(ISBLANK($B1655),0,VLOOKUP($B1655,Listen!$A$2:$C$45,2,FALSE))</f>
        <v>0</v>
      </c>
      <c r="X1655" s="345">
        <f>IF(ISBLANK($B1655),0,VLOOKUP($B1655,Listen!$A$2:$C$45,3,FALSE))</f>
        <v>0</v>
      </c>
      <c r="Y1655" s="372">
        <f t="shared" si="324"/>
        <v>0</v>
      </c>
      <c r="Z1655" s="372">
        <f t="shared" si="325"/>
        <v>0</v>
      </c>
      <c r="AA1655" s="372">
        <f t="shared" si="325"/>
        <v>0</v>
      </c>
      <c r="AB1655" s="372">
        <f t="shared" si="325"/>
        <v>0</v>
      </c>
      <c r="AC1655" s="372">
        <f t="shared" si="325"/>
        <v>0</v>
      </c>
      <c r="AD1655" s="372">
        <f t="shared" si="325"/>
        <v>0</v>
      </c>
      <c r="AE1655" s="372">
        <f t="shared" si="325"/>
        <v>0</v>
      </c>
      <c r="AF1655" s="346">
        <f t="shared" si="323"/>
        <v>0</v>
      </c>
      <c r="AG1655" s="346">
        <f>IF(C1655=Allgemeines!$C$12,SAV!$V1655-SAV!$AH1655,HLOOKUP(Allgemeines!$C$12-1,$AI$4:$AO$2000,ROW(C1655)-3,FALSE)-$AH1655)</f>
        <v>0</v>
      </c>
      <c r="AH1655" s="346">
        <f>HLOOKUP(Allgemeines!$C$12,$AI$4:$AO$2000,ROW(C1655)-3,FALSE)</f>
        <v>0</v>
      </c>
      <c r="AI1655" s="346">
        <f t="shared" si="314"/>
        <v>0</v>
      </c>
      <c r="AJ1655" s="346">
        <f t="shared" si="315"/>
        <v>0</v>
      </c>
      <c r="AK1655" s="346">
        <f t="shared" si="316"/>
        <v>0</v>
      </c>
      <c r="AL1655" s="346">
        <f t="shared" si="317"/>
        <v>0</v>
      </c>
      <c r="AM1655" s="346">
        <f t="shared" si="318"/>
        <v>0</v>
      </c>
      <c r="AN1655" s="346">
        <f t="shared" si="319"/>
        <v>0</v>
      </c>
      <c r="AO1655" s="346">
        <f t="shared" si="320"/>
        <v>0</v>
      </c>
    </row>
    <row r="1656" spans="1:41" x14ac:dyDescent="0.25">
      <c r="A1656" s="369"/>
      <c r="B1656" s="369"/>
      <c r="C1656" s="370"/>
      <c r="D1656" s="369"/>
      <c r="E1656" s="369"/>
      <c r="F1656" s="369"/>
      <c r="G1656" s="344">
        <f t="shared" si="321"/>
        <v>0</v>
      </c>
      <c r="H1656" s="369"/>
      <c r="I1656" s="369"/>
      <c r="J1656" s="369"/>
      <c r="K1656" s="369"/>
      <c r="L1656" s="369"/>
      <c r="M1656" s="369"/>
      <c r="N1656" s="369"/>
      <c r="O1656" s="369"/>
      <c r="P1656" s="371"/>
      <c r="Q1656" s="465">
        <f>IF(C1656&gt;Allgemeines!$C$12,0,SUM(G1656,H1656,J1656,K1656,M1656:N1656)-SUM(I1656,L1656,O1656:P1656))</f>
        <v>0</v>
      </c>
      <c r="R1656" s="369"/>
      <c r="S1656" s="369"/>
      <c r="T1656" s="369"/>
      <c r="U1656" s="369"/>
      <c r="V1656" s="344">
        <f t="shared" si="322"/>
        <v>0</v>
      </c>
      <c r="W1656" s="345">
        <f>IF(ISBLANK($B1656),0,VLOOKUP($B1656,Listen!$A$2:$C$45,2,FALSE))</f>
        <v>0</v>
      </c>
      <c r="X1656" s="345">
        <f>IF(ISBLANK($B1656),0,VLOOKUP($B1656,Listen!$A$2:$C$45,3,FALSE))</f>
        <v>0</v>
      </c>
      <c r="Y1656" s="372">
        <f t="shared" si="324"/>
        <v>0</v>
      </c>
      <c r="Z1656" s="372">
        <f t="shared" si="325"/>
        <v>0</v>
      </c>
      <c r="AA1656" s="372">
        <f t="shared" si="325"/>
        <v>0</v>
      </c>
      <c r="AB1656" s="372">
        <f t="shared" si="325"/>
        <v>0</v>
      </c>
      <c r="AC1656" s="372">
        <f t="shared" si="325"/>
        <v>0</v>
      </c>
      <c r="AD1656" s="372">
        <f t="shared" si="325"/>
        <v>0</v>
      </c>
      <c r="AE1656" s="372">
        <f t="shared" si="325"/>
        <v>0</v>
      </c>
      <c r="AF1656" s="346">
        <f t="shared" si="323"/>
        <v>0</v>
      </c>
      <c r="AG1656" s="346">
        <f>IF(C1656=Allgemeines!$C$12,SAV!$V1656-SAV!$AH1656,HLOOKUP(Allgemeines!$C$12-1,$AI$4:$AO$2000,ROW(C1656)-3,FALSE)-$AH1656)</f>
        <v>0</v>
      </c>
      <c r="AH1656" s="346">
        <f>HLOOKUP(Allgemeines!$C$12,$AI$4:$AO$2000,ROW(C1656)-3,FALSE)</f>
        <v>0</v>
      </c>
      <c r="AI1656" s="346">
        <f t="shared" si="314"/>
        <v>0</v>
      </c>
      <c r="AJ1656" s="346">
        <f t="shared" si="315"/>
        <v>0</v>
      </c>
      <c r="AK1656" s="346">
        <f t="shared" si="316"/>
        <v>0</v>
      </c>
      <c r="AL1656" s="346">
        <f t="shared" si="317"/>
        <v>0</v>
      </c>
      <c r="AM1656" s="346">
        <f t="shared" si="318"/>
        <v>0</v>
      </c>
      <c r="AN1656" s="346">
        <f t="shared" si="319"/>
        <v>0</v>
      </c>
      <c r="AO1656" s="346">
        <f t="shared" si="320"/>
        <v>0</v>
      </c>
    </row>
    <row r="1657" spans="1:41" x14ac:dyDescent="0.25">
      <c r="A1657" s="369"/>
      <c r="B1657" s="369"/>
      <c r="C1657" s="370"/>
      <c r="D1657" s="369"/>
      <c r="E1657" s="369"/>
      <c r="F1657" s="369"/>
      <c r="G1657" s="344">
        <f t="shared" si="321"/>
        <v>0</v>
      </c>
      <c r="H1657" s="369"/>
      <c r="I1657" s="369"/>
      <c r="J1657" s="369"/>
      <c r="K1657" s="369"/>
      <c r="L1657" s="369"/>
      <c r="M1657" s="369"/>
      <c r="N1657" s="369"/>
      <c r="O1657" s="369"/>
      <c r="P1657" s="371"/>
      <c r="Q1657" s="465">
        <f>IF(C1657&gt;Allgemeines!$C$12,0,SUM(G1657,H1657,J1657,K1657,M1657:N1657)-SUM(I1657,L1657,O1657:P1657))</f>
        <v>0</v>
      </c>
      <c r="R1657" s="369"/>
      <c r="S1657" s="369"/>
      <c r="T1657" s="369"/>
      <c r="U1657" s="369"/>
      <c r="V1657" s="344">
        <f t="shared" si="322"/>
        <v>0</v>
      </c>
      <c r="W1657" s="345">
        <f>IF(ISBLANK($B1657),0,VLOOKUP($B1657,Listen!$A$2:$C$45,2,FALSE))</f>
        <v>0</v>
      </c>
      <c r="X1657" s="345">
        <f>IF(ISBLANK($B1657),0,VLOOKUP($B1657,Listen!$A$2:$C$45,3,FALSE))</f>
        <v>0</v>
      </c>
      <c r="Y1657" s="372">
        <f t="shared" si="324"/>
        <v>0</v>
      </c>
      <c r="Z1657" s="372">
        <f t="shared" si="325"/>
        <v>0</v>
      </c>
      <c r="AA1657" s="372">
        <f t="shared" si="325"/>
        <v>0</v>
      </c>
      <c r="AB1657" s="372">
        <f t="shared" si="325"/>
        <v>0</v>
      </c>
      <c r="AC1657" s="372">
        <f t="shared" si="325"/>
        <v>0</v>
      </c>
      <c r="AD1657" s="372">
        <f t="shared" si="325"/>
        <v>0</v>
      </c>
      <c r="AE1657" s="372">
        <f t="shared" si="325"/>
        <v>0</v>
      </c>
      <c r="AF1657" s="346">
        <f t="shared" si="323"/>
        <v>0</v>
      </c>
      <c r="AG1657" s="346">
        <f>IF(C1657=Allgemeines!$C$12,SAV!$V1657-SAV!$AH1657,HLOOKUP(Allgemeines!$C$12-1,$AI$4:$AO$2000,ROW(C1657)-3,FALSE)-$AH1657)</f>
        <v>0</v>
      </c>
      <c r="AH1657" s="346">
        <f>HLOOKUP(Allgemeines!$C$12,$AI$4:$AO$2000,ROW(C1657)-3,FALSE)</f>
        <v>0</v>
      </c>
      <c r="AI1657" s="346">
        <f t="shared" si="314"/>
        <v>0</v>
      </c>
      <c r="AJ1657" s="346">
        <f t="shared" si="315"/>
        <v>0</v>
      </c>
      <c r="AK1657" s="346">
        <f t="shared" si="316"/>
        <v>0</v>
      </c>
      <c r="AL1657" s="346">
        <f t="shared" si="317"/>
        <v>0</v>
      </c>
      <c r="AM1657" s="346">
        <f t="shared" si="318"/>
        <v>0</v>
      </c>
      <c r="AN1657" s="346">
        <f t="shared" si="319"/>
        <v>0</v>
      </c>
      <c r="AO1657" s="346">
        <f t="shared" si="320"/>
        <v>0</v>
      </c>
    </row>
    <row r="1658" spans="1:41" x14ac:dyDescent="0.25">
      <c r="A1658" s="369"/>
      <c r="B1658" s="369"/>
      <c r="C1658" s="370"/>
      <c r="D1658" s="369"/>
      <c r="E1658" s="369"/>
      <c r="F1658" s="369"/>
      <c r="G1658" s="344">
        <f t="shared" si="321"/>
        <v>0</v>
      </c>
      <c r="H1658" s="369"/>
      <c r="I1658" s="369"/>
      <c r="J1658" s="369"/>
      <c r="K1658" s="369"/>
      <c r="L1658" s="369"/>
      <c r="M1658" s="369"/>
      <c r="N1658" s="369"/>
      <c r="O1658" s="369"/>
      <c r="P1658" s="371"/>
      <c r="Q1658" s="465">
        <f>IF(C1658&gt;Allgemeines!$C$12,0,SUM(G1658,H1658,J1658,K1658,M1658:N1658)-SUM(I1658,L1658,O1658:P1658))</f>
        <v>0</v>
      </c>
      <c r="R1658" s="369"/>
      <c r="S1658" s="369"/>
      <c r="T1658" s="369"/>
      <c r="U1658" s="369"/>
      <c r="V1658" s="344">
        <f t="shared" si="322"/>
        <v>0</v>
      </c>
      <c r="W1658" s="345">
        <f>IF(ISBLANK($B1658),0,VLOOKUP($B1658,Listen!$A$2:$C$45,2,FALSE))</f>
        <v>0</v>
      </c>
      <c r="X1658" s="345">
        <f>IF(ISBLANK($B1658),0,VLOOKUP($B1658,Listen!$A$2:$C$45,3,FALSE))</f>
        <v>0</v>
      </c>
      <c r="Y1658" s="372">
        <f t="shared" si="324"/>
        <v>0</v>
      </c>
      <c r="Z1658" s="372">
        <f t="shared" si="325"/>
        <v>0</v>
      </c>
      <c r="AA1658" s="372">
        <f t="shared" si="325"/>
        <v>0</v>
      </c>
      <c r="AB1658" s="372">
        <f t="shared" si="325"/>
        <v>0</v>
      </c>
      <c r="AC1658" s="372">
        <f t="shared" si="325"/>
        <v>0</v>
      </c>
      <c r="AD1658" s="372">
        <f t="shared" si="325"/>
        <v>0</v>
      </c>
      <c r="AE1658" s="372">
        <f t="shared" si="325"/>
        <v>0</v>
      </c>
      <c r="AF1658" s="346">
        <f t="shared" si="323"/>
        <v>0</v>
      </c>
      <c r="AG1658" s="346">
        <f>IF(C1658=Allgemeines!$C$12,SAV!$V1658-SAV!$AH1658,HLOOKUP(Allgemeines!$C$12-1,$AI$4:$AO$2000,ROW(C1658)-3,FALSE)-$AH1658)</f>
        <v>0</v>
      </c>
      <c r="AH1658" s="346">
        <f>HLOOKUP(Allgemeines!$C$12,$AI$4:$AO$2000,ROW(C1658)-3,FALSE)</f>
        <v>0</v>
      </c>
      <c r="AI1658" s="346">
        <f t="shared" si="314"/>
        <v>0</v>
      </c>
      <c r="AJ1658" s="346">
        <f t="shared" si="315"/>
        <v>0</v>
      </c>
      <c r="AK1658" s="346">
        <f t="shared" si="316"/>
        <v>0</v>
      </c>
      <c r="AL1658" s="346">
        <f t="shared" si="317"/>
        <v>0</v>
      </c>
      <c r="AM1658" s="346">
        <f t="shared" si="318"/>
        <v>0</v>
      </c>
      <c r="AN1658" s="346">
        <f t="shared" si="319"/>
        <v>0</v>
      </c>
      <c r="AO1658" s="346">
        <f t="shared" si="320"/>
        <v>0</v>
      </c>
    </row>
    <row r="1659" spans="1:41" x14ac:dyDescent="0.25">
      <c r="A1659" s="369"/>
      <c r="B1659" s="369"/>
      <c r="C1659" s="370"/>
      <c r="D1659" s="369"/>
      <c r="E1659" s="369"/>
      <c r="F1659" s="369"/>
      <c r="G1659" s="344">
        <f t="shared" si="321"/>
        <v>0</v>
      </c>
      <c r="H1659" s="369"/>
      <c r="I1659" s="369"/>
      <c r="J1659" s="369"/>
      <c r="K1659" s="369"/>
      <c r="L1659" s="369"/>
      <c r="M1659" s="369"/>
      <c r="N1659" s="369"/>
      <c r="O1659" s="369"/>
      <c r="P1659" s="371"/>
      <c r="Q1659" s="465">
        <f>IF(C1659&gt;Allgemeines!$C$12,0,SUM(G1659,H1659,J1659,K1659,M1659:N1659)-SUM(I1659,L1659,O1659:P1659))</f>
        <v>0</v>
      </c>
      <c r="R1659" s="369"/>
      <c r="S1659" s="369"/>
      <c r="T1659" s="369"/>
      <c r="U1659" s="369"/>
      <c r="V1659" s="344">
        <f t="shared" si="322"/>
        <v>0</v>
      </c>
      <c r="W1659" s="345">
        <f>IF(ISBLANK($B1659),0,VLOOKUP($B1659,Listen!$A$2:$C$45,2,FALSE))</f>
        <v>0</v>
      </c>
      <c r="X1659" s="345">
        <f>IF(ISBLANK($B1659),0,VLOOKUP($B1659,Listen!$A$2:$C$45,3,FALSE))</f>
        <v>0</v>
      </c>
      <c r="Y1659" s="372">
        <f t="shared" si="324"/>
        <v>0</v>
      </c>
      <c r="Z1659" s="372">
        <f t="shared" si="325"/>
        <v>0</v>
      </c>
      <c r="AA1659" s="372">
        <f t="shared" si="325"/>
        <v>0</v>
      </c>
      <c r="AB1659" s="372">
        <f t="shared" si="325"/>
        <v>0</v>
      </c>
      <c r="AC1659" s="372">
        <f t="shared" si="325"/>
        <v>0</v>
      </c>
      <c r="AD1659" s="372">
        <f t="shared" si="325"/>
        <v>0</v>
      </c>
      <c r="AE1659" s="372">
        <f t="shared" si="325"/>
        <v>0</v>
      </c>
      <c r="AF1659" s="346">
        <f t="shared" si="323"/>
        <v>0</v>
      </c>
      <c r="AG1659" s="346">
        <f>IF(C1659=Allgemeines!$C$12,SAV!$V1659-SAV!$AH1659,HLOOKUP(Allgemeines!$C$12-1,$AI$4:$AO$2000,ROW(C1659)-3,FALSE)-$AH1659)</f>
        <v>0</v>
      </c>
      <c r="AH1659" s="346">
        <f>HLOOKUP(Allgemeines!$C$12,$AI$4:$AO$2000,ROW(C1659)-3,FALSE)</f>
        <v>0</v>
      </c>
      <c r="AI1659" s="346">
        <f t="shared" si="314"/>
        <v>0</v>
      </c>
      <c r="AJ1659" s="346">
        <f t="shared" si="315"/>
        <v>0</v>
      </c>
      <c r="AK1659" s="346">
        <f t="shared" si="316"/>
        <v>0</v>
      </c>
      <c r="AL1659" s="346">
        <f t="shared" si="317"/>
        <v>0</v>
      </c>
      <c r="AM1659" s="346">
        <f t="shared" si="318"/>
        <v>0</v>
      </c>
      <c r="AN1659" s="346">
        <f t="shared" si="319"/>
        <v>0</v>
      </c>
      <c r="AO1659" s="346">
        <f t="shared" si="320"/>
        <v>0</v>
      </c>
    </row>
    <row r="1660" spans="1:41" x14ac:dyDescent="0.25">
      <c r="A1660" s="369"/>
      <c r="B1660" s="369"/>
      <c r="C1660" s="370"/>
      <c r="D1660" s="369"/>
      <c r="E1660" s="369"/>
      <c r="F1660" s="369"/>
      <c r="G1660" s="344">
        <f t="shared" si="321"/>
        <v>0</v>
      </c>
      <c r="H1660" s="369"/>
      <c r="I1660" s="369"/>
      <c r="J1660" s="369"/>
      <c r="K1660" s="369"/>
      <c r="L1660" s="369"/>
      <c r="M1660" s="369"/>
      <c r="N1660" s="369"/>
      <c r="O1660" s="369"/>
      <c r="P1660" s="371"/>
      <c r="Q1660" s="465">
        <f>IF(C1660&gt;Allgemeines!$C$12,0,SUM(G1660,H1660,J1660,K1660,M1660:N1660)-SUM(I1660,L1660,O1660:P1660))</f>
        <v>0</v>
      </c>
      <c r="R1660" s="369"/>
      <c r="S1660" s="369"/>
      <c r="T1660" s="369"/>
      <c r="U1660" s="369"/>
      <c r="V1660" s="344">
        <f t="shared" si="322"/>
        <v>0</v>
      </c>
      <c r="W1660" s="345">
        <f>IF(ISBLANK($B1660),0,VLOOKUP($B1660,Listen!$A$2:$C$45,2,FALSE))</f>
        <v>0</v>
      </c>
      <c r="X1660" s="345">
        <f>IF(ISBLANK($B1660),0,VLOOKUP($B1660,Listen!$A$2:$C$45,3,FALSE))</f>
        <v>0</v>
      </c>
      <c r="Y1660" s="372">
        <f t="shared" si="324"/>
        <v>0</v>
      </c>
      <c r="Z1660" s="372">
        <f t="shared" si="325"/>
        <v>0</v>
      </c>
      <c r="AA1660" s="372">
        <f t="shared" si="325"/>
        <v>0</v>
      </c>
      <c r="AB1660" s="372">
        <f t="shared" si="325"/>
        <v>0</v>
      </c>
      <c r="AC1660" s="372">
        <f t="shared" si="325"/>
        <v>0</v>
      </c>
      <c r="AD1660" s="372">
        <f t="shared" si="325"/>
        <v>0</v>
      </c>
      <c r="AE1660" s="372">
        <f t="shared" si="325"/>
        <v>0</v>
      </c>
      <c r="AF1660" s="346">
        <f t="shared" si="323"/>
        <v>0</v>
      </c>
      <c r="AG1660" s="346">
        <f>IF(C1660=Allgemeines!$C$12,SAV!$V1660-SAV!$AH1660,HLOOKUP(Allgemeines!$C$12-1,$AI$4:$AO$2000,ROW(C1660)-3,FALSE)-$AH1660)</f>
        <v>0</v>
      </c>
      <c r="AH1660" s="346">
        <f>HLOOKUP(Allgemeines!$C$12,$AI$4:$AO$2000,ROW(C1660)-3,FALSE)</f>
        <v>0</v>
      </c>
      <c r="AI1660" s="346">
        <f t="shared" si="314"/>
        <v>0</v>
      </c>
      <c r="AJ1660" s="346">
        <f t="shared" si="315"/>
        <v>0</v>
      </c>
      <c r="AK1660" s="346">
        <f t="shared" si="316"/>
        <v>0</v>
      </c>
      <c r="AL1660" s="346">
        <f t="shared" si="317"/>
        <v>0</v>
      </c>
      <c r="AM1660" s="346">
        <f t="shared" si="318"/>
        <v>0</v>
      </c>
      <c r="AN1660" s="346">
        <f t="shared" si="319"/>
        <v>0</v>
      </c>
      <c r="AO1660" s="346">
        <f t="shared" si="320"/>
        <v>0</v>
      </c>
    </row>
    <row r="1661" spans="1:41" x14ac:dyDescent="0.25">
      <c r="A1661" s="369"/>
      <c r="B1661" s="369"/>
      <c r="C1661" s="370"/>
      <c r="D1661" s="369"/>
      <c r="E1661" s="369"/>
      <c r="F1661" s="369"/>
      <c r="G1661" s="344">
        <f t="shared" si="321"/>
        <v>0</v>
      </c>
      <c r="H1661" s="369"/>
      <c r="I1661" s="369"/>
      <c r="J1661" s="369"/>
      <c r="K1661" s="369"/>
      <c r="L1661" s="369"/>
      <c r="M1661" s="369"/>
      <c r="N1661" s="369"/>
      <c r="O1661" s="369"/>
      <c r="P1661" s="371"/>
      <c r="Q1661" s="465">
        <f>IF(C1661&gt;Allgemeines!$C$12,0,SUM(G1661,H1661,J1661,K1661,M1661:N1661)-SUM(I1661,L1661,O1661:P1661))</f>
        <v>0</v>
      </c>
      <c r="R1661" s="369"/>
      <c r="S1661" s="369"/>
      <c r="T1661" s="369"/>
      <c r="U1661" s="369"/>
      <c r="V1661" s="344">
        <f t="shared" si="322"/>
        <v>0</v>
      </c>
      <c r="W1661" s="345">
        <f>IF(ISBLANK($B1661),0,VLOOKUP($B1661,Listen!$A$2:$C$45,2,FALSE))</f>
        <v>0</v>
      </c>
      <c r="X1661" s="345">
        <f>IF(ISBLANK($B1661),0,VLOOKUP($B1661,Listen!$A$2:$C$45,3,FALSE))</f>
        <v>0</v>
      </c>
      <c r="Y1661" s="372">
        <f t="shared" si="324"/>
        <v>0</v>
      </c>
      <c r="Z1661" s="372">
        <f t="shared" si="325"/>
        <v>0</v>
      </c>
      <c r="AA1661" s="372">
        <f t="shared" si="325"/>
        <v>0</v>
      </c>
      <c r="AB1661" s="372">
        <f t="shared" si="325"/>
        <v>0</v>
      </c>
      <c r="AC1661" s="372">
        <f t="shared" si="325"/>
        <v>0</v>
      </c>
      <c r="AD1661" s="372">
        <f t="shared" si="325"/>
        <v>0</v>
      </c>
      <c r="AE1661" s="372">
        <f t="shared" si="325"/>
        <v>0</v>
      </c>
      <c r="AF1661" s="346">
        <f t="shared" si="323"/>
        <v>0</v>
      </c>
      <c r="AG1661" s="346">
        <f>IF(C1661=Allgemeines!$C$12,SAV!$V1661-SAV!$AH1661,HLOOKUP(Allgemeines!$C$12-1,$AI$4:$AO$2000,ROW(C1661)-3,FALSE)-$AH1661)</f>
        <v>0</v>
      </c>
      <c r="AH1661" s="346">
        <f>HLOOKUP(Allgemeines!$C$12,$AI$4:$AO$2000,ROW(C1661)-3,FALSE)</f>
        <v>0</v>
      </c>
      <c r="AI1661" s="346">
        <f t="shared" si="314"/>
        <v>0</v>
      </c>
      <c r="AJ1661" s="346">
        <f t="shared" si="315"/>
        <v>0</v>
      </c>
      <c r="AK1661" s="346">
        <f t="shared" si="316"/>
        <v>0</v>
      </c>
      <c r="AL1661" s="346">
        <f t="shared" si="317"/>
        <v>0</v>
      </c>
      <c r="AM1661" s="346">
        <f t="shared" si="318"/>
        <v>0</v>
      </c>
      <c r="AN1661" s="346">
        <f t="shared" si="319"/>
        <v>0</v>
      </c>
      <c r="AO1661" s="346">
        <f t="shared" si="320"/>
        <v>0</v>
      </c>
    </row>
    <row r="1662" spans="1:41" x14ac:dyDescent="0.25">
      <c r="A1662" s="369"/>
      <c r="B1662" s="369"/>
      <c r="C1662" s="370"/>
      <c r="D1662" s="369"/>
      <c r="E1662" s="369"/>
      <c r="F1662" s="369"/>
      <c r="G1662" s="344">
        <f t="shared" si="321"/>
        <v>0</v>
      </c>
      <c r="H1662" s="369"/>
      <c r="I1662" s="369"/>
      <c r="J1662" s="369"/>
      <c r="K1662" s="369"/>
      <c r="L1662" s="369"/>
      <c r="M1662" s="369"/>
      <c r="N1662" s="369"/>
      <c r="O1662" s="369"/>
      <c r="P1662" s="371"/>
      <c r="Q1662" s="465">
        <f>IF(C1662&gt;Allgemeines!$C$12,0,SUM(G1662,H1662,J1662,K1662,M1662:N1662)-SUM(I1662,L1662,O1662:P1662))</f>
        <v>0</v>
      </c>
      <c r="R1662" s="369"/>
      <c r="S1662" s="369"/>
      <c r="T1662" s="369"/>
      <c r="U1662" s="369"/>
      <c r="V1662" s="344">
        <f t="shared" si="322"/>
        <v>0</v>
      </c>
      <c r="W1662" s="345">
        <f>IF(ISBLANK($B1662),0,VLOOKUP($B1662,Listen!$A$2:$C$45,2,FALSE))</f>
        <v>0</v>
      </c>
      <c r="X1662" s="345">
        <f>IF(ISBLANK($B1662),0,VLOOKUP($B1662,Listen!$A$2:$C$45,3,FALSE))</f>
        <v>0</v>
      </c>
      <c r="Y1662" s="372">
        <f t="shared" si="324"/>
        <v>0</v>
      </c>
      <c r="Z1662" s="372">
        <f t="shared" si="325"/>
        <v>0</v>
      </c>
      <c r="AA1662" s="372">
        <f t="shared" si="325"/>
        <v>0</v>
      </c>
      <c r="AB1662" s="372">
        <f t="shared" si="325"/>
        <v>0</v>
      </c>
      <c r="AC1662" s="372">
        <f t="shared" si="325"/>
        <v>0</v>
      </c>
      <c r="AD1662" s="372">
        <f t="shared" si="325"/>
        <v>0</v>
      </c>
      <c r="AE1662" s="372">
        <f t="shared" si="325"/>
        <v>0</v>
      </c>
      <c r="AF1662" s="346">
        <f t="shared" si="323"/>
        <v>0</v>
      </c>
      <c r="AG1662" s="346">
        <f>IF(C1662=Allgemeines!$C$12,SAV!$V1662-SAV!$AH1662,HLOOKUP(Allgemeines!$C$12-1,$AI$4:$AO$2000,ROW(C1662)-3,FALSE)-$AH1662)</f>
        <v>0</v>
      </c>
      <c r="AH1662" s="346">
        <f>HLOOKUP(Allgemeines!$C$12,$AI$4:$AO$2000,ROW(C1662)-3,FALSE)</f>
        <v>0</v>
      </c>
      <c r="AI1662" s="346">
        <f t="shared" si="314"/>
        <v>0</v>
      </c>
      <c r="AJ1662" s="346">
        <f t="shared" si="315"/>
        <v>0</v>
      </c>
      <c r="AK1662" s="346">
        <f t="shared" si="316"/>
        <v>0</v>
      </c>
      <c r="AL1662" s="346">
        <f t="shared" si="317"/>
        <v>0</v>
      </c>
      <c r="AM1662" s="346">
        <f t="shared" si="318"/>
        <v>0</v>
      </c>
      <c r="AN1662" s="346">
        <f t="shared" si="319"/>
        <v>0</v>
      </c>
      <c r="AO1662" s="346">
        <f t="shared" si="320"/>
        <v>0</v>
      </c>
    </row>
    <row r="1663" spans="1:41" x14ac:dyDescent="0.25">
      <c r="A1663" s="369"/>
      <c r="B1663" s="369"/>
      <c r="C1663" s="370"/>
      <c r="D1663" s="369"/>
      <c r="E1663" s="369"/>
      <c r="F1663" s="369"/>
      <c r="G1663" s="344">
        <f t="shared" si="321"/>
        <v>0</v>
      </c>
      <c r="H1663" s="369"/>
      <c r="I1663" s="369"/>
      <c r="J1663" s="369"/>
      <c r="K1663" s="369"/>
      <c r="L1663" s="369"/>
      <c r="M1663" s="369"/>
      <c r="N1663" s="369"/>
      <c r="O1663" s="369"/>
      <c r="P1663" s="371"/>
      <c r="Q1663" s="465">
        <f>IF(C1663&gt;Allgemeines!$C$12,0,SUM(G1663,H1663,J1663,K1663,M1663:N1663)-SUM(I1663,L1663,O1663:P1663))</f>
        <v>0</v>
      </c>
      <c r="R1663" s="369"/>
      <c r="S1663" s="369"/>
      <c r="T1663" s="369"/>
      <c r="U1663" s="369"/>
      <c r="V1663" s="344">
        <f t="shared" si="322"/>
        <v>0</v>
      </c>
      <c r="W1663" s="345">
        <f>IF(ISBLANK($B1663),0,VLOOKUP($B1663,Listen!$A$2:$C$45,2,FALSE))</f>
        <v>0</v>
      </c>
      <c r="X1663" s="345">
        <f>IF(ISBLANK($B1663),0,VLOOKUP($B1663,Listen!$A$2:$C$45,3,FALSE))</f>
        <v>0</v>
      </c>
      <c r="Y1663" s="372">
        <f t="shared" si="324"/>
        <v>0</v>
      </c>
      <c r="Z1663" s="372">
        <f t="shared" si="325"/>
        <v>0</v>
      </c>
      <c r="AA1663" s="372">
        <f t="shared" si="325"/>
        <v>0</v>
      </c>
      <c r="AB1663" s="372">
        <f t="shared" si="325"/>
        <v>0</v>
      </c>
      <c r="AC1663" s="372">
        <f t="shared" si="325"/>
        <v>0</v>
      </c>
      <c r="AD1663" s="372">
        <f t="shared" si="325"/>
        <v>0</v>
      </c>
      <c r="AE1663" s="372">
        <f t="shared" si="325"/>
        <v>0</v>
      </c>
      <c r="AF1663" s="346">
        <f t="shared" si="323"/>
        <v>0</v>
      </c>
      <c r="AG1663" s="346">
        <f>IF(C1663=Allgemeines!$C$12,SAV!$V1663-SAV!$AH1663,HLOOKUP(Allgemeines!$C$12-1,$AI$4:$AO$2000,ROW(C1663)-3,FALSE)-$AH1663)</f>
        <v>0</v>
      </c>
      <c r="AH1663" s="346">
        <f>HLOOKUP(Allgemeines!$C$12,$AI$4:$AO$2000,ROW(C1663)-3,FALSE)</f>
        <v>0</v>
      </c>
      <c r="AI1663" s="346">
        <f t="shared" si="314"/>
        <v>0</v>
      </c>
      <c r="AJ1663" s="346">
        <f t="shared" si="315"/>
        <v>0</v>
      </c>
      <c r="AK1663" s="346">
        <f t="shared" si="316"/>
        <v>0</v>
      </c>
      <c r="AL1663" s="346">
        <f t="shared" si="317"/>
        <v>0</v>
      </c>
      <c r="AM1663" s="346">
        <f t="shared" si="318"/>
        <v>0</v>
      </c>
      <c r="AN1663" s="346">
        <f t="shared" si="319"/>
        <v>0</v>
      </c>
      <c r="AO1663" s="346">
        <f t="shared" si="320"/>
        <v>0</v>
      </c>
    </row>
    <row r="1664" spans="1:41" x14ac:dyDescent="0.25">
      <c r="A1664" s="369"/>
      <c r="B1664" s="369"/>
      <c r="C1664" s="370"/>
      <c r="D1664" s="369"/>
      <c r="E1664" s="369"/>
      <c r="F1664" s="369"/>
      <c r="G1664" s="344">
        <f t="shared" si="321"/>
        <v>0</v>
      </c>
      <c r="H1664" s="369"/>
      <c r="I1664" s="369"/>
      <c r="J1664" s="369"/>
      <c r="K1664" s="369"/>
      <c r="L1664" s="369"/>
      <c r="M1664" s="369"/>
      <c r="N1664" s="369"/>
      <c r="O1664" s="369"/>
      <c r="P1664" s="371"/>
      <c r="Q1664" s="465">
        <f>IF(C1664&gt;Allgemeines!$C$12,0,SUM(G1664,H1664,J1664,K1664,M1664:N1664)-SUM(I1664,L1664,O1664:P1664))</f>
        <v>0</v>
      </c>
      <c r="R1664" s="369"/>
      <c r="S1664" s="369"/>
      <c r="T1664" s="369"/>
      <c r="U1664" s="369"/>
      <c r="V1664" s="344">
        <f t="shared" si="322"/>
        <v>0</v>
      </c>
      <c r="W1664" s="345">
        <f>IF(ISBLANK($B1664),0,VLOOKUP($B1664,Listen!$A$2:$C$45,2,FALSE))</f>
        <v>0</v>
      </c>
      <c r="X1664" s="345">
        <f>IF(ISBLANK($B1664),0,VLOOKUP($B1664,Listen!$A$2:$C$45,3,FALSE))</f>
        <v>0</v>
      </c>
      <c r="Y1664" s="372">
        <f t="shared" si="324"/>
        <v>0</v>
      </c>
      <c r="Z1664" s="372">
        <f t="shared" si="325"/>
        <v>0</v>
      </c>
      <c r="AA1664" s="372">
        <f t="shared" si="325"/>
        <v>0</v>
      </c>
      <c r="AB1664" s="372">
        <f t="shared" si="325"/>
        <v>0</v>
      </c>
      <c r="AC1664" s="372">
        <f t="shared" si="325"/>
        <v>0</v>
      </c>
      <c r="AD1664" s="372">
        <f t="shared" si="325"/>
        <v>0</v>
      </c>
      <c r="AE1664" s="372">
        <f t="shared" si="325"/>
        <v>0</v>
      </c>
      <c r="AF1664" s="346">
        <f t="shared" si="323"/>
        <v>0</v>
      </c>
      <c r="AG1664" s="346">
        <f>IF(C1664=Allgemeines!$C$12,SAV!$V1664-SAV!$AH1664,HLOOKUP(Allgemeines!$C$12-1,$AI$4:$AO$2000,ROW(C1664)-3,FALSE)-$AH1664)</f>
        <v>0</v>
      </c>
      <c r="AH1664" s="346">
        <f>HLOOKUP(Allgemeines!$C$12,$AI$4:$AO$2000,ROW(C1664)-3,FALSE)</f>
        <v>0</v>
      </c>
      <c r="AI1664" s="346">
        <f t="shared" si="314"/>
        <v>0</v>
      </c>
      <c r="AJ1664" s="346">
        <f t="shared" si="315"/>
        <v>0</v>
      </c>
      <c r="AK1664" s="346">
        <f t="shared" si="316"/>
        <v>0</v>
      </c>
      <c r="AL1664" s="346">
        <f t="shared" si="317"/>
        <v>0</v>
      </c>
      <c r="AM1664" s="346">
        <f t="shared" si="318"/>
        <v>0</v>
      </c>
      <c r="AN1664" s="346">
        <f t="shared" si="319"/>
        <v>0</v>
      </c>
      <c r="AO1664" s="346">
        <f t="shared" si="320"/>
        <v>0</v>
      </c>
    </row>
    <row r="1665" spans="1:41" x14ac:dyDescent="0.25">
      <c r="A1665" s="369"/>
      <c r="B1665" s="369"/>
      <c r="C1665" s="370"/>
      <c r="D1665" s="369"/>
      <c r="E1665" s="369"/>
      <c r="F1665" s="369"/>
      <c r="G1665" s="344">
        <f t="shared" si="321"/>
        <v>0</v>
      </c>
      <c r="H1665" s="369"/>
      <c r="I1665" s="369"/>
      <c r="J1665" s="369"/>
      <c r="K1665" s="369"/>
      <c r="L1665" s="369"/>
      <c r="M1665" s="369"/>
      <c r="N1665" s="369"/>
      <c r="O1665" s="369"/>
      <c r="P1665" s="371"/>
      <c r="Q1665" s="465">
        <f>IF(C1665&gt;Allgemeines!$C$12,0,SUM(G1665,H1665,J1665,K1665,M1665:N1665)-SUM(I1665,L1665,O1665:P1665))</f>
        <v>0</v>
      </c>
      <c r="R1665" s="369"/>
      <c r="S1665" s="369"/>
      <c r="T1665" s="369"/>
      <c r="U1665" s="369"/>
      <c r="V1665" s="344">
        <f t="shared" si="322"/>
        <v>0</v>
      </c>
      <c r="W1665" s="345">
        <f>IF(ISBLANK($B1665),0,VLOOKUP($B1665,Listen!$A$2:$C$45,2,FALSE))</f>
        <v>0</v>
      </c>
      <c r="X1665" s="345">
        <f>IF(ISBLANK($B1665),0,VLOOKUP($B1665,Listen!$A$2:$C$45,3,FALSE))</f>
        <v>0</v>
      </c>
      <c r="Y1665" s="372">
        <f t="shared" si="324"/>
        <v>0</v>
      </c>
      <c r="Z1665" s="372">
        <f t="shared" si="325"/>
        <v>0</v>
      </c>
      <c r="AA1665" s="372">
        <f t="shared" si="325"/>
        <v>0</v>
      </c>
      <c r="AB1665" s="372">
        <f t="shared" si="325"/>
        <v>0</v>
      </c>
      <c r="AC1665" s="372">
        <f t="shared" si="325"/>
        <v>0</v>
      </c>
      <c r="AD1665" s="372">
        <f t="shared" si="325"/>
        <v>0</v>
      </c>
      <c r="AE1665" s="372">
        <f t="shared" si="325"/>
        <v>0</v>
      </c>
      <c r="AF1665" s="346">
        <f t="shared" si="323"/>
        <v>0</v>
      </c>
      <c r="AG1665" s="346">
        <f>IF(C1665=Allgemeines!$C$12,SAV!$V1665-SAV!$AH1665,HLOOKUP(Allgemeines!$C$12-1,$AI$4:$AO$2000,ROW(C1665)-3,FALSE)-$AH1665)</f>
        <v>0</v>
      </c>
      <c r="AH1665" s="346">
        <f>HLOOKUP(Allgemeines!$C$12,$AI$4:$AO$2000,ROW(C1665)-3,FALSE)</f>
        <v>0</v>
      </c>
      <c r="AI1665" s="346">
        <f t="shared" si="314"/>
        <v>0</v>
      </c>
      <c r="AJ1665" s="346">
        <f t="shared" si="315"/>
        <v>0</v>
      </c>
      <c r="AK1665" s="346">
        <f t="shared" si="316"/>
        <v>0</v>
      </c>
      <c r="AL1665" s="346">
        <f t="shared" si="317"/>
        <v>0</v>
      </c>
      <c r="AM1665" s="346">
        <f t="shared" si="318"/>
        <v>0</v>
      </c>
      <c r="AN1665" s="346">
        <f t="shared" si="319"/>
        <v>0</v>
      </c>
      <c r="AO1665" s="346">
        <f t="shared" si="320"/>
        <v>0</v>
      </c>
    </row>
    <row r="1666" spans="1:41" x14ac:dyDescent="0.25">
      <c r="A1666" s="369"/>
      <c r="B1666" s="369"/>
      <c r="C1666" s="370"/>
      <c r="D1666" s="369"/>
      <c r="E1666" s="369"/>
      <c r="F1666" s="369"/>
      <c r="G1666" s="344">
        <f t="shared" si="321"/>
        <v>0</v>
      </c>
      <c r="H1666" s="369"/>
      <c r="I1666" s="369"/>
      <c r="J1666" s="369"/>
      <c r="K1666" s="369"/>
      <c r="L1666" s="369"/>
      <c r="M1666" s="369"/>
      <c r="N1666" s="369"/>
      <c r="O1666" s="369"/>
      <c r="P1666" s="371"/>
      <c r="Q1666" s="465">
        <f>IF(C1666&gt;Allgemeines!$C$12,0,SUM(G1666,H1666,J1666,K1666,M1666:N1666)-SUM(I1666,L1666,O1666:P1666))</f>
        <v>0</v>
      </c>
      <c r="R1666" s="369"/>
      <c r="S1666" s="369"/>
      <c r="T1666" s="369"/>
      <c r="U1666" s="369"/>
      <c r="V1666" s="344">
        <f t="shared" si="322"/>
        <v>0</v>
      </c>
      <c r="W1666" s="345">
        <f>IF(ISBLANK($B1666),0,VLOOKUP($B1666,Listen!$A$2:$C$45,2,FALSE))</f>
        <v>0</v>
      </c>
      <c r="X1666" s="345">
        <f>IF(ISBLANK($B1666),0,VLOOKUP($B1666,Listen!$A$2:$C$45,3,FALSE))</f>
        <v>0</v>
      </c>
      <c r="Y1666" s="372">
        <f t="shared" si="324"/>
        <v>0</v>
      </c>
      <c r="Z1666" s="372">
        <f t="shared" si="325"/>
        <v>0</v>
      </c>
      <c r="AA1666" s="372">
        <f t="shared" si="325"/>
        <v>0</v>
      </c>
      <c r="AB1666" s="372">
        <f t="shared" si="325"/>
        <v>0</v>
      </c>
      <c r="AC1666" s="372">
        <f t="shared" si="325"/>
        <v>0</v>
      </c>
      <c r="AD1666" s="372">
        <f t="shared" si="325"/>
        <v>0</v>
      </c>
      <c r="AE1666" s="372">
        <f t="shared" si="325"/>
        <v>0</v>
      </c>
      <c r="AF1666" s="346">
        <f t="shared" si="323"/>
        <v>0</v>
      </c>
      <c r="AG1666" s="346">
        <f>IF(C1666=Allgemeines!$C$12,SAV!$V1666-SAV!$AH1666,HLOOKUP(Allgemeines!$C$12-1,$AI$4:$AO$2000,ROW(C1666)-3,FALSE)-$AH1666)</f>
        <v>0</v>
      </c>
      <c r="AH1666" s="346">
        <f>HLOOKUP(Allgemeines!$C$12,$AI$4:$AO$2000,ROW(C1666)-3,FALSE)</f>
        <v>0</v>
      </c>
      <c r="AI1666" s="346">
        <f t="shared" si="314"/>
        <v>0</v>
      </c>
      <c r="AJ1666" s="346">
        <f t="shared" si="315"/>
        <v>0</v>
      </c>
      <c r="AK1666" s="346">
        <f t="shared" si="316"/>
        <v>0</v>
      </c>
      <c r="AL1666" s="346">
        <f t="shared" si="317"/>
        <v>0</v>
      </c>
      <c r="AM1666" s="346">
        <f t="shared" si="318"/>
        <v>0</v>
      </c>
      <c r="AN1666" s="346">
        <f t="shared" si="319"/>
        <v>0</v>
      </c>
      <c r="AO1666" s="346">
        <f t="shared" si="320"/>
        <v>0</v>
      </c>
    </row>
    <row r="1667" spans="1:41" x14ac:dyDescent="0.25">
      <c r="A1667" s="369"/>
      <c r="B1667" s="369"/>
      <c r="C1667" s="370"/>
      <c r="D1667" s="369"/>
      <c r="E1667" s="369"/>
      <c r="F1667" s="369"/>
      <c r="G1667" s="344">
        <f t="shared" si="321"/>
        <v>0</v>
      </c>
      <c r="H1667" s="369"/>
      <c r="I1667" s="369"/>
      <c r="J1667" s="369"/>
      <c r="K1667" s="369"/>
      <c r="L1667" s="369"/>
      <c r="M1667" s="369"/>
      <c r="N1667" s="369"/>
      <c r="O1667" s="369"/>
      <c r="P1667" s="371"/>
      <c r="Q1667" s="465">
        <f>IF(C1667&gt;Allgemeines!$C$12,0,SUM(G1667,H1667,J1667,K1667,M1667:N1667)-SUM(I1667,L1667,O1667:P1667))</f>
        <v>0</v>
      </c>
      <c r="R1667" s="369"/>
      <c r="S1667" s="369"/>
      <c r="T1667" s="369"/>
      <c r="U1667" s="369"/>
      <c r="V1667" s="344">
        <f t="shared" si="322"/>
        <v>0</v>
      </c>
      <c r="W1667" s="345">
        <f>IF(ISBLANK($B1667),0,VLOOKUP($B1667,Listen!$A$2:$C$45,2,FALSE))</f>
        <v>0</v>
      </c>
      <c r="X1667" s="345">
        <f>IF(ISBLANK($B1667),0,VLOOKUP($B1667,Listen!$A$2:$C$45,3,FALSE))</f>
        <v>0</v>
      </c>
      <c r="Y1667" s="372">
        <f t="shared" si="324"/>
        <v>0</v>
      </c>
      <c r="Z1667" s="372">
        <f t="shared" si="325"/>
        <v>0</v>
      </c>
      <c r="AA1667" s="372">
        <f t="shared" si="325"/>
        <v>0</v>
      </c>
      <c r="AB1667" s="372">
        <f t="shared" si="325"/>
        <v>0</v>
      </c>
      <c r="AC1667" s="372">
        <f t="shared" si="325"/>
        <v>0</v>
      </c>
      <c r="AD1667" s="372">
        <f t="shared" si="325"/>
        <v>0</v>
      </c>
      <c r="AE1667" s="372">
        <f t="shared" si="325"/>
        <v>0</v>
      </c>
      <c r="AF1667" s="346">
        <f t="shared" si="323"/>
        <v>0</v>
      </c>
      <c r="AG1667" s="346">
        <f>IF(C1667=Allgemeines!$C$12,SAV!$V1667-SAV!$AH1667,HLOOKUP(Allgemeines!$C$12-1,$AI$4:$AO$2000,ROW(C1667)-3,FALSE)-$AH1667)</f>
        <v>0</v>
      </c>
      <c r="AH1667" s="346">
        <f>HLOOKUP(Allgemeines!$C$12,$AI$4:$AO$2000,ROW(C1667)-3,FALSE)</f>
        <v>0</v>
      </c>
      <c r="AI1667" s="346">
        <f t="shared" si="314"/>
        <v>0</v>
      </c>
      <c r="AJ1667" s="346">
        <f t="shared" si="315"/>
        <v>0</v>
      </c>
      <c r="AK1667" s="346">
        <f t="shared" si="316"/>
        <v>0</v>
      </c>
      <c r="AL1667" s="346">
        <f t="shared" si="317"/>
        <v>0</v>
      </c>
      <c r="AM1667" s="346">
        <f t="shared" si="318"/>
        <v>0</v>
      </c>
      <c r="AN1667" s="346">
        <f t="shared" si="319"/>
        <v>0</v>
      </c>
      <c r="AO1667" s="346">
        <f t="shared" si="320"/>
        <v>0</v>
      </c>
    </row>
    <row r="1668" spans="1:41" x14ac:dyDescent="0.25">
      <c r="A1668" s="369"/>
      <c r="B1668" s="369"/>
      <c r="C1668" s="370"/>
      <c r="D1668" s="369"/>
      <c r="E1668" s="369"/>
      <c r="F1668" s="369"/>
      <c r="G1668" s="344">
        <f t="shared" si="321"/>
        <v>0</v>
      </c>
      <c r="H1668" s="369"/>
      <c r="I1668" s="369"/>
      <c r="J1668" s="369"/>
      <c r="K1668" s="369"/>
      <c r="L1668" s="369"/>
      <c r="M1668" s="369"/>
      <c r="N1668" s="369"/>
      <c r="O1668" s="369"/>
      <c r="P1668" s="371"/>
      <c r="Q1668" s="465">
        <f>IF(C1668&gt;Allgemeines!$C$12,0,SUM(G1668,H1668,J1668,K1668,M1668:N1668)-SUM(I1668,L1668,O1668:P1668))</f>
        <v>0</v>
      </c>
      <c r="R1668" s="369"/>
      <c r="S1668" s="369"/>
      <c r="T1668" s="369"/>
      <c r="U1668" s="369"/>
      <c r="V1668" s="344">
        <f t="shared" si="322"/>
        <v>0</v>
      </c>
      <c r="W1668" s="345">
        <f>IF(ISBLANK($B1668),0,VLOOKUP($B1668,Listen!$A$2:$C$45,2,FALSE))</f>
        <v>0</v>
      </c>
      <c r="X1668" s="345">
        <f>IF(ISBLANK($B1668),0,VLOOKUP($B1668,Listen!$A$2:$C$45,3,FALSE))</f>
        <v>0</v>
      </c>
      <c r="Y1668" s="372">
        <f t="shared" si="324"/>
        <v>0</v>
      </c>
      <c r="Z1668" s="372">
        <f t="shared" si="325"/>
        <v>0</v>
      </c>
      <c r="AA1668" s="372">
        <f t="shared" si="325"/>
        <v>0</v>
      </c>
      <c r="AB1668" s="372">
        <f t="shared" si="325"/>
        <v>0</v>
      </c>
      <c r="AC1668" s="372">
        <f t="shared" si="325"/>
        <v>0</v>
      </c>
      <c r="AD1668" s="372">
        <f t="shared" si="325"/>
        <v>0</v>
      </c>
      <c r="AE1668" s="372">
        <f t="shared" si="325"/>
        <v>0</v>
      </c>
      <c r="AF1668" s="346">
        <f t="shared" si="323"/>
        <v>0</v>
      </c>
      <c r="AG1668" s="346">
        <f>IF(C1668=Allgemeines!$C$12,SAV!$V1668-SAV!$AH1668,HLOOKUP(Allgemeines!$C$12-1,$AI$4:$AO$2000,ROW(C1668)-3,FALSE)-$AH1668)</f>
        <v>0</v>
      </c>
      <c r="AH1668" s="346">
        <f>HLOOKUP(Allgemeines!$C$12,$AI$4:$AO$2000,ROW(C1668)-3,FALSE)</f>
        <v>0</v>
      </c>
      <c r="AI1668" s="346">
        <f t="shared" si="314"/>
        <v>0</v>
      </c>
      <c r="AJ1668" s="346">
        <f t="shared" si="315"/>
        <v>0</v>
      </c>
      <c r="AK1668" s="346">
        <f t="shared" si="316"/>
        <v>0</v>
      </c>
      <c r="AL1668" s="346">
        <f t="shared" si="317"/>
        <v>0</v>
      </c>
      <c r="AM1668" s="346">
        <f t="shared" si="318"/>
        <v>0</v>
      </c>
      <c r="AN1668" s="346">
        <f t="shared" si="319"/>
        <v>0</v>
      </c>
      <c r="AO1668" s="346">
        <f t="shared" si="320"/>
        <v>0</v>
      </c>
    </row>
    <row r="1669" spans="1:41" x14ac:dyDescent="0.25">
      <c r="A1669" s="369"/>
      <c r="B1669" s="369"/>
      <c r="C1669" s="370"/>
      <c r="D1669" s="369"/>
      <c r="E1669" s="369"/>
      <c r="F1669" s="369"/>
      <c r="G1669" s="344">
        <f t="shared" si="321"/>
        <v>0</v>
      </c>
      <c r="H1669" s="369"/>
      <c r="I1669" s="369"/>
      <c r="J1669" s="369"/>
      <c r="K1669" s="369"/>
      <c r="L1669" s="369"/>
      <c r="M1669" s="369"/>
      <c r="N1669" s="369"/>
      <c r="O1669" s="369"/>
      <c r="P1669" s="371"/>
      <c r="Q1669" s="465">
        <f>IF(C1669&gt;Allgemeines!$C$12,0,SUM(G1669,H1669,J1669,K1669,M1669:N1669)-SUM(I1669,L1669,O1669:P1669))</f>
        <v>0</v>
      </c>
      <c r="R1669" s="369"/>
      <c r="S1669" s="369"/>
      <c r="T1669" s="369"/>
      <c r="U1669" s="369"/>
      <c r="V1669" s="344">
        <f t="shared" si="322"/>
        <v>0</v>
      </c>
      <c r="W1669" s="345">
        <f>IF(ISBLANK($B1669),0,VLOOKUP($B1669,Listen!$A$2:$C$45,2,FALSE))</f>
        <v>0</v>
      </c>
      <c r="X1669" s="345">
        <f>IF(ISBLANK($B1669),0,VLOOKUP($B1669,Listen!$A$2:$C$45,3,FALSE))</f>
        <v>0</v>
      </c>
      <c r="Y1669" s="372">
        <f t="shared" si="324"/>
        <v>0</v>
      </c>
      <c r="Z1669" s="372">
        <f t="shared" si="325"/>
        <v>0</v>
      </c>
      <c r="AA1669" s="372">
        <f t="shared" si="325"/>
        <v>0</v>
      </c>
      <c r="AB1669" s="372">
        <f t="shared" si="325"/>
        <v>0</v>
      </c>
      <c r="AC1669" s="372">
        <f t="shared" si="325"/>
        <v>0</v>
      </c>
      <c r="AD1669" s="372">
        <f t="shared" si="325"/>
        <v>0</v>
      </c>
      <c r="AE1669" s="372">
        <f t="shared" si="325"/>
        <v>0</v>
      </c>
      <c r="AF1669" s="346">
        <f t="shared" si="323"/>
        <v>0</v>
      </c>
      <c r="AG1669" s="346">
        <f>IF(C1669=Allgemeines!$C$12,SAV!$V1669-SAV!$AH1669,HLOOKUP(Allgemeines!$C$12-1,$AI$4:$AO$2000,ROW(C1669)-3,FALSE)-$AH1669)</f>
        <v>0</v>
      </c>
      <c r="AH1669" s="346">
        <f>HLOOKUP(Allgemeines!$C$12,$AI$4:$AO$2000,ROW(C1669)-3,FALSE)</f>
        <v>0</v>
      </c>
      <c r="AI1669" s="346">
        <f t="shared" ref="AI1669:AI1732" si="326">IF(OR($C1669=0,$V1669=0),0,IF($C1669&lt;=AI$4,$V1669-$V1669/Y1669*(AI$4-$C1669+1),0))</f>
        <v>0</v>
      </c>
      <c r="AJ1669" s="346">
        <f t="shared" ref="AJ1669:AJ1732" si="327">IF(OR($C1669=0,$V1669=0,Z1669-(AJ$4-$C1669)=0),0,IF($C1669&lt;AJ$4,AI1669-AI1669/(Z1669-(AJ$4-$C1669)),IF($C1669=AJ$4,$V1669-$V1669/Z1669,0)))</f>
        <v>0</v>
      </c>
      <c r="AK1669" s="346">
        <f t="shared" ref="AK1669:AK1732" si="328">IF(OR($C1669=0,$V1669=0,AA1669-(AK$4-$C1669)=0),0,IF($C1669&lt;AK$4,AJ1669-AJ1669/(AA1669-(AK$4-$C1669)),IF($C1669=AK$4,$V1669-$V1669/AA1669,0)))</f>
        <v>0</v>
      </c>
      <c r="AL1669" s="346">
        <f t="shared" ref="AL1669:AL1732" si="329">IF(OR($C1669=0,$V1669=0,AB1669-(AL$4-$C1669)=0),0,IF($C1669&lt;AL$4,AK1669-AK1669/(AB1669-(AL$4-$C1669)),IF($C1669=AL$4,$V1669-$V1669/AB1669,0)))</f>
        <v>0</v>
      </c>
      <c r="AM1669" s="346">
        <f t="shared" ref="AM1669:AM1732" si="330">IF(OR($C1669=0,$V1669=0,AC1669-(AM$4-$C1669)=0),0,IF($C1669&lt;AM$4,AL1669-AL1669/(AC1669-(AM$4-$C1669)),IF($C1669=AM$4,$V1669-$V1669/AC1669,0)))</f>
        <v>0</v>
      </c>
      <c r="AN1669" s="346">
        <f t="shared" ref="AN1669:AN1732" si="331">IF(OR($C1669=0,$V1669=0,AD1669-(AN$4-$C1669)=0),0,IF($C1669&lt;AN$4,AM1669-AM1669/(AD1669-(AN$4-$C1669)),IF($C1669=AN$4,$V1669-$V1669/AD1669,0)))</f>
        <v>0</v>
      </c>
      <c r="AO1669" s="346">
        <f t="shared" ref="AO1669:AO1732" si="332">IF(OR($C1669=0,$V1669=0,AE1669-(AO$4-$C1669)=0),0,IF($C1669&lt;AO$4,AN1669-AN1669/(AE1669-(AO$4-$C1669)),IF($C1669=AO$4,$V1669-$V1669/AE1669,0)))</f>
        <v>0</v>
      </c>
    </row>
    <row r="1670" spans="1:41" x14ac:dyDescent="0.25">
      <c r="A1670" s="369"/>
      <c r="B1670" s="369"/>
      <c r="C1670" s="370"/>
      <c r="D1670" s="369"/>
      <c r="E1670" s="369"/>
      <c r="F1670" s="369"/>
      <c r="G1670" s="344">
        <f t="shared" ref="G1670:G1733" si="333">D1670*E1670/100</f>
        <v>0</v>
      </c>
      <c r="H1670" s="369"/>
      <c r="I1670" s="369"/>
      <c r="J1670" s="369"/>
      <c r="K1670" s="369"/>
      <c r="L1670" s="369"/>
      <c r="M1670" s="369"/>
      <c r="N1670" s="369"/>
      <c r="O1670" s="369"/>
      <c r="P1670" s="371"/>
      <c r="Q1670" s="465">
        <f>IF(C1670&gt;Allgemeines!$C$12,0,SUM(G1670,H1670,J1670,K1670,M1670:N1670)-SUM(I1670,L1670,O1670:P1670))</f>
        <v>0</v>
      </c>
      <c r="R1670" s="369"/>
      <c r="S1670" s="369"/>
      <c r="T1670" s="369"/>
      <c r="U1670" s="369"/>
      <c r="V1670" s="344">
        <f t="shared" ref="V1670:V1733" si="334">Q1670-SUM(R1670:U1670)</f>
        <v>0</v>
      </c>
      <c r="W1670" s="345">
        <f>IF(ISBLANK($B1670),0,VLOOKUP($B1670,Listen!$A$2:$C$45,2,FALSE))</f>
        <v>0</v>
      </c>
      <c r="X1670" s="345">
        <f>IF(ISBLANK($B1670),0,VLOOKUP($B1670,Listen!$A$2:$C$45,3,FALSE))</f>
        <v>0</v>
      </c>
      <c r="Y1670" s="372">
        <f t="shared" si="324"/>
        <v>0</v>
      </c>
      <c r="Z1670" s="372">
        <f t="shared" si="325"/>
        <v>0</v>
      </c>
      <c r="AA1670" s="372">
        <f t="shared" si="325"/>
        <v>0</v>
      </c>
      <c r="AB1670" s="372">
        <f t="shared" si="325"/>
        <v>0</v>
      </c>
      <c r="AC1670" s="372">
        <f t="shared" si="325"/>
        <v>0</v>
      </c>
      <c r="AD1670" s="372">
        <f t="shared" si="325"/>
        <v>0</v>
      </c>
      <c r="AE1670" s="372">
        <f t="shared" si="325"/>
        <v>0</v>
      </c>
      <c r="AF1670" s="346">
        <f t="shared" ref="AF1670:AF1733" si="335">AH1670+AG1670</f>
        <v>0</v>
      </c>
      <c r="AG1670" s="346">
        <f>IF(C1670=Allgemeines!$C$12,SAV!$V1670-SAV!$AH1670,HLOOKUP(Allgemeines!$C$12-1,$AI$4:$AO$2000,ROW(C1670)-3,FALSE)-$AH1670)</f>
        <v>0</v>
      </c>
      <c r="AH1670" s="346">
        <f>HLOOKUP(Allgemeines!$C$12,$AI$4:$AO$2000,ROW(C1670)-3,FALSE)</f>
        <v>0</v>
      </c>
      <c r="AI1670" s="346">
        <f t="shared" si="326"/>
        <v>0</v>
      </c>
      <c r="AJ1670" s="346">
        <f t="shared" si="327"/>
        <v>0</v>
      </c>
      <c r="AK1670" s="346">
        <f t="shared" si="328"/>
        <v>0</v>
      </c>
      <c r="AL1670" s="346">
        <f t="shared" si="329"/>
        <v>0</v>
      </c>
      <c r="AM1670" s="346">
        <f t="shared" si="330"/>
        <v>0</v>
      </c>
      <c r="AN1670" s="346">
        <f t="shared" si="331"/>
        <v>0</v>
      </c>
      <c r="AO1670" s="346">
        <f t="shared" si="332"/>
        <v>0</v>
      </c>
    </row>
    <row r="1671" spans="1:41" x14ac:dyDescent="0.25">
      <c r="A1671" s="369"/>
      <c r="B1671" s="369"/>
      <c r="C1671" s="370"/>
      <c r="D1671" s="369"/>
      <c r="E1671" s="369"/>
      <c r="F1671" s="369"/>
      <c r="G1671" s="344">
        <f t="shared" si="333"/>
        <v>0</v>
      </c>
      <c r="H1671" s="369"/>
      <c r="I1671" s="369"/>
      <c r="J1671" s="369"/>
      <c r="K1671" s="369"/>
      <c r="L1671" s="369"/>
      <c r="M1671" s="369"/>
      <c r="N1671" s="369"/>
      <c r="O1671" s="369"/>
      <c r="P1671" s="371"/>
      <c r="Q1671" s="465">
        <f>IF(C1671&gt;Allgemeines!$C$12,0,SUM(G1671,H1671,J1671,K1671,M1671:N1671)-SUM(I1671,L1671,O1671:P1671))</f>
        <v>0</v>
      </c>
      <c r="R1671" s="369"/>
      <c r="S1671" s="369"/>
      <c r="T1671" s="369"/>
      <c r="U1671" s="369"/>
      <c r="V1671" s="344">
        <f t="shared" si="334"/>
        <v>0</v>
      </c>
      <c r="W1671" s="345">
        <f>IF(ISBLANK($B1671),0,VLOOKUP($B1671,Listen!$A$2:$C$45,2,FALSE))</f>
        <v>0</v>
      </c>
      <c r="X1671" s="345">
        <f>IF(ISBLANK($B1671),0,VLOOKUP($B1671,Listen!$A$2:$C$45,3,FALSE))</f>
        <v>0</v>
      </c>
      <c r="Y1671" s="372">
        <f t="shared" si="324"/>
        <v>0</v>
      </c>
      <c r="Z1671" s="372">
        <f t="shared" si="325"/>
        <v>0</v>
      </c>
      <c r="AA1671" s="372">
        <f t="shared" si="325"/>
        <v>0</v>
      </c>
      <c r="AB1671" s="372">
        <f t="shared" si="325"/>
        <v>0</v>
      </c>
      <c r="AC1671" s="372">
        <f t="shared" si="325"/>
        <v>0</v>
      </c>
      <c r="AD1671" s="372">
        <f t="shared" si="325"/>
        <v>0</v>
      </c>
      <c r="AE1671" s="372">
        <f t="shared" si="325"/>
        <v>0</v>
      </c>
      <c r="AF1671" s="346">
        <f t="shared" si="335"/>
        <v>0</v>
      </c>
      <c r="AG1671" s="346">
        <f>IF(C1671=Allgemeines!$C$12,SAV!$V1671-SAV!$AH1671,HLOOKUP(Allgemeines!$C$12-1,$AI$4:$AO$2000,ROW(C1671)-3,FALSE)-$AH1671)</f>
        <v>0</v>
      </c>
      <c r="AH1671" s="346">
        <f>HLOOKUP(Allgemeines!$C$12,$AI$4:$AO$2000,ROW(C1671)-3,FALSE)</f>
        <v>0</v>
      </c>
      <c r="AI1671" s="346">
        <f t="shared" si="326"/>
        <v>0</v>
      </c>
      <c r="AJ1671" s="346">
        <f t="shared" si="327"/>
        <v>0</v>
      </c>
      <c r="AK1671" s="346">
        <f t="shared" si="328"/>
        <v>0</v>
      </c>
      <c r="AL1671" s="346">
        <f t="shared" si="329"/>
        <v>0</v>
      </c>
      <c r="AM1671" s="346">
        <f t="shared" si="330"/>
        <v>0</v>
      </c>
      <c r="AN1671" s="346">
        <f t="shared" si="331"/>
        <v>0</v>
      </c>
      <c r="AO1671" s="346">
        <f t="shared" si="332"/>
        <v>0</v>
      </c>
    </row>
    <row r="1672" spans="1:41" x14ac:dyDescent="0.25">
      <c r="A1672" s="369"/>
      <c r="B1672" s="369"/>
      <c r="C1672" s="370"/>
      <c r="D1672" s="369"/>
      <c r="E1672" s="369"/>
      <c r="F1672" s="369"/>
      <c r="G1672" s="344">
        <f t="shared" si="333"/>
        <v>0</v>
      </c>
      <c r="H1672" s="369"/>
      <c r="I1672" s="369"/>
      <c r="J1672" s="369"/>
      <c r="K1672" s="369"/>
      <c r="L1672" s="369"/>
      <c r="M1672" s="369"/>
      <c r="N1672" s="369"/>
      <c r="O1672" s="369"/>
      <c r="P1672" s="371"/>
      <c r="Q1672" s="465">
        <f>IF(C1672&gt;Allgemeines!$C$12,0,SUM(G1672,H1672,J1672,K1672,M1672:N1672)-SUM(I1672,L1672,O1672:P1672))</f>
        <v>0</v>
      </c>
      <c r="R1672" s="369"/>
      <c r="S1672" s="369"/>
      <c r="T1672" s="369"/>
      <c r="U1672" s="369"/>
      <c r="V1672" s="344">
        <f t="shared" si="334"/>
        <v>0</v>
      </c>
      <c r="W1672" s="345">
        <f>IF(ISBLANK($B1672),0,VLOOKUP($B1672,Listen!$A$2:$C$45,2,FALSE))</f>
        <v>0</v>
      </c>
      <c r="X1672" s="345">
        <f>IF(ISBLANK($B1672),0,VLOOKUP($B1672,Listen!$A$2:$C$45,3,FALSE))</f>
        <v>0</v>
      </c>
      <c r="Y1672" s="372">
        <f t="shared" si="324"/>
        <v>0</v>
      </c>
      <c r="Z1672" s="372">
        <f t="shared" si="325"/>
        <v>0</v>
      </c>
      <c r="AA1672" s="372">
        <f t="shared" si="325"/>
        <v>0</v>
      </c>
      <c r="AB1672" s="372">
        <f t="shared" si="325"/>
        <v>0</v>
      </c>
      <c r="AC1672" s="372">
        <f t="shared" si="325"/>
        <v>0</v>
      </c>
      <c r="AD1672" s="372">
        <f t="shared" si="325"/>
        <v>0</v>
      </c>
      <c r="AE1672" s="372">
        <f t="shared" si="325"/>
        <v>0</v>
      </c>
      <c r="AF1672" s="346">
        <f t="shared" si="335"/>
        <v>0</v>
      </c>
      <c r="AG1672" s="346">
        <f>IF(C1672=Allgemeines!$C$12,SAV!$V1672-SAV!$AH1672,HLOOKUP(Allgemeines!$C$12-1,$AI$4:$AO$2000,ROW(C1672)-3,FALSE)-$AH1672)</f>
        <v>0</v>
      </c>
      <c r="AH1672" s="346">
        <f>HLOOKUP(Allgemeines!$C$12,$AI$4:$AO$2000,ROW(C1672)-3,FALSE)</f>
        <v>0</v>
      </c>
      <c r="AI1672" s="346">
        <f t="shared" si="326"/>
        <v>0</v>
      </c>
      <c r="AJ1672" s="346">
        <f t="shared" si="327"/>
        <v>0</v>
      </c>
      <c r="AK1672" s="346">
        <f t="shared" si="328"/>
        <v>0</v>
      </c>
      <c r="AL1672" s="346">
        <f t="shared" si="329"/>
        <v>0</v>
      </c>
      <c r="AM1672" s="346">
        <f t="shared" si="330"/>
        <v>0</v>
      </c>
      <c r="AN1672" s="346">
        <f t="shared" si="331"/>
        <v>0</v>
      </c>
      <c r="AO1672" s="346">
        <f t="shared" si="332"/>
        <v>0</v>
      </c>
    </row>
    <row r="1673" spans="1:41" x14ac:dyDescent="0.25">
      <c r="A1673" s="369"/>
      <c r="B1673" s="369"/>
      <c r="C1673" s="370"/>
      <c r="D1673" s="369"/>
      <c r="E1673" s="369"/>
      <c r="F1673" s="369"/>
      <c r="G1673" s="344">
        <f t="shared" si="333"/>
        <v>0</v>
      </c>
      <c r="H1673" s="369"/>
      <c r="I1673" s="369"/>
      <c r="J1673" s="369"/>
      <c r="K1673" s="369"/>
      <c r="L1673" s="369"/>
      <c r="M1673" s="369"/>
      <c r="N1673" s="369"/>
      <c r="O1673" s="369"/>
      <c r="P1673" s="371"/>
      <c r="Q1673" s="465">
        <f>IF(C1673&gt;Allgemeines!$C$12,0,SUM(G1673,H1673,J1673,K1673,M1673:N1673)-SUM(I1673,L1673,O1673:P1673))</f>
        <v>0</v>
      </c>
      <c r="R1673" s="369"/>
      <c r="S1673" s="369"/>
      <c r="T1673" s="369"/>
      <c r="U1673" s="369"/>
      <c r="V1673" s="344">
        <f t="shared" si="334"/>
        <v>0</v>
      </c>
      <c r="W1673" s="345">
        <f>IF(ISBLANK($B1673),0,VLOOKUP($B1673,Listen!$A$2:$C$45,2,FALSE))</f>
        <v>0</v>
      </c>
      <c r="X1673" s="345">
        <f>IF(ISBLANK($B1673),0,VLOOKUP($B1673,Listen!$A$2:$C$45,3,FALSE))</f>
        <v>0</v>
      </c>
      <c r="Y1673" s="372">
        <f t="shared" si="324"/>
        <v>0</v>
      </c>
      <c r="Z1673" s="372">
        <f t="shared" si="325"/>
        <v>0</v>
      </c>
      <c r="AA1673" s="372">
        <f t="shared" si="325"/>
        <v>0</v>
      </c>
      <c r="AB1673" s="372">
        <f t="shared" si="325"/>
        <v>0</v>
      </c>
      <c r="AC1673" s="372">
        <f t="shared" si="325"/>
        <v>0</v>
      </c>
      <c r="AD1673" s="372">
        <f t="shared" si="325"/>
        <v>0</v>
      </c>
      <c r="AE1673" s="372">
        <f t="shared" si="325"/>
        <v>0</v>
      </c>
      <c r="AF1673" s="346">
        <f t="shared" si="335"/>
        <v>0</v>
      </c>
      <c r="AG1673" s="346">
        <f>IF(C1673=Allgemeines!$C$12,SAV!$V1673-SAV!$AH1673,HLOOKUP(Allgemeines!$C$12-1,$AI$4:$AO$2000,ROW(C1673)-3,FALSE)-$AH1673)</f>
        <v>0</v>
      </c>
      <c r="AH1673" s="346">
        <f>HLOOKUP(Allgemeines!$C$12,$AI$4:$AO$2000,ROW(C1673)-3,FALSE)</f>
        <v>0</v>
      </c>
      <c r="AI1673" s="346">
        <f t="shared" si="326"/>
        <v>0</v>
      </c>
      <c r="AJ1673" s="346">
        <f t="shared" si="327"/>
        <v>0</v>
      </c>
      <c r="AK1673" s="346">
        <f t="shared" si="328"/>
        <v>0</v>
      </c>
      <c r="AL1673" s="346">
        <f t="shared" si="329"/>
        <v>0</v>
      </c>
      <c r="AM1673" s="346">
        <f t="shared" si="330"/>
        <v>0</v>
      </c>
      <c r="AN1673" s="346">
        <f t="shared" si="331"/>
        <v>0</v>
      </c>
      <c r="AO1673" s="346">
        <f t="shared" si="332"/>
        <v>0</v>
      </c>
    </row>
    <row r="1674" spans="1:41" x14ac:dyDescent="0.25">
      <c r="A1674" s="369"/>
      <c r="B1674" s="369"/>
      <c r="C1674" s="370"/>
      <c r="D1674" s="369"/>
      <c r="E1674" s="369"/>
      <c r="F1674" s="369"/>
      <c r="G1674" s="344">
        <f t="shared" si="333"/>
        <v>0</v>
      </c>
      <c r="H1674" s="369"/>
      <c r="I1674" s="369"/>
      <c r="J1674" s="369"/>
      <c r="K1674" s="369"/>
      <c r="L1674" s="369"/>
      <c r="M1674" s="369"/>
      <c r="N1674" s="369"/>
      <c r="O1674" s="369"/>
      <c r="P1674" s="371"/>
      <c r="Q1674" s="465">
        <f>IF(C1674&gt;Allgemeines!$C$12,0,SUM(G1674,H1674,J1674,K1674,M1674:N1674)-SUM(I1674,L1674,O1674:P1674))</f>
        <v>0</v>
      </c>
      <c r="R1674" s="369"/>
      <c r="S1674" s="369"/>
      <c r="T1674" s="369"/>
      <c r="U1674" s="369"/>
      <c r="V1674" s="344">
        <f t="shared" si="334"/>
        <v>0</v>
      </c>
      <c r="W1674" s="345">
        <f>IF(ISBLANK($B1674),0,VLOOKUP($B1674,Listen!$A$2:$C$45,2,FALSE))</f>
        <v>0</v>
      </c>
      <c r="X1674" s="345">
        <f>IF(ISBLANK($B1674),0,VLOOKUP($B1674,Listen!$A$2:$C$45,3,FALSE))</f>
        <v>0</v>
      </c>
      <c r="Y1674" s="372">
        <f t="shared" si="324"/>
        <v>0</v>
      </c>
      <c r="Z1674" s="372">
        <f t="shared" si="325"/>
        <v>0</v>
      </c>
      <c r="AA1674" s="372">
        <f t="shared" si="325"/>
        <v>0</v>
      </c>
      <c r="AB1674" s="372">
        <f t="shared" si="325"/>
        <v>0</v>
      </c>
      <c r="AC1674" s="372">
        <f t="shared" si="325"/>
        <v>0</v>
      </c>
      <c r="AD1674" s="372">
        <f t="shared" si="325"/>
        <v>0</v>
      </c>
      <c r="AE1674" s="372">
        <f t="shared" si="325"/>
        <v>0</v>
      </c>
      <c r="AF1674" s="346">
        <f t="shared" si="335"/>
        <v>0</v>
      </c>
      <c r="AG1674" s="346">
        <f>IF(C1674=Allgemeines!$C$12,SAV!$V1674-SAV!$AH1674,HLOOKUP(Allgemeines!$C$12-1,$AI$4:$AO$2000,ROW(C1674)-3,FALSE)-$AH1674)</f>
        <v>0</v>
      </c>
      <c r="AH1674" s="346">
        <f>HLOOKUP(Allgemeines!$C$12,$AI$4:$AO$2000,ROW(C1674)-3,FALSE)</f>
        <v>0</v>
      </c>
      <c r="AI1674" s="346">
        <f t="shared" si="326"/>
        <v>0</v>
      </c>
      <c r="AJ1674" s="346">
        <f t="shared" si="327"/>
        <v>0</v>
      </c>
      <c r="AK1674" s="346">
        <f t="shared" si="328"/>
        <v>0</v>
      </c>
      <c r="AL1674" s="346">
        <f t="shared" si="329"/>
        <v>0</v>
      </c>
      <c r="AM1674" s="346">
        <f t="shared" si="330"/>
        <v>0</v>
      </c>
      <c r="AN1674" s="346">
        <f t="shared" si="331"/>
        <v>0</v>
      </c>
      <c r="AO1674" s="346">
        <f t="shared" si="332"/>
        <v>0</v>
      </c>
    </row>
    <row r="1675" spans="1:41" x14ac:dyDescent="0.25">
      <c r="A1675" s="369"/>
      <c r="B1675" s="369"/>
      <c r="C1675" s="370"/>
      <c r="D1675" s="369"/>
      <c r="E1675" s="369"/>
      <c r="F1675" s="369"/>
      <c r="G1675" s="344">
        <f t="shared" si="333"/>
        <v>0</v>
      </c>
      <c r="H1675" s="369"/>
      <c r="I1675" s="369"/>
      <c r="J1675" s="369"/>
      <c r="K1675" s="369"/>
      <c r="L1675" s="369"/>
      <c r="M1675" s="369"/>
      <c r="N1675" s="369"/>
      <c r="O1675" s="369"/>
      <c r="P1675" s="371"/>
      <c r="Q1675" s="465">
        <f>IF(C1675&gt;Allgemeines!$C$12,0,SUM(G1675,H1675,J1675,K1675,M1675:N1675)-SUM(I1675,L1675,O1675:P1675))</f>
        <v>0</v>
      </c>
      <c r="R1675" s="369"/>
      <c r="S1675" s="369"/>
      <c r="T1675" s="369"/>
      <c r="U1675" s="369"/>
      <c r="V1675" s="344">
        <f t="shared" si="334"/>
        <v>0</v>
      </c>
      <c r="W1675" s="345">
        <f>IF(ISBLANK($B1675),0,VLOOKUP($B1675,Listen!$A$2:$C$45,2,FALSE))</f>
        <v>0</v>
      </c>
      <c r="X1675" s="345">
        <f>IF(ISBLANK($B1675),0,VLOOKUP($B1675,Listen!$A$2:$C$45,3,FALSE))</f>
        <v>0</v>
      </c>
      <c r="Y1675" s="372">
        <f t="shared" ref="Y1675:Y1738" si="336">$W1675</f>
        <v>0</v>
      </c>
      <c r="Z1675" s="372">
        <f t="shared" si="325"/>
        <v>0</v>
      </c>
      <c r="AA1675" s="372">
        <f t="shared" si="325"/>
        <v>0</v>
      </c>
      <c r="AB1675" s="372">
        <f t="shared" si="325"/>
        <v>0</v>
      </c>
      <c r="AC1675" s="372">
        <f t="shared" si="325"/>
        <v>0</v>
      </c>
      <c r="AD1675" s="372">
        <f t="shared" si="325"/>
        <v>0</v>
      </c>
      <c r="AE1675" s="372">
        <f t="shared" si="325"/>
        <v>0</v>
      </c>
      <c r="AF1675" s="346">
        <f t="shared" si="335"/>
        <v>0</v>
      </c>
      <c r="AG1675" s="346">
        <f>IF(C1675=Allgemeines!$C$12,SAV!$V1675-SAV!$AH1675,HLOOKUP(Allgemeines!$C$12-1,$AI$4:$AO$2000,ROW(C1675)-3,FALSE)-$AH1675)</f>
        <v>0</v>
      </c>
      <c r="AH1675" s="346">
        <f>HLOOKUP(Allgemeines!$C$12,$AI$4:$AO$2000,ROW(C1675)-3,FALSE)</f>
        <v>0</v>
      </c>
      <c r="AI1675" s="346">
        <f t="shared" si="326"/>
        <v>0</v>
      </c>
      <c r="AJ1675" s="346">
        <f t="shared" si="327"/>
        <v>0</v>
      </c>
      <c r="AK1675" s="346">
        <f t="shared" si="328"/>
        <v>0</v>
      </c>
      <c r="AL1675" s="346">
        <f t="shared" si="329"/>
        <v>0</v>
      </c>
      <c r="AM1675" s="346">
        <f t="shared" si="330"/>
        <v>0</v>
      </c>
      <c r="AN1675" s="346">
        <f t="shared" si="331"/>
        <v>0</v>
      </c>
      <c r="AO1675" s="346">
        <f t="shared" si="332"/>
        <v>0</v>
      </c>
    </row>
    <row r="1676" spans="1:41" x14ac:dyDescent="0.25">
      <c r="A1676" s="369"/>
      <c r="B1676" s="369"/>
      <c r="C1676" s="370"/>
      <c r="D1676" s="369"/>
      <c r="E1676" s="369"/>
      <c r="F1676" s="369"/>
      <c r="G1676" s="344">
        <f t="shared" si="333"/>
        <v>0</v>
      </c>
      <c r="H1676" s="369"/>
      <c r="I1676" s="369"/>
      <c r="J1676" s="369"/>
      <c r="K1676" s="369"/>
      <c r="L1676" s="369"/>
      <c r="M1676" s="369"/>
      <c r="N1676" s="369"/>
      <c r="O1676" s="369"/>
      <c r="P1676" s="371"/>
      <c r="Q1676" s="465">
        <f>IF(C1676&gt;Allgemeines!$C$12,0,SUM(G1676,H1676,J1676,K1676,M1676:N1676)-SUM(I1676,L1676,O1676:P1676))</f>
        <v>0</v>
      </c>
      <c r="R1676" s="369"/>
      <c r="S1676" s="369"/>
      <c r="T1676" s="369"/>
      <c r="U1676" s="369"/>
      <c r="V1676" s="344">
        <f t="shared" si="334"/>
        <v>0</v>
      </c>
      <c r="W1676" s="345">
        <f>IF(ISBLANK($B1676),0,VLOOKUP($B1676,Listen!$A$2:$C$45,2,FALSE))</f>
        <v>0</v>
      </c>
      <c r="X1676" s="345">
        <f>IF(ISBLANK($B1676),0,VLOOKUP($B1676,Listen!$A$2:$C$45,3,FALSE))</f>
        <v>0</v>
      </c>
      <c r="Y1676" s="372">
        <f t="shared" si="336"/>
        <v>0</v>
      </c>
      <c r="Z1676" s="372">
        <f t="shared" si="325"/>
        <v>0</v>
      </c>
      <c r="AA1676" s="372">
        <f t="shared" si="325"/>
        <v>0</v>
      </c>
      <c r="AB1676" s="372">
        <f t="shared" si="325"/>
        <v>0</v>
      </c>
      <c r="AC1676" s="372">
        <f t="shared" si="325"/>
        <v>0</v>
      </c>
      <c r="AD1676" s="372">
        <f t="shared" si="325"/>
        <v>0</v>
      </c>
      <c r="AE1676" s="372">
        <f t="shared" si="325"/>
        <v>0</v>
      </c>
      <c r="AF1676" s="346">
        <f t="shared" si="335"/>
        <v>0</v>
      </c>
      <c r="AG1676" s="346">
        <f>IF(C1676=Allgemeines!$C$12,SAV!$V1676-SAV!$AH1676,HLOOKUP(Allgemeines!$C$12-1,$AI$4:$AO$2000,ROW(C1676)-3,FALSE)-$AH1676)</f>
        <v>0</v>
      </c>
      <c r="AH1676" s="346">
        <f>HLOOKUP(Allgemeines!$C$12,$AI$4:$AO$2000,ROW(C1676)-3,FALSE)</f>
        <v>0</v>
      </c>
      <c r="AI1676" s="346">
        <f t="shared" si="326"/>
        <v>0</v>
      </c>
      <c r="AJ1676" s="346">
        <f t="shared" si="327"/>
        <v>0</v>
      </c>
      <c r="AK1676" s="346">
        <f t="shared" si="328"/>
        <v>0</v>
      </c>
      <c r="AL1676" s="346">
        <f t="shared" si="329"/>
        <v>0</v>
      </c>
      <c r="AM1676" s="346">
        <f t="shared" si="330"/>
        <v>0</v>
      </c>
      <c r="AN1676" s="346">
        <f t="shared" si="331"/>
        <v>0</v>
      </c>
      <c r="AO1676" s="346">
        <f t="shared" si="332"/>
        <v>0</v>
      </c>
    </row>
    <row r="1677" spans="1:41" x14ac:dyDescent="0.25">
      <c r="A1677" s="369"/>
      <c r="B1677" s="369"/>
      <c r="C1677" s="370"/>
      <c r="D1677" s="369"/>
      <c r="E1677" s="369"/>
      <c r="F1677" s="369"/>
      <c r="G1677" s="344">
        <f t="shared" si="333"/>
        <v>0</v>
      </c>
      <c r="H1677" s="369"/>
      <c r="I1677" s="369"/>
      <c r="J1677" s="369"/>
      <c r="K1677" s="369"/>
      <c r="L1677" s="369"/>
      <c r="M1677" s="369"/>
      <c r="N1677" s="369"/>
      <c r="O1677" s="369"/>
      <c r="P1677" s="371"/>
      <c r="Q1677" s="465">
        <f>IF(C1677&gt;Allgemeines!$C$12,0,SUM(G1677,H1677,J1677,K1677,M1677:N1677)-SUM(I1677,L1677,O1677:P1677))</f>
        <v>0</v>
      </c>
      <c r="R1677" s="369"/>
      <c r="S1677" s="369"/>
      <c r="T1677" s="369"/>
      <c r="U1677" s="369"/>
      <c r="V1677" s="344">
        <f t="shared" si="334"/>
        <v>0</v>
      </c>
      <c r="W1677" s="345">
        <f>IF(ISBLANK($B1677),0,VLOOKUP($B1677,Listen!$A$2:$C$45,2,FALSE))</f>
        <v>0</v>
      </c>
      <c r="X1677" s="345">
        <f>IF(ISBLANK($B1677),0,VLOOKUP($B1677,Listen!$A$2:$C$45,3,FALSE))</f>
        <v>0</v>
      </c>
      <c r="Y1677" s="372">
        <f t="shared" si="336"/>
        <v>0</v>
      </c>
      <c r="Z1677" s="372">
        <f t="shared" si="325"/>
        <v>0</v>
      </c>
      <c r="AA1677" s="372">
        <f t="shared" si="325"/>
        <v>0</v>
      </c>
      <c r="AB1677" s="372">
        <f t="shared" si="325"/>
        <v>0</v>
      </c>
      <c r="AC1677" s="372">
        <f t="shared" si="325"/>
        <v>0</v>
      </c>
      <c r="AD1677" s="372">
        <f t="shared" si="325"/>
        <v>0</v>
      </c>
      <c r="AE1677" s="372">
        <f t="shared" si="325"/>
        <v>0</v>
      </c>
      <c r="AF1677" s="346">
        <f t="shared" si="335"/>
        <v>0</v>
      </c>
      <c r="AG1677" s="346">
        <f>IF(C1677=Allgemeines!$C$12,SAV!$V1677-SAV!$AH1677,HLOOKUP(Allgemeines!$C$12-1,$AI$4:$AO$2000,ROW(C1677)-3,FALSE)-$AH1677)</f>
        <v>0</v>
      </c>
      <c r="AH1677" s="346">
        <f>HLOOKUP(Allgemeines!$C$12,$AI$4:$AO$2000,ROW(C1677)-3,FALSE)</f>
        <v>0</v>
      </c>
      <c r="AI1677" s="346">
        <f t="shared" si="326"/>
        <v>0</v>
      </c>
      <c r="AJ1677" s="346">
        <f t="shared" si="327"/>
        <v>0</v>
      </c>
      <c r="AK1677" s="346">
        <f t="shared" si="328"/>
        <v>0</v>
      </c>
      <c r="AL1677" s="346">
        <f t="shared" si="329"/>
        <v>0</v>
      </c>
      <c r="AM1677" s="346">
        <f t="shared" si="330"/>
        <v>0</v>
      </c>
      <c r="AN1677" s="346">
        <f t="shared" si="331"/>
        <v>0</v>
      </c>
      <c r="AO1677" s="346">
        <f t="shared" si="332"/>
        <v>0</v>
      </c>
    </row>
    <row r="1678" spans="1:41" x14ac:dyDescent="0.25">
      <c r="A1678" s="369"/>
      <c r="B1678" s="369"/>
      <c r="C1678" s="370"/>
      <c r="D1678" s="369"/>
      <c r="E1678" s="369"/>
      <c r="F1678" s="369"/>
      <c r="G1678" s="344">
        <f t="shared" si="333"/>
        <v>0</v>
      </c>
      <c r="H1678" s="369"/>
      <c r="I1678" s="369"/>
      <c r="J1678" s="369"/>
      <c r="K1678" s="369"/>
      <c r="L1678" s="369"/>
      <c r="M1678" s="369"/>
      <c r="N1678" s="369"/>
      <c r="O1678" s="369"/>
      <c r="P1678" s="371"/>
      <c r="Q1678" s="465">
        <f>IF(C1678&gt;Allgemeines!$C$12,0,SUM(G1678,H1678,J1678,K1678,M1678:N1678)-SUM(I1678,L1678,O1678:P1678))</f>
        <v>0</v>
      </c>
      <c r="R1678" s="369"/>
      <c r="S1678" s="369"/>
      <c r="T1678" s="369"/>
      <c r="U1678" s="369"/>
      <c r="V1678" s="344">
        <f t="shared" si="334"/>
        <v>0</v>
      </c>
      <c r="W1678" s="345">
        <f>IF(ISBLANK($B1678),0,VLOOKUP($B1678,Listen!$A$2:$C$45,2,FALSE))</f>
        <v>0</v>
      </c>
      <c r="X1678" s="345">
        <f>IF(ISBLANK($B1678),0,VLOOKUP($B1678,Listen!$A$2:$C$45,3,FALSE))</f>
        <v>0</v>
      </c>
      <c r="Y1678" s="372">
        <f t="shared" si="336"/>
        <v>0</v>
      </c>
      <c r="Z1678" s="372">
        <f t="shared" si="325"/>
        <v>0</v>
      </c>
      <c r="AA1678" s="372">
        <f t="shared" si="325"/>
        <v>0</v>
      </c>
      <c r="AB1678" s="372">
        <f t="shared" si="325"/>
        <v>0</v>
      </c>
      <c r="AC1678" s="372">
        <f t="shared" si="325"/>
        <v>0</v>
      </c>
      <c r="AD1678" s="372">
        <f t="shared" si="325"/>
        <v>0</v>
      </c>
      <c r="AE1678" s="372">
        <f t="shared" si="325"/>
        <v>0</v>
      </c>
      <c r="AF1678" s="346">
        <f t="shared" si="335"/>
        <v>0</v>
      </c>
      <c r="AG1678" s="346">
        <f>IF(C1678=Allgemeines!$C$12,SAV!$V1678-SAV!$AH1678,HLOOKUP(Allgemeines!$C$12-1,$AI$4:$AO$2000,ROW(C1678)-3,FALSE)-$AH1678)</f>
        <v>0</v>
      </c>
      <c r="AH1678" s="346">
        <f>HLOOKUP(Allgemeines!$C$12,$AI$4:$AO$2000,ROW(C1678)-3,FALSE)</f>
        <v>0</v>
      </c>
      <c r="AI1678" s="346">
        <f t="shared" si="326"/>
        <v>0</v>
      </c>
      <c r="AJ1678" s="346">
        <f t="shared" si="327"/>
        <v>0</v>
      </c>
      <c r="AK1678" s="346">
        <f t="shared" si="328"/>
        <v>0</v>
      </c>
      <c r="AL1678" s="346">
        <f t="shared" si="329"/>
        <v>0</v>
      </c>
      <c r="AM1678" s="346">
        <f t="shared" si="330"/>
        <v>0</v>
      </c>
      <c r="AN1678" s="346">
        <f t="shared" si="331"/>
        <v>0</v>
      </c>
      <c r="AO1678" s="346">
        <f t="shared" si="332"/>
        <v>0</v>
      </c>
    </row>
    <row r="1679" spans="1:41" x14ac:dyDescent="0.25">
      <c r="A1679" s="369"/>
      <c r="B1679" s="369"/>
      <c r="C1679" s="370"/>
      <c r="D1679" s="369"/>
      <c r="E1679" s="369"/>
      <c r="F1679" s="369"/>
      <c r="G1679" s="344">
        <f t="shared" si="333"/>
        <v>0</v>
      </c>
      <c r="H1679" s="369"/>
      <c r="I1679" s="369"/>
      <c r="J1679" s="369"/>
      <c r="K1679" s="369"/>
      <c r="L1679" s="369"/>
      <c r="M1679" s="369"/>
      <c r="N1679" s="369"/>
      <c r="O1679" s="369"/>
      <c r="P1679" s="371"/>
      <c r="Q1679" s="465">
        <f>IF(C1679&gt;Allgemeines!$C$12,0,SUM(G1679,H1679,J1679,K1679,M1679:N1679)-SUM(I1679,L1679,O1679:P1679))</f>
        <v>0</v>
      </c>
      <c r="R1679" s="369"/>
      <c r="S1679" s="369"/>
      <c r="T1679" s="369"/>
      <c r="U1679" s="369"/>
      <c r="V1679" s="344">
        <f t="shared" si="334"/>
        <v>0</v>
      </c>
      <c r="W1679" s="345">
        <f>IF(ISBLANK($B1679),0,VLOOKUP($B1679,Listen!$A$2:$C$45,2,FALSE))</f>
        <v>0</v>
      </c>
      <c r="X1679" s="345">
        <f>IF(ISBLANK($B1679),0,VLOOKUP($B1679,Listen!$A$2:$C$45,3,FALSE))</f>
        <v>0</v>
      </c>
      <c r="Y1679" s="372">
        <f t="shared" si="336"/>
        <v>0</v>
      </c>
      <c r="Z1679" s="372">
        <f t="shared" si="325"/>
        <v>0</v>
      </c>
      <c r="AA1679" s="372">
        <f t="shared" si="325"/>
        <v>0</v>
      </c>
      <c r="AB1679" s="372">
        <f t="shared" si="325"/>
        <v>0</v>
      </c>
      <c r="AC1679" s="372">
        <f t="shared" si="325"/>
        <v>0</v>
      </c>
      <c r="AD1679" s="372">
        <f t="shared" si="325"/>
        <v>0</v>
      </c>
      <c r="AE1679" s="372">
        <f t="shared" si="325"/>
        <v>0</v>
      </c>
      <c r="AF1679" s="346">
        <f t="shared" si="335"/>
        <v>0</v>
      </c>
      <c r="AG1679" s="346">
        <f>IF(C1679=Allgemeines!$C$12,SAV!$V1679-SAV!$AH1679,HLOOKUP(Allgemeines!$C$12-1,$AI$4:$AO$2000,ROW(C1679)-3,FALSE)-$AH1679)</f>
        <v>0</v>
      </c>
      <c r="AH1679" s="346">
        <f>HLOOKUP(Allgemeines!$C$12,$AI$4:$AO$2000,ROW(C1679)-3,FALSE)</f>
        <v>0</v>
      </c>
      <c r="AI1679" s="346">
        <f t="shared" si="326"/>
        <v>0</v>
      </c>
      <c r="AJ1679" s="346">
        <f t="shared" si="327"/>
        <v>0</v>
      </c>
      <c r="AK1679" s="346">
        <f t="shared" si="328"/>
        <v>0</v>
      </c>
      <c r="AL1679" s="346">
        <f t="shared" si="329"/>
        <v>0</v>
      </c>
      <c r="AM1679" s="346">
        <f t="shared" si="330"/>
        <v>0</v>
      </c>
      <c r="AN1679" s="346">
        <f t="shared" si="331"/>
        <v>0</v>
      </c>
      <c r="AO1679" s="346">
        <f t="shared" si="332"/>
        <v>0</v>
      </c>
    </row>
    <row r="1680" spans="1:41" x14ac:dyDescent="0.25">
      <c r="A1680" s="369"/>
      <c r="B1680" s="369"/>
      <c r="C1680" s="370"/>
      <c r="D1680" s="369"/>
      <c r="E1680" s="369"/>
      <c r="F1680" s="369"/>
      <c r="G1680" s="344">
        <f t="shared" si="333"/>
        <v>0</v>
      </c>
      <c r="H1680" s="369"/>
      <c r="I1680" s="369"/>
      <c r="J1680" s="369"/>
      <c r="K1680" s="369"/>
      <c r="L1680" s="369"/>
      <c r="M1680" s="369"/>
      <c r="N1680" s="369"/>
      <c r="O1680" s="369"/>
      <c r="P1680" s="371"/>
      <c r="Q1680" s="465">
        <f>IF(C1680&gt;Allgemeines!$C$12,0,SUM(G1680,H1680,J1680,K1680,M1680:N1680)-SUM(I1680,L1680,O1680:P1680))</f>
        <v>0</v>
      </c>
      <c r="R1680" s="369"/>
      <c r="S1680" s="369"/>
      <c r="T1680" s="369"/>
      <c r="U1680" s="369"/>
      <c r="V1680" s="344">
        <f t="shared" si="334"/>
        <v>0</v>
      </c>
      <c r="W1680" s="345">
        <f>IF(ISBLANK($B1680),0,VLOOKUP($B1680,Listen!$A$2:$C$45,2,FALSE))</f>
        <v>0</v>
      </c>
      <c r="X1680" s="345">
        <f>IF(ISBLANK($B1680),0,VLOOKUP($B1680,Listen!$A$2:$C$45,3,FALSE))</f>
        <v>0</v>
      </c>
      <c r="Y1680" s="372">
        <f t="shared" si="336"/>
        <v>0</v>
      </c>
      <c r="Z1680" s="372">
        <f t="shared" si="325"/>
        <v>0</v>
      </c>
      <c r="AA1680" s="372">
        <f t="shared" si="325"/>
        <v>0</v>
      </c>
      <c r="AB1680" s="372">
        <f t="shared" si="325"/>
        <v>0</v>
      </c>
      <c r="AC1680" s="372">
        <f t="shared" si="325"/>
        <v>0</v>
      </c>
      <c r="AD1680" s="372">
        <f t="shared" si="325"/>
        <v>0</v>
      </c>
      <c r="AE1680" s="372">
        <f t="shared" si="325"/>
        <v>0</v>
      </c>
      <c r="AF1680" s="346">
        <f t="shared" si="335"/>
        <v>0</v>
      </c>
      <c r="AG1680" s="346">
        <f>IF(C1680=Allgemeines!$C$12,SAV!$V1680-SAV!$AH1680,HLOOKUP(Allgemeines!$C$12-1,$AI$4:$AO$2000,ROW(C1680)-3,FALSE)-$AH1680)</f>
        <v>0</v>
      </c>
      <c r="AH1680" s="346">
        <f>HLOOKUP(Allgemeines!$C$12,$AI$4:$AO$2000,ROW(C1680)-3,FALSE)</f>
        <v>0</v>
      </c>
      <c r="AI1680" s="346">
        <f t="shared" si="326"/>
        <v>0</v>
      </c>
      <c r="AJ1680" s="346">
        <f t="shared" si="327"/>
        <v>0</v>
      </c>
      <c r="AK1680" s="346">
        <f t="shared" si="328"/>
        <v>0</v>
      </c>
      <c r="AL1680" s="346">
        <f t="shared" si="329"/>
        <v>0</v>
      </c>
      <c r="AM1680" s="346">
        <f t="shared" si="330"/>
        <v>0</v>
      </c>
      <c r="AN1680" s="346">
        <f t="shared" si="331"/>
        <v>0</v>
      </c>
      <c r="AO1680" s="346">
        <f t="shared" si="332"/>
        <v>0</v>
      </c>
    </row>
    <row r="1681" spans="1:41" x14ac:dyDescent="0.25">
      <c r="A1681" s="369"/>
      <c r="B1681" s="369"/>
      <c r="C1681" s="370"/>
      <c r="D1681" s="369"/>
      <c r="E1681" s="369"/>
      <c r="F1681" s="369"/>
      <c r="G1681" s="344">
        <f t="shared" si="333"/>
        <v>0</v>
      </c>
      <c r="H1681" s="369"/>
      <c r="I1681" s="369"/>
      <c r="J1681" s="369"/>
      <c r="K1681" s="369"/>
      <c r="L1681" s="369"/>
      <c r="M1681" s="369"/>
      <c r="N1681" s="369"/>
      <c r="O1681" s="369"/>
      <c r="P1681" s="371"/>
      <c r="Q1681" s="465">
        <f>IF(C1681&gt;Allgemeines!$C$12,0,SUM(G1681,H1681,J1681,K1681,M1681:N1681)-SUM(I1681,L1681,O1681:P1681))</f>
        <v>0</v>
      </c>
      <c r="R1681" s="369"/>
      <c r="S1681" s="369"/>
      <c r="T1681" s="369"/>
      <c r="U1681" s="369"/>
      <c r="V1681" s="344">
        <f t="shared" si="334"/>
        <v>0</v>
      </c>
      <c r="W1681" s="345">
        <f>IF(ISBLANK($B1681),0,VLOOKUP($B1681,Listen!$A$2:$C$45,2,FALSE))</f>
        <v>0</v>
      </c>
      <c r="X1681" s="345">
        <f>IF(ISBLANK($B1681),0,VLOOKUP($B1681,Listen!$A$2:$C$45,3,FALSE))</f>
        <v>0</v>
      </c>
      <c r="Y1681" s="372">
        <f t="shared" si="336"/>
        <v>0</v>
      </c>
      <c r="Z1681" s="372">
        <f t="shared" si="325"/>
        <v>0</v>
      </c>
      <c r="AA1681" s="372">
        <f t="shared" si="325"/>
        <v>0</v>
      </c>
      <c r="AB1681" s="372">
        <f t="shared" si="325"/>
        <v>0</v>
      </c>
      <c r="AC1681" s="372">
        <f t="shared" si="325"/>
        <v>0</v>
      </c>
      <c r="AD1681" s="372">
        <f t="shared" si="325"/>
        <v>0</v>
      </c>
      <c r="AE1681" s="372">
        <f t="shared" si="325"/>
        <v>0</v>
      </c>
      <c r="AF1681" s="346">
        <f t="shared" si="335"/>
        <v>0</v>
      </c>
      <c r="AG1681" s="346">
        <f>IF(C1681=Allgemeines!$C$12,SAV!$V1681-SAV!$AH1681,HLOOKUP(Allgemeines!$C$12-1,$AI$4:$AO$2000,ROW(C1681)-3,FALSE)-$AH1681)</f>
        <v>0</v>
      </c>
      <c r="AH1681" s="346">
        <f>HLOOKUP(Allgemeines!$C$12,$AI$4:$AO$2000,ROW(C1681)-3,FALSE)</f>
        <v>0</v>
      </c>
      <c r="AI1681" s="346">
        <f t="shared" si="326"/>
        <v>0</v>
      </c>
      <c r="AJ1681" s="346">
        <f t="shared" si="327"/>
        <v>0</v>
      </c>
      <c r="AK1681" s="346">
        <f t="shared" si="328"/>
        <v>0</v>
      </c>
      <c r="AL1681" s="346">
        <f t="shared" si="329"/>
        <v>0</v>
      </c>
      <c r="AM1681" s="346">
        <f t="shared" si="330"/>
        <v>0</v>
      </c>
      <c r="AN1681" s="346">
        <f t="shared" si="331"/>
        <v>0</v>
      </c>
      <c r="AO1681" s="346">
        <f t="shared" si="332"/>
        <v>0</v>
      </c>
    </row>
    <row r="1682" spans="1:41" x14ac:dyDescent="0.25">
      <c r="A1682" s="369"/>
      <c r="B1682" s="369"/>
      <c r="C1682" s="370"/>
      <c r="D1682" s="369"/>
      <c r="E1682" s="369"/>
      <c r="F1682" s="369"/>
      <c r="G1682" s="344">
        <f t="shared" si="333"/>
        <v>0</v>
      </c>
      <c r="H1682" s="369"/>
      <c r="I1682" s="369"/>
      <c r="J1682" s="369"/>
      <c r="K1682" s="369"/>
      <c r="L1682" s="369"/>
      <c r="M1682" s="369"/>
      <c r="N1682" s="369"/>
      <c r="O1682" s="369"/>
      <c r="P1682" s="371"/>
      <c r="Q1682" s="465">
        <f>IF(C1682&gt;Allgemeines!$C$12,0,SUM(G1682,H1682,J1682,K1682,M1682:N1682)-SUM(I1682,L1682,O1682:P1682))</f>
        <v>0</v>
      </c>
      <c r="R1682" s="369"/>
      <c r="S1682" s="369"/>
      <c r="T1682" s="369"/>
      <c r="U1682" s="369"/>
      <c r="V1682" s="344">
        <f t="shared" si="334"/>
        <v>0</v>
      </c>
      <c r="W1682" s="345">
        <f>IF(ISBLANK($B1682),0,VLOOKUP($B1682,Listen!$A$2:$C$45,2,FALSE))</f>
        <v>0</v>
      </c>
      <c r="X1682" s="345">
        <f>IF(ISBLANK($B1682),0,VLOOKUP($B1682,Listen!$A$2:$C$45,3,FALSE))</f>
        <v>0</v>
      </c>
      <c r="Y1682" s="372">
        <f t="shared" si="336"/>
        <v>0</v>
      </c>
      <c r="Z1682" s="372">
        <f t="shared" si="325"/>
        <v>0</v>
      </c>
      <c r="AA1682" s="372">
        <f t="shared" si="325"/>
        <v>0</v>
      </c>
      <c r="AB1682" s="372">
        <f t="shared" si="325"/>
        <v>0</v>
      </c>
      <c r="AC1682" s="372">
        <f t="shared" si="325"/>
        <v>0</v>
      </c>
      <c r="AD1682" s="372">
        <f t="shared" si="325"/>
        <v>0</v>
      </c>
      <c r="AE1682" s="372">
        <f t="shared" si="325"/>
        <v>0</v>
      </c>
      <c r="AF1682" s="346">
        <f t="shared" si="335"/>
        <v>0</v>
      </c>
      <c r="AG1682" s="346">
        <f>IF(C1682=Allgemeines!$C$12,SAV!$V1682-SAV!$AH1682,HLOOKUP(Allgemeines!$C$12-1,$AI$4:$AO$2000,ROW(C1682)-3,FALSE)-$AH1682)</f>
        <v>0</v>
      </c>
      <c r="AH1682" s="346">
        <f>HLOOKUP(Allgemeines!$C$12,$AI$4:$AO$2000,ROW(C1682)-3,FALSE)</f>
        <v>0</v>
      </c>
      <c r="AI1682" s="346">
        <f t="shared" si="326"/>
        <v>0</v>
      </c>
      <c r="AJ1682" s="346">
        <f t="shared" si="327"/>
        <v>0</v>
      </c>
      <c r="AK1682" s="346">
        <f t="shared" si="328"/>
        <v>0</v>
      </c>
      <c r="AL1682" s="346">
        <f t="shared" si="329"/>
        <v>0</v>
      </c>
      <c r="AM1682" s="346">
        <f t="shared" si="330"/>
        <v>0</v>
      </c>
      <c r="AN1682" s="346">
        <f t="shared" si="331"/>
        <v>0</v>
      </c>
      <c r="AO1682" s="346">
        <f t="shared" si="332"/>
        <v>0</v>
      </c>
    </row>
    <row r="1683" spans="1:41" x14ac:dyDescent="0.25">
      <c r="A1683" s="369"/>
      <c r="B1683" s="369"/>
      <c r="C1683" s="370"/>
      <c r="D1683" s="369"/>
      <c r="E1683" s="369"/>
      <c r="F1683" s="369"/>
      <c r="G1683" s="344">
        <f t="shared" si="333"/>
        <v>0</v>
      </c>
      <c r="H1683" s="369"/>
      <c r="I1683" s="369"/>
      <c r="J1683" s="369"/>
      <c r="K1683" s="369"/>
      <c r="L1683" s="369"/>
      <c r="M1683" s="369"/>
      <c r="N1683" s="369"/>
      <c r="O1683" s="369"/>
      <c r="P1683" s="371"/>
      <c r="Q1683" s="465">
        <f>IF(C1683&gt;Allgemeines!$C$12,0,SUM(G1683,H1683,J1683,K1683,M1683:N1683)-SUM(I1683,L1683,O1683:P1683))</f>
        <v>0</v>
      </c>
      <c r="R1683" s="369"/>
      <c r="S1683" s="369"/>
      <c r="T1683" s="369"/>
      <c r="U1683" s="369"/>
      <c r="V1683" s="344">
        <f t="shared" si="334"/>
        <v>0</v>
      </c>
      <c r="W1683" s="345">
        <f>IF(ISBLANK($B1683),0,VLOOKUP($B1683,Listen!$A$2:$C$45,2,FALSE))</f>
        <v>0</v>
      </c>
      <c r="X1683" s="345">
        <f>IF(ISBLANK($B1683),0,VLOOKUP($B1683,Listen!$A$2:$C$45,3,FALSE))</f>
        <v>0</v>
      </c>
      <c r="Y1683" s="372">
        <f t="shared" si="336"/>
        <v>0</v>
      </c>
      <c r="Z1683" s="372">
        <f t="shared" si="325"/>
        <v>0</v>
      </c>
      <c r="AA1683" s="372">
        <f t="shared" si="325"/>
        <v>0</v>
      </c>
      <c r="AB1683" s="372">
        <f t="shared" si="325"/>
        <v>0</v>
      </c>
      <c r="AC1683" s="372">
        <f t="shared" si="325"/>
        <v>0</v>
      </c>
      <c r="AD1683" s="372">
        <f t="shared" si="325"/>
        <v>0</v>
      </c>
      <c r="AE1683" s="372">
        <f t="shared" si="325"/>
        <v>0</v>
      </c>
      <c r="AF1683" s="346">
        <f t="shared" si="335"/>
        <v>0</v>
      </c>
      <c r="AG1683" s="346">
        <f>IF(C1683=Allgemeines!$C$12,SAV!$V1683-SAV!$AH1683,HLOOKUP(Allgemeines!$C$12-1,$AI$4:$AO$2000,ROW(C1683)-3,FALSE)-$AH1683)</f>
        <v>0</v>
      </c>
      <c r="AH1683" s="346">
        <f>HLOOKUP(Allgemeines!$C$12,$AI$4:$AO$2000,ROW(C1683)-3,FALSE)</f>
        <v>0</v>
      </c>
      <c r="AI1683" s="346">
        <f t="shared" si="326"/>
        <v>0</v>
      </c>
      <c r="AJ1683" s="346">
        <f t="shared" si="327"/>
        <v>0</v>
      </c>
      <c r="AK1683" s="346">
        <f t="shared" si="328"/>
        <v>0</v>
      </c>
      <c r="AL1683" s="346">
        <f t="shared" si="329"/>
        <v>0</v>
      </c>
      <c r="AM1683" s="346">
        <f t="shared" si="330"/>
        <v>0</v>
      </c>
      <c r="AN1683" s="346">
        <f t="shared" si="331"/>
        <v>0</v>
      </c>
      <c r="AO1683" s="346">
        <f t="shared" si="332"/>
        <v>0</v>
      </c>
    </row>
    <row r="1684" spans="1:41" x14ac:dyDescent="0.25">
      <c r="A1684" s="369"/>
      <c r="B1684" s="369"/>
      <c r="C1684" s="370"/>
      <c r="D1684" s="369"/>
      <c r="E1684" s="369"/>
      <c r="F1684" s="369"/>
      <c r="G1684" s="344">
        <f t="shared" si="333"/>
        <v>0</v>
      </c>
      <c r="H1684" s="369"/>
      <c r="I1684" s="369"/>
      <c r="J1684" s="369"/>
      <c r="K1684" s="369"/>
      <c r="L1684" s="369"/>
      <c r="M1684" s="369"/>
      <c r="N1684" s="369"/>
      <c r="O1684" s="369"/>
      <c r="P1684" s="371"/>
      <c r="Q1684" s="465">
        <f>IF(C1684&gt;Allgemeines!$C$12,0,SUM(G1684,H1684,J1684,K1684,M1684:N1684)-SUM(I1684,L1684,O1684:P1684))</f>
        <v>0</v>
      </c>
      <c r="R1684" s="369"/>
      <c r="S1684" s="369"/>
      <c r="T1684" s="369"/>
      <c r="U1684" s="369"/>
      <c r="V1684" s="344">
        <f t="shared" si="334"/>
        <v>0</v>
      </c>
      <c r="W1684" s="345">
        <f>IF(ISBLANK($B1684),0,VLOOKUP($B1684,Listen!$A$2:$C$45,2,FALSE))</f>
        <v>0</v>
      </c>
      <c r="X1684" s="345">
        <f>IF(ISBLANK($B1684),0,VLOOKUP($B1684,Listen!$A$2:$C$45,3,FALSE))</f>
        <v>0</v>
      </c>
      <c r="Y1684" s="372">
        <f t="shared" si="336"/>
        <v>0</v>
      </c>
      <c r="Z1684" s="372">
        <f t="shared" si="325"/>
        <v>0</v>
      </c>
      <c r="AA1684" s="372">
        <f t="shared" si="325"/>
        <v>0</v>
      </c>
      <c r="AB1684" s="372">
        <f t="shared" si="325"/>
        <v>0</v>
      </c>
      <c r="AC1684" s="372">
        <f t="shared" si="325"/>
        <v>0</v>
      </c>
      <c r="AD1684" s="372">
        <f t="shared" si="325"/>
        <v>0</v>
      </c>
      <c r="AE1684" s="372">
        <f t="shared" si="325"/>
        <v>0</v>
      </c>
      <c r="AF1684" s="346">
        <f t="shared" si="335"/>
        <v>0</v>
      </c>
      <c r="AG1684" s="346">
        <f>IF(C1684=Allgemeines!$C$12,SAV!$V1684-SAV!$AH1684,HLOOKUP(Allgemeines!$C$12-1,$AI$4:$AO$2000,ROW(C1684)-3,FALSE)-$AH1684)</f>
        <v>0</v>
      </c>
      <c r="AH1684" s="346">
        <f>HLOOKUP(Allgemeines!$C$12,$AI$4:$AO$2000,ROW(C1684)-3,FALSE)</f>
        <v>0</v>
      </c>
      <c r="AI1684" s="346">
        <f t="shared" si="326"/>
        <v>0</v>
      </c>
      <c r="AJ1684" s="346">
        <f t="shared" si="327"/>
        <v>0</v>
      </c>
      <c r="AK1684" s="346">
        <f t="shared" si="328"/>
        <v>0</v>
      </c>
      <c r="AL1684" s="346">
        <f t="shared" si="329"/>
        <v>0</v>
      </c>
      <c r="AM1684" s="346">
        <f t="shared" si="330"/>
        <v>0</v>
      </c>
      <c r="AN1684" s="346">
        <f t="shared" si="331"/>
        <v>0</v>
      </c>
      <c r="AO1684" s="346">
        <f t="shared" si="332"/>
        <v>0</v>
      </c>
    </row>
    <row r="1685" spans="1:41" x14ac:dyDescent="0.25">
      <c r="A1685" s="369"/>
      <c r="B1685" s="369"/>
      <c r="C1685" s="370"/>
      <c r="D1685" s="369"/>
      <c r="E1685" s="369"/>
      <c r="F1685" s="369"/>
      <c r="G1685" s="344">
        <f t="shared" si="333"/>
        <v>0</v>
      </c>
      <c r="H1685" s="369"/>
      <c r="I1685" s="369"/>
      <c r="J1685" s="369"/>
      <c r="K1685" s="369"/>
      <c r="L1685" s="369"/>
      <c r="M1685" s="369"/>
      <c r="N1685" s="369"/>
      <c r="O1685" s="369"/>
      <c r="P1685" s="371"/>
      <c r="Q1685" s="465">
        <f>IF(C1685&gt;Allgemeines!$C$12,0,SUM(G1685,H1685,J1685,K1685,M1685:N1685)-SUM(I1685,L1685,O1685:P1685))</f>
        <v>0</v>
      </c>
      <c r="R1685" s="369"/>
      <c r="S1685" s="369"/>
      <c r="T1685" s="369"/>
      <c r="U1685" s="369"/>
      <c r="V1685" s="344">
        <f t="shared" si="334"/>
        <v>0</v>
      </c>
      <c r="W1685" s="345">
        <f>IF(ISBLANK($B1685),0,VLOOKUP($B1685,Listen!$A$2:$C$45,2,FALSE))</f>
        <v>0</v>
      </c>
      <c r="X1685" s="345">
        <f>IF(ISBLANK($B1685),0,VLOOKUP($B1685,Listen!$A$2:$C$45,3,FALSE))</f>
        <v>0</v>
      </c>
      <c r="Y1685" s="372">
        <f t="shared" si="336"/>
        <v>0</v>
      </c>
      <c r="Z1685" s="372">
        <f t="shared" si="325"/>
        <v>0</v>
      </c>
      <c r="AA1685" s="372">
        <f t="shared" si="325"/>
        <v>0</v>
      </c>
      <c r="AB1685" s="372">
        <f t="shared" si="325"/>
        <v>0</v>
      </c>
      <c r="AC1685" s="372">
        <f t="shared" si="325"/>
        <v>0</v>
      </c>
      <c r="AD1685" s="372">
        <f t="shared" si="325"/>
        <v>0</v>
      </c>
      <c r="AE1685" s="372">
        <f t="shared" si="325"/>
        <v>0</v>
      </c>
      <c r="AF1685" s="346">
        <f t="shared" si="335"/>
        <v>0</v>
      </c>
      <c r="AG1685" s="346">
        <f>IF(C1685=Allgemeines!$C$12,SAV!$V1685-SAV!$AH1685,HLOOKUP(Allgemeines!$C$12-1,$AI$4:$AO$2000,ROW(C1685)-3,FALSE)-$AH1685)</f>
        <v>0</v>
      </c>
      <c r="AH1685" s="346">
        <f>HLOOKUP(Allgemeines!$C$12,$AI$4:$AO$2000,ROW(C1685)-3,FALSE)</f>
        <v>0</v>
      </c>
      <c r="AI1685" s="346">
        <f t="shared" si="326"/>
        <v>0</v>
      </c>
      <c r="AJ1685" s="346">
        <f t="shared" si="327"/>
        <v>0</v>
      </c>
      <c r="AK1685" s="346">
        <f t="shared" si="328"/>
        <v>0</v>
      </c>
      <c r="AL1685" s="346">
        <f t="shared" si="329"/>
        <v>0</v>
      </c>
      <c r="AM1685" s="346">
        <f t="shared" si="330"/>
        <v>0</v>
      </c>
      <c r="AN1685" s="346">
        <f t="shared" si="331"/>
        <v>0</v>
      </c>
      <c r="AO1685" s="346">
        <f t="shared" si="332"/>
        <v>0</v>
      </c>
    </row>
    <row r="1686" spans="1:41" x14ac:dyDescent="0.25">
      <c r="A1686" s="369"/>
      <c r="B1686" s="369"/>
      <c r="C1686" s="370"/>
      <c r="D1686" s="369"/>
      <c r="E1686" s="369"/>
      <c r="F1686" s="369"/>
      <c r="G1686" s="344">
        <f t="shared" si="333"/>
        <v>0</v>
      </c>
      <c r="H1686" s="369"/>
      <c r="I1686" s="369"/>
      <c r="J1686" s="369"/>
      <c r="K1686" s="369"/>
      <c r="L1686" s="369"/>
      <c r="M1686" s="369"/>
      <c r="N1686" s="369"/>
      <c r="O1686" s="369"/>
      <c r="P1686" s="371"/>
      <c r="Q1686" s="465">
        <f>IF(C1686&gt;Allgemeines!$C$12,0,SUM(G1686,H1686,J1686,K1686,M1686:N1686)-SUM(I1686,L1686,O1686:P1686))</f>
        <v>0</v>
      </c>
      <c r="R1686" s="369"/>
      <c r="S1686" s="369"/>
      <c r="T1686" s="369"/>
      <c r="U1686" s="369"/>
      <c r="V1686" s="344">
        <f t="shared" si="334"/>
        <v>0</v>
      </c>
      <c r="W1686" s="345">
        <f>IF(ISBLANK($B1686),0,VLOOKUP($B1686,Listen!$A$2:$C$45,2,FALSE))</f>
        <v>0</v>
      </c>
      <c r="X1686" s="345">
        <f>IF(ISBLANK($B1686),0,VLOOKUP($B1686,Listen!$A$2:$C$45,3,FALSE))</f>
        <v>0</v>
      </c>
      <c r="Y1686" s="372">
        <f t="shared" si="336"/>
        <v>0</v>
      </c>
      <c r="Z1686" s="372">
        <f t="shared" si="325"/>
        <v>0</v>
      </c>
      <c r="AA1686" s="372">
        <f t="shared" si="325"/>
        <v>0</v>
      </c>
      <c r="AB1686" s="372">
        <f t="shared" si="325"/>
        <v>0</v>
      </c>
      <c r="AC1686" s="372">
        <f t="shared" si="325"/>
        <v>0</v>
      </c>
      <c r="AD1686" s="372">
        <f t="shared" si="325"/>
        <v>0</v>
      </c>
      <c r="AE1686" s="372">
        <f t="shared" si="325"/>
        <v>0</v>
      </c>
      <c r="AF1686" s="346">
        <f t="shared" si="335"/>
        <v>0</v>
      </c>
      <c r="AG1686" s="346">
        <f>IF(C1686=Allgemeines!$C$12,SAV!$V1686-SAV!$AH1686,HLOOKUP(Allgemeines!$C$12-1,$AI$4:$AO$2000,ROW(C1686)-3,FALSE)-$AH1686)</f>
        <v>0</v>
      </c>
      <c r="AH1686" s="346">
        <f>HLOOKUP(Allgemeines!$C$12,$AI$4:$AO$2000,ROW(C1686)-3,FALSE)</f>
        <v>0</v>
      </c>
      <c r="AI1686" s="346">
        <f t="shared" si="326"/>
        <v>0</v>
      </c>
      <c r="AJ1686" s="346">
        <f t="shared" si="327"/>
        <v>0</v>
      </c>
      <c r="AK1686" s="346">
        <f t="shared" si="328"/>
        <v>0</v>
      </c>
      <c r="AL1686" s="346">
        <f t="shared" si="329"/>
        <v>0</v>
      </c>
      <c r="AM1686" s="346">
        <f t="shared" si="330"/>
        <v>0</v>
      </c>
      <c r="AN1686" s="346">
        <f t="shared" si="331"/>
        <v>0</v>
      </c>
      <c r="AO1686" s="346">
        <f t="shared" si="332"/>
        <v>0</v>
      </c>
    </row>
    <row r="1687" spans="1:41" x14ac:dyDescent="0.25">
      <c r="A1687" s="369"/>
      <c r="B1687" s="369"/>
      <c r="C1687" s="370"/>
      <c r="D1687" s="369"/>
      <c r="E1687" s="369"/>
      <c r="F1687" s="369"/>
      <c r="G1687" s="344">
        <f t="shared" si="333"/>
        <v>0</v>
      </c>
      <c r="H1687" s="369"/>
      <c r="I1687" s="369"/>
      <c r="J1687" s="369"/>
      <c r="K1687" s="369"/>
      <c r="L1687" s="369"/>
      <c r="M1687" s="369"/>
      <c r="N1687" s="369"/>
      <c r="O1687" s="369"/>
      <c r="P1687" s="371"/>
      <c r="Q1687" s="465">
        <f>IF(C1687&gt;Allgemeines!$C$12,0,SUM(G1687,H1687,J1687,K1687,M1687:N1687)-SUM(I1687,L1687,O1687:P1687))</f>
        <v>0</v>
      </c>
      <c r="R1687" s="369"/>
      <c r="S1687" s="369"/>
      <c r="T1687" s="369"/>
      <c r="U1687" s="369"/>
      <c r="V1687" s="344">
        <f t="shared" si="334"/>
        <v>0</v>
      </c>
      <c r="W1687" s="345">
        <f>IF(ISBLANK($B1687),0,VLOOKUP($B1687,Listen!$A$2:$C$45,2,FALSE))</f>
        <v>0</v>
      </c>
      <c r="X1687" s="345">
        <f>IF(ISBLANK($B1687),0,VLOOKUP($B1687,Listen!$A$2:$C$45,3,FALSE))</f>
        <v>0</v>
      </c>
      <c r="Y1687" s="372">
        <f t="shared" si="336"/>
        <v>0</v>
      </c>
      <c r="Z1687" s="372">
        <f t="shared" si="325"/>
        <v>0</v>
      </c>
      <c r="AA1687" s="372">
        <f t="shared" si="325"/>
        <v>0</v>
      </c>
      <c r="AB1687" s="372">
        <f t="shared" si="325"/>
        <v>0</v>
      </c>
      <c r="AC1687" s="372">
        <f t="shared" si="325"/>
        <v>0</v>
      </c>
      <c r="AD1687" s="372">
        <f t="shared" si="325"/>
        <v>0</v>
      </c>
      <c r="AE1687" s="372">
        <f t="shared" si="325"/>
        <v>0</v>
      </c>
      <c r="AF1687" s="346">
        <f t="shared" si="335"/>
        <v>0</v>
      </c>
      <c r="AG1687" s="346">
        <f>IF(C1687=Allgemeines!$C$12,SAV!$V1687-SAV!$AH1687,HLOOKUP(Allgemeines!$C$12-1,$AI$4:$AO$2000,ROW(C1687)-3,FALSE)-$AH1687)</f>
        <v>0</v>
      </c>
      <c r="AH1687" s="346">
        <f>HLOOKUP(Allgemeines!$C$12,$AI$4:$AO$2000,ROW(C1687)-3,FALSE)</f>
        <v>0</v>
      </c>
      <c r="AI1687" s="346">
        <f t="shared" si="326"/>
        <v>0</v>
      </c>
      <c r="AJ1687" s="346">
        <f t="shared" si="327"/>
        <v>0</v>
      </c>
      <c r="AK1687" s="346">
        <f t="shared" si="328"/>
        <v>0</v>
      </c>
      <c r="AL1687" s="346">
        <f t="shared" si="329"/>
        <v>0</v>
      </c>
      <c r="AM1687" s="346">
        <f t="shared" si="330"/>
        <v>0</v>
      </c>
      <c r="AN1687" s="346">
        <f t="shared" si="331"/>
        <v>0</v>
      </c>
      <c r="AO1687" s="346">
        <f t="shared" si="332"/>
        <v>0</v>
      </c>
    </row>
    <row r="1688" spans="1:41" x14ac:dyDescent="0.25">
      <c r="A1688" s="369"/>
      <c r="B1688" s="369"/>
      <c r="C1688" s="370"/>
      <c r="D1688" s="369"/>
      <c r="E1688" s="369"/>
      <c r="F1688" s="369"/>
      <c r="G1688" s="344">
        <f t="shared" si="333"/>
        <v>0</v>
      </c>
      <c r="H1688" s="369"/>
      <c r="I1688" s="369"/>
      <c r="J1688" s="369"/>
      <c r="K1688" s="369"/>
      <c r="L1688" s="369"/>
      <c r="M1688" s="369"/>
      <c r="N1688" s="369"/>
      <c r="O1688" s="369"/>
      <c r="P1688" s="371"/>
      <c r="Q1688" s="465">
        <f>IF(C1688&gt;Allgemeines!$C$12,0,SUM(G1688,H1688,J1688,K1688,M1688:N1688)-SUM(I1688,L1688,O1688:P1688))</f>
        <v>0</v>
      </c>
      <c r="R1688" s="369"/>
      <c r="S1688" s="369"/>
      <c r="T1688" s="369"/>
      <c r="U1688" s="369"/>
      <c r="V1688" s="344">
        <f t="shared" si="334"/>
        <v>0</v>
      </c>
      <c r="W1688" s="345">
        <f>IF(ISBLANK($B1688),0,VLOOKUP($B1688,Listen!$A$2:$C$45,2,FALSE))</f>
        <v>0</v>
      </c>
      <c r="X1688" s="345">
        <f>IF(ISBLANK($B1688),0,VLOOKUP($B1688,Listen!$A$2:$C$45,3,FALSE))</f>
        <v>0</v>
      </c>
      <c r="Y1688" s="372">
        <f t="shared" si="336"/>
        <v>0</v>
      </c>
      <c r="Z1688" s="372">
        <f t="shared" si="325"/>
        <v>0</v>
      </c>
      <c r="AA1688" s="372">
        <f t="shared" si="325"/>
        <v>0</v>
      </c>
      <c r="AB1688" s="372">
        <f t="shared" si="325"/>
        <v>0</v>
      </c>
      <c r="AC1688" s="372">
        <f t="shared" si="325"/>
        <v>0</v>
      </c>
      <c r="AD1688" s="372">
        <f t="shared" si="325"/>
        <v>0</v>
      </c>
      <c r="AE1688" s="372">
        <f t="shared" si="325"/>
        <v>0</v>
      </c>
      <c r="AF1688" s="346">
        <f t="shared" si="335"/>
        <v>0</v>
      </c>
      <c r="AG1688" s="346">
        <f>IF(C1688=Allgemeines!$C$12,SAV!$V1688-SAV!$AH1688,HLOOKUP(Allgemeines!$C$12-1,$AI$4:$AO$2000,ROW(C1688)-3,FALSE)-$AH1688)</f>
        <v>0</v>
      </c>
      <c r="AH1688" s="346">
        <f>HLOOKUP(Allgemeines!$C$12,$AI$4:$AO$2000,ROW(C1688)-3,FALSE)</f>
        <v>0</v>
      </c>
      <c r="AI1688" s="346">
        <f t="shared" si="326"/>
        <v>0</v>
      </c>
      <c r="AJ1688" s="346">
        <f t="shared" si="327"/>
        <v>0</v>
      </c>
      <c r="AK1688" s="346">
        <f t="shared" si="328"/>
        <v>0</v>
      </c>
      <c r="AL1688" s="346">
        <f t="shared" si="329"/>
        <v>0</v>
      </c>
      <c r="AM1688" s="346">
        <f t="shared" si="330"/>
        <v>0</v>
      </c>
      <c r="AN1688" s="346">
        <f t="shared" si="331"/>
        <v>0</v>
      </c>
      <c r="AO1688" s="346">
        <f t="shared" si="332"/>
        <v>0</v>
      </c>
    </row>
    <row r="1689" spans="1:41" x14ac:dyDescent="0.25">
      <c r="A1689" s="369"/>
      <c r="B1689" s="369"/>
      <c r="C1689" s="370"/>
      <c r="D1689" s="369"/>
      <c r="E1689" s="369"/>
      <c r="F1689" s="369"/>
      <c r="G1689" s="344">
        <f t="shared" si="333"/>
        <v>0</v>
      </c>
      <c r="H1689" s="369"/>
      <c r="I1689" s="369"/>
      <c r="J1689" s="369"/>
      <c r="K1689" s="369"/>
      <c r="L1689" s="369"/>
      <c r="M1689" s="369"/>
      <c r="N1689" s="369"/>
      <c r="O1689" s="369"/>
      <c r="P1689" s="371"/>
      <c r="Q1689" s="465">
        <f>IF(C1689&gt;Allgemeines!$C$12,0,SUM(G1689,H1689,J1689,K1689,M1689:N1689)-SUM(I1689,L1689,O1689:P1689))</f>
        <v>0</v>
      </c>
      <c r="R1689" s="369"/>
      <c r="S1689" s="369"/>
      <c r="T1689" s="369"/>
      <c r="U1689" s="369"/>
      <c r="V1689" s="344">
        <f t="shared" si="334"/>
        <v>0</v>
      </c>
      <c r="W1689" s="345">
        <f>IF(ISBLANK($B1689),0,VLOOKUP($B1689,Listen!$A$2:$C$45,2,FALSE))</f>
        <v>0</v>
      </c>
      <c r="X1689" s="345">
        <f>IF(ISBLANK($B1689),0,VLOOKUP($B1689,Listen!$A$2:$C$45,3,FALSE))</f>
        <v>0</v>
      </c>
      <c r="Y1689" s="372">
        <f t="shared" si="336"/>
        <v>0</v>
      </c>
      <c r="Z1689" s="372">
        <f t="shared" si="325"/>
        <v>0</v>
      </c>
      <c r="AA1689" s="372">
        <f t="shared" si="325"/>
        <v>0</v>
      </c>
      <c r="AB1689" s="372">
        <f t="shared" ref="Z1689:AE1731" si="337">$W1689</f>
        <v>0</v>
      </c>
      <c r="AC1689" s="372">
        <f t="shared" si="337"/>
        <v>0</v>
      </c>
      <c r="AD1689" s="372">
        <f t="shared" si="337"/>
        <v>0</v>
      </c>
      <c r="AE1689" s="372">
        <f t="shared" si="337"/>
        <v>0</v>
      </c>
      <c r="AF1689" s="346">
        <f t="shared" si="335"/>
        <v>0</v>
      </c>
      <c r="AG1689" s="346">
        <f>IF(C1689=Allgemeines!$C$12,SAV!$V1689-SAV!$AH1689,HLOOKUP(Allgemeines!$C$12-1,$AI$4:$AO$2000,ROW(C1689)-3,FALSE)-$AH1689)</f>
        <v>0</v>
      </c>
      <c r="AH1689" s="346">
        <f>HLOOKUP(Allgemeines!$C$12,$AI$4:$AO$2000,ROW(C1689)-3,FALSE)</f>
        <v>0</v>
      </c>
      <c r="AI1689" s="346">
        <f t="shared" si="326"/>
        <v>0</v>
      </c>
      <c r="AJ1689" s="346">
        <f t="shared" si="327"/>
        <v>0</v>
      </c>
      <c r="AK1689" s="346">
        <f t="shared" si="328"/>
        <v>0</v>
      </c>
      <c r="AL1689" s="346">
        <f t="shared" si="329"/>
        <v>0</v>
      </c>
      <c r="AM1689" s="346">
        <f t="shared" si="330"/>
        <v>0</v>
      </c>
      <c r="AN1689" s="346">
        <f t="shared" si="331"/>
        <v>0</v>
      </c>
      <c r="AO1689" s="346">
        <f t="shared" si="332"/>
        <v>0</v>
      </c>
    </row>
    <row r="1690" spans="1:41" x14ac:dyDescent="0.25">
      <c r="A1690" s="369"/>
      <c r="B1690" s="369"/>
      <c r="C1690" s="370"/>
      <c r="D1690" s="369"/>
      <c r="E1690" s="369"/>
      <c r="F1690" s="369"/>
      <c r="G1690" s="344">
        <f t="shared" si="333"/>
        <v>0</v>
      </c>
      <c r="H1690" s="369"/>
      <c r="I1690" s="369"/>
      <c r="J1690" s="369"/>
      <c r="K1690" s="369"/>
      <c r="L1690" s="369"/>
      <c r="M1690" s="369"/>
      <c r="N1690" s="369"/>
      <c r="O1690" s="369"/>
      <c r="P1690" s="371"/>
      <c r="Q1690" s="465">
        <f>IF(C1690&gt;Allgemeines!$C$12,0,SUM(G1690,H1690,J1690,K1690,M1690:N1690)-SUM(I1690,L1690,O1690:P1690))</f>
        <v>0</v>
      </c>
      <c r="R1690" s="369"/>
      <c r="S1690" s="369"/>
      <c r="T1690" s="369"/>
      <c r="U1690" s="369"/>
      <c r="V1690" s="344">
        <f t="shared" si="334"/>
        <v>0</v>
      </c>
      <c r="W1690" s="345">
        <f>IF(ISBLANK($B1690),0,VLOOKUP($B1690,Listen!$A$2:$C$45,2,FALSE))</f>
        <v>0</v>
      </c>
      <c r="X1690" s="345">
        <f>IF(ISBLANK($B1690),0,VLOOKUP($B1690,Listen!$A$2:$C$45,3,FALSE))</f>
        <v>0</v>
      </c>
      <c r="Y1690" s="372">
        <f t="shared" si="336"/>
        <v>0</v>
      </c>
      <c r="Z1690" s="372">
        <f t="shared" si="337"/>
        <v>0</v>
      </c>
      <c r="AA1690" s="372">
        <f t="shared" si="337"/>
        <v>0</v>
      </c>
      <c r="AB1690" s="372">
        <f t="shared" si="337"/>
        <v>0</v>
      </c>
      <c r="AC1690" s="372">
        <f t="shared" si="337"/>
        <v>0</v>
      </c>
      <c r="AD1690" s="372">
        <f t="shared" si="337"/>
        <v>0</v>
      </c>
      <c r="AE1690" s="372">
        <f t="shared" si="337"/>
        <v>0</v>
      </c>
      <c r="AF1690" s="346">
        <f t="shared" si="335"/>
        <v>0</v>
      </c>
      <c r="AG1690" s="346">
        <f>IF(C1690=Allgemeines!$C$12,SAV!$V1690-SAV!$AH1690,HLOOKUP(Allgemeines!$C$12-1,$AI$4:$AO$2000,ROW(C1690)-3,FALSE)-$AH1690)</f>
        <v>0</v>
      </c>
      <c r="AH1690" s="346">
        <f>HLOOKUP(Allgemeines!$C$12,$AI$4:$AO$2000,ROW(C1690)-3,FALSE)</f>
        <v>0</v>
      </c>
      <c r="AI1690" s="346">
        <f t="shared" si="326"/>
        <v>0</v>
      </c>
      <c r="AJ1690" s="346">
        <f t="shared" si="327"/>
        <v>0</v>
      </c>
      <c r="AK1690" s="346">
        <f t="shared" si="328"/>
        <v>0</v>
      </c>
      <c r="AL1690" s="346">
        <f t="shared" si="329"/>
        <v>0</v>
      </c>
      <c r="AM1690" s="346">
        <f t="shared" si="330"/>
        <v>0</v>
      </c>
      <c r="AN1690" s="346">
        <f t="shared" si="331"/>
        <v>0</v>
      </c>
      <c r="AO1690" s="346">
        <f t="shared" si="332"/>
        <v>0</v>
      </c>
    </row>
    <row r="1691" spans="1:41" x14ac:dyDescent="0.25">
      <c r="A1691" s="369"/>
      <c r="B1691" s="369"/>
      <c r="C1691" s="370"/>
      <c r="D1691" s="369"/>
      <c r="E1691" s="369"/>
      <c r="F1691" s="369"/>
      <c r="G1691" s="344">
        <f t="shared" si="333"/>
        <v>0</v>
      </c>
      <c r="H1691" s="369"/>
      <c r="I1691" s="369"/>
      <c r="J1691" s="369"/>
      <c r="K1691" s="369"/>
      <c r="L1691" s="369"/>
      <c r="M1691" s="369"/>
      <c r="N1691" s="369"/>
      <c r="O1691" s="369"/>
      <c r="P1691" s="371"/>
      <c r="Q1691" s="465">
        <f>IF(C1691&gt;Allgemeines!$C$12,0,SUM(G1691,H1691,J1691,K1691,M1691:N1691)-SUM(I1691,L1691,O1691:P1691))</f>
        <v>0</v>
      </c>
      <c r="R1691" s="369"/>
      <c r="S1691" s="369"/>
      <c r="T1691" s="369"/>
      <c r="U1691" s="369"/>
      <c r="V1691" s="344">
        <f t="shared" si="334"/>
        <v>0</v>
      </c>
      <c r="W1691" s="345">
        <f>IF(ISBLANK($B1691),0,VLOOKUP($B1691,Listen!$A$2:$C$45,2,FALSE))</f>
        <v>0</v>
      </c>
      <c r="X1691" s="345">
        <f>IF(ISBLANK($B1691),0,VLOOKUP($B1691,Listen!$A$2:$C$45,3,FALSE))</f>
        <v>0</v>
      </c>
      <c r="Y1691" s="372">
        <f t="shared" si="336"/>
        <v>0</v>
      </c>
      <c r="Z1691" s="372">
        <f t="shared" si="337"/>
        <v>0</v>
      </c>
      <c r="AA1691" s="372">
        <f t="shared" si="337"/>
        <v>0</v>
      </c>
      <c r="AB1691" s="372">
        <f t="shared" si="337"/>
        <v>0</v>
      </c>
      <c r="AC1691" s="372">
        <f t="shared" si="337"/>
        <v>0</v>
      </c>
      <c r="AD1691" s="372">
        <f t="shared" si="337"/>
        <v>0</v>
      </c>
      <c r="AE1691" s="372">
        <f t="shared" si="337"/>
        <v>0</v>
      </c>
      <c r="AF1691" s="346">
        <f t="shared" si="335"/>
        <v>0</v>
      </c>
      <c r="AG1691" s="346">
        <f>IF(C1691=Allgemeines!$C$12,SAV!$V1691-SAV!$AH1691,HLOOKUP(Allgemeines!$C$12-1,$AI$4:$AO$2000,ROW(C1691)-3,FALSE)-$AH1691)</f>
        <v>0</v>
      </c>
      <c r="AH1691" s="346">
        <f>HLOOKUP(Allgemeines!$C$12,$AI$4:$AO$2000,ROW(C1691)-3,FALSE)</f>
        <v>0</v>
      </c>
      <c r="AI1691" s="346">
        <f t="shared" si="326"/>
        <v>0</v>
      </c>
      <c r="AJ1691" s="346">
        <f t="shared" si="327"/>
        <v>0</v>
      </c>
      <c r="AK1691" s="346">
        <f t="shared" si="328"/>
        <v>0</v>
      </c>
      <c r="AL1691" s="346">
        <f t="shared" si="329"/>
        <v>0</v>
      </c>
      <c r="AM1691" s="346">
        <f t="shared" si="330"/>
        <v>0</v>
      </c>
      <c r="AN1691" s="346">
        <f t="shared" si="331"/>
        <v>0</v>
      </c>
      <c r="AO1691" s="346">
        <f t="shared" si="332"/>
        <v>0</v>
      </c>
    </row>
    <row r="1692" spans="1:41" x14ac:dyDescent="0.25">
      <c r="A1692" s="369"/>
      <c r="B1692" s="369"/>
      <c r="C1692" s="370"/>
      <c r="D1692" s="369"/>
      <c r="E1692" s="369"/>
      <c r="F1692" s="369"/>
      <c r="G1692" s="344">
        <f t="shared" si="333"/>
        <v>0</v>
      </c>
      <c r="H1692" s="369"/>
      <c r="I1692" s="369"/>
      <c r="J1692" s="369"/>
      <c r="K1692" s="369"/>
      <c r="L1692" s="369"/>
      <c r="M1692" s="369"/>
      <c r="N1692" s="369"/>
      <c r="O1692" s="369"/>
      <c r="P1692" s="371"/>
      <c r="Q1692" s="465">
        <f>IF(C1692&gt;Allgemeines!$C$12,0,SUM(G1692,H1692,J1692,K1692,M1692:N1692)-SUM(I1692,L1692,O1692:P1692))</f>
        <v>0</v>
      </c>
      <c r="R1692" s="369"/>
      <c r="S1692" s="369"/>
      <c r="T1692" s="369"/>
      <c r="U1692" s="369"/>
      <c r="V1692" s="344">
        <f t="shared" si="334"/>
        <v>0</v>
      </c>
      <c r="W1692" s="345">
        <f>IF(ISBLANK($B1692),0,VLOOKUP($B1692,Listen!$A$2:$C$45,2,FALSE))</f>
        <v>0</v>
      </c>
      <c r="X1692" s="345">
        <f>IF(ISBLANK($B1692),0,VLOOKUP($B1692,Listen!$A$2:$C$45,3,FALSE))</f>
        <v>0</v>
      </c>
      <c r="Y1692" s="372">
        <f t="shared" si="336"/>
        <v>0</v>
      </c>
      <c r="Z1692" s="372">
        <f t="shared" si="337"/>
        <v>0</v>
      </c>
      <c r="AA1692" s="372">
        <f t="shared" si="337"/>
        <v>0</v>
      </c>
      <c r="AB1692" s="372">
        <f t="shared" si="337"/>
        <v>0</v>
      </c>
      <c r="AC1692" s="372">
        <f t="shared" si="337"/>
        <v>0</v>
      </c>
      <c r="AD1692" s="372">
        <f t="shared" si="337"/>
        <v>0</v>
      </c>
      <c r="AE1692" s="372">
        <f t="shared" si="337"/>
        <v>0</v>
      </c>
      <c r="AF1692" s="346">
        <f t="shared" si="335"/>
        <v>0</v>
      </c>
      <c r="AG1692" s="346">
        <f>IF(C1692=Allgemeines!$C$12,SAV!$V1692-SAV!$AH1692,HLOOKUP(Allgemeines!$C$12-1,$AI$4:$AO$2000,ROW(C1692)-3,FALSE)-$AH1692)</f>
        <v>0</v>
      </c>
      <c r="AH1692" s="346">
        <f>HLOOKUP(Allgemeines!$C$12,$AI$4:$AO$2000,ROW(C1692)-3,FALSE)</f>
        <v>0</v>
      </c>
      <c r="AI1692" s="346">
        <f t="shared" si="326"/>
        <v>0</v>
      </c>
      <c r="AJ1692" s="346">
        <f t="shared" si="327"/>
        <v>0</v>
      </c>
      <c r="AK1692" s="346">
        <f t="shared" si="328"/>
        <v>0</v>
      </c>
      <c r="AL1692" s="346">
        <f t="shared" si="329"/>
        <v>0</v>
      </c>
      <c r="AM1692" s="346">
        <f t="shared" si="330"/>
        <v>0</v>
      </c>
      <c r="AN1692" s="346">
        <f t="shared" si="331"/>
        <v>0</v>
      </c>
      <c r="AO1692" s="346">
        <f t="shared" si="332"/>
        <v>0</v>
      </c>
    </row>
    <row r="1693" spans="1:41" x14ac:dyDescent="0.25">
      <c r="A1693" s="369"/>
      <c r="B1693" s="369"/>
      <c r="C1693" s="370"/>
      <c r="D1693" s="369"/>
      <c r="E1693" s="369"/>
      <c r="F1693" s="369"/>
      <c r="G1693" s="344">
        <f t="shared" si="333"/>
        <v>0</v>
      </c>
      <c r="H1693" s="369"/>
      <c r="I1693" s="369"/>
      <c r="J1693" s="369"/>
      <c r="K1693" s="369"/>
      <c r="L1693" s="369"/>
      <c r="M1693" s="369"/>
      <c r="N1693" s="369"/>
      <c r="O1693" s="369"/>
      <c r="P1693" s="371"/>
      <c r="Q1693" s="465">
        <f>IF(C1693&gt;Allgemeines!$C$12,0,SUM(G1693,H1693,J1693,K1693,M1693:N1693)-SUM(I1693,L1693,O1693:P1693))</f>
        <v>0</v>
      </c>
      <c r="R1693" s="369"/>
      <c r="S1693" s="369"/>
      <c r="T1693" s="369"/>
      <c r="U1693" s="369"/>
      <c r="V1693" s="344">
        <f t="shared" si="334"/>
        <v>0</v>
      </c>
      <c r="W1693" s="345">
        <f>IF(ISBLANK($B1693),0,VLOOKUP($B1693,Listen!$A$2:$C$45,2,FALSE))</f>
        <v>0</v>
      </c>
      <c r="X1693" s="345">
        <f>IF(ISBLANK($B1693),0,VLOOKUP($B1693,Listen!$A$2:$C$45,3,FALSE))</f>
        <v>0</v>
      </c>
      <c r="Y1693" s="372">
        <f t="shared" si="336"/>
        <v>0</v>
      </c>
      <c r="Z1693" s="372">
        <f t="shared" si="337"/>
        <v>0</v>
      </c>
      <c r="AA1693" s="372">
        <f t="shared" si="337"/>
        <v>0</v>
      </c>
      <c r="AB1693" s="372">
        <f t="shared" si="337"/>
        <v>0</v>
      </c>
      <c r="AC1693" s="372">
        <f t="shared" si="337"/>
        <v>0</v>
      </c>
      <c r="AD1693" s="372">
        <f t="shared" si="337"/>
        <v>0</v>
      </c>
      <c r="AE1693" s="372">
        <f t="shared" si="337"/>
        <v>0</v>
      </c>
      <c r="AF1693" s="346">
        <f t="shared" si="335"/>
        <v>0</v>
      </c>
      <c r="AG1693" s="346">
        <f>IF(C1693=Allgemeines!$C$12,SAV!$V1693-SAV!$AH1693,HLOOKUP(Allgemeines!$C$12-1,$AI$4:$AO$2000,ROW(C1693)-3,FALSE)-$AH1693)</f>
        <v>0</v>
      </c>
      <c r="AH1693" s="346">
        <f>HLOOKUP(Allgemeines!$C$12,$AI$4:$AO$2000,ROW(C1693)-3,FALSE)</f>
        <v>0</v>
      </c>
      <c r="AI1693" s="346">
        <f t="shared" si="326"/>
        <v>0</v>
      </c>
      <c r="AJ1693" s="346">
        <f t="shared" si="327"/>
        <v>0</v>
      </c>
      <c r="AK1693" s="346">
        <f t="shared" si="328"/>
        <v>0</v>
      </c>
      <c r="AL1693" s="346">
        <f t="shared" si="329"/>
        <v>0</v>
      </c>
      <c r="AM1693" s="346">
        <f t="shared" si="330"/>
        <v>0</v>
      </c>
      <c r="AN1693" s="346">
        <f t="shared" si="331"/>
        <v>0</v>
      </c>
      <c r="AO1693" s="346">
        <f t="shared" si="332"/>
        <v>0</v>
      </c>
    </row>
    <row r="1694" spans="1:41" x14ac:dyDescent="0.25">
      <c r="A1694" s="369"/>
      <c r="B1694" s="369"/>
      <c r="C1694" s="370"/>
      <c r="D1694" s="369"/>
      <c r="E1694" s="369"/>
      <c r="F1694" s="369"/>
      <c r="G1694" s="344">
        <f t="shared" si="333"/>
        <v>0</v>
      </c>
      <c r="H1694" s="369"/>
      <c r="I1694" s="369"/>
      <c r="J1694" s="369"/>
      <c r="K1694" s="369"/>
      <c r="L1694" s="369"/>
      <c r="M1694" s="369"/>
      <c r="N1694" s="369"/>
      <c r="O1694" s="369"/>
      <c r="P1694" s="371"/>
      <c r="Q1694" s="465">
        <f>IF(C1694&gt;Allgemeines!$C$12,0,SUM(G1694,H1694,J1694,K1694,M1694:N1694)-SUM(I1694,L1694,O1694:P1694))</f>
        <v>0</v>
      </c>
      <c r="R1694" s="369"/>
      <c r="S1694" s="369"/>
      <c r="T1694" s="369"/>
      <c r="U1694" s="369"/>
      <c r="V1694" s="344">
        <f t="shared" si="334"/>
        <v>0</v>
      </c>
      <c r="W1694" s="345">
        <f>IF(ISBLANK($B1694),0,VLOOKUP($B1694,Listen!$A$2:$C$45,2,FALSE))</f>
        <v>0</v>
      </c>
      <c r="X1694" s="345">
        <f>IF(ISBLANK($B1694),0,VLOOKUP($B1694,Listen!$A$2:$C$45,3,FALSE))</f>
        <v>0</v>
      </c>
      <c r="Y1694" s="372">
        <f t="shared" si="336"/>
        <v>0</v>
      </c>
      <c r="Z1694" s="372">
        <f t="shared" si="337"/>
        <v>0</v>
      </c>
      <c r="AA1694" s="372">
        <f t="shared" si="337"/>
        <v>0</v>
      </c>
      <c r="AB1694" s="372">
        <f t="shared" si="337"/>
        <v>0</v>
      </c>
      <c r="AC1694" s="372">
        <f t="shared" si="337"/>
        <v>0</v>
      </c>
      <c r="AD1694" s="372">
        <f t="shared" si="337"/>
        <v>0</v>
      </c>
      <c r="AE1694" s="372">
        <f t="shared" si="337"/>
        <v>0</v>
      </c>
      <c r="AF1694" s="346">
        <f t="shared" si="335"/>
        <v>0</v>
      </c>
      <c r="AG1694" s="346">
        <f>IF(C1694=Allgemeines!$C$12,SAV!$V1694-SAV!$AH1694,HLOOKUP(Allgemeines!$C$12-1,$AI$4:$AO$2000,ROW(C1694)-3,FALSE)-$AH1694)</f>
        <v>0</v>
      </c>
      <c r="AH1694" s="346">
        <f>HLOOKUP(Allgemeines!$C$12,$AI$4:$AO$2000,ROW(C1694)-3,FALSE)</f>
        <v>0</v>
      </c>
      <c r="AI1694" s="346">
        <f t="shared" si="326"/>
        <v>0</v>
      </c>
      <c r="AJ1694" s="346">
        <f t="shared" si="327"/>
        <v>0</v>
      </c>
      <c r="AK1694" s="346">
        <f t="shared" si="328"/>
        <v>0</v>
      </c>
      <c r="AL1694" s="346">
        <f t="shared" si="329"/>
        <v>0</v>
      </c>
      <c r="AM1694" s="346">
        <f t="shared" si="330"/>
        <v>0</v>
      </c>
      <c r="AN1694" s="346">
        <f t="shared" si="331"/>
        <v>0</v>
      </c>
      <c r="AO1694" s="346">
        <f t="shared" si="332"/>
        <v>0</v>
      </c>
    </row>
    <row r="1695" spans="1:41" x14ac:dyDescent="0.25">
      <c r="A1695" s="369"/>
      <c r="B1695" s="369"/>
      <c r="C1695" s="370"/>
      <c r="D1695" s="369"/>
      <c r="E1695" s="369"/>
      <c r="F1695" s="369"/>
      <c r="G1695" s="344">
        <f t="shared" si="333"/>
        <v>0</v>
      </c>
      <c r="H1695" s="369"/>
      <c r="I1695" s="369"/>
      <c r="J1695" s="369"/>
      <c r="K1695" s="369"/>
      <c r="L1695" s="369"/>
      <c r="M1695" s="369"/>
      <c r="N1695" s="369"/>
      <c r="O1695" s="369"/>
      <c r="P1695" s="371"/>
      <c r="Q1695" s="465">
        <f>IF(C1695&gt;Allgemeines!$C$12,0,SUM(G1695,H1695,J1695,K1695,M1695:N1695)-SUM(I1695,L1695,O1695:P1695))</f>
        <v>0</v>
      </c>
      <c r="R1695" s="369"/>
      <c r="S1695" s="369"/>
      <c r="T1695" s="369"/>
      <c r="U1695" s="369"/>
      <c r="V1695" s="344">
        <f t="shared" si="334"/>
        <v>0</v>
      </c>
      <c r="W1695" s="345">
        <f>IF(ISBLANK($B1695),0,VLOOKUP($B1695,Listen!$A$2:$C$45,2,FALSE))</f>
        <v>0</v>
      </c>
      <c r="X1695" s="345">
        <f>IF(ISBLANK($B1695),0,VLOOKUP($B1695,Listen!$A$2:$C$45,3,FALSE))</f>
        <v>0</v>
      </c>
      <c r="Y1695" s="372">
        <f t="shared" si="336"/>
        <v>0</v>
      </c>
      <c r="Z1695" s="372">
        <f t="shared" si="337"/>
        <v>0</v>
      </c>
      <c r="AA1695" s="372">
        <f t="shared" si="337"/>
        <v>0</v>
      </c>
      <c r="AB1695" s="372">
        <f t="shared" si="337"/>
        <v>0</v>
      </c>
      <c r="AC1695" s="372">
        <f t="shared" si="337"/>
        <v>0</v>
      </c>
      <c r="AD1695" s="372">
        <f t="shared" si="337"/>
        <v>0</v>
      </c>
      <c r="AE1695" s="372">
        <f t="shared" si="337"/>
        <v>0</v>
      </c>
      <c r="AF1695" s="346">
        <f t="shared" si="335"/>
        <v>0</v>
      </c>
      <c r="AG1695" s="346">
        <f>IF(C1695=Allgemeines!$C$12,SAV!$V1695-SAV!$AH1695,HLOOKUP(Allgemeines!$C$12-1,$AI$4:$AO$2000,ROW(C1695)-3,FALSE)-$AH1695)</f>
        <v>0</v>
      </c>
      <c r="AH1695" s="346">
        <f>HLOOKUP(Allgemeines!$C$12,$AI$4:$AO$2000,ROW(C1695)-3,FALSE)</f>
        <v>0</v>
      </c>
      <c r="AI1695" s="346">
        <f t="shared" si="326"/>
        <v>0</v>
      </c>
      <c r="AJ1695" s="346">
        <f t="shared" si="327"/>
        <v>0</v>
      </c>
      <c r="AK1695" s="346">
        <f t="shared" si="328"/>
        <v>0</v>
      </c>
      <c r="AL1695" s="346">
        <f t="shared" si="329"/>
        <v>0</v>
      </c>
      <c r="AM1695" s="346">
        <f t="shared" si="330"/>
        <v>0</v>
      </c>
      <c r="AN1695" s="346">
        <f t="shared" si="331"/>
        <v>0</v>
      </c>
      <c r="AO1695" s="346">
        <f t="shared" si="332"/>
        <v>0</v>
      </c>
    </row>
    <row r="1696" spans="1:41" x14ac:dyDescent="0.25">
      <c r="A1696" s="369"/>
      <c r="B1696" s="369"/>
      <c r="C1696" s="370"/>
      <c r="D1696" s="369"/>
      <c r="E1696" s="369"/>
      <c r="F1696" s="369"/>
      <c r="G1696" s="344">
        <f t="shared" si="333"/>
        <v>0</v>
      </c>
      <c r="H1696" s="369"/>
      <c r="I1696" s="369"/>
      <c r="J1696" s="369"/>
      <c r="K1696" s="369"/>
      <c r="L1696" s="369"/>
      <c r="M1696" s="369"/>
      <c r="N1696" s="369"/>
      <c r="O1696" s="369"/>
      <c r="P1696" s="371"/>
      <c r="Q1696" s="465">
        <f>IF(C1696&gt;Allgemeines!$C$12,0,SUM(G1696,H1696,J1696,K1696,M1696:N1696)-SUM(I1696,L1696,O1696:P1696))</f>
        <v>0</v>
      </c>
      <c r="R1696" s="369"/>
      <c r="S1696" s="369"/>
      <c r="T1696" s="369"/>
      <c r="U1696" s="369"/>
      <c r="V1696" s="344">
        <f t="shared" si="334"/>
        <v>0</v>
      </c>
      <c r="W1696" s="345">
        <f>IF(ISBLANK($B1696),0,VLOOKUP($B1696,Listen!$A$2:$C$45,2,FALSE))</f>
        <v>0</v>
      </c>
      <c r="X1696" s="345">
        <f>IF(ISBLANK($B1696),0,VLOOKUP($B1696,Listen!$A$2:$C$45,3,FALSE))</f>
        <v>0</v>
      </c>
      <c r="Y1696" s="372">
        <f t="shared" si="336"/>
        <v>0</v>
      </c>
      <c r="Z1696" s="372">
        <f t="shared" si="337"/>
        <v>0</v>
      </c>
      <c r="AA1696" s="372">
        <f t="shared" si="337"/>
        <v>0</v>
      </c>
      <c r="AB1696" s="372">
        <f t="shared" si="337"/>
        <v>0</v>
      </c>
      <c r="AC1696" s="372">
        <f t="shared" si="337"/>
        <v>0</v>
      </c>
      <c r="AD1696" s="372">
        <f t="shared" si="337"/>
        <v>0</v>
      </c>
      <c r="AE1696" s="372">
        <f t="shared" si="337"/>
        <v>0</v>
      </c>
      <c r="AF1696" s="346">
        <f t="shared" si="335"/>
        <v>0</v>
      </c>
      <c r="AG1696" s="346">
        <f>IF(C1696=Allgemeines!$C$12,SAV!$V1696-SAV!$AH1696,HLOOKUP(Allgemeines!$C$12-1,$AI$4:$AO$2000,ROW(C1696)-3,FALSE)-$AH1696)</f>
        <v>0</v>
      </c>
      <c r="AH1696" s="346">
        <f>HLOOKUP(Allgemeines!$C$12,$AI$4:$AO$2000,ROW(C1696)-3,FALSE)</f>
        <v>0</v>
      </c>
      <c r="AI1696" s="346">
        <f t="shared" si="326"/>
        <v>0</v>
      </c>
      <c r="AJ1696" s="346">
        <f t="shared" si="327"/>
        <v>0</v>
      </c>
      <c r="AK1696" s="346">
        <f t="shared" si="328"/>
        <v>0</v>
      </c>
      <c r="AL1696" s="346">
        <f t="shared" si="329"/>
        <v>0</v>
      </c>
      <c r="AM1696" s="346">
        <f t="shared" si="330"/>
        <v>0</v>
      </c>
      <c r="AN1696" s="346">
        <f t="shared" si="331"/>
        <v>0</v>
      </c>
      <c r="AO1696" s="346">
        <f t="shared" si="332"/>
        <v>0</v>
      </c>
    </row>
    <row r="1697" spans="1:41" x14ac:dyDescent="0.25">
      <c r="A1697" s="369"/>
      <c r="B1697" s="369"/>
      <c r="C1697" s="370"/>
      <c r="D1697" s="369"/>
      <c r="E1697" s="369"/>
      <c r="F1697" s="369"/>
      <c r="G1697" s="344">
        <f t="shared" si="333"/>
        <v>0</v>
      </c>
      <c r="H1697" s="369"/>
      <c r="I1697" s="369"/>
      <c r="J1697" s="369"/>
      <c r="K1697" s="369"/>
      <c r="L1697" s="369"/>
      <c r="M1697" s="369"/>
      <c r="N1697" s="369"/>
      <c r="O1697" s="369"/>
      <c r="P1697" s="371"/>
      <c r="Q1697" s="465">
        <f>IF(C1697&gt;Allgemeines!$C$12,0,SUM(G1697,H1697,J1697,K1697,M1697:N1697)-SUM(I1697,L1697,O1697:P1697))</f>
        <v>0</v>
      </c>
      <c r="R1697" s="369"/>
      <c r="S1697" s="369"/>
      <c r="T1697" s="369"/>
      <c r="U1697" s="369"/>
      <c r="V1697" s="344">
        <f t="shared" si="334"/>
        <v>0</v>
      </c>
      <c r="W1697" s="345">
        <f>IF(ISBLANK($B1697),0,VLOOKUP($B1697,Listen!$A$2:$C$45,2,FALSE))</f>
        <v>0</v>
      </c>
      <c r="X1697" s="345">
        <f>IF(ISBLANK($B1697),0,VLOOKUP($B1697,Listen!$A$2:$C$45,3,FALSE))</f>
        <v>0</v>
      </c>
      <c r="Y1697" s="372">
        <f t="shared" si="336"/>
        <v>0</v>
      </c>
      <c r="Z1697" s="372">
        <f t="shared" si="337"/>
        <v>0</v>
      </c>
      <c r="AA1697" s="372">
        <f t="shared" si="337"/>
        <v>0</v>
      </c>
      <c r="AB1697" s="372">
        <f t="shared" si="337"/>
        <v>0</v>
      </c>
      <c r="AC1697" s="372">
        <f t="shared" si="337"/>
        <v>0</v>
      </c>
      <c r="AD1697" s="372">
        <f t="shared" si="337"/>
        <v>0</v>
      </c>
      <c r="AE1697" s="372">
        <f t="shared" si="337"/>
        <v>0</v>
      </c>
      <c r="AF1697" s="346">
        <f t="shared" si="335"/>
        <v>0</v>
      </c>
      <c r="AG1697" s="346">
        <f>IF(C1697=Allgemeines!$C$12,SAV!$V1697-SAV!$AH1697,HLOOKUP(Allgemeines!$C$12-1,$AI$4:$AO$2000,ROW(C1697)-3,FALSE)-$AH1697)</f>
        <v>0</v>
      </c>
      <c r="AH1697" s="346">
        <f>HLOOKUP(Allgemeines!$C$12,$AI$4:$AO$2000,ROW(C1697)-3,FALSE)</f>
        <v>0</v>
      </c>
      <c r="AI1697" s="346">
        <f t="shared" si="326"/>
        <v>0</v>
      </c>
      <c r="AJ1697" s="346">
        <f t="shared" si="327"/>
        <v>0</v>
      </c>
      <c r="AK1697" s="346">
        <f t="shared" si="328"/>
        <v>0</v>
      </c>
      <c r="AL1697" s="346">
        <f t="shared" si="329"/>
        <v>0</v>
      </c>
      <c r="AM1697" s="346">
        <f t="shared" si="330"/>
        <v>0</v>
      </c>
      <c r="AN1697" s="346">
        <f t="shared" si="331"/>
        <v>0</v>
      </c>
      <c r="AO1697" s="346">
        <f t="shared" si="332"/>
        <v>0</v>
      </c>
    </row>
    <row r="1698" spans="1:41" x14ac:dyDescent="0.25">
      <c r="A1698" s="369"/>
      <c r="B1698" s="369"/>
      <c r="C1698" s="370"/>
      <c r="D1698" s="369"/>
      <c r="E1698" s="369"/>
      <c r="F1698" s="369"/>
      <c r="G1698" s="344">
        <f t="shared" si="333"/>
        <v>0</v>
      </c>
      <c r="H1698" s="369"/>
      <c r="I1698" s="369"/>
      <c r="J1698" s="369"/>
      <c r="K1698" s="369"/>
      <c r="L1698" s="369"/>
      <c r="M1698" s="369"/>
      <c r="N1698" s="369"/>
      <c r="O1698" s="369"/>
      <c r="P1698" s="371"/>
      <c r="Q1698" s="465">
        <f>IF(C1698&gt;Allgemeines!$C$12,0,SUM(G1698,H1698,J1698,K1698,M1698:N1698)-SUM(I1698,L1698,O1698:P1698))</f>
        <v>0</v>
      </c>
      <c r="R1698" s="369"/>
      <c r="S1698" s="369"/>
      <c r="T1698" s="369"/>
      <c r="U1698" s="369"/>
      <c r="V1698" s="344">
        <f t="shared" si="334"/>
        <v>0</v>
      </c>
      <c r="W1698" s="345">
        <f>IF(ISBLANK($B1698),0,VLOOKUP($B1698,Listen!$A$2:$C$45,2,FALSE))</f>
        <v>0</v>
      </c>
      <c r="X1698" s="345">
        <f>IF(ISBLANK($B1698),0,VLOOKUP($B1698,Listen!$A$2:$C$45,3,FALSE))</f>
        <v>0</v>
      </c>
      <c r="Y1698" s="372">
        <f t="shared" si="336"/>
        <v>0</v>
      </c>
      <c r="Z1698" s="372">
        <f t="shared" si="337"/>
        <v>0</v>
      </c>
      <c r="AA1698" s="372">
        <f t="shared" si="337"/>
        <v>0</v>
      </c>
      <c r="AB1698" s="372">
        <f t="shared" si="337"/>
        <v>0</v>
      </c>
      <c r="AC1698" s="372">
        <f t="shared" si="337"/>
        <v>0</v>
      </c>
      <c r="AD1698" s="372">
        <f t="shared" si="337"/>
        <v>0</v>
      </c>
      <c r="AE1698" s="372">
        <f t="shared" si="337"/>
        <v>0</v>
      </c>
      <c r="AF1698" s="346">
        <f t="shared" si="335"/>
        <v>0</v>
      </c>
      <c r="AG1698" s="346">
        <f>IF(C1698=Allgemeines!$C$12,SAV!$V1698-SAV!$AH1698,HLOOKUP(Allgemeines!$C$12-1,$AI$4:$AO$2000,ROW(C1698)-3,FALSE)-$AH1698)</f>
        <v>0</v>
      </c>
      <c r="AH1698" s="346">
        <f>HLOOKUP(Allgemeines!$C$12,$AI$4:$AO$2000,ROW(C1698)-3,FALSE)</f>
        <v>0</v>
      </c>
      <c r="AI1698" s="346">
        <f t="shared" si="326"/>
        <v>0</v>
      </c>
      <c r="AJ1698" s="346">
        <f t="shared" si="327"/>
        <v>0</v>
      </c>
      <c r="AK1698" s="346">
        <f t="shared" si="328"/>
        <v>0</v>
      </c>
      <c r="AL1698" s="346">
        <f t="shared" si="329"/>
        <v>0</v>
      </c>
      <c r="AM1698" s="346">
        <f t="shared" si="330"/>
        <v>0</v>
      </c>
      <c r="AN1698" s="346">
        <f t="shared" si="331"/>
        <v>0</v>
      </c>
      <c r="AO1698" s="346">
        <f t="shared" si="332"/>
        <v>0</v>
      </c>
    </row>
    <row r="1699" spans="1:41" x14ac:dyDescent="0.25">
      <c r="A1699" s="369"/>
      <c r="B1699" s="369"/>
      <c r="C1699" s="370"/>
      <c r="D1699" s="369"/>
      <c r="E1699" s="369"/>
      <c r="F1699" s="369"/>
      <c r="G1699" s="344">
        <f t="shared" si="333"/>
        <v>0</v>
      </c>
      <c r="H1699" s="369"/>
      <c r="I1699" s="369"/>
      <c r="J1699" s="369"/>
      <c r="K1699" s="369"/>
      <c r="L1699" s="369"/>
      <c r="M1699" s="369"/>
      <c r="N1699" s="369"/>
      <c r="O1699" s="369"/>
      <c r="P1699" s="371"/>
      <c r="Q1699" s="465">
        <f>IF(C1699&gt;Allgemeines!$C$12,0,SUM(G1699,H1699,J1699,K1699,M1699:N1699)-SUM(I1699,L1699,O1699:P1699))</f>
        <v>0</v>
      </c>
      <c r="R1699" s="369"/>
      <c r="S1699" s="369"/>
      <c r="T1699" s="369"/>
      <c r="U1699" s="369"/>
      <c r="V1699" s="344">
        <f t="shared" si="334"/>
        <v>0</v>
      </c>
      <c r="W1699" s="345">
        <f>IF(ISBLANK($B1699),0,VLOOKUP($B1699,Listen!$A$2:$C$45,2,FALSE))</f>
        <v>0</v>
      </c>
      <c r="X1699" s="345">
        <f>IF(ISBLANK($B1699),0,VLOOKUP($B1699,Listen!$A$2:$C$45,3,FALSE))</f>
        <v>0</v>
      </c>
      <c r="Y1699" s="372">
        <f t="shared" si="336"/>
        <v>0</v>
      </c>
      <c r="Z1699" s="372">
        <f t="shared" si="337"/>
        <v>0</v>
      </c>
      <c r="AA1699" s="372">
        <f t="shared" si="337"/>
        <v>0</v>
      </c>
      <c r="AB1699" s="372">
        <f t="shared" si="337"/>
        <v>0</v>
      </c>
      <c r="AC1699" s="372">
        <f t="shared" si="337"/>
        <v>0</v>
      </c>
      <c r="AD1699" s="372">
        <f t="shared" si="337"/>
        <v>0</v>
      </c>
      <c r="AE1699" s="372">
        <f t="shared" si="337"/>
        <v>0</v>
      </c>
      <c r="AF1699" s="346">
        <f t="shared" si="335"/>
        <v>0</v>
      </c>
      <c r="AG1699" s="346">
        <f>IF(C1699=Allgemeines!$C$12,SAV!$V1699-SAV!$AH1699,HLOOKUP(Allgemeines!$C$12-1,$AI$4:$AO$2000,ROW(C1699)-3,FALSE)-$AH1699)</f>
        <v>0</v>
      </c>
      <c r="AH1699" s="346">
        <f>HLOOKUP(Allgemeines!$C$12,$AI$4:$AO$2000,ROW(C1699)-3,FALSE)</f>
        <v>0</v>
      </c>
      <c r="AI1699" s="346">
        <f t="shared" si="326"/>
        <v>0</v>
      </c>
      <c r="AJ1699" s="346">
        <f t="shared" si="327"/>
        <v>0</v>
      </c>
      <c r="AK1699" s="346">
        <f t="shared" si="328"/>
        <v>0</v>
      </c>
      <c r="AL1699" s="346">
        <f t="shared" si="329"/>
        <v>0</v>
      </c>
      <c r="AM1699" s="346">
        <f t="shared" si="330"/>
        <v>0</v>
      </c>
      <c r="AN1699" s="346">
        <f t="shared" si="331"/>
        <v>0</v>
      </c>
      <c r="AO1699" s="346">
        <f t="shared" si="332"/>
        <v>0</v>
      </c>
    </row>
    <row r="1700" spans="1:41" x14ac:dyDescent="0.25">
      <c r="A1700" s="369"/>
      <c r="B1700" s="369"/>
      <c r="C1700" s="370"/>
      <c r="D1700" s="369"/>
      <c r="E1700" s="369"/>
      <c r="F1700" s="369"/>
      <c r="G1700" s="344">
        <f t="shared" si="333"/>
        <v>0</v>
      </c>
      <c r="H1700" s="369"/>
      <c r="I1700" s="369"/>
      <c r="J1700" s="369"/>
      <c r="K1700" s="369"/>
      <c r="L1700" s="369"/>
      <c r="M1700" s="369"/>
      <c r="N1700" s="369"/>
      <c r="O1700" s="369"/>
      <c r="P1700" s="371"/>
      <c r="Q1700" s="465">
        <f>IF(C1700&gt;Allgemeines!$C$12,0,SUM(G1700,H1700,J1700,K1700,M1700:N1700)-SUM(I1700,L1700,O1700:P1700))</f>
        <v>0</v>
      </c>
      <c r="R1700" s="369"/>
      <c r="S1700" s="369"/>
      <c r="T1700" s="369"/>
      <c r="U1700" s="369"/>
      <c r="V1700" s="344">
        <f t="shared" si="334"/>
        <v>0</v>
      </c>
      <c r="W1700" s="345">
        <f>IF(ISBLANK($B1700),0,VLOOKUP($B1700,Listen!$A$2:$C$45,2,FALSE))</f>
        <v>0</v>
      </c>
      <c r="X1700" s="345">
        <f>IF(ISBLANK($B1700),0,VLOOKUP($B1700,Listen!$A$2:$C$45,3,FALSE))</f>
        <v>0</v>
      </c>
      <c r="Y1700" s="372">
        <f t="shared" si="336"/>
        <v>0</v>
      </c>
      <c r="Z1700" s="372">
        <f t="shared" si="337"/>
        <v>0</v>
      </c>
      <c r="AA1700" s="372">
        <f t="shared" si="337"/>
        <v>0</v>
      </c>
      <c r="AB1700" s="372">
        <f t="shared" si="337"/>
        <v>0</v>
      </c>
      <c r="AC1700" s="372">
        <f t="shared" si="337"/>
        <v>0</v>
      </c>
      <c r="AD1700" s="372">
        <f t="shared" si="337"/>
        <v>0</v>
      </c>
      <c r="AE1700" s="372">
        <f t="shared" si="337"/>
        <v>0</v>
      </c>
      <c r="AF1700" s="346">
        <f t="shared" si="335"/>
        <v>0</v>
      </c>
      <c r="AG1700" s="346">
        <f>IF(C1700=Allgemeines!$C$12,SAV!$V1700-SAV!$AH1700,HLOOKUP(Allgemeines!$C$12-1,$AI$4:$AO$2000,ROW(C1700)-3,FALSE)-$AH1700)</f>
        <v>0</v>
      </c>
      <c r="AH1700" s="346">
        <f>HLOOKUP(Allgemeines!$C$12,$AI$4:$AO$2000,ROW(C1700)-3,FALSE)</f>
        <v>0</v>
      </c>
      <c r="AI1700" s="346">
        <f t="shared" si="326"/>
        <v>0</v>
      </c>
      <c r="AJ1700" s="346">
        <f t="shared" si="327"/>
        <v>0</v>
      </c>
      <c r="AK1700" s="346">
        <f t="shared" si="328"/>
        <v>0</v>
      </c>
      <c r="AL1700" s="346">
        <f t="shared" si="329"/>
        <v>0</v>
      </c>
      <c r="AM1700" s="346">
        <f t="shared" si="330"/>
        <v>0</v>
      </c>
      <c r="AN1700" s="346">
        <f t="shared" si="331"/>
        <v>0</v>
      </c>
      <c r="AO1700" s="346">
        <f t="shared" si="332"/>
        <v>0</v>
      </c>
    </row>
    <row r="1701" spans="1:41" x14ac:dyDescent="0.25">
      <c r="A1701" s="369"/>
      <c r="B1701" s="369"/>
      <c r="C1701" s="370"/>
      <c r="D1701" s="369"/>
      <c r="E1701" s="369"/>
      <c r="F1701" s="369"/>
      <c r="G1701" s="344">
        <f t="shared" si="333"/>
        <v>0</v>
      </c>
      <c r="H1701" s="369"/>
      <c r="I1701" s="369"/>
      <c r="J1701" s="369"/>
      <c r="K1701" s="369"/>
      <c r="L1701" s="369"/>
      <c r="M1701" s="369"/>
      <c r="N1701" s="369"/>
      <c r="O1701" s="369"/>
      <c r="P1701" s="371"/>
      <c r="Q1701" s="465">
        <f>IF(C1701&gt;Allgemeines!$C$12,0,SUM(G1701,H1701,J1701,K1701,M1701:N1701)-SUM(I1701,L1701,O1701:P1701))</f>
        <v>0</v>
      </c>
      <c r="R1701" s="369"/>
      <c r="S1701" s="369"/>
      <c r="T1701" s="369"/>
      <c r="U1701" s="369"/>
      <c r="V1701" s="344">
        <f t="shared" si="334"/>
        <v>0</v>
      </c>
      <c r="W1701" s="345">
        <f>IF(ISBLANK($B1701),0,VLOOKUP($B1701,Listen!$A$2:$C$45,2,FALSE))</f>
        <v>0</v>
      </c>
      <c r="X1701" s="345">
        <f>IF(ISBLANK($B1701),0,VLOOKUP($B1701,Listen!$A$2:$C$45,3,FALSE))</f>
        <v>0</v>
      </c>
      <c r="Y1701" s="372">
        <f t="shared" si="336"/>
        <v>0</v>
      </c>
      <c r="Z1701" s="372">
        <f t="shared" si="337"/>
        <v>0</v>
      </c>
      <c r="AA1701" s="372">
        <f t="shared" si="337"/>
        <v>0</v>
      </c>
      <c r="AB1701" s="372">
        <f t="shared" si="337"/>
        <v>0</v>
      </c>
      <c r="AC1701" s="372">
        <f t="shared" si="337"/>
        <v>0</v>
      </c>
      <c r="AD1701" s="372">
        <f t="shared" si="337"/>
        <v>0</v>
      </c>
      <c r="AE1701" s="372">
        <f t="shared" si="337"/>
        <v>0</v>
      </c>
      <c r="AF1701" s="346">
        <f t="shared" si="335"/>
        <v>0</v>
      </c>
      <c r="AG1701" s="346">
        <f>IF(C1701=Allgemeines!$C$12,SAV!$V1701-SAV!$AH1701,HLOOKUP(Allgemeines!$C$12-1,$AI$4:$AO$2000,ROW(C1701)-3,FALSE)-$AH1701)</f>
        <v>0</v>
      </c>
      <c r="AH1701" s="346">
        <f>HLOOKUP(Allgemeines!$C$12,$AI$4:$AO$2000,ROW(C1701)-3,FALSE)</f>
        <v>0</v>
      </c>
      <c r="AI1701" s="346">
        <f t="shared" si="326"/>
        <v>0</v>
      </c>
      <c r="AJ1701" s="346">
        <f t="shared" si="327"/>
        <v>0</v>
      </c>
      <c r="AK1701" s="346">
        <f t="shared" si="328"/>
        <v>0</v>
      </c>
      <c r="AL1701" s="346">
        <f t="shared" si="329"/>
        <v>0</v>
      </c>
      <c r="AM1701" s="346">
        <f t="shared" si="330"/>
        <v>0</v>
      </c>
      <c r="AN1701" s="346">
        <f t="shared" si="331"/>
        <v>0</v>
      </c>
      <c r="AO1701" s="346">
        <f t="shared" si="332"/>
        <v>0</v>
      </c>
    </row>
    <row r="1702" spans="1:41" x14ac:dyDescent="0.25">
      <c r="A1702" s="369"/>
      <c r="B1702" s="369"/>
      <c r="C1702" s="370"/>
      <c r="D1702" s="369"/>
      <c r="E1702" s="369"/>
      <c r="F1702" s="369"/>
      <c r="G1702" s="344">
        <f t="shared" si="333"/>
        <v>0</v>
      </c>
      <c r="H1702" s="369"/>
      <c r="I1702" s="369"/>
      <c r="J1702" s="369"/>
      <c r="K1702" s="369"/>
      <c r="L1702" s="369"/>
      <c r="M1702" s="369"/>
      <c r="N1702" s="369"/>
      <c r="O1702" s="369"/>
      <c r="P1702" s="371"/>
      <c r="Q1702" s="465">
        <f>IF(C1702&gt;Allgemeines!$C$12,0,SUM(G1702,H1702,J1702,K1702,M1702:N1702)-SUM(I1702,L1702,O1702:P1702))</f>
        <v>0</v>
      </c>
      <c r="R1702" s="369"/>
      <c r="S1702" s="369"/>
      <c r="T1702" s="369"/>
      <c r="U1702" s="369"/>
      <c r="V1702" s="344">
        <f t="shared" si="334"/>
        <v>0</v>
      </c>
      <c r="W1702" s="345">
        <f>IF(ISBLANK($B1702),0,VLOOKUP($B1702,Listen!$A$2:$C$45,2,FALSE))</f>
        <v>0</v>
      </c>
      <c r="X1702" s="345">
        <f>IF(ISBLANK($B1702),0,VLOOKUP($B1702,Listen!$A$2:$C$45,3,FALSE))</f>
        <v>0</v>
      </c>
      <c r="Y1702" s="372">
        <f t="shared" si="336"/>
        <v>0</v>
      </c>
      <c r="Z1702" s="372">
        <f t="shared" si="337"/>
        <v>0</v>
      </c>
      <c r="AA1702" s="372">
        <f t="shared" si="337"/>
        <v>0</v>
      </c>
      <c r="AB1702" s="372">
        <f t="shared" si="337"/>
        <v>0</v>
      </c>
      <c r="AC1702" s="372">
        <f t="shared" si="337"/>
        <v>0</v>
      </c>
      <c r="AD1702" s="372">
        <f t="shared" si="337"/>
        <v>0</v>
      </c>
      <c r="AE1702" s="372">
        <f t="shared" si="337"/>
        <v>0</v>
      </c>
      <c r="AF1702" s="346">
        <f t="shared" si="335"/>
        <v>0</v>
      </c>
      <c r="AG1702" s="346">
        <f>IF(C1702=Allgemeines!$C$12,SAV!$V1702-SAV!$AH1702,HLOOKUP(Allgemeines!$C$12-1,$AI$4:$AO$2000,ROW(C1702)-3,FALSE)-$AH1702)</f>
        <v>0</v>
      </c>
      <c r="AH1702" s="346">
        <f>HLOOKUP(Allgemeines!$C$12,$AI$4:$AO$2000,ROW(C1702)-3,FALSE)</f>
        <v>0</v>
      </c>
      <c r="AI1702" s="346">
        <f t="shared" si="326"/>
        <v>0</v>
      </c>
      <c r="AJ1702" s="346">
        <f t="shared" si="327"/>
        <v>0</v>
      </c>
      <c r="AK1702" s="346">
        <f t="shared" si="328"/>
        <v>0</v>
      </c>
      <c r="AL1702" s="346">
        <f t="shared" si="329"/>
        <v>0</v>
      </c>
      <c r="AM1702" s="346">
        <f t="shared" si="330"/>
        <v>0</v>
      </c>
      <c r="AN1702" s="346">
        <f t="shared" si="331"/>
        <v>0</v>
      </c>
      <c r="AO1702" s="346">
        <f t="shared" si="332"/>
        <v>0</v>
      </c>
    </row>
    <row r="1703" spans="1:41" x14ac:dyDescent="0.25">
      <c r="A1703" s="369"/>
      <c r="B1703" s="369"/>
      <c r="C1703" s="370"/>
      <c r="D1703" s="369"/>
      <c r="E1703" s="369"/>
      <c r="F1703" s="369"/>
      <c r="G1703" s="344">
        <f t="shared" si="333"/>
        <v>0</v>
      </c>
      <c r="H1703" s="369"/>
      <c r="I1703" s="369"/>
      <c r="J1703" s="369"/>
      <c r="K1703" s="369"/>
      <c r="L1703" s="369"/>
      <c r="M1703" s="369"/>
      <c r="N1703" s="369"/>
      <c r="O1703" s="369"/>
      <c r="P1703" s="371"/>
      <c r="Q1703" s="465">
        <f>IF(C1703&gt;Allgemeines!$C$12,0,SUM(G1703,H1703,J1703,K1703,M1703:N1703)-SUM(I1703,L1703,O1703:P1703))</f>
        <v>0</v>
      </c>
      <c r="R1703" s="369"/>
      <c r="S1703" s="369"/>
      <c r="T1703" s="369"/>
      <c r="U1703" s="369"/>
      <c r="V1703" s="344">
        <f t="shared" si="334"/>
        <v>0</v>
      </c>
      <c r="W1703" s="345">
        <f>IF(ISBLANK($B1703),0,VLOOKUP($B1703,Listen!$A$2:$C$45,2,FALSE))</f>
        <v>0</v>
      </c>
      <c r="X1703" s="345">
        <f>IF(ISBLANK($B1703),0,VLOOKUP($B1703,Listen!$A$2:$C$45,3,FALSE))</f>
        <v>0</v>
      </c>
      <c r="Y1703" s="372">
        <f t="shared" si="336"/>
        <v>0</v>
      </c>
      <c r="Z1703" s="372">
        <f t="shared" si="337"/>
        <v>0</v>
      </c>
      <c r="AA1703" s="372">
        <f t="shared" si="337"/>
        <v>0</v>
      </c>
      <c r="AB1703" s="372">
        <f t="shared" si="337"/>
        <v>0</v>
      </c>
      <c r="AC1703" s="372">
        <f t="shared" si="337"/>
        <v>0</v>
      </c>
      <c r="AD1703" s="372">
        <f t="shared" si="337"/>
        <v>0</v>
      </c>
      <c r="AE1703" s="372">
        <f t="shared" si="337"/>
        <v>0</v>
      </c>
      <c r="AF1703" s="346">
        <f t="shared" si="335"/>
        <v>0</v>
      </c>
      <c r="AG1703" s="346">
        <f>IF(C1703=Allgemeines!$C$12,SAV!$V1703-SAV!$AH1703,HLOOKUP(Allgemeines!$C$12-1,$AI$4:$AO$2000,ROW(C1703)-3,FALSE)-$AH1703)</f>
        <v>0</v>
      </c>
      <c r="AH1703" s="346">
        <f>HLOOKUP(Allgemeines!$C$12,$AI$4:$AO$2000,ROW(C1703)-3,FALSE)</f>
        <v>0</v>
      </c>
      <c r="AI1703" s="346">
        <f t="shared" si="326"/>
        <v>0</v>
      </c>
      <c r="AJ1703" s="346">
        <f t="shared" si="327"/>
        <v>0</v>
      </c>
      <c r="AK1703" s="346">
        <f t="shared" si="328"/>
        <v>0</v>
      </c>
      <c r="AL1703" s="346">
        <f t="shared" si="329"/>
        <v>0</v>
      </c>
      <c r="AM1703" s="346">
        <f t="shared" si="330"/>
        <v>0</v>
      </c>
      <c r="AN1703" s="346">
        <f t="shared" si="331"/>
        <v>0</v>
      </c>
      <c r="AO1703" s="346">
        <f t="shared" si="332"/>
        <v>0</v>
      </c>
    </row>
    <row r="1704" spans="1:41" x14ac:dyDescent="0.25">
      <c r="A1704" s="369"/>
      <c r="B1704" s="369"/>
      <c r="C1704" s="370"/>
      <c r="D1704" s="369"/>
      <c r="E1704" s="369"/>
      <c r="F1704" s="369"/>
      <c r="G1704" s="344">
        <f t="shared" si="333"/>
        <v>0</v>
      </c>
      <c r="H1704" s="369"/>
      <c r="I1704" s="369"/>
      <c r="J1704" s="369"/>
      <c r="K1704" s="369"/>
      <c r="L1704" s="369"/>
      <c r="M1704" s="369"/>
      <c r="N1704" s="369"/>
      <c r="O1704" s="369"/>
      <c r="P1704" s="371"/>
      <c r="Q1704" s="465">
        <f>IF(C1704&gt;Allgemeines!$C$12,0,SUM(G1704,H1704,J1704,K1704,M1704:N1704)-SUM(I1704,L1704,O1704:P1704))</f>
        <v>0</v>
      </c>
      <c r="R1704" s="369"/>
      <c r="S1704" s="369"/>
      <c r="T1704" s="369"/>
      <c r="U1704" s="369"/>
      <c r="V1704" s="344">
        <f t="shared" si="334"/>
        <v>0</v>
      </c>
      <c r="W1704" s="345">
        <f>IF(ISBLANK($B1704),0,VLOOKUP($B1704,Listen!$A$2:$C$45,2,FALSE))</f>
        <v>0</v>
      </c>
      <c r="X1704" s="345">
        <f>IF(ISBLANK($B1704),0,VLOOKUP($B1704,Listen!$A$2:$C$45,3,FALSE))</f>
        <v>0</v>
      </c>
      <c r="Y1704" s="372">
        <f t="shared" si="336"/>
        <v>0</v>
      </c>
      <c r="Z1704" s="372">
        <f t="shared" si="337"/>
        <v>0</v>
      </c>
      <c r="AA1704" s="372">
        <f t="shared" si="337"/>
        <v>0</v>
      </c>
      <c r="AB1704" s="372">
        <f t="shared" si="337"/>
        <v>0</v>
      </c>
      <c r="AC1704" s="372">
        <f t="shared" si="337"/>
        <v>0</v>
      </c>
      <c r="AD1704" s="372">
        <f t="shared" si="337"/>
        <v>0</v>
      </c>
      <c r="AE1704" s="372">
        <f t="shared" si="337"/>
        <v>0</v>
      </c>
      <c r="AF1704" s="346">
        <f t="shared" si="335"/>
        <v>0</v>
      </c>
      <c r="AG1704" s="346">
        <f>IF(C1704=Allgemeines!$C$12,SAV!$V1704-SAV!$AH1704,HLOOKUP(Allgemeines!$C$12-1,$AI$4:$AO$2000,ROW(C1704)-3,FALSE)-$AH1704)</f>
        <v>0</v>
      </c>
      <c r="AH1704" s="346">
        <f>HLOOKUP(Allgemeines!$C$12,$AI$4:$AO$2000,ROW(C1704)-3,FALSE)</f>
        <v>0</v>
      </c>
      <c r="AI1704" s="346">
        <f t="shared" si="326"/>
        <v>0</v>
      </c>
      <c r="AJ1704" s="346">
        <f t="shared" si="327"/>
        <v>0</v>
      </c>
      <c r="AK1704" s="346">
        <f t="shared" si="328"/>
        <v>0</v>
      </c>
      <c r="AL1704" s="346">
        <f t="shared" si="329"/>
        <v>0</v>
      </c>
      <c r="AM1704" s="346">
        <f t="shared" si="330"/>
        <v>0</v>
      </c>
      <c r="AN1704" s="346">
        <f t="shared" si="331"/>
        <v>0</v>
      </c>
      <c r="AO1704" s="346">
        <f t="shared" si="332"/>
        <v>0</v>
      </c>
    </row>
    <row r="1705" spans="1:41" x14ac:dyDescent="0.25">
      <c r="A1705" s="369"/>
      <c r="B1705" s="369"/>
      <c r="C1705" s="370"/>
      <c r="D1705" s="369"/>
      <c r="E1705" s="369"/>
      <c r="F1705" s="369"/>
      <c r="G1705" s="344">
        <f t="shared" si="333"/>
        <v>0</v>
      </c>
      <c r="H1705" s="369"/>
      <c r="I1705" s="369"/>
      <c r="J1705" s="369"/>
      <c r="K1705" s="369"/>
      <c r="L1705" s="369"/>
      <c r="M1705" s="369"/>
      <c r="N1705" s="369"/>
      <c r="O1705" s="369"/>
      <c r="P1705" s="371"/>
      <c r="Q1705" s="465">
        <f>IF(C1705&gt;Allgemeines!$C$12,0,SUM(G1705,H1705,J1705,K1705,M1705:N1705)-SUM(I1705,L1705,O1705:P1705))</f>
        <v>0</v>
      </c>
      <c r="R1705" s="369"/>
      <c r="S1705" s="369"/>
      <c r="T1705" s="369"/>
      <c r="U1705" s="369"/>
      <c r="V1705" s="344">
        <f t="shared" si="334"/>
        <v>0</v>
      </c>
      <c r="W1705" s="345">
        <f>IF(ISBLANK($B1705),0,VLOOKUP($B1705,Listen!$A$2:$C$45,2,FALSE))</f>
        <v>0</v>
      </c>
      <c r="X1705" s="345">
        <f>IF(ISBLANK($B1705),0,VLOOKUP($B1705,Listen!$A$2:$C$45,3,FALSE))</f>
        <v>0</v>
      </c>
      <c r="Y1705" s="372">
        <f t="shared" si="336"/>
        <v>0</v>
      </c>
      <c r="Z1705" s="372">
        <f t="shared" si="337"/>
        <v>0</v>
      </c>
      <c r="AA1705" s="372">
        <f t="shared" si="337"/>
        <v>0</v>
      </c>
      <c r="AB1705" s="372">
        <f t="shared" si="337"/>
        <v>0</v>
      </c>
      <c r="AC1705" s="372">
        <f t="shared" si="337"/>
        <v>0</v>
      </c>
      <c r="AD1705" s="372">
        <f t="shared" si="337"/>
        <v>0</v>
      </c>
      <c r="AE1705" s="372">
        <f t="shared" si="337"/>
        <v>0</v>
      </c>
      <c r="AF1705" s="346">
        <f t="shared" si="335"/>
        <v>0</v>
      </c>
      <c r="AG1705" s="346">
        <f>IF(C1705=Allgemeines!$C$12,SAV!$V1705-SAV!$AH1705,HLOOKUP(Allgemeines!$C$12-1,$AI$4:$AO$2000,ROW(C1705)-3,FALSE)-$AH1705)</f>
        <v>0</v>
      </c>
      <c r="AH1705" s="346">
        <f>HLOOKUP(Allgemeines!$C$12,$AI$4:$AO$2000,ROW(C1705)-3,FALSE)</f>
        <v>0</v>
      </c>
      <c r="AI1705" s="346">
        <f t="shared" si="326"/>
        <v>0</v>
      </c>
      <c r="AJ1705" s="346">
        <f t="shared" si="327"/>
        <v>0</v>
      </c>
      <c r="AK1705" s="346">
        <f t="shared" si="328"/>
        <v>0</v>
      </c>
      <c r="AL1705" s="346">
        <f t="shared" si="329"/>
        <v>0</v>
      </c>
      <c r="AM1705" s="346">
        <f t="shared" si="330"/>
        <v>0</v>
      </c>
      <c r="AN1705" s="346">
        <f t="shared" si="331"/>
        <v>0</v>
      </c>
      <c r="AO1705" s="346">
        <f t="shared" si="332"/>
        <v>0</v>
      </c>
    </row>
    <row r="1706" spans="1:41" x14ac:dyDescent="0.25">
      <c r="A1706" s="369"/>
      <c r="B1706" s="369"/>
      <c r="C1706" s="370"/>
      <c r="D1706" s="369"/>
      <c r="E1706" s="369"/>
      <c r="F1706" s="369"/>
      <c r="G1706" s="344">
        <f t="shared" si="333"/>
        <v>0</v>
      </c>
      <c r="H1706" s="369"/>
      <c r="I1706" s="369"/>
      <c r="J1706" s="369"/>
      <c r="K1706" s="369"/>
      <c r="L1706" s="369"/>
      <c r="M1706" s="369"/>
      <c r="N1706" s="369"/>
      <c r="O1706" s="369"/>
      <c r="P1706" s="371"/>
      <c r="Q1706" s="465">
        <f>IF(C1706&gt;Allgemeines!$C$12,0,SUM(G1706,H1706,J1706,K1706,M1706:N1706)-SUM(I1706,L1706,O1706:P1706))</f>
        <v>0</v>
      </c>
      <c r="R1706" s="369"/>
      <c r="S1706" s="369"/>
      <c r="T1706" s="369"/>
      <c r="U1706" s="369"/>
      <c r="V1706" s="344">
        <f t="shared" si="334"/>
        <v>0</v>
      </c>
      <c r="W1706" s="345">
        <f>IF(ISBLANK($B1706),0,VLOOKUP($B1706,Listen!$A$2:$C$45,2,FALSE))</f>
        <v>0</v>
      </c>
      <c r="X1706" s="345">
        <f>IF(ISBLANK($B1706),0,VLOOKUP($B1706,Listen!$A$2:$C$45,3,FALSE))</f>
        <v>0</v>
      </c>
      <c r="Y1706" s="372">
        <f t="shared" si="336"/>
        <v>0</v>
      </c>
      <c r="Z1706" s="372">
        <f t="shared" si="337"/>
        <v>0</v>
      </c>
      <c r="AA1706" s="372">
        <f t="shared" si="337"/>
        <v>0</v>
      </c>
      <c r="AB1706" s="372">
        <f t="shared" si="337"/>
        <v>0</v>
      </c>
      <c r="AC1706" s="372">
        <f t="shared" si="337"/>
        <v>0</v>
      </c>
      <c r="AD1706" s="372">
        <f t="shared" si="337"/>
        <v>0</v>
      </c>
      <c r="AE1706" s="372">
        <f t="shared" si="337"/>
        <v>0</v>
      </c>
      <c r="AF1706" s="346">
        <f t="shared" si="335"/>
        <v>0</v>
      </c>
      <c r="AG1706" s="346">
        <f>IF(C1706=Allgemeines!$C$12,SAV!$V1706-SAV!$AH1706,HLOOKUP(Allgemeines!$C$12-1,$AI$4:$AO$2000,ROW(C1706)-3,FALSE)-$AH1706)</f>
        <v>0</v>
      </c>
      <c r="AH1706" s="346">
        <f>HLOOKUP(Allgemeines!$C$12,$AI$4:$AO$2000,ROW(C1706)-3,FALSE)</f>
        <v>0</v>
      </c>
      <c r="AI1706" s="346">
        <f t="shared" si="326"/>
        <v>0</v>
      </c>
      <c r="AJ1706" s="346">
        <f t="shared" si="327"/>
        <v>0</v>
      </c>
      <c r="AK1706" s="346">
        <f t="shared" si="328"/>
        <v>0</v>
      </c>
      <c r="AL1706" s="346">
        <f t="shared" si="329"/>
        <v>0</v>
      </c>
      <c r="AM1706" s="346">
        <f t="shared" si="330"/>
        <v>0</v>
      </c>
      <c r="AN1706" s="346">
        <f t="shared" si="331"/>
        <v>0</v>
      </c>
      <c r="AO1706" s="346">
        <f t="shared" si="332"/>
        <v>0</v>
      </c>
    </row>
    <row r="1707" spans="1:41" x14ac:dyDescent="0.25">
      <c r="A1707" s="369"/>
      <c r="B1707" s="369"/>
      <c r="C1707" s="370"/>
      <c r="D1707" s="369"/>
      <c r="E1707" s="369"/>
      <c r="F1707" s="369"/>
      <c r="G1707" s="344">
        <f t="shared" si="333"/>
        <v>0</v>
      </c>
      <c r="H1707" s="369"/>
      <c r="I1707" s="369"/>
      <c r="J1707" s="369"/>
      <c r="K1707" s="369"/>
      <c r="L1707" s="369"/>
      <c r="M1707" s="369"/>
      <c r="N1707" s="369"/>
      <c r="O1707" s="369"/>
      <c r="P1707" s="371"/>
      <c r="Q1707" s="465">
        <f>IF(C1707&gt;Allgemeines!$C$12,0,SUM(G1707,H1707,J1707,K1707,M1707:N1707)-SUM(I1707,L1707,O1707:P1707))</f>
        <v>0</v>
      </c>
      <c r="R1707" s="369"/>
      <c r="S1707" s="369"/>
      <c r="T1707" s="369"/>
      <c r="U1707" s="369"/>
      <c r="V1707" s="344">
        <f t="shared" si="334"/>
        <v>0</v>
      </c>
      <c r="W1707" s="345">
        <f>IF(ISBLANK($B1707),0,VLOOKUP($B1707,Listen!$A$2:$C$45,2,FALSE))</f>
        <v>0</v>
      </c>
      <c r="X1707" s="345">
        <f>IF(ISBLANK($B1707),0,VLOOKUP($B1707,Listen!$A$2:$C$45,3,FALSE))</f>
        <v>0</v>
      </c>
      <c r="Y1707" s="372">
        <f t="shared" si="336"/>
        <v>0</v>
      </c>
      <c r="Z1707" s="372">
        <f t="shared" si="337"/>
        <v>0</v>
      </c>
      <c r="AA1707" s="372">
        <f t="shared" si="337"/>
        <v>0</v>
      </c>
      <c r="AB1707" s="372">
        <f t="shared" si="337"/>
        <v>0</v>
      </c>
      <c r="AC1707" s="372">
        <f t="shared" si="337"/>
        <v>0</v>
      </c>
      <c r="AD1707" s="372">
        <f t="shared" si="337"/>
        <v>0</v>
      </c>
      <c r="AE1707" s="372">
        <f t="shared" si="337"/>
        <v>0</v>
      </c>
      <c r="AF1707" s="346">
        <f t="shared" si="335"/>
        <v>0</v>
      </c>
      <c r="AG1707" s="346">
        <f>IF(C1707=Allgemeines!$C$12,SAV!$V1707-SAV!$AH1707,HLOOKUP(Allgemeines!$C$12-1,$AI$4:$AO$2000,ROW(C1707)-3,FALSE)-$AH1707)</f>
        <v>0</v>
      </c>
      <c r="AH1707" s="346">
        <f>HLOOKUP(Allgemeines!$C$12,$AI$4:$AO$2000,ROW(C1707)-3,FALSE)</f>
        <v>0</v>
      </c>
      <c r="AI1707" s="346">
        <f t="shared" si="326"/>
        <v>0</v>
      </c>
      <c r="AJ1707" s="346">
        <f t="shared" si="327"/>
        <v>0</v>
      </c>
      <c r="AK1707" s="346">
        <f t="shared" si="328"/>
        <v>0</v>
      </c>
      <c r="AL1707" s="346">
        <f t="shared" si="329"/>
        <v>0</v>
      </c>
      <c r="AM1707" s="346">
        <f t="shared" si="330"/>
        <v>0</v>
      </c>
      <c r="AN1707" s="346">
        <f t="shared" si="331"/>
        <v>0</v>
      </c>
      <c r="AO1707" s="346">
        <f t="shared" si="332"/>
        <v>0</v>
      </c>
    </row>
    <row r="1708" spans="1:41" x14ac:dyDescent="0.25">
      <c r="A1708" s="369"/>
      <c r="B1708" s="369"/>
      <c r="C1708" s="370"/>
      <c r="D1708" s="369"/>
      <c r="E1708" s="369"/>
      <c r="F1708" s="369"/>
      <c r="G1708" s="344">
        <f t="shared" si="333"/>
        <v>0</v>
      </c>
      <c r="H1708" s="369"/>
      <c r="I1708" s="369"/>
      <c r="J1708" s="369"/>
      <c r="K1708" s="369"/>
      <c r="L1708" s="369"/>
      <c r="M1708" s="369"/>
      <c r="N1708" s="369"/>
      <c r="O1708" s="369"/>
      <c r="P1708" s="371"/>
      <c r="Q1708" s="465">
        <f>IF(C1708&gt;Allgemeines!$C$12,0,SUM(G1708,H1708,J1708,K1708,M1708:N1708)-SUM(I1708,L1708,O1708:P1708))</f>
        <v>0</v>
      </c>
      <c r="R1708" s="369"/>
      <c r="S1708" s="369"/>
      <c r="T1708" s="369"/>
      <c r="U1708" s="369"/>
      <c r="V1708" s="344">
        <f t="shared" si="334"/>
        <v>0</v>
      </c>
      <c r="W1708" s="345">
        <f>IF(ISBLANK($B1708),0,VLOOKUP($B1708,Listen!$A$2:$C$45,2,FALSE))</f>
        <v>0</v>
      </c>
      <c r="X1708" s="345">
        <f>IF(ISBLANK($B1708),0,VLOOKUP($B1708,Listen!$A$2:$C$45,3,FALSE))</f>
        <v>0</v>
      </c>
      <c r="Y1708" s="372">
        <f t="shared" si="336"/>
        <v>0</v>
      </c>
      <c r="Z1708" s="372">
        <f t="shared" si="337"/>
        <v>0</v>
      </c>
      <c r="AA1708" s="372">
        <f t="shared" si="337"/>
        <v>0</v>
      </c>
      <c r="AB1708" s="372">
        <f t="shared" si="337"/>
        <v>0</v>
      </c>
      <c r="AC1708" s="372">
        <f t="shared" si="337"/>
        <v>0</v>
      </c>
      <c r="AD1708" s="372">
        <f t="shared" si="337"/>
        <v>0</v>
      </c>
      <c r="AE1708" s="372">
        <f t="shared" si="337"/>
        <v>0</v>
      </c>
      <c r="AF1708" s="346">
        <f t="shared" si="335"/>
        <v>0</v>
      </c>
      <c r="AG1708" s="346">
        <f>IF(C1708=Allgemeines!$C$12,SAV!$V1708-SAV!$AH1708,HLOOKUP(Allgemeines!$C$12-1,$AI$4:$AO$2000,ROW(C1708)-3,FALSE)-$AH1708)</f>
        <v>0</v>
      </c>
      <c r="AH1708" s="346">
        <f>HLOOKUP(Allgemeines!$C$12,$AI$4:$AO$2000,ROW(C1708)-3,FALSE)</f>
        <v>0</v>
      </c>
      <c r="AI1708" s="346">
        <f t="shared" si="326"/>
        <v>0</v>
      </c>
      <c r="AJ1708" s="346">
        <f t="shared" si="327"/>
        <v>0</v>
      </c>
      <c r="AK1708" s="346">
        <f t="shared" si="328"/>
        <v>0</v>
      </c>
      <c r="AL1708" s="346">
        <f t="shared" si="329"/>
        <v>0</v>
      </c>
      <c r="AM1708" s="346">
        <f t="shared" si="330"/>
        <v>0</v>
      </c>
      <c r="AN1708" s="346">
        <f t="shared" si="331"/>
        <v>0</v>
      </c>
      <c r="AO1708" s="346">
        <f t="shared" si="332"/>
        <v>0</v>
      </c>
    </row>
    <row r="1709" spans="1:41" x14ac:dyDescent="0.25">
      <c r="A1709" s="369"/>
      <c r="B1709" s="369"/>
      <c r="C1709" s="370"/>
      <c r="D1709" s="369"/>
      <c r="E1709" s="369"/>
      <c r="F1709" s="369"/>
      <c r="G1709" s="344">
        <f t="shared" si="333"/>
        <v>0</v>
      </c>
      <c r="H1709" s="369"/>
      <c r="I1709" s="369"/>
      <c r="J1709" s="369"/>
      <c r="K1709" s="369"/>
      <c r="L1709" s="369"/>
      <c r="M1709" s="369"/>
      <c r="N1709" s="369"/>
      <c r="O1709" s="369"/>
      <c r="P1709" s="371"/>
      <c r="Q1709" s="465">
        <f>IF(C1709&gt;Allgemeines!$C$12,0,SUM(G1709,H1709,J1709,K1709,M1709:N1709)-SUM(I1709,L1709,O1709:P1709))</f>
        <v>0</v>
      </c>
      <c r="R1709" s="369"/>
      <c r="S1709" s="369"/>
      <c r="T1709" s="369"/>
      <c r="U1709" s="369"/>
      <c r="V1709" s="344">
        <f t="shared" si="334"/>
        <v>0</v>
      </c>
      <c r="W1709" s="345">
        <f>IF(ISBLANK($B1709),0,VLOOKUP($B1709,Listen!$A$2:$C$45,2,FALSE))</f>
        <v>0</v>
      </c>
      <c r="X1709" s="345">
        <f>IF(ISBLANK($B1709),0,VLOOKUP($B1709,Listen!$A$2:$C$45,3,FALSE))</f>
        <v>0</v>
      </c>
      <c r="Y1709" s="372">
        <f t="shared" si="336"/>
        <v>0</v>
      </c>
      <c r="Z1709" s="372">
        <f t="shared" si="337"/>
        <v>0</v>
      </c>
      <c r="AA1709" s="372">
        <f t="shared" si="337"/>
        <v>0</v>
      </c>
      <c r="AB1709" s="372">
        <f t="shared" si="337"/>
        <v>0</v>
      </c>
      <c r="AC1709" s="372">
        <f t="shared" si="337"/>
        <v>0</v>
      </c>
      <c r="AD1709" s="372">
        <f t="shared" si="337"/>
        <v>0</v>
      </c>
      <c r="AE1709" s="372">
        <f t="shared" si="337"/>
        <v>0</v>
      </c>
      <c r="AF1709" s="346">
        <f t="shared" si="335"/>
        <v>0</v>
      </c>
      <c r="AG1709" s="346">
        <f>IF(C1709=Allgemeines!$C$12,SAV!$V1709-SAV!$AH1709,HLOOKUP(Allgemeines!$C$12-1,$AI$4:$AO$2000,ROW(C1709)-3,FALSE)-$AH1709)</f>
        <v>0</v>
      </c>
      <c r="AH1709" s="346">
        <f>HLOOKUP(Allgemeines!$C$12,$AI$4:$AO$2000,ROW(C1709)-3,FALSE)</f>
        <v>0</v>
      </c>
      <c r="AI1709" s="346">
        <f t="shared" si="326"/>
        <v>0</v>
      </c>
      <c r="AJ1709" s="346">
        <f t="shared" si="327"/>
        <v>0</v>
      </c>
      <c r="AK1709" s="346">
        <f t="shared" si="328"/>
        <v>0</v>
      </c>
      <c r="AL1709" s="346">
        <f t="shared" si="329"/>
        <v>0</v>
      </c>
      <c r="AM1709" s="346">
        <f t="shared" si="330"/>
        <v>0</v>
      </c>
      <c r="AN1709" s="346">
        <f t="shared" si="331"/>
        <v>0</v>
      </c>
      <c r="AO1709" s="346">
        <f t="shared" si="332"/>
        <v>0</v>
      </c>
    </row>
    <row r="1710" spans="1:41" x14ac:dyDescent="0.25">
      <c r="A1710" s="369"/>
      <c r="B1710" s="369"/>
      <c r="C1710" s="370"/>
      <c r="D1710" s="369"/>
      <c r="E1710" s="369"/>
      <c r="F1710" s="369"/>
      <c r="G1710" s="344">
        <f t="shared" si="333"/>
        <v>0</v>
      </c>
      <c r="H1710" s="369"/>
      <c r="I1710" s="369"/>
      <c r="J1710" s="369"/>
      <c r="K1710" s="369"/>
      <c r="L1710" s="369"/>
      <c r="M1710" s="369"/>
      <c r="N1710" s="369"/>
      <c r="O1710" s="369"/>
      <c r="P1710" s="371"/>
      <c r="Q1710" s="465">
        <f>IF(C1710&gt;Allgemeines!$C$12,0,SUM(G1710,H1710,J1710,K1710,M1710:N1710)-SUM(I1710,L1710,O1710:P1710))</f>
        <v>0</v>
      </c>
      <c r="R1710" s="369"/>
      <c r="S1710" s="369"/>
      <c r="T1710" s="369"/>
      <c r="U1710" s="369"/>
      <c r="V1710" s="344">
        <f t="shared" si="334"/>
        <v>0</v>
      </c>
      <c r="W1710" s="345">
        <f>IF(ISBLANK($B1710),0,VLOOKUP($B1710,Listen!$A$2:$C$45,2,FALSE))</f>
        <v>0</v>
      </c>
      <c r="X1710" s="345">
        <f>IF(ISBLANK($B1710),0,VLOOKUP($B1710,Listen!$A$2:$C$45,3,FALSE))</f>
        <v>0</v>
      </c>
      <c r="Y1710" s="372">
        <f t="shared" si="336"/>
        <v>0</v>
      </c>
      <c r="Z1710" s="372">
        <f t="shared" si="337"/>
        <v>0</v>
      </c>
      <c r="AA1710" s="372">
        <f t="shared" si="337"/>
        <v>0</v>
      </c>
      <c r="AB1710" s="372">
        <f t="shared" si="337"/>
        <v>0</v>
      </c>
      <c r="AC1710" s="372">
        <f t="shared" si="337"/>
        <v>0</v>
      </c>
      <c r="AD1710" s="372">
        <f t="shared" si="337"/>
        <v>0</v>
      </c>
      <c r="AE1710" s="372">
        <f t="shared" si="337"/>
        <v>0</v>
      </c>
      <c r="AF1710" s="346">
        <f t="shared" si="335"/>
        <v>0</v>
      </c>
      <c r="AG1710" s="346">
        <f>IF(C1710=Allgemeines!$C$12,SAV!$V1710-SAV!$AH1710,HLOOKUP(Allgemeines!$C$12-1,$AI$4:$AO$2000,ROW(C1710)-3,FALSE)-$AH1710)</f>
        <v>0</v>
      </c>
      <c r="AH1710" s="346">
        <f>HLOOKUP(Allgemeines!$C$12,$AI$4:$AO$2000,ROW(C1710)-3,FALSE)</f>
        <v>0</v>
      </c>
      <c r="AI1710" s="346">
        <f t="shared" si="326"/>
        <v>0</v>
      </c>
      <c r="AJ1710" s="346">
        <f t="shared" si="327"/>
        <v>0</v>
      </c>
      <c r="AK1710" s="346">
        <f t="shared" si="328"/>
        <v>0</v>
      </c>
      <c r="AL1710" s="346">
        <f t="shared" si="329"/>
        <v>0</v>
      </c>
      <c r="AM1710" s="346">
        <f t="shared" si="330"/>
        <v>0</v>
      </c>
      <c r="AN1710" s="346">
        <f t="shared" si="331"/>
        <v>0</v>
      </c>
      <c r="AO1710" s="346">
        <f t="shared" si="332"/>
        <v>0</v>
      </c>
    </row>
    <row r="1711" spans="1:41" x14ac:dyDescent="0.25">
      <c r="A1711" s="369"/>
      <c r="B1711" s="369"/>
      <c r="C1711" s="370"/>
      <c r="D1711" s="369"/>
      <c r="E1711" s="369"/>
      <c r="F1711" s="369"/>
      <c r="G1711" s="344">
        <f t="shared" si="333"/>
        <v>0</v>
      </c>
      <c r="H1711" s="369"/>
      <c r="I1711" s="369"/>
      <c r="J1711" s="369"/>
      <c r="K1711" s="369"/>
      <c r="L1711" s="369"/>
      <c r="M1711" s="369"/>
      <c r="N1711" s="369"/>
      <c r="O1711" s="369"/>
      <c r="P1711" s="371"/>
      <c r="Q1711" s="465">
        <f>IF(C1711&gt;Allgemeines!$C$12,0,SUM(G1711,H1711,J1711,K1711,M1711:N1711)-SUM(I1711,L1711,O1711:P1711))</f>
        <v>0</v>
      </c>
      <c r="R1711" s="369"/>
      <c r="S1711" s="369"/>
      <c r="T1711" s="369"/>
      <c r="U1711" s="369"/>
      <c r="V1711" s="344">
        <f t="shared" si="334"/>
        <v>0</v>
      </c>
      <c r="W1711" s="345">
        <f>IF(ISBLANK($B1711),0,VLOOKUP($B1711,Listen!$A$2:$C$45,2,FALSE))</f>
        <v>0</v>
      </c>
      <c r="X1711" s="345">
        <f>IF(ISBLANK($B1711),0,VLOOKUP($B1711,Listen!$A$2:$C$45,3,FALSE))</f>
        <v>0</v>
      </c>
      <c r="Y1711" s="372">
        <f t="shared" si="336"/>
        <v>0</v>
      </c>
      <c r="Z1711" s="372">
        <f t="shared" si="337"/>
        <v>0</v>
      </c>
      <c r="AA1711" s="372">
        <f t="shared" si="337"/>
        <v>0</v>
      </c>
      <c r="AB1711" s="372">
        <f t="shared" si="337"/>
        <v>0</v>
      </c>
      <c r="AC1711" s="372">
        <f t="shared" si="337"/>
        <v>0</v>
      </c>
      <c r="AD1711" s="372">
        <f t="shared" si="337"/>
        <v>0</v>
      </c>
      <c r="AE1711" s="372">
        <f t="shared" si="337"/>
        <v>0</v>
      </c>
      <c r="AF1711" s="346">
        <f t="shared" si="335"/>
        <v>0</v>
      </c>
      <c r="AG1711" s="346">
        <f>IF(C1711=Allgemeines!$C$12,SAV!$V1711-SAV!$AH1711,HLOOKUP(Allgemeines!$C$12-1,$AI$4:$AO$2000,ROW(C1711)-3,FALSE)-$AH1711)</f>
        <v>0</v>
      </c>
      <c r="AH1711" s="346">
        <f>HLOOKUP(Allgemeines!$C$12,$AI$4:$AO$2000,ROW(C1711)-3,FALSE)</f>
        <v>0</v>
      </c>
      <c r="AI1711" s="346">
        <f t="shared" si="326"/>
        <v>0</v>
      </c>
      <c r="AJ1711" s="346">
        <f t="shared" si="327"/>
        <v>0</v>
      </c>
      <c r="AK1711" s="346">
        <f t="shared" si="328"/>
        <v>0</v>
      </c>
      <c r="AL1711" s="346">
        <f t="shared" si="329"/>
        <v>0</v>
      </c>
      <c r="AM1711" s="346">
        <f t="shared" si="330"/>
        <v>0</v>
      </c>
      <c r="AN1711" s="346">
        <f t="shared" si="331"/>
        <v>0</v>
      </c>
      <c r="AO1711" s="346">
        <f t="shared" si="332"/>
        <v>0</v>
      </c>
    </row>
    <row r="1712" spans="1:41" x14ac:dyDescent="0.25">
      <c r="A1712" s="369"/>
      <c r="B1712" s="369"/>
      <c r="C1712" s="370"/>
      <c r="D1712" s="369"/>
      <c r="E1712" s="369"/>
      <c r="F1712" s="369"/>
      <c r="G1712" s="344">
        <f t="shared" si="333"/>
        <v>0</v>
      </c>
      <c r="H1712" s="369"/>
      <c r="I1712" s="369"/>
      <c r="J1712" s="369"/>
      <c r="K1712" s="369"/>
      <c r="L1712" s="369"/>
      <c r="M1712" s="369"/>
      <c r="N1712" s="369"/>
      <c r="O1712" s="369"/>
      <c r="P1712" s="371"/>
      <c r="Q1712" s="465">
        <f>IF(C1712&gt;Allgemeines!$C$12,0,SUM(G1712,H1712,J1712,K1712,M1712:N1712)-SUM(I1712,L1712,O1712:P1712))</f>
        <v>0</v>
      </c>
      <c r="R1712" s="369"/>
      <c r="S1712" s="369"/>
      <c r="T1712" s="369"/>
      <c r="U1712" s="369"/>
      <c r="V1712" s="344">
        <f t="shared" si="334"/>
        <v>0</v>
      </c>
      <c r="W1712" s="345">
        <f>IF(ISBLANK($B1712),0,VLOOKUP($B1712,Listen!$A$2:$C$45,2,FALSE))</f>
        <v>0</v>
      </c>
      <c r="X1712" s="345">
        <f>IF(ISBLANK($B1712),0,VLOOKUP($B1712,Listen!$A$2:$C$45,3,FALSE))</f>
        <v>0</v>
      </c>
      <c r="Y1712" s="372">
        <f t="shared" si="336"/>
        <v>0</v>
      </c>
      <c r="Z1712" s="372">
        <f t="shared" si="337"/>
        <v>0</v>
      </c>
      <c r="AA1712" s="372">
        <f t="shared" si="337"/>
        <v>0</v>
      </c>
      <c r="AB1712" s="372">
        <f t="shared" si="337"/>
        <v>0</v>
      </c>
      <c r="AC1712" s="372">
        <f t="shared" si="337"/>
        <v>0</v>
      </c>
      <c r="AD1712" s="372">
        <f t="shared" si="337"/>
        <v>0</v>
      </c>
      <c r="AE1712" s="372">
        <f t="shared" si="337"/>
        <v>0</v>
      </c>
      <c r="AF1712" s="346">
        <f t="shared" si="335"/>
        <v>0</v>
      </c>
      <c r="AG1712" s="346">
        <f>IF(C1712=Allgemeines!$C$12,SAV!$V1712-SAV!$AH1712,HLOOKUP(Allgemeines!$C$12-1,$AI$4:$AO$2000,ROW(C1712)-3,FALSE)-$AH1712)</f>
        <v>0</v>
      </c>
      <c r="AH1712" s="346">
        <f>HLOOKUP(Allgemeines!$C$12,$AI$4:$AO$2000,ROW(C1712)-3,FALSE)</f>
        <v>0</v>
      </c>
      <c r="AI1712" s="346">
        <f t="shared" si="326"/>
        <v>0</v>
      </c>
      <c r="AJ1712" s="346">
        <f t="shared" si="327"/>
        <v>0</v>
      </c>
      <c r="AK1712" s="346">
        <f t="shared" si="328"/>
        <v>0</v>
      </c>
      <c r="AL1712" s="346">
        <f t="shared" si="329"/>
        <v>0</v>
      </c>
      <c r="AM1712" s="346">
        <f t="shared" si="330"/>
        <v>0</v>
      </c>
      <c r="AN1712" s="346">
        <f t="shared" si="331"/>
        <v>0</v>
      </c>
      <c r="AO1712" s="346">
        <f t="shared" si="332"/>
        <v>0</v>
      </c>
    </row>
    <row r="1713" spans="1:41" x14ac:dyDescent="0.25">
      <c r="A1713" s="369"/>
      <c r="B1713" s="369"/>
      <c r="C1713" s="370"/>
      <c r="D1713" s="369"/>
      <c r="E1713" s="369"/>
      <c r="F1713" s="369"/>
      <c r="G1713" s="344">
        <f t="shared" si="333"/>
        <v>0</v>
      </c>
      <c r="H1713" s="369"/>
      <c r="I1713" s="369"/>
      <c r="J1713" s="369"/>
      <c r="K1713" s="369"/>
      <c r="L1713" s="369"/>
      <c r="M1713" s="369"/>
      <c r="N1713" s="369"/>
      <c r="O1713" s="369"/>
      <c r="P1713" s="371"/>
      <c r="Q1713" s="465">
        <f>IF(C1713&gt;Allgemeines!$C$12,0,SUM(G1713,H1713,J1713,K1713,M1713:N1713)-SUM(I1713,L1713,O1713:P1713))</f>
        <v>0</v>
      </c>
      <c r="R1713" s="369"/>
      <c r="S1713" s="369"/>
      <c r="T1713" s="369"/>
      <c r="U1713" s="369"/>
      <c r="V1713" s="344">
        <f t="shared" si="334"/>
        <v>0</v>
      </c>
      <c r="W1713" s="345">
        <f>IF(ISBLANK($B1713),0,VLOOKUP($B1713,Listen!$A$2:$C$45,2,FALSE))</f>
        <v>0</v>
      </c>
      <c r="X1713" s="345">
        <f>IF(ISBLANK($B1713),0,VLOOKUP($B1713,Listen!$A$2:$C$45,3,FALSE))</f>
        <v>0</v>
      </c>
      <c r="Y1713" s="372">
        <f t="shared" si="336"/>
        <v>0</v>
      </c>
      <c r="Z1713" s="372">
        <f t="shared" si="337"/>
        <v>0</v>
      </c>
      <c r="AA1713" s="372">
        <f t="shared" si="337"/>
        <v>0</v>
      </c>
      <c r="AB1713" s="372">
        <f t="shared" si="337"/>
        <v>0</v>
      </c>
      <c r="AC1713" s="372">
        <f t="shared" si="337"/>
        <v>0</v>
      </c>
      <c r="AD1713" s="372">
        <f t="shared" si="337"/>
        <v>0</v>
      </c>
      <c r="AE1713" s="372">
        <f t="shared" si="337"/>
        <v>0</v>
      </c>
      <c r="AF1713" s="346">
        <f t="shared" si="335"/>
        <v>0</v>
      </c>
      <c r="AG1713" s="346">
        <f>IF(C1713=Allgemeines!$C$12,SAV!$V1713-SAV!$AH1713,HLOOKUP(Allgemeines!$C$12-1,$AI$4:$AO$2000,ROW(C1713)-3,FALSE)-$AH1713)</f>
        <v>0</v>
      </c>
      <c r="AH1713" s="346">
        <f>HLOOKUP(Allgemeines!$C$12,$AI$4:$AO$2000,ROW(C1713)-3,FALSE)</f>
        <v>0</v>
      </c>
      <c r="AI1713" s="346">
        <f t="shared" si="326"/>
        <v>0</v>
      </c>
      <c r="AJ1713" s="346">
        <f t="shared" si="327"/>
        <v>0</v>
      </c>
      <c r="AK1713" s="346">
        <f t="shared" si="328"/>
        <v>0</v>
      </c>
      <c r="AL1713" s="346">
        <f t="shared" si="329"/>
        <v>0</v>
      </c>
      <c r="AM1713" s="346">
        <f t="shared" si="330"/>
        <v>0</v>
      </c>
      <c r="AN1713" s="346">
        <f t="shared" si="331"/>
        <v>0</v>
      </c>
      <c r="AO1713" s="346">
        <f t="shared" si="332"/>
        <v>0</v>
      </c>
    </row>
    <row r="1714" spans="1:41" x14ac:dyDescent="0.25">
      <c r="A1714" s="369"/>
      <c r="B1714" s="369"/>
      <c r="C1714" s="370"/>
      <c r="D1714" s="369"/>
      <c r="E1714" s="369"/>
      <c r="F1714" s="369"/>
      <c r="G1714" s="344">
        <f t="shared" si="333"/>
        <v>0</v>
      </c>
      <c r="H1714" s="369"/>
      <c r="I1714" s="369"/>
      <c r="J1714" s="369"/>
      <c r="K1714" s="369"/>
      <c r="L1714" s="369"/>
      <c r="M1714" s="369"/>
      <c r="N1714" s="369"/>
      <c r="O1714" s="369"/>
      <c r="P1714" s="371"/>
      <c r="Q1714" s="465">
        <f>IF(C1714&gt;Allgemeines!$C$12,0,SUM(G1714,H1714,J1714,K1714,M1714:N1714)-SUM(I1714,L1714,O1714:P1714))</f>
        <v>0</v>
      </c>
      <c r="R1714" s="369"/>
      <c r="S1714" s="369"/>
      <c r="T1714" s="369"/>
      <c r="U1714" s="369"/>
      <c r="V1714" s="344">
        <f t="shared" si="334"/>
        <v>0</v>
      </c>
      <c r="W1714" s="345">
        <f>IF(ISBLANK($B1714),0,VLOOKUP($B1714,Listen!$A$2:$C$45,2,FALSE))</f>
        <v>0</v>
      </c>
      <c r="X1714" s="345">
        <f>IF(ISBLANK($B1714),0,VLOOKUP($B1714,Listen!$A$2:$C$45,3,FALSE))</f>
        <v>0</v>
      </c>
      <c r="Y1714" s="372">
        <f t="shared" si="336"/>
        <v>0</v>
      </c>
      <c r="Z1714" s="372">
        <f t="shared" si="337"/>
        <v>0</v>
      </c>
      <c r="AA1714" s="372">
        <f t="shared" si="337"/>
        <v>0</v>
      </c>
      <c r="AB1714" s="372">
        <f t="shared" si="337"/>
        <v>0</v>
      </c>
      <c r="AC1714" s="372">
        <f t="shared" si="337"/>
        <v>0</v>
      </c>
      <c r="AD1714" s="372">
        <f t="shared" si="337"/>
        <v>0</v>
      </c>
      <c r="AE1714" s="372">
        <f t="shared" si="337"/>
        <v>0</v>
      </c>
      <c r="AF1714" s="346">
        <f t="shared" si="335"/>
        <v>0</v>
      </c>
      <c r="AG1714" s="346">
        <f>IF(C1714=Allgemeines!$C$12,SAV!$V1714-SAV!$AH1714,HLOOKUP(Allgemeines!$C$12-1,$AI$4:$AO$2000,ROW(C1714)-3,FALSE)-$AH1714)</f>
        <v>0</v>
      </c>
      <c r="AH1714" s="346">
        <f>HLOOKUP(Allgemeines!$C$12,$AI$4:$AO$2000,ROW(C1714)-3,FALSE)</f>
        <v>0</v>
      </c>
      <c r="AI1714" s="346">
        <f t="shared" si="326"/>
        <v>0</v>
      </c>
      <c r="AJ1714" s="346">
        <f t="shared" si="327"/>
        <v>0</v>
      </c>
      <c r="AK1714" s="346">
        <f t="shared" si="328"/>
        <v>0</v>
      </c>
      <c r="AL1714" s="346">
        <f t="shared" si="329"/>
        <v>0</v>
      </c>
      <c r="AM1714" s="346">
        <f t="shared" si="330"/>
        <v>0</v>
      </c>
      <c r="AN1714" s="346">
        <f t="shared" si="331"/>
        <v>0</v>
      </c>
      <c r="AO1714" s="346">
        <f t="shared" si="332"/>
        <v>0</v>
      </c>
    </row>
    <row r="1715" spans="1:41" x14ac:dyDescent="0.25">
      <c r="A1715" s="369"/>
      <c r="B1715" s="369"/>
      <c r="C1715" s="370"/>
      <c r="D1715" s="369"/>
      <c r="E1715" s="369"/>
      <c r="F1715" s="369"/>
      <c r="G1715" s="344">
        <f t="shared" si="333"/>
        <v>0</v>
      </c>
      <c r="H1715" s="369"/>
      <c r="I1715" s="369"/>
      <c r="J1715" s="369"/>
      <c r="K1715" s="369"/>
      <c r="L1715" s="369"/>
      <c r="M1715" s="369"/>
      <c r="N1715" s="369"/>
      <c r="O1715" s="369"/>
      <c r="P1715" s="371"/>
      <c r="Q1715" s="465">
        <f>IF(C1715&gt;Allgemeines!$C$12,0,SUM(G1715,H1715,J1715,K1715,M1715:N1715)-SUM(I1715,L1715,O1715:P1715))</f>
        <v>0</v>
      </c>
      <c r="R1715" s="369"/>
      <c r="S1715" s="369"/>
      <c r="T1715" s="369"/>
      <c r="U1715" s="369"/>
      <c r="V1715" s="344">
        <f t="shared" si="334"/>
        <v>0</v>
      </c>
      <c r="W1715" s="345">
        <f>IF(ISBLANK($B1715),0,VLOOKUP($B1715,Listen!$A$2:$C$45,2,FALSE))</f>
        <v>0</v>
      </c>
      <c r="X1715" s="345">
        <f>IF(ISBLANK($B1715),0,VLOOKUP($B1715,Listen!$A$2:$C$45,3,FALSE))</f>
        <v>0</v>
      </c>
      <c r="Y1715" s="372">
        <f t="shared" si="336"/>
        <v>0</v>
      </c>
      <c r="Z1715" s="372">
        <f t="shared" si="337"/>
        <v>0</v>
      </c>
      <c r="AA1715" s="372">
        <f t="shared" si="337"/>
        <v>0</v>
      </c>
      <c r="AB1715" s="372">
        <f t="shared" si="337"/>
        <v>0</v>
      </c>
      <c r="AC1715" s="372">
        <f t="shared" si="337"/>
        <v>0</v>
      </c>
      <c r="AD1715" s="372">
        <f t="shared" si="337"/>
        <v>0</v>
      </c>
      <c r="AE1715" s="372">
        <f t="shared" si="337"/>
        <v>0</v>
      </c>
      <c r="AF1715" s="346">
        <f t="shared" si="335"/>
        <v>0</v>
      </c>
      <c r="AG1715" s="346">
        <f>IF(C1715=Allgemeines!$C$12,SAV!$V1715-SAV!$AH1715,HLOOKUP(Allgemeines!$C$12-1,$AI$4:$AO$2000,ROW(C1715)-3,FALSE)-$AH1715)</f>
        <v>0</v>
      </c>
      <c r="AH1715" s="346">
        <f>HLOOKUP(Allgemeines!$C$12,$AI$4:$AO$2000,ROW(C1715)-3,FALSE)</f>
        <v>0</v>
      </c>
      <c r="AI1715" s="346">
        <f t="shared" si="326"/>
        <v>0</v>
      </c>
      <c r="AJ1715" s="346">
        <f t="shared" si="327"/>
        <v>0</v>
      </c>
      <c r="AK1715" s="346">
        <f t="shared" si="328"/>
        <v>0</v>
      </c>
      <c r="AL1715" s="346">
        <f t="shared" si="329"/>
        <v>0</v>
      </c>
      <c r="AM1715" s="346">
        <f t="shared" si="330"/>
        <v>0</v>
      </c>
      <c r="AN1715" s="346">
        <f t="shared" si="331"/>
        <v>0</v>
      </c>
      <c r="AO1715" s="346">
        <f t="shared" si="332"/>
        <v>0</v>
      </c>
    </row>
    <row r="1716" spans="1:41" x14ac:dyDescent="0.25">
      <c r="A1716" s="369"/>
      <c r="B1716" s="369"/>
      <c r="C1716" s="370"/>
      <c r="D1716" s="369"/>
      <c r="E1716" s="369"/>
      <c r="F1716" s="369"/>
      <c r="G1716" s="344">
        <f t="shared" si="333"/>
        <v>0</v>
      </c>
      <c r="H1716" s="369"/>
      <c r="I1716" s="369"/>
      <c r="J1716" s="369"/>
      <c r="K1716" s="369"/>
      <c r="L1716" s="369"/>
      <c r="M1716" s="369"/>
      <c r="N1716" s="369"/>
      <c r="O1716" s="369"/>
      <c r="P1716" s="371"/>
      <c r="Q1716" s="465">
        <f>IF(C1716&gt;Allgemeines!$C$12,0,SUM(G1716,H1716,J1716,K1716,M1716:N1716)-SUM(I1716,L1716,O1716:P1716))</f>
        <v>0</v>
      </c>
      <c r="R1716" s="369"/>
      <c r="S1716" s="369"/>
      <c r="T1716" s="369"/>
      <c r="U1716" s="369"/>
      <c r="V1716" s="344">
        <f t="shared" si="334"/>
        <v>0</v>
      </c>
      <c r="W1716" s="345">
        <f>IF(ISBLANK($B1716),0,VLOOKUP($B1716,Listen!$A$2:$C$45,2,FALSE))</f>
        <v>0</v>
      </c>
      <c r="X1716" s="345">
        <f>IF(ISBLANK($B1716),0,VLOOKUP($B1716,Listen!$A$2:$C$45,3,FALSE))</f>
        <v>0</v>
      </c>
      <c r="Y1716" s="372">
        <f t="shared" si="336"/>
        <v>0</v>
      </c>
      <c r="Z1716" s="372">
        <f t="shared" si="337"/>
        <v>0</v>
      </c>
      <c r="AA1716" s="372">
        <f t="shared" si="337"/>
        <v>0</v>
      </c>
      <c r="AB1716" s="372">
        <f t="shared" si="337"/>
        <v>0</v>
      </c>
      <c r="AC1716" s="372">
        <f t="shared" si="337"/>
        <v>0</v>
      </c>
      <c r="AD1716" s="372">
        <f t="shared" si="337"/>
        <v>0</v>
      </c>
      <c r="AE1716" s="372">
        <f t="shared" si="337"/>
        <v>0</v>
      </c>
      <c r="AF1716" s="346">
        <f t="shared" si="335"/>
        <v>0</v>
      </c>
      <c r="AG1716" s="346">
        <f>IF(C1716=Allgemeines!$C$12,SAV!$V1716-SAV!$AH1716,HLOOKUP(Allgemeines!$C$12-1,$AI$4:$AO$2000,ROW(C1716)-3,FALSE)-$AH1716)</f>
        <v>0</v>
      </c>
      <c r="AH1716" s="346">
        <f>HLOOKUP(Allgemeines!$C$12,$AI$4:$AO$2000,ROW(C1716)-3,FALSE)</f>
        <v>0</v>
      </c>
      <c r="AI1716" s="346">
        <f t="shared" si="326"/>
        <v>0</v>
      </c>
      <c r="AJ1716" s="346">
        <f t="shared" si="327"/>
        <v>0</v>
      </c>
      <c r="AK1716" s="346">
        <f t="shared" si="328"/>
        <v>0</v>
      </c>
      <c r="AL1716" s="346">
        <f t="shared" si="329"/>
        <v>0</v>
      </c>
      <c r="AM1716" s="346">
        <f t="shared" si="330"/>
        <v>0</v>
      </c>
      <c r="AN1716" s="346">
        <f t="shared" si="331"/>
        <v>0</v>
      </c>
      <c r="AO1716" s="346">
        <f t="shared" si="332"/>
        <v>0</v>
      </c>
    </row>
    <row r="1717" spans="1:41" x14ac:dyDescent="0.25">
      <c r="A1717" s="369"/>
      <c r="B1717" s="369"/>
      <c r="C1717" s="370"/>
      <c r="D1717" s="369"/>
      <c r="E1717" s="369"/>
      <c r="F1717" s="369"/>
      <c r="G1717" s="344">
        <f t="shared" si="333"/>
        <v>0</v>
      </c>
      <c r="H1717" s="369"/>
      <c r="I1717" s="369"/>
      <c r="J1717" s="369"/>
      <c r="K1717" s="369"/>
      <c r="L1717" s="369"/>
      <c r="M1717" s="369"/>
      <c r="N1717" s="369"/>
      <c r="O1717" s="369"/>
      <c r="P1717" s="371"/>
      <c r="Q1717" s="465">
        <f>IF(C1717&gt;Allgemeines!$C$12,0,SUM(G1717,H1717,J1717,K1717,M1717:N1717)-SUM(I1717,L1717,O1717:P1717))</f>
        <v>0</v>
      </c>
      <c r="R1717" s="369"/>
      <c r="S1717" s="369"/>
      <c r="T1717" s="369"/>
      <c r="U1717" s="369"/>
      <c r="V1717" s="344">
        <f t="shared" si="334"/>
        <v>0</v>
      </c>
      <c r="W1717" s="345">
        <f>IF(ISBLANK($B1717),0,VLOOKUP($B1717,Listen!$A$2:$C$45,2,FALSE))</f>
        <v>0</v>
      </c>
      <c r="X1717" s="345">
        <f>IF(ISBLANK($B1717),0,VLOOKUP($B1717,Listen!$A$2:$C$45,3,FALSE))</f>
        <v>0</v>
      </c>
      <c r="Y1717" s="372">
        <f t="shared" si="336"/>
        <v>0</v>
      </c>
      <c r="Z1717" s="372">
        <f t="shared" si="337"/>
        <v>0</v>
      </c>
      <c r="AA1717" s="372">
        <f t="shared" si="337"/>
        <v>0</v>
      </c>
      <c r="AB1717" s="372">
        <f t="shared" si="337"/>
        <v>0</v>
      </c>
      <c r="AC1717" s="372">
        <f t="shared" si="337"/>
        <v>0</v>
      </c>
      <c r="AD1717" s="372">
        <f t="shared" si="337"/>
        <v>0</v>
      </c>
      <c r="AE1717" s="372">
        <f t="shared" si="337"/>
        <v>0</v>
      </c>
      <c r="AF1717" s="346">
        <f t="shared" si="335"/>
        <v>0</v>
      </c>
      <c r="AG1717" s="346">
        <f>IF(C1717=Allgemeines!$C$12,SAV!$V1717-SAV!$AH1717,HLOOKUP(Allgemeines!$C$12-1,$AI$4:$AO$2000,ROW(C1717)-3,FALSE)-$AH1717)</f>
        <v>0</v>
      </c>
      <c r="AH1717" s="346">
        <f>HLOOKUP(Allgemeines!$C$12,$AI$4:$AO$2000,ROW(C1717)-3,FALSE)</f>
        <v>0</v>
      </c>
      <c r="AI1717" s="346">
        <f t="shared" si="326"/>
        <v>0</v>
      </c>
      <c r="AJ1717" s="346">
        <f t="shared" si="327"/>
        <v>0</v>
      </c>
      <c r="AK1717" s="346">
        <f t="shared" si="328"/>
        <v>0</v>
      </c>
      <c r="AL1717" s="346">
        <f t="shared" si="329"/>
        <v>0</v>
      </c>
      <c r="AM1717" s="346">
        <f t="shared" si="330"/>
        <v>0</v>
      </c>
      <c r="AN1717" s="346">
        <f t="shared" si="331"/>
        <v>0</v>
      </c>
      <c r="AO1717" s="346">
        <f t="shared" si="332"/>
        <v>0</v>
      </c>
    </row>
    <row r="1718" spans="1:41" x14ac:dyDescent="0.25">
      <c r="A1718" s="369"/>
      <c r="B1718" s="369"/>
      <c r="C1718" s="370"/>
      <c r="D1718" s="369"/>
      <c r="E1718" s="369"/>
      <c r="F1718" s="369"/>
      <c r="G1718" s="344">
        <f t="shared" si="333"/>
        <v>0</v>
      </c>
      <c r="H1718" s="369"/>
      <c r="I1718" s="369"/>
      <c r="J1718" s="369"/>
      <c r="K1718" s="369"/>
      <c r="L1718" s="369"/>
      <c r="M1718" s="369"/>
      <c r="N1718" s="369"/>
      <c r="O1718" s="369"/>
      <c r="P1718" s="371"/>
      <c r="Q1718" s="465">
        <f>IF(C1718&gt;Allgemeines!$C$12,0,SUM(G1718,H1718,J1718,K1718,M1718:N1718)-SUM(I1718,L1718,O1718:P1718))</f>
        <v>0</v>
      </c>
      <c r="R1718" s="369"/>
      <c r="S1718" s="369"/>
      <c r="T1718" s="369"/>
      <c r="U1718" s="369"/>
      <c r="V1718" s="344">
        <f t="shared" si="334"/>
        <v>0</v>
      </c>
      <c r="W1718" s="345">
        <f>IF(ISBLANK($B1718),0,VLOOKUP($B1718,Listen!$A$2:$C$45,2,FALSE))</f>
        <v>0</v>
      </c>
      <c r="X1718" s="345">
        <f>IF(ISBLANK($B1718),0,VLOOKUP($B1718,Listen!$A$2:$C$45,3,FALSE))</f>
        <v>0</v>
      </c>
      <c r="Y1718" s="372">
        <f t="shared" si="336"/>
        <v>0</v>
      </c>
      <c r="Z1718" s="372">
        <f t="shared" si="337"/>
        <v>0</v>
      </c>
      <c r="AA1718" s="372">
        <f t="shared" si="337"/>
        <v>0</v>
      </c>
      <c r="AB1718" s="372">
        <f t="shared" si="337"/>
        <v>0</v>
      </c>
      <c r="AC1718" s="372">
        <f t="shared" si="337"/>
        <v>0</v>
      </c>
      <c r="AD1718" s="372">
        <f t="shared" si="337"/>
        <v>0</v>
      </c>
      <c r="AE1718" s="372">
        <f t="shared" si="337"/>
        <v>0</v>
      </c>
      <c r="AF1718" s="346">
        <f t="shared" si="335"/>
        <v>0</v>
      </c>
      <c r="AG1718" s="346">
        <f>IF(C1718=Allgemeines!$C$12,SAV!$V1718-SAV!$AH1718,HLOOKUP(Allgemeines!$C$12-1,$AI$4:$AO$2000,ROW(C1718)-3,FALSE)-$AH1718)</f>
        <v>0</v>
      </c>
      <c r="AH1718" s="346">
        <f>HLOOKUP(Allgemeines!$C$12,$AI$4:$AO$2000,ROW(C1718)-3,FALSE)</f>
        <v>0</v>
      </c>
      <c r="AI1718" s="346">
        <f t="shared" si="326"/>
        <v>0</v>
      </c>
      <c r="AJ1718" s="346">
        <f t="shared" si="327"/>
        <v>0</v>
      </c>
      <c r="AK1718" s="346">
        <f t="shared" si="328"/>
        <v>0</v>
      </c>
      <c r="AL1718" s="346">
        <f t="shared" si="329"/>
        <v>0</v>
      </c>
      <c r="AM1718" s="346">
        <f t="shared" si="330"/>
        <v>0</v>
      </c>
      <c r="AN1718" s="346">
        <f t="shared" si="331"/>
        <v>0</v>
      </c>
      <c r="AO1718" s="346">
        <f t="shared" si="332"/>
        <v>0</v>
      </c>
    </row>
    <row r="1719" spans="1:41" x14ac:dyDescent="0.25">
      <c r="A1719" s="369"/>
      <c r="B1719" s="369"/>
      <c r="C1719" s="370"/>
      <c r="D1719" s="369"/>
      <c r="E1719" s="369"/>
      <c r="F1719" s="369"/>
      <c r="G1719" s="344">
        <f t="shared" si="333"/>
        <v>0</v>
      </c>
      <c r="H1719" s="369"/>
      <c r="I1719" s="369"/>
      <c r="J1719" s="369"/>
      <c r="K1719" s="369"/>
      <c r="L1719" s="369"/>
      <c r="M1719" s="369"/>
      <c r="N1719" s="369"/>
      <c r="O1719" s="369"/>
      <c r="P1719" s="371"/>
      <c r="Q1719" s="465">
        <f>IF(C1719&gt;Allgemeines!$C$12,0,SUM(G1719,H1719,J1719,K1719,M1719:N1719)-SUM(I1719,L1719,O1719:P1719))</f>
        <v>0</v>
      </c>
      <c r="R1719" s="369"/>
      <c r="S1719" s="369"/>
      <c r="T1719" s="369"/>
      <c r="U1719" s="369"/>
      <c r="V1719" s="344">
        <f t="shared" si="334"/>
        <v>0</v>
      </c>
      <c r="W1719" s="345">
        <f>IF(ISBLANK($B1719),0,VLOOKUP($B1719,Listen!$A$2:$C$45,2,FALSE))</f>
        <v>0</v>
      </c>
      <c r="X1719" s="345">
        <f>IF(ISBLANK($B1719),0,VLOOKUP($B1719,Listen!$A$2:$C$45,3,FALSE))</f>
        <v>0</v>
      </c>
      <c r="Y1719" s="372">
        <f t="shared" si="336"/>
        <v>0</v>
      </c>
      <c r="Z1719" s="372">
        <f t="shared" si="337"/>
        <v>0</v>
      </c>
      <c r="AA1719" s="372">
        <f t="shared" si="337"/>
        <v>0</v>
      </c>
      <c r="AB1719" s="372">
        <f t="shared" si="337"/>
        <v>0</v>
      </c>
      <c r="AC1719" s="372">
        <f t="shared" si="337"/>
        <v>0</v>
      </c>
      <c r="AD1719" s="372">
        <f t="shared" si="337"/>
        <v>0</v>
      </c>
      <c r="AE1719" s="372">
        <f t="shared" si="337"/>
        <v>0</v>
      </c>
      <c r="AF1719" s="346">
        <f t="shared" si="335"/>
        <v>0</v>
      </c>
      <c r="AG1719" s="346">
        <f>IF(C1719=Allgemeines!$C$12,SAV!$V1719-SAV!$AH1719,HLOOKUP(Allgemeines!$C$12-1,$AI$4:$AO$2000,ROW(C1719)-3,FALSE)-$AH1719)</f>
        <v>0</v>
      </c>
      <c r="AH1719" s="346">
        <f>HLOOKUP(Allgemeines!$C$12,$AI$4:$AO$2000,ROW(C1719)-3,FALSE)</f>
        <v>0</v>
      </c>
      <c r="AI1719" s="346">
        <f t="shared" si="326"/>
        <v>0</v>
      </c>
      <c r="AJ1719" s="346">
        <f t="shared" si="327"/>
        <v>0</v>
      </c>
      <c r="AK1719" s="346">
        <f t="shared" si="328"/>
        <v>0</v>
      </c>
      <c r="AL1719" s="346">
        <f t="shared" si="329"/>
        <v>0</v>
      </c>
      <c r="AM1719" s="346">
        <f t="shared" si="330"/>
        <v>0</v>
      </c>
      <c r="AN1719" s="346">
        <f t="shared" si="331"/>
        <v>0</v>
      </c>
      <c r="AO1719" s="346">
        <f t="shared" si="332"/>
        <v>0</v>
      </c>
    </row>
    <row r="1720" spans="1:41" x14ac:dyDescent="0.25">
      <c r="A1720" s="369"/>
      <c r="B1720" s="369"/>
      <c r="C1720" s="370"/>
      <c r="D1720" s="369"/>
      <c r="E1720" s="369"/>
      <c r="F1720" s="369"/>
      <c r="G1720" s="344">
        <f t="shared" si="333"/>
        <v>0</v>
      </c>
      <c r="H1720" s="369"/>
      <c r="I1720" s="369"/>
      <c r="J1720" s="369"/>
      <c r="K1720" s="369"/>
      <c r="L1720" s="369"/>
      <c r="M1720" s="369"/>
      <c r="N1720" s="369"/>
      <c r="O1720" s="369"/>
      <c r="P1720" s="371"/>
      <c r="Q1720" s="465">
        <f>IF(C1720&gt;Allgemeines!$C$12,0,SUM(G1720,H1720,J1720,K1720,M1720:N1720)-SUM(I1720,L1720,O1720:P1720))</f>
        <v>0</v>
      </c>
      <c r="R1720" s="369"/>
      <c r="S1720" s="369"/>
      <c r="T1720" s="369"/>
      <c r="U1720" s="369"/>
      <c r="V1720" s="344">
        <f t="shared" si="334"/>
        <v>0</v>
      </c>
      <c r="W1720" s="345">
        <f>IF(ISBLANK($B1720),0,VLOOKUP($B1720,Listen!$A$2:$C$45,2,FALSE))</f>
        <v>0</v>
      </c>
      <c r="X1720" s="345">
        <f>IF(ISBLANK($B1720),0,VLOOKUP($B1720,Listen!$A$2:$C$45,3,FALSE))</f>
        <v>0</v>
      </c>
      <c r="Y1720" s="372">
        <f t="shared" si="336"/>
        <v>0</v>
      </c>
      <c r="Z1720" s="372">
        <f t="shared" si="337"/>
        <v>0</v>
      </c>
      <c r="AA1720" s="372">
        <f t="shared" si="337"/>
        <v>0</v>
      </c>
      <c r="AB1720" s="372">
        <f t="shared" si="337"/>
        <v>0</v>
      </c>
      <c r="AC1720" s="372">
        <f t="shared" si="337"/>
        <v>0</v>
      </c>
      <c r="AD1720" s="372">
        <f t="shared" si="337"/>
        <v>0</v>
      </c>
      <c r="AE1720" s="372">
        <f t="shared" si="337"/>
        <v>0</v>
      </c>
      <c r="AF1720" s="346">
        <f t="shared" si="335"/>
        <v>0</v>
      </c>
      <c r="AG1720" s="346">
        <f>IF(C1720=Allgemeines!$C$12,SAV!$V1720-SAV!$AH1720,HLOOKUP(Allgemeines!$C$12-1,$AI$4:$AO$2000,ROW(C1720)-3,FALSE)-$AH1720)</f>
        <v>0</v>
      </c>
      <c r="AH1720" s="346">
        <f>HLOOKUP(Allgemeines!$C$12,$AI$4:$AO$2000,ROW(C1720)-3,FALSE)</f>
        <v>0</v>
      </c>
      <c r="AI1720" s="346">
        <f t="shared" si="326"/>
        <v>0</v>
      </c>
      <c r="AJ1720" s="346">
        <f t="shared" si="327"/>
        <v>0</v>
      </c>
      <c r="AK1720" s="346">
        <f t="shared" si="328"/>
        <v>0</v>
      </c>
      <c r="AL1720" s="346">
        <f t="shared" si="329"/>
        <v>0</v>
      </c>
      <c r="AM1720" s="346">
        <f t="shared" si="330"/>
        <v>0</v>
      </c>
      <c r="AN1720" s="346">
        <f t="shared" si="331"/>
        <v>0</v>
      </c>
      <c r="AO1720" s="346">
        <f t="shared" si="332"/>
        <v>0</v>
      </c>
    </row>
    <row r="1721" spans="1:41" x14ac:dyDescent="0.25">
      <c r="A1721" s="369"/>
      <c r="B1721" s="369"/>
      <c r="C1721" s="370"/>
      <c r="D1721" s="369"/>
      <c r="E1721" s="369"/>
      <c r="F1721" s="369"/>
      <c r="G1721" s="344">
        <f t="shared" si="333"/>
        <v>0</v>
      </c>
      <c r="H1721" s="369"/>
      <c r="I1721" s="369"/>
      <c r="J1721" s="369"/>
      <c r="K1721" s="369"/>
      <c r="L1721" s="369"/>
      <c r="M1721" s="369"/>
      <c r="N1721" s="369"/>
      <c r="O1721" s="369"/>
      <c r="P1721" s="371"/>
      <c r="Q1721" s="465">
        <f>IF(C1721&gt;Allgemeines!$C$12,0,SUM(G1721,H1721,J1721,K1721,M1721:N1721)-SUM(I1721,L1721,O1721:P1721))</f>
        <v>0</v>
      </c>
      <c r="R1721" s="369"/>
      <c r="S1721" s="369"/>
      <c r="T1721" s="369"/>
      <c r="U1721" s="369"/>
      <c r="V1721" s="344">
        <f t="shared" si="334"/>
        <v>0</v>
      </c>
      <c r="W1721" s="345">
        <f>IF(ISBLANK($B1721),0,VLOOKUP($B1721,Listen!$A$2:$C$45,2,FALSE))</f>
        <v>0</v>
      </c>
      <c r="X1721" s="345">
        <f>IF(ISBLANK($B1721),0,VLOOKUP($B1721,Listen!$A$2:$C$45,3,FALSE))</f>
        <v>0</v>
      </c>
      <c r="Y1721" s="372">
        <f t="shared" si="336"/>
        <v>0</v>
      </c>
      <c r="Z1721" s="372">
        <f t="shared" si="337"/>
        <v>0</v>
      </c>
      <c r="AA1721" s="372">
        <f t="shared" si="337"/>
        <v>0</v>
      </c>
      <c r="AB1721" s="372">
        <f t="shared" si="337"/>
        <v>0</v>
      </c>
      <c r="AC1721" s="372">
        <f t="shared" si="337"/>
        <v>0</v>
      </c>
      <c r="AD1721" s="372">
        <f t="shared" si="337"/>
        <v>0</v>
      </c>
      <c r="AE1721" s="372">
        <f t="shared" si="337"/>
        <v>0</v>
      </c>
      <c r="AF1721" s="346">
        <f t="shared" si="335"/>
        <v>0</v>
      </c>
      <c r="AG1721" s="346">
        <f>IF(C1721=Allgemeines!$C$12,SAV!$V1721-SAV!$AH1721,HLOOKUP(Allgemeines!$C$12-1,$AI$4:$AO$2000,ROW(C1721)-3,FALSE)-$AH1721)</f>
        <v>0</v>
      </c>
      <c r="AH1721" s="346">
        <f>HLOOKUP(Allgemeines!$C$12,$AI$4:$AO$2000,ROW(C1721)-3,FALSE)</f>
        <v>0</v>
      </c>
      <c r="AI1721" s="346">
        <f t="shared" si="326"/>
        <v>0</v>
      </c>
      <c r="AJ1721" s="346">
        <f t="shared" si="327"/>
        <v>0</v>
      </c>
      <c r="AK1721" s="346">
        <f t="shared" si="328"/>
        <v>0</v>
      </c>
      <c r="AL1721" s="346">
        <f t="shared" si="329"/>
        <v>0</v>
      </c>
      <c r="AM1721" s="346">
        <f t="shared" si="330"/>
        <v>0</v>
      </c>
      <c r="AN1721" s="346">
        <f t="shared" si="331"/>
        <v>0</v>
      </c>
      <c r="AO1721" s="346">
        <f t="shared" si="332"/>
        <v>0</v>
      </c>
    </row>
    <row r="1722" spans="1:41" x14ac:dyDescent="0.25">
      <c r="A1722" s="369"/>
      <c r="B1722" s="369"/>
      <c r="C1722" s="370"/>
      <c r="D1722" s="369"/>
      <c r="E1722" s="369"/>
      <c r="F1722" s="369"/>
      <c r="G1722" s="344">
        <f t="shared" si="333"/>
        <v>0</v>
      </c>
      <c r="H1722" s="369"/>
      <c r="I1722" s="369"/>
      <c r="J1722" s="369"/>
      <c r="K1722" s="369"/>
      <c r="L1722" s="369"/>
      <c r="M1722" s="369"/>
      <c r="N1722" s="369"/>
      <c r="O1722" s="369"/>
      <c r="P1722" s="371"/>
      <c r="Q1722" s="465">
        <f>IF(C1722&gt;Allgemeines!$C$12,0,SUM(G1722,H1722,J1722,K1722,M1722:N1722)-SUM(I1722,L1722,O1722:P1722))</f>
        <v>0</v>
      </c>
      <c r="R1722" s="369"/>
      <c r="S1722" s="369"/>
      <c r="T1722" s="369"/>
      <c r="U1722" s="369"/>
      <c r="V1722" s="344">
        <f t="shared" si="334"/>
        <v>0</v>
      </c>
      <c r="W1722" s="345">
        <f>IF(ISBLANK($B1722),0,VLOOKUP($B1722,Listen!$A$2:$C$45,2,FALSE))</f>
        <v>0</v>
      </c>
      <c r="X1722" s="345">
        <f>IF(ISBLANK($B1722),0,VLOOKUP($B1722,Listen!$A$2:$C$45,3,FALSE))</f>
        <v>0</v>
      </c>
      <c r="Y1722" s="372">
        <f t="shared" si="336"/>
        <v>0</v>
      </c>
      <c r="Z1722" s="372">
        <f t="shared" si="337"/>
        <v>0</v>
      </c>
      <c r="AA1722" s="372">
        <f t="shared" si="337"/>
        <v>0</v>
      </c>
      <c r="AB1722" s="372">
        <f t="shared" si="337"/>
        <v>0</v>
      </c>
      <c r="AC1722" s="372">
        <f t="shared" si="337"/>
        <v>0</v>
      </c>
      <c r="AD1722" s="372">
        <f t="shared" si="337"/>
        <v>0</v>
      </c>
      <c r="AE1722" s="372">
        <f t="shared" si="337"/>
        <v>0</v>
      </c>
      <c r="AF1722" s="346">
        <f t="shared" si="335"/>
        <v>0</v>
      </c>
      <c r="AG1722" s="346">
        <f>IF(C1722=Allgemeines!$C$12,SAV!$V1722-SAV!$AH1722,HLOOKUP(Allgemeines!$C$12-1,$AI$4:$AO$2000,ROW(C1722)-3,FALSE)-$AH1722)</f>
        <v>0</v>
      </c>
      <c r="AH1722" s="346">
        <f>HLOOKUP(Allgemeines!$C$12,$AI$4:$AO$2000,ROW(C1722)-3,FALSE)</f>
        <v>0</v>
      </c>
      <c r="AI1722" s="346">
        <f t="shared" si="326"/>
        <v>0</v>
      </c>
      <c r="AJ1722" s="346">
        <f t="shared" si="327"/>
        <v>0</v>
      </c>
      <c r="AK1722" s="346">
        <f t="shared" si="328"/>
        <v>0</v>
      </c>
      <c r="AL1722" s="346">
        <f t="shared" si="329"/>
        <v>0</v>
      </c>
      <c r="AM1722" s="346">
        <f t="shared" si="330"/>
        <v>0</v>
      </c>
      <c r="AN1722" s="346">
        <f t="shared" si="331"/>
        <v>0</v>
      </c>
      <c r="AO1722" s="346">
        <f t="shared" si="332"/>
        <v>0</v>
      </c>
    </row>
    <row r="1723" spans="1:41" x14ac:dyDescent="0.25">
      <c r="A1723" s="369"/>
      <c r="B1723" s="369"/>
      <c r="C1723" s="370"/>
      <c r="D1723" s="369"/>
      <c r="E1723" s="369"/>
      <c r="F1723" s="369"/>
      <c r="G1723" s="344">
        <f t="shared" si="333"/>
        <v>0</v>
      </c>
      <c r="H1723" s="369"/>
      <c r="I1723" s="369"/>
      <c r="J1723" s="369"/>
      <c r="K1723" s="369"/>
      <c r="L1723" s="369"/>
      <c r="M1723" s="369"/>
      <c r="N1723" s="369"/>
      <c r="O1723" s="369"/>
      <c r="P1723" s="371"/>
      <c r="Q1723" s="465">
        <f>IF(C1723&gt;Allgemeines!$C$12,0,SUM(G1723,H1723,J1723,K1723,M1723:N1723)-SUM(I1723,L1723,O1723:P1723))</f>
        <v>0</v>
      </c>
      <c r="R1723" s="369"/>
      <c r="S1723" s="369"/>
      <c r="T1723" s="369"/>
      <c r="U1723" s="369"/>
      <c r="V1723" s="344">
        <f t="shared" si="334"/>
        <v>0</v>
      </c>
      <c r="W1723" s="345">
        <f>IF(ISBLANK($B1723),0,VLOOKUP($B1723,Listen!$A$2:$C$45,2,FALSE))</f>
        <v>0</v>
      </c>
      <c r="X1723" s="345">
        <f>IF(ISBLANK($B1723),0,VLOOKUP($B1723,Listen!$A$2:$C$45,3,FALSE))</f>
        <v>0</v>
      </c>
      <c r="Y1723" s="372">
        <f t="shared" si="336"/>
        <v>0</v>
      </c>
      <c r="Z1723" s="372">
        <f t="shared" si="337"/>
        <v>0</v>
      </c>
      <c r="AA1723" s="372">
        <f t="shared" si="337"/>
        <v>0</v>
      </c>
      <c r="AB1723" s="372">
        <f t="shared" si="337"/>
        <v>0</v>
      </c>
      <c r="AC1723" s="372">
        <f t="shared" si="337"/>
        <v>0</v>
      </c>
      <c r="AD1723" s="372">
        <f t="shared" si="337"/>
        <v>0</v>
      </c>
      <c r="AE1723" s="372">
        <f t="shared" si="337"/>
        <v>0</v>
      </c>
      <c r="AF1723" s="346">
        <f t="shared" si="335"/>
        <v>0</v>
      </c>
      <c r="AG1723" s="346">
        <f>IF(C1723=Allgemeines!$C$12,SAV!$V1723-SAV!$AH1723,HLOOKUP(Allgemeines!$C$12-1,$AI$4:$AO$2000,ROW(C1723)-3,FALSE)-$AH1723)</f>
        <v>0</v>
      </c>
      <c r="AH1723" s="346">
        <f>HLOOKUP(Allgemeines!$C$12,$AI$4:$AO$2000,ROW(C1723)-3,FALSE)</f>
        <v>0</v>
      </c>
      <c r="AI1723" s="346">
        <f t="shared" si="326"/>
        <v>0</v>
      </c>
      <c r="AJ1723" s="346">
        <f t="shared" si="327"/>
        <v>0</v>
      </c>
      <c r="AK1723" s="346">
        <f t="shared" si="328"/>
        <v>0</v>
      </c>
      <c r="AL1723" s="346">
        <f t="shared" si="329"/>
        <v>0</v>
      </c>
      <c r="AM1723" s="346">
        <f t="shared" si="330"/>
        <v>0</v>
      </c>
      <c r="AN1723" s="346">
        <f t="shared" si="331"/>
        <v>0</v>
      </c>
      <c r="AO1723" s="346">
        <f t="shared" si="332"/>
        <v>0</v>
      </c>
    </row>
    <row r="1724" spans="1:41" x14ac:dyDescent="0.25">
      <c r="A1724" s="369"/>
      <c r="B1724" s="369"/>
      <c r="C1724" s="370"/>
      <c r="D1724" s="369"/>
      <c r="E1724" s="369"/>
      <c r="F1724" s="369"/>
      <c r="G1724" s="344">
        <f t="shared" si="333"/>
        <v>0</v>
      </c>
      <c r="H1724" s="369"/>
      <c r="I1724" s="369"/>
      <c r="J1724" s="369"/>
      <c r="K1724" s="369"/>
      <c r="L1724" s="369"/>
      <c r="M1724" s="369"/>
      <c r="N1724" s="369"/>
      <c r="O1724" s="369"/>
      <c r="P1724" s="371"/>
      <c r="Q1724" s="465">
        <f>IF(C1724&gt;Allgemeines!$C$12,0,SUM(G1724,H1724,J1724,K1724,M1724:N1724)-SUM(I1724,L1724,O1724:P1724))</f>
        <v>0</v>
      </c>
      <c r="R1724" s="369"/>
      <c r="S1724" s="369"/>
      <c r="T1724" s="369"/>
      <c r="U1724" s="369"/>
      <c r="V1724" s="344">
        <f t="shared" si="334"/>
        <v>0</v>
      </c>
      <c r="W1724" s="345">
        <f>IF(ISBLANK($B1724),0,VLOOKUP($B1724,Listen!$A$2:$C$45,2,FALSE))</f>
        <v>0</v>
      </c>
      <c r="X1724" s="345">
        <f>IF(ISBLANK($B1724),0,VLOOKUP($B1724,Listen!$A$2:$C$45,3,FALSE))</f>
        <v>0</v>
      </c>
      <c r="Y1724" s="372">
        <f t="shared" si="336"/>
        <v>0</v>
      </c>
      <c r="Z1724" s="372">
        <f t="shared" si="337"/>
        <v>0</v>
      </c>
      <c r="AA1724" s="372">
        <f t="shared" si="337"/>
        <v>0</v>
      </c>
      <c r="AB1724" s="372">
        <f t="shared" si="337"/>
        <v>0</v>
      </c>
      <c r="AC1724" s="372">
        <f t="shared" si="337"/>
        <v>0</v>
      </c>
      <c r="AD1724" s="372">
        <f t="shared" si="337"/>
        <v>0</v>
      </c>
      <c r="AE1724" s="372">
        <f t="shared" si="337"/>
        <v>0</v>
      </c>
      <c r="AF1724" s="346">
        <f t="shared" si="335"/>
        <v>0</v>
      </c>
      <c r="AG1724" s="346">
        <f>IF(C1724=Allgemeines!$C$12,SAV!$V1724-SAV!$AH1724,HLOOKUP(Allgemeines!$C$12-1,$AI$4:$AO$2000,ROW(C1724)-3,FALSE)-$AH1724)</f>
        <v>0</v>
      </c>
      <c r="AH1724" s="346">
        <f>HLOOKUP(Allgemeines!$C$12,$AI$4:$AO$2000,ROW(C1724)-3,FALSE)</f>
        <v>0</v>
      </c>
      <c r="AI1724" s="346">
        <f t="shared" si="326"/>
        <v>0</v>
      </c>
      <c r="AJ1724" s="346">
        <f t="shared" si="327"/>
        <v>0</v>
      </c>
      <c r="AK1724" s="346">
        <f t="shared" si="328"/>
        <v>0</v>
      </c>
      <c r="AL1724" s="346">
        <f t="shared" si="329"/>
        <v>0</v>
      </c>
      <c r="AM1724" s="346">
        <f t="shared" si="330"/>
        <v>0</v>
      </c>
      <c r="AN1724" s="346">
        <f t="shared" si="331"/>
        <v>0</v>
      </c>
      <c r="AO1724" s="346">
        <f t="shared" si="332"/>
        <v>0</v>
      </c>
    </row>
    <row r="1725" spans="1:41" x14ac:dyDescent="0.25">
      <c r="A1725" s="369"/>
      <c r="B1725" s="369"/>
      <c r="C1725" s="370"/>
      <c r="D1725" s="369"/>
      <c r="E1725" s="369"/>
      <c r="F1725" s="369"/>
      <c r="G1725" s="344">
        <f t="shared" si="333"/>
        <v>0</v>
      </c>
      <c r="H1725" s="369"/>
      <c r="I1725" s="369"/>
      <c r="J1725" s="369"/>
      <c r="K1725" s="369"/>
      <c r="L1725" s="369"/>
      <c r="M1725" s="369"/>
      <c r="N1725" s="369"/>
      <c r="O1725" s="369"/>
      <c r="P1725" s="371"/>
      <c r="Q1725" s="465">
        <f>IF(C1725&gt;Allgemeines!$C$12,0,SUM(G1725,H1725,J1725,K1725,M1725:N1725)-SUM(I1725,L1725,O1725:P1725))</f>
        <v>0</v>
      </c>
      <c r="R1725" s="369"/>
      <c r="S1725" s="369"/>
      <c r="T1725" s="369"/>
      <c r="U1725" s="369"/>
      <c r="V1725" s="344">
        <f t="shared" si="334"/>
        <v>0</v>
      </c>
      <c r="W1725" s="345">
        <f>IF(ISBLANK($B1725),0,VLOOKUP($B1725,Listen!$A$2:$C$45,2,FALSE))</f>
        <v>0</v>
      </c>
      <c r="X1725" s="345">
        <f>IF(ISBLANK($B1725),0,VLOOKUP($B1725,Listen!$A$2:$C$45,3,FALSE))</f>
        <v>0</v>
      </c>
      <c r="Y1725" s="372">
        <f t="shared" si="336"/>
        <v>0</v>
      </c>
      <c r="Z1725" s="372">
        <f t="shared" si="337"/>
        <v>0</v>
      </c>
      <c r="AA1725" s="372">
        <f t="shared" si="337"/>
        <v>0</v>
      </c>
      <c r="AB1725" s="372">
        <f t="shared" si="337"/>
        <v>0</v>
      </c>
      <c r="AC1725" s="372">
        <f t="shared" si="337"/>
        <v>0</v>
      </c>
      <c r="AD1725" s="372">
        <f t="shared" si="337"/>
        <v>0</v>
      </c>
      <c r="AE1725" s="372">
        <f t="shared" si="337"/>
        <v>0</v>
      </c>
      <c r="AF1725" s="346">
        <f t="shared" si="335"/>
        <v>0</v>
      </c>
      <c r="AG1725" s="346">
        <f>IF(C1725=Allgemeines!$C$12,SAV!$V1725-SAV!$AH1725,HLOOKUP(Allgemeines!$C$12-1,$AI$4:$AO$2000,ROW(C1725)-3,FALSE)-$AH1725)</f>
        <v>0</v>
      </c>
      <c r="AH1725" s="346">
        <f>HLOOKUP(Allgemeines!$C$12,$AI$4:$AO$2000,ROW(C1725)-3,FALSE)</f>
        <v>0</v>
      </c>
      <c r="AI1725" s="346">
        <f t="shared" si="326"/>
        <v>0</v>
      </c>
      <c r="AJ1725" s="346">
        <f t="shared" si="327"/>
        <v>0</v>
      </c>
      <c r="AK1725" s="346">
        <f t="shared" si="328"/>
        <v>0</v>
      </c>
      <c r="AL1725" s="346">
        <f t="shared" si="329"/>
        <v>0</v>
      </c>
      <c r="AM1725" s="346">
        <f t="shared" si="330"/>
        <v>0</v>
      </c>
      <c r="AN1725" s="346">
        <f t="shared" si="331"/>
        <v>0</v>
      </c>
      <c r="AO1725" s="346">
        <f t="shared" si="332"/>
        <v>0</v>
      </c>
    </row>
    <row r="1726" spans="1:41" x14ac:dyDescent="0.25">
      <c r="A1726" s="369"/>
      <c r="B1726" s="369"/>
      <c r="C1726" s="370"/>
      <c r="D1726" s="369"/>
      <c r="E1726" s="369"/>
      <c r="F1726" s="369"/>
      <c r="G1726" s="344">
        <f t="shared" si="333"/>
        <v>0</v>
      </c>
      <c r="H1726" s="369"/>
      <c r="I1726" s="369"/>
      <c r="J1726" s="369"/>
      <c r="K1726" s="369"/>
      <c r="L1726" s="369"/>
      <c r="M1726" s="369"/>
      <c r="N1726" s="369"/>
      <c r="O1726" s="369"/>
      <c r="P1726" s="371"/>
      <c r="Q1726" s="465">
        <f>IF(C1726&gt;Allgemeines!$C$12,0,SUM(G1726,H1726,J1726,K1726,M1726:N1726)-SUM(I1726,L1726,O1726:P1726))</f>
        <v>0</v>
      </c>
      <c r="R1726" s="369"/>
      <c r="S1726" s="369"/>
      <c r="T1726" s="369"/>
      <c r="U1726" s="369"/>
      <c r="V1726" s="344">
        <f t="shared" si="334"/>
        <v>0</v>
      </c>
      <c r="W1726" s="345">
        <f>IF(ISBLANK($B1726),0,VLOOKUP($B1726,Listen!$A$2:$C$45,2,FALSE))</f>
        <v>0</v>
      </c>
      <c r="X1726" s="345">
        <f>IF(ISBLANK($B1726),0,VLOOKUP($B1726,Listen!$A$2:$C$45,3,FALSE))</f>
        <v>0</v>
      </c>
      <c r="Y1726" s="372">
        <f t="shared" si="336"/>
        <v>0</v>
      </c>
      <c r="Z1726" s="372">
        <f t="shared" si="337"/>
        <v>0</v>
      </c>
      <c r="AA1726" s="372">
        <f t="shared" si="337"/>
        <v>0</v>
      </c>
      <c r="AB1726" s="372">
        <f t="shared" si="337"/>
        <v>0</v>
      </c>
      <c r="AC1726" s="372">
        <f t="shared" si="337"/>
        <v>0</v>
      </c>
      <c r="AD1726" s="372">
        <f t="shared" si="337"/>
        <v>0</v>
      </c>
      <c r="AE1726" s="372">
        <f t="shared" si="337"/>
        <v>0</v>
      </c>
      <c r="AF1726" s="346">
        <f t="shared" si="335"/>
        <v>0</v>
      </c>
      <c r="AG1726" s="346">
        <f>IF(C1726=Allgemeines!$C$12,SAV!$V1726-SAV!$AH1726,HLOOKUP(Allgemeines!$C$12-1,$AI$4:$AO$2000,ROW(C1726)-3,FALSE)-$AH1726)</f>
        <v>0</v>
      </c>
      <c r="AH1726" s="346">
        <f>HLOOKUP(Allgemeines!$C$12,$AI$4:$AO$2000,ROW(C1726)-3,FALSE)</f>
        <v>0</v>
      </c>
      <c r="AI1726" s="346">
        <f t="shared" si="326"/>
        <v>0</v>
      </c>
      <c r="AJ1726" s="346">
        <f t="shared" si="327"/>
        <v>0</v>
      </c>
      <c r="AK1726" s="346">
        <f t="shared" si="328"/>
        <v>0</v>
      </c>
      <c r="AL1726" s="346">
        <f t="shared" si="329"/>
        <v>0</v>
      </c>
      <c r="AM1726" s="346">
        <f t="shared" si="330"/>
        <v>0</v>
      </c>
      <c r="AN1726" s="346">
        <f t="shared" si="331"/>
        <v>0</v>
      </c>
      <c r="AO1726" s="346">
        <f t="shared" si="332"/>
        <v>0</v>
      </c>
    </row>
    <row r="1727" spans="1:41" x14ac:dyDescent="0.25">
      <c r="A1727" s="369"/>
      <c r="B1727" s="369"/>
      <c r="C1727" s="370"/>
      <c r="D1727" s="369"/>
      <c r="E1727" s="369"/>
      <c r="F1727" s="369"/>
      <c r="G1727" s="344">
        <f t="shared" si="333"/>
        <v>0</v>
      </c>
      <c r="H1727" s="369"/>
      <c r="I1727" s="369"/>
      <c r="J1727" s="369"/>
      <c r="K1727" s="369"/>
      <c r="L1727" s="369"/>
      <c r="M1727" s="369"/>
      <c r="N1727" s="369"/>
      <c r="O1727" s="369"/>
      <c r="P1727" s="371"/>
      <c r="Q1727" s="465">
        <f>IF(C1727&gt;Allgemeines!$C$12,0,SUM(G1727,H1727,J1727,K1727,M1727:N1727)-SUM(I1727,L1727,O1727:P1727))</f>
        <v>0</v>
      </c>
      <c r="R1727" s="369"/>
      <c r="S1727" s="369"/>
      <c r="T1727" s="369"/>
      <c r="U1727" s="369"/>
      <c r="V1727" s="344">
        <f t="shared" si="334"/>
        <v>0</v>
      </c>
      <c r="W1727" s="345">
        <f>IF(ISBLANK($B1727),0,VLOOKUP($B1727,Listen!$A$2:$C$45,2,FALSE))</f>
        <v>0</v>
      </c>
      <c r="X1727" s="345">
        <f>IF(ISBLANK($B1727),0,VLOOKUP($B1727,Listen!$A$2:$C$45,3,FALSE))</f>
        <v>0</v>
      </c>
      <c r="Y1727" s="372">
        <f t="shared" si="336"/>
        <v>0</v>
      </c>
      <c r="Z1727" s="372">
        <f t="shared" si="337"/>
        <v>0</v>
      </c>
      <c r="AA1727" s="372">
        <f t="shared" si="337"/>
        <v>0</v>
      </c>
      <c r="AB1727" s="372">
        <f t="shared" si="337"/>
        <v>0</v>
      </c>
      <c r="AC1727" s="372">
        <f t="shared" si="337"/>
        <v>0</v>
      </c>
      <c r="AD1727" s="372">
        <f t="shared" si="337"/>
        <v>0</v>
      </c>
      <c r="AE1727" s="372">
        <f t="shared" si="337"/>
        <v>0</v>
      </c>
      <c r="AF1727" s="346">
        <f t="shared" si="335"/>
        <v>0</v>
      </c>
      <c r="AG1727" s="346">
        <f>IF(C1727=Allgemeines!$C$12,SAV!$V1727-SAV!$AH1727,HLOOKUP(Allgemeines!$C$12-1,$AI$4:$AO$2000,ROW(C1727)-3,FALSE)-$AH1727)</f>
        <v>0</v>
      </c>
      <c r="AH1727" s="346">
        <f>HLOOKUP(Allgemeines!$C$12,$AI$4:$AO$2000,ROW(C1727)-3,FALSE)</f>
        <v>0</v>
      </c>
      <c r="AI1727" s="346">
        <f t="shared" si="326"/>
        <v>0</v>
      </c>
      <c r="AJ1727" s="346">
        <f t="shared" si="327"/>
        <v>0</v>
      </c>
      <c r="AK1727" s="346">
        <f t="shared" si="328"/>
        <v>0</v>
      </c>
      <c r="AL1727" s="346">
        <f t="shared" si="329"/>
        <v>0</v>
      </c>
      <c r="AM1727" s="346">
        <f t="shared" si="330"/>
        <v>0</v>
      </c>
      <c r="AN1727" s="346">
        <f t="shared" si="331"/>
        <v>0</v>
      </c>
      <c r="AO1727" s="346">
        <f t="shared" si="332"/>
        <v>0</v>
      </c>
    </row>
    <row r="1728" spans="1:41" x14ac:dyDescent="0.25">
      <c r="A1728" s="369"/>
      <c r="B1728" s="369"/>
      <c r="C1728" s="370"/>
      <c r="D1728" s="369"/>
      <c r="E1728" s="369"/>
      <c r="F1728" s="369"/>
      <c r="G1728" s="344">
        <f t="shared" si="333"/>
        <v>0</v>
      </c>
      <c r="H1728" s="369"/>
      <c r="I1728" s="369"/>
      <c r="J1728" s="369"/>
      <c r="K1728" s="369"/>
      <c r="L1728" s="369"/>
      <c r="M1728" s="369"/>
      <c r="N1728" s="369"/>
      <c r="O1728" s="369"/>
      <c r="P1728" s="371"/>
      <c r="Q1728" s="465">
        <f>IF(C1728&gt;Allgemeines!$C$12,0,SUM(G1728,H1728,J1728,K1728,M1728:N1728)-SUM(I1728,L1728,O1728:P1728))</f>
        <v>0</v>
      </c>
      <c r="R1728" s="369"/>
      <c r="S1728" s="369"/>
      <c r="T1728" s="369"/>
      <c r="U1728" s="369"/>
      <c r="V1728" s="344">
        <f t="shared" si="334"/>
        <v>0</v>
      </c>
      <c r="W1728" s="345">
        <f>IF(ISBLANK($B1728),0,VLOOKUP($B1728,Listen!$A$2:$C$45,2,FALSE))</f>
        <v>0</v>
      </c>
      <c r="X1728" s="345">
        <f>IF(ISBLANK($B1728),0,VLOOKUP($B1728,Listen!$A$2:$C$45,3,FALSE))</f>
        <v>0</v>
      </c>
      <c r="Y1728" s="372">
        <f t="shared" si="336"/>
        <v>0</v>
      </c>
      <c r="Z1728" s="372">
        <f t="shared" si="337"/>
        <v>0</v>
      </c>
      <c r="AA1728" s="372">
        <f t="shared" si="337"/>
        <v>0</v>
      </c>
      <c r="AB1728" s="372">
        <f t="shared" si="337"/>
        <v>0</v>
      </c>
      <c r="AC1728" s="372">
        <f t="shared" si="337"/>
        <v>0</v>
      </c>
      <c r="AD1728" s="372">
        <f t="shared" si="337"/>
        <v>0</v>
      </c>
      <c r="AE1728" s="372">
        <f t="shared" si="337"/>
        <v>0</v>
      </c>
      <c r="AF1728" s="346">
        <f t="shared" si="335"/>
        <v>0</v>
      </c>
      <c r="AG1728" s="346">
        <f>IF(C1728=Allgemeines!$C$12,SAV!$V1728-SAV!$AH1728,HLOOKUP(Allgemeines!$C$12-1,$AI$4:$AO$2000,ROW(C1728)-3,FALSE)-$AH1728)</f>
        <v>0</v>
      </c>
      <c r="AH1728" s="346">
        <f>HLOOKUP(Allgemeines!$C$12,$AI$4:$AO$2000,ROW(C1728)-3,FALSE)</f>
        <v>0</v>
      </c>
      <c r="AI1728" s="346">
        <f t="shared" si="326"/>
        <v>0</v>
      </c>
      <c r="AJ1728" s="346">
        <f t="shared" si="327"/>
        <v>0</v>
      </c>
      <c r="AK1728" s="346">
        <f t="shared" si="328"/>
        <v>0</v>
      </c>
      <c r="AL1728" s="346">
        <f t="shared" si="329"/>
        <v>0</v>
      </c>
      <c r="AM1728" s="346">
        <f t="shared" si="330"/>
        <v>0</v>
      </c>
      <c r="AN1728" s="346">
        <f t="shared" si="331"/>
        <v>0</v>
      </c>
      <c r="AO1728" s="346">
        <f t="shared" si="332"/>
        <v>0</v>
      </c>
    </row>
    <row r="1729" spans="1:41" x14ac:dyDescent="0.25">
      <c r="A1729" s="369"/>
      <c r="B1729" s="369"/>
      <c r="C1729" s="370"/>
      <c r="D1729" s="369"/>
      <c r="E1729" s="369"/>
      <c r="F1729" s="369"/>
      <c r="G1729" s="344">
        <f t="shared" si="333"/>
        <v>0</v>
      </c>
      <c r="H1729" s="369"/>
      <c r="I1729" s="369"/>
      <c r="J1729" s="369"/>
      <c r="K1729" s="369"/>
      <c r="L1729" s="369"/>
      <c r="M1729" s="369"/>
      <c r="N1729" s="369"/>
      <c r="O1729" s="369"/>
      <c r="P1729" s="371"/>
      <c r="Q1729" s="465">
        <f>IF(C1729&gt;Allgemeines!$C$12,0,SUM(G1729,H1729,J1729,K1729,M1729:N1729)-SUM(I1729,L1729,O1729:P1729))</f>
        <v>0</v>
      </c>
      <c r="R1729" s="369"/>
      <c r="S1729" s="369"/>
      <c r="T1729" s="369"/>
      <c r="U1729" s="369"/>
      <c r="V1729" s="344">
        <f t="shared" si="334"/>
        <v>0</v>
      </c>
      <c r="W1729" s="345">
        <f>IF(ISBLANK($B1729),0,VLOOKUP($B1729,Listen!$A$2:$C$45,2,FALSE))</f>
        <v>0</v>
      </c>
      <c r="X1729" s="345">
        <f>IF(ISBLANK($B1729),0,VLOOKUP($B1729,Listen!$A$2:$C$45,3,FALSE))</f>
        <v>0</v>
      </c>
      <c r="Y1729" s="372">
        <f t="shared" si="336"/>
        <v>0</v>
      </c>
      <c r="Z1729" s="372">
        <f t="shared" si="337"/>
        <v>0</v>
      </c>
      <c r="AA1729" s="372">
        <f t="shared" si="337"/>
        <v>0</v>
      </c>
      <c r="AB1729" s="372">
        <f t="shared" si="337"/>
        <v>0</v>
      </c>
      <c r="AC1729" s="372">
        <f t="shared" si="337"/>
        <v>0</v>
      </c>
      <c r="AD1729" s="372">
        <f t="shared" si="337"/>
        <v>0</v>
      </c>
      <c r="AE1729" s="372">
        <f t="shared" si="337"/>
        <v>0</v>
      </c>
      <c r="AF1729" s="346">
        <f t="shared" si="335"/>
        <v>0</v>
      </c>
      <c r="AG1729" s="346">
        <f>IF(C1729=Allgemeines!$C$12,SAV!$V1729-SAV!$AH1729,HLOOKUP(Allgemeines!$C$12-1,$AI$4:$AO$2000,ROW(C1729)-3,FALSE)-$AH1729)</f>
        <v>0</v>
      </c>
      <c r="AH1729" s="346">
        <f>HLOOKUP(Allgemeines!$C$12,$AI$4:$AO$2000,ROW(C1729)-3,FALSE)</f>
        <v>0</v>
      </c>
      <c r="AI1729" s="346">
        <f t="shared" si="326"/>
        <v>0</v>
      </c>
      <c r="AJ1729" s="346">
        <f t="shared" si="327"/>
        <v>0</v>
      </c>
      <c r="AK1729" s="346">
        <f t="shared" si="328"/>
        <v>0</v>
      </c>
      <c r="AL1729" s="346">
        <f t="shared" si="329"/>
        <v>0</v>
      </c>
      <c r="AM1729" s="346">
        <f t="shared" si="330"/>
        <v>0</v>
      </c>
      <c r="AN1729" s="346">
        <f t="shared" si="331"/>
        <v>0</v>
      </c>
      <c r="AO1729" s="346">
        <f t="shared" si="332"/>
        <v>0</v>
      </c>
    </row>
    <row r="1730" spans="1:41" x14ac:dyDescent="0.25">
      <c r="A1730" s="369"/>
      <c r="B1730" s="369"/>
      <c r="C1730" s="370"/>
      <c r="D1730" s="369"/>
      <c r="E1730" s="369"/>
      <c r="F1730" s="369"/>
      <c r="G1730" s="344">
        <f t="shared" si="333"/>
        <v>0</v>
      </c>
      <c r="H1730" s="369"/>
      <c r="I1730" s="369"/>
      <c r="J1730" s="369"/>
      <c r="K1730" s="369"/>
      <c r="L1730" s="369"/>
      <c r="M1730" s="369"/>
      <c r="N1730" s="369"/>
      <c r="O1730" s="369"/>
      <c r="P1730" s="371"/>
      <c r="Q1730" s="465">
        <f>IF(C1730&gt;Allgemeines!$C$12,0,SUM(G1730,H1730,J1730,K1730,M1730:N1730)-SUM(I1730,L1730,O1730:P1730))</f>
        <v>0</v>
      </c>
      <c r="R1730" s="369"/>
      <c r="S1730" s="369"/>
      <c r="T1730" s="369"/>
      <c r="U1730" s="369"/>
      <c r="V1730" s="344">
        <f t="shared" si="334"/>
        <v>0</v>
      </c>
      <c r="W1730" s="345">
        <f>IF(ISBLANK($B1730),0,VLOOKUP($B1730,Listen!$A$2:$C$45,2,FALSE))</f>
        <v>0</v>
      </c>
      <c r="X1730" s="345">
        <f>IF(ISBLANK($B1730),0,VLOOKUP($B1730,Listen!$A$2:$C$45,3,FALSE))</f>
        <v>0</v>
      </c>
      <c r="Y1730" s="372">
        <f t="shared" si="336"/>
        <v>0</v>
      </c>
      <c r="Z1730" s="372">
        <f t="shared" si="337"/>
        <v>0</v>
      </c>
      <c r="AA1730" s="372">
        <f t="shared" si="337"/>
        <v>0</v>
      </c>
      <c r="AB1730" s="372">
        <f t="shared" si="337"/>
        <v>0</v>
      </c>
      <c r="AC1730" s="372">
        <f t="shared" si="337"/>
        <v>0</v>
      </c>
      <c r="AD1730" s="372">
        <f t="shared" si="337"/>
        <v>0</v>
      </c>
      <c r="AE1730" s="372">
        <f t="shared" si="337"/>
        <v>0</v>
      </c>
      <c r="AF1730" s="346">
        <f t="shared" si="335"/>
        <v>0</v>
      </c>
      <c r="AG1730" s="346">
        <f>IF(C1730=Allgemeines!$C$12,SAV!$V1730-SAV!$AH1730,HLOOKUP(Allgemeines!$C$12-1,$AI$4:$AO$2000,ROW(C1730)-3,FALSE)-$AH1730)</f>
        <v>0</v>
      </c>
      <c r="AH1730" s="346">
        <f>HLOOKUP(Allgemeines!$C$12,$AI$4:$AO$2000,ROW(C1730)-3,FALSE)</f>
        <v>0</v>
      </c>
      <c r="AI1730" s="346">
        <f t="shared" si="326"/>
        <v>0</v>
      </c>
      <c r="AJ1730" s="346">
        <f t="shared" si="327"/>
        <v>0</v>
      </c>
      <c r="AK1730" s="346">
        <f t="shared" si="328"/>
        <v>0</v>
      </c>
      <c r="AL1730" s="346">
        <f t="shared" si="329"/>
        <v>0</v>
      </c>
      <c r="AM1730" s="346">
        <f t="shared" si="330"/>
        <v>0</v>
      </c>
      <c r="AN1730" s="346">
        <f t="shared" si="331"/>
        <v>0</v>
      </c>
      <c r="AO1730" s="346">
        <f t="shared" si="332"/>
        <v>0</v>
      </c>
    </row>
    <row r="1731" spans="1:41" x14ac:dyDescent="0.25">
      <c r="A1731" s="369"/>
      <c r="B1731" s="369"/>
      <c r="C1731" s="370"/>
      <c r="D1731" s="369"/>
      <c r="E1731" s="369"/>
      <c r="F1731" s="369"/>
      <c r="G1731" s="344">
        <f t="shared" si="333"/>
        <v>0</v>
      </c>
      <c r="H1731" s="369"/>
      <c r="I1731" s="369"/>
      <c r="J1731" s="369"/>
      <c r="K1731" s="369"/>
      <c r="L1731" s="369"/>
      <c r="M1731" s="369"/>
      <c r="N1731" s="369"/>
      <c r="O1731" s="369"/>
      <c r="P1731" s="371"/>
      <c r="Q1731" s="465">
        <f>IF(C1731&gt;Allgemeines!$C$12,0,SUM(G1731,H1731,J1731,K1731,M1731:N1731)-SUM(I1731,L1731,O1731:P1731))</f>
        <v>0</v>
      </c>
      <c r="R1731" s="369"/>
      <c r="S1731" s="369"/>
      <c r="T1731" s="369"/>
      <c r="U1731" s="369"/>
      <c r="V1731" s="344">
        <f t="shared" si="334"/>
        <v>0</v>
      </c>
      <c r="W1731" s="345">
        <f>IF(ISBLANK($B1731),0,VLOOKUP($B1731,Listen!$A$2:$C$45,2,FALSE))</f>
        <v>0</v>
      </c>
      <c r="X1731" s="345">
        <f>IF(ISBLANK($B1731),0,VLOOKUP($B1731,Listen!$A$2:$C$45,3,FALSE))</f>
        <v>0</v>
      </c>
      <c r="Y1731" s="372">
        <f t="shared" si="336"/>
        <v>0</v>
      </c>
      <c r="Z1731" s="372">
        <f t="shared" si="337"/>
        <v>0</v>
      </c>
      <c r="AA1731" s="372">
        <f t="shared" si="337"/>
        <v>0</v>
      </c>
      <c r="AB1731" s="372">
        <f t="shared" si="337"/>
        <v>0</v>
      </c>
      <c r="AC1731" s="372">
        <f t="shared" si="337"/>
        <v>0</v>
      </c>
      <c r="AD1731" s="372">
        <f t="shared" si="337"/>
        <v>0</v>
      </c>
      <c r="AE1731" s="372">
        <f t="shared" ref="Z1731:AE1774" si="338">$W1731</f>
        <v>0</v>
      </c>
      <c r="AF1731" s="346">
        <f t="shared" si="335"/>
        <v>0</v>
      </c>
      <c r="AG1731" s="346">
        <f>IF(C1731=Allgemeines!$C$12,SAV!$V1731-SAV!$AH1731,HLOOKUP(Allgemeines!$C$12-1,$AI$4:$AO$2000,ROW(C1731)-3,FALSE)-$AH1731)</f>
        <v>0</v>
      </c>
      <c r="AH1731" s="346">
        <f>HLOOKUP(Allgemeines!$C$12,$AI$4:$AO$2000,ROW(C1731)-3,FALSE)</f>
        <v>0</v>
      </c>
      <c r="AI1731" s="346">
        <f t="shared" si="326"/>
        <v>0</v>
      </c>
      <c r="AJ1731" s="346">
        <f t="shared" si="327"/>
        <v>0</v>
      </c>
      <c r="AK1731" s="346">
        <f t="shared" si="328"/>
        <v>0</v>
      </c>
      <c r="AL1731" s="346">
        <f t="shared" si="329"/>
        <v>0</v>
      </c>
      <c r="AM1731" s="346">
        <f t="shared" si="330"/>
        <v>0</v>
      </c>
      <c r="AN1731" s="346">
        <f t="shared" si="331"/>
        <v>0</v>
      </c>
      <c r="AO1731" s="346">
        <f t="shared" si="332"/>
        <v>0</v>
      </c>
    </row>
    <row r="1732" spans="1:41" x14ac:dyDescent="0.25">
      <c r="A1732" s="369"/>
      <c r="B1732" s="369"/>
      <c r="C1732" s="370"/>
      <c r="D1732" s="369"/>
      <c r="E1732" s="369"/>
      <c r="F1732" s="369"/>
      <c r="G1732" s="344">
        <f t="shared" si="333"/>
        <v>0</v>
      </c>
      <c r="H1732" s="369"/>
      <c r="I1732" s="369"/>
      <c r="J1732" s="369"/>
      <c r="K1732" s="369"/>
      <c r="L1732" s="369"/>
      <c r="M1732" s="369"/>
      <c r="N1732" s="369"/>
      <c r="O1732" s="369"/>
      <c r="P1732" s="371"/>
      <c r="Q1732" s="465">
        <f>IF(C1732&gt;Allgemeines!$C$12,0,SUM(G1732,H1732,J1732,K1732,M1732:N1732)-SUM(I1732,L1732,O1732:P1732))</f>
        <v>0</v>
      </c>
      <c r="R1732" s="369"/>
      <c r="S1732" s="369"/>
      <c r="T1732" s="369"/>
      <c r="U1732" s="369"/>
      <c r="V1732" s="344">
        <f t="shared" si="334"/>
        <v>0</v>
      </c>
      <c r="W1732" s="345">
        <f>IF(ISBLANK($B1732),0,VLOOKUP($B1732,Listen!$A$2:$C$45,2,FALSE))</f>
        <v>0</v>
      </c>
      <c r="X1732" s="345">
        <f>IF(ISBLANK($B1732),0,VLOOKUP($B1732,Listen!$A$2:$C$45,3,FALSE))</f>
        <v>0</v>
      </c>
      <c r="Y1732" s="372">
        <f t="shared" si="336"/>
        <v>0</v>
      </c>
      <c r="Z1732" s="372">
        <f t="shared" si="338"/>
        <v>0</v>
      </c>
      <c r="AA1732" s="372">
        <f t="shared" si="338"/>
        <v>0</v>
      </c>
      <c r="AB1732" s="372">
        <f t="shared" si="338"/>
        <v>0</v>
      </c>
      <c r="AC1732" s="372">
        <f t="shared" si="338"/>
        <v>0</v>
      </c>
      <c r="AD1732" s="372">
        <f t="shared" si="338"/>
        <v>0</v>
      </c>
      <c r="AE1732" s="372">
        <f t="shared" si="338"/>
        <v>0</v>
      </c>
      <c r="AF1732" s="346">
        <f t="shared" si="335"/>
        <v>0</v>
      </c>
      <c r="AG1732" s="346">
        <f>IF(C1732=Allgemeines!$C$12,SAV!$V1732-SAV!$AH1732,HLOOKUP(Allgemeines!$C$12-1,$AI$4:$AO$2000,ROW(C1732)-3,FALSE)-$AH1732)</f>
        <v>0</v>
      </c>
      <c r="AH1732" s="346">
        <f>HLOOKUP(Allgemeines!$C$12,$AI$4:$AO$2000,ROW(C1732)-3,FALSE)</f>
        <v>0</v>
      </c>
      <c r="AI1732" s="346">
        <f t="shared" si="326"/>
        <v>0</v>
      </c>
      <c r="AJ1732" s="346">
        <f t="shared" si="327"/>
        <v>0</v>
      </c>
      <c r="AK1732" s="346">
        <f t="shared" si="328"/>
        <v>0</v>
      </c>
      <c r="AL1732" s="346">
        <f t="shared" si="329"/>
        <v>0</v>
      </c>
      <c r="AM1732" s="346">
        <f t="shared" si="330"/>
        <v>0</v>
      </c>
      <c r="AN1732" s="346">
        <f t="shared" si="331"/>
        <v>0</v>
      </c>
      <c r="AO1732" s="346">
        <f t="shared" si="332"/>
        <v>0</v>
      </c>
    </row>
    <row r="1733" spans="1:41" x14ac:dyDescent="0.25">
      <c r="A1733" s="369"/>
      <c r="B1733" s="369"/>
      <c r="C1733" s="370"/>
      <c r="D1733" s="369"/>
      <c r="E1733" s="369"/>
      <c r="F1733" s="369"/>
      <c r="G1733" s="344">
        <f t="shared" si="333"/>
        <v>0</v>
      </c>
      <c r="H1733" s="369"/>
      <c r="I1733" s="369"/>
      <c r="J1733" s="369"/>
      <c r="K1733" s="369"/>
      <c r="L1733" s="369"/>
      <c r="M1733" s="369"/>
      <c r="N1733" s="369"/>
      <c r="O1733" s="369"/>
      <c r="P1733" s="371"/>
      <c r="Q1733" s="465">
        <f>IF(C1733&gt;Allgemeines!$C$12,0,SUM(G1733,H1733,J1733,K1733,M1733:N1733)-SUM(I1733,L1733,O1733:P1733))</f>
        <v>0</v>
      </c>
      <c r="R1733" s="369"/>
      <c r="S1733" s="369"/>
      <c r="T1733" s="369"/>
      <c r="U1733" s="369"/>
      <c r="V1733" s="344">
        <f t="shared" si="334"/>
        <v>0</v>
      </c>
      <c r="W1733" s="345">
        <f>IF(ISBLANK($B1733),0,VLOOKUP($B1733,Listen!$A$2:$C$45,2,FALSE))</f>
        <v>0</v>
      </c>
      <c r="X1733" s="345">
        <f>IF(ISBLANK($B1733),0,VLOOKUP($B1733,Listen!$A$2:$C$45,3,FALSE))</f>
        <v>0</v>
      </c>
      <c r="Y1733" s="372">
        <f t="shared" si="336"/>
        <v>0</v>
      </c>
      <c r="Z1733" s="372">
        <f t="shared" si="338"/>
        <v>0</v>
      </c>
      <c r="AA1733" s="372">
        <f t="shared" si="338"/>
        <v>0</v>
      </c>
      <c r="AB1733" s="372">
        <f t="shared" si="338"/>
        <v>0</v>
      </c>
      <c r="AC1733" s="372">
        <f t="shared" si="338"/>
        <v>0</v>
      </c>
      <c r="AD1733" s="372">
        <f t="shared" si="338"/>
        <v>0</v>
      </c>
      <c r="AE1733" s="372">
        <f t="shared" si="338"/>
        <v>0</v>
      </c>
      <c r="AF1733" s="346">
        <f t="shared" si="335"/>
        <v>0</v>
      </c>
      <c r="AG1733" s="346">
        <f>IF(C1733=Allgemeines!$C$12,SAV!$V1733-SAV!$AH1733,HLOOKUP(Allgemeines!$C$12-1,$AI$4:$AO$2000,ROW(C1733)-3,FALSE)-$AH1733)</f>
        <v>0</v>
      </c>
      <c r="AH1733" s="346">
        <f>HLOOKUP(Allgemeines!$C$12,$AI$4:$AO$2000,ROW(C1733)-3,FALSE)</f>
        <v>0</v>
      </c>
      <c r="AI1733" s="346">
        <f t="shared" ref="AI1733:AI1796" si="339">IF(OR($C1733=0,$V1733=0),0,IF($C1733&lt;=AI$4,$V1733-$V1733/Y1733*(AI$4-$C1733+1),0))</f>
        <v>0</v>
      </c>
      <c r="AJ1733" s="346">
        <f t="shared" ref="AJ1733:AJ1796" si="340">IF(OR($C1733=0,$V1733=0,Z1733-(AJ$4-$C1733)=0),0,IF($C1733&lt;AJ$4,AI1733-AI1733/(Z1733-(AJ$4-$C1733)),IF($C1733=AJ$4,$V1733-$V1733/Z1733,0)))</f>
        <v>0</v>
      </c>
      <c r="AK1733" s="346">
        <f t="shared" ref="AK1733:AK1796" si="341">IF(OR($C1733=0,$V1733=0,AA1733-(AK$4-$C1733)=0),0,IF($C1733&lt;AK$4,AJ1733-AJ1733/(AA1733-(AK$4-$C1733)),IF($C1733=AK$4,$V1733-$V1733/AA1733,0)))</f>
        <v>0</v>
      </c>
      <c r="AL1733" s="346">
        <f t="shared" ref="AL1733:AL1796" si="342">IF(OR($C1733=0,$V1733=0,AB1733-(AL$4-$C1733)=0),0,IF($C1733&lt;AL$4,AK1733-AK1733/(AB1733-(AL$4-$C1733)),IF($C1733=AL$4,$V1733-$V1733/AB1733,0)))</f>
        <v>0</v>
      </c>
      <c r="AM1733" s="346">
        <f t="shared" ref="AM1733:AM1796" si="343">IF(OR($C1733=0,$V1733=0,AC1733-(AM$4-$C1733)=0),0,IF($C1733&lt;AM$4,AL1733-AL1733/(AC1733-(AM$4-$C1733)),IF($C1733=AM$4,$V1733-$V1733/AC1733,0)))</f>
        <v>0</v>
      </c>
      <c r="AN1733" s="346">
        <f t="shared" ref="AN1733:AN1796" si="344">IF(OR($C1733=0,$V1733=0,AD1733-(AN$4-$C1733)=0),0,IF($C1733&lt;AN$4,AM1733-AM1733/(AD1733-(AN$4-$C1733)),IF($C1733=AN$4,$V1733-$V1733/AD1733,0)))</f>
        <v>0</v>
      </c>
      <c r="AO1733" s="346">
        <f t="shared" ref="AO1733:AO1796" si="345">IF(OR($C1733=0,$V1733=0,AE1733-(AO$4-$C1733)=0),0,IF($C1733&lt;AO$4,AN1733-AN1733/(AE1733-(AO$4-$C1733)),IF($C1733=AO$4,$V1733-$V1733/AE1733,0)))</f>
        <v>0</v>
      </c>
    </row>
    <row r="1734" spans="1:41" x14ac:dyDescent="0.25">
      <c r="A1734" s="369"/>
      <c r="B1734" s="369"/>
      <c r="C1734" s="370"/>
      <c r="D1734" s="369"/>
      <c r="E1734" s="369"/>
      <c r="F1734" s="369"/>
      <c r="G1734" s="344">
        <f t="shared" ref="G1734:G1797" si="346">D1734*E1734/100</f>
        <v>0</v>
      </c>
      <c r="H1734" s="369"/>
      <c r="I1734" s="369"/>
      <c r="J1734" s="369"/>
      <c r="K1734" s="369"/>
      <c r="L1734" s="369"/>
      <c r="M1734" s="369"/>
      <c r="N1734" s="369"/>
      <c r="O1734" s="369"/>
      <c r="P1734" s="371"/>
      <c r="Q1734" s="465">
        <f>IF(C1734&gt;Allgemeines!$C$12,0,SUM(G1734,H1734,J1734,K1734,M1734:N1734)-SUM(I1734,L1734,O1734:P1734))</f>
        <v>0</v>
      </c>
      <c r="R1734" s="369"/>
      <c r="S1734" s="369"/>
      <c r="T1734" s="369"/>
      <c r="U1734" s="369"/>
      <c r="V1734" s="344">
        <f t="shared" ref="V1734:V1797" si="347">Q1734-SUM(R1734:U1734)</f>
        <v>0</v>
      </c>
      <c r="W1734" s="345">
        <f>IF(ISBLANK($B1734),0,VLOOKUP($B1734,Listen!$A$2:$C$45,2,FALSE))</f>
        <v>0</v>
      </c>
      <c r="X1734" s="345">
        <f>IF(ISBLANK($B1734),0,VLOOKUP($B1734,Listen!$A$2:$C$45,3,FALSE))</f>
        <v>0</v>
      </c>
      <c r="Y1734" s="372">
        <f t="shared" si="336"/>
        <v>0</v>
      </c>
      <c r="Z1734" s="372">
        <f t="shared" si="338"/>
        <v>0</v>
      </c>
      <c r="AA1734" s="372">
        <f t="shared" si="338"/>
        <v>0</v>
      </c>
      <c r="AB1734" s="372">
        <f t="shared" si="338"/>
        <v>0</v>
      </c>
      <c r="AC1734" s="372">
        <f t="shared" si="338"/>
        <v>0</v>
      </c>
      <c r="AD1734" s="372">
        <f t="shared" si="338"/>
        <v>0</v>
      </c>
      <c r="AE1734" s="372">
        <f t="shared" si="338"/>
        <v>0</v>
      </c>
      <c r="AF1734" s="346">
        <f t="shared" ref="AF1734:AF1797" si="348">AH1734+AG1734</f>
        <v>0</v>
      </c>
      <c r="AG1734" s="346">
        <f>IF(C1734=Allgemeines!$C$12,SAV!$V1734-SAV!$AH1734,HLOOKUP(Allgemeines!$C$12-1,$AI$4:$AO$2000,ROW(C1734)-3,FALSE)-$AH1734)</f>
        <v>0</v>
      </c>
      <c r="AH1734" s="346">
        <f>HLOOKUP(Allgemeines!$C$12,$AI$4:$AO$2000,ROW(C1734)-3,FALSE)</f>
        <v>0</v>
      </c>
      <c r="AI1734" s="346">
        <f t="shared" si="339"/>
        <v>0</v>
      </c>
      <c r="AJ1734" s="346">
        <f t="shared" si="340"/>
        <v>0</v>
      </c>
      <c r="AK1734" s="346">
        <f t="shared" si="341"/>
        <v>0</v>
      </c>
      <c r="AL1734" s="346">
        <f t="shared" si="342"/>
        <v>0</v>
      </c>
      <c r="AM1734" s="346">
        <f t="shared" si="343"/>
        <v>0</v>
      </c>
      <c r="AN1734" s="346">
        <f t="shared" si="344"/>
        <v>0</v>
      </c>
      <c r="AO1734" s="346">
        <f t="shared" si="345"/>
        <v>0</v>
      </c>
    </row>
    <row r="1735" spans="1:41" x14ac:dyDescent="0.25">
      <c r="A1735" s="369"/>
      <c r="B1735" s="369"/>
      <c r="C1735" s="370"/>
      <c r="D1735" s="369"/>
      <c r="E1735" s="369"/>
      <c r="F1735" s="369"/>
      <c r="G1735" s="344">
        <f t="shared" si="346"/>
        <v>0</v>
      </c>
      <c r="H1735" s="369"/>
      <c r="I1735" s="369"/>
      <c r="J1735" s="369"/>
      <c r="K1735" s="369"/>
      <c r="L1735" s="369"/>
      <c r="M1735" s="369"/>
      <c r="N1735" s="369"/>
      <c r="O1735" s="369"/>
      <c r="P1735" s="371"/>
      <c r="Q1735" s="465">
        <f>IF(C1735&gt;Allgemeines!$C$12,0,SUM(G1735,H1735,J1735,K1735,M1735:N1735)-SUM(I1735,L1735,O1735:P1735))</f>
        <v>0</v>
      </c>
      <c r="R1735" s="369"/>
      <c r="S1735" s="369"/>
      <c r="T1735" s="369"/>
      <c r="U1735" s="369"/>
      <c r="V1735" s="344">
        <f t="shared" si="347"/>
        <v>0</v>
      </c>
      <c r="W1735" s="345">
        <f>IF(ISBLANK($B1735),0,VLOOKUP($B1735,Listen!$A$2:$C$45,2,FALSE))</f>
        <v>0</v>
      </c>
      <c r="X1735" s="345">
        <f>IF(ISBLANK($B1735),0,VLOOKUP($B1735,Listen!$A$2:$C$45,3,FALSE))</f>
        <v>0</v>
      </c>
      <c r="Y1735" s="372">
        <f t="shared" si="336"/>
        <v>0</v>
      </c>
      <c r="Z1735" s="372">
        <f t="shared" si="338"/>
        <v>0</v>
      </c>
      <c r="AA1735" s="372">
        <f t="shared" si="338"/>
        <v>0</v>
      </c>
      <c r="AB1735" s="372">
        <f t="shared" si="338"/>
        <v>0</v>
      </c>
      <c r="AC1735" s="372">
        <f t="shared" si="338"/>
        <v>0</v>
      </c>
      <c r="AD1735" s="372">
        <f t="shared" si="338"/>
        <v>0</v>
      </c>
      <c r="AE1735" s="372">
        <f t="shared" si="338"/>
        <v>0</v>
      </c>
      <c r="AF1735" s="346">
        <f t="shared" si="348"/>
        <v>0</v>
      </c>
      <c r="AG1735" s="346">
        <f>IF(C1735=Allgemeines!$C$12,SAV!$V1735-SAV!$AH1735,HLOOKUP(Allgemeines!$C$12-1,$AI$4:$AO$2000,ROW(C1735)-3,FALSE)-$AH1735)</f>
        <v>0</v>
      </c>
      <c r="AH1735" s="346">
        <f>HLOOKUP(Allgemeines!$C$12,$AI$4:$AO$2000,ROW(C1735)-3,FALSE)</f>
        <v>0</v>
      </c>
      <c r="AI1735" s="346">
        <f t="shared" si="339"/>
        <v>0</v>
      </c>
      <c r="AJ1735" s="346">
        <f t="shared" si="340"/>
        <v>0</v>
      </c>
      <c r="AK1735" s="346">
        <f t="shared" si="341"/>
        <v>0</v>
      </c>
      <c r="AL1735" s="346">
        <f t="shared" si="342"/>
        <v>0</v>
      </c>
      <c r="AM1735" s="346">
        <f t="shared" si="343"/>
        <v>0</v>
      </c>
      <c r="AN1735" s="346">
        <f t="shared" si="344"/>
        <v>0</v>
      </c>
      <c r="AO1735" s="346">
        <f t="shared" si="345"/>
        <v>0</v>
      </c>
    </row>
    <row r="1736" spans="1:41" x14ac:dyDescent="0.25">
      <c r="A1736" s="369"/>
      <c r="B1736" s="369"/>
      <c r="C1736" s="370"/>
      <c r="D1736" s="369"/>
      <c r="E1736" s="369"/>
      <c r="F1736" s="369"/>
      <c r="G1736" s="344">
        <f t="shared" si="346"/>
        <v>0</v>
      </c>
      <c r="H1736" s="369"/>
      <c r="I1736" s="369"/>
      <c r="J1736" s="369"/>
      <c r="K1736" s="369"/>
      <c r="L1736" s="369"/>
      <c r="M1736" s="369"/>
      <c r="N1736" s="369"/>
      <c r="O1736" s="369"/>
      <c r="P1736" s="371"/>
      <c r="Q1736" s="465">
        <f>IF(C1736&gt;Allgemeines!$C$12,0,SUM(G1736,H1736,J1736,K1736,M1736:N1736)-SUM(I1736,L1736,O1736:P1736))</f>
        <v>0</v>
      </c>
      <c r="R1736" s="369"/>
      <c r="S1736" s="369"/>
      <c r="T1736" s="369"/>
      <c r="U1736" s="369"/>
      <c r="V1736" s="344">
        <f t="shared" si="347"/>
        <v>0</v>
      </c>
      <c r="W1736" s="345">
        <f>IF(ISBLANK($B1736),0,VLOOKUP($B1736,Listen!$A$2:$C$45,2,FALSE))</f>
        <v>0</v>
      </c>
      <c r="X1736" s="345">
        <f>IF(ISBLANK($B1736),0,VLOOKUP($B1736,Listen!$A$2:$C$45,3,FALSE))</f>
        <v>0</v>
      </c>
      <c r="Y1736" s="372">
        <f t="shared" si="336"/>
        <v>0</v>
      </c>
      <c r="Z1736" s="372">
        <f t="shared" si="338"/>
        <v>0</v>
      </c>
      <c r="AA1736" s="372">
        <f t="shared" si="338"/>
        <v>0</v>
      </c>
      <c r="AB1736" s="372">
        <f t="shared" si="338"/>
        <v>0</v>
      </c>
      <c r="AC1736" s="372">
        <f t="shared" si="338"/>
        <v>0</v>
      </c>
      <c r="AD1736" s="372">
        <f t="shared" si="338"/>
        <v>0</v>
      </c>
      <c r="AE1736" s="372">
        <f t="shared" si="338"/>
        <v>0</v>
      </c>
      <c r="AF1736" s="346">
        <f t="shared" si="348"/>
        <v>0</v>
      </c>
      <c r="AG1736" s="346">
        <f>IF(C1736=Allgemeines!$C$12,SAV!$V1736-SAV!$AH1736,HLOOKUP(Allgemeines!$C$12-1,$AI$4:$AO$2000,ROW(C1736)-3,FALSE)-$AH1736)</f>
        <v>0</v>
      </c>
      <c r="AH1736" s="346">
        <f>HLOOKUP(Allgemeines!$C$12,$AI$4:$AO$2000,ROW(C1736)-3,FALSE)</f>
        <v>0</v>
      </c>
      <c r="AI1736" s="346">
        <f t="shared" si="339"/>
        <v>0</v>
      </c>
      <c r="AJ1736" s="346">
        <f t="shared" si="340"/>
        <v>0</v>
      </c>
      <c r="AK1736" s="346">
        <f t="shared" si="341"/>
        <v>0</v>
      </c>
      <c r="AL1736" s="346">
        <f t="shared" si="342"/>
        <v>0</v>
      </c>
      <c r="AM1736" s="346">
        <f t="shared" si="343"/>
        <v>0</v>
      </c>
      <c r="AN1736" s="346">
        <f t="shared" si="344"/>
        <v>0</v>
      </c>
      <c r="AO1736" s="346">
        <f t="shared" si="345"/>
        <v>0</v>
      </c>
    </row>
    <row r="1737" spans="1:41" x14ac:dyDescent="0.25">
      <c r="A1737" s="369"/>
      <c r="B1737" s="369"/>
      <c r="C1737" s="370"/>
      <c r="D1737" s="369"/>
      <c r="E1737" s="369"/>
      <c r="F1737" s="369"/>
      <c r="G1737" s="344">
        <f t="shared" si="346"/>
        <v>0</v>
      </c>
      <c r="H1737" s="369"/>
      <c r="I1737" s="369"/>
      <c r="J1737" s="369"/>
      <c r="K1737" s="369"/>
      <c r="L1737" s="369"/>
      <c r="M1737" s="369"/>
      <c r="N1737" s="369"/>
      <c r="O1737" s="369"/>
      <c r="P1737" s="371"/>
      <c r="Q1737" s="465">
        <f>IF(C1737&gt;Allgemeines!$C$12,0,SUM(G1737,H1737,J1737,K1737,M1737:N1737)-SUM(I1737,L1737,O1737:P1737))</f>
        <v>0</v>
      </c>
      <c r="R1737" s="369"/>
      <c r="S1737" s="369"/>
      <c r="T1737" s="369"/>
      <c r="U1737" s="369"/>
      <c r="V1737" s="344">
        <f t="shared" si="347"/>
        <v>0</v>
      </c>
      <c r="W1737" s="345">
        <f>IF(ISBLANK($B1737),0,VLOOKUP($B1737,Listen!$A$2:$C$45,2,FALSE))</f>
        <v>0</v>
      </c>
      <c r="X1737" s="345">
        <f>IF(ISBLANK($B1737),0,VLOOKUP($B1737,Listen!$A$2:$C$45,3,FALSE))</f>
        <v>0</v>
      </c>
      <c r="Y1737" s="372">
        <f t="shared" si="336"/>
        <v>0</v>
      </c>
      <c r="Z1737" s="372">
        <f t="shared" si="338"/>
        <v>0</v>
      </c>
      <c r="AA1737" s="372">
        <f t="shared" si="338"/>
        <v>0</v>
      </c>
      <c r="AB1737" s="372">
        <f t="shared" si="338"/>
        <v>0</v>
      </c>
      <c r="AC1737" s="372">
        <f t="shared" si="338"/>
        <v>0</v>
      </c>
      <c r="AD1737" s="372">
        <f t="shared" si="338"/>
        <v>0</v>
      </c>
      <c r="AE1737" s="372">
        <f t="shared" si="338"/>
        <v>0</v>
      </c>
      <c r="AF1737" s="346">
        <f t="shared" si="348"/>
        <v>0</v>
      </c>
      <c r="AG1737" s="346">
        <f>IF(C1737=Allgemeines!$C$12,SAV!$V1737-SAV!$AH1737,HLOOKUP(Allgemeines!$C$12-1,$AI$4:$AO$2000,ROW(C1737)-3,FALSE)-$AH1737)</f>
        <v>0</v>
      </c>
      <c r="AH1737" s="346">
        <f>HLOOKUP(Allgemeines!$C$12,$AI$4:$AO$2000,ROW(C1737)-3,FALSE)</f>
        <v>0</v>
      </c>
      <c r="AI1737" s="346">
        <f t="shared" si="339"/>
        <v>0</v>
      </c>
      <c r="AJ1737" s="346">
        <f t="shared" si="340"/>
        <v>0</v>
      </c>
      <c r="AK1737" s="346">
        <f t="shared" si="341"/>
        <v>0</v>
      </c>
      <c r="AL1737" s="346">
        <f t="shared" si="342"/>
        <v>0</v>
      </c>
      <c r="AM1737" s="346">
        <f t="shared" si="343"/>
        <v>0</v>
      </c>
      <c r="AN1737" s="346">
        <f t="shared" si="344"/>
        <v>0</v>
      </c>
      <c r="AO1737" s="346">
        <f t="shared" si="345"/>
        <v>0</v>
      </c>
    </row>
    <row r="1738" spans="1:41" x14ac:dyDescent="0.25">
      <c r="A1738" s="369"/>
      <c r="B1738" s="369"/>
      <c r="C1738" s="370"/>
      <c r="D1738" s="369"/>
      <c r="E1738" s="369"/>
      <c r="F1738" s="369"/>
      <c r="G1738" s="344">
        <f t="shared" si="346"/>
        <v>0</v>
      </c>
      <c r="H1738" s="369"/>
      <c r="I1738" s="369"/>
      <c r="J1738" s="369"/>
      <c r="K1738" s="369"/>
      <c r="L1738" s="369"/>
      <c r="M1738" s="369"/>
      <c r="N1738" s="369"/>
      <c r="O1738" s="369"/>
      <c r="P1738" s="371"/>
      <c r="Q1738" s="465">
        <f>IF(C1738&gt;Allgemeines!$C$12,0,SUM(G1738,H1738,J1738,K1738,M1738:N1738)-SUM(I1738,L1738,O1738:P1738))</f>
        <v>0</v>
      </c>
      <c r="R1738" s="369"/>
      <c r="S1738" s="369"/>
      <c r="T1738" s="369"/>
      <c r="U1738" s="369"/>
      <c r="V1738" s="344">
        <f t="shared" si="347"/>
        <v>0</v>
      </c>
      <c r="W1738" s="345">
        <f>IF(ISBLANK($B1738),0,VLOOKUP($B1738,Listen!$A$2:$C$45,2,FALSE))</f>
        <v>0</v>
      </c>
      <c r="X1738" s="345">
        <f>IF(ISBLANK($B1738),0,VLOOKUP($B1738,Listen!$A$2:$C$45,3,FALSE))</f>
        <v>0</v>
      </c>
      <c r="Y1738" s="372">
        <f t="shared" si="336"/>
        <v>0</v>
      </c>
      <c r="Z1738" s="372">
        <f t="shared" si="338"/>
        <v>0</v>
      </c>
      <c r="AA1738" s="372">
        <f t="shared" si="338"/>
        <v>0</v>
      </c>
      <c r="AB1738" s="372">
        <f t="shared" si="338"/>
        <v>0</v>
      </c>
      <c r="AC1738" s="372">
        <f t="shared" si="338"/>
        <v>0</v>
      </c>
      <c r="AD1738" s="372">
        <f t="shared" si="338"/>
        <v>0</v>
      </c>
      <c r="AE1738" s="372">
        <f t="shared" si="338"/>
        <v>0</v>
      </c>
      <c r="AF1738" s="346">
        <f t="shared" si="348"/>
        <v>0</v>
      </c>
      <c r="AG1738" s="346">
        <f>IF(C1738=Allgemeines!$C$12,SAV!$V1738-SAV!$AH1738,HLOOKUP(Allgemeines!$C$12-1,$AI$4:$AO$2000,ROW(C1738)-3,FALSE)-$AH1738)</f>
        <v>0</v>
      </c>
      <c r="AH1738" s="346">
        <f>HLOOKUP(Allgemeines!$C$12,$AI$4:$AO$2000,ROW(C1738)-3,FALSE)</f>
        <v>0</v>
      </c>
      <c r="AI1738" s="346">
        <f t="shared" si="339"/>
        <v>0</v>
      </c>
      <c r="AJ1738" s="346">
        <f t="shared" si="340"/>
        <v>0</v>
      </c>
      <c r="AK1738" s="346">
        <f t="shared" si="341"/>
        <v>0</v>
      </c>
      <c r="AL1738" s="346">
        <f t="shared" si="342"/>
        <v>0</v>
      </c>
      <c r="AM1738" s="346">
        <f t="shared" si="343"/>
        <v>0</v>
      </c>
      <c r="AN1738" s="346">
        <f t="shared" si="344"/>
        <v>0</v>
      </c>
      <c r="AO1738" s="346">
        <f t="shared" si="345"/>
        <v>0</v>
      </c>
    </row>
    <row r="1739" spans="1:41" x14ac:dyDescent="0.25">
      <c r="A1739" s="369"/>
      <c r="B1739" s="369"/>
      <c r="C1739" s="370"/>
      <c r="D1739" s="369"/>
      <c r="E1739" s="369"/>
      <c r="F1739" s="369"/>
      <c r="G1739" s="344">
        <f t="shared" si="346"/>
        <v>0</v>
      </c>
      <c r="H1739" s="369"/>
      <c r="I1739" s="369"/>
      <c r="J1739" s="369"/>
      <c r="K1739" s="369"/>
      <c r="L1739" s="369"/>
      <c r="M1739" s="369"/>
      <c r="N1739" s="369"/>
      <c r="O1739" s="369"/>
      <c r="P1739" s="371"/>
      <c r="Q1739" s="465">
        <f>IF(C1739&gt;Allgemeines!$C$12,0,SUM(G1739,H1739,J1739,K1739,M1739:N1739)-SUM(I1739,L1739,O1739:P1739))</f>
        <v>0</v>
      </c>
      <c r="R1739" s="369"/>
      <c r="S1739" s="369"/>
      <c r="T1739" s="369"/>
      <c r="U1739" s="369"/>
      <c r="V1739" s="344">
        <f t="shared" si="347"/>
        <v>0</v>
      </c>
      <c r="W1739" s="345">
        <f>IF(ISBLANK($B1739),0,VLOOKUP($B1739,Listen!$A$2:$C$45,2,FALSE))</f>
        <v>0</v>
      </c>
      <c r="X1739" s="345">
        <f>IF(ISBLANK($B1739),0,VLOOKUP($B1739,Listen!$A$2:$C$45,3,FALSE))</f>
        <v>0</v>
      </c>
      <c r="Y1739" s="372">
        <f t="shared" ref="Y1739:Y1802" si="349">$W1739</f>
        <v>0</v>
      </c>
      <c r="Z1739" s="372">
        <f t="shared" si="338"/>
        <v>0</v>
      </c>
      <c r="AA1739" s="372">
        <f t="shared" si="338"/>
        <v>0</v>
      </c>
      <c r="AB1739" s="372">
        <f t="shared" si="338"/>
        <v>0</v>
      </c>
      <c r="AC1739" s="372">
        <f t="shared" si="338"/>
        <v>0</v>
      </c>
      <c r="AD1739" s="372">
        <f t="shared" si="338"/>
        <v>0</v>
      </c>
      <c r="AE1739" s="372">
        <f t="shared" si="338"/>
        <v>0</v>
      </c>
      <c r="AF1739" s="346">
        <f t="shared" si="348"/>
        <v>0</v>
      </c>
      <c r="AG1739" s="346">
        <f>IF(C1739=Allgemeines!$C$12,SAV!$V1739-SAV!$AH1739,HLOOKUP(Allgemeines!$C$12-1,$AI$4:$AO$2000,ROW(C1739)-3,FALSE)-$AH1739)</f>
        <v>0</v>
      </c>
      <c r="AH1739" s="346">
        <f>HLOOKUP(Allgemeines!$C$12,$AI$4:$AO$2000,ROW(C1739)-3,FALSE)</f>
        <v>0</v>
      </c>
      <c r="AI1739" s="346">
        <f t="shared" si="339"/>
        <v>0</v>
      </c>
      <c r="AJ1739" s="346">
        <f t="shared" si="340"/>
        <v>0</v>
      </c>
      <c r="AK1739" s="346">
        <f t="shared" si="341"/>
        <v>0</v>
      </c>
      <c r="AL1739" s="346">
        <f t="shared" si="342"/>
        <v>0</v>
      </c>
      <c r="AM1739" s="346">
        <f t="shared" si="343"/>
        <v>0</v>
      </c>
      <c r="AN1739" s="346">
        <f t="shared" si="344"/>
        <v>0</v>
      </c>
      <c r="AO1739" s="346">
        <f t="shared" si="345"/>
        <v>0</v>
      </c>
    </row>
    <row r="1740" spans="1:41" x14ac:dyDescent="0.25">
      <c r="A1740" s="369"/>
      <c r="B1740" s="369"/>
      <c r="C1740" s="370"/>
      <c r="D1740" s="369"/>
      <c r="E1740" s="369"/>
      <c r="F1740" s="369"/>
      <c r="G1740" s="344">
        <f t="shared" si="346"/>
        <v>0</v>
      </c>
      <c r="H1740" s="369"/>
      <c r="I1740" s="369"/>
      <c r="J1740" s="369"/>
      <c r="K1740" s="369"/>
      <c r="L1740" s="369"/>
      <c r="M1740" s="369"/>
      <c r="N1740" s="369"/>
      <c r="O1740" s="369"/>
      <c r="P1740" s="371"/>
      <c r="Q1740" s="465">
        <f>IF(C1740&gt;Allgemeines!$C$12,0,SUM(G1740,H1740,J1740,K1740,M1740:N1740)-SUM(I1740,L1740,O1740:P1740))</f>
        <v>0</v>
      </c>
      <c r="R1740" s="369"/>
      <c r="S1740" s="369"/>
      <c r="T1740" s="369"/>
      <c r="U1740" s="369"/>
      <c r="V1740" s="344">
        <f t="shared" si="347"/>
        <v>0</v>
      </c>
      <c r="W1740" s="345">
        <f>IF(ISBLANK($B1740),0,VLOOKUP($B1740,Listen!$A$2:$C$45,2,FALSE))</f>
        <v>0</v>
      </c>
      <c r="X1740" s="345">
        <f>IF(ISBLANK($B1740),0,VLOOKUP($B1740,Listen!$A$2:$C$45,3,FALSE))</f>
        <v>0</v>
      </c>
      <c r="Y1740" s="372">
        <f t="shared" si="349"/>
        <v>0</v>
      </c>
      <c r="Z1740" s="372">
        <f t="shared" si="338"/>
        <v>0</v>
      </c>
      <c r="AA1740" s="372">
        <f t="shared" si="338"/>
        <v>0</v>
      </c>
      <c r="AB1740" s="372">
        <f t="shared" si="338"/>
        <v>0</v>
      </c>
      <c r="AC1740" s="372">
        <f t="shared" si="338"/>
        <v>0</v>
      </c>
      <c r="AD1740" s="372">
        <f t="shared" si="338"/>
        <v>0</v>
      </c>
      <c r="AE1740" s="372">
        <f t="shared" si="338"/>
        <v>0</v>
      </c>
      <c r="AF1740" s="346">
        <f t="shared" si="348"/>
        <v>0</v>
      </c>
      <c r="AG1740" s="346">
        <f>IF(C1740=Allgemeines!$C$12,SAV!$V1740-SAV!$AH1740,HLOOKUP(Allgemeines!$C$12-1,$AI$4:$AO$2000,ROW(C1740)-3,FALSE)-$AH1740)</f>
        <v>0</v>
      </c>
      <c r="AH1740" s="346">
        <f>HLOOKUP(Allgemeines!$C$12,$AI$4:$AO$2000,ROW(C1740)-3,FALSE)</f>
        <v>0</v>
      </c>
      <c r="AI1740" s="346">
        <f t="shared" si="339"/>
        <v>0</v>
      </c>
      <c r="AJ1740" s="346">
        <f t="shared" si="340"/>
        <v>0</v>
      </c>
      <c r="AK1740" s="346">
        <f t="shared" si="341"/>
        <v>0</v>
      </c>
      <c r="AL1740" s="346">
        <f t="shared" si="342"/>
        <v>0</v>
      </c>
      <c r="AM1740" s="346">
        <f t="shared" si="343"/>
        <v>0</v>
      </c>
      <c r="AN1740" s="346">
        <f t="shared" si="344"/>
        <v>0</v>
      </c>
      <c r="AO1740" s="346">
        <f t="shared" si="345"/>
        <v>0</v>
      </c>
    </row>
    <row r="1741" spans="1:41" x14ac:dyDescent="0.25">
      <c r="A1741" s="369"/>
      <c r="B1741" s="369"/>
      <c r="C1741" s="370"/>
      <c r="D1741" s="369"/>
      <c r="E1741" s="369"/>
      <c r="F1741" s="369"/>
      <c r="G1741" s="344">
        <f t="shared" si="346"/>
        <v>0</v>
      </c>
      <c r="H1741" s="369"/>
      <c r="I1741" s="369"/>
      <c r="J1741" s="369"/>
      <c r="K1741" s="369"/>
      <c r="L1741" s="369"/>
      <c r="M1741" s="369"/>
      <c r="N1741" s="369"/>
      <c r="O1741" s="369"/>
      <c r="P1741" s="371"/>
      <c r="Q1741" s="465">
        <f>IF(C1741&gt;Allgemeines!$C$12,0,SUM(G1741,H1741,J1741,K1741,M1741:N1741)-SUM(I1741,L1741,O1741:P1741))</f>
        <v>0</v>
      </c>
      <c r="R1741" s="369"/>
      <c r="S1741" s="369"/>
      <c r="T1741" s="369"/>
      <c r="U1741" s="369"/>
      <c r="V1741" s="344">
        <f t="shared" si="347"/>
        <v>0</v>
      </c>
      <c r="W1741" s="345">
        <f>IF(ISBLANK($B1741),0,VLOOKUP($B1741,Listen!$A$2:$C$45,2,FALSE))</f>
        <v>0</v>
      </c>
      <c r="X1741" s="345">
        <f>IF(ISBLANK($B1741),0,VLOOKUP($B1741,Listen!$A$2:$C$45,3,FALSE))</f>
        <v>0</v>
      </c>
      <c r="Y1741" s="372">
        <f t="shared" si="349"/>
        <v>0</v>
      </c>
      <c r="Z1741" s="372">
        <f t="shared" si="338"/>
        <v>0</v>
      </c>
      <c r="AA1741" s="372">
        <f t="shared" si="338"/>
        <v>0</v>
      </c>
      <c r="AB1741" s="372">
        <f t="shared" si="338"/>
        <v>0</v>
      </c>
      <c r="AC1741" s="372">
        <f t="shared" si="338"/>
        <v>0</v>
      </c>
      <c r="AD1741" s="372">
        <f t="shared" si="338"/>
        <v>0</v>
      </c>
      <c r="AE1741" s="372">
        <f t="shared" si="338"/>
        <v>0</v>
      </c>
      <c r="AF1741" s="346">
        <f t="shared" si="348"/>
        <v>0</v>
      </c>
      <c r="AG1741" s="346">
        <f>IF(C1741=Allgemeines!$C$12,SAV!$V1741-SAV!$AH1741,HLOOKUP(Allgemeines!$C$12-1,$AI$4:$AO$2000,ROW(C1741)-3,FALSE)-$AH1741)</f>
        <v>0</v>
      </c>
      <c r="AH1741" s="346">
        <f>HLOOKUP(Allgemeines!$C$12,$AI$4:$AO$2000,ROW(C1741)-3,FALSE)</f>
        <v>0</v>
      </c>
      <c r="AI1741" s="346">
        <f t="shared" si="339"/>
        <v>0</v>
      </c>
      <c r="AJ1741" s="346">
        <f t="shared" si="340"/>
        <v>0</v>
      </c>
      <c r="AK1741" s="346">
        <f t="shared" si="341"/>
        <v>0</v>
      </c>
      <c r="AL1741" s="346">
        <f t="shared" si="342"/>
        <v>0</v>
      </c>
      <c r="AM1741" s="346">
        <f t="shared" si="343"/>
        <v>0</v>
      </c>
      <c r="AN1741" s="346">
        <f t="shared" si="344"/>
        <v>0</v>
      </c>
      <c r="AO1741" s="346">
        <f t="shared" si="345"/>
        <v>0</v>
      </c>
    </row>
    <row r="1742" spans="1:41" x14ac:dyDescent="0.25">
      <c r="A1742" s="369"/>
      <c r="B1742" s="369"/>
      <c r="C1742" s="370"/>
      <c r="D1742" s="369"/>
      <c r="E1742" s="369"/>
      <c r="F1742" s="369"/>
      <c r="G1742" s="344">
        <f t="shared" si="346"/>
        <v>0</v>
      </c>
      <c r="H1742" s="369"/>
      <c r="I1742" s="369"/>
      <c r="J1742" s="369"/>
      <c r="K1742" s="369"/>
      <c r="L1742" s="369"/>
      <c r="M1742" s="369"/>
      <c r="N1742" s="369"/>
      <c r="O1742" s="369"/>
      <c r="P1742" s="371"/>
      <c r="Q1742" s="465">
        <f>IF(C1742&gt;Allgemeines!$C$12,0,SUM(G1742,H1742,J1742,K1742,M1742:N1742)-SUM(I1742,L1742,O1742:P1742))</f>
        <v>0</v>
      </c>
      <c r="R1742" s="369"/>
      <c r="S1742" s="369"/>
      <c r="T1742" s="369"/>
      <c r="U1742" s="369"/>
      <c r="V1742" s="344">
        <f t="shared" si="347"/>
        <v>0</v>
      </c>
      <c r="W1742" s="345">
        <f>IF(ISBLANK($B1742),0,VLOOKUP($B1742,Listen!$A$2:$C$45,2,FALSE))</f>
        <v>0</v>
      </c>
      <c r="X1742" s="345">
        <f>IF(ISBLANK($B1742),0,VLOOKUP($B1742,Listen!$A$2:$C$45,3,FALSE))</f>
        <v>0</v>
      </c>
      <c r="Y1742" s="372">
        <f t="shared" si="349"/>
        <v>0</v>
      </c>
      <c r="Z1742" s="372">
        <f t="shared" si="338"/>
        <v>0</v>
      </c>
      <c r="AA1742" s="372">
        <f t="shared" si="338"/>
        <v>0</v>
      </c>
      <c r="AB1742" s="372">
        <f t="shared" si="338"/>
        <v>0</v>
      </c>
      <c r="AC1742" s="372">
        <f t="shared" si="338"/>
        <v>0</v>
      </c>
      <c r="AD1742" s="372">
        <f t="shared" si="338"/>
        <v>0</v>
      </c>
      <c r="AE1742" s="372">
        <f t="shared" si="338"/>
        <v>0</v>
      </c>
      <c r="AF1742" s="346">
        <f t="shared" si="348"/>
        <v>0</v>
      </c>
      <c r="AG1742" s="346">
        <f>IF(C1742=Allgemeines!$C$12,SAV!$V1742-SAV!$AH1742,HLOOKUP(Allgemeines!$C$12-1,$AI$4:$AO$2000,ROW(C1742)-3,FALSE)-$AH1742)</f>
        <v>0</v>
      </c>
      <c r="AH1742" s="346">
        <f>HLOOKUP(Allgemeines!$C$12,$AI$4:$AO$2000,ROW(C1742)-3,FALSE)</f>
        <v>0</v>
      </c>
      <c r="AI1742" s="346">
        <f t="shared" si="339"/>
        <v>0</v>
      </c>
      <c r="AJ1742" s="346">
        <f t="shared" si="340"/>
        <v>0</v>
      </c>
      <c r="AK1742" s="346">
        <f t="shared" si="341"/>
        <v>0</v>
      </c>
      <c r="AL1742" s="346">
        <f t="shared" si="342"/>
        <v>0</v>
      </c>
      <c r="AM1742" s="346">
        <f t="shared" si="343"/>
        <v>0</v>
      </c>
      <c r="AN1742" s="346">
        <f t="shared" si="344"/>
        <v>0</v>
      </c>
      <c r="AO1742" s="346">
        <f t="shared" si="345"/>
        <v>0</v>
      </c>
    </row>
    <row r="1743" spans="1:41" x14ac:dyDescent="0.25">
      <c r="A1743" s="369"/>
      <c r="B1743" s="369"/>
      <c r="C1743" s="370"/>
      <c r="D1743" s="369"/>
      <c r="E1743" s="369"/>
      <c r="F1743" s="369"/>
      <c r="G1743" s="344">
        <f t="shared" si="346"/>
        <v>0</v>
      </c>
      <c r="H1743" s="369"/>
      <c r="I1743" s="369"/>
      <c r="J1743" s="369"/>
      <c r="K1743" s="369"/>
      <c r="L1743" s="369"/>
      <c r="M1743" s="369"/>
      <c r="N1743" s="369"/>
      <c r="O1743" s="369"/>
      <c r="P1743" s="371"/>
      <c r="Q1743" s="465">
        <f>IF(C1743&gt;Allgemeines!$C$12,0,SUM(G1743,H1743,J1743,K1743,M1743:N1743)-SUM(I1743,L1743,O1743:P1743))</f>
        <v>0</v>
      </c>
      <c r="R1743" s="369"/>
      <c r="S1743" s="369"/>
      <c r="T1743" s="369"/>
      <c r="U1743" s="369"/>
      <c r="V1743" s="344">
        <f t="shared" si="347"/>
        <v>0</v>
      </c>
      <c r="W1743" s="345">
        <f>IF(ISBLANK($B1743),0,VLOOKUP($B1743,Listen!$A$2:$C$45,2,FALSE))</f>
        <v>0</v>
      </c>
      <c r="X1743" s="345">
        <f>IF(ISBLANK($B1743),0,VLOOKUP($B1743,Listen!$A$2:$C$45,3,FALSE))</f>
        <v>0</v>
      </c>
      <c r="Y1743" s="372">
        <f t="shared" si="349"/>
        <v>0</v>
      </c>
      <c r="Z1743" s="372">
        <f t="shared" si="338"/>
        <v>0</v>
      </c>
      <c r="AA1743" s="372">
        <f t="shared" si="338"/>
        <v>0</v>
      </c>
      <c r="AB1743" s="372">
        <f t="shared" si="338"/>
        <v>0</v>
      </c>
      <c r="AC1743" s="372">
        <f t="shared" si="338"/>
        <v>0</v>
      </c>
      <c r="AD1743" s="372">
        <f t="shared" si="338"/>
        <v>0</v>
      </c>
      <c r="AE1743" s="372">
        <f t="shared" si="338"/>
        <v>0</v>
      </c>
      <c r="AF1743" s="346">
        <f t="shared" si="348"/>
        <v>0</v>
      </c>
      <c r="AG1743" s="346">
        <f>IF(C1743=Allgemeines!$C$12,SAV!$V1743-SAV!$AH1743,HLOOKUP(Allgemeines!$C$12-1,$AI$4:$AO$2000,ROW(C1743)-3,FALSE)-$AH1743)</f>
        <v>0</v>
      </c>
      <c r="AH1743" s="346">
        <f>HLOOKUP(Allgemeines!$C$12,$AI$4:$AO$2000,ROW(C1743)-3,FALSE)</f>
        <v>0</v>
      </c>
      <c r="AI1743" s="346">
        <f t="shared" si="339"/>
        <v>0</v>
      </c>
      <c r="AJ1743" s="346">
        <f t="shared" si="340"/>
        <v>0</v>
      </c>
      <c r="AK1743" s="346">
        <f t="shared" si="341"/>
        <v>0</v>
      </c>
      <c r="AL1743" s="346">
        <f t="shared" si="342"/>
        <v>0</v>
      </c>
      <c r="AM1743" s="346">
        <f t="shared" si="343"/>
        <v>0</v>
      </c>
      <c r="AN1743" s="346">
        <f t="shared" si="344"/>
        <v>0</v>
      </c>
      <c r="AO1743" s="346">
        <f t="shared" si="345"/>
        <v>0</v>
      </c>
    </row>
    <row r="1744" spans="1:41" x14ac:dyDescent="0.25">
      <c r="A1744" s="369"/>
      <c r="B1744" s="369"/>
      <c r="C1744" s="370"/>
      <c r="D1744" s="369"/>
      <c r="E1744" s="369"/>
      <c r="F1744" s="369"/>
      <c r="G1744" s="344">
        <f t="shared" si="346"/>
        <v>0</v>
      </c>
      <c r="H1744" s="369"/>
      <c r="I1744" s="369"/>
      <c r="J1744" s="369"/>
      <c r="K1744" s="369"/>
      <c r="L1744" s="369"/>
      <c r="M1744" s="369"/>
      <c r="N1744" s="369"/>
      <c r="O1744" s="369"/>
      <c r="P1744" s="371"/>
      <c r="Q1744" s="465">
        <f>IF(C1744&gt;Allgemeines!$C$12,0,SUM(G1744,H1744,J1744,K1744,M1744:N1744)-SUM(I1744,L1744,O1744:P1744))</f>
        <v>0</v>
      </c>
      <c r="R1744" s="369"/>
      <c r="S1744" s="369"/>
      <c r="T1744" s="369"/>
      <c r="U1744" s="369"/>
      <c r="V1744" s="344">
        <f t="shared" si="347"/>
        <v>0</v>
      </c>
      <c r="W1744" s="345">
        <f>IF(ISBLANK($B1744),0,VLOOKUP($B1744,Listen!$A$2:$C$45,2,FALSE))</f>
        <v>0</v>
      </c>
      <c r="X1744" s="345">
        <f>IF(ISBLANK($B1744),0,VLOOKUP($B1744,Listen!$A$2:$C$45,3,FALSE))</f>
        <v>0</v>
      </c>
      <c r="Y1744" s="372">
        <f t="shared" si="349"/>
        <v>0</v>
      </c>
      <c r="Z1744" s="372">
        <f t="shared" si="338"/>
        <v>0</v>
      </c>
      <c r="AA1744" s="372">
        <f t="shared" si="338"/>
        <v>0</v>
      </c>
      <c r="AB1744" s="372">
        <f t="shared" si="338"/>
        <v>0</v>
      </c>
      <c r="AC1744" s="372">
        <f t="shared" si="338"/>
        <v>0</v>
      </c>
      <c r="AD1744" s="372">
        <f t="shared" si="338"/>
        <v>0</v>
      </c>
      <c r="AE1744" s="372">
        <f t="shared" si="338"/>
        <v>0</v>
      </c>
      <c r="AF1744" s="346">
        <f t="shared" si="348"/>
        <v>0</v>
      </c>
      <c r="AG1744" s="346">
        <f>IF(C1744=Allgemeines!$C$12,SAV!$V1744-SAV!$AH1744,HLOOKUP(Allgemeines!$C$12-1,$AI$4:$AO$2000,ROW(C1744)-3,FALSE)-$AH1744)</f>
        <v>0</v>
      </c>
      <c r="AH1744" s="346">
        <f>HLOOKUP(Allgemeines!$C$12,$AI$4:$AO$2000,ROW(C1744)-3,FALSE)</f>
        <v>0</v>
      </c>
      <c r="AI1744" s="346">
        <f t="shared" si="339"/>
        <v>0</v>
      </c>
      <c r="AJ1744" s="346">
        <f t="shared" si="340"/>
        <v>0</v>
      </c>
      <c r="AK1744" s="346">
        <f t="shared" si="341"/>
        <v>0</v>
      </c>
      <c r="AL1744" s="346">
        <f t="shared" si="342"/>
        <v>0</v>
      </c>
      <c r="AM1744" s="346">
        <f t="shared" si="343"/>
        <v>0</v>
      </c>
      <c r="AN1744" s="346">
        <f t="shared" si="344"/>
        <v>0</v>
      </c>
      <c r="AO1744" s="346">
        <f t="shared" si="345"/>
        <v>0</v>
      </c>
    </row>
    <row r="1745" spans="1:41" x14ac:dyDescent="0.25">
      <c r="A1745" s="369"/>
      <c r="B1745" s="369"/>
      <c r="C1745" s="370"/>
      <c r="D1745" s="369"/>
      <c r="E1745" s="369"/>
      <c r="F1745" s="369"/>
      <c r="G1745" s="344">
        <f t="shared" si="346"/>
        <v>0</v>
      </c>
      <c r="H1745" s="369"/>
      <c r="I1745" s="369"/>
      <c r="J1745" s="369"/>
      <c r="K1745" s="369"/>
      <c r="L1745" s="369"/>
      <c r="M1745" s="369"/>
      <c r="N1745" s="369"/>
      <c r="O1745" s="369"/>
      <c r="P1745" s="371"/>
      <c r="Q1745" s="465">
        <f>IF(C1745&gt;Allgemeines!$C$12,0,SUM(G1745,H1745,J1745,K1745,M1745:N1745)-SUM(I1745,L1745,O1745:P1745))</f>
        <v>0</v>
      </c>
      <c r="R1745" s="369"/>
      <c r="S1745" s="369"/>
      <c r="T1745" s="369"/>
      <c r="U1745" s="369"/>
      <c r="V1745" s="344">
        <f t="shared" si="347"/>
        <v>0</v>
      </c>
      <c r="W1745" s="345">
        <f>IF(ISBLANK($B1745),0,VLOOKUP($B1745,Listen!$A$2:$C$45,2,FALSE))</f>
        <v>0</v>
      </c>
      <c r="X1745" s="345">
        <f>IF(ISBLANK($B1745),0,VLOOKUP($B1745,Listen!$A$2:$C$45,3,FALSE))</f>
        <v>0</v>
      </c>
      <c r="Y1745" s="372">
        <f t="shared" si="349"/>
        <v>0</v>
      </c>
      <c r="Z1745" s="372">
        <f t="shared" si="338"/>
        <v>0</v>
      </c>
      <c r="AA1745" s="372">
        <f t="shared" si="338"/>
        <v>0</v>
      </c>
      <c r="AB1745" s="372">
        <f t="shared" si="338"/>
        <v>0</v>
      </c>
      <c r="AC1745" s="372">
        <f t="shared" si="338"/>
        <v>0</v>
      </c>
      <c r="AD1745" s="372">
        <f t="shared" si="338"/>
        <v>0</v>
      </c>
      <c r="AE1745" s="372">
        <f t="shared" si="338"/>
        <v>0</v>
      </c>
      <c r="AF1745" s="346">
        <f t="shared" si="348"/>
        <v>0</v>
      </c>
      <c r="AG1745" s="346">
        <f>IF(C1745=Allgemeines!$C$12,SAV!$V1745-SAV!$AH1745,HLOOKUP(Allgemeines!$C$12-1,$AI$4:$AO$2000,ROW(C1745)-3,FALSE)-$AH1745)</f>
        <v>0</v>
      </c>
      <c r="AH1745" s="346">
        <f>HLOOKUP(Allgemeines!$C$12,$AI$4:$AO$2000,ROW(C1745)-3,FALSE)</f>
        <v>0</v>
      </c>
      <c r="AI1745" s="346">
        <f t="shared" si="339"/>
        <v>0</v>
      </c>
      <c r="AJ1745" s="346">
        <f t="shared" si="340"/>
        <v>0</v>
      </c>
      <c r="AK1745" s="346">
        <f t="shared" si="341"/>
        <v>0</v>
      </c>
      <c r="AL1745" s="346">
        <f t="shared" si="342"/>
        <v>0</v>
      </c>
      <c r="AM1745" s="346">
        <f t="shared" si="343"/>
        <v>0</v>
      </c>
      <c r="AN1745" s="346">
        <f t="shared" si="344"/>
        <v>0</v>
      </c>
      <c r="AO1745" s="346">
        <f t="shared" si="345"/>
        <v>0</v>
      </c>
    </row>
    <row r="1746" spans="1:41" x14ac:dyDescent="0.25">
      <c r="A1746" s="369"/>
      <c r="B1746" s="369"/>
      <c r="C1746" s="370"/>
      <c r="D1746" s="369"/>
      <c r="E1746" s="369"/>
      <c r="F1746" s="369"/>
      <c r="G1746" s="344">
        <f t="shared" si="346"/>
        <v>0</v>
      </c>
      <c r="H1746" s="369"/>
      <c r="I1746" s="369"/>
      <c r="J1746" s="369"/>
      <c r="K1746" s="369"/>
      <c r="L1746" s="369"/>
      <c r="M1746" s="369"/>
      <c r="N1746" s="369"/>
      <c r="O1746" s="369"/>
      <c r="P1746" s="371"/>
      <c r="Q1746" s="465">
        <f>IF(C1746&gt;Allgemeines!$C$12,0,SUM(G1746,H1746,J1746,K1746,M1746:N1746)-SUM(I1746,L1746,O1746:P1746))</f>
        <v>0</v>
      </c>
      <c r="R1746" s="369"/>
      <c r="S1746" s="369"/>
      <c r="T1746" s="369"/>
      <c r="U1746" s="369"/>
      <c r="V1746" s="344">
        <f t="shared" si="347"/>
        <v>0</v>
      </c>
      <c r="W1746" s="345">
        <f>IF(ISBLANK($B1746),0,VLOOKUP($B1746,Listen!$A$2:$C$45,2,FALSE))</f>
        <v>0</v>
      </c>
      <c r="X1746" s="345">
        <f>IF(ISBLANK($B1746),0,VLOOKUP($B1746,Listen!$A$2:$C$45,3,FALSE))</f>
        <v>0</v>
      </c>
      <c r="Y1746" s="372">
        <f t="shared" si="349"/>
        <v>0</v>
      </c>
      <c r="Z1746" s="372">
        <f t="shared" si="338"/>
        <v>0</v>
      </c>
      <c r="AA1746" s="372">
        <f t="shared" si="338"/>
        <v>0</v>
      </c>
      <c r="AB1746" s="372">
        <f t="shared" si="338"/>
        <v>0</v>
      </c>
      <c r="AC1746" s="372">
        <f t="shared" si="338"/>
        <v>0</v>
      </c>
      <c r="AD1746" s="372">
        <f t="shared" si="338"/>
        <v>0</v>
      </c>
      <c r="AE1746" s="372">
        <f t="shared" si="338"/>
        <v>0</v>
      </c>
      <c r="AF1746" s="346">
        <f t="shared" si="348"/>
        <v>0</v>
      </c>
      <c r="AG1746" s="346">
        <f>IF(C1746=Allgemeines!$C$12,SAV!$V1746-SAV!$AH1746,HLOOKUP(Allgemeines!$C$12-1,$AI$4:$AO$2000,ROW(C1746)-3,FALSE)-$AH1746)</f>
        <v>0</v>
      </c>
      <c r="AH1746" s="346">
        <f>HLOOKUP(Allgemeines!$C$12,$AI$4:$AO$2000,ROW(C1746)-3,FALSE)</f>
        <v>0</v>
      </c>
      <c r="AI1746" s="346">
        <f t="shared" si="339"/>
        <v>0</v>
      </c>
      <c r="AJ1746" s="346">
        <f t="shared" si="340"/>
        <v>0</v>
      </c>
      <c r="AK1746" s="346">
        <f t="shared" si="341"/>
        <v>0</v>
      </c>
      <c r="AL1746" s="346">
        <f t="shared" si="342"/>
        <v>0</v>
      </c>
      <c r="AM1746" s="346">
        <f t="shared" si="343"/>
        <v>0</v>
      </c>
      <c r="AN1746" s="346">
        <f t="shared" si="344"/>
        <v>0</v>
      </c>
      <c r="AO1746" s="346">
        <f t="shared" si="345"/>
        <v>0</v>
      </c>
    </row>
    <row r="1747" spans="1:41" x14ac:dyDescent="0.25">
      <c r="A1747" s="369"/>
      <c r="B1747" s="369"/>
      <c r="C1747" s="370"/>
      <c r="D1747" s="369"/>
      <c r="E1747" s="369"/>
      <c r="F1747" s="369"/>
      <c r="G1747" s="344">
        <f t="shared" si="346"/>
        <v>0</v>
      </c>
      <c r="H1747" s="369"/>
      <c r="I1747" s="369"/>
      <c r="J1747" s="369"/>
      <c r="K1747" s="369"/>
      <c r="L1747" s="369"/>
      <c r="M1747" s="369"/>
      <c r="N1747" s="369"/>
      <c r="O1747" s="369"/>
      <c r="P1747" s="371"/>
      <c r="Q1747" s="465">
        <f>IF(C1747&gt;Allgemeines!$C$12,0,SUM(G1747,H1747,J1747,K1747,M1747:N1747)-SUM(I1747,L1747,O1747:P1747))</f>
        <v>0</v>
      </c>
      <c r="R1747" s="369"/>
      <c r="S1747" s="369"/>
      <c r="T1747" s="369"/>
      <c r="U1747" s="369"/>
      <c r="V1747" s="344">
        <f t="shared" si="347"/>
        <v>0</v>
      </c>
      <c r="W1747" s="345">
        <f>IF(ISBLANK($B1747),0,VLOOKUP($B1747,Listen!$A$2:$C$45,2,FALSE))</f>
        <v>0</v>
      </c>
      <c r="X1747" s="345">
        <f>IF(ISBLANK($B1747),0,VLOOKUP($B1747,Listen!$A$2:$C$45,3,FALSE))</f>
        <v>0</v>
      </c>
      <c r="Y1747" s="372">
        <f t="shared" si="349"/>
        <v>0</v>
      </c>
      <c r="Z1747" s="372">
        <f t="shared" si="338"/>
        <v>0</v>
      </c>
      <c r="AA1747" s="372">
        <f t="shared" si="338"/>
        <v>0</v>
      </c>
      <c r="AB1747" s="372">
        <f t="shared" si="338"/>
        <v>0</v>
      </c>
      <c r="AC1747" s="372">
        <f t="shared" si="338"/>
        <v>0</v>
      </c>
      <c r="AD1747" s="372">
        <f t="shared" si="338"/>
        <v>0</v>
      </c>
      <c r="AE1747" s="372">
        <f t="shared" si="338"/>
        <v>0</v>
      </c>
      <c r="AF1747" s="346">
        <f t="shared" si="348"/>
        <v>0</v>
      </c>
      <c r="AG1747" s="346">
        <f>IF(C1747=Allgemeines!$C$12,SAV!$V1747-SAV!$AH1747,HLOOKUP(Allgemeines!$C$12-1,$AI$4:$AO$2000,ROW(C1747)-3,FALSE)-$AH1747)</f>
        <v>0</v>
      </c>
      <c r="AH1747" s="346">
        <f>HLOOKUP(Allgemeines!$C$12,$AI$4:$AO$2000,ROW(C1747)-3,FALSE)</f>
        <v>0</v>
      </c>
      <c r="AI1747" s="346">
        <f t="shared" si="339"/>
        <v>0</v>
      </c>
      <c r="AJ1747" s="346">
        <f t="shared" si="340"/>
        <v>0</v>
      </c>
      <c r="AK1747" s="346">
        <f t="shared" si="341"/>
        <v>0</v>
      </c>
      <c r="AL1747" s="346">
        <f t="shared" si="342"/>
        <v>0</v>
      </c>
      <c r="AM1747" s="346">
        <f t="shared" si="343"/>
        <v>0</v>
      </c>
      <c r="AN1747" s="346">
        <f t="shared" si="344"/>
        <v>0</v>
      </c>
      <c r="AO1747" s="346">
        <f t="shared" si="345"/>
        <v>0</v>
      </c>
    </row>
    <row r="1748" spans="1:41" x14ac:dyDescent="0.25">
      <c r="A1748" s="369"/>
      <c r="B1748" s="369"/>
      <c r="C1748" s="370"/>
      <c r="D1748" s="369"/>
      <c r="E1748" s="369"/>
      <c r="F1748" s="369"/>
      <c r="G1748" s="344">
        <f t="shared" si="346"/>
        <v>0</v>
      </c>
      <c r="H1748" s="369"/>
      <c r="I1748" s="369"/>
      <c r="J1748" s="369"/>
      <c r="K1748" s="369"/>
      <c r="L1748" s="369"/>
      <c r="M1748" s="369"/>
      <c r="N1748" s="369"/>
      <c r="O1748" s="369"/>
      <c r="P1748" s="371"/>
      <c r="Q1748" s="465">
        <f>IF(C1748&gt;Allgemeines!$C$12,0,SUM(G1748,H1748,J1748,K1748,M1748:N1748)-SUM(I1748,L1748,O1748:P1748))</f>
        <v>0</v>
      </c>
      <c r="R1748" s="369"/>
      <c r="S1748" s="369"/>
      <c r="T1748" s="369"/>
      <c r="U1748" s="369"/>
      <c r="V1748" s="344">
        <f t="shared" si="347"/>
        <v>0</v>
      </c>
      <c r="W1748" s="345">
        <f>IF(ISBLANK($B1748),0,VLOOKUP($B1748,Listen!$A$2:$C$45,2,FALSE))</f>
        <v>0</v>
      </c>
      <c r="X1748" s="345">
        <f>IF(ISBLANK($B1748),0,VLOOKUP($B1748,Listen!$A$2:$C$45,3,FALSE))</f>
        <v>0</v>
      </c>
      <c r="Y1748" s="372">
        <f t="shared" si="349"/>
        <v>0</v>
      </c>
      <c r="Z1748" s="372">
        <f t="shared" si="338"/>
        <v>0</v>
      </c>
      <c r="AA1748" s="372">
        <f t="shared" si="338"/>
        <v>0</v>
      </c>
      <c r="AB1748" s="372">
        <f t="shared" si="338"/>
        <v>0</v>
      </c>
      <c r="AC1748" s="372">
        <f t="shared" si="338"/>
        <v>0</v>
      </c>
      <c r="AD1748" s="372">
        <f t="shared" si="338"/>
        <v>0</v>
      </c>
      <c r="AE1748" s="372">
        <f t="shared" si="338"/>
        <v>0</v>
      </c>
      <c r="AF1748" s="346">
        <f t="shared" si="348"/>
        <v>0</v>
      </c>
      <c r="AG1748" s="346">
        <f>IF(C1748=Allgemeines!$C$12,SAV!$V1748-SAV!$AH1748,HLOOKUP(Allgemeines!$C$12-1,$AI$4:$AO$2000,ROW(C1748)-3,FALSE)-$AH1748)</f>
        <v>0</v>
      </c>
      <c r="AH1748" s="346">
        <f>HLOOKUP(Allgemeines!$C$12,$AI$4:$AO$2000,ROW(C1748)-3,FALSE)</f>
        <v>0</v>
      </c>
      <c r="AI1748" s="346">
        <f t="shared" si="339"/>
        <v>0</v>
      </c>
      <c r="AJ1748" s="346">
        <f t="shared" si="340"/>
        <v>0</v>
      </c>
      <c r="AK1748" s="346">
        <f t="shared" si="341"/>
        <v>0</v>
      </c>
      <c r="AL1748" s="346">
        <f t="shared" si="342"/>
        <v>0</v>
      </c>
      <c r="AM1748" s="346">
        <f t="shared" si="343"/>
        <v>0</v>
      </c>
      <c r="AN1748" s="346">
        <f t="shared" si="344"/>
        <v>0</v>
      </c>
      <c r="AO1748" s="346">
        <f t="shared" si="345"/>
        <v>0</v>
      </c>
    </row>
    <row r="1749" spans="1:41" x14ac:dyDescent="0.25">
      <c r="A1749" s="369"/>
      <c r="B1749" s="369"/>
      <c r="C1749" s="370"/>
      <c r="D1749" s="369"/>
      <c r="E1749" s="369"/>
      <c r="F1749" s="369"/>
      <c r="G1749" s="344">
        <f t="shared" si="346"/>
        <v>0</v>
      </c>
      <c r="H1749" s="369"/>
      <c r="I1749" s="369"/>
      <c r="J1749" s="369"/>
      <c r="K1749" s="369"/>
      <c r="L1749" s="369"/>
      <c r="M1749" s="369"/>
      <c r="N1749" s="369"/>
      <c r="O1749" s="369"/>
      <c r="P1749" s="371"/>
      <c r="Q1749" s="465">
        <f>IF(C1749&gt;Allgemeines!$C$12,0,SUM(G1749,H1749,J1749,K1749,M1749:N1749)-SUM(I1749,L1749,O1749:P1749))</f>
        <v>0</v>
      </c>
      <c r="R1749" s="369"/>
      <c r="S1749" s="369"/>
      <c r="T1749" s="369"/>
      <c r="U1749" s="369"/>
      <c r="V1749" s="344">
        <f t="shared" si="347"/>
        <v>0</v>
      </c>
      <c r="W1749" s="345">
        <f>IF(ISBLANK($B1749),0,VLOOKUP($B1749,Listen!$A$2:$C$45,2,FALSE))</f>
        <v>0</v>
      </c>
      <c r="X1749" s="345">
        <f>IF(ISBLANK($B1749),0,VLOOKUP($B1749,Listen!$A$2:$C$45,3,FALSE))</f>
        <v>0</v>
      </c>
      <c r="Y1749" s="372">
        <f t="shared" si="349"/>
        <v>0</v>
      </c>
      <c r="Z1749" s="372">
        <f t="shared" si="338"/>
        <v>0</v>
      </c>
      <c r="AA1749" s="372">
        <f t="shared" si="338"/>
        <v>0</v>
      </c>
      <c r="AB1749" s="372">
        <f t="shared" si="338"/>
        <v>0</v>
      </c>
      <c r="AC1749" s="372">
        <f t="shared" si="338"/>
        <v>0</v>
      </c>
      <c r="AD1749" s="372">
        <f t="shared" si="338"/>
        <v>0</v>
      </c>
      <c r="AE1749" s="372">
        <f t="shared" si="338"/>
        <v>0</v>
      </c>
      <c r="AF1749" s="346">
        <f t="shared" si="348"/>
        <v>0</v>
      </c>
      <c r="AG1749" s="346">
        <f>IF(C1749=Allgemeines!$C$12,SAV!$V1749-SAV!$AH1749,HLOOKUP(Allgemeines!$C$12-1,$AI$4:$AO$2000,ROW(C1749)-3,FALSE)-$AH1749)</f>
        <v>0</v>
      </c>
      <c r="AH1749" s="346">
        <f>HLOOKUP(Allgemeines!$C$12,$AI$4:$AO$2000,ROW(C1749)-3,FALSE)</f>
        <v>0</v>
      </c>
      <c r="AI1749" s="346">
        <f t="shared" si="339"/>
        <v>0</v>
      </c>
      <c r="AJ1749" s="346">
        <f t="shared" si="340"/>
        <v>0</v>
      </c>
      <c r="AK1749" s="346">
        <f t="shared" si="341"/>
        <v>0</v>
      </c>
      <c r="AL1749" s="346">
        <f t="shared" si="342"/>
        <v>0</v>
      </c>
      <c r="AM1749" s="346">
        <f t="shared" si="343"/>
        <v>0</v>
      </c>
      <c r="AN1749" s="346">
        <f t="shared" si="344"/>
        <v>0</v>
      </c>
      <c r="AO1749" s="346">
        <f t="shared" si="345"/>
        <v>0</v>
      </c>
    </row>
    <row r="1750" spans="1:41" x14ac:dyDescent="0.25">
      <c r="A1750" s="369"/>
      <c r="B1750" s="369"/>
      <c r="C1750" s="370"/>
      <c r="D1750" s="369"/>
      <c r="E1750" s="369"/>
      <c r="F1750" s="369"/>
      <c r="G1750" s="344">
        <f t="shared" si="346"/>
        <v>0</v>
      </c>
      <c r="H1750" s="369"/>
      <c r="I1750" s="369"/>
      <c r="J1750" s="369"/>
      <c r="K1750" s="369"/>
      <c r="L1750" s="369"/>
      <c r="M1750" s="369"/>
      <c r="N1750" s="369"/>
      <c r="O1750" s="369"/>
      <c r="P1750" s="371"/>
      <c r="Q1750" s="465">
        <f>IF(C1750&gt;Allgemeines!$C$12,0,SUM(G1750,H1750,J1750,K1750,M1750:N1750)-SUM(I1750,L1750,O1750:P1750))</f>
        <v>0</v>
      </c>
      <c r="R1750" s="369"/>
      <c r="S1750" s="369"/>
      <c r="T1750" s="369"/>
      <c r="U1750" s="369"/>
      <c r="V1750" s="344">
        <f t="shared" si="347"/>
        <v>0</v>
      </c>
      <c r="W1750" s="345">
        <f>IF(ISBLANK($B1750),0,VLOOKUP($B1750,Listen!$A$2:$C$45,2,FALSE))</f>
        <v>0</v>
      </c>
      <c r="X1750" s="345">
        <f>IF(ISBLANK($B1750),0,VLOOKUP($B1750,Listen!$A$2:$C$45,3,FALSE))</f>
        <v>0</v>
      </c>
      <c r="Y1750" s="372">
        <f t="shared" si="349"/>
        <v>0</v>
      </c>
      <c r="Z1750" s="372">
        <f t="shared" si="338"/>
        <v>0</v>
      </c>
      <c r="AA1750" s="372">
        <f t="shared" si="338"/>
        <v>0</v>
      </c>
      <c r="AB1750" s="372">
        <f t="shared" si="338"/>
        <v>0</v>
      </c>
      <c r="AC1750" s="372">
        <f t="shared" si="338"/>
        <v>0</v>
      </c>
      <c r="AD1750" s="372">
        <f t="shared" si="338"/>
        <v>0</v>
      </c>
      <c r="AE1750" s="372">
        <f t="shared" si="338"/>
        <v>0</v>
      </c>
      <c r="AF1750" s="346">
        <f t="shared" si="348"/>
        <v>0</v>
      </c>
      <c r="AG1750" s="346">
        <f>IF(C1750=Allgemeines!$C$12,SAV!$V1750-SAV!$AH1750,HLOOKUP(Allgemeines!$C$12-1,$AI$4:$AO$2000,ROW(C1750)-3,FALSE)-$AH1750)</f>
        <v>0</v>
      </c>
      <c r="AH1750" s="346">
        <f>HLOOKUP(Allgemeines!$C$12,$AI$4:$AO$2000,ROW(C1750)-3,FALSE)</f>
        <v>0</v>
      </c>
      <c r="AI1750" s="346">
        <f t="shared" si="339"/>
        <v>0</v>
      </c>
      <c r="AJ1750" s="346">
        <f t="shared" si="340"/>
        <v>0</v>
      </c>
      <c r="AK1750" s="346">
        <f t="shared" si="341"/>
        <v>0</v>
      </c>
      <c r="AL1750" s="346">
        <f t="shared" si="342"/>
        <v>0</v>
      </c>
      <c r="AM1750" s="346">
        <f t="shared" si="343"/>
        <v>0</v>
      </c>
      <c r="AN1750" s="346">
        <f t="shared" si="344"/>
        <v>0</v>
      </c>
      <c r="AO1750" s="346">
        <f t="shared" si="345"/>
        <v>0</v>
      </c>
    </row>
    <row r="1751" spans="1:41" x14ac:dyDescent="0.25">
      <c r="A1751" s="369"/>
      <c r="B1751" s="369"/>
      <c r="C1751" s="370"/>
      <c r="D1751" s="369"/>
      <c r="E1751" s="369"/>
      <c r="F1751" s="369"/>
      <c r="G1751" s="344">
        <f t="shared" si="346"/>
        <v>0</v>
      </c>
      <c r="H1751" s="369"/>
      <c r="I1751" s="369"/>
      <c r="J1751" s="369"/>
      <c r="K1751" s="369"/>
      <c r="L1751" s="369"/>
      <c r="M1751" s="369"/>
      <c r="N1751" s="369"/>
      <c r="O1751" s="369"/>
      <c r="P1751" s="371"/>
      <c r="Q1751" s="465">
        <f>IF(C1751&gt;Allgemeines!$C$12,0,SUM(G1751,H1751,J1751,K1751,M1751:N1751)-SUM(I1751,L1751,O1751:P1751))</f>
        <v>0</v>
      </c>
      <c r="R1751" s="369"/>
      <c r="S1751" s="369"/>
      <c r="T1751" s="369"/>
      <c r="U1751" s="369"/>
      <c r="V1751" s="344">
        <f t="shared" si="347"/>
        <v>0</v>
      </c>
      <c r="W1751" s="345">
        <f>IF(ISBLANK($B1751),0,VLOOKUP($B1751,Listen!$A$2:$C$45,2,FALSE))</f>
        <v>0</v>
      </c>
      <c r="X1751" s="345">
        <f>IF(ISBLANK($B1751),0,VLOOKUP($B1751,Listen!$A$2:$C$45,3,FALSE))</f>
        <v>0</v>
      </c>
      <c r="Y1751" s="372">
        <f t="shared" si="349"/>
        <v>0</v>
      </c>
      <c r="Z1751" s="372">
        <f t="shared" si="338"/>
        <v>0</v>
      </c>
      <c r="AA1751" s="372">
        <f t="shared" si="338"/>
        <v>0</v>
      </c>
      <c r="AB1751" s="372">
        <f t="shared" si="338"/>
        <v>0</v>
      </c>
      <c r="AC1751" s="372">
        <f t="shared" si="338"/>
        <v>0</v>
      </c>
      <c r="AD1751" s="372">
        <f t="shared" si="338"/>
        <v>0</v>
      </c>
      <c r="AE1751" s="372">
        <f t="shared" si="338"/>
        <v>0</v>
      </c>
      <c r="AF1751" s="346">
        <f t="shared" si="348"/>
        <v>0</v>
      </c>
      <c r="AG1751" s="346">
        <f>IF(C1751=Allgemeines!$C$12,SAV!$V1751-SAV!$AH1751,HLOOKUP(Allgemeines!$C$12-1,$AI$4:$AO$2000,ROW(C1751)-3,FALSE)-$AH1751)</f>
        <v>0</v>
      </c>
      <c r="AH1751" s="346">
        <f>HLOOKUP(Allgemeines!$C$12,$AI$4:$AO$2000,ROW(C1751)-3,FALSE)</f>
        <v>0</v>
      </c>
      <c r="AI1751" s="346">
        <f t="shared" si="339"/>
        <v>0</v>
      </c>
      <c r="AJ1751" s="346">
        <f t="shared" si="340"/>
        <v>0</v>
      </c>
      <c r="AK1751" s="346">
        <f t="shared" si="341"/>
        <v>0</v>
      </c>
      <c r="AL1751" s="346">
        <f t="shared" si="342"/>
        <v>0</v>
      </c>
      <c r="AM1751" s="346">
        <f t="shared" si="343"/>
        <v>0</v>
      </c>
      <c r="AN1751" s="346">
        <f t="shared" si="344"/>
        <v>0</v>
      </c>
      <c r="AO1751" s="346">
        <f t="shared" si="345"/>
        <v>0</v>
      </c>
    </row>
    <row r="1752" spans="1:41" x14ac:dyDescent="0.25">
      <c r="A1752" s="369"/>
      <c r="B1752" s="369"/>
      <c r="C1752" s="370"/>
      <c r="D1752" s="369"/>
      <c r="E1752" s="369"/>
      <c r="F1752" s="369"/>
      <c r="G1752" s="344">
        <f t="shared" si="346"/>
        <v>0</v>
      </c>
      <c r="H1752" s="369"/>
      <c r="I1752" s="369"/>
      <c r="J1752" s="369"/>
      <c r="K1752" s="369"/>
      <c r="L1752" s="369"/>
      <c r="M1752" s="369"/>
      <c r="N1752" s="369"/>
      <c r="O1752" s="369"/>
      <c r="P1752" s="371"/>
      <c r="Q1752" s="465">
        <f>IF(C1752&gt;Allgemeines!$C$12,0,SUM(G1752,H1752,J1752,K1752,M1752:N1752)-SUM(I1752,L1752,O1752:P1752))</f>
        <v>0</v>
      </c>
      <c r="R1752" s="369"/>
      <c r="S1752" s="369"/>
      <c r="T1752" s="369"/>
      <c r="U1752" s="369"/>
      <c r="V1752" s="344">
        <f t="shared" si="347"/>
        <v>0</v>
      </c>
      <c r="W1752" s="345">
        <f>IF(ISBLANK($B1752),0,VLOOKUP($B1752,Listen!$A$2:$C$45,2,FALSE))</f>
        <v>0</v>
      </c>
      <c r="X1752" s="345">
        <f>IF(ISBLANK($B1752),0,VLOOKUP($B1752,Listen!$A$2:$C$45,3,FALSE))</f>
        <v>0</v>
      </c>
      <c r="Y1752" s="372">
        <f t="shared" si="349"/>
        <v>0</v>
      </c>
      <c r="Z1752" s="372">
        <f t="shared" si="338"/>
        <v>0</v>
      </c>
      <c r="AA1752" s="372">
        <f t="shared" si="338"/>
        <v>0</v>
      </c>
      <c r="AB1752" s="372">
        <f t="shared" si="338"/>
        <v>0</v>
      </c>
      <c r="AC1752" s="372">
        <f t="shared" si="338"/>
        <v>0</v>
      </c>
      <c r="AD1752" s="372">
        <f t="shared" si="338"/>
        <v>0</v>
      </c>
      <c r="AE1752" s="372">
        <f t="shared" si="338"/>
        <v>0</v>
      </c>
      <c r="AF1752" s="346">
        <f t="shared" si="348"/>
        <v>0</v>
      </c>
      <c r="AG1752" s="346">
        <f>IF(C1752=Allgemeines!$C$12,SAV!$V1752-SAV!$AH1752,HLOOKUP(Allgemeines!$C$12-1,$AI$4:$AO$2000,ROW(C1752)-3,FALSE)-$AH1752)</f>
        <v>0</v>
      </c>
      <c r="AH1752" s="346">
        <f>HLOOKUP(Allgemeines!$C$12,$AI$4:$AO$2000,ROW(C1752)-3,FALSE)</f>
        <v>0</v>
      </c>
      <c r="AI1752" s="346">
        <f t="shared" si="339"/>
        <v>0</v>
      </c>
      <c r="AJ1752" s="346">
        <f t="shared" si="340"/>
        <v>0</v>
      </c>
      <c r="AK1752" s="346">
        <f t="shared" si="341"/>
        <v>0</v>
      </c>
      <c r="AL1752" s="346">
        <f t="shared" si="342"/>
        <v>0</v>
      </c>
      <c r="AM1752" s="346">
        <f t="shared" si="343"/>
        <v>0</v>
      </c>
      <c r="AN1752" s="346">
        <f t="shared" si="344"/>
        <v>0</v>
      </c>
      <c r="AO1752" s="346">
        <f t="shared" si="345"/>
        <v>0</v>
      </c>
    </row>
    <row r="1753" spans="1:41" x14ac:dyDescent="0.25">
      <c r="A1753" s="369"/>
      <c r="B1753" s="369"/>
      <c r="C1753" s="370"/>
      <c r="D1753" s="369"/>
      <c r="E1753" s="369"/>
      <c r="F1753" s="369"/>
      <c r="G1753" s="344">
        <f t="shared" si="346"/>
        <v>0</v>
      </c>
      <c r="H1753" s="369"/>
      <c r="I1753" s="369"/>
      <c r="J1753" s="369"/>
      <c r="K1753" s="369"/>
      <c r="L1753" s="369"/>
      <c r="M1753" s="369"/>
      <c r="N1753" s="369"/>
      <c r="O1753" s="369"/>
      <c r="P1753" s="371"/>
      <c r="Q1753" s="465">
        <f>IF(C1753&gt;Allgemeines!$C$12,0,SUM(G1753,H1753,J1753,K1753,M1753:N1753)-SUM(I1753,L1753,O1753:P1753))</f>
        <v>0</v>
      </c>
      <c r="R1753" s="369"/>
      <c r="S1753" s="369"/>
      <c r="T1753" s="369"/>
      <c r="U1753" s="369"/>
      <c r="V1753" s="344">
        <f t="shared" si="347"/>
        <v>0</v>
      </c>
      <c r="W1753" s="345">
        <f>IF(ISBLANK($B1753),0,VLOOKUP($B1753,Listen!$A$2:$C$45,2,FALSE))</f>
        <v>0</v>
      </c>
      <c r="X1753" s="345">
        <f>IF(ISBLANK($B1753),0,VLOOKUP($B1753,Listen!$A$2:$C$45,3,FALSE))</f>
        <v>0</v>
      </c>
      <c r="Y1753" s="372">
        <f t="shared" si="349"/>
        <v>0</v>
      </c>
      <c r="Z1753" s="372">
        <f t="shared" si="338"/>
        <v>0</v>
      </c>
      <c r="AA1753" s="372">
        <f t="shared" si="338"/>
        <v>0</v>
      </c>
      <c r="AB1753" s="372">
        <f t="shared" si="338"/>
        <v>0</v>
      </c>
      <c r="AC1753" s="372">
        <f t="shared" si="338"/>
        <v>0</v>
      </c>
      <c r="AD1753" s="372">
        <f t="shared" si="338"/>
        <v>0</v>
      </c>
      <c r="AE1753" s="372">
        <f t="shared" si="338"/>
        <v>0</v>
      </c>
      <c r="AF1753" s="346">
        <f t="shared" si="348"/>
        <v>0</v>
      </c>
      <c r="AG1753" s="346">
        <f>IF(C1753=Allgemeines!$C$12,SAV!$V1753-SAV!$AH1753,HLOOKUP(Allgemeines!$C$12-1,$AI$4:$AO$2000,ROW(C1753)-3,FALSE)-$AH1753)</f>
        <v>0</v>
      </c>
      <c r="AH1753" s="346">
        <f>HLOOKUP(Allgemeines!$C$12,$AI$4:$AO$2000,ROW(C1753)-3,FALSE)</f>
        <v>0</v>
      </c>
      <c r="AI1753" s="346">
        <f t="shared" si="339"/>
        <v>0</v>
      </c>
      <c r="AJ1753" s="346">
        <f t="shared" si="340"/>
        <v>0</v>
      </c>
      <c r="AK1753" s="346">
        <f t="shared" si="341"/>
        <v>0</v>
      </c>
      <c r="AL1753" s="346">
        <f t="shared" si="342"/>
        <v>0</v>
      </c>
      <c r="AM1753" s="346">
        <f t="shared" si="343"/>
        <v>0</v>
      </c>
      <c r="AN1753" s="346">
        <f t="shared" si="344"/>
        <v>0</v>
      </c>
      <c r="AO1753" s="346">
        <f t="shared" si="345"/>
        <v>0</v>
      </c>
    </row>
    <row r="1754" spans="1:41" x14ac:dyDescent="0.25">
      <c r="A1754" s="369"/>
      <c r="B1754" s="369"/>
      <c r="C1754" s="370"/>
      <c r="D1754" s="369"/>
      <c r="E1754" s="369"/>
      <c r="F1754" s="369"/>
      <c r="G1754" s="344">
        <f t="shared" si="346"/>
        <v>0</v>
      </c>
      <c r="H1754" s="369"/>
      <c r="I1754" s="369"/>
      <c r="J1754" s="369"/>
      <c r="K1754" s="369"/>
      <c r="L1754" s="369"/>
      <c r="M1754" s="369"/>
      <c r="N1754" s="369"/>
      <c r="O1754" s="369"/>
      <c r="P1754" s="371"/>
      <c r="Q1754" s="465">
        <f>IF(C1754&gt;Allgemeines!$C$12,0,SUM(G1754,H1754,J1754,K1754,M1754:N1754)-SUM(I1754,L1754,O1754:P1754))</f>
        <v>0</v>
      </c>
      <c r="R1754" s="369"/>
      <c r="S1754" s="369"/>
      <c r="T1754" s="369"/>
      <c r="U1754" s="369"/>
      <c r="V1754" s="344">
        <f t="shared" si="347"/>
        <v>0</v>
      </c>
      <c r="W1754" s="345">
        <f>IF(ISBLANK($B1754),0,VLOOKUP($B1754,Listen!$A$2:$C$45,2,FALSE))</f>
        <v>0</v>
      </c>
      <c r="X1754" s="345">
        <f>IF(ISBLANK($B1754),0,VLOOKUP($B1754,Listen!$A$2:$C$45,3,FALSE))</f>
        <v>0</v>
      </c>
      <c r="Y1754" s="372">
        <f t="shared" si="349"/>
        <v>0</v>
      </c>
      <c r="Z1754" s="372">
        <f t="shared" si="338"/>
        <v>0</v>
      </c>
      <c r="AA1754" s="372">
        <f t="shared" si="338"/>
        <v>0</v>
      </c>
      <c r="AB1754" s="372">
        <f t="shared" si="338"/>
        <v>0</v>
      </c>
      <c r="AC1754" s="372">
        <f t="shared" si="338"/>
        <v>0</v>
      </c>
      <c r="AD1754" s="372">
        <f t="shared" si="338"/>
        <v>0</v>
      </c>
      <c r="AE1754" s="372">
        <f t="shared" si="338"/>
        <v>0</v>
      </c>
      <c r="AF1754" s="346">
        <f t="shared" si="348"/>
        <v>0</v>
      </c>
      <c r="AG1754" s="346">
        <f>IF(C1754=Allgemeines!$C$12,SAV!$V1754-SAV!$AH1754,HLOOKUP(Allgemeines!$C$12-1,$AI$4:$AO$2000,ROW(C1754)-3,FALSE)-$AH1754)</f>
        <v>0</v>
      </c>
      <c r="AH1754" s="346">
        <f>HLOOKUP(Allgemeines!$C$12,$AI$4:$AO$2000,ROW(C1754)-3,FALSE)</f>
        <v>0</v>
      </c>
      <c r="AI1754" s="346">
        <f t="shared" si="339"/>
        <v>0</v>
      </c>
      <c r="AJ1754" s="346">
        <f t="shared" si="340"/>
        <v>0</v>
      </c>
      <c r="AK1754" s="346">
        <f t="shared" si="341"/>
        <v>0</v>
      </c>
      <c r="AL1754" s="346">
        <f t="shared" si="342"/>
        <v>0</v>
      </c>
      <c r="AM1754" s="346">
        <f t="shared" si="343"/>
        <v>0</v>
      </c>
      <c r="AN1754" s="346">
        <f t="shared" si="344"/>
        <v>0</v>
      </c>
      <c r="AO1754" s="346">
        <f t="shared" si="345"/>
        <v>0</v>
      </c>
    </row>
    <row r="1755" spans="1:41" x14ac:dyDescent="0.25">
      <c r="A1755" s="369"/>
      <c r="B1755" s="369"/>
      <c r="C1755" s="370"/>
      <c r="D1755" s="369"/>
      <c r="E1755" s="369"/>
      <c r="F1755" s="369"/>
      <c r="G1755" s="344">
        <f t="shared" si="346"/>
        <v>0</v>
      </c>
      <c r="H1755" s="369"/>
      <c r="I1755" s="369"/>
      <c r="J1755" s="369"/>
      <c r="K1755" s="369"/>
      <c r="L1755" s="369"/>
      <c r="M1755" s="369"/>
      <c r="N1755" s="369"/>
      <c r="O1755" s="369"/>
      <c r="P1755" s="371"/>
      <c r="Q1755" s="465">
        <f>IF(C1755&gt;Allgemeines!$C$12,0,SUM(G1755,H1755,J1755,K1755,M1755:N1755)-SUM(I1755,L1755,O1755:P1755))</f>
        <v>0</v>
      </c>
      <c r="R1755" s="369"/>
      <c r="S1755" s="369"/>
      <c r="T1755" s="369"/>
      <c r="U1755" s="369"/>
      <c r="V1755" s="344">
        <f t="shared" si="347"/>
        <v>0</v>
      </c>
      <c r="W1755" s="345">
        <f>IF(ISBLANK($B1755),0,VLOOKUP($B1755,Listen!$A$2:$C$45,2,FALSE))</f>
        <v>0</v>
      </c>
      <c r="X1755" s="345">
        <f>IF(ISBLANK($B1755),0,VLOOKUP($B1755,Listen!$A$2:$C$45,3,FALSE))</f>
        <v>0</v>
      </c>
      <c r="Y1755" s="372">
        <f t="shared" si="349"/>
        <v>0</v>
      </c>
      <c r="Z1755" s="372">
        <f t="shared" si="338"/>
        <v>0</v>
      </c>
      <c r="AA1755" s="372">
        <f t="shared" si="338"/>
        <v>0</v>
      </c>
      <c r="AB1755" s="372">
        <f t="shared" si="338"/>
        <v>0</v>
      </c>
      <c r="AC1755" s="372">
        <f t="shared" si="338"/>
        <v>0</v>
      </c>
      <c r="AD1755" s="372">
        <f t="shared" si="338"/>
        <v>0</v>
      </c>
      <c r="AE1755" s="372">
        <f t="shared" si="338"/>
        <v>0</v>
      </c>
      <c r="AF1755" s="346">
        <f t="shared" si="348"/>
        <v>0</v>
      </c>
      <c r="AG1755" s="346">
        <f>IF(C1755=Allgemeines!$C$12,SAV!$V1755-SAV!$AH1755,HLOOKUP(Allgemeines!$C$12-1,$AI$4:$AO$2000,ROW(C1755)-3,FALSE)-$AH1755)</f>
        <v>0</v>
      </c>
      <c r="AH1755" s="346">
        <f>HLOOKUP(Allgemeines!$C$12,$AI$4:$AO$2000,ROW(C1755)-3,FALSE)</f>
        <v>0</v>
      </c>
      <c r="AI1755" s="346">
        <f t="shared" si="339"/>
        <v>0</v>
      </c>
      <c r="AJ1755" s="346">
        <f t="shared" si="340"/>
        <v>0</v>
      </c>
      <c r="AK1755" s="346">
        <f t="shared" si="341"/>
        <v>0</v>
      </c>
      <c r="AL1755" s="346">
        <f t="shared" si="342"/>
        <v>0</v>
      </c>
      <c r="AM1755" s="346">
        <f t="shared" si="343"/>
        <v>0</v>
      </c>
      <c r="AN1755" s="346">
        <f t="shared" si="344"/>
        <v>0</v>
      </c>
      <c r="AO1755" s="346">
        <f t="shared" si="345"/>
        <v>0</v>
      </c>
    </row>
    <row r="1756" spans="1:41" x14ac:dyDescent="0.25">
      <c r="A1756" s="369"/>
      <c r="B1756" s="369"/>
      <c r="C1756" s="370"/>
      <c r="D1756" s="369"/>
      <c r="E1756" s="369"/>
      <c r="F1756" s="369"/>
      <c r="G1756" s="344">
        <f t="shared" si="346"/>
        <v>0</v>
      </c>
      <c r="H1756" s="369"/>
      <c r="I1756" s="369"/>
      <c r="J1756" s="369"/>
      <c r="K1756" s="369"/>
      <c r="L1756" s="369"/>
      <c r="M1756" s="369"/>
      <c r="N1756" s="369"/>
      <c r="O1756" s="369"/>
      <c r="P1756" s="371"/>
      <c r="Q1756" s="465">
        <f>IF(C1756&gt;Allgemeines!$C$12,0,SUM(G1756,H1756,J1756,K1756,M1756:N1756)-SUM(I1756,L1756,O1756:P1756))</f>
        <v>0</v>
      </c>
      <c r="R1756" s="369"/>
      <c r="S1756" s="369"/>
      <c r="T1756" s="369"/>
      <c r="U1756" s="369"/>
      <c r="V1756" s="344">
        <f t="shared" si="347"/>
        <v>0</v>
      </c>
      <c r="W1756" s="345">
        <f>IF(ISBLANK($B1756),0,VLOOKUP($B1756,Listen!$A$2:$C$45,2,FALSE))</f>
        <v>0</v>
      </c>
      <c r="X1756" s="345">
        <f>IF(ISBLANK($B1756),0,VLOOKUP($B1756,Listen!$A$2:$C$45,3,FALSE))</f>
        <v>0</v>
      </c>
      <c r="Y1756" s="372">
        <f t="shared" si="349"/>
        <v>0</v>
      </c>
      <c r="Z1756" s="372">
        <f t="shared" si="338"/>
        <v>0</v>
      </c>
      <c r="AA1756" s="372">
        <f t="shared" si="338"/>
        <v>0</v>
      </c>
      <c r="AB1756" s="372">
        <f t="shared" si="338"/>
        <v>0</v>
      </c>
      <c r="AC1756" s="372">
        <f t="shared" si="338"/>
        <v>0</v>
      </c>
      <c r="AD1756" s="372">
        <f t="shared" si="338"/>
        <v>0</v>
      </c>
      <c r="AE1756" s="372">
        <f t="shared" si="338"/>
        <v>0</v>
      </c>
      <c r="AF1756" s="346">
        <f t="shared" si="348"/>
        <v>0</v>
      </c>
      <c r="AG1756" s="346">
        <f>IF(C1756=Allgemeines!$C$12,SAV!$V1756-SAV!$AH1756,HLOOKUP(Allgemeines!$C$12-1,$AI$4:$AO$2000,ROW(C1756)-3,FALSE)-$AH1756)</f>
        <v>0</v>
      </c>
      <c r="AH1756" s="346">
        <f>HLOOKUP(Allgemeines!$C$12,$AI$4:$AO$2000,ROW(C1756)-3,FALSE)</f>
        <v>0</v>
      </c>
      <c r="AI1756" s="346">
        <f t="shared" si="339"/>
        <v>0</v>
      </c>
      <c r="AJ1756" s="346">
        <f t="shared" si="340"/>
        <v>0</v>
      </c>
      <c r="AK1756" s="346">
        <f t="shared" si="341"/>
        <v>0</v>
      </c>
      <c r="AL1756" s="346">
        <f t="shared" si="342"/>
        <v>0</v>
      </c>
      <c r="AM1756" s="346">
        <f t="shared" si="343"/>
        <v>0</v>
      </c>
      <c r="AN1756" s="346">
        <f t="shared" si="344"/>
        <v>0</v>
      </c>
      <c r="AO1756" s="346">
        <f t="shared" si="345"/>
        <v>0</v>
      </c>
    </row>
    <row r="1757" spans="1:41" x14ac:dyDescent="0.25">
      <c r="A1757" s="369"/>
      <c r="B1757" s="369"/>
      <c r="C1757" s="370"/>
      <c r="D1757" s="369"/>
      <c r="E1757" s="369"/>
      <c r="F1757" s="369"/>
      <c r="G1757" s="344">
        <f t="shared" si="346"/>
        <v>0</v>
      </c>
      <c r="H1757" s="369"/>
      <c r="I1757" s="369"/>
      <c r="J1757" s="369"/>
      <c r="K1757" s="369"/>
      <c r="L1757" s="369"/>
      <c r="M1757" s="369"/>
      <c r="N1757" s="369"/>
      <c r="O1757" s="369"/>
      <c r="P1757" s="371"/>
      <c r="Q1757" s="465">
        <f>IF(C1757&gt;Allgemeines!$C$12,0,SUM(G1757,H1757,J1757,K1757,M1757:N1757)-SUM(I1757,L1757,O1757:P1757))</f>
        <v>0</v>
      </c>
      <c r="R1757" s="369"/>
      <c r="S1757" s="369"/>
      <c r="T1757" s="369"/>
      <c r="U1757" s="369"/>
      <c r="V1757" s="344">
        <f t="shared" si="347"/>
        <v>0</v>
      </c>
      <c r="W1757" s="345">
        <f>IF(ISBLANK($B1757),0,VLOOKUP($B1757,Listen!$A$2:$C$45,2,FALSE))</f>
        <v>0</v>
      </c>
      <c r="X1757" s="345">
        <f>IF(ISBLANK($B1757),0,VLOOKUP($B1757,Listen!$A$2:$C$45,3,FALSE))</f>
        <v>0</v>
      </c>
      <c r="Y1757" s="372">
        <f t="shared" si="349"/>
        <v>0</v>
      </c>
      <c r="Z1757" s="372">
        <f t="shared" si="338"/>
        <v>0</v>
      </c>
      <c r="AA1757" s="372">
        <f t="shared" si="338"/>
        <v>0</v>
      </c>
      <c r="AB1757" s="372">
        <f t="shared" si="338"/>
        <v>0</v>
      </c>
      <c r="AC1757" s="372">
        <f t="shared" si="338"/>
        <v>0</v>
      </c>
      <c r="AD1757" s="372">
        <f t="shared" si="338"/>
        <v>0</v>
      </c>
      <c r="AE1757" s="372">
        <f t="shared" si="338"/>
        <v>0</v>
      </c>
      <c r="AF1757" s="346">
        <f t="shared" si="348"/>
        <v>0</v>
      </c>
      <c r="AG1757" s="346">
        <f>IF(C1757=Allgemeines!$C$12,SAV!$V1757-SAV!$AH1757,HLOOKUP(Allgemeines!$C$12-1,$AI$4:$AO$2000,ROW(C1757)-3,FALSE)-$AH1757)</f>
        <v>0</v>
      </c>
      <c r="AH1757" s="346">
        <f>HLOOKUP(Allgemeines!$C$12,$AI$4:$AO$2000,ROW(C1757)-3,FALSE)</f>
        <v>0</v>
      </c>
      <c r="AI1757" s="346">
        <f t="shared" si="339"/>
        <v>0</v>
      </c>
      <c r="AJ1757" s="346">
        <f t="shared" si="340"/>
        <v>0</v>
      </c>
      <c r="AK1757" s="346">
        <f t="shared" si="341"/>
        <v>0</v>
      </c>
      <c r="AL1757" s="346">
        <f t="shared" si="342"/>
        <v>0</v>
      </c>
      <c r="AM1757" s="346">
        <f t="shared" si="343"/>
        <v>0</v>
      </c>
      <c r="AN1757" s="346">
        <f t="shared" si="344"/>
        <v>0</v>
      </c>
      <c r="AO1757" s="346">
        <f t="shared" si="345"/>
        <v>0</v>
      </c>
    </row>
    <row r="1758" spans="1:41" x14ac:dyDescent="0.25">
      <c r="A1758" s="369"/>
      <c r="B1758" s="369"/>
      <c r="C1758" s="370"/>
      <c r="D1758" s="369"/>
      <c r="E1758" s="369"/>
      <c r="F1758" s="369"/>
      <c r="G1758" s="344">
        <f t="shared" si="346"/>
        <v>0</v>
      </c>
      <c r="H1758" s="369"/>
      <c r="I1758" s="369"/>
      <c r="J1758" s="369"/>
      <c r="K1758" s="369"/>
      <c r="L1758" s="369"/>
      <c r="M1758" s="369"/>
      <c r="N1758" s="369"/>
      <c r="O1758" s="369"/>
      <c r="P1758" s="371"/>
      <c r="Q1758" s="465">
        <f>IF(C1758&gt;Allgemeines!$C$12,0,SUM(G1758,H1758,J1758,K1758,M1758:N1758)-SUM(I1758,L1758,O1758:P1758))</f>
        <v>0</v>
      </c>
      <c r="R1758" s="369"/>
      <c r="S1758" s="369"/>
      <c r="T1758" s="369"/>
      <c r="U1758" s="369"/>
      <c r="V1758" s="344">
        <f t="shared" si="347"/>
        <v>0</v>
      </c>
      <c r="W1758" s="345">
        <f>IF(ISBLANK($B1758),0,VLOOKUP($B1758,Listen!$A$2:$C$45,2,FALSE))</f>
        <v>0</v>
      </c>
      <c r="X1758" s="345">
        <f>IF(ISBLANK($B1758),0,VLOOKUP($B1758,Listen!$A$2:$C$45,3,FALSE))</f>
        <v>0</v>
      </c>
      <c r="Y1758" s="372">
        <f t="shared" si="349"/>
        <v>0</v>
      </c>
      <c r="Z1758" s="372">
        <f t="shared" si="338"/>
        <v>0</v>
      </c>
      <c r="AA1758" s="372">
        <f t="shared" si="338"/>
        <v>0</v>
      </c>
      <c r="AB1758" s="372">
        <f t="shared" si="338"/>
        <v>0</v>
      </c>
      <c r="AC1758" s="372">
        <f t="shared" si="338"/>
        <v>0</v>
      </c>
      <c r="AD1758" s="372">
        <f t="shared" si="338"/>
        <v>0</v>
      </c>
      <c r="AE1758" s="372">
        <f t="shared" si="338"/>
        <v>0</v>
      </c>
      <c r="AF1758" s="346">
        <f t="shared" si="348"/>
        <v>0</v>
      </c>
      <c r="AG1758" s="346">
        <f>IF(C1758=Allgemeines!$C$12,SAV!$V1758-SAV!$AH1758,HLOOKUP(Allgemeines!$C$12-1,$AI$4:$AO$2000,ROW(C1758)-3,FALSE)-$AH1758)</f>
        <v>0</v>
      </c>
      <c r="AH1758" s="346">
        <f>HLOOKUP(Allgemeines!$C$12,$AI$4:$AO$2000,ROW(C1758)-3,FALSE)</f>
        <v>0</v>
      </c>
      <c r="AI1758" s="346">
        <f t="shared" si="339"/>
        <v>0</v>
      </c>
      <c r="AJ1758" s="346">
        <f t="shared" si="340"/>
        <v>0</v>
      </c>
      <c r="AK1758" s="346">
        <f t="shared" si="341"/>
        <v>0</v>
      </c>
      <c r="AL1758" s="346">
        <f t="shared" si="342"/>
        <v>0</v>
      </c>
      <c r="AM1758" s="346">
        <f t="shared" si="343"/>
        <v>0</v>
      </c>
      <c r="AN1758" s="346">
        <f t="shared" si="344"/>
        <v>0</v>
      </c>
      <c r="AO1758" s="346">
        <f t="shared" si="345"/>
        <v>0</v>
      </c>
    </row>
    <row r="1759" spans="1:41" x14ac:dyDescent="0.25">
      <c r="A1759" s="369"/>
      <c r="B1759" s="369"/>
      <c r="C1759" s="370"/>
      <c r="D1759" s="369"/>
      <c r="E1759" s="369"/>
      <c r="F1759" s="369"/>
      <c r="G1759" s="344">
        <f t="shared" si="346"/>
        <v>0</v>
      </c>
      <c r="H1759" s="369"/>
      <c r="I1759" s="369"/>
      <c r="J1759" s="369"/>
      <c r="K1759" s="369"/>
      <c r="L1759" s="369"/>
      <c r="M1759" s="369"/>
      <c r="N1759" s="369"/>
      <c r="O1759" s="369"/>
      <c r="P1759" s="371"/>
      <c r="Q1759" s="465">
        <f>IF(C1759&gt;Allgemeines!$C$12,0,SUM(G1759,H1759,J1759,K1759,M1759:N1759)-SUM(I1759,L1759,O1759:P1759))</f>
        <v>0</v>
      </c>
      <c r="R1759" s="369"/>
      <c r="S1759" s="369"/>
      <c r="T1759" s="369"/>
      <c r="U1759" s="369"/>
      <c r="V1759" s="344">
        <f t="shared" si="347"/>
        <v>0</v>
      </c>
      <c r="W1759" s="345">
        <f>IF(ISBLANK($B1759),0,VLOOKUP($B1759,Listen!$A$2:$C$45,2,FALSE))</f>
        <v>0</v>
      </c>
      <c r="X1759" s="345">
        <f>IF(ISBLANK($B1759),0,VLOOKUP($B1759,Listen!$A$2:$C$45,3,FALSE))</f>
        <v>0</v>
      </c>
      <c r="Y1759" s="372">
        <f t="shared" si="349"/>
        <v>0</v>
      </c>
      <c r="Z1759" s="372">
        <f t="shared" si="338"/>
        <v>0</v>
      </c>
      <c r="AA1759" s="372">
        <f t="shared" si="338"/>
        <v>0</v>
      </c>
      <c r="AB1759" s="372">
        <f t="shared" si="338"/>
        <v>0</v>
      </c>
      <c r="AC1759" s="372">
        <f t="shared" si="338"/>
        <v>0</v>
      </c>
      <c r="AD1759" s="372">
        <f t="shared" si="338"/>
        <v>0</v>
      </c>
      <c r="AE1759" s="372">
        <f t="shared" si="338"/>
        <v>0</v>
      </c>
      <c r="AF1759" s="346">
        <f t="shared" si="348"/>
        <v>0</v>
      </c>
      <c r="AG1759" s="346">
        <f>IF(C1759=Allgemeines!$C$12,SAV!$V1759-SAV!$AH1759,HLOOKUP(Allgemeines!$C$12-1,$AI$4:$AO$2000,ROW(C1759)-3,FALSE)-$AH1759)</f>
        <v>0</v>
      </c>
      <c r="AH1759" s="346">
        <f>HLOOKUP(Allgemeines!$C$12,$AI$4:$AO$2000,ROW(C1759)-3,FALSE)</f>
        <v>0</v>
      </c>
      <c r="AI1759" s="346">
        <f t="shared" si="339"/>
        <v>0</v>
      </c>
      <c r="AJ1759" s="346">
        <f t="shared" si="340"/>
        <v>0</v>
      </c>
      <c r="AK1759" s="346">
        <f t="shared" si="341"/>
        <v>0</v>
      </c>
      <c r="AL1759" s="346">
        <f t="shared" si="342"/>
        <v>0</v>
      </c>
      <c r="AM1759" s="346">
        <f t="shared" si="343"/>
        <v>0</v>
      </c>
      <c r="AN1759" s="346">
        <f t="shared" si="344"/>
        <v>0</v>
      </c>
      <c r="AO1759" s="346">
        <f t="shared" si="345"/>
        <v>0</v>
      </c>
    </row>
    <row r="1760" spans="1:41" x14ac:dyDescent="0.25">
      <c r="A1760" s="369"/>
      <c r="B1760" s="369"/>
      <c r="C1760" s="370"/>
      <c r="D1760" s="369"/>
      <c r="E1760" s="369"/>
      <c r="F1760" s="369"/>
      <c r="G1760" s="344">
        <f t="shared" si="346"/>
        <v>0</v>
      </c>
      <c r="H1760" s="369"/>
      <c r="I1760" s="369"/>
      <c r="J1760" s="369"/>
      <c r="K1760" s="369"/>
      <c r="L1760" s="369"/>
      <c r="M1760" s="369"/>
      <c r="N1760" s="369"/>
      <c r="O1760" s="369"/>
      <c r="P1760" s="371"/>
      <c r="Q1760" s="465">
        <f>IF(C1760&gt;Allgemeines!$C$12,0,SUM(G1760,H1760,J1760,K1760,M1760:N1760)-SUM(I1760,L1760,O1760:P1760))</f>
        <v>0</v>
      </c>
      <c r="R1760" s="369"/>
      <c r="S1760" s="369"/>
      <c r="T1760" s="369"/>
      <c r="U1760" s="369"/>
      <c r="V1760" s="344">
        <f t="shared" si="347"/>
        <v>0</v>
      </c>
      <c r="W1760" s="345">
        <f>IF(ISBLANK($B1760),0,VLOOKUP($B1760,Listen!$A$2:$C$45,2,FALSE))</f>
        <v>0</v>
      </c>
      <c r="X1760" s="345">
        <f>IF(ISBLANK($B1760),0,VLOOKUP($B1760,Listen!$A$2:$C$45,3,FALSE))</f>
        <v>0</v>
      </c>
      <c r="Y1760" s="372">
        <f t="shared" si="349"/>
        <v>0</v>
      </c>
      <c r="Z1760" s="372">
        <f t="shared" si="338"/>
        <v>0</v>
      </c>
      <c r="AA1760" s="372">
        <f t="shared" si="338"/>
        <v>0</v>
      </c>
      <c r="AB1760" s="372">
        <f t="shared" si="338"/>
        <v>0</v>
      </c>
      <c r="AC1760" s="372">
        <f t="shared" si="338"/>
        <v>0</v>
      </c>
      <c r="AD1760" s="372">
        <f t="shared" si="338"/>
        <v>0</v>
      </c>
      <c r="AE1760" s="372">
        <f t="shared" si="338"/>
        <v>0</v>
      </c>
      <c r="AF1760" s="346">
        <f t="shared" si="348"/>
        <v>0</v>
      </c>
      <c r="AG1760" s="346">
        <f>IF(C1760=Allgemeines!$C$12,SAV!$V1760-SAV!$AH1760,HLOOKUP(Allgemeines!$C$12-1,$AI$4:$AO$2000,ROW(C1760)-3,FALSE)-$AH1760)</f>
        <v>0</v>
      </c>
      <c r="AH1760" s="346">
        <f>HLOOKUP(Allgemeines!$C$12,$AI$4:$AO$2000,ROW(C1760)-3,FALSE)</f>
        <v>0</v>
      </c>
      <c r="AI1760" s="346">
        <f t="shared" si="339"/>
        <v>0</v>
      </c>
      <c r="AJ1760" s="346">
        <f t="shared" si="340"/>
        <v>0</v>
      </c>
      <c r="AK1760" s="346">
        <f t="shared" si="341"/>
        <v>0</v>
      </c>
      <c r="AL1760" s="346">
        <f t="shared" si="342"/>
        <v>0</v>
      </c>
      <c r="AM1760" s="346">
        <f t="shared" si="343"/>
        <v>0</v>
      </c>
      <c r="AN1760" s="346">
        <f t="shared" si="344"/>
        <v>0</v>
      </c>
      <c r="AO1760" s="346">
        <f t="shared" si="345"/>
        <v>0</v>
      </c>
    </row>
    <row r="1761" spans="1:41" x14ac:dyDescent="0.25">
      <c r="A1761" s="369"/>
      <c r="B1761" s="369"/>
      <c r="C1761" s="370"/>
      <c r="D1761" s="369"/>
      <c r="E1761" s="369"/>
      <c r="F1761" s="369"/>
      <c r="G1761" s="344">
        <f t="shared" si="346"/>
        <v>0</v>
      </c>
      <c r="H1761" s="369"/>
      <c r="I1761" s="369"/>
      <c r="J1761" s="369"/>
      <c r="K1761" s="369"/>
      <c r="L1761" s="369"/>
      <c r="M1761" s="369"/>
      <c r="N1761" s="369"/>
      <c r="O1761" s="369"/>
      <c r="P1761" s="371"/>
      <c r="Q1761" s="465">
        <f>IF(C1761&gt;Allgemeines!$C$12,0,SUM(G1761,H1761,J1761,K1761,M1761:N1761)-SUM(I1761,L1761,O1761:P1761))</f>
        <v>0</v>
      </c>
      <c r="R1761" s="369"/>
      <c r="S1761" s="369"/>
      <c r="T1761" s="369"/>
      <c r="U1761" s="369"/>
      <c r="V1761" s="344">
        <f t="shared" si="347"/>
        <v>0</v>
      </c>
      <c r="W1761" s="345">
        <f>IF(ISBLANK($B1761),0,VLOOKUP($B1761,Listen!$A$2:$C$45,2,FALSE))</f>
        <v>0</v>
      </c>
      <c r="X1761" s="345">
        <f>IF(ISBLANK($B1761),0,VLOOKUP($B1761,Listen!$A$2:$C$45,3,FALSE))</f>
        <v>0</v>
      </c>
      <c r="Y1761" s="372">
        <f t="shared" si="349"/>
        <v>0</v>
      </c>
      <c r="Z1761" s="372">
        <f t="shared" si="338"/>
        <v>0</v>
      </c>
      <c r="AA1761" s="372">
        <f t="shared" si="338"/>
        <v>0</v>
      </c>
      <c r="AB1761" s="372">
        <f t="shared" si="338"/>
        <v>0</v>
      </c>
      <c r="AC1761" s="372">
        <f t="shared" si="338"/>
        <v>0</v>
      </c>
      <c r="AD1761" s="372">
        <f t="shared" si="338"/>
        <v>0</v>
      </c>
      <c r="AE1761" s="372">
        <f t="shared" si="338"/>
        <v>0</v>
      </c>
      <c r="AF1761" s="346">
        <f t="shared" si="348"/>
        <v>0</v>
      </c>
      <c r="AG1761" s="346">
        <f>IF(C1761=Allgemeines!$C$12,SAV!$V1761-SAV!$AH1761,HLOOKUP(Allgemeines!$C$12-1,$AI$4:$AO$2000,ROW(C1761)-3,FALSE)-$AH1761)</f>
        <v>0</v>
      </c>
      <c r="AH1761" s="346">
        <f>HLOOKUP(Allgemeines!$C$12,$AI$4:$AO$2000,ROW(C1761)-3,FALSE)</f>
        <v>0</v>
      </c>
      <c r="AI1761" s="346">
        <f t="shared" si="339"/>
        <v>0</v>
      </c>
      <c r="AJ1761" s="346">
        <f t="shared" si="340"/>
        <v>0</v>
      </c>
      <c r="AK1761" s="346">
        <f t="shared" si="341"/>
        <v>0</v>
      </c>
      <c r="AL1761" s="346">
        <f t="shared" si="342"/>
        <v>0</v>
      </c>
      <c r="AM1761" s="346">
        <f t="shared" si="343"/>
        <v>0</v>
      </c>
      <c r="AN1761" s="346">
        <f t="shared" si="344"/>
        <v>0</v>
      </c>
      <c r="AO1761" s="346">
        <f t="shared" si="345"/>
        <v>0</v>
      </c>
    </row>
    <row r="1762" spans="1:41" x14ac:dyDescent="0.25">
      <c r="A1762" s="369"/>
      <c r="B1762" s="369"/>
      <c r="C1762" s="370"/>
      <c r="D1762" s="369"/>
      <c r="E1762" s="369"/>
      <c r="F1762" s="369"/>
      <c r="G1762" s="344">
        <f t="shared" si="346"/>
        <v>0</v>
      </c>
      <c r="H1762" s="369"/>
      <c r="I1762" s="369"/>
      <c r="J1762" s="369"/>
      <c r="K1762" s="369"/>
      <c r="L1762" s="369"/>
      <c r="M1762" s="369"/>
      <c r="N1762" s="369"/>
      <c r="O1762" s="369"/>
      <c r="P1762" s="371"/>
      <c r="Q1762" s="465">
        <f>IF(C1762&gt;Allgemeines!$C$12,0,SUM(G1762,H1762,J1762,K1762,M1762:N1762)-SUM(I1762,L1762,O1762:P1762))</f>
        <v>0</v>
      </c>
      <c r="R1762" s="369"/>
      <c r="S1762" s="369"/>
      <c r="T1762" s="369"/>
      <c r="U1762" s="369"/>
      <c r="V1762" s="344">
        <f t="shared" si="347"/>
        <v>0</v>
      </c>
      <c r="W1762" s="345">
        <f>IF(ISBLANK($B1762),0,VLOOKUP($B1762,Listen!$A$2:$C$45,2,FALSE))</f>
        <v>0</v>
      </c>
      <c r="X1762" s="345">
        <f>IF(ISBLANK($B1762),0,VLOOKUP($B1762,Listen!$A$2:$C$45,3,FALSE))</f>
        <v>0</v>
      </c>
      <c r="Y1762" s="372">
        <f t="shared" si="349"/>
        <v>0</v>
      </c>
      <c r="Z1762" s="372">
        <f t="shared" si="338"/>
        <v>0</v>
      </c>
      <c r="AA1762" s="372">
        <f t="shared" si="338"/>
        <v>0</v>
      </c>
      <c r="AB1762" s="372">
        <f t="shared" si="338"/>
        <v>0</v>
      </c>
      <c r="AC1762" s="372">
        <f t="shared" si="338"/>
        <v>0</v>
      </c>
      <c r="AD1762" s="372">
        <f t="shared" si="338"/>
        <v>0</v>
      </c>
      <c r="AE1762" s="372">
        <f t="shared" si="338"/>
        <v>0</v>
      </c>
      <c r="AF1762" s="346">
        <f t="shared" si="348"/>
        <v>0</v>
      </c>
      <c r="AG1762" s="346">
        <f>IF(C1762=Allgemeines!$C$12,SAV!$V1762-SAV!$AH1762,HLOOKUP(Allgemeines!$C$12-1,$AI$4:$AO$2000,ROW(C1762)-3,FALSE)-$AH1762)</f>
        <v>0</v>
      </c>
      <c r="AH1762" s="346">
        <f>HLOOKUP(Allgemeines!$C$12,$AI$4:$AO$2000,ROW(C1762)-3,FALSE)</f>
        <v>0</v>
      </c>
      <c r="AI1762" s="346">
        <f t="shared" si="339"/>
        <v>0</v>
      </c>
      <c r="AJ1762" s="346">
        <f t="shared" si="340"/>
        <v>0</v>
      </c>
      <c r="AK1762" s="346">
        <f t="shared" si="341"/>
        <v>0</v>
      </c>
      <c r="AL1762" s="346">
        <f t="shared" si="342"/>
        <v>0</v>
      </c>
      <c r="AM1762" s="346">
        <f t="shared" si="343"/>
        <v>0</v>
      </c>
      <c r="AN1762" s="346">
        <f t="shared" si="344"/>
        <v>0</v>
      </c>
      <c r="AO1762" s="346">
        <f t="shared" si="345"/>
        <v>0</v>
      </c>
    </row>
    <row r="1763" spans="1:41" x14ac:dyDescent="0.25">
      <c r="A1763" s="369"/>
      <c r="B1763" s="369"/>
      <c r="C1763" s="370"/>
      <c r="D1763" s="369"/>
      <c r="E1763" s="369"/>
      <c r="F1763" s="369"/>
      <c r="G1763" s="344">
        <f t="shared" si="346"/>
        <v>0</v>
      </c>
      <c r="H1763" s="369"/>
      <c r="I1763" s="369"/>
      <c r="J1763" s="369"/>
      <c r="K1763" s="369"/>
      <c r="L1763" s="369"/>
      <c r="M1763" s="369"/>
      <c r="N1763" s="369"/>
      <c r="O1763" s="369"/>
      <c r="P1763" s="371"/>
      <c r="Q1763" s="465">
        <f>IF(C1763&gt;Allgemeines!$C$12,0,SUM(G1763,H1763,J1763,K1763,M1763:N1763)-SUM(I1763,L1763,O1763:P1763))</f>
        <v>0</v>
      </c>
      <c r="R1763" s="369"/>
      <c r="S1763" s="369"/>
      <c r="T1763" s="369"/>
      <c r="U1763" s="369"/>
      <c r="V1763" s="344">
        <f t="shared" si="347"/>
        <v>0</v>
      </c>
      <c r="W1763" s="345">
        <f>IF(ISBLANK($B1763),0,VLOOKUP($B1763,Listen!$A$2:$C$45,2,FALSE))</f>
        <v>0</v>
      </c>
      <c r="X1763" s="345">
        <f>IF(ISBLANK($B1763),0,VLOOKUP($B1763,Listen!$A$2:$C$45,3,FALSE))</f>
        <v>0</v>
      </c>
      <c r="Y1763" s="372">
        <f t="shared" si="349"/>
        <v>0</v>
      </c>
      <c r="Z1763" s="372">
        <f t="shared" si="338"/>
        <v>0</v>
      </c>
      <c r="AA1763" s="372">
        <f t="shared" si="338"/>
        <v>0</v>
      </c>
      <c r="AB1763" s="372">
        <f t="shared" si="338"/>
        <v>0</v>
      </c>
      <c r="AC1763" s="372">
        <f t="shared" si="338"/>
        <v>0</v>
      </c>
      <c r="AD1763" s="372">
        <f t="shared" si="338"/>
        <v>0</v>
      </c>
      <c r="AE1763" s="372">
        <f t="shared" si="338"/>
        <v>0</v>
      </c>
      <c r="AF1763" s="346">
        <f t="shared" si="348"/>
        <v>0</v>
      </c>
      <c r="AG1763" s="346">
        <f>IF(C1763=Allgemeines!$C$12,SAV!$V1763-SAV!$AH1763,HLOOKUP(Allgemeines!$C$12-1,$AI$4:$AO$2000,ROW(C1763)-3,FALSE)-$AH1763)</f>
        <v>0</v>
      </c>
      <c r="AH1763" s="346">
        <f>HLOOKUP(Allgemeines!$C$12,$AI$4:$AO$2000,ROW(C1763)-3,FALSE)</f>
        <v>0</v>
      </c>
      <c r="AI1763" s="346">
        <f t="shared" si="339"/>
        <v>0</v>
      </c>
      <c r="AJ1763" s="346">
        <f t="shared" si="340"/>
        <v>0</v>
      </c>
      <c r="AK1763" s="346">
        <f t="shared" si="341"/>
        <v>0</v>
      </c>
      <c r="AL1763" s="346">
        <f t="shared" si="342"/>
        <v>0</v>
      </c>
      <c r="AM1763" s="346">
        <f t="shared" si="343"/>
        <v>0</v>
      </c>
      <c r="AN1763" s="346">
        <f t="shared" si="344"/>
        <v>0</v>
      </c>
      <c r="AO1763" s="346">
        <f t="shared" si="345"/>
        <v>0</v>
      </c>
    </row>
    <row r="1764" spans="1:41" x14ac:dyDescent="0.25">
      <c r="A1764" s="369"/>
      <c r="B1764" s="369"/>
      <c r="C1764" s="370"/>
      <c r="D1764" s="369"/>
      <c r="E1764" s="369"/>
      <c r="F1764" s="369"/>
      <c r="G1764" s="344">
        <f t="shared" si="346"/>
        <v>0</v>
      </c>
      <c r="H1764" s="369"/>
      <c r="I1764" s="369"/>
      <c r="J1764" s="369"/>
      <c r="K1764" s="369"/>
      <c r="L1764" s="369"/>
      <c r="M1764" s="369"/>
      <c r="N1764" s="369"/>
      <c r="O1764" s="369"/>
      <c r="P1764" s="371"/>
      <c r="Q1764" s="465">
        <f>IF(C1764&gt;Allgemeines!$C$12,0,SUM(G1764,H1764,J1764,K1764,M1764:N1764)-SUM(I1764,L1764,O1764:P1764))</f>
        <v>0</v>
      </c>
      <c r="R1764" s="369"/>
      <c r="S1764" s="369"/>
      <c r="T1764" s="369"/>
      <c r="U1764" s="369"/>
      <c r="V1764" s="344">
        <f t="shared" si="347"/>
        <v>0</v>
      </c>
      <c r="W1764" s="345">
        <f>IF(ISBLANK($B1764),0,VLOOKUP($B1764,Listen!$A$2:$C$45,2,FALSE))</f>
        <v>0</v>
      </c>
      <c r="X1764" s="345">
        <f>IF(ISBLANK($B1764),0,VLOOKUP($B1764,Listen!$A$2:$C$45,3,FALSE))</f>
        <v>0</v>
      </c>
      <c r="Y1764" s="372">
        <f t="shared" si="349"/>
        <v>0</v>
      </c>
      <c r="Z1764" s="372">
        <f t="shared" si="338"/>
        <v>0</v>
      </c>
      <c r="AA1764" s="372">
        <f t="shared" si="338"/>
        <v>0</v>
      </c>
      <c r="AB1764" s="372">
        <f t="shared" si="338"/>
        <v>0</v>
      </c>
      <c r="AC1764" s="372">
        <f t="shared" si="338"/>
        <v>0</v>
      </c>
      <c r="AD1764" s="372">
        <f t="shared" si="338"/>
        <v>0</v>
      </c>
      <c r="AE1764" s="372">
        <f t="shared" si="338"/>
        <v>0</v>
      </c>
      <c r="AF1764" s="346">
        <f t="shared" si="348"/>
        <v>0</v>
      </c>
      <c r="AG1764" s="346">
        <f>IF(C1764=Allgemeines!$C$12,SAV!$V1764-SAV!$AH1764,HLOOKUP(Allgemeines!$C$12-1,$AI$4:$AO$2000,ROW(C1764)-3,FALSE)-$AH1764)</f>
        <v>0</v>
      </c>
      <c r="AH1764" s="346">
        <f>HLOOKUP(Allgemeines!$C$12,$AI$4:$AO$2000,ROW(C1764)-3,FALSE)</f>
        <v>0</v>
      </c>
      <c r="AI1764" s="346">
        <f t="shared" si="339"/>
        <v>0</v>
      </c>
      <c r="AJ1764" s="346">
        <f t="shared" si="340"/>
        <v>0</v>
      </c>
      <c r="AK1764" s="346">
        <f t="shared" si="341"/>
        <v>0</v>
      </c>
      <c r="AL1764" s="346">
        <f t="shared" si="342"/>
        <v>0</v>
      </c>
      <c r="AM1764" s="346">
        <f t="shared" si="343"/>
        <v>0</v>
      </c>
      <c r="AN1764" s="346">
        <f t="shared" si="344"/>
        <v>0</v>
      </c>
      <c r="AO1764" s="346">
        <f t="shared" si="345"/>
        <v>0</v>
      </c>
    </row>
    <row r="1765" spans="1:41" x14ac:dyDescent="0.25">
      <c r="A1765" s="369"/>
      <c r="B1765" s="369"/>
      <c r="C1765" s="370"/>
      <c r="D1765" s="369"/>
      <c r="E1765" s="369"/>
      <c r="F1765" s="369"/>
      <c r="G1765" s="344">
        <f t="shared" si="346"/>
        <v>0</v>
      </c>
      <c r="H1765" s="369"/>
      <c r="I1765" s="369"/>
      <c r="J1765" s="369"/>
      <c r="K1765" s="369"/>
      <c r="L1765" s="369"/>
      <c r="M1765" s="369"/>
      <c r="N1765" s="369"/>
      <c r="O1765" s="369"/>
      <c r="P1765" s="371"/>
      <c r="Q1765" s="465">
        <f>IF(C1765&gt;Allgemeines!$C$12,0,SUM(G1765,H1765,J1765,K1765,M1765:N1765)-SUM(I1765,L1765,O1765:P1765))</f>
        <v>0</v>
      </c>
      <c r="R1765" s="369"/>
      <c r="S1765" s="369"/>
      <c r="T1765" s="369"/>
      <c r="U1765" s="369"/>
      <c r="V1765" s="344">
        <f t="shared" si="347"/>
        <v>0</v>
      </c>
      <c r="W1765" s="345">
        <f>IF(ISBLANK($B1765),0,VLOOKUP($B1765,Listen!$A$2:$C$45,2,FALSE))</f>
        <v>0</v>
      </c>
      <c r="X1765" s="345">
        <f>IF(ISBLANK($B1765),0,VLOOKUP($B1765,Listen!$A$2:$C$45,3,FALSE))</f>
        <v>0</v>
      </c>
      <c r="Y1765" s="372">
        <f t="shared" si="349"/>
        <v>0</v>
      </c>
      <c r="Z1765" s="372">
        <f t="shared" si="338"/>
        <v>0</v>
      </c>
      <c r="AA1765" s="372">
        <f t="shared" si="338"/>
        <v>0</v>
      </c>
      <c r="AB1765" s="372">
        <f t="shared" si="338"/>
        <v>0</v>
      </c>
      <c r="AC1765" s="372">
        <f t="shared" si="338"/>
        <v>0</v>
      </c>
      <c r="AD1765" s="372">
        <f t="shared" si="338"/>
        <v>0</v>
      </c>
      <c r="AE1765" s="372">
        <f t="shared" si="338"/>
        <v>0</v>
      </c>
      <c r="AF1765" s="346">
        <f t="shared" si="348"/>
        <v>0</v>
      </c>
      <c r="AG1765" s="346">
        <f>IF(C1765=Allgemeines!$C$12,SAV!$V1765-SAV!$AH1765,HLOOKUP(Allgemeines!$C$12-1,$AI$4:$AO$2000,ROW(C1765)-3,FALSE)-$AH1765)</f>
        <v>0</v>
      </c>
      <c r="AH1765" s="346">
        <f>HLOOKUP(Allgemeines!$C$12,$AI$4:$AO$2000,ROW(C1765)-3,FALSE)</f>
        <v>0</v>
      </c>
      <c r="AI1765" s="346">
        <f t="shared" si="339"/>
        <v>0</v>
      </c>
      <c r="AJ1765" s="346">
        <f t="shared" si="340"/>
        <v>0</v>
      </c>
      <c r="AK1765" s="346">
        <f t="shared" si="341"/>
        <v>0</v>
      </c>
      <c r="AL1765" s="346">
        <f t="shared" si="342"/>
        <v>0</v>
      </c>
      <c r="AM1765" s="346">
        <f t="shared" si="343"/>
        <v>0</v>
      </c>
      <c r="AN1765" s="346">
        <f t="shared" si="344"/>
        <v>0</v>
      </c>
      <c r="AO1765" s="346">
        <f t="shared" si="345"/>
        <v>0</v>
      </c>
    </row>
    <row r="1766" spans="1:41" x14ac:dyDescent="0.25">
      <c r="A1766" s="369"/>
      <c r="B1766" s="369"/>
      <c r="C1766" s="370"/>
      <c r="D1766" s="369"/>
      <c r="E1766" s="369"/>
      <c r="F1766" s="369"/>
      <c r="G1766" s="344">
        <f t="shared" si="346"/>
        <v>0</v>
      </c>
      <c r="H1766" s="369"/>
      <c r="I1766" s="369"/>
      <c r="J1766" s="369"/>
      <c r="K1766" s="369"/>
      <c r="L1766" s="369"/>
      <c r="M1766" s="369"/>
      <c r="N1766" s="369"/>
      <c r="O1766" s="369"/>
      <c r="P1766" s="371"/>
      <c r="Q1766" s="465">
        <f>IF(C1766&gt;Allgemeines!$C$12,0,SUM(G1766,H1766,J1766,K1766,M1766:N1766)-SUM(I1766,L1766,O1766:P1766))</f>
        <v>0</v>
      </c>
      <c r="R1766" s="369"/>
      <c r="S1766" s="369"/>
      <c r="T1766" s="369"/>
      <c r="U1766" s="369"/>
      <c r="V1766" s="344">
        <f t="shared" si="347"/>
        <v>0</v>
      </c>
      <c r="W1766" s="345">
        <f>IF(ISBLANK($B1766),0,VLOOKUP($B1766,Listen!$A$2:$C$45,2,FALSE))</f>
        <v>0</v>
      </c>
      <c r="X1766" s="345">
        <f>IF(ISBLANK($B1766),0,VLOOKUP($B1766,Listen!$A$2:$C$45,3,FALSE))</f>
        <v>0</v>
      </c>
      <c r="Y1766" s="372">
        <f t="shared" si="349"/>
        <v>0</v>
      </c>
      <c r="Z1766" s="372">
        <f t="shared" si="338"/>
        <v>0</v>
      </c>
      <c r="AA1766" s="372">
        <f t="shared" si="338"/>
        <v>0</v>
      </c>
      <c r="AB1766" s="372">
        <f t="shared" si="338"/>
        <v>0</v>
      </c>
      <c r="AC1766" s="372">
        <f t="shared" si="338"/>
        <v>0</v>
      </c>
      <c r="AD1766" s="372">
        <f t="shared" si="338"/>
        <v>0</v>
      </c>
      <c r="AE1766" s="372">
        <f t="shared" si="338"/>
        <v>0</v>
      </c>
      <c r="AF1766" s="346">
        <f t="shared" si="348"/>
        <v>0</v>
      </c>
      <c r="AG1766" s="346">
        <f>IF(C1766=Allgemeines!$C$12,SAV!$V1766-SAV!$AH1766,HLOOKUP(Allgemeines!$C$12-1,$AI$4:$AO$2000,ROW(C1766)-3,FALSE)-$AH1766)</f>
        <v>0</v>
      </c>
      <c r="AH1766" s="346">
        <f>HLOOKUP(Allgemeines!$C$12,$AI$4:$AO$2000,ROW(C1766)-3,FALSE)</f>
        <v>0</v>
      </c>
      <c r="AI1766" s="346">
        <f t="shared" si="339"/>
        <v>0</v>
      </c>
      <c r="AJ1766" s="346">
        <f t="shared" si="340"/>
        <v>0</v>
      </c>
      <c r="AK1766" s="346">
        <f t="shared" si="341"/>
        <v>0</v>
      </c>
      <c r="AL1766" s="346">
        <f t="shared" si="342"/>
        <v>0</v>
      </c>
      <c r="AM1766" s="346">
        <f t="shared" si="343"/>
        <v>0</v>
      </c>
      <c r="AN1766" s="346">
        <f t="shared" si="344"/>
        <v>0</v>
      </c>
      <c r="AO1766" s="346">
        <f t="shared" si="345"/>
        <v>0</v>
      </c>
    </row>
    <row r="1767" spans="1:41" x14ac:dyDescent="0.25">
      <c r="A1767" s="369"/>
      <c r="B1767" s="369"/>
      <c r="C1767" s="370"/>
      <c r="D1767" s="369"/>
      <c r="E1767" s="369"/>
      <c r="F1767" s="369"/>
      <c r="G1767" s="344">
        <f t="shared" si="346"/>
        <v>0</v>
      </c>
      <c r="H1767" s="369"/>
      <c r="I1767" s="369"/>
      <c r="J1767" s="369"/>
      <c r="K1767" s="369"/>
      <c r="L1767" s="369"/>
      <c r="M1767" s="369"/>
      <c r="N1767" s="369"/>
      <c r="O1767" s="369"/>
      <c r="P1767" s="371"/>
      <c r="Q1767" s="465">
        <f>IF(C1767&gt;Allgemeines!$C$12,0,SUM(G1767,H1767,J1767,K1767,M1767:N1767)-SUM(I1767,L1767,O1767:P1767))</f>
        <v>0</v>
      </c>
      <c r="R1767" s="369"/>
      <c r="S1767" s="369"/>
      <c r="T1767" s="369"/>
      <c r="U1767" s="369"/>
      <c r="V1767" s="344">
        <f t="shared" si="347"/>
        <v>0</v>
      </c>
      <c r="W1767" s="345">
        <f>IF(ISBLANK($B1767),0,VLOOKUP($B1767,Listen!$A$2:$C$45,2,FALSE))</f>
        <v>0</v>
      </c>
      <c r="X1767" s="345">
        <f>IF(ISBLANK($B1767),0,VLOOKUP($B1767,Listen!$A$2:$C$45,3,FALSE))</f>
        <v>0</v>
      </c>
      <c r="Y1767" s="372">
        <f t="shared" si="349"/>
        <v>0</v>
      </c>
      <c r="Z1767" s="372">
        <f t="shared" si="338"/>
        <v>0</v>
      </c>
      <c r="AA1767" s="372">
        <f t="shared" si="338"/>
        <v>0</v>
      </c>
      <c r="AB1767" s="372">
        <f t="shared" si="338"/>
        <v>0</v>
      </c>
      <c r="AC1767" s="372">
        <f t="shared" si="338"/>
        <v>0</v>
      </c>
      <c r="AD1767" s="372">
        <f t="shared" si="338"/>
        <v>0</v>
      </c>
      <c r="AE1767" s="372">
        <f t="shared" si="338"/>
        <v>0</v>
      </c>
      <c r="AF1767" s="346">
        <f t="shared" si="348"/>
        <v>0</v>
      </c>
      <c r="AG1767" s="346">
        <f>IF(C1767=Allgemeines!$C$12,SAV!$V1767-SAV!$AH1767,HLOOKUP(Allgemeines!$C$12-1,$AI$4:$AO$2000,ROW(C1767)-3,FALSE)-$AH1767)</f>
        <v>0</v>
      </c>
      <c r="AH1767" s="346">
        <f>HLOOKUP(Allgemeines!$C$12,$AI$4:$AO$2000,ROW(C1767)-3,FALSE)</f>
        <v>0</v>
      </c>
      <c r="AI1767" s="346">
        <f t="shared" si="339"/>
        <v>0</v>
      </c>
      <c r="AJ1767" s="346">
        <f t="shared" si="340"/>
        <v>0</v>
      </c>
      <c r="AK1767" s="346">
        <f t="shared" si="341"/>
        <v>0</v>
      </c>
      <c r="AL1767" s="346">
        <f t="shared" si="342"/>
        <v>0</v>
      </c>
      <c r="AM1767" s="346">
        <f t="shared" si="343"/>
        <v>0</v>
      </c>
      <c r="AN1767" s="346">
        <f t="shared" si="344"/>
        <v>0</v>
      </c>
      <c r="AO1767" s="346">
        <f t="shared" si="345"/>
        <v>0</v>
      </c>
    </row>
    <row r="1768" spans="1:41" x14ac:dyDescent="0.25">
      <c r="A1768" s="369"/>
      <c r="B1768" s="369"/>
      <c r="C1768" s="370"/>
      <c r="D1768" s="369"/>
      <c r="E1768" s="369"/>
      <c r="F1768" s="369"/>
      <c r="G1768" s="344">
        <f t="shared" si="346"/>
        <v>0</v>
      </c>
      <c r="H1768" s="369"/>
      <c r="I1768" s="369"/>
      <c r="J1768" s="369"/>
      <c r="K1768" s="369"/>
      <c r="L1768" s="369"/>
      <c r="M1768" s="369"/>
      <c r="N1768" s="369"/>
      <c r="O1768" s="369"/>
      <c r="P1768" s="371"/>
      <c r="Q1768" s="465">
        <f>IF(C1768&gt;Allgemeines!$C$12,0,SUM(G1768,H1768,J1768,K1768,M1768:N1768)-SUM(I1768,L1768,O1768:P1768))</f>
        <v>0</v>
      </c>
      <c r="R1768" s="369"/>
      <c r="S1768" s="369"/>
      <c r="T1768" s="369"/>
      <c r="U1768" s="369"/>
      <c r="V1768" s="344">
        <f t="shared" si="347"/>
        <v>0</v>
      </c>
      <c r="W1768" s="345">
        <f>IF(ISBLANK($B1768),0,VLOOKUP($B1768,Listen!$A$2:$C$45,2,FALSE))</f>
        <v>0</v>
      </c>
      <c r="X1768" s="345">
        <f>IF(ISBLANK($B1768),0,VLOOKUP($B1768,Listen!$A$2:$C$45,3,FALSE))</f>
        <v>0</v>
      </c>
      <c r="Y1768" s="372">
        <f t="shared" si="349"/>
        <v>0</v>
      </c>
      <c r="Z1768" s="372">
        <f t="shared" si="338"/>
        <v>0</v>
      </c>
      <c r="AA1768" s="372">
        <f t="shared" si="338"/>
        <v>0</v>
      </c>
      <c r="AB1768" s="372">
        <f t="shared" si="338"/>
        <v>0</v>
      </c>
      <c r="AC1768" s="372">
        <f t="shared" si="338"/>
        <v>0</v>
      </c>
      <c r="AD1768" s="372">
        <f t="shared" si="338"/>
        <v>0</v>
      </c>
      <c r="AE1768" s="372">
        <f t="shared" si="338"/>
        <v>0</v>
      </c>
      <c r="AF1768" s="346">
        <f t="shared" si="348"/>
        <v>0</v>
      </c>
      <c r="AG1768" s="346">
        <f>IF(C1768=Allgemeines!$C$12,SAV!$V1768-SAV!$AH1768,HLOOKUP(Allgemeines!$C$12-1,$AI$4:$AO$2000,ROW(C1768)-3,FALSE)-$AH1768)</f>
        <v>0</v>
      </c>
      <c r="AH1768" s="346">
        <f>HLOOKUP(Allgemeines!$C$12,$AI$4:$AO$2000,ROW(C1768)-3,FALSE)</f>
        <v>0</v>
      </c>
      <c r="AI1768" s="346">
        <f t="shared" si="339"/>
        <v>0</v>
      </c>
      <c r="AJ1768" s="346">
        <f t="shared" si="340"/>
        <v>0</v>
      </c>
      <c r="AK1768" s="346">
        <f t="shared" si="341"/>
        <v>0</v>
      </c>
      <c r="AL1768" s="346">
        <f t="shared" si="342"/>
        <v>0</v>
      </c>
      <c r="AM1768" s="346">
        <f t="shared" si="343"/>
        <v>0</v>
      </c>
      <c r="AN1768" s="346">
        <f t="shared" si="344"/>
        <v>0</v>
      </c>
      <c r="AO1768" s="346">
        <f t="shared" si="345"/>
        <v>0</v>
      </c>
    </row>
    <row r="1769" spans="1:41" x14ac:dyDescent="0.25">
      <c r="A1769" s="369"/>
      <c r="B1769" s="369"/>
      <c r="C1769" s="370"/>
      <c r="D1769" s="369"/>
      <c r="E1769" s="369"/>
      <c r="F1769" s="369"/>
      <c r="G1769" s="344">
        <f t="shared" si="346"/>
        <v>0</v>
      </c>
      <c r="H1769" s="369"/>
      <c r="I1769" s="369"/>
      <c r="J1769" s="369"/>
      <c r="K1769" s="369"/>
      <c r="L1769" s="369"/>
      <c r="M1769" s="369"/>
      <c r="N1769" s="369"/>
      <c r="O1769" s="369"/>
      <c r="P1769" s="371"/>
      <c r="Q1769" s="465">
        <f>IF(C1769&gt;Allgemeines!$C$12,0,SUM(G1769,H1769,J1769,K1769,M1769:N1769)-SUM(I1769,L1769,O1769:P1769))</f>
        <v>0</v>
      </c>
      <c r="R1769" s="369"/>
      <c r="S1769" s="369"/>
      <c r="T1769" s="369"/>
      <c r="U1769" s="369"/>
      <c r="V1769" s="344">
        <f t="shared" si="347"/>
        <v>0</v>
      </c>
      <c r="W1769" s="345">
        <f>IF(ISBLANK($B1769),0,VLOOKUP($B1769,Listen!$A$2:$C$45,2,FALSE))</f>
        <v>0</v>
      </c>
      <c r="X1769" s="345">
        <f>IF(ISBLANK($B1769),0,VLOOKUP($B1769,Listen!$A$2:$C$45,3,FALSE))</f>
        <v>0</v>
      </c>
      <c r="Y1769" s="372">
        <f t="shared" si="349"/>
        <v>0</v>
      </c>
      <c r="Z1769" s="372">
        <f t="shared" si="338"/>
        <v>0</v>
      </c>
      <c r="AA1769" s="372">
        <f t="shared" si="338"/>
        <v>0</v>
      </c>
      <c r="AB1769" s="372">
        <f t="shared" si="338"/>
        <v>0</v>
      </c>
      <c r="AC1769" s="372">
        <f t="shared" si="338"/>
        <v>0</v>
      </c>
      <c r="AD1769" s="372">
        <f t="shared" si="338"/>
        <v>0</v>
      </c>
      <c r="AE1769" s="372">
        <f t="shared" si="338"/>
        <v>0</v>
      </c>
      <c r="AF1769" s="346">
        <f t="shared" si="348"/>
        <v>0</v>
      </c>
      <c r="AG1769" s="346">
        <f>IF(C1769=Allgemeines!$C$12,SAV!$V1769-SAV!$AH1769,HLOOKUP(Allgemeines!$C$12-1,$AI$4:$AO$2000,ROW(C1769)-3,FALSE)-$AH1769)</f>
        <v>0</v>
      </c>
      <c r="AH1769" s="346">
        <f>HLOOKUP(Allgemeines!$C$12,$AI$4:$AO$2000,ROW(C1769)-3,FALSE)</f>
        <v>0</v>
      </c>
      <c r="AI1769" s="346">
        <f t="shared" si="339"/>
        <v>0</v>
      </c>
      <c r="AJ1769" s="346">
        <f t="shared" si="340"/>
        <v>0</v>
      </c>
      <c r="AK1769" s="346">
        <f t="shared" si="341"/>
        <v>0</v>
      </c>
      <c r="AL1769" s="346">
        <f t="shared" si="342"/>
        <v>0</v>
      </c>
      <c r="AM1769" s="346">
        <f t="shared" si="343"/>
        <v>0</v>
      </c>
      <c r="AN1769" s="346">
        <f t="shared" si="344"/>
        <v>0</v>
      </c>
      <c r="AO1769" s="346">
        <f t="shared" si="345"/>
        <v>0</v>
      </c>
    </row>
    <row r="1770" spans="1:41" x14ac:dyDescent="0.25">
      <c r="A1770" s="369"/>
      <c r="B1770" s="369"/>
      <c r="C1770" s="370"/>
      <c r="D1770" s="369"/>
      <c r="E1770" s="369"/>
      <c r="F1770" s="369"/>
      <c r="G1770" s="344">
        <f t="shared" si="346"/>
        <v>0</v>
      </c>
      <c r="H1770" s="369"/>
      <c r="I1770" s="369"/>
      <c r="J1770" s="369"/>
      <c r="K1770" s="369"/>
      <c r="L1770" s="369"/>
      <c r="M1770" s="369"/>
      <c r="N1770" s="369"/>
      <c r="O1770" s="369"/>
      <c r="P1770" s="371"/>
      <c r="Q1770" s="465">
        <f>IF(C1770&gt;Allgemeines!$C$12,0,SUM(G1770,H1770,J1770,K1770,M1770:N1770)-SUM(I1770,L1770,O1770:P1770))</f>
        <v>0</v>
      </c>
      <c r="R1770" s="369"/>
      <c r="S1770" s="369"/>
      <c r="T1770" s="369"/>
      <c r="U1770" s="369"/>
      <c r="V1770" s="344">
        <f t="shared" si="347"/>
        <v>0</v>
      </c>
      <c r="W1770" s="345">
        <f>IF(ISBLANK($B1770),0,VLOOKUP($B1770,Listen!$A$2:$C$45,2,FALSE))</f>
        <v>0</v>
      </c>
      <c r="X1770" s="345">
        <f>IF(ISBLANK($B1770),0,VLOOKUP($B1770,Listen!$A$2:$C$45,3,FALSE))</f>
        <v>0</v>
      </c>
      <c r="Y1770" s="372">
        <f t="shared" si="349"/>
        <v>0</v>
      </c>
      <c r="Z1770" s="372">
        <f t="shared" si="338"/>
        <v>0</v>
      </c>
      <c r="AA1770" s="372">
        <f t="shared" si="338"/>
        <v>0</v>
      </c>
      <c r="AB1770" s="372">
        <f t="shared" si="338"/>
        <v>0</v>
      </c>
      <c r="AC1770" s="372">
        <f t="shared" si="338"/>
        <v>0</v>
      </c>
      <c r="AD1770" s="372">
        <f t="shared" si="338"/>
        <v>0</v>
      </c>
      <c r="AE1770" s="372">
        <f t="shared" si="338"/>
        <v>0</v>
      </c>
      <c r="AF1770" s="346">
        <f t="shared" si="348"/>
        <v>0</v>
      </c>
      <c r="AG1770" s="346">
        <f>IF(C1770=Allgemeines!$C$12,SAV!$V1770-SAV!$AH1770,HLOOKUP(Allgemeines!$C$12-1,$AI$4:$AO$2000,ROW(C1770)-3,FALSE)-$AH1770)</f>
        <v>0</v>
      </c>
      <c r="AH1770" s="346">
        <f>HLOOKUP(Allgemeines!$C$12,$AI$4:$AO$2000,ROW(C1770)-3,FALSE)</f>
        <v>0</v>
      </c>
      <c r="AI1770" s="346">
        <f t="shared" si="339"/>
        <v>0</v>
      </c>
      <c r="AJ1770" s="346">
        <f t="shared" si="340"/>
        <v>0</v>
      </c>
      <c r="AK1770" s="346">
        <f t="shared" si="341"/>
        <v>0</v>
      </c>
      <c r="AL1770" s="346">
        <f t="shared" si="342"/>
        <v>0</v>
      </c>
      <c r="AM1770" s="346">
        <f t="shared" si="343"/>
        <v>0</v>
      </c>
      <c r="AN1770" s="346">
        <f t="shared" si="344"/>
        <v>0</v>
      </c>
      <c r="AO1770" s="346">
        <f t="shared" si="345"/>
        <v>0</v>
      </c>
    </row>
    <row r="1771" spans="1:41" x14ac:dyDescent="0.25">
      <c r="A1771" s="369"/>
      <c r="B1771" s="369"/>
      <c r="C1771" s="370"/>
      <c r="D1771" s="369"/>
      <c r="E1771" s="369"/>
      <c r="F1771" s="369"/>
      <c r="G1771" s="344">
        <f t="shared" si="346"/>
        <v>0</v>
      </c>
      <c r="H1771" s="369"/>
      <c r="I1771" s="369"/>
      <c r="J1771" s="369"/>
      <c r="K1771" s="369"/>
      <c r="L1771" s="369"/>
      <c r="M1771" s="369"/>
      <c r="N1771" s="369"/>
      <c r="O1771" s="369"/>
      <c r="P1771" s="371"/>
      <c r="Q1771" s="465">
        <f>IF(C1771&gt;Allgemeines!$C$12,0,SUM(G1771,H1771,J1771,K1771,M1771:N1771)-SUM(I1771,L1771,O1771:P1771))</f>
        <v>0</v>
      </c>
      <c r="R1771" s="369"/>
      <c r="S1771" s="369"/>
      <c r="T1771" s="369"/>
      <c r="U1771" s="369"/>
      <c r="V1771" s="344">
        <f t="shared" si="347"/>
        <v>0</v>
      </c>
      <c r="W1771" s="345">
        <f>IF(ISBLANK($B1771),0,VLOOKUP($B1771,Listen!$A$2:$C$45,2,FALSE))</f>
        <v>0</v>
      </c>
      <c r="X1771" s="345">
        <f>IF(ISBLANK($B1771),0,VLOOKUP($B1771,Listen!$A$2:$C$45,3,FALSE))</f>
        <v>0</v>
      </c>
      <c r="Y1771" s="372">
        <f t="shared" si="349"/>
        <v>0</v>
      </c>
      <c r="Z1771" s="372">
        <f t="shared" si="338"/>
        <v>0</v>
      </c>
      <c r="AA1771" s="372">
        <f t="shared" si="338"/>
        <v>0</v>
      </c>
      <c r="AB1771" s="372">
        <f t="shared" si="338"/>
        <v>0</v>
      </c>
      <c r="AC1771" s="372">
        <f t="shared" si="338"/>
        <v>0</v>
      </c>
      <c r="AD1771" s="372">
        <f t="shared" si="338"/>
        <v>0</v>
      </c>
      <c r="AE1771" s="372">
        <f t="shared" si="338"/>
        <v>0</v>
      </c>
      <c r="AF1771" s="346">
        <f t="shared" si="348"/>
        <v>0</v>
      </c>
      <c r="AG1771" s="346">
        <f>IF(C1771=Allgemeines!$C$12,SAV!$V1771-SAV!$AH1771,HLOOKUP(Allgemeines!$C$12-1,$AI$4:$AO$2000,ROW(C1771)-3,FALSE)-$AH1771)</f>
        <v>0</v>
      </c>
      <c r="AH1771" s="346">
        <f>HLOOKUP(Allgemeines!$C$12,$AI$4:$AO$2000,ROW(C1771)-3,FALSE)</f>
        <v>0</v>
      </c>
      <c r="AI1771" s="346">
        <f t="shared" si="339"/>
        <v>0</v>
      </c>
      <c r="AJ1771" s="346">
        <f t="shared" si="340"/>
        <v>0</v>
      </c>
      <c r="AK1771" s="346">
        <f t="shared" si="341"/>
        <v>0</v>
      </c>
      <c r="AL1771" s="346">
        <f t="shared" si="342"/>
        <v>0</v>
      </c>
      <c r="AM1771" s="346">
        <f t="shared" si="343"/>
        <v>0</v>
      </c>
      <c r="AN1771" s="346">
        <f t="shared" si="344"/>
        <v>0</v>
      </c>
      <c r="AO1771" s="346">
        <f t="shared" si="345"/>
        <v>0</v>
      </c>
    </row>
    <row r="1772" spans="1:41" x14ac:dyDescent="0.25">
      <c r="A1772" s="369"/>
      <c r="B1772" s="369"/>
      <c r="C1772" s="370"/>
      <c r="D1772" s="369"/>
      <c r="E1772" s="369"/>
      <c r="F1772" s="369"/>
      <c r="G1772" s="344">
        <f t="shared" si="346"/>
        <v>0</v>
      </c>
      <c r="H1772" s="369"/>
      <c r="I1772" s="369"/>
      <c r="J1772" s="369"/>
      <c r="K1772" s="369"/>
      <c r="L1772" s="369"/>
      <c r="M1772" s="369"/>
      <c r="N1772" s="369"/>
      <c r="O1772" s="369"/>
      <c r="P1772" s="371"/>
      <c r="Q1772" s="465">
        <f>IF(C1772&gt;Allgemeines!$C$12,0,SUM(G1772,H1772,J1772,K1772,M1772:N1772)-SUM(I1772,L1772,O1772:P1772))</f>
        <v>0</v>
      </c>
      <c r="R1772" s="369"/>
      <c r="S1772" s="369"/>
      <c r="T1772" s="369"/>
      <c r="U1772" s="369"/>
      <c r="V1772" s="344">
        <f t="shared" si="347"/>
        <v>0</v>
      </c>
      <c r="W1772" s="345">
        <f>IF(ISBLANK($B1772),0,VLOOKUP($B1772,Listen!$A$2:$C$45,2,FALSE))</f>
        <v>0</v>
      </c>
      <c r="X1772" s="345">
        <f>IF(ISBLANK($B1772),0,VLOOKUP($B1772,Listen!$A$2:$C$45,3,FALSE))</f>
        <v>0</v>
      </c>
      <c r="Y1772" s="372">
        <f t="shared" si="349"/>
        <v>0</v>
      </c>
      <c r="Z1772" s="372">
        <f t="shared" si="338"/>
        <v>0</v>
      </c>
      <c r="AA1772" s="372">
        <f t="shared" si="338"/>
        <v>0</v>
      </c>
      <c r="AB1772" s="372">
        <f t="shared" si="338"/>
        <v>0</v>
      </c>
      <c r="AC1772" s="372">
        <f t="shared" si="338"/>
        <v>0</v>
      </c>
      <c r="AD1772" s="372">
        <f t="shared" si="338"/>
        <v>0</v>
      </c>
      <c r="AE1772" s="372">
        <f t="shared" si="338"/>
        <v>0</v>
      </c>
      <c r="AF1772" s="346">
        <f t="shared" si="348"/>
        <v>0</v>
      </c>
      <c r="AG1772" s="346">
        <f>IF(C1772=Allgemeines!$C$12,SAV!$V1772-SAV!$AH1772,HLOOKUP(Allgemeines!$C$12-1,$AI$4:$AO$2000,ROW(C1772)-3,FALSE)-$AH1772)</f>
        <v>0</v>
      </c>
      <c r="AH1772" s="346">
        <f>HLOOKUP(Allgemeines!$C$12,$AI$4:$AO$2000,ROW(C1772)-3,FALSE)</f>
        <v>0</v>
      </c>
      <c r="AI1772" s="346">
        <f t="shared" si="339"/>
        <v>0</v>
      </c>
      <c r="AJ1772" s="346">
        <f t="shared" si="340"/>
        <v>0</v>
      </c>
      <c r="AK1772" s="346">
        <f t="shared" si="341"/>
        <v>0</v>
      </c>
      <c r="AL1772" s="346">
        <f t="shared" si="342"/>
        <v>0</v>
      </c>
      <c r="AM1772" s="346">
        <f t="shared" si="343"/>
        <v>0</v>
      </c>
      <c r="AN1772" s="346">
        <f t="shared" si="344"/>
        <v>0</v>
      </c>
      <c r="AO1772" s="346">
        <f t="shared" si="345"/>
        <v>0</v>
      </c>
    </row>
    <row r="1773" spans="1:41" x14ac:dyDescent="0.25">
      <c r="A1773" s="369"/>
      <c r="B1773" s="369"/>
      <c r="C1773" s="370"/>
      <c r="D1773" s="369"/>
      <c r="E1773" s="369"/>
      <c r="F1773" s="369"/>
      <c r="G1773" s="344">
        <f t="shared" si="346"/>
        <v>0</v>
      </c>
      <c r="H1773" s="369"/>
      <c r="I1773" s="369"/>
      <c r="J1773" s="369"/>
      <c r="K1773" s="369"/>
      <c r="L1773" s="369"/>
      <c r="M1773" s="369"/>
      <c r="N1773" s="369"/>
      <c r="O1773" s="369"/>
      <c r="P1773" s="371"/>
      <c r="Q1773" s="465">
        <f>IF(C1773&gt;Allgemeines!$C$12,0,SUM(G1773,H1773,J1773,K1773,M1773:N1773)-SUM(I1773,L1773,O1773:P1773))</f>
        <v>0</v>
      </c>
      <c r="R1773" s="369"/>
      <c r="S1773" s="369"/>
      <c r="T1773" s="369"/>
      <c r="U1773" s="369"/>
      <c r="V1773" s="344">
        <f t="shared" si="347"/>
        <v>0</v>
      </c>
      <c r="W1773" s="345">
        <f>IF(ISBLANK($B1773),0,VLOOKUP($B1773,Listen!$A$2:$C$45,2,FALSE))</f>
        <v>0</v>
      </c>
      <c r="X1773" s="345">
        <f>IF(ISBLANK($B1773),0,VLOOKUP($B1773,Listen!$A$2:$C$45,3,FALSE))</f>
        <v>0</v>
      </c>
      <c r="Y1773" s="372">
        <f t="shared" si="349"/>
        <v>0</v>
      </c>
      <c r="Z1773" s="372">
        <f t="shared" si="338"/>
        <v>0</v>
      </c>
      <c r="AA1773" s="372">
        <f t="shared" si="338"/>
        <v>0</v>
      </c>
      <c r="AB1773" s="372">
        <f t="shared" si="338"/>
        <v>0</v>
      </c>
      <c r="AC1773" s="372">
        <f t="shared" si="338"/>
        <v>0</v>
      </c>
      <c r="AD1773" s="372">
        <f t="shared" si="338"/>
        <v>0</v>
      </c>
      <c r="AE1773" s="372">
        <f t="shared" si="338"/>
        <v>0</v>
      </c>
      <c r="AF1773" s="346">
        <f t="shared" si="348"/>
        <v>0</v>
      </c>
      <c r="AG1773" s="346">
        <f>IF(C1773=Allgemeines!$C$12,SAV!$V1773-SAV!$AH1773,HLOOKUP(Allgemeines!$C$12-1,$AI$4:$AO$2000,ROW(C1773)-3,FALSE)-$AH1773)</f>
        <v>0</v>
      </c>
      <c r="AH1773" s="346">
        <f>HLOOKUP(Allgemeines!$C$12,$AI$4:$AO$2000,ROW(C1773)-3,FALSE)</f>
        <v>0</v>
      </c>
      <c r="AI1773" s="346">
        <f t="shared" si="339"/>
        <v>0</v>
      </c>
      <c r="AJ1773" s="346">
        <f t="shared" si="340"/>
        <v>0</v>
      </c>
      <c r="AK1773" s="346">
        <f t="shared" si="341"/>
        <v>0</v>
      </c>
      <c r="AL1773" s="346">
        <f t="shared" si="342"/>
        <v>0</v>
      </c>
      <c r="AM1773" s="346">
        <f t="shared" si="343"/>
        <v>0</v>
      </c>
      <c r="AN1773" s="346">
        <f t="shared" si="344"/>
        <v>0</v>
      </c>
      <c r="AO1773" s="346">
        <f t="shared" si="345"/>
        <v>0</v>
      </c>
    </row>
    <row r="1774" spans="1:41" x14ac:dyDescent="0.25">
      <c r="A1774" s="369"/>
      <c r="B1774" s="369"/>
      <c r="C1774" s="370"/>
      <c r="D1774" s="369"/>
      <c r="E1774" s="369"/>
      <c r="F1774" s="369"/>
      <c r="G1774" s="344">
        <f t="shared" si="346"/>
        <v>0</v>
      </c>
      <c r="H1774" s="369"/>
      <c r="I1774" s="369"/>
      <c r="J1774" s="369"/>
      <c r="K1774" s="369"/>
      <c r="L1774" s="369"/>
      <c r="M1774" s="369"/>
      <c r="N1774" s="369"/>
      <c r="O1774" s="369"/>
      <c r="P1774" s="371"/>
      <c r="Q1774" s="465">
        <f>IF(C1774&gt;Allgemeines!$C$12,0,SUM(G1774,H1774,J1774,K1774,M1774:N1774)-SUM(I1774,L1774,O1774:P1774))</f>
        <v>0</v>
      </c>
      <c r="R1774" s="369"/>
      <c r="S1774" s="369"/>
      <c r="T1774" s="369"/>
      <c r="U1774" s="369"/>
      <c r="V1774" s="344">
        <f t="shared" si="347"/>
        <v>0</v>
      </c>
      <c r="W1774" s="345">
        <f>IF(ISBLANK($B1774),0,VLOOKUP($B1774,Listen!$A$2:$C$45,2,FALSE))</f>
        <v>0</v>
      </c>
      <c r="X1774" s="345">
        <f>IF(ISBLANK($B1774),0,VLOOKUP($B1774,Listen!$A$2:$C$45,3,FALSE))</f>
        <v>0</v>
      </c>
      <c r="Y1774" s="372">
        <f t="shared" si="349"/>
        <v>0</v>
      </c>
      <c r="Z1774" s="372">
        <f t="shared" si="338"/>
        <v>0</v>
      </c>
      <c r="AA1774" s="372">
        <f t="shared" si="338"/>
        <v>0</v>
      </c>
      <c r="AB1774" s="372">
        <f t="shared" ref="Z1774:AE1816" si="350">$W1774</f>
        <v>0</v>
      </c>
      <c r="AC1774" s="372">
        <f t="shared" si="350"/>
        <v>0</v>
      </c>
      <c r="AD1774" s="372">
        <f t="shared" si="350"/>
        <v>0</v>
      </c>
      <c r="AE1774" s="372">
        <f t="shared" si="350"/>
        <v>0</v>
      </c>
      <c r="AF1774" s="346">
        <f t="shared" si="348"/>
        <v>0</v>
      </c>
      <c r="AG1774" s="346">
        <f>IF(C1774=Allgemeines!$C$12,SAV!$V1774-SAV!$AH1774,HLOOKUP(Allgemeines!$C$12-1,$AI$4:$AO$2000,ROW(C1774)-3,FALSE)-$AH1774)</f>
        <v>0</v>
      </c>
      <c r="AH1774" s="346">
        <f>HLOOKUP(Allgemeines!$C$12,$AI$4:$AO$2000,ROW(C1774)-3,FALSE)</f>
        <v>0</v>
      </c>
      <c r="AI1774" s="346">
        <f t="shared" si="339"/>
        <v>0</v>
      </c>
      <c r="AJ1774" s="346">
        <f t="shared" si="340"/>
        <v>0</v>
      </c>
      <c r="AK1774" s="346">
        <f t="shared" si="341"/>
        <v>0</v>
      </c>
      <c r="AL1774" s="346">
        <f t="shared" si="342"/>
        <v>0</v>
      </c>
      <c r="AM1774" s="346">
        <f t="shared" si="343"/>
        <v>0</v>
      </c>
      <c r="AN1774" s="346">
        <f t="shared" si="344"/>
        <v>0</v>
      </c>
      <c r="AO1774" s="346">
        <f t="shared" si="345"/>
        <v>0</v>
      </c>
    </row>
    <row r="1775" spans="1:41" x14ac:dyDescent="0.25">
      <c r="A1775" s="369"/>
      <c r="B1775" s="369"/>
      <c r="C1775" s="370"/>
      <c r="D1775" s="369"/>
      <c r="E1775" s="369"/>
      <c r="F1775" s="369"/>
      <c r="G1775" s="344">
        <f t="shared" si="346"/>
        <v>0</v>
      </c>
      <c r="H1775" s="369"/>
      <c r="I1775" s="369"/>
      <c r="J1775" s="369"/>
      <c r="K1775" s="369"/>
      <c r="L1775" s="369"/>
      <c r="M1775" s="369"/>
      <c r="N1775" s="369"/>
      <c r="O1775" s="369"/>
      <c r="P1775" s="371"/>
      <c r="Q1775" s="465">
        <f>IF(C1775&gt;Allgemeines!$C$12,0,SUM(G1775,H1775,J1775,K1775,M1775:N1775)-SUM(I1775,L1775,O1775:P1775))</f>
        <v>0</v>
      </c>
      <c r="R1775" s="369"/>
      <c r="S1775" s="369"/>
      <c r="T1775" s="369"/>
      <c r="U1775" s="369"/>
      <c r="V1775" s="344">
        <f t="shared" si="347"/>
        <v>0</v>
      </c>
      <c r="W1775" s="345">
        <f>IF(ISBLANK($B1775),0,VLOOKUP($B1775,Listen!$A$2:$C$45,2,FALSE))</f>
        <v>0</v>
      </c>
      <c r="X1775" s="345">
        <f>IF(ISBLANK($B1775),0,VLOOKUP($B1775,Listen!$A$2:$C$45,3,FALSE))</f>
        <v>0</v>
      </c>
      <c r="Y1775" s="372">
        <f t="shared" si="349"/>
        <v>0</v>
      </c>
      <c r="Z1775" s="372">
        <f t="shared" si="350"/>
        <v>0</v>
      </c>
      <c r="AA1775" s="372">
        <f t="shared" si="350"/>
        <v>0</v>
      </c>
      <c r="AB1775" s="372">
        <f t="shared" si="350"/>
        <v>0</v>
      </c>
      <c r="AC1775" s="372">
        <f t="shared" si="350"/>
        <v>0</v>
      </c>
      <c r="AD1775" s="372">
        <f t="shared" si="350"/>
        <v>0</v>
      </c>
      <c r="AE1775" s="372">
        <f t="shared" si="350"/>
        <v>0</v>
      </c>
      <c r="AF1775" s="346">
        <f t="shared" si="348"/>
        <v>0</v>
      </c>
      <c r="AG1775" s="346">
        <f>IF(C1775=Allgemeines!$C$12,SAV!$V1775-SAV!$AH1775,HLOOKUP(Allgemeines!$C$12-1,$AI$4:$AO$2000,ROW(C1775)-3,FALSE)-$AH1775)</f>
        <v>0</v>
      </c>
      <c r="AH1775" s="346">
        <f>HLOOKUP(Allgemeines!$C$12,$AI$4:$AO$2000,ROW(C1775)-3,FALSE)</f>
        <v>0</v>
      </c>
      <c r="AI1775" s="346">
        <f t="shared" si="339"/>
        <v>0</v>
      </c>
      <c r="AJ1775" s="346">
        <f t="shared" si="340"/>
        <v>0</v>
      </c>
      <c r="AK1775" s="346">
        <f t="shared" si="341"/>
        <v>0</v>
      </c>
      <c r="AL1775" s="346">
        <f t="shared" si="342"/>
        <v>0</v>
      </c>
      <c r="AM1775" s="346">
        <f t="shared" si="343"/>
        <v>0</v>
      </c>
      <c r="AN1775" s="346">
        <f t="shared" si="344"/>
        <v>0</v>
      </c>
      <c r="AO1775" s="346">
        <f t="shared" si="345"/>
        <v>0</v>
      </c>
    </row>
    <row r="1776" spans="1:41" x14ac:dyDescent="0.25">
      <c r="A1776" s="369"/>
      <c r="B1776" s="369"/>
      <c r="C1776" s="370"/>
      <c r="D1776" s="369"/>
      <c r="E1776" s="369"/>
      <c r="F1776" s="369"/>
      <c r="G1776" s="344">
        <f t="shared" si="346"/>
        <v>0</v>
      </c>
      <c r="H1776" s="369"/>
      <c r="I1776" s="369"/>
      <c r="J1776" s="369"/>
      <c r="K1776" s="369"/>
      <c r="L1776" s="369"/>
      <c r="M1776" s="369"/>
      <c r="N1776" s="369"/>
      <c r="O1776" s="369"/>
      <c r="P1776" s="371"/>
      <c r="Q1776" s="465">
        <f>IF(C1776&gt;Allgemeines!$C$12,0,SUM(G1776,H1776,J1776,K1776,M1776:N1776)-SUM(I1776,L1776,O1776:P1776))</f>
        <v>0</v>
      </c>
      <c r="R1776" s="369"/>
      <c r="S1776" s="369"/>
      <c r="T1776" s="369"/>
      <c r="U1776" s="369"/>
      <c r="V1776" s="344">
        <f t="shared" si="347"/>
        <v>0</v>
      </c>
      <c r="W1776" s="345">
        <f>IF(ISBLANK($B1776),0,VLOOKUP($B1776,Listen!$A$2:$C$45,2,FALSE))</f>
        <v>0</v>
      </c>
      <c r="X1776" s="345">
        <f>IF(ISBLANK($B1776),0,VLOOKUP($B1776,Listen!$A$2:$C$45,3,FALSE))</f>
        <v>0</v>
      </c>
      <c r="Y1776" s="372">
        <f t="shared" si="349"/>
        <v>0</v>
      </c>
      <c r="Z1776" s="372">
        <f t="shared" si="350"/>
        <v>0</v>
      </c>
      <c r="AA1776" s="372">
        <f t="shared" si="350"/>
        <v>0</v>
      </c>
      <c r="AB1776" s="372">
        <f t="shared" si="350"/>
        <v>0</v>
      </c>
      <c r="AC1776" s="372">
        <f t="shared" si="350"/>
        <v>0</v>
      </c>
      <c r="AD1776" s="372">
        <f t="shared" si="350"/>
        <v>0</v>
      </c>
      <c r="AE1776" s="372">
        <f t="shared" si="350"/>
        <v>0</v>
      </c>
      <c r="AF1776" s="346">
        <f t="shared" si="348"/>
        <v>0</v>
      </c>
      <c r="AG1776" s="346">
        <f>IF(C1776=Allgemeines!$C$12,SAV!$V1776-SAV!$AH1776,HLOOKUP(Allgemeines!$C$12-1,$AI$4:$AO$2000,ROW(C1776)-3,FALSE)-$AH1776)</f>
        <v>0</v>
      </c>
      <c r="AH1776" s="346">
        <f>HLOOKUP(Allgemeines!$C$12,$AI$4:$AO$2000,ROW(C1776)-3,FALSE)</f>
        <v>0</v>
      </c>
      <c r="AI1776" s="346">
        <f t="shared" si="339"/>
        <v>0</v>
      </c>
      <c r="AJ1776" s="346">
        <f t="shared" si="340"/>
        <v>0</v>
      </c>
      <c r="AK1776" s="346">
        <f t="shared" si="341"/>
        <v>0</v>
      </c>
      <c r="AL1776" s="346">
        <f t="shared" si="342"/>
        <v>0</v>
      </c>
      <c r="AM1776" s="346">
        <f t="shared" si="343"/>
        <v>0</v>
      </c>
      <c r="AN1776" s="346">
        <f t="shared" si="344"/>
        <v>0</v>
      </c>
      <c r="AO1776" s="346">
        <f t="shared" si="345"/>
        <v>0</v>
      </c>
    </row>
    <row r="1777" spans="1:41" x14ac:dyDescent="0.25">
      <c r="A1777" s="369"/>
      <c r="B1777" s="369"/>
      <c r="C1777" s="370"/>
      <c r="D1777" s="369"/>
      <c r="E1777" s="369"/>
      <c r="F1777" s="369"/>
      <c r="G1777" s="344">
        <f t="shared" si="346"/>
        <v>0</v>
      </c>
      <c r="H1777" s="369"/>
      <c r="I1777" s="369"/>
      <c r="J1777" s="369"/>
      <c r="K1777" s="369"/>
      <c r="L1777" s="369"/>
      <c r="M1777" s="369"/>
      <c r="N1777" s="369"/>
      <c r="O1777" s="369"/>
      <c r="P1777" s="371"/>
      <c r="Q1777" s="465">
        <f>IF(C1777&gt;Allgemeines!$C$12,0,SUM(G1777,H1777,J1777,K1777,M1777:N1777)-SUM(I1777,L1777,O1777:P1777))</f>
        <v>0</v>
      </c>
      <c r="R1777" s="369"/>
      <c r="S1777" s="369"/>
      <c r="T1777" s="369"/>
      <c r="U1777" s="369"/>
      <c r="V1777" s="344">
        <f t="shared" si="347"/>
        <v>0</v>
      </c>
      <c r="W1777" s="345">
        <f>IF(ISBLANK($B1777),0,VLOOKUP($B1777,Listen!$A$2:$C$45,2,FALSE))</f>
        <v>0</v>
      </c>
      <c r="X1777" s="345">
        <f>IF(ISBLANK($B1777),0,VLOOKUP($B1777,Listen!$A$2:$C$45,3,FALSE))</f>
        <v>0</v>
      </c>
      <c r="Y1777" s="372">
        <f t="shared" si="349"/>
        <v>0</v>
      </c>
      <c r="Z1777" s="372">
        <f t="shared" si="350"/>
        <v>0</v>
      </c>
      <c r="AA1777" s="372">
        <f t="shared" si="350"/>
        <v>0</v>
      </c>
      <c r="AB1777" s="372">
        <f t="shared" si="350"/>
        <v>0</v>
      </c>
      <c r="AC1777" s="372">
        <f t="shared" si="350"/>
        <v>0</v>
      </c>
      <c r="AD1777" s="372">
        <f t="shared" si="350"/>
        <v>0</v>
      </c>
      <c r="AE1777" s="372">
        <f t="shared" si="350"/>
        <v>0</v>
      </c>
      <c r="AF1777" s="346">
        <f t="shared" si="348"/>
        <v>0</v>
      </c>
      <c r="AG1777" s="346">
        <f>IF(C1777=Allgemeines!$C$12,SAV!$V1777-SAV!$AH1777,HLOOKUP(Allgemeines!$C$12-1,$AI$4:$AO$2000,ROW(C1777)-3,FALSE)-$AH1777)</f>
        <v>0</v>
      </c>
      <c r="AH1777" s="346">
        <f>HLOOKUP(Allgemeines!$C$12,$AI$4:$AO$2000,ROW(C1777)-3,FALSE)</f>
        <v>0</v>
      </c>
      <c r="AI1777" s="346">
        <f t="shared" si="339"/>
        <v>0</v>
      </c>
      <c r="AJ1777" s="346">
        <f t="shared" si="340"/>
        <v>0</v>
      </c>
      <c r="AK1777" s="346">
        <f t="shared" si="341"/>
        <v>0</v>
      </c>
      <c r="AL1777" s="346">
        <f t="shared" si="342"/>
        <v>0</v>
      </c>
      <c r="AM1777" s="346">
        <f t="shared" si="343"/>
        <v>0</v>
      </c>
      <c r="AN1777" s="346">
        <f t="shared" si="344"/>
        <v>0</v>
      </c>
      <c r="AO1777" s="346">
        <f t="shared" si="345"/>
        <v>0</v>
      </c>
    </row>
    <row r="1778" spans="1:41" x14ac:dyDescent="0.25">
      <c r="A1778" s="369"/>
      <c r="B1778" s="369"/>
      <c r="C1778" s="370"/>
      <c r="D1778" s="369"/>
      <c r="E1778" s="369"/>
      <c r="F1778" s="369"/>
      <c r="G1778" s="344">
        <f t="shared" si="346"/>
        <v>0</v>
      </c>
      <c r="H1778" s="369"/>
      <c r="I1778" s="369"/>
      <c r="J1778" s="369"/>
      <c r="K1778" s="369"/>
      <c r="L1778" s="369"/>
      <c r="M1778" s="369"/>
      <c r="N1778" s="369"/>
      <c r="O1778" s="369"/>
      <c r="P1778" s="371"/>
      <c r="Q1778" s="465">
        <f>IF(C1778&gt;Allgemeines!$C$12,0,SUM(G1778,H1778,J1778,K1778,M1778:N1778)-SUM(I1778,L1778,O1778:P1778))</f>
        <v>0</v>
      </c>
      <c r="R1778" s="369"/>
      <c r="S1778" s="369"/>
      <c r="T1778" s="369"/>
      <c r="U1778" s="369"/>
      <c r="V1778" s="344">
        <f t="shared" si="347"/>
        <v>0</v>
      </c>
      <c r="W1778" s="345">
        <f>IF(ISBLANK($B1778),0,VLOOKUP($B1778,Listen!$A$2:$C$45,2,FALSE))</f>
        <v>0</v>
      </c>
      <c r="X1778" s="345">
        <f>IF(ISBLANK($B1778),0,VLOOKUP($B1778,Listen!$A$2:$C$45,3,FALSE))</f>
        <v>0</v>
      </c>
      <c r="Y1778" s="372">
        <f t="shared" si="349"/>
        <v>0</v>
      </c>
      <c r="Z1778" s="372">
        <f t="shared" si="350"/>
        <v>0</v>
      </c>
      <c r="AA1778" s="372">
        <f t="shared" si="350"/>
        <v>0</v>
      </c>
      <c r="AB1778" s="372">
        <f t="shared" si="350"/>
        <v>0</v>
      </c>
      <c r="AC1778" s="372">
        <f t="shared" si="350"/>
        <v>0</v>
      </c>
      <c r="AD1778" s="372">
        <f t="shared" si="350"/>
        <v>0</v>
      </c>
      <c r="AE1778" s="372">
        <f t="shared" si="350"/>
        <v>0</v>
      </c>
      <c r="AF1778" s="346">
        <f t="shared" si="348"/>
        <v>0</v>
      </c>
      <c r="AG1778" s="346">
        <f>IF(C1778=Allgemeines!$C$12,SAV!$V1778-SAV!$AH1778,HLOOKUP(Allgemeines!$C$12-1,$AI$4:$AO$2000,ROW(C1778)-3,FALSE)-$AH1778)</f>
        <v>0</v>
      </c>
      <c r="AH1778" s="346">
        <f>HLOOKUP(Allgemeines!$C$12,$AI$4:$AO$2000,ROW(C1778)-3,FALSE)</f>
        <v>0</v>
      </c>
      <c r="AI1778" s="346">
        <f t="shared" si="339"/>
        <v>0</v>
      </c>
      <c r="AJ1778" s="346">
        <f t="shared" si="340"/>
        <v>0</v>
      </c>
      <c r="AK1778" s="346">
        <f t="shared" si="341"/>
        <v>0</v>
      </c>
      <c r="AL1778" s="346">
        <f t="shared" si="342"/>
        <v>0</v>
      </c>
      <c r="AM1778" s="346">
        <f t="shared" si="343"/>
        <v>0</v>
      </c>
      <c r="AN1778" s="346">
        <f t="shared" si="344"/>
        <v>0</v>
      </c>
      <c r="AO1778" s="346">
        <f t="shared" si="345"/>
        <v>0</v>
      </c>
    </row>
    <row r="1779" spans="1:41" x14ac:dyDescent="0.25">
      <c r="A1779" s="369"/>
      <c r="B1779" s="369"/>
      <c r="C1779" s="370"/>
      <c r="D1779" s="369"/>
      <c r="E1779" s="369"/>
      <c r="F1779" s="369"/>
      <c r="G1779" s="344">
        <f t="shared" si="346"/>
        <v>0</v>
      </c>
      <c r="H1779" s="369"/>
      <c r="I1779" s="369"/>
      <c r="J1779" s="369"/>
      <c r="K1779" s="369"/>
      <c r="L1779" s="369"/>
      <c r="M1779" s="369"/>
      <c r="N1779" s="369"/>
      <c r="O1779" s="369"/>
      <c r="P1779" s="371"/>
      <c r="Q1779" s="465">
        <f>IF(C1779&gt;Allgemeines!$C$12,0,SUM(G1779,H1779,J1779,K1779,M1779:N1779)-SUM(I1779,L1779,O1779:P1779))</f>
        <v>0</v>
      </c>
      <c r="R1779" s="369"/>
      <c r="S1779" s="369"/>
      <c r="T1779" s="369"/>
      <c r="U1779" s="369"/>
      <c r="V1779" s="344">
        <f t="shared" si="347"/>
        <v>0</v>
      </c>
      <c r="W1779" s="345">
        <f>IF(ISBLANK($B1779),0,VLOOKUP($B1779,Listen!$A$2:$C$45,2,FALSE))</f>
        <v>0</v>
      </c>
      <c r="X1779" s="345">
        <f>IF(ISBLANK($B1779),0,VLOOKUP($B1779,Listen!$A$2:$C$45,3,FALSE))</f>
        <v>0</v>
      </c>
      <c r="Y1779" s="372">
        <f t="shared" si="349"/>
        <v>0</v>
      </c>
      <c r="Z1779" s="372">
        <f t="shared" si="350"/>
        <v>0</v>
      </c>
      <c r="AA1779" s="372">
        <f t="shared" si="350"/>
        <v>0</v>
      </c>
      <c r="AB1779" s="372">
        <f t="shared" si="350"/>
        <v>0</v>
      </c>
      <c r="AC1779" s="372">
        <f t="shared" si="350"/>
        <v>0</v>
      </c>
      <c r="AD1779" s="372">
        <f t="shared" si="350"/>
        <v>0</v>
      </c>
      <c r="AE1779" s="372">
        <f t="shared" si="350"/>
        <v>0</v>
      </c>
      <c r="AF1779" s="346">
        <f t="shared" si="348"/>
        <v>0</v>
      </c>
      <c r="AG1779" s="346">
        <f>IF(C1779=Allgemeines!$C$12,SAV!$V1779-SAV!$AH1779,HLOOKUP(Allgemeines!$C$12-1,$AI$4:$AO$2000,ROW(C1779)-3,FALSE)-$AH1779)</f>
        <v>0</v>
      </c>
      <c r="AH1779" s="346">
        <f>HLOOKUP(Allgemeines!$C$12,$AI$4:$AO$2000,ROW(C1779)-3,FALSE)</f>
        <v>0</v>
      </c>
      <c r="AI1779" s="346">
        <f t="shared" si="339"/>
        <v>0</v>
      </c>
      <c r="AJ1779" s="346">
        <f t="shared" si="340"/>
        <v>0</v>
      </c>
      <c r="AK1779" s="346">
        <f t="shared" si="341"/>
        <v>0</v>
      </c>
      <c r="AL1779" s="346">
        <f t="shared" si="342"/>
        <v>0</v>
      </c>
      <c r="AM1779" s="346">
        <f t="shared" si="343"/>
        <v>0</v>
      </c>
      <c r="AN1779" s="346">
        <f t="shared" si="344"/>
        <v>0</v>
      </c>
      <c r="AO1779" s="346">
        <f t="shared" si="345"/>
        <v>0</v>
      </c>
    </row>
    <row r="1780" spans="1:41" x14ac:dyDescent="0.25">
      <c r="A1780" s="369"/>
      <c r="B1780" s="369"/>
      <c r="C1780" s="370"/>
      <c r="D1780" s="369"/>
      <c r="E1780" s="369"/>
      <c r="F1780" s="369"/>
      <c r="G1780" s="344">
        <f t="shared" si="346"/>
        <v>0</v>
      </c>
      <c r="H1780" s="369"/>
      <c r="I1780" s="369"/>
      <c r="J1780" s="369"/>
      <c r="K1780" s="369"/>
      <c r="L1780" s="369"/>
      <c r="M1780" s="369"/>
      <c r="N1780" s="369"/>
      <c r="O1780" s="369"/>
      <c r="P1780" s="371"/>
      <c r="Q1780" s="465">
        <f>IF(C1780&gt;Allgemeines!$C$12,0,SUM(G1780,H1780,J1780,K1780,M1780:N1780)-SUM(I1780,L1780,O1780:P1780))</f>
        <v>0</v>
      </c>
      <c r="R1780" s="369"/>
      <c r="S1780" s="369"/>
      <c r="T1780" s="369"/>
      <c r="U1780" s="369"/>
      <c r="V1780" s="344">
        <f t="shared" si="347"/>
        <v>0</v>
      </c>
      <c r="W1780" s="345">
        <f>IF(ISBLANK($B1780),0,VLOOKUP($B1780,Listen!$A$2:$C$45,2,FALSE))</f>
        <v>0</v>
      </c>
      <c r="X1780" s="345">
        <f>IF(ISBLANK($B1780),0,VLOOKUP($B1780,Listen!$A$2:$C$45,3,FALSE))</f>
        <v>0</v>
      </c>
      <c r="Y1780" s="372">
        <f t="shared" si="349"/>
        <v>0</v>
      </c>
      <c r="Z1780" s="372">
        <f t="shared" si="350"/>
        <v>0</v>
      </c>
      <c r="AA1780" s="372">
        <f t="shared" si="350"/>
        <v>0</v>
      </c>
      <c r="AB1780" s="372">
        <f t="shared" si="350"/>
        <v>0</v>
      </c>
      <c r="AC1780" s="372">
        <f t="shared" si="350"/>
        <v>0</v>
      </c>
      <c r="AD1780" s="372">
        <f t="shared" si="350"/>
        <v>0</v>
      </c>
      <c r="AE1780" s="372">
        <f t="shared" si="350"/>
        <v>0</v>
      </c>
      <c r="AF1780" s="346">
        <f t="shared" si="348"/>
        <v>0</v>
      </c>
      <c r="AG1780" s="346">
        <f>IF(C1780=Allgemeines!$C$12,SAV!$V1780-SAV!$AH1780,HLOOKUP(Allgemeines!$C$12-1,$AI$4:$AO$2000,ROW(C1780)-3,FALSE)-$AH1780)</f>
        <v>0</v>
      </c>
      <c r="AH1780" s="346">
        <f>HLOOKUP(Allgemeines!$C$12,$AI$4:$AO$2000,ROW(C1780)-3,FALSE)</f>
        <v>0</v>
      </c>
      <c r="AI1780" s="346">
        <f t="shared" si="339"/>
        <v>0</v>
      </c>
      <c r="AJ1780" s="346">
        <f t="shared" si="340"/>
        <v>0</v>
      </c>
      <c r="AK1780" s="346">
        <f t="shared" si="341"/>
        <v>0</v>
      </c>
      <c r="AL1780" s="346">
        <f t="shared" si="342"/>
        <v>0</v>
      </c>
      <c r="AM1780" s="346">
        <f t="shared" si="343"/>
        <v>0</v>
      </c>
      <c r="AN1780" s="346">
        <f t="shared" si="344"/>
        <v>0</v>
      </c>
      <c r="AO1780" s="346">
        <f t="shared" si="345"/>
        <v>0</v>
      </c>
    </row>
    <row r="1781" spans="1:41" x14ac:dyDescent="0.25">
      <c r="A1781" s="369"/>
      <c r="B1781" s="369"/>
      <c r="C1781" s="370"/>
      <c r="D1781" s="369"/>
      <c r="E1781" s="369"/>
      <c r="F1781" s="369"/>
      <c r="G1781" s="344">
        <f t="shared" si="346"/>
        <v>0</v>
      </c>
      <c r="H1781" s="369"/>
      <c r="I1781" s="369"/>
      <c r="J1781" s="369"/>
      <c r="K1781" s="369"/>
      <c r="L1781" s="369"/>
      <c r="M1781" s="369"/>
      <c r="N1781" s="369"/>
      <c r="O1781" s="369"/>
      <c r="P1781" s="371"/>
      <c r="Q1781" s="465">
        <f>IF(C1781&gt;Allgemeines!$C$12,0,SUM(G1781,H1781,J1781,K1781,M1781:N1781)-SUM(I1781,L1781,O1781:P1781))</f>
        <v>0</v>
      </c>
      <c r="R1781" s="369"/>
      <c r="S1781" s="369"/>
      <c r="T1781" s="369"/>
      <c r="U1781" s="369"/>
      <c r="V1781" s="344">
        <f t="shared" si="347"/>
        <v>0</v>
      </c>
      <c r="W1781" s="345">
        <f>IF(ISBLANK($B1781),0,VLOOKUP($B1781,Listen!$A$2:$C$45,2,FALSE))</f>
        <v>0</v>
      </c>
      <c r="X1781" s="345">
        <f>IF(ISBLANK($B1781),0,VLOOKUP($B1781,Listen!$A$2:$C$45,3,FALSE))</f>
        <v>0</v>
      </c>
      <c r="Y1781" s="372">
        <f t="shared" si="349"/>
        <v>0</v>
      </c>
      <c r="Z1781" s="372">
        <f t="shared" si="350"/>
        <v>0</v>
      </c>
      <c r="AA1781" s="372">
        <f t="shared" si="350"/>
        <v>0</v>
      </c>
      <c r="AB1781" s="372">
        <f t="shared" si="350"/>
        <v>0</v>
      </c>
      <c r="AC1781" s="372">
        <f t="shared" si="350"/>
        <v>0</v>
      </c>
      <c r="AD1781" s="372">
        <f t="shared" si="350"/>
        <v>0</v>
      </c>
      <c r="AE1781" s="372">
        <f t="shared" si="350"/>
        <v>0</v>
      </c>
      <c r="AF1781" s="346">
        <f t="shared" si="348"/>
        <v>0</v>
      </c>
      <c r="AG1781" s="346">
        <f>IF(C1781=Allgemeines!$C$12,SAV!$V1781-SAV!$AH1781,HLOOKUP(Allgemeines!$C$12-1,$AI$4:$AO$2000,ROW(C1781)-3,FALSE)-$AH1781)</f>
        <v>0</v>
      </c>
      <c r="AH1781" s="346">
        <f>HLOOKUP(Allgemeines!$C$12,$AI$4:$AO$2000,ROW(C1781)-3,FALSE)</f>
        <v>0</v>
      </c>
      <c r="AI1781" s="346">
        <f t="shared" si="339"/>
        <v>0</v>
      </c>
      <c r="AJ1781" s="346">
        <f t="shared" si="340"/>
        <v>0</v>
      </c>
      <c r="AK1781" s="346">
        <f t="shared" si="341"/>
        <v>0</v>
      </c>
      <c r="AL1781" s="346">
        <f t="shared" si="342"/>
        <v>0</v>
      </c>
      <c r="AM1781" s="346">
        <f t="shared" si="343"/>
        <v>0</v>
      </c>
      <c r="AN1781" s="346">
        <f t="shared" si="344"/>
        <v>0</v>
      </c>
      <c r="AO1781" s="346">
        <f t="shared" si="345"/>
        <v>0</v>
      </c>
    </row>
    <row r="1782" spans="1:41" x14ac:dyDescent="0.25">
      <c r="A1782" s="369"/>
      <c r="B1782" s="369"/>
      <c r="C1782" s="370"/>
      <c r="D1782" s="369"/>
      <c r="E1782" s="369"/>
      <c r="F1782" s="369"/>
      <c r="G1782" s="344">
        <f t="shared" si="346"/>
        <v>0</v>
      </c>
      <c r="H1782" s="369"/>
      <c r="I1782" s="369"/>
      <c r="J1782" s="369"/>
      <c r="K1782" s="369"/>
      <c r="L1782" s="369"/>
      <c r="M1782" s="369"/>
      <c r="N1782" s="369"/>
      <c r="O1782" s="369"/>
      <c r="P1782" s="371"/>
      <c r="Q1782" s="465">
        <f>IF(C1782&gt;Allgemeines!$C$12,0,SUM(G1782,H1782,J1782,K1782,M1782:N1782)-SUM(I1782,L1782,O1782:P1782))</f>
        <v>0</v>
      </c>
      <c r="R1782" s="369"/>
      <c r="S1782" s="369"/>
      <c r="T1782" s="369"/>
      <c r="U1782" s="369"/>
      <c r="V1782" s="344">
        <f t="shared" si="347"/>
        <v>0</v>
      </c>
      <c r="W1782" s="345">
        <f>IF(ISBLANK($B1782),0,VLOOKUP($B1782,Listen!$A$2:$C$45,2,FALSE))</f>
        <v>0</v>
      </c>
      <c r="X1782" s="345">
        <f>IF(ISBLANK($B1782),0,VLOOKUP($B1782,Listen!$A$2:$C$45,3,FALSE))</f>
        <v>0</v>
      </c>
      <c r="Y1782" s="372">
        <f t="shared" si="349"/>
        <v>0</v>
      </c>
      <c r="Z1782" s="372">
        <f t="shared" si="350"/>
        <v>0</v>
      </c>
      <c r="AA1782" s="372">
        <f t="shared" si="350"/>
        <v>0</v>
      </c>
      <c r="AB1782" s="372">
        <f t="shared" si="350"/>
        <v>0</v>
      </c>
      <c r="AC1782" s="372">
        <f t="shared" si="350"/>
        <v>0</v>
      </c>
      <c r="AD1782" s="372">
        <f t="shared" si="350"/>
        <v>0</v>
      </c>
      <c r="AE1782" s="372">
        <f t="shared" si="350"/>
        <v>0</v>
      </c>
      <c r="AF1782" s="346">
        <f t="shared" si="348"/>
        <v>0</v>
      </c>
      <c r="AG1782" s="346">
        <f>IF(C1782=Allgemeines!$C$12,SAV!$V1782-SAV!$AH1782,HLOOKUP(Allgemeines!$C$12-1,$AI$4:$AO$2000,ROW(C1782)-3,FALSE)-$AH1782)</f>
        <v>0</v>
      </c>
      <c r="AH1782" s="346">
        <f>HLOOKUP(Allgemeines!$C$12,$AI$4:$AO$2000,ROW(C1782)-3,FALSE)</f>
        <v>0</v>
      </c>
      <c r="AI1782" s="346">
        <f t="shared" si="339"/>
        <v>0</v>
      </c>
      <c r="AJ1782" s="346">
        <f t="shared" si="340"/>
        <v>0</v>
      </c>
      <c r="AK1782" s="346">
        <f t="shared" si="341"/>
        <v>0</v>
      </c>
      <c r="AL1782" s="346">
        <f t="shared" si="342"/>
        <v>0</v>
      </c>
      <c r="AM1782" s="346">
        <f t="shared" si="343"/>
        <v>0</v>
      </c>
      <c r="AN1782" s="346">
        <f t="shared" si="344"/>
        <v>0</v>
      </c>
      <c r="AO1782" s="346">
        <f t="shared" si="345"/>
        <v>0</v>
      </c>
    </row>
    <row r="1783" spans="1:41" x14ac:dyDescent="0.25">
      <c r="A1783" s="369"/>
      <c r="B1783" s="369"/>
      <c r="C1783" s="370"/>
      <c r="D1783" s="369"/>
      <c r="E1783" s="369"/>
      <c r="F1783" s="369"/>
      <c r="G1783" s="344">
        <f t="shared" si="346"/>
        <v>0</v>
      </c>
      <c r="H1783" s="369"/>
      <c r="I1783" s="369"/>
      <c r="J1783" s="369"/>
      <c r="K1783" s="369"/>
      <c r="L1783" s="369"/>
      <c r="M1783" s="369"/>
      <c r="N1783" s="369"/>
      <c r="O1783" s="369"/>
      <c r="P1783" s="371"/>
      <c r="Q1783" s="465">
        <f>IF(C1783&gt;Allgemeines!$C$12,0,SUM(G1783,H1783,J1783,K1783,M1783:N1783)-SUM(I1783,L1783,O1783:P1783))</f>
        <v>0</v>
      </c>
      <c r="R1783" s="369"/>
      <c r="S1783" s="369"/>
      <c r="T1783" s="369"/>
      <c r="U1783" s="369"/>
      <c r="V1783" s="344">
        <f t="shared" si="347"/>
        <v>0</v>
      </c>
      <c r="W1783" s="345">
        <f>IF(ISBLANK($B1783),0,VLOOKUP($B1783,Listen!$A$2:$C$45,2,FALSE))</f>
        <v>0</v>
      </c>
      <c r="X1783" s="345">
        <f>IF(ISBLANK($B1783),0,VLOOKUP($B1783,Listen!$A$2:$C$45,3,FALSE))</f>
        <v>0</v>
      </c>
      <c r="Y1783" s="372">
        <f t="shared" si="349"/>
        <v>0</v>
      </c>
      <c r="Z1783" s="372">
        <f t="shared" si="350"/>
        <v>0</v>
      </c>
      <c r="AA1783" s="372">
        <f t="shared" si="350"/>
        <v>0</v>
      </c>
      <c r="AB1783" s="372">
        <f t="shared" si="350"/>
        <v>0</v>
      </c>
      <c r="AC1783" s="372">
        <f t="shared" si="350"/>
        <v>0</v>
      </c>
      <c r="AD1783" s="372">
        <f t="shared" si="350"/>
        <v>0</v>
      </c>
      <c r="AE1783" s="372">
        <f t="shared" si="350"/>
        <v>0</v>
      </c>
      <c r="AF1783" s="346">
        <f t="shared" si="348"/>
        <v>0</v>
      </c>
      <c r="AG1783" s="346">
        <f>IF(C1783=Allgemeines!$C$12,SAV!$V1783-SAV!$AH1783,HLOOKUP(Allgemeines!$C$12-1,$AI$4:$AO$2000,ROW(C1783)-3,FALSE)-$AH1783)</f>
        <v>0</v>
      </c>
      <c r="AH1783" s="346">
        <f>HLOOKUP(Allgemeines!$C$12,$AI$4:$AO$2000,ROW(C1783)-3,FALSE)</f>
        <v>0</v>
      </c>
      <c r="AI1783" s="346">
        <f t="shared" si="339"/>
        <v>0</v>
      </c>
      <c r="AJ1783" s="346">
        <f t="shared" si="340"/>
        <v>0</v>
      </c>
      <c r="AK1783" s="346">
        <f t="shared" si="341"/>
        <v>0</v>
      </c>
      <c r="AL1783" s="346">
        <f t="shared" si="342"/>
        <v>0</v>
      </c>
      <c r="AM1783" s="346">
        <f t="shared" si="343"/>
        <v>0</v>
      </c>
      <c r="AN1783" s="346">
        <f t="shared" si="344"/>
        <v>0</v>
      </c>
      <c r="AO1783" s="346">
        <f t="shared" si="345"/>
        <v>0</v>
      </c>
    </row>
    <row r="1784" spans="1:41" x14ac:dyDescent="0.25">
      <c r="A1784" s="369"/>
      <c r="B1784" s="369"/>
      <c r="C1784" s="370"/>
      <c r="D1784" s="369"/>
      <c r="E1784" s="369"/>
      <c r="F1784" s="369"/>
      <c r="G1784" s="344">
        <f t="shared" si="346"/>
        <v>0</v>
      </c>
      <c r="H1784" s="369"/>
      <c r="I1784" s="369"/>
      <c r="J1784" s="369"/>
      <c r="K1784" s="369"/>
      <c r="L1784" s="369"/>
      <c r="M1784" s="369"/>
      <c r="N1784" s="369"/>
      <c r="O1784" s="369"/>
      <c r="P1784" s="371"/>
      <c r="Q1784" s="465">
        <f>IF(C1784&gt;Allgemeines!$C$12,0,SUM(G1784,H1784,J1784,K1784,M1784:N1784)-SUM(I1784,L1784,O1784:P1784))</f>
        <v>0</v>
      </c>
      <c r="R1784" s="369"/>
      <c r="S1784" s="369"/>
      <c r="T1784" s="369"/>
      <c r="U1784" s="369"/>
      <c r="V1784" s="344">
        <f t="shared" si="347"/>
        <v>0</v>
      </c>
      <c r="W1784" s="345">
        <f>IF(ISBLANK($B1784),0,VLOOKUP($B1784,Listen!$A$2:$C$45,2,FALSE))</f>
        <v>0</v>
      </c>
      <c r="X1784" s="345">
        <f>IF(ISBLANK($B1784),0,VLOOKUP($B1784,Listen!$A$2:$C$45,3,FALSE))</f>
        <v>0</v>
      </c>
      <c r="Y1784" s="372">
        <f t="shared" si="349"/>
        <v>0</v>
      </c>
      <c r="Z1784" s="372">
        <f t="shared" si="350"/>
        <v>0</v>
      </c>
      <c r="AA1784" s="372">
        <f t="shared" si="350"/>
        <v>0</v>
      </c>
      <c r="AB1784" s="372">
        <f t="shared" si="350"/>
        <v>0</v>
      </c>
      <c r="AC1784" s="372">
        <f t="shared" si="350"/>
        <v>0</v>
      </c>
      <c r="AD1784" s="372">
        <f t="shared" si="350"/>
        <v>0</v>
      </c>
      <c r="AE1784" s="372">
        <f t="shared" si="350"/>
        <v>0</v>
      </c>
      <c r="AF1784" s="346">
        <f t="shared" si="348"/>
        <v>0</v>
      </c>
      <c r="AG1784" s="346">
        <f>IF(C1784=Allgemeines!$C$12,SAV!$V1784-SAV!$AH1784,HLOOKUP(Allgemeines!$C$12-1,$AI$4:$AO$2000,ROW(C1784)-3,FALSE)-$AH1784)</f>
        <v>0</v>
      </c>
      <c r="AH1784" s="346">
        <f>HLOOKUP(Allgemeines!$C$12,$AI$4:$AO$2000,ROW(C1784)-3,FALSE)</f>
        <v>0</v>
      </c>
      <c r="AI1784" s="346">
        <f t="shared" si="339"/>
        <v>0</v>
      </c>
      <c r="AJ1784" s="346">
        <f t="shared" si="340"/>
        <v>0</v>
      </c>
      <c r="AK1784" s="346">
        <f t="shared" si="341"/>
        <v>0</v>
      </c>
      <c r="AL1784" s="346">
        <f t="shared" si="342"/>
        <v>0</v>
      </c>
      <c r="AM1784" s="346">
        <f t="shared" si="343"/>
        <v>0</v>
      </c>
      <c r="AN1784" s="346">
        <f t="shared" si="344"/>
        <v>0</v>
      </c>
      <c r="AO1784" s="346">
        <f t="shared" si="345"/>
        <v>0</v>
      </c>
    </row>
    <row r="1785" spans="1:41" x14ac:dyDescent="0.25">
      <c r="A1785" s="369"/>
      <c r="B1785" s="369"/>
      <c r="C1785" s="370"/>
      <c r="D1785" s="369"/>
      <c r="E1785" s="369"/>
      <c r="F1785" s="369"/>
      <c r="G1785" s="344">
        <f t="shared" si="346"/>
        <v>0</v>
      </c>
      <c r="H1785" s="369"/>
      <c r="I1785" s="369"/>
      <c r="J1785" s="369"/>
      <c r="K1785" s="369"/>
      <c r="L1785" s="369"/>
      <c r="M1785" s="369"/>
      <c r="N1785" s="369"/>
      <c r="O1785" s="369"/>
      <c r="P1785" s="371"/>
      <c r="Q1785" s="465">
        <f>IF(C1785&gt;Allgemeines!$C$12,0,SUM(G1785,H1785,J1785,K1785,M1785:N1785)-SUM(I1785,L1785,O1785:P1785))</f>
        <v>0</v>
      </c>
      <c r="R1785" s="369"/>
      <c r="S1785" s="369"/>
      <c r="T1785" s="369"/>
      <c r="U1785" s="369"/>
      <c r="V1785" s="344">
        <f t="shared" si="347"/>
        <v>0</v>
      </c>
      <c r="W1785" s="345">
        <f>IF(ISBLANK($B1785),0,VLOOKUP($B1785,Listen!$A$2:$C$45,2,FALSE))</f>
        <v>0</v>
      </c>
      <c r="X1785" s="345">
        <f>IF(ISBLANK($B1785),0,VLOOKUP($B1785,Listen!$A$2:$C$45,3,FALSE))</f>
        <v>0</v>
      </c>
      <c r="Y1785" s="372">
        <f t="shared" si="349"/>
        <v>0</v>
      </c>
      <c r="Z1785" s="372">
        <f t="shared" si="350"/>
        <v>0</v>
      </c>
      <c r="AA1785" s="372">
        <f t="shared" si="350"/>
        <v>0</v>
      </c>
      <c r="AB1785" s="372">
        <f t="shared" si="350"/>
        <v>0</v>
      </c>
      <c r="AC1785" s="372">
        <f t="shared" si="350"/>
        <v>0</v>
      </c>
      <c r="AD1785" s="372">
        <f t="shared" si="350"/>
        <v>0</v>
      </c>
      <c r="AE1785" s="372">
        <f t="shared" si="350"/>
        <v>0</v>
      </c>
      <c r="AF1785" s="346">
        <f t="shared" si="348"/>
        <v>0</v>
      </c>
      <c r="AG1785" s="346">
        <f>IF(C1785=Allgemeines!$C$12,SAV!$V1785-SAV!$AH1785,HLOOKUP(Allgemeines!$C$12-1,$AI$4:$AO$2000,ROW(C1785)-3,FALSE)-$AH1785)</f>
        <v>0</v>
      </c>
      <c r="AH1785" s="346">
        <f>HLOOKUP(Allgemeines!$C$12,$AI$4:$AO$2000,ROW(C1785)-3,FALSE)</f>
        <v>0</v>
      </c>
      <c r="AI1785" s="346">
        <f t="shared" si="339"/>
        <v>0</v>
      </c>
      <c r="AJ1785" s="346">
        <f t="shared" si="340"/>
        <v>0</v>
      </c>
      <c r="AK1785" s="346">
        <f t="shared" si="341"/>
        <v>0</v>
      </c>
      <c r="AL1785" s="346">
        <f t="shared" si="342"/>
        <v>0</v>
      </c>
      <c r="AM1785" s="346">
        <f t="shared" si="343"/>
        <v>0</v>
      </c>
      <c r="AN1785" s="346">
        <f t="shared" si="344"/>
        <v>0</v>
      </c>
      <c r="AO1785" s="346">
        <f t="shared" si="345"/>
        <v>0</v>
      </c>
    </row>
    <row r="1786" spans="1:41" x14ac:dyDescent="0.25">
      <c r="A1786" s="369"/>
      <c r="B1786" s="369"/>
      <c r="C1786" s="370"/>
      <c r="D1786" s="369"/>
      <c r="E1786" s="369"/>
      <c r="F1786" s="369"/>
      <c r="G1786" s="344">
        <f t="shared" si="346"/>
        <v>0</v>
      </c>
      <c r="H1786" s="369"/>
      <c r="I1786" s="369"/>
      <c r="J1786" s="369"/>
      <c r="K1786" s="369"/>
      <c r="L1786" s="369"/>
      <c r="M1786" s="369"/>
      <c r="N1786" s="369"/>
      <c r="O1786" s="369"/>
      <c r="P1786" s="371"/>
      <c r="Q1786" s="465">
        <f>IF(C1786&gt;Allgemeines!$C$12,0,SUM(G1786,H1786,J1786,K1786,M1786:N1786)-SUM(I1786,L1786,O1786:P1786))</f>
        <v>0</v>
      </c>
      <c r="R1786" s="369"/>
      <c r="S1786" s="369"/>
      <c r="T1786" s="369"/>
      <c r="U1786" s="369"/>
      <c r="V1786" s="344">
        <f t="shared" si="347"/>
        <v>0</v>
      </c>
      <c r="W1786" s="345">
        <f>IF(ISBLANK($B1786),0,VLOOKUP($B1786,Listen!$A$2:$C$45,2,FALSE))</f>
        <v>0</v>
      </c>
      <c r="X1786" s="345">
        <f>IF(ISBLANK($B1786),0,VLOOKUP($B1786,Listen!$A$2:$C$45,3,FALSE))</f>
        <v>0</v>
      </c>
      <c r="Y1786" s="372">
        <f t="shared" si="349"/>
        <v>0</v>
      </c>
      <c r="Z1786" s="372">
        <f t="shared" si="350"/>
        <v>0</v>
      </c>
      <c r="AA1786" s="372">
        <f t="shared" si="350"/>
        <v>0</v>
      </c>
      <c r="AB1786" s="372">
        <f t="shared" si="350"/>
        <v>0</v>
      </c>
      <c r="AC1786" s="372">
        <f t="shared" si="350"/>
        <v>0</v>
      </c>
      <c r="AD1786" s="372">
        <f t="shared" si="350"/>
        <v>0</v>
      </c>
      <c r="AE1786" s="372">
        <f t="shared" si="350"/>
        <v>0</v>
      </c>
      <c r="AF1786" s="346">
        <f t="shared" si="348"/>
        <v>0</v>
      </c>
      <c r="AG1786" s="346">
        <f>IF(C1786=Allgemeines!$C$12,SAV!$V1786-SAV!$AH1786,HLOOKUP(Allgemeines!$C$12-1,$AI$4:$AO$2000,ROW(C1786)-3,FALSE)-$AH1786)</f>
        <v>0</v>
      </c>
      <c r="AH1786" s="346">
        <f>HLOOKUP(Allgemeines!$C$12,$AI$4:$AO$2000,ROW(C1786)-3,FALSE)</f>
        <v>0</v>
      </c>
      <c r="AI1786" s="346">
        <f t="shared" si="339"/>
        <v>0</v>
      </c>
      <c r="AJ1786" s="346">
        <f t="shared" si="340"/>
        <v>0</v>
      </c>
      <c r="AK1786" s="346">
        <f t="shared" si="341"/>
        <v>0</v>
      </c>
      <c r="AL1786" s="346">
        <f t="shared" si="342"/>
        <v>0</v>
      </c>
      <c r="AM1786" s="346">
        <f t="shared" si="343"/>
        <v>0</v>
      </c>
      <c r="AN1786" s="346">
        <f t="shared" si="344"/>
        <v>0</v>
      </c>
      <c r="AO1786" s="346">
        <f t="shared" si="345"/>
        <v>0</v>
      </c>
    </row>
    <row r="1787" spans="1:41" x14ac:dyDescent="0.25">
      <c r="A1787" s="369"/>
      <c r="B1787" s="369"/>
      <c r="C1787" s="370"/>
      <c r="D1787" s="369"/>
      <c r="E1787" s="369"/>
      <c r="F1787" s="369"/>
      <c r="G1787" s="344">
        <f t="shared" si="346"/>
        <v>0</v>
      </c>
      <c r="H1787" s="369"/>
      <c r="I1787" s="369"/>
      <c r="J1787" s="369"/>
      <c r="K1787" s="369"/>
      <c r="L1787" s="369"/>
      <c r="M1787" s="369"/>
      <c r="N1787" s="369"/>
      <c r="O1787" s="369"/>
      <c r="P1787" s="371"/>
      <c r="Q1787" s="465">
        <f>IF(C1787&gt;Allgemeines!$C$12,0,SUM(G1787,H1787,J1787,K1787,M1787:N1787)-SUM(I1787,L1787,O1787:P1787))</f>
        <v>0</v>
      </c>
      <c r="R1787" s="369"/>
      <c r="S1787" s="369"/>
      <c r="T1787" s="369"/>
      <c r="U1787" s="369"/>
      <c r="V1787" s="344">
        <f t="shared" si="347"/>
        <v>0</v>
      </c>
      <c r="W1787" s="345">
        <f>IF(ISBLANK($B1787),0,VLOOKUP($B1787,Listen!$A$2:$C$45,2,FALSE))</f>
        <v>0</v>
      </c>
      <c r="X1787" s="345">
        <f>IF(ISBLANK($B1787),0,VLOOKUP($B1787,Listen!$A$2:$C$45,3,FALSE))</f>
        <v>0</v>
      </c>
      <c r="Y1787" s="372">
        <f t="shared" si="349"/>
        <v>0</v>
      </c>
      <c r="Z1787" s="372">
        <f t="shared" si="350"/>
        <v>0</v>
      </c>
      <c r="AA1787" s="372">
        <f t="shared" si="350"/>
        <v>0</v>
      </c>
      <c r="AB1787" s="372">
        <f t="shared" si="350"/>
        <v>0</v>
      </c>
      <c r="AC1787" s="372">
        <f t="shared" si="350"/>
        <v>0</v>
      </c>
      <c r="AD1787" s="372">
        <f t="shared" si="350"/>
        <v>0</v>
      </c>
      <c r="AE1787" s="372">
        <f t="shared" si="350"/>
        <v>0</v>
      </c>
      <c r="AF1787" s="346">
        <f t="shared" si="348"/>
        <v>0</v>
      </c>
      <c r="AG1787" s="346">
        <f>IF(C1787=Allgemeines!$C$12,SAV!$V1787-SAV!$AH1787,HLOOKUP(Allgemeines!$C$12-1,$AI$4:$AO$2000,ROW(C1787)-3,FALSE)-$AH1787)</f>
        <v>0</v>
      </c>
      <c r="AH1787" s="346">
        <f>HLOOKUP(Allgemeines!$C$12,$AI$4:$AO$2000,ROW(C1787)-3,FALSE)</f>
        <v>0</v>
      </c>
      <c r="AI1787" s="346">
        <f t="shared" si="339"/>
        <v>0</v>
      </c>
      <c r="AJ1787" s="346">
        <f t="shared" si="340"/>
        <v>0</v>
      </c>
      <c r="AK1787" s="346">
        <f t="shared" si="341"/>
        <v>0</v>
      </c>
      <c r="AL1787" s="346">
        <f t="shared" si="342"/>
        <v>0</v>
      </c>
      <c r="AM1787" s="346">
        <f t="shared" si="343"/>
        <v>0</v>
      </c>
      <c r="AN1787" s="346">
        <f t="shared" si="344"/>
        <v>0</v>
      </c>
      <c r="AO1787" s="346">
        <f t="shared" si="345"/>
        <v>0</v>
      </c>
    </row>
    <row r="1788" spans="1:41" x14ac:dyDescent="0.25">
      <c r="A1788" s="369"/>
      <c r="B1788" s="369"/>
      <c r="C1788" s="370"/>
      <c r="D1788" s="369"/>
      <c r="E1788" s="369"/>
      <c r="F1788" s="369"/>
      <c r="G1788" s="344">
        <f t="shared" si="346"/>
        <v>0</v>
      </c>
      <c r="H1788" s="369"/>
      <c r="I1788" s="369"/>
      <c r="J1788" s="369"/>
      <c r="K1788" s="369"/>
      <c r="L1788" s="369"/>
      <c r="M1788" s="369"/>
      <c r="N1788" s="369"/>
      <c r="O1788" s="369"/>
      <c r="P1788" s="371"/>
      <c r="Q1788" s="465">
        <f>IF(C1788&gt;Allgemeines!$C$12,0,SUM(G1788,H1788,J1788,K1788,M1788:N1788)-SUM(I1788,L1788,O1788:P1788))</f>
        <v>0</v>
      </c>
      <c r="R1788" s="369"/>
      <c r="S1788" s="369"/>
      <c r="T1788" s="369"/>
      <c r="U1788" s="369"/>
      <c r="V1788" s="344">
        <f t="shared" si="347"/>
        <v>0</v>
      </c>
      <c r="W1788" s="345">
        <f>IF(ISBLANK($B1788),0,VLOOKUP($B1788,Listen!$A$2:$C$45,2,FALSE))</f>
        <v>0</v>
      </c>
      <c r="X1788" s="345">
        <f>IF(ISBLANK($B1788),0,VLOOKUP($B1788,Listen!$A$2:$C$45,3,FALSE))</f>
        <v>0</v>
      </c>
      <c r="Y1788" s="372">
        <f t="shared" si="349"/>
        <v>0</v>
      </c>
      <c r="Z1788" s="372">
        <f t="shared" si="350"/>
        <v>0</v>
      </c>
      <c r="AA1788" s="372">
        <f t="shared" si="350"/>
        <v>0</v>
      </c>
      <c r="AB1788" s="372">
        <f t="shared" si="350"/>
        <v>0</v>
      </c>
      <c r="AC1788" s="372">
        <f t="shared" si="350"/>
        <v>0</v>
      </c>
      <c r="AD1788" s="372">
        <f t="shared" si="350"/>
        <v>0</v>
      </c>
      <c r="AE1788" s="372">
        <f t="shared" si="350"/>
        <v>0</v>
      </c>
      <c r="AF1788" s="346">
        <f t="shared" si="348"/>
        <v>0</v>
      </c>
      <c r="AG1788" s="346">
        <f>IF(C1788=Allgemeines!$C$12,SAV!$V1788-SAV!$AH1788,HLOOKUP(Allgemeines!$C$12-1,$AI$4:$AO$2000,ROW(C1788)-3,FALSE)-$AH1788)</f>
        <v>0</v>
      </c>
      <c r="AH1788" s="346">
        <f>HLOOKUP(Allgemeines!$C$12,$AI$4:$AO$2000,ROW(C1788)-3,FALSE)</f>
        <v>0</v>
      </c>
      <c r="AI1788" s="346">
        <f t="shared" si="339"/>
        <v>0</v>
      </c>
      <c r="AJ1788" s="346">
        <f t="shared" si="340"/>
        <v>0</v>
      </c>
      <c r="AK1788" s="346">
        <f t="shared" si="341"/>
        <v>0</v>
      </c>
      <c r="AL1788" s="346">
        <f t="shared" si="342"/>
        <v>0</v>
      </c>
      <c r="AM1788" s="346">
        <f t="shared" si="343"/>
        <v>0</v>
      </c>
      <c r="AN1788" s="346">
        <f t="shared" si="344"/>
        <v>0</v>
      </c>
      <c r="AO1788" s="346">
        <f t="shared" si="345"/>
        <v>0</v>
      </c>
    </row>
    <row r="1789" spans="1:41" x14ac:dyDescent="0.25">
      <c r="A1789" s="369"/>
      <c r="B1789" s="369"/>
      <c r="C1789" s="370"/>
      <c r="D1789" s="369"/>
      <c r="E1789" s="369"/>
      <c r="F1789" s="369"/>
      <c r="G1789" s="344">
        <f t="shared" si="346"/>
        <v>0</v>
      </c>
      <c r="H1789" s="369"/>
      <c r="I1789" s="369"/>
      <c r="J1789" s="369"/>
      <c r="K1789" s="369"/>
      <c r="L1789" s="369"/>
      <c r="M1789" s="369"/>
      <c r="N1789" s="369"/>
      <c r="O1789" s="369"/>
      <c r="P1789" s="371"/>
      <c r="Q1789" s="465">
        <f>IF(C1789&gt;Allgemeines!$C$12,0,SUM(G1789,H1789,J1789,K1789,M1789:N1789)-SUM(I1789,L1789,O1789:P1789))</f>
        <v>0</v>
      </c>
      <c r="R1789" s="369"/>
      <c r="S1789" s="369"/>
      <c r="T1789" s="369"/>
      <c r="U1789" s="369"/>
      <c r="V1789" s="344">
        <f t="shared" si="347"/>
        <v>0</v>
      </c>
      <c r="W1789" s="345">
        <f>IF(ISBLANK($B1789),0,VLOOKUP($B1789,Listen!$A$2:$C$45,2,FALSE))</f>
        <v>0</v>
      </c>
      <c r="X1789" s="345">
        <f>IF(ISBLANK($B1789),0,VLOOKUP($B1789,Listen!$A$2:$C$45,3,FALSE))</f>
        <v>0</v>
      </c>
      <c r="Y1789" s="372">
        <f t="shared" si="349"/>
        <v>0</v>
      </c>
      <c r="Z1789" s="372">
        <f t="shared" si="350"/>
        <v>0</v>
      </c>
      <c r="AA1789" s="372">
        <f t="shared" si="350"/>
        <v>0</v>
      </c>
      <c r="AB1789" s="372">
        <f t="shared" si="350"/>
        <v>0</v>
      </c>
      <c r="AC1789" s="372">
        <f t="shared" si="350"/>
        <v>0</v>
      </c>
      <c r="AD1789" s="372">
        <f t="shared" si="350"/>
        <v>0</v>
      </c>
      <c r="AE1789" s="372">
        <f t="shared" si="350"/>
        <v>0</v>
      </c>
      <c r="AF1789" s="346">
        <f t="shared" si="348"/>
        <v>0</v>
      </c>
      <c r="AG1789" s="346">
        <f>IF(C1789=Allgemeines!$C$12,SAV!$V1789-SAV!$AH1789,HLOOKUP(Allgemeines!$C$12-1,$AI$4:$AO$2000,ROW(C1789)-3,FALSE)-$AH1789)</f>
        <v>0</v>
      </c>
      <c r="AH1789" s="346">
        <f>HLOOKUP(Allgemeines!$C$12,$AI$4:$AO$2000,ROW(C1789)-3,FALSE)</f>
        <v>0</v>
      </c>
      <c r="AI1789" s="346">
        <f t="shared" si="339"/>
        <v>0</v>
      </c>
      <c r="AJ1789" s="346">
        <f t="shared" si="340"/>
        <v>0</v>
      </c>
      <c r="AK1789" s="346">
        <f t="shared" si="341"/>
        <v>0</v>
      </c>
      <c r="AL1789" s="346">
        <f t="shared" si="342"/>
        <v>0</v>
      </c>
      <c r="AM1789" s="346">
        <f t="shared" si="343"/>
        <v>0</v>
      </c>
      <c r="AN1789" s="346">
        <f t="shared" si="344"/>
        <v>0</v>
      </c>
      <c r="AO1789" s="346">
        <f t="shared" si="345"/>
        <v>0</v>
      </c>
    </row>
    <row r="1790" spans="1:41" x14ac:dyDescent="0.25">
      <c r="A1790" s="369"/>
      <c r="B1790" s="369"/>
      <c r="C1790" s="370"/>
      <c r="D1790" s="369"/>
      <c r="E1790" s="369"/>
      <c r="F1790" s="369"/>
      <c r="G1790" s="344">
        <f t="shared" si="346"/>
        <v>0</v>
      </c>
      <c r="H1790" s="369"/>
      <c r="I1790" s="369"/>
      <c r="J1790" s="369"/>
      <c r="K1790" s="369"/>
      <c r="L1790" s="369"/>
      <c r="M1790" s="369"/>
      <c r="N1790" s="369"/>
      <c r="O1790" s="369"/>
      <c r="P1790" s="371"/>
      <c r="Q1790" s="465">
        <f>IF(C1790&gt;Allgemeines!$C$12,0,SUM(G1790,H1790,J1790,K1790,M1790:N1790)-SUM(I1790,L1790,O1790:P1790))</f>
        <v>0</v>
      </c>
      <c r="R1790" s="369"/>
      <c r="S1790" s="369"/>
      <c r="T1790" s="369"/>
      <c r="U1790" s="369"/>
      <c r="V1790" s="344">
        <f t="shared" si="347"/>
        <v>0</v>
      </c>
      <c r="W1790" s="345">
        <f>IF(ISBLANK($B1790),0,VLOOKUP($B1790,Listen!$A$2:$C$45,2,FALSE))</f>
        <v>0</v>
      </c>
      <c r="X1790" s="345">
        <f>IF(ISBLANK($B1790),0,VLOOKUP($B1790,Listen!$A$2:$C$45,3,FALSE))</f>
        <v>0</v>
      </c>
      <c r="Y1790" s="372">
        <f t="shared" si="349"/>
        <v>0</v>
      </c>
      <c r="Z1790" s="372">
        <f t="shared" si="350"/>
        <v>0</v>
      </c>
      <c r="AA1790" s="372">
        <f t="shared" si="350"/>
        <v>0</v>
      </c>
      <c r="AB1790" s="372">
        <f t="shared" si="350"/>
        <v>0</v>
      </c>
      <c r="AC1790" s="372">
        <f t="shared" si="350"/>
        <v>0</v>
      </c>
      <c r="AD1790" s="372">
        <f t="shared" si="350"/>
        <v>0</v>
      </c>
      <c r="AE1790" s="372">
        <f t="shared" si="350"/>
        <v>0</v>
      </c>
      <c r="AF1790" s="346">
        <f t="shared" si="348"/>
        <v>0</v>
      </c>
      <c r="AG1790" s="346">
        <f>IF(C1790=Allgemeines!$C$12,SAV!$V1790-SAV!$AH1790,HLOOKUP(Allgemeines!$C$12-1,$AI$4:$AO$2000,ROW(C1790)-3,FALSE)-$AH1790)</f>
        <v>0</v>
      </c>
      <c r="AH1790" s="346">
        <f>HLOOKUP(Allgemeines!$C$12,$AI$4:$AO$2000,ROW(C1790)-3,FALSE)</f>
        <v>0</v>
      </c>
      <c r="AI1790" s="346">
        <f t="shared" si="339"/>
        <v>0</v>
      </c>
      <c r="AJ1790" s="346">
        <f t="shared" si="340"/>
        <v>0</v>
      </c>
      <c r="AK1790" s="346">
        <f t="shared" si="341"/>
        <v>0</v>
      </c>
      <c r="AL1790" s="346">
        <f t="shared" si="342"/>
        <v>0</v>
      </c>
      <c r="AM1790" s="346">
        <f t="shared" si="343"/>
        <v>0</v>
      </c>
      <c r="AN1790" s="346">
        <f t="shared" si="344"/>
        <v>0</v>
      </c>
      <c r="AO1790" s="346">
        <f t="shared" si="345"/>
        <v>0</v>
      </c>
    </row>
    <row r="1791" spans="1:41" x14ac:dyDescent="0.25">
      <c r="A1791" s="369"/>
      <c r="B1791" s="369"/>
      <c r="C1791" s="370"/>
      <c r="D1791" s="369"/>
      <c r="E1791" s="369"/>
      <c r="F1791" s="369"/>
      <c r="G1791" s="344">
        <f t="shared" si="346"/>
        <v>0</v>
      </c>
      <c r="H1791" s="369"/>
      <c r="I1791" s="369"/>
      <c r="J1791" s="369"/>
      <c r="K1791" s="369"/>
      <c r="L1791" s="369"/>
      <c r="M1791" s="369"/>
      <c r="N1791" s="369"/>
      <c r="O1791" s="369"/>
      <c r="P1791" s="371"/>
      <c r="Q1791" s="465">
        <f>IF(C1791&gt;Allgemeines!$C$12,0,SUM(G1791,H1791,J1791,K1791,M1791:N1791)-SUM(I1791,L1791,O1791:P1791))</f>
        <v>0</v>
      </c>
      <c r="R1791" s="369"/>
      <c r="S1791" s="369"/>
      <c r="T1791" s="369"/>
      <c r="U1791" s="369"/>
      <c r="V1791" s="344">
        <f t="shared" si="347"/>
        <v>0</v>
      </c>
      <c r="W1791" s="345">
        <f>IF(ISBLANK($B1791),0,VLOOKUP($B1791,Listen!$A$2:$C$45,2,FALSE))</f>
        <v>0</v>
      </c>
      <c r="X1791" s="345">
        <f>IF(ISBLANK($B1791),0,VLOOKUP($B1791,Listen!$A$2:$C$45,3,FALSE))</f>
        <v>0</v>
      </c>
      <c r="Y1791" s="372">
        <f t="shared" si="349"/>
        <v>0</v>
      </c>
      <c r="Z1791" s="372">
        <f t="shared" si="350"/>
        <v>0</v>
      </c>
      <c r="AA1791" s="372">
        <f t="shared" si="350"/>
        <v>0</v>
      </c>
      <c r="AB1791" s="372">
        <f t="shared" si="350"/>
        <v>0</v>
      </c>
      <c r="AC1791" s="372">
        <f t="shared" si="350"/>
        <v>0</v>
      </c>
      <c r="AD1791" s="372">
        <f t="shared" si="350"/>
        <v>0</v>
      </c>
      <c r="AE1791" s="372">
        <f t="shared" si="350"/>
        <v>0</v>
      </c>
      <c r="AF1791" s="346">
        <f t="shared" si="348"/>
        <v>0</v>
      </c>
      <c r="AG1791" s="346">
        <f>IF(C1791=Allgemeines!$C$12,SAV!$V1791-SAV!$AH1791,HLOOKUP(Allgemeines!$C$12-1,$AI$4:$AO$2000,ROW(C1791)-3,FALSE)-$AH1791)</f>
        <v>0</v>
      </c>
      <c r="AH1791" s="346">
        <f>HLOOKUP(Allgemeines!$C$12,$AI$4:$AO$2000,ROW(C1791)-3,FALSE)</f>
        <v>0</v>
      </c>
      <c r="AI1791" s="346">
        <f t="shared" si="339"/>
        <v>0</v>
      </c>
      <c r="AJ1791" s="346">
        <f t="shared" si="340"/>
        <v>0</v>
      </c>
      <c r="AK1791" s="346">
        <f t="shared" si="341"/>
        <v>0</v>
      </c>
      <c r="AL1791" s="346">
        <f t="shared" si="342"/>
        <v>0</v>
      </c>
      <c r="AM1791" s="346">
        <f t="shared" si="343"/>
        <v>0</v>
      </c>
      <c r="AN1791" s="346">
        <f t="shared" si="344"/>
        <v>0</v>
      </c>
      <c r="AO1791" s="346">
        <f t="shared" si="345"/>
        <v>0</v>
      </c>
    </row>
    <row r="1792" spans="1:41" x14ac:dyDescent="0.25">
      <c r="A1792" s="369"/>
      <c r="B1792" s="369"/>
      <c r="C1792" s="370"/>
      <c r="D1792" s="369"/>
      <c r="E1792" s="369"/>
      <c r="F1792" s="369"/>
      <c r="G1792" s="344">
        <f t="shared" si="346"/>
        <v>0</v>
      </c>
      <c r="H1792" s="369"/>
      <c r="I1792" s="369"/>
      <c r="J1792" s="369"/>
      <c r="K1792" s="369"/>
      <c r="L1792" s="369"/>
      <c r="M1792" s="369"/>
      <c r="N1792" s="369"/>
      <c r="O1792" s="369"/>
      <c r="P1792" s="371"/>
      <c r="Q1792" s="465">
        <f>IF(C1792&gt;Allgemeines!$C$12,0,SUM(G1792,H1792,J1792,K1792,M1792:N1792)-SUM(I1792,L1792,O1792:P1792))</f>
        <v>0</v>
      </c>
      <c r="R1792" s="369"/>
      <c r="S1792" s="369"/>
      <c r="T1792" s="369"/>
      <c r="U1792" s="369"/>
      <c r="V1792" s="344">
        <f t="shared" si="347"/>
        <v>0</v>
      </c>
      <c r="W1792" s="345">
        <f>IF(ISBLANK($B1792),0,VLOOKUP($B1792,Listen!$A$2:$C$45,2,FALSE))</f>
        <v>0</v>
      </c>
      <c r="X1792" s="345">
        <f>IF(ISBLANK($B1792),0,VLOOKUP($B1792,Listen!$A$2:$C$45,3,FALSE))</f>
        <v>0</v>
      </c>
      <c r="Y1792" s="372">
        <f t="shared" si="349"/>
        <v>0</v>
      </c>
      <c r="Z1792" s="372">
        <f t="shared" si="350"/>
        <v>0</v>
      </c>
      <c r="AA1792" s="372">
        <f t="shared" si="350"/>
        <v>0</v>
      </c>
      <c r="AB1792" s="372">
        <f t="shared" si="350"/>
        <v>0</v>
      </c>
      <c r="AC1792" s="372">
        <f t="shared" si="350"/>
        <v>0</v>
      </c>
      <c r="AD1792" s="372">
        <f t="shared" si="350"/>
        <v>0</v>
      </c>
      <c r="AE1792" s="372">
        <f t="shared" si="350"/>
        <v>0</v>
      </c>
      <c r="AF1792" s="346">
        <f t="shared" si="348"/>
        <v>0</v>
      </c>
      <c r="AG1792" s="346">
        <f>IF(C1792=Allgemeines!$C$12,SAV!$V1792-SAV!$AH1792,HLOOKUP(Allgemeines!$C$12-1,$AI$4:$AO$2000,ROW(C1792)-3,FALSE)-$AH1792)</f>
        <v>0</v>
      </c>
      <c r="AH1792" s="346">
        <f>HLOOKUP(Allgemeines!$C$12,$AI$4:$AO$2000,ROW(C1792)-3,FALSE)</f>
        <v>0</v>
      </c>
      <c r="AI1792" s="346">
        <f t="shared" si="339"/>
        <v>0</v>
      </c>
      <c r="AJ1792" s="346">
        <f t="shared" si="340"/>
        <v>0</v>
      </c>
      <c r="AK1792" s="346">
        <f t="shared" si="341"/>
        <v>0</v>
      </c>
      <c r="AL1792" s="346">
        <f t="shared" si="342"/>
        <v>0</v>
      </c>
      <c r="AM1792" s="346">
        <f t="shared" si="343"/>
        <v>0</v>
      </c>
      <c r="AN1792" s="346">
        <f t="shared" si="344"/>
        <v>0</v>
      </c>
      <c r="AO1792" s="346">
        <f t="shared" si="345"/>
        <v>0</v>
      </c>
    </row>
    <row r="1793" spans="1:41" x14ac:dyDescent="0.25">
      <c r="A1793" s="369"/>
      <c r="B1793" s="369"/>
      <c r="C1793" s="370"/>
      <c r="D1793" s="369"/>
      <c r="E1793" s="369"/>
      <c r="F1793" s="369"/>
      <c r="G1793" s="344">
        <f t="shared" si="346"/>
        <v>0</v>
      </c>
      <c r="H1793" s="369"/>
      <c r="I1793" s="369"/>
      <c r="J1793" s="369"/>
      <c r="K1793" s="369"/>
      <c r="L1793" s="369"/>
      <c r="M1793" s="369"/>
      <c r="N1793" s="369"/>
      <c r="O1793" s="369"/>
      <c r="P1793" s="371"/>
      <c r="Q1793" s="465">
        <f>IF(C1793&gt;Allgemeines!$C$12,0,SUM(G1793,H1793,J1793,K1793,M1793:N1793)-SUM(I1793,L1793,O1793:P1793))</f>
        <v>0</v>
      </c>
      <c r="R1793" s="369"/>
      <c r="S1793" s="369"/>
      <c r="T1793" s="369"/>
      <c r="U1793" s="369"/>
      <c r="V1793" s="344">
        <f t="shared" si="347"/>
        <v>0</v>
      </c>
      <c r="W1793" s="345">
        <f>IF(ISBLANK($B1793),0,VLOOKUP($B1793,Listen!$A$2:$C$45,2,FALSE))</f>
        <v>0</v>
      </c>
      <c r="X1793" s="345">
        <f>IF(ISBLANK($B1793),0,VLOOKUP($B1793,Listen!$A$2:$C$45,3,FALSE))</f>
        <v>0</v>
      </c>
      <c r="Y1793" s="372">
        <f t="shared" si="349"/>
        <v>0</v>
      </c>
      <c r="Z1793" s="372">
        <f t="shared" si="350"/>
        <v>0</v>
      </c>
      <c r="AA1793" s="372">
        <f t="shared" si="350"/>
        <v>0</v>
      </c>
      <c r="AB1793" s="372">
        <f t="shared" si="350"/>
        <v>0</v>
      </c>
      <c r="AC1793" s="372">
        <f t="shared" si="350"/>
        <v>0</v>
      </c>
      <c r="AD1793" s="372">
        <f t="shared" si="350"/>
        <v>0</v>
      </c>
      <c r="AE1793" s="372">
        <f t="shared" si="350"/>
        <v>0</v>
      </c>
      <c r="AF1793" s="346">
        <f t="shared" si="348"/>
        <v>0</v>
      </c>
      <c r="AG1793" s="346">
        <f>IF(C1793=Allgemeines!$C$12,SAV!$V1793-SAV!$AH1793,HLOOKUP(Allgemeines!$C$12-1,$AI$4:$AO$2000,ROW(C1793)-3,FALSE)-$AH1793)</f>
        <v>0</v>
      </c>
      <c r="AH1793" s="346">
        <f>HLOOKUP(Allgemeines!$C$12,$AI$4:$AO$2000,ROW(C1793)-3,FALSE)</f>
        <v>0</v>
      </c>
      <c r="AI1793" s="346">
        <f t="shared" si="339"/>
        <v>0</v>
      </c>
      <c r="AJ1793" s="346">
        <f t="shared" si="340"/>
        <v>0</v>
      </c>
      <c r="AK1793" s="346">
        <f t="shared" si="341"/>
        <v>0</v>
      </c>
      <c r="AL1793" s="346">
        <f t="shared" si="342"/>
        <v>0</v>
      </c>
      <c r="AM1793" s="346">
        <f t="shared" si="343"/>
        <v>0</v>
      </c>
      <c r="AN1793" s="346">
        <f t="shared" si="344"/>
        <v>0</v>
      </c>
      <c r="AO1793" s="346">
        <f t="shared" si="345"/>
        <v>0</v>
      </c>
    </row>
    <row r="1794" spans="1:41" x14ac:dyDescent="0.25">
      <c r="A1794" s="369"/>
      <c r="B1794" s="369"/>
      <c r="C1794" s="370"/>
      <c r="D1794" s="369"/>
      <c r="E1794" s="369"/>
      <c r="F1794" s="369"/>
      <c r="G1794" s="344">
        <f t="shared" si="346"/>
        <v>0</v>
      </c>
      <c r="H1794" s="369"/>
      <c r="I1794" s="369"/>
      <c r="J1794" s="369"/>
      <c r="K1794" s="369"/>
      <c r="L1794" s="369"/>
      <c r="M1794" s="369"/>
      <c r="N1794" s="369"/>
      <c r="O1794" s="369"/>
      <c r="P1794" s="371"/>
      <c r="Q1794" s="465">
        <f>IF(C1794&gt;Allgemeines!$C$12,0,SUM(G1794,H1794,J1794,K1794,M1794:N1794)-SUM(I1794,L1794,O1794:P1794))</f>
        <v>0</v>
      </c>
      <c r="R1794" s="369"/>
      <c r="S1794" s="369"/>
      <c r="T1794" s="369"/>
      <c r="U1794" s="369"/>
      <c r="V1794" s="344">
        <f t="shared" si="347"/>
        <v>0</v>
      </c>
      <c r="W1794" s="345">
        <f>IF(ISBLANK($B1794),0,VLOOKUP($B1794,Listen!$A$2:$C$45,2,FALSE))</f>
        <v>0</v>
      </c>
      <c r="X1794" s="345">
        <f>IF(ISBLANK($B1794),0,VLOOKUP($B1794,Listen!$A$2:$C$45,3,FALSE))</f>
        <v>0</v>
      </c>
      <c r="Y1794" s="372">
        <f t="shared" si="349"/>
        <v>0</v>
      </c>
      <c r="Z1794" s="372">
        <f t="shared" si="350"/>
        <v>0</v>
      </c>
      <c r="AA1794" s="372">
        <f t="shared" si="350"/>
        <v>0</v>
      </c>
      <c r="AB1794" s="372">
        <f t="shared" si="350"/>
        <v>0</v>
      </c>
      <c r="AC1794" s="372">
        <f t="shared" si="350"/>
        <v>0</v>
      </c>
      <c r="AD1794" s="372">
        <f t="shared" si="350"/>
        <v>0</v>
      </c>
      <c r="AE1794" s="372">
        <f t="shared" si="350"/>
        <v>0</v>
      </c>
      <c r="AF1794" s="346">
        <f t="shared" si="348"/>
        <v>0</v>
      </c>
      <c r="AG1794" s="346">
        <f>IF(C1794=Allgemeines!$C$12,SAV!$V1794-SAV!$AH1794,HLOOKUP(Allgemeines!$C$12-1,$AI$4:$AO$2000,ROW(C1794)-3,FALSE)-$AH1794)</f>
        <v>0</v>
      </c>
      <c r="AH1794" s="346">
        <f>HLOOKUP(Allgemeines!$C$12,$AI$4:$AO$2000,ROW(C1794)-3,FALSE)</f>
        <v>0</v>
      </c>
      <c r="AI1794" s="346">
        <f t="shared" si="339"/>
        <v>0</v>
      </c>
      <c r="AJ1794" s="346">
        <f t="shared" si="340"/>
        <v>0</v>
      </c>
      <c r="AK1794" s="346">
        <f t="shared" si="341"/>
        <v>0</v>
      </c>
      <c r="AL1794" s="346">
        <f t="shared" si="342"/>
        <v>0</v>
      </c>
      <c r="AM1794" s="346">
        <f t="shared" si="343"/>
        <v>0</v>
      </c>
      <c r="AN1794" s="346">
        <f t="shared" si="344"/>
        <v>0</v>
      </c>
      <c r="AO1794" s="346">
        <f t="shared" si="345"/>
        <v>0</v>
      </c>
    </row>
    <row r="1795" spans="1:41" x14ac:dyDescent="0.25">
      <c r="A1795" s="369"/>
      <c r="B1795" s="369"/>
      <c r="C1795" s="370"/>
      <c r="D1795" s="369"/>
      <c r="E1795" s="369"/>
      <c r="F1795" s="369"/>
      <c r="G1795" s="344">
        <f t="shared" si="346"/>
        <v>0</v>
      </c>
      <c r="H1795" s="369"/>
      <c r="I1795" s="369"/>
      <c r="J1795" s="369"/>
      <c r="K1795" s="369"/>
      <c r="L1795" s="369"/>
      <c r="M1795" s="369"/>
      <c r="N1795" s="369"/>
      <c r="O1795" s="369"/>
      <c r="P1795" s="371"/>
      <c r="Q1795" s="465">
        <f>IF(C1795&gt;Allgemeines!$C$12,0,SUM(G1795,H1795,J1795,K1795,M1795:N1795)-SUM(I1795,L1795,O1795:P1795))</f>
        <v>0</v>
      </c>
      <c r="R1795" s="369"/>
      <c r="S1795" s="369"/>
      <c r="T1795" s="369"/>
      <c r="U1795" s="369"/>
      <c r="V1795" s="344">
        <f t="shared" si="347"/>
        <v>0</v>
      </c>
      <c r="W1795" s="345">
        <f>IF(ISBLANK($B1795),0,VLOOKUP($B1795,Listen!$A$2:$C$45,2,FALSE))</f>
        <v>0</v>
      </c>
      <c r="X1795" s="345">
        <f>IF(ISBLANK($B1795),0,VLOOKUP($B1795,Listen!$A$2:$C$45,3,FALSE))</f>
        <v>0</v>
      </c>
      <c r="Y1795" s="372">
        <f t="shared" si="349"/>
        <v>0</v>
      </c>
      <c r="Z1795" s="372">
        <f t="shared" si="350"/>
        <v>0</v>
      </c>
      <c r="AA1795" s="372">
        <f t="shared" si="350"/>
        <v>0</v>
      </c>
      <c r="AB1795" s="372">
        <f t="shared" si="350"/>
        <v>0</v>
      </c>
      <c r="AC1795" s="372">
        <f t="shared" si="350"/>
        <v>0</v>
      </c>
      <c r="AD1795" s="372">
        <f t="shared" si="350"/>
        <v>0</v>
      </c>
      <c r="AE1795" s="372">
        <f t="shared" si="350"/>
        <v>0</v>
      </c>
      <c r="AF1795" s="346">
        <f t="shared" si="348"/>
        <v>0</v>
      </c>
      <c r="AG1795" s="346">
        <f>IF(C1795=Allgemeines!$C$12,SAV!$V1795-SAV!$AH1795,HLOOKUP(Allgemeines!$C$12-1,$AI$4:$AO$2000,ROW(C1795)-3,FALSE)-$AH1795)</f>
        <v>0</v>
      </c>
      <c r="AH1795" s="346">
        <f>HLOOKUP(Allgemeines!$C$12,$AI$4:$AO$2000,ROW(C1795)-3,FALSE)</f>
        <v>0</v>
      </c>
      <c r="AI1795" s="346">
        <f t="shared" si="339"/>
        <v>0</v>
      </c>
      <c r="AJ1795" s="346">
        <f t="shared" si="340"/>
        <v>0</v>
      </c>
      <c r="AK1795" s="346">
        <f t="shared" si="341"/>
        <v>0</v>
      </c>
      <c r="AL1795" s="346">
        <f t="shared" si="342"/>
        <v>0</v>
      </c>
      <c r="AM1795" s="346">
        <f t="shared" si="343"/>
        <v>0</v>
      </c>
      <c r="AN1795" s="346">
        <f t="shared" si="344"/>
        <v>0</v>
      </c>
      <c r="AO1795" s="346">
        <f t="shared" si="345"/>
        <v>0</v>
      </c>
    </row>
    <row r="1796" spans="1:41" x14ac:dyDescent="0.25">
      <c r="A1796" s="369"/>
      <c r="B1796" s="369"/>
      <c r="C1796" s="370"/>
      <c r="D1796" s="369"/>
      <c r="E1796" s="369"/>
      <c r="F1796" s="369"/>
      <c r="G1796" s="344">
        <f t="shared" si="346"/>
        <v>0</v>
      </c>
      <c r="H1796" s="369"/>
      <c r="I1796" s="369"/>
      <c r="J1796" s="369"/>
      <c r="K1796" s="369"/>
      <c r="L1796" s="369"/>
      <c r="M1796" s="369"/>
      <c r="N1796" s="369"/>
      <c r="O1796" s="369"/>
      <c r="P1796" s="371"/>
      <c r="Q1796" s="465">
        <f>IF(C1796&gt;Allgemeines!$C$12,0,SUM(G1796,H1796,J1796,K1796,M1796:N1796)-SUM(I1796,L1796,O1796:P1796))</f>
        <v>0</v>
      </c>
      <c r="R1796" s="369"/>
      <c r="S1796" s="369"/>
      <c r="T1796" s="369"/>
      <c r="U1796" s="369"/>
      <c r="V1796" s="344">
        <f t="shared" si="347"/>
        <v>0</v>
      </c>
      <c r="W1796" s="345">
        <f>IF(ISBLANK($B1796),0,VLOOKUP($B1796,Listen!$A$2:$C$45,2,FALSE))</f>
        <v>0</v>
      </c>
      <c r="X1796" s="345">
        <f>IF(ISBLANK($B1796),0,VLOOKUP($B1796,Listen!$A$2:$C$45,3,FALSE))</f>
        <v>0</v>
      </c>
      <c r="Y1796" s="372">
        <f t="shared" si="349"/>
        <v>0</v>
      </c>
      <c r="Z1796" s="372">
        <f t="shared" si="350"/>
        <v>0</v>
      </c>
      <c r="AA1796" s="372">
        <f t="shared" si="350"/>
        <v>0</v>
      </c>
      <c r="AB1796" s="372">
        <f t="shared" si="350"/>
        <v>0</v>
      </c>
      <c r="AC1796" s="372">
        <f t="shared" si="350"/>
        <v>0</v>
      </c>
      <c r="AD1796" s="372">
        <f t="shared" si="350"/>
        <v>0</v>
      </c>
      <c r="AE1796" s="372">
        <f t="shared" si="350"/>
        <v>0</v>
      </c>
      <c r="AF1796" s="346">
        <f t="shared" si="348"/>
        <v>0</v>
      </c>
      <c r="AG1796" s="346">
        <f>IF(C1796=Allgemeines!$C$12,SAV!$V1796-SAV!$AH1796,HLOOKUP(Allgemeines!$C$12-1,$AI$4:$AO$2000,ROW(C1796)-3,FALSE)-$AH1796)</f>
        <v>0</v>
      </c>
      <c r="AH1796" s="346">
        <f>HLOOKUP(Allgemeines!$C$12,$AI$4:$AO$2000,ROW(C1796)-3,FALSE)</f>
        <v>0</v>
      </c>
      <c r="AI1796" s="346">
        <f t="shared" si="339"/>
        <v>0</v>
      </c>
      <c r="AJ1796" s="346">
        <f t="shared" si="340"/>
        <v>0</v>
      </c>
      <c r="AK1796" s="346">
        <f t="shared" si="341"/>
        <v>0</v>
      </c>
      <c r="AL1796" s="346">
        <f t="shared" si="342"/>
        <v>0</v>
      </c>
      <c r="AM1796" s="346">
        <f t="shared" si="343"/>
        <v>0</v>
      </c>
      <c r="AN1796" s="346">
        <f t="shared" si="344"/>
        <v>0</v>
      </c>
      <c r="AO1796" s="346">
        <f t="shared" si="345"/>
        <v>0</v>
      </c>
    </row>
    <row r="1797" spans="1:41" x14ac:dyDescent="0.25">
      <c r="A1797" s="369"/>
      <c r="B1797" s="369"/>
      <c r="C1797" s="370"/>
      <c r="D1797" s="369"/>
      <c r="E1797" s="369"/>
      <c r="F1797" s="369"/>
      <c r="G1797" s="344">
        <f t="shared" si="346"/>
        <v>0</v>
      </c>
      <c r="H1797" s="369"/>
      <c r="I1797" s="369"/>
      <c r="J1797" s="369"/>
      <c r="K1797" s="369"/>
      <c r="L1797" s="369"/>
      <c r="M1797" s="369"/>
      <c r="N1797" s="369"/>
      <c r="O1797" s="369"/>
      <c r="P1797" s="371"/>
      <c r="Q1797" s="465">
        <f>IF(C1797&gt;Allgemeines!$C$12,0,SUM(G1797,H1797,J1797,K1797,M1797:N1797)-SUM(I1797,L1797,O1797:P1797))</f>
        <v>0</v>
      </c>
      <c r="R1797" s="369"/>
      <c r="S1797" s="369"/>
      <c r="T1797" s="369"/>
      <c r="U1797" s="369"/>
      <c r="V1797" s="344">
        <f t="shared" si="347"/>
        <v>0</v>
      </c>
      <c r="W1797" s="345">
        <f>IF(ISBLANK($B1797),0,VLOOKUP($B1797,Listen!$A$2:$C$45,2,FALSE))</f>
        <v>0</v>
      </c>
      <c r="X1797" s="345">
        <f>IF(ISBLANK($B1797),0,VLOOKUP($B1797,Listen!$A$2:$C$45,3,FALSE))</f>
        <v>0</v>
      </c>
      <c r="Y1797" s="372">
        <f t="shared" si="349"/>
        <v>0</v>
      </c>
      <c r="Z1797" s="372">
        <f t="shared" si="350"/>
        <v>0</v>
      </c>
      <c r="AA1797" s="372">
        <f t="shared" si="350"/>
        <v>0</v>
      </c>
      <c r="AB1797" s="372">
        <f t="shared" si="350"/>
        <v>0</v>
      </c>
      <c r="AC1797" s="372">
        <f t="shared" si="350"/>
        <v>0</v>
      </c>
      <c r="AD1797" s="372">
        <f t="shared" si="350"/>
        <v>0</v>
      </c>
      <c r="AE1797" s="372">
        <f t="shared" si="350"/>
        <v>0</v>
      </c>
      <c r="AF1797" s="346">
        <f t="shared" si="348"/>
        <v>0</v>
      </c>
      <c r="AG1797" s="346">
        <f>IF(C1797=Allgemeines!$C$12,SAV!$V1797-SAV!$AH1797,HLOOKUP(Allgemeines!$C$12-1,$AI$4:$AO$2000,ROW(C1797)-3,FALSE)-$AH1797)</f>
        <v>0</v>
      </c>
      <c r="AH1797" s="346">
        <f>HLOOKUP(Allgemeines!$C$12,$AI$4:$AO$2000,ROW(C1797)-3,FALSE)</f>
        <v>0</v>
      </c>
      <c r="AI1797" s="346">
        <f t="shared" ref="AI1797:AI1860" si="351">IF(OR($C1797=0,$V1797=0),0,IF($C1797&lt;=AI$4,$V1797-$V1797/Y1797*(AI$4-$C1797+1),0))</f>
        <v>0</v>
      </c>
      <c r="AJ1797" s="346">
        <f t="shared" ref="AJ1797:AJ1860" si="352">IF(OR($C1797=0,$V1797=0,Z1797-(AJ$4-$C1797)=0),0,IF($C1797&lt;AJ$4,AI1797-AI1797/(Z1797-(AJ$4-$C1797)),IF($C1797=AJ$4,$V1797-$V1797/Z1797,0)))</f>
        <v>0</v>
      </c>
      <c r="AK1797" s="346">
        <f t="shared" ref="AK1797:AK1860" si="353">IF(OR($C1797=0,$V1797=0,AA1797-(AK$4-$C1797)=0),0,IF($C1797&lt;AK$4,AJ1797-AJ1797/(AA1797-(AK$4-$C1797)),IF($C1797=AK$4,$V1797-$V1797/AA1797,0)))</f>
        <v>0</v>
      </c>
      <c r="AL1797" s="346">
        <f t="shared" ref="AL1797:AL1860" si="354">IF(OR($C1797=0,$V1797=0,AB1797-(AL$4-$C1797)=0),0,IF($C1797&lt;AL$4,AK1797-AK1797/(AB1797-(AL$4-$C1797)),IF($C1797=AL$4,$V1797-$V1797/AB1797,0)))</f>
        <v>0</v>
      </c>
      <c r="AM1797" s="346">
        <f t="shared" ref="AM1797:AM1860" si="355">IF(OR($C1797=0,$V1797=0,AC1797-(AM$4-$C1797)=0),0,IF($C1797&lt;AM$4,AL1797-AL1797/(AC1797-(AM$4-$C1797)),IF($C1797=AM$4,$V1797-$V1797/AC1797,0)))</f>
        <v>0</v>
      </c>
      <c r="AN1797" s="346">
        <f t="shared" ref="AN1797:AN1860" si="356">IF(OR($C1797=0,$V1797=0,AD1797-(AN$4-$C1797)=0),0,IF($C1797&lt;AN$4,AM1797-AM1797/(AD1797-(AN$4-$C1797)),IF($C1797=AN$4,$V1797-$V1797/AD1797,0)))</f>
        <v>0</v>
      </c>
      <c r="AO1797" s="346">
        <f t="shared" ref="AO1797:AO1860" si="357">IF(OR($C1797=0,$V1797=0,AE1797-(AO$4-$C1797)=0),0,IF($C1797&lt;AO$4,AN1797-AN1797/(AE1797-(AO$4-$C1797)),IF($C1797=AO$4,$V1797-$V1797/AE1797,0)))</f>
        <v>0</v>
      </c>
    </row>
    <row r="1798" spans="1:41" x14ac:dyDescent="0.25">
      <c r="A1798" s="369"/>
      <c r="B1798" s="369"/>
      <c r="C1798" s="370"/>
      <c r="D1798" s="369"/>
      <c r="E1798" s="369"/>
      <c r="F1798" s="369"/>
      <c r="G1798" s="344">
        <f t="shared" ref="G1798:G1861" si="358">D1798*E1798/100</f>
        <v>0</v>
      </c>
      <c r="H1798" s="369"/>
      <c r="I1798" s="369"/>
      <c r="J1798" s="369"/>
      <c r="K1798" s="369"/>
      <c r="L1798" s="369"/>
      <c r="M1798" s="369"/>
      <c r="N1798" s="369"/>
      <c r="O1798" s="369"/>
      <c r="P1798" s="371"/>
      <c r="Q1798" s="465">
        <f>IF(C1798&gt;Allgemeines!$C$12,0,SUM(G1798,H1798,J1798,K1798,M1798:N1798)-SUM(I1798,L1798,O1798:P1798))</f>
        <v>0</v>
      </c>
      <c r="R1798" s="369"/>
      <c r="S1798" s="369"/>
      <c r="T1798" s="369"/>
      <c r="U1798" s="369"/>
      <c r="V1798" s="344">
        <f t="shared" ref="V1798:V1861" si="359">Q1798-SUM(R1798:U1798)</f>
        <v>0</v>
      </c>
      <c r="W1798" s="345">
        <f>IF(ISBLANK($B1798),0,VLOOKUP($B1798,Listen!$A$2:$C$45,2,FALSE))</f>
        <v>0</v>
      </c>
      <c r="X1798" s="345">
        <f>IF(ISBLANK($B1798),0,VLOOKUP($B1798,Listen!$A$2:$C$45,3,FALSE))</f>
        <v>0</v>
      </c>
      <c r="Y1798" s="372">
        <f t="shared" si="349"/>
        <v>0</v>
      </c>
      <c r="Z1798" s="372">
        <f t="shared" si="350"/>
        <v>0</v>
      </c>
      <c r="AA1798" s="372">
        <f t="shared" si="350"/>
        <v>0</v>
      </c>
      <c r="AB1798" s="372">
        <f t="shared" si="350"/>
        <v>0</v>
      </c>
      <c r="AC1798" s="372">
        <f t="shared" si="350"/>
        <v>0</v>
      </c>
      <c r="AD1798" s="372">
        <f t="shared" si="350"/>
        <v>0</v>
      </c>
      <c r="AE1798" s="372">
        <f t="shared" si="350"/>
        <v>0</v>
      </c>
      <c r="AF1798" s="346">
        <f t="shared" ref="AF1798:AF1861" si="360">AH1798+AG1798</f>
        <v>0</v>
      </c>
      <c r="AG1798" s="346">
        <f>IF(C1798=Allgemeines!$C$12,SAV!$V1798-SAV!$AH1798,HLOOKUP(Allgemeines!$C$12-1,$AI$4:$AO$2000,ROW(C1798)-3,FALSE)-$AH1798)</f>
        <v>0</v>
      </c>
      <c r="AH1798" s="346">
        <f>HLOOKUP(Allgemeines!$C$12,$AI$4:$AO$2000,ROW(C1798)-3,FALSE)</f>
        <v>0</v>
      </c>
      <c r="AI1798" s="346">
        <f t="shared" si="351"/>
        <v>0</v>
      </c>
      <c r="AJ1798" s="346">
        <f t="shared" si="352"/>
        <v>0</v>
      </c>
      <c r="AK1798" s="346">
        <f t="shared" si="353"/>
        <v>0</v>
      </c>
      <c r="AL1798" s="346">
        <f t="shared" si="354"/>
        <v>0</v>
      </c>
      <c r="AM1798" s="346">
        <f t="shared" si="355"/>
        <v>0</v>
      </c>
      <c r="AN1798" s="346">
        <f t="shared" si="356"/>
        <v>0</v>
      </c>
      <c r="AO1798" s="346">
        <f t="shared" si="357"/>
        <v>0</v>
      </c>
    </row>
    <row r="1799" spans="1:41" x14ac:dyDescent="0.25">
      <c r="A1799" s="369"/>
      <c r="B1799" s="369"/>
      <c r="C1799" s="370"/>
      <c r="D1799" s="369"/>
      <c r="E1799" s="369"/>
      <c r="F1799" s="369"/>
      <c r="G1799" s="344">
        <f t="shared" si="358"/>
        <v>0</v>
      </c>
      <c r="H1799" s="369"/>
      <c r="I1799" s="369"/>
      <c r="J1799" s="369"/>
      <c r="K1799" s="369"/>
      <c r="L1799" s="369"/>
      <c r="M1799" s="369"/>
      <c r="N1799" s="369"/>
      <c r="O1799" s="369"/>
      <c r="P1799" s="371"/>
      <c r="Q1799" s="465">
        <f>IF(C1799&gt;Allgemeines!$C$12,0,SUM(G1799,H1799,J1799,K1799,M1799:N1799)-SUM(I1799,L1799,O1799:P1799))</f>
        <v>0</v>
      </c>
      <c r="R1799" s="369"/>
      <c r="S1799" s="369"/>
      <c r="T1799" s="369"/>
      <c r="U1799" s="369"/>
      <c r="V1799" s="344">
        <f t="shared" si="359"/>
        <v>0</v>
      </c>
      <c r="W1799" s="345">
        <f>IF(ISBLANK($B1799),0,VLOOKUP($B1799,Listen!$A$2:$C$45,2,FALSE))</f>
        <v>0</v>
      </c>
      <c r="X1799" s="345">
        <f>IF(ISBLANK($B1799),0,VLOOKUP($B1799,Listen!$A$2:$C$45,3,FALSE))</f>
        <v>0</v>
      </c>
      <c r="Y1799" s="372">
        <f t="shared" si="349"/>
        <v>0</v>
      </c>
      <c r="Z1799" s="372">
        <f t="shared" si="350"/>
        <v>0</v>
      </c>
      <c r="AA1799" s="372">
        <f t="shared" si="350"/>
        <v>0</v>
      </c>
      <c r="AB1799" s="372">
        <f t="shared" si="350"/>
        <v>0</v>
      </c>
      <c r="AC1799" s="372">
        <f t="shared" si="350"/>
        <v>0</v>
      </c>
      <c r="AD1799" s="372">
        <f t="shared" si="350"/>
        <v>0</v>
      </c>
      <c r="AE1799" s="372">
        <f t="shared" si="350"/>
        <v>0</v>
      </c>
      <c r="AF1799" s="346">
        <f t="shared" si="360"/>
        <v>0</v>
      </c>
      <c r="AG1799" s="346">
        <f>IF(C1799=Allgemeines!$C$12,SAV!$V1799-SAV!$AH1799,HLOOKUP(Allgemeines!$C$12-1,$AI$4:$AO$2000,ROW(C1799)-3,FALSE)-$AH1799)</f>
        <v>0</v>
      </c>
      <c r="AH1799" s="346">
        <f>HLOOKUP(Allgemeines!$C$12,$AI$4:$AO$2000,ROW(C1799)-3,FALSE)</f>
        <v>0</v>
      </c>
      <c r="AI1799" s="346">
        <f t="shared" si="351"/>
        <v>0</v>
      </c>
      <c r="AJ1799" s="346">
        <f t="shared" si="352"/>
        <v>0</v>
      </c>
      <c r="AK1799" s="346">
        <f t="shared" si="353"/>
        <v>0</v>
      </c>
      <c r="AL1799" s="346">
        <f t="shared" si="354"/>
        <v>0</v>
      </c>
      <c r="AM1799" s="346">
        <f t="shared" si="355"/>
        <v>0</v>
      </c>
      <c r="AN1799" s="346">
        <f t="shared" si="356"/>
        <v>0</v>
      </c>
      <c r="AO1799" s="346">
        <f t="shared" si="357"/>
        <v>0</v>
      </c>
    </row>
    <row r="1800" spans="1:41" x14ac:dyDescent="0.25">
      <c r="A1800" s="369"/>
      <c r="B1800" s="369"/>
      <c r="C1800" s="370"/>
      <c r="D1800" s="369"/>
      <c r="E1800" s="369"/>
      <c r="F1800" s="369"/>
      <c r="G1800" s="344">
        <f t="shared" si="358"/>
        <v>0</v>
      </c>
      <c r="H1800" s="369"/>
      <c r="I1800" s="369"/>
      <c r="J1800" s="369"/>
      <c r="K1800" s="369"/>
      <c r="L1800" s="369"/>
      <c r="M1800" s="369"/>
      <c r="N1800" s="369"/>
      <c r="O1800" s="369"/>
      <c r="P1800" s="371"/>
      <c r="Q1800" s="465">
        <f>IF(C1800&gt;Allgemeines!$C$12,0,SUM(G1800,H1800,J1800,K1800,M1800:N1800)-SUM(I1800,L1800,O1800:P1800))</f>
        <v>0</v>
      </c>
      <c r="R1800" s="369"/>
      <c r="S1800" s="369"/>
      <c r="T1800" s="369"/>
      <c r="U1800" s="369"/>
      <c r="V1800" s="344">
        <f t="shared" si="359"/>
        <v>0</v>
      </c>
      <c r="W1800" s="345">
        <f>IF(ISBLANK($B1800),0,VLOOKUP($B1800,Listen!$A$2:$C$45,2,FALSE))</f>
        <v>0</v>
      </c>
      <c r="X1800" s="345">
        <f>IF(ISBLANK($B1800),0,VLOOKUP($B1800,Listen!$A$2:$C$45,3,FALSE))</f>
        <v>0</v>
      </c>
      <c r="Y1800" s="372">
        <f t="shared" si="349"/>
        <v>0</v>
      </c>
      <c r="Z1800" s="372">
        <f t="shared" si="350"/>
        <v>0</v>
      </c>
      <c r="AA1800" s="372">
        <f t="shared" si="350"/>
        <v>0</v>
      </c>
      <c r="AB1800" s="372">
        <f t="shared" si="350"/>
        <v>0</v>
      </c>
      <c r="AC1800" s="372">
        <f t="shared" si="350"/>
        <v>0</v>
      </c>
      <c r="AD1800" s="372">
        <f t="shared" si="350"/>
        <v>0</v>
      </c>
      <c r="AE1800" s="372">
        <f t="shared" si="350"/>
        <v>0</v>
      </c>
      <c r="AF1800" s="346">
        <f t="shared" si="360"/>
        <v>0</v>
      </c>
      <c r="AG1800" s="346">
        <f>IF(C1800=Allgemeines!$C$12,SAV!$V1800-SAV!$AH1800,HLOOKUP(Allgemeines!$C$12-1,$AI$4:$AO$2000,ROW(C1800)-3,FALSE)-$AH1800)</f>
        <v>0</v>
      </c>
      <c r="AH1800" s="346">
        <f>HLOOKUP(Allgemeines!$C$12,$AI$4:$AO$2000,ROW(C1800)-3,FALSE)</f>
        <v>0</v>
      </c>
      <c r="AI1800" s="346">
        <f t="shared" si="351"/>
        <v>0</v>
      </c>
      <c r="AJ1800" s="346">
        <f t="shared" si="352"/>
        <v>0</v>
      </c>
      <c r="AK1800" s="346">
        <f t="shared" si="353"/>
        <v>0</v>
      </c>
      <c r="AL1800" s="346">
        <f t="shared" si="354"/>
        <v>0</v>
      </c>
      <c r="AM1800" s="346">
        <f t="shared" si="355"/>
        <v>0</v>
      </c>
      <c r="AN1800" s="346">
        <f t="shared" si="356"/>
        <v>0</v>
      </c>
      <c r="AO1800" s="346">
        <f t="shared" si="357"/>
        <v>0</v>
      </c>
    </row>
    <row r="1801" spans="1:41" x14ac:dyDescent="0.25">
      <c r="A1801" s="369"/>
      <c r="B1801" s="369"/>
      <c r="C1801" s="370"/>
      <c r="D1801" s="369"/>
      <c r="E1801" s="369"/>
      <c r="F1801" s="369"/>
      <c r="G1801" s="344">
        <f t="shared" si="358"/>
        <v>0</v>
      </c>
      <c r="H1801" s="369"/>
      <c r="I1801" s="369"/>
      <c r="J1801" s="369"/>
      <c r="K1801" s="369"/>
      <c r="L1801" s="369"/>
      <c r="M1801" s="369"/>
      <c r="N1801" s="369"/>
      <c r="O1801" s="369"/>
      <c r="P1801" s="371"/>
      <c r="Q1801" s="465">
        <f>IF(C1801&gt;Allgemeines!$C$12,0,SUM(G1801,H1801,J1801,K1801,M1801:N1801)-SUM(I1801,L1801,O1801:P1801))</f>
        <v>0</v>
      </c>
      <c r="R1801" s="369"/>
      <c r="S1801" s="369"/>
      <c r="T1801" s="369"/>
      <c r="U1801" s="369"/>
      <c r="V1801" s="344">
        <f t="shared" si="359"/>
        <v>0</v>
      </c>
      <c r="W1801" s="345">
        <f>IF(ISBLANK($B1801),0,VLOOKUP($B1801,Listen!$A$2:$C$45,2,FALSE))</f>
        <v>0</v>
      </c>
      <c r="X1801" s="345">
        <f>IF(ISBLANK($B1801),0,VLOOKUP($B1801,Listen!$A$2:$C$45,3,FALSE))</f>
        <v>0</v>
      </c>
      <c r="Y1801" s="372">
        <f t="shared" si="349"/>
        <v>0</v>
      </c>
      <c r="Z1801" s="372">
        <f t="shared" si="350"/>
        <v>0</v>
      </c>
      <c r="AA1801" s="372">
        <f t="shared" si="350"/>
        <v>0</v>
      </c>
      <c r="AB1801" s="372">
        <f t="shared" si="350"/>
        <v>0</v>
      </c>
      <c r="AC1801" s="372">
        <f t="shared" si="350"/>
        <v>0</v>
      </c>
      <c r="AD1801" s="372">
        <f t="shared" si="350"/>
        <v>0</v>
      </c>
      <c r="AE1801" s="372">
        <f t="shared" si="350"/>
        <v>0</v>
      </c>
      <c r="AF1801" s="346">
        <f t="shared" si="360"/>
        <v>0</v>
      </c>
      <c r="AG1801" s="346">
        <f>IF(C1801=Allgemeines!$C$12,SAV!$V1801-SAV!$AH1801,HLOOKUP(Allgemeines!$C$12-1,$AI$4:$AO$2000,ROW(C1801)-3,FALSE)-$AH1801)</f>
        <v>0</v>
      </c>
      <c r="AH1801" s="346">
        <f>HLOOKUP(Allgemeines!$C$12,$AI$4:$AO$2000,ROW(C1801)-3,FALSE)</f>
        <v>0</v>
      </c>
      <c r="AI1801" s="346">
        <f t="shared" si="351"/>
        <v>0</v>
      </c>
      <c r="AJ1801" s="346">
        <f t="shared" si="352"/>
        <v>0</v>
      </c>
      <c r="AK1801" s="346">
        <f t="shared" si="353"/>
        <v>0</v>
      </c>
      <c r="AL1801" s="346">
        <f t="shared" si="354"/>
        <v>0</v>
      </c>
      <c r="AM1801" s="346">
        <f t="shared" si="355"/>
        <v>0</v>
      </c>
      <c r="AN1801" s="346">
        <f t="shared" si="356"/>
        <v>0</v>
      </c>
      <c r="AO1801" s="346">
        <f t="shared" si="357"/>
        <v>0</v>
      </c>
    </row>
    <row r="1802" spans="1:41" x14ac:dyDescent="0.25">
      <c r="A1802" s="369"/>
      <c r="B1802" s="369"/>
      <c r="C1802" s="370"/>
      <c r="D1802" s="369"/>
      <c r="E1802" s="369"/>
      <c r="F1802" s="369"/>
      <c r="G1802" s="344">
        <f t="shared" si="358"/>
        <v>0</v>
      </c>
      <c r="H1802" s="369"/>
      <c r="I1802" s="369"/>
      <c r="J1802" s="369"/>
      <c r="K1802" s="369"/>
      <c r="L1802" s="369"/>
      <c r="M1802" s="369"/>
      <c r="N1802" s="369"/>
      <c r="O1802" s="369"/>
      <c r="P1802" s="371"/>
      <c r="Q1802" s="465">
        <f>IF(C1802&gt;Allgemeines!$C$12,0,SUM(G1802,H1802,J1802,K1802,M1802:N1802)-SUM(I1802,L1802,O1802:P1802))</f>
        <v>0</v>
      </c>
      <c r="R1802" s="369"/>
      <c r="S1802" s="369"/>
      <c r="T1802" s="369"/>
      <c r="U1802" s="369"/>
      <c r="V1802" s="344">
        <f t="shared" si="359"/>
        <v>0</v>
      </c>
      <c r="W1802" s="345">
        <f>IF(ISBLANK($B1802),0,VLOOKUP($B1802,Listen!$A$2:$C$45,2,FALSE))</f>
        <v>0</v>
      </c>
      <c r="X1802" s="345">
        <f>IF(ISBLANK($B1802),0,VLOOKUP($B1802,Listen!$A$2:$C$45,3,FALSE))</f>
        <v>0</v>
      </c>
      <c r="Y1802" s="372">
        <f t="shared" si="349"/>
        <v>0</v>
      </c>
      <c r="Z1802" s="372">
        <f t="shared" si="350"/>
        <v>0</v>
      </c>
      <c r="AA1802" s="372">
        <f t="shared" si="350"/>
        <v>0</v>
      </c>
      <c r="AB1802" s="372">
        <f t="shared" si="350"/>
        <v>0</v>
      </c>
      <c r="AC1802" s="372">
        <f t="shared" si="350"/>
        <v>0</v>
      </c>
      <c r="AD1802" s="372">
        <f t="shared" si="350"/>
        <v>0</v>
      </c>
      <c r="AE1802" s="372">
        <f t="shared" si="350"/>
        <v>0</v>
      </c>
      <c r="AF1802" s="346">
        <f t="shared" si="360"/>
        <v>0</v>
      </c>
      <c r="AG1802" s="346">
        <f>IF(C1802=Allgemeines!$C$12,SAV!$V1802-SAV!$AH1802,HLOOKUP(Allgemeines!$C$12-1,$AI$4:$AO$2000,ROW(C1802)-3,FALSE)-$AH1802)</f>
        <v>0</v>
      </c>
      <c r="AH1802" s="346">
        <f>HLOOKUP(Allgemeines!$C$12,$AI$4:$AO$2000,ROW(C1802)-3,FALSE)</f>
        <v>0</v>
      </c>
      <c r="AI1802" s="346">
        <f t="shared" si="351"/>
        <v>0</v>
      </c>
      <c r="AJ1802" s="346">
        <f t="shared" si="352"/>
        <v>0</v>
      </c>
      <c r="AK1802" s="346">
        <f t="shared" si="353"/>
        <v>0</v>
      </c>
      <c r="AL1802" s="346">
        <f t="shared" si="354"/>
        <v>0</v>
      </c>
      <c r="AM1802" s="346">
        <f t="shared" si="355"/>
        <v>0</v>
      </c>
      <c r="AN1802" s="346">
        <f t="shared" si="356"/>
        <v>0</v>
      </c>
      <c r="AO1802" s="346">
        <f t="shared" si="357"/>
        <v>0</v>
      </c>
    </row>
    <row r="1803" spans="1:41" x14ac:dyDescent="0.25">
      <c r="A1803" s="369"/>
      <c r="B1803" s="369"/>
      <c r="C1803" s="370"/>
      <c r="D1803" s="369"/>
      <c r="E1803" s="369"/>
      <c r="F1803" s="369"/>
      <c r="G1803" s="344">
        <f t="shared" si="358"/>
        <v>0</v>
      </c>
      <c r="H1803" s="369"/>
      <c r="I1803" s="369"/>
      <c r="J1803" s="369"/>
      <c r="K1803" s="369"/>
      <c r="L1803" s="369"/>
      <c r="M1803" s="369"/>
      <c r="N1803" s="369"/>
      <c r="O1803" s="369"/>
      <c r="P1803" s="371"/>
      <c r="Q1803" s="465">
        <f>IF(C1803&gt;Allgemeines!$C$12,0,SUM(G1803,H1803,J1803,K1803,M1803:N1803)-SUM(I1803,L1803,O1803:P1803))</f>
        <v>0</v>
      </c>
      <c r="R1803" s="369"/>
      <c r="S1803" s="369"/>
      <c r="T1803" s="369"/>
      <c r="U1803" s="369"/>
      <c r="V1803" s="344">
        <f t="shared" si="359"/>
        <v>0</v>
      </c>
      <c r="W1803" s="345">
        <f>IF(ISBLANK($B1803),0,VLOOKUP($B1803,Listen!$A$2:$C$45,2,FALSE))</f>
        <v>0</v>
      </c>
      <c r="X1803" s="345">
        <f>IF(ISBLANK($B1803),0,VLOOKUP($B1803,Listen!$A$2:$C$45,3,FALSE))</f>
        <v>0</v>
      </c>
      <c r="Y1803" s="372">
        <f t="shared" ref="Y1803:Y1866" si="361">$W1803</f>
        <v>0</v>
      </c>
      <c r="Z1803" s="372">
        <f t="shared" si="350"/>
        <v>0</v>
      </c>
      <c r="AA1803" s="372">
        <f t="shared" si="350"/>
        <v>0</v>
      </c>
      <c r="AB1803" s="372">
        <f t="shared" si="350"/>
        <v>0</v>
      </c>
      <c r="AC1803" s="372">
        <f t="shared" si="350"/>
        <v>0</v>
      </c>
      <c r="AD1803" s="372">
        <f t="shared" si="350"/>
        <v>0</v>
      </c>
      <c r="AE1803" s="372">
        <f t="shared" si="350"/>
        <v>0</v>
      </c>
      <c r="AF1803" s="346">
        <f t="shared" si="360"/>
        <v>0</v>
      </c>
      <c r="AG1803" s="346">
        <f>IF(C1803=Allgemeines!$C$12,SAV!$V1803-SAV!$AH1803,HLOOKUP(Allgemeines!$C$12-1,$AI$4:$AO$2000,ROW(C1803)-3,FALSE)-$AH1803)</f>
        <v>0</v>
      </c>
      <c r="AH1803" s="346">
        <f>HLOOKUP(Allgemeines!$C$12,$AI$4:$AO$2000,ROW(C1803)-3,FALSE)</f>
        <v>0</v>
      </c>
      <c r="AI1803" s="346">
        <f t="shared" si="351"/>
        <v>0</v>
      </c>
      <c r="AJ1803" s="346">
        <f t="shared" si="352"/>
        <v>0</v>
      </c>
      <c r="AK1803" s="346">
        <f t="shared" si="353"/>
        <v>0</v>
      </c>
      <c r="AL1803" s="346">
        <f t="shared" si="354"/>
        <v>0</v>
      </c>
      <c r="AM1803" s="346">
        <f t="shared" si="355"/>
        <v>0</v>
      </c>
      <c r="AN1803" s="346">
        <f t="shared" si="356"/>
        <v>0</v>
      </c>
      <c r="AO1803" s="346">
        <f t="shared" si="357"/>
        <v>0</v>
      </c>
    </row>
    <row r="1804" spans="1:41" x14ac:dyDescent="0.25">
      <c r="A1804" s="369"/>
      <c r="B1804" s="369"/>
      <c r="C1804" s="370"/>
      <c r="D1804" s="369"/>
      <c r="E1804" s="369"/>
      <c r="F1804" s="369"/>
      <c r="G1804" s="344">
        <f t="shared" si="358"/>
        <v>0</v>
      </c>
      <c r="H1804" s="369"/>
      <c r="I1804" s="369"/>
      <c r="J1804" s="369"/>
      <c r="K1804" s="369"/>
      <c r="L1804" s="369"/>
      <c r="M1804" s="369"/>
      <c r="N1804" s="369"/>
      <c r="O1804" s="369"/>
      <c r="P1804" s="371"/>
      <c r="Q1804" s="465">
        <f>IF(C1804&gt;Allgemeines!$C$12,0,SUM(G1804,H1804,J1804,K1804,M1804:N1804)-SUM(I1804,L1804,O1804:P1804))</f>
        <v>0</v>
      </c>
      <c r="R1804" s="369"/>
      <c r="S1804" s="369"/>
      <c r="T1804" s="369"/>
      <c r="U1804" s="369"/>
      <c r="V1804" s="344">
        <f t="shared" si="359"/>
        <v>0</v>
      </c>
      <c r="W1804" s="345">
        <f>IF(ISBLANK($B1804),0,VLOOKUP($B1804,Listen!$A$2:$C$45,2,FALSE))</f>
        <v>0</v>
      </c>
      <c r="X1804" s="345">
        <f>IF(ISBLANK($B1804),0,VLOOKUP($B1804,Listen!$A$2:$C$45,3,FALSE))</f>
        <v>0</v>
      </c>
      <c r="Y1804" s="372">
        <f t="shared" si="361"/>
        <v>0</v>
      </c>
      <c r="Z1804" s="372">
        <f t="shared" si="350"/>
        <v>0</v>
      </c>
      <c r="AA1804" s="372">
        <f t="shared" si="350"/>
        <v>0</v>
      </c>
      <c r="AB1804" s="372">
        <f t="shared" si="350"/>
        <v>0</v>
      </c>
      <c r="AC1804" s="372">
        <f t="shared" si="350"/>
        <v>0</v>
      </c>
      <c r="AD1804" s="372">
        <f t="shared" si="350"/>
        <v>0</v>
      </c>
      <c r="AE1804" s="372">
        <f t="shared" si="350"/>
        <v>0</v>
      </c>
      <c r="AF1804" s="346">
        <f t="shared" si="360"/>
        <v>0</v>
      </c>
      <c r="AG1804" s="346">
        <f>IF(C1804=Allgemeines!$C$12,SAV!$V1804-SAV!$AH1804,HLOOKUP(Allgemeines!$C$12-1,$AI$4:$AO$2000,ROW(C1804)-3,FALSE)-$AH1804)</f>
        <v>0</v>
      </c>
      <c r="AH1804" s="346">
        <f>HLOOKUP(Allgemeines!$C$12,$AI$4:$AO$2000,ROW(C1804)-3,FALSE)</f>
        <v>0</v>
      </c>
      <c r="AI1804" s="346">
        <f t="shared" si="351"/>
        <v>0</v>
      </c>
      <c r="AJ1804" s="346">
        <f t="shared" si="352"/>
        <v>0</v>
      </c>
      <c r="AK1804" s="346">
        <f t="shared" si="353"/>
        <v>0</v>
      </c>
      <c r="AL1804" s="346">
        <f t="shared" si="354"/>
        <v>0</v>
      </c>
      <c r="AM1804" s="346">
        <f t="shared" si="355"/>
        <v>0</v>
      </c>
      <c r="AN1804" s="346">
        <f t="shared" si="356"/>
        <v>0</v>
      </c>
      <c r="AO1804" s="346">
        <f t="shared" si="357"/>
        <v>0</v>
      </c>
    </row>
    <row r="1805" spans="1:41" x14ac:dyDescent="0.25">
      <c r="A1805" s="369"/>
      <c r="B1805" s="369"/>
      <c r="C1805" s="370"/>
      <c r="D1805" s="369"/>
      <c r="E1805" s="369"/>
      <c r="F1805" s="369"/>
      <c r="G1805" s="344">
        <f t="shared" si="358"/>
        <v>0</v>
      </c>
      <c r="H1805" s="369"/>
      <c r="I1805" s="369"/>
      <c r="J1805" s="369"/>
      <c r="K1805" s="369"/>
      <c r="L1805" s="369"/>
      <c r="M1805" s="369"/>
      <c r="N1805" s="369"/>
      <c r="O1805" s="369"/>
      <c r="P1805" s="371"/>
      <c r="Q1805" s="465">
        <f>IF(C1805&gt;Allgemeines!$C$12,0,SUM(G1805,H1805,J1805,K1805,M1805:N1805)-SUM(I1805,L1805,O1805:P1805))</f>
        <v>0</v>
      </c>
      <c r="R1805" s="369"/>
      <c r="S1805" s="369"/>
      <c r="T1805" s="369"/>
      <c r="U1805" s="369"/>
      <c r="V1805" s="344">
        <f t="shared" si="359"/>
        <v>0</v>
      </c>
      <c r="W1805" s="345">
        <f>IF(ISBLANK($B1805),0,VLOOKUP($B1805,Listen!$A$2:$C$45,2,FALSE))</f>
        <v>0</v>
      </c>
      <c r="X1805" s="345">
        <f>IF(ISBLANK($B1805),0,VLOOKUP($B1805,Listen!$A$2:$C$45,3,FALSE))</f>
        <v>0</v>
      </c>
      <c r="Y1805" s="372">
        <f t="shared" si="361"/>
        <v>0</v>
      </c>
      <c r="Z1805" s="372">
        <f t="shared" si="350"/>
        <v>0</v>
      </c>
      <c r="AA1805" s="372">
        <f t="shared" si="350"/>
        <v>0</v>
      </c>
      <c r="AB1805" s="372">
        <f t="shared" si="350"/>
        <v>0</v>
      </c>
      <c r="AC1805" s="372">
        <f t="shared" si="350"/>
        <v>0</v>
      </c>
      <c r="AD1805" s="372">
        <f t="shared" si="350"/>
        <v>0</v>
      </c>
      <c r="AE1805" s="372">
        <f t="shared" si="350"/>
        <v>0</v>
      </c>
      <c r="AF1805" s="346">
        <f t="shared" si="360"/>
        <v>0</v>
      </c>
      <c r="AG1805" s="346">
        <f>IF(C1805=Allgemeines!$C$12,SAV!$V1805-SAV!$AH1805,HLOOKUP(Allgemeines!$C$12-1,$AI$4:$AO$2000,ROW(C1805)-3,FALSE)-$AH1805)</f>
        <v>0</v>
      </c>
      <c r="AH1805" s="346">
        <f>HLOOKUP(Allgemeines!$C$12,$AI$4:$AO$2000,ROW(C1805)-3,FALSE)</f>
        <v>0</v>
      </c>
      <c r="AI1805" s="346">
        <f t="shared" si="351"/>
        <v>0</v>
      </c>
      <c r="AJ1805" s="346">
        <f t="shared" si="352"/>
        <v>0</v>
      </c>
      <c r="AK1805" s="346">
        <f t="shared" si="353"/>
        <v>0</v>
      </c>
      <c r="AL1805" s="346">
        <f t="shared" si="354"/>
        <v>0</v>
      </c>
      <c r="AM1805" s="346">
        <f t="shared" si="355"/>
        <v>0</v>
      </c>
      <c r="AN1805" s="346">
        <f t="shared" si="356"/>
        <v>0</v>
      </c>
      <c r="AO1805" s="346">
        <f t="shared" si="357"/>
        <v>0</v>
      </c>
    </row>
    <row r="1806" spans="1:41" x14ac:dyDescent="0.25">
      <c r="A1806" s="369"/>
      <c r="B1806" s="369"/>
      <c r="C1806" s="370"/>
      <c r="D1806" s="369"/>
      <c r="E1806" s="369"/>
      <c r="F1806" s="369"/>
      <c r="G1806" s="344">
        <f t="shared" si="358"/>
        <v>0</v>
      </c>
      <c r="H1806" s="369"/>
      <c r="I1806" s="369"/>
      <c r="J1806" s="369"/>
      <c r="K1806" s="369"/>
      <c r="L1806" s="369"/>
      <c r="M1806" s="369"/>
      <c r="N1806" s="369"/>
      <c r="O1806" s="369"/>
      <c r="P1806" s="371"/>
      <c r="Q1806" s="465">
        <f>IF(C1806&gt;Allgemeines!$C$12,0,SUM(G1806,H1806,J1806,K1806,M1806:N1806)-SUM(I1806,L1806,O1806:P1806))</f>
        <v>0</v>
      </c>
      <c r="R1806" s="369"/>
      <c r="S1806" s="369"/>
      <c r="T1806" s="369"/>
      <c r="U1806" s="369"/>
      <c r="V1806" s="344">
        <f t="shared" si="359"/>
        <v>0</v>
      </c>
      <c r="W1806" s="345">
        <f>IF(ISBLANK($B1806),0,VLOOKUP($B1806,Listen!$A$2:$C$45,2,FALSE))</f>
        <v>0</v>
      </c>
      <c r="X1806" s="345">
        <f>IF(ISBLANK($B1806),0,VLOOKUP($B1806,Listen!$A$2:$C$45,3,FALSE))</f>
        <v>0</v>
      </c>
      <c r="Y1806" s="372">
        <f t="shared" si="361"/>
        <v>0</v>
      </c>
      <c r="Z1806" s="372">
        <f t="shared" si="350"/>
        <v>0</v>
      </c>
      <c r="AA1806" s="372">
        <f t="shared" si="350"/>
        <v>0</v>
      </c>
      <c r="AB1806" s="372">
        <f t="shared" si="350"/>
        <v>0</v>
      </c>
      <c r="AC1806" s="372">
        <f t="shared" si="350"/>
        <v>0</v>
      </c>
      <c r="AD1806" s="372">
        <f t="shared" si="350"/>
        <v>0</v>
      </c>
      <c r="AE1806" s="372">
        <f t="shared" si="350"/>
        <v>0</v>
      </c>
      <c r="AF1806" s="346">
        <f t="shared" si="360"/>
        <v>0</v>
      </c>
      <c r="AG1806" s="346">
        <f>IF(C1806=Allgemeines!$C$12,SAV!$V1806-SAV!$AH1806,HLOOKUP(Allgemeines!$C$12-1,$AI$4:$AO$2000,ROW(C1806)-3,FALSE)-$AH1806)</f>
        <v>0</v>
      </c>
      <c r="AH1806" s="346">
        <f>HLOOKUP(Allgemeines!$C$12,$AI$4:$AO$2000,ROW(C1806)-3,FALSE)</f>
        <v>0</v>
      </c>
      <c r="AI1806" s="346">
        <f t="shared" si="351"/>
        <v>0</v>
      </c>
      <c r="AJ1806" s="346">
        <f t="shared" si="352"/>
        <v>0</v>
      </c>
      <c r="AK1806" s="346">
        <f t="shared" si="353"/>
        <v>0</v>
      </c>
      <c r="AL1806" s="346">
        <f t="shared" si="354"/>
        <v>0</v>
      </c>
      <c r="AM1806" s="346">
        <f t="shared" si="355"/>
        <v>0</v>
      </c>
      <c r="AN1806" s="346">
        <f t="shared" si="356"/>
        <v>0</v>
      </c>
      <c r="AO1806" s="346">
        <f t="shared" si="357"/>
        <v>0</v>
      </c>
    </row>
    <row r="1807" spans="1:41" x14ac:dyDescent="0.25">
      <c r="A1807" s="369"/>
      <c r="B1807" s="369"/>
      <c r="C1807" s="370"/>
      <c r="D1807" s="369"/>
      <c r="E1807" s="369"/>
      <c r="F1807" s="369"/>
      <c r="G1807" s="344">
        <f t="shared" si="358"/>
        <v>0</v>
      </c>
      <c r="H1807" s="369"/>
      <c r="I1807" s="369"/>
      <c r="J1807" s="369"/>
      <c r="K1807" s="369"/>
      <c r="L1807" s="369"/>
      <c r="M1807" s="369"/>
      <c r="N1807" s="369"/>
      <c r="O1807" s="369"/>
      <c r="P1807" s="371"/>
      <c r="Q1807" s="465">
        <f>IF(C1807&gt;Allgemeines!$C$12,0,SUM(G1807,H1807,J1807,K1807,M1807:N1807)-SUM(I1807,L1807,O1807:P1807))</f>
        <v>0</v>
      </c>
      <c r="R1807" s="369"/>
      <c r="S1807" s="369"/>
      <c r="T1807" s="369"/>
      <c r="U1807" s="369"/>
      <c r="V1807" s="344">
        <f t="shared" si="359"/>
        <v>0</v>
      </c>
      <c r="W1807" s="345">
        <f>IF(ISBLANK($B1807),0,VLOOKUP($B1807,Listen!$A$2:$C$45,2,FALSE))</f>
        <v>0</v>
      </c>
      <c r="X1807" s="345">
        <f>IF(ISBLANK($B1807),0,VLOOKUP($B1807,Listen!$A$2:$C$45,3,FALSE))</f>
        <v>0</v>
      </c>
      <c r="Y1807" s="372">
        <f t="shared" si="361"/>
        <v>0</v>
      </c>
      <c r="Z1807" s="372">
        <f t="shared" si="350"/>
        <v>0</v>
      </c>
      <c r="AA1807" s="372">
        <f t="shared" si="350"/>
        <v>0</v>
      </c>
      <c r="AB1807" s="372">
        <f t="shared" si="350"/>
        <v>0</v>
      </c>
      <c r="AC1807" s="372">
        <f t="shared" si="350"/>
        <v>0</v>
      </c>
      <c r="AD1807" s="372">
        <f t="shared" si="350"/>
        <v>0</v>
      </c>
      <c r="AE1807" s="372">
        <f t="shared" si="350"/>
        <v>0</v>
      </c>
      <c r="AF1807" s="346">
        <f t="shared" si="360"/>
        <v>0</v>
      </c>
      <c r="AG1807" s="346">
        <f>IF(C1807=Allgemeines!$C$12,SAV!$V1807-SAV!$AH1807,HLOOKUP(Allgemeines!$C$12-1,$AI$4:$AO$2000,ROW(C1807)-3,FALSE)-$AH1807)</f>
        <v>0</v>
      </c>
      <c r="AH1807" s="346">
        <f>HLOOKUP(Allgemeines!$C$12,$AI$4:$AO$2000,ROW(C1807)-3,FALSE)</f>
        <v>0</v>
      </c>
      <c r="AI1807" s="346">
        <f t="shared" si="351"/>
        <v>0</v>
      </c>
      <c r="AJ1807" s="346">
        <f t="shared" si="352"/>
        <v>0</v>
      </c>
      <c r="AK1807" s="346">
        <f t="shared" si="353"/>
        <v>0</v>
      </c>
      <c r="AL1807" s="346">
        <f t="shared" si="354"/>
        <v>0</v>
      </c>
      <c r="AM1807" s="346">
        <f t="shared" si="355"/>
        <v>0</v>
      </c>
      <c r="AN1807" s="346">
        <f t="shared" si="356"/>
        <v>0</v>
      </c>
      <c r="AO1807" s="346">
        <f t="shared" si="357"/>
        <v>0</v>
      </c>
    </row>
    <row r="1808" spans="1:41" x14ac:dyDescent="0.25">
      <c r="A1808" s="369"/>
      <c r="B1808" s="369"/>
      <c r="C1808" s="370"/>
      <c r="D1808" s="369"/>
      <c r="E1808" s="369"/>
      <c r="F1808" s="369"/>
      <c r="G1808" s="344">
        <f t="shared" si="358"/>
        <v>0</v>
      </c>
      <c r="H1808" s="369"/>
      <c r="I1808" s="369"/>
      <c r="J1808" s="369"/>
      <c r="K1808" s="369"/>
      <c r="L1808" s="369"/>
      <c r="M1808" s="369"/>
      <c r="N1808" s="369"/>
      <c r="O1808" s="369"/>
      <c r="P1808" s="371"/>
      <c r="Q1808" s="465">
        <f>IF(C1808&gt;Allgemeines!$C$12,0,SUM(G1808,H1808,J1808,K1808,M1808:N1808)-SUM(I1808,L1808,O1808:P1808))</f>
        <v>0</v>
      </c>
      <c r="R1808" s="369"/>
      <c r="S1808" s="369"/>
      <c r="T1808" s="369"/>
      <c r="U1808" s="369"/>
      <c r="V1808" s="344">
        <f t="shared" si="359"/>
        <v>0</v>
      </c>
      <c r="W1808" s="345">
        <f>IF(ISBLANK($B1808),0,VLOOKUP($B1808,Listen!$A$2:$C$45,2,FALSE))</f>
        <v>0</v>
      </c>
      <c r="X1808" s="345">
        <f>IF(ISBLANK($B1808),0,VLOOKUP($B1808,Listen!$A$2:$C$45,3,FALSE))</f>
        <v>0</v>
      </c>
      <c r="Y1808" s="372">
        <f t="shared" si="361"/>
        <v>0</v>
      </c>
      <c r="Z1808" s="372">
        <f t="shared" si="350"/>
        <v>0</v>
      </c>
      <c r="AA1808" s="372">
        <f t="shared" si="350"/>
        <v>0</v>
      </c>
      <c r="AB1808" s="372">
        <f t="shared" si="350"/>
        <v>0</v>
      </c>
      <c r="AC1808" s="372">
        <f t="shared" si="350"/>
        <v>0</v>
      </c>
      <c r="AD1808" s="372">
        <f t="shared" si="350"/>
        <v>0</v>
      </c>
      <c r="AE1808" s="372">
        <f t="shared" si="350"/>
        <v>0</v>
      </c>
      <c r="AF1808" s="346">
        <f t="shared" si="360"/>
        <v>0</v>
      </c>
      <c r="AG1808" s="346">
        <f>IF(C1808=Allgemeines!$C$12,SAV!$V1808-SAV!$AH1808,HLOOKUP(Allgemeines!$C$12-1,$AI$4:$AO$2000,ROW(C1808)-3,FALSE)-$AH1808)</f>
        <v>0</v>
      </c>
      <c r="AH1808" s="346">
        <f>HLOOKUP(Allgemeines!$C$12,$AI$4:$AO$2000,ROW(C1808)-3,FALSE)</f>
        <v>0</v>
      </c>
      <c r="AI1808" s="346">
        <f t="shared" si="351"/>
        <v>0</v>
      </c>
      <c r="AJ1808" s="346">
        <f t="shared" si="352"/>
        <v>0</v>
      </c>
      <c r="AK1808" s="346">
        <f t="shared" si="353"/>
        <v>0</v>
      </c>
      <c r="AL1808" s="346">
        <f t="shared" si="354"/>
        <v>0</v>
      </c>
      <c r="AM1808" s="346">
        <f t="shared" si="355"/>
        <v>0</v>
      </c>
      <c r="AN1808" s="346">
        <f t="shared" si="356"/>
        <v>0</v>
      </c>
      <c r="AO1808" s="346">
        <f t="shared" si="357"/>
        <v>0</v>
      </c>
    </row>
    <row r="1809" spans="1:41" x14ac:dyDescent="0.25">
      <c r="A1809" s="369"/>
      <c r="B1809" s="369"/>
      <c r="C1809" s="370"/>
      <c r="D1809" s="369"/>
      <c r="E1809" s="369"/>
      <c r="F1809" s="369"/>
      <c r="G1809" s="344">
        <f t="shared" si="358"/>
        <v>0</v>
      </c>
      <c r="H1809" s="369"/>
      <c r="I1809" s="369"/>
      <c r="J1809" s="369"/>
      <c r="K1809" s="369"/>
      <c r="L1809" s="369"/>
      <c r="M1809" s="369"/>
      <c r="N1809" s="369"/>
      <c r="O1809" s="369"/>
      <c r="P1809" s="371"/>
      <c r="Q1809" s="465">
        <f>IF(C1809&gt;Allgemeines!$C$12,0,SUM(G1809,H1809,J1809,K1809,M1809:N1809)-SUM(I1809,L1809,O1809:P1809))</f>
        <v>0</v>
      </c>
      <c r="R1809" s="369"/>
      <c r="S1809" s="369"/>
      <c r="T1809" s="369"/>
      <c r="U1809" s="369"/>
      <c r="V1809" s="344">
        <f t="shared" si="359"/>
        <v>0</v>
      </c>
      <c r="W1809" s="345">
        <f>IF(ISBLANK($B1809),0,VLOOKUP($B1809,Listen!$A$2:$C$45,2,FALSE))</f>
        <v>0</v>
      </c>
      <c r="X1809" s="345">
        <f>IF(ISBLANK($B1809),0,VLOOKUP($B1809,Listen!$A$2:$C$45,3,FALSE))</f>
        <v>0</v>
      </c>
      <c r="Y1809" s="372">
        <f t="shared" si="361"/>
        <v>0</v>
      </c>
      <c r="Z1809" s="372">
        <f t="shared" si="350"/>
        <v>0</v>
      </c>
      <c r="AA1809" s="372">
        <f t="shared" si="350"/>
        <v>0</v>
      </c>
      <c r="AB1809" s="372">
        <f t="shared" si="350"/>
        <v>0</v>
      </c>
      <c r="AC1809" s="372">
        <f t="shared" si="350"/>
        <v>0</v>
      </c>
      <c r="AD1809" s="372">
        <f t="shared" si="350"/>
        <v>0</v>
      </c>
      <c r="AE1809" s="372">
        <f t="shared" si="350"/>
        <v>0</v>
      </c>
      <c r="AF1809" s="346">
        <f t="shared" si="360"/>
        <v>0</v>
      </c>
      <c r="AG1809" s="346">
        <f>IF(C1809=Allgemeines!$C$12,SAV!$V1809-SAV!$AH1809,HLOOKUP(Allgemeines!$C$12-1,$AI$4:$AO$2000,ROW(C1809)-3,FALSE)-$AH1809)</f>
        <v>0</v>
      </c>
      <c r="AH1809" s="346">
        <f>HLOOKUP(Allgemeines!$C$12,$AI$4:$AO$2000,ROW(C1809)-3,FALSE)</f>
        <v>0</v>
      </c>
      <c r="AI1809" s="346">
        <f t="shared" si="351"/>
        <v>0</v>
      </c>
      <c r="AJ1809" s="346">
        <f t="shared" si="352"/>
        <v>0</v>
      </c>
      <c r="AK1809" s="346">
        <f t="shared" si="353"/>
        <v>0</v>
      </c>
      <c r="AL1809" s="346">
        <f t="shared" si="354"/>
        <v>0</v>
      </c>
      <c r="AM1809" s="346">
        <f t="shared" si="355"/>
        <v>0</v>
      </c>
      <c r="AN1809" s="346">
        <f t="shared" si="356"/>
        <v>0</v>
      </c>
      <c r="AO1809" s="346">
        <f t="shared" si="357"/>
        <v>0</v>
      </c>
    </row>
    <row r="1810" spans="1:41" x14ac:dyDescent="0.25">
      <c r="A1810" s="369"/>
      <c r="B1810" s="369"/>
      <c r="C1810" s="370"/>
      <c r="D1810" s="369"/>
      <c r="E1810" s="369"/>
      <c r="F1810" s="369"/>
      <c r="G1810" s="344">
        <f t="shared" si="358"/>
        <v>0</v>
      </c>
      <c r="H1810" s="369"/>
      <c r="I1810" s="369"/>
      <c r="J1810" s="369"/>
      <c r="K1810" s="369"/>
      <c r="L1810" s="369"/>
      <c r="M1810" s="369"/>
      <c r="N1810" s="369"/>
      <c r="O1810" s="369"/>
      <c r="P1810" s="371"/>
      <c r="Q1810" s="465">
        <f>IF(C1810&gt;Allgemeines!$C$12,0,SUM(G1810,H1810,J1810,K1810,M1810:N1810)-SUM(I1810,L1810,O1810:P1810))</f>
        <v>0</v>
      </c>
      <c r="R1810" s="369"/>
      <c r="S1810" s="369"/>
      <c r="T1810" s="369"/>
      <c r="U1810" s="369"/>
      <c r="V1810" s="344">
        <f t="shared" si="359"/>
        <v>0</v>
      </c>
      <c r="W1810" s="345">
        <f>IF(ISBLANK($B1810),0,VLOOKUP($B1810,Listen!$A$2:$C$45,2,FALSE))</f>
        <v>0</v>
      </c>
      <c r="X1810" s="345">
        <f>IF(ISBLANK($B1810),0,VLOOKUP($B1810,Listen!$A$2:$C$45,3,FALSE))</f>
        <v>0</v>
      </c>
      <c r="Y1810" s="372">
        <f t="shared" si="361"/>
        <v>0</v>
      </c>
      <c r="Z1810" s="372">
        <f t="shared" si="350"/>
        <v>0</v>
      </c>
      <c r="AA1810" s="372">
        <f t="shared" si="350"/>
        <v>0</v>
      </c>
      <c r="AB1810" s="372">
        <f t="shared" si="350"/>
        <v>0</v>
      </c>
      <c r="AC1810" s="372">
        <f t="shared" si="350"/>
        <v>0</v>
      </c>
      <c r="AD1810" s="372">
        <f t="shared" si="350"/>
        <v>0</v>
      </c>
      <c r="AE1810" s="372">
        <f t="shared" si="350"/>
        <v>0</v>
      </c>
      <c r="AF1810" s="346">
        <f t="shared" si="360"/>
        <v>0</v>
      </c>
      <c r="AG1810" s="346">
        <f>IF(C1810=Allgemeines!$C$12,SAV!$V1810-SAV!$AH1810,HLOOKUP(Allgemeines!$C$12-1,$AI$4:$AO$2000,ROW(C1810)-3,FALSE)-$AH1810)</f>
        <v>0</v>
      </c>
      <c r="AH1810" s="346">
        <f>HLOOKUP(Allgemeines!$C$12,$AI$4:$AO$2000,ROW(C1810)-3,FALSE)</f>
        <v>0</v>
      </c>
      <c r="AI1810" s="346">
        <f t="shared" si="351"/>
        <v>0</v>
      </c>
      <c r="AJ1810" s="346">
        <f t="shared" si="352"/>
        <v>0</v>
      </c>
      <c r="AK1810" s="346">
        <f t="shared" si="353"/>
        <v>0</v>
      </c>
      <c r="AL1810" s="346">
        <f t="shared" si="354"/>
        <v>0</v>
      </c>
      <c r="AM1810" s="346">
        <f t="shared" si="355"/>
        <v>0</v>
      </c>
      <c r="AN1810" s="346">
        <f t="shared" si="356"/>
        <v>0</v>
      </c>
      <c r="AO1810" s="346">
        <f t="shared" si="357"/>
        <v>0</v>
      </c>
    </row>
    <row r="1811" spans="1:41" x14ac:dyDescent="0.25">
      <c r="A1811" s="369"/>
      <c r="B1811" s="369"/>
      <c r="C1811" s="370"/>
      <c r="D1811" s="369"/>
      <c r="E1811" s="369"/>
      <c r="F1811" s="369"/>
      <c r="G1811" s="344">
        <f t="shared" si="358"/>
        <v>0</v>
      </c>
      <c r="H1811" s="369"/>
      <c r="I1811" s="369"/>
      <c r="J1811" s="369"/>
      <c r="K1811" s="369"/>
      <c r="L1811" s="369"/>
      <c r="M1811" s="369"/>
      <c r="N1811" s="369"/>
      <c r="O1811" s="369"/>
      <c r="P1811" s="371"/>
      <c r="Q1811" s="465">
        <f>IF(C1811&gt;Allgemeines!$C$12,0,SUM(G1811,H1811,J1811,K1811,M1811:N1811)-SUM(I1811,L1811,O1811:P1811))</f>
        <v>0</v>
      </c>
      <c r="R1811" s="369"/>
      <c r="S1811" s="369"/>
      <c r="T1811" s="369"/>
      <c r="U1811" s="369"/>
      <c r="V1811" s="344">
        <f t="shared" si="359"/>
        <v>0</v>
      </c>
      <c r="W1811" s="345">
        <f>IF(ISBLANK($B1811),0,VLOOKUP($B1811,Listen!$A$2:$C$45,2,FALSE))</f>
        <v>0</v>
      </c>
      <c r="X1811" s="345">
        <f>IF(ISBLANK($B1811),0,VLOOKUP($B1811,Listen!$A$2:$C$45,3,FALSE))</f>
        <v>0</v>
      </c>
      <c r="Y1811" s="372">
        <f t="shared" si="361"/>
        <v>0</v>
      </c>
      <c r="Z1811" s="372">
        <f t="shared" si="350"/>
        <v>0</v>
      </c>
      <c r="AA1811" s="372">
        <f t="shared" si="350"/>
        <v>0</v>
      </c>
      <c r="AB1811" s="372">
        <f t="shared" si="350"/>
        <v>0</v>
      </c>
      <c r="AC1811" s="372">
        <f t="shared" si="350"/>
        <v>0</v>
      </c>
      <c r="AD1811" s="372">
        <f t="shared" si="350"/>
        <v>0</v>
      </c>
      <c r="AE1811" s="372">
        <f t="shared" si="350"/>
        <v>0</v>
      </c>
      <c r="AF1811" s="346">
        <f t="shared" si="360"/>
        <v>0</v>
      </c>
      <c r="AG1811" s="346">
        <f>IF(C1811=Allgemeines!$C$12,SAV!$V1811-SAV!$AH1811,HLOOKUP(Allgemeines!$C$12-1,$AI$4:$AO$2000,ROW(C1811)-3,FALSE)-$AH1811)</f>
        <v>0</v>
      </c>
      <c r="AH1811" s="346">
        <f>HLOOKUP(Allgemeines!$C$12,$AI$4:$AO$2000,ROW(C1811)-3,FALSE)</f>
        <v>0</v>
      </c>
      <c r="AI1811" s="346">
        <f t="shared" si="351"/>
        <v>0</v>
      </c>
      <c r="AJ1811" s="346">
        <f t="shared" si="352"/>
        <v>0</v>
      </c>
      <c r="AK1811" s="346">
        <f t="shared" si="353"/>
        <v>0</v>
      </c>
      <c r="AL1811" s="346">
        <f t="shared" si="354"/>
        <v>0</v>
      </c>
      <c r="AM1811" s="346">
        <f t="shared" si="355"/>
        <v>0</v>
      </c>
      <c r="AN1811" s="346">
        <f t="shared" si="356"/>
        <v>0</v>
      </c>
      <c r="AO1811" s="346">
        <f t="shared" si="357"/>
        <v>0</v>
      </c>
    </row>
    <row r="1812" spans="1:41" x14ac:dyDescent="0.25">
      <c r="A1812" s="369"/>
      <c r="B1812" s="369"/>
      <c r="C1812" s="370"/>
      <c r="D1812" s="369"/>
      <c r="E1812" s="369"/>
      <c r="F1812" s="369"/>
      <c r="G1812" s="344">
        <f t="shared" si="358"/>
        <v>0</v>
      </c>
      <c r="H1812" s="369"/>
      <c r="I1812" s="369"/>
      <c r="J1812" s="369"/>
      <c r="K1812" s="369"/>
      <c r="L1812" s="369"/>
      <c r="M1812" s="369"/>
      <c r="N1812" s="369"/>
      <c r="O1812" s="369"/>
      <c r="P1812" s="371"/>
      <c r="Q1812" s="465">
        <f>IF(C1812&gt;Allgemeines!$C$12,0,SUM(G1812,H1812,J1812,K1812,M1812:N1812)-SUM(I1812,L1812,O1812:P1812))</f>
        <v>0</v>
      </c>
      <c r="R1812" s="369"/>
      <c r="S1812" s="369"/>
      <c r="T1812" s="369"/>
      <c r="U1812" s="369"/>
      <c r="V1812" s="344">
        <f t="shared" si="359"/>
        <v>0</v>
      </c>
      <c r="W1812" s="345">
        <f>IF(ISBLANK($B1812),0,VLOOKUP($B1812,Listen!$A$2:$C$45,2,FALSE))</f>
        <v>0</v>
      </c>
      <c r="X1812" s="345">
        <f>IF(ISBLANK($B1812),0,VLOOKUP($B1812,Listen!$A$2:$C$45,3,FALSE))</f>
        <v>0</v>
      </c>
      <c r="Y1812" s="372">
        <f t="shared" si="361"/>
        <v>0</v>
      </c>
      <c r="Z1812" s="372">
        <f t="shared" si="350"/>
        <v>0</v>
      </c>
      <c r="AA1812" s="372">
        <f t="shared" si="350"/>
        <v>0</v>
      </c>
      <c r="AB1812" s="372">
        <f t="shared" si="350"/>
        <v>0</v>
      </c>
      <c r="AC1812" s="372">
        <f t="shared" si="350"/>
        <v>0</v>
      </c>
      <c r="AD1812" s="372">
        <f t="shared" si="350"/>
        <v>0</v>
      </c>
      <c r="AE1812" s="372">
        <f t="shared" si="350"/>
        <v>0</v>
      </c>
      <c r="AF1812" s="346">
        <f t="shared" si="360"/>
        <v>0</v>
      </c>
      <c r="AG1812" s="346">
        <f>IF(C1812=Allgemeines!$C$12,SAV!$V1812-SAV!$AH1812,HLOOKUP(Allgemeines!$C$12-1,$AI$4:$AO$2000,ROW(C1812)-3,FALSE)-$AH1812)</f>
        <v>0</v>
      </c>
      <c r="AH1812" s="346">
        <f>HLOOKUP(Allgemeines!$C$12,$AI$4:$AO$2000,ROW(C1812)-3,FALSE)</f>
        <v>0</v>
      </c>
      <c r="AI1812" s="346">
        <f t="shared" si="351"/>
        <v>0</v>
      </c>
      <c r="AJ1812" s="346">
        <f t="shared" si="352"/>
        <v>0</v>
      </c>
      <c r="AK1812" s="346">
        <f t="shared" si="353"/>
        <v>0</v>
      </c>
      <c r="AL1812" s="346">
        <f t="shared" si="354"/>
        <v>0</v>
      </c>
      <c r="AM1812" s="346">
        <f t="shared" si="355"/>
        <v>0</v>
      </c>
      <c r="AN1812" s="346">
        <f t="shared" si="356"/>
        <v>0</v>
      </c>
      <c r="AO1812" s="346">
        <f t="shared" si="357"/>
        <v>0</v>
      </c>
    </row>
    <row r="1813" spans="1:41" x14ac:dyDescent="0.25">
      <c r="A1813" s="369"/>
      <c r="B1813" s="369"/>
      <c r="C1813" s="370"/>
      <c r="D1813" s="369"/>
      <c r="E1813" s="369"/>
      <c r="F1813" s="369"/>
      <c r="G1813" s="344">
        <f t="shared" si="358"/>
        <v>0</v>
      </c>
      <c r="H1813" s="369"/>
      <c r="I1813" s="369"/>
      <c r="J1813" s="369"/>
      <c r="K1813" s="369"/>
      <c r="L1813" s="369"/>
      <c r="M1813" s="369"/>
      <c r="N1813" s="369"/>
      <c r="O1813" s="369"/>
      <c r="P1813" s="371"/>
      <c r="Q1813" s="465">
        <f>IF(C1813&gt;Allgemeines!$C$12,0,SUM(G1813,H1813,J1813,K1813,M1813:N1813)-SUM(I1813,L1813,O1813:P1813))</f>
        <v>0</v>
      </c>
      <c r="R1813" s="369"/>
      <c r="S1813" s="369"/>
      <c r="T1813" s="369"/>
      <c r="U1813" s="369"/>
      <c r="V1813" s="344">
        <f t="shared" si="359"/>
        <v>0</v>
      </c>
      <c r="W1813" s="345">
        <f>IF(ISBLANK($B1813),0,VLOOKUP($B1813,Listen!$A$2:$C$45,2,FALSE))</f>
        <v>0</v>
      </c>
      <c r="X1813" s="345">
        <f>IF(ISBLANK($B1813),0,VLOOKUP($B1813,Listen!$A$2:$C$45,3,FALSE))</f>
        <v>0</v>
      </c>
      <c r="Y1813" s="372">
        <f t="shared" si="361"/>
        <v>0</v>
      </c>
      <c r="Z1813" s="372">
        <f t="shared" si="350"/>
        <v>0</v>
      </c>
      <c r="AA1813" s="372">
        <f t="shared" si="350"/>
        <v>0</v>
      </c>
      <c r="AB1813" s="372">
        <f t="shared" si="350"/>
        <v>0</v>
      </c>
      <c r="AC1813" s="372">
        <f t="shared" si="350"/>
        <v>0</v>
      </c>
      <c r="AD1813" s="372">
        <f t="shared" si="350"/>
        <v>0</v>
      </c>
      <c r="AE1813" s="372">
        <f t="shared" si="350"/>
        <v>0</v>
      </c>
      <c r="AF1813" s="346">
        <f t="shared" si="360"/>
        <v>0</v>
      </c>
      <c r="AG1813" s="346">
        <f>IF(C1813=Allgemeines!$C$12,SAV!$V1813-SAV!$AH1813,HLOOKUP(Allgemeines!$C$12-1,$AI$4:$AO$2000,ROW(C1813)-3,FALSE)-$AH1813)</f>
        <v>0</v>
      </c>
      <c r="AH1813" s="346">
        <f>HLOOKUP(Allgemeines!$C$12,$AI$4:$AO$2000,ROW(C1813)-3,FALSE)</f>
        <v>0</v>
      </c>
      <c r="AI1813" s="346">
        <f t="shared" si="351"/>
        <v>0</v>
      </c>
      <c r="AJ1813" s="346">
        <f t="shared" si="352"/>
        <v>0</v>
      </c>
      <c r="AK1813" s="346">
        <f t="shared" si="353"/>
        <v>0</v>
      </c>
      <c r="AL1813" s="346">
        <f t="shared" si="354"/>
        <v>0</v>
      </c>
      <c r="AM1813" s="346">
        <f t="shared" si="355"/>
        <v>0</v>
      </c>
      <c r="AN1813" s="346">
        <f t="shared" si="356"/>
        <v>0</v>
      </c>
      <c r="AO1813" s="346">
        <f t="shared" si="357"/>
        <v>0</v>
      </c>
    </row>
    <row r="1814" spans="1:41" x14ac:dyDescent="0.25">
      <c r="A1814" s="369"/>
      <c r="B1814" s="369"/>
      <c r="C1814" s="370"/>
      <c r="D1814" s="369"/>
      <c r="E1814" s="369"/>
      <c r="F1814" s="369"/>
      <c r="G1814" s="344">
        <f t="shared" si="358"/>
        <v>0</v>
      </c>
      <c r="H1814" s="369"/>
      <c r="I1814" s="369"/>
      <c r="J1814" s="369"/>
      <c r="K1814" s="369"/>
      <c r="L1814" s="369"/>
      <c r="M1814" s="369"/>
      <c r="N1814" s="369"/>
      <c r="O1814" s="369"/>
      <c r="P1814" s="371"/>
      <c r="Q1814" s="465">
        <f>IF(C1814&gt;Allgemeines!$C$12,0,SUM(G1814,H1814,J1814,K1814,M1814:N1814)-SUM(I1814,L1814,O1814:P1814))</f>
        <v>0</v>
      </c>
      <c r="R1814" s="369"/>
      <c r="S1814" s="369"/>
      <c r="T1814" s="369"/>
      <c r="U1814" s="369"/>
      <c r="V1814" s="344">
        <f t="shared" si="359"/>
        <v>0</v>
      </c>
      <c r="W1814" s="345">
        <f>IF(ISBLANK($B1814),0,VLOOKUP($B1814,Listen!$A$2:$C$45,2,FALSE))</f>
        <v>0</v>
      </c>
      <c r="X1814" s="345">
        <f>IF(ISBLANK($B1814),0,VLOOKUP($B1814,Listen!$A$2:$C$45,3,FALSE))</f>
        <v>0</v>
      </c>
      <c r="Y1814" s="372">
        <f t="shared" si="361"/>
        <v>0</v>
      </c>
      <c r="Z1814" s="372">
        <f t="shared" si="350"/>
        <v>0</v>
      </c>
      <c r="AA1814" s="372">
        <f t="shared" si="350"/>
        <v>0</v>
      </c>
      <c r="AB1814" s="372">
        <f t="shared" si="350"/>
        <v>0</v>
      </c>
      <c r="AC1814" s="372">
        <f t="shared" si="350"/>
        <v>0</v>
      </c>
      <c r="AD1814" s="372">
        <f t="shared" si="350"/>
        <v>0</v>
      </c>
      <c r="AE1814" s="372">
        <f t="shared" si="350"/>
        <v>0</v>
      </c>
      <c r="AF1814" s="346">
        <f t="shared" si="360"/>
        <v>0</v>
      </c>
      <c r="AG1814" s="346">
        <f>IF(C1814=Allgemeines!$C$12,SAV!$V1814-SAV!$AH1814,HLOOKUP(Allgemeines!$C$12-1,$AI$4:$AO$2000,ROW(C1814)-3,FALSE)-$AH1814)</f>
        <v>0</v>
      </c>
      <c r="AH1814" s="346">
        <f>HLOOKUP(Allgemeines!$C$12,$AI$4:$AO$2000,ROW(C1814)-3,FALSE)</f>
        <v>0</v>
      </c>
      <c r="AI1814" s="346">
        <f t="shared" si="351"/>
        <v>0</v>
      </c>
      <c r="AJ1814" s="346">
        <f t="shared" si="352"/>
        <v>0</v>
      </c>
      <c r="AK1814" s="346">
        <f t="shared" si="353"/>
        <v>0</v>
      </c>
      <c r="AL1814" s="346">
        <f t="shared" si="354"/>
        <v>0</v>
      </c>
      <c r="AM1814" s="346">
        <f t="shared" si="355"/>
        <v>0</v>
      </c>
      <c r="AN1814" s="346">
        <f t="shared" si="356"/>
        <v>0</v>
      </c>
      <c r="AO1814" s="346">
        <f t="shared" si="357"/>
        <v>0</v>
      </c>
    </row>
    <row r="1815" spans="1:41" x14ac:dyDescent="0.25">
      <c r="A1815" s="369"/>
      <c r="B1815" s="369"/>
      <c r="C1815" s="370"/>
      <c r="D1815" s="369"/>
      <c r="E1815" s="369"/>
      <c r="F1815" s="369"/>
      <c r="G1815" s="344">
        <f t="shared" si="358"/>
        <v>0</v>
      </c>
      <c r="H1815" s="369"/>
      <c r="I1815" s="369"/>
      <c r="J1815" s="369"/>
      <c r="K1815" s="369"/>
      <c r="L1815" s="369"/>
      <c r="M1815" s="369"/>
      <c r="N1815" s="369"/>
      <c r="O1815" s="369"/>
      <c r="P1815" s="371"/>
      <c r="Q1815" s="465">
        <f>IF(C1815&gt;Allgemeines!$C$12,0,SUM(G1815,H1815,J1815,K1815,M1815:N1815)-SUM(I1815,L1815,O1815:P1815))</f>
        <v>0</v>
      </c>
      <c r="R1815" s="369"/>
      <c r="S1815" s="369"/>
      <c r="T1815" s="369"/>
      <c r="U1815" s="369"/>
      <c r="V1815" s="344">
        <f t="shared" si="359"/>
        <v>0</v>
      </c>
      <c r="W1815" s="345">
        <f>IF(ISBLANK($B1815),0,VLOOKUP($B1815,Listen!$A$2:$C$45,2,FALSE))</f>
        <v>0</v>
      </c>
      <c r="X1815" s="345">
        <f>IF(ISBLANK($B1815),0,VLOOKUP($B1815,Listen!$A$2:$C$45,3,FALSE))</f>
        <v>0</v>
      </c>
      <c r="Y1815" s="372">
        <f t="shared" si="361"/>
        <v>0</v>
      </c>
      <c r="Z1815" s="372">
        <f t="shared" si="350"/>
        <v>0</v>
      </c>
      <c r="AA1815" s="372">
        <f t="shared" si="350"/>
        <v>0</v>
      </c>
      <c r="AB1815" s="372">
        <f t="shared" si="350"/>
        <v>0</v>
      </c>
      <c r="AC1815" s="372">
        <f t="shared" si="350"/>
        <v>0</v>
      </c>
      <c r="AD1815" s="372">
        <f t="shared" si="350"/>
        <v>0</v>
      </c>
      <c r="AE1815" s="372">
        <f t="shared" si="350"/>
        <v>0</v>
      </c>
      <c r="AF1815" s="346">
        <f t="shared" si="360"/>
        <v>0</v>
      </c>
      <c r="AG1815" s="346">
        <f>IF(C1815=Allgemeines!$C$12,SAV!$V1815-SAV!$AH1815,HLOOKUP(Allgemeines!$C$12-1,$AI$4:$AO$2000,ROW(C1815)-3,FALSE)-$AH1815)</f>
        <v>0</v>
      </c>
      <c r="AH1815" s="346">
        <f>HLOOKUP(Allgemeines!$C$12,$AI$4:$AO$2000,ROW(C1815)-3,FALSE)</f>
        <v>0</v>
      </c>
      <c r="AI1815" s="346">
        <f t="shared" si="351"/>
        <v>0</v>
      </c>
      <c r="AJ1815" s="346">
        <f t="shared" si="352"/>
        <v>0</v>
      </c>
      <c r="AK1815" s="346">
        <f t="shared" si="353"/>
        <v>0</v>
      </c>
      <c r="AL1815" s="346">
        <f t="shared" si="354"/>
        <v>0</v>
      </c>
      <c r="AM1815" s="346">
        <f t="shared" si="355"/>
        <v>0</v>
      </c>
      <c r="AN1815" s="346">
        <f t="shared" si="356"/>
        <v>0</v>
      </c>
      <c r="AO1815" s="346">
        <f t="shared" si="357"/>
        <v>0</v>
      </c>
    </row>
    <row r="1816" spans="1:41" x14ac:dyDescent="0.25">
      <c r="A1816" s="369"/>
      <c r="B1816" s="369"/>
      <c r="C1816" s="370"/>
      <c r="D1816" s="369"/>
      <c r="E1816" s="369"/>
      <c r="F1816" s="369"/>
      <c r="G1816" s="344">
        <f t="shared" si="358"/>
        <v>0</v>
      </c>
      <c r="H1816" s="369"/>
      <c r="I1816" s="369"/>
      <c r="J1816" s="369"/>
      <c r="K1816" s="369"/>
      <c r="L1816" s="369"/>
      <c r="M1816" s="369"/>
      <c r="N1816" s="369"/>
      <c r="O1816" s="369"/>
      <c r="P1816" s="371"/>
      <c r="Q1816" s="465">
        <f>IF(C1816&gt;Allgemeines!$C$12,0,SUM(G1816,H1816,J1816,K1816,M1816:N1816)-SUM(I1816,L1816,O1816:P1816))</f>
        <v>0</v>
      </c>
      <c r="R1816" s="369"/>
      <c r="S1816" s="369"/>
      <c r="T1816" s="369"/>
      <c r="U1816" s="369"/>
      <c r="V1816" s="344">
        <f t="shared" si="359"/>
        <v>0</v>
      </c>
      <c r="W1816" s="345">
        <f>IF(ISBLANK($B1816),0,VLOOKUP($B1816,Listen!$A$2:$C$45,2,FALSE))</f>
        <v>0</v>
      </c>
      <c r="X1816" s="345">
        <f>IF(ISBLANK($B1816),0,VLOOKUP($B1816,Listen!$A$2:$C$45,3,FALSE))</f>
        <v>0</v>
      </c>
      <c r="Y1816" s="372">
        <f t="shared" si="361"/>
        <v>0</v>
      </c>
      <c r="Z1816" s="372">
        <f t="shared" si="350"/>
        <v>0</v>
      </c>
      <c r="AA1816" s="372">
        <f t="shared" si="350"/>
        <v>0</v>
      </c>
      <c r="AB1816" s="372">
        <f t="shared" si="350"/>
        <v>0</v>
      </c>
      <c r="AC1816" s="372">
        <f t="shared" si="350"/>
        <v>0</v>
      </c>
      <c r="AD1816" s="372">
        <f t="shared" si="350"/>
        <v>0</v>
      </c>
      <c r="AE1816" s="372">
        <f t="shared" ref="Z1816:AE1859" si="362">$W1816</f>
        <v>0</v>
      </c>
      <c r="AF1816" s="346">
        <f t="shared" si="360"/>
        <v>0</v>
      </c>
      <c r="AG1816" s="346">
        <f>IF(C1816=Allgemeines!$C$12,SAV!$V1816-SAV!$AH1816,HLOOKUP(Allgemeines!$C$12-1,$AI$4:$AO$2000,ROW(C1816)-3,FALSE)-$AH1816)</f>
        <v>0</v>
      </c>
      <c r="AH1816" s="346">
        <f>HLOOKUP(Allgemeines!$C$12,$AI$4:$AO$2000,ROW(C1816)-3,FALSE)</f>
        <v>0</v>
      </c>
      <c r="AI1816" s="346">
        <f t="shared" si="351"/>
        <v>0</v>
      </c>
      <c r="AJ1816" s="346">
        <f t="shared" si="352"/>
        <v>0</v>
      </c>
      <c r="AK1816" s="346">
        <f t="shared" si="353"/>
        <v>0</v>
      </c>
      <c r="AL1816" s="346">
        <f t="shared" si="354"/>
        <v>0</v>
      </c>
      <c r="AM1816" s="346">
        <f t="shared" si="355"/>
        <v>0</v>
      </c>
      <c r="AN1816" s="346">
        <f t="shared" si="356"/>
        <v>0</v>
      </c>
      <c r="AO1816" s="346">
        <f t="shared" si="357"/>
        <v>0</v>
      </c>
    </row>
    <row r="1817" spans="1:41" x14ac:dyDescent="0.25">
      <c r="A1817" s="369"/>
      <c r="B1817" s="369"/>
      <c r="C1817" s="370"/>
      <c r="D1817" s="369"/>
      <c r="E1817" s="369"/>
      <c r="F1817" s="369"/>
      <c r="G1817" s="344">
        <f t="shared" si="358"/>
        <v>0</v>
      </c>
      <c r="H1817" s="369"/>
      <c r="I1817" s="369"/>
      <c r="J1817" s="369"/>
      <c r="K1817" s="369"/>
      <c r="L1817" s="369"/>
      <c r="M1817" s="369"/>
      <c r="N1817" s="369"/>
      <c r="O1817" s="369"/>
      <c r="P1817" s="371"/>
      <c r="Q1817" s="465">
        <f>IF(C1817&gt;Allgemeines!$C$12,0,SUM(G1817,H1817,J1817,K1817,M1817:N1817)-SUM(I1817,L1817,O1817:P1817))</f>
        <v>0</v>
      </c>
      <c r="R1817" s="369"/>
      <c r="S1817" s="369"/>
      <c r="T1817" s="369"/>
      <c r="U1817" s="369"/>
      <c r="V1817" s="344">
        <f t="shared" si="359"/>
        <v>0</v>
      </c>
      <c r="W1817" s="345">
        <f>IF(ISBLANK($B1817),0,VLOOKUP($B1817,Listen!$A$2:$C$45,2,FALSE))</f>
        <v>0</v>
      </c>
      <c r="X1817" s="345">
        <f>IF(ISBLANK($B1817),0,VLOOKUP($B1817,Listen!$A$2:$C$45,3,FALSE))</f>
        <v>0</v>
      </c>
      <c r="Y1817" s="372">
        <f t="shared" si="361"/>
        <v>0</v>
      </c>
      <c r="Z1817" s="372">
        <f t="shared" si="362"/>
        <v>0</v>
      </c>
      <c r="AA1817" s="372">
        <f t="shared" si="362"/>
        <v>0</v>
      </c>
      <c r="AB1817" s="372">
        <f t="shared" si="362"/>
        <v>0</v>
      </c>
      <c r="AC1817" s="372">
        <f t="shared" si="362"/>
        <v>0</v>
      </c>
      <c r="AD1817" s="372">
        <f t="shared" si="362"/>
        <v>0</v>
      </c>
      <c r="AE1817" s="372">
        <f t="shared" si="362"/>
        <v>0</v>
      </c>
      <c r="AF1817" s="346">
        <f t="shared" si="360"/>
        <v>0</v>
      </c>
      <c r="AG1817" s="346">
        <f>IF(C1817=Allgemeines!$C$12,SAV!$V1817-SAV!$AH1817,HLOOKUP(Allgemeines!$C$12-1,$AI$4:$AO$2000,ROW(C1817)-3,FALSE)-$AH1817)</f>
        <v>0</v>
      </c>
      <c r="AH1817" s="346">
        <f>HLOOKUP(Allgemeines!$C$12,$AI$4:$AO$2000,ROW(C1817)-3,FALSE)</f>
        <v>0</v>
      </c>
      <c r="AI1817" s="346">
        <f t="shared" si="351"/>
        <v>0</v>
      </c>
      <c r="AJ1817" s="346">
        <f t="shared" si="352"/>
        <v>0</v>
      </c>
      <c r="AK1817" s="346">
        <f t="shared" si="353"/>
        <v>0</v>
      </c>
      <c r="AL1817" s="346">
        <f t="shared" si="354"/>
        <v>0</v>
      </c>
      <c r="AM1817" s="346">
        <f t="shared" si="355"/>
        <v>0</v>
      </c>
      <c r="AN1817" s="346">
        <f t="shared" si="356"/>
        <v>0</v>
      </c>
      <c r="AO1817" s="346">
        <f t="shared" si="357"/>
        <v>0</v>
      </c>
    </row>
    <row r="1818" spans="1:41" x14ac:dyDescent="0.25">
      <c r="A1818" s="369"/>
      <c r="B1818" s="369"/>
      <c r="C1818" s="370"/>
      <c r="D1818" s="369"/>
      <c r="E1818" s="369"/>
      <c r="F1818" s="369"/>
      <c r="G1818" s="344">
        <f t="shared" si="358"/>
        <v>0</v>
      </c>
      <c r="H1818" s="369"/>
      <c r="I1818" s="369"/>
      <c r="J1818" s="369"/>
      <c r="K1818" s="369"/>
      <c r="L1818" s="369"/>
      <c r="M1818" s="369"/>
      <c r="N1818" s="369"/>
      <c r="O1818" s="369"/>
      <c r="P1818" s="371"/>
      <c r="Q1818" s="465">
        <f>IF(C1818&gt;Allgemeines!$C$12,0,SUM(G1818,H1818,J1818,K1818,M1818:N1818)-SUM(I1818,L1818,O1818:P1818))</f>
        <v>0</v>
      </c>
      <c r="R1818" s="369"/>
      <c r="S1818" s="369"/>
      <c r="T1818" s="369"/>
      <c r="U1818" s="369"/>
      <c r="V1818" s="344">
        <f t="shared" si="359"/>
        <v>0</v>
      </c>
      <c r="W1818" s="345">
        <f>IF(ISBLANK($B1818),0,VLOOKUP($B1818,Listen!$A$2:$C$45,2,FALSE))</f>
        <v>0</v>
      </c>
      <c r="X1818" s="345">
        <f>IF(ISBLANK($B1818),0,VLOOKUP($B1818,Listen!$A$2:$C$45,3,FALSE))</f>
        <v>0</v>
      </c>
      <c r="Y1818" s="372">
        <f t="shared" si="361"/>
        <v>0</v>
      </c>
      <c r="Z1818" s="372">
        <f t="shared" si="362"/>
        <v>0</v>
      </c>
      <c r="AA1818" s="372">
        <f t="shared" si="362"/>
        <v>0</v>
      </c>
      <c r="AB1818" s="372">
        <f t="shared" si="362"/>
        <v>0</v>
      </c>
      <c r="AC1818" s="372">
        <f t="shared" si="362"/>
        <v>0</v>
      </c>
      <c r="AD1818" s="372">
        <f t="shared" si="362"/>
        <v>0</v>
      </c>
      <c r="AE1818" s="372">
        <f t="shared" si="362"/>
        <v>0</v>
      </c>
      <c r="AF1818" s="346">
        <f t="shared" si="360"/>
        <v>0</v>
      </c>
      <c r="AG1818" s="346">
        <f>IF(C1818=Allgemeines!$C$12,SAV!$V1818-SAV!$AH1818,HLOOKUP(Allgemeines!$C$12-1,$AI$4:$AO$2000,ROW(C1818)-3,FALSE)-$AH1818)</f>
        <v>0</v>
      </c>
      <c r="AH1818" s="346">
        <f>HLOOKUP(Allgemeines!$C$12,$AI$4:$AO$2000,ROW(C1818)-3,FALSE)</f>
        <v>0</v>
      </c>
      <c r="AI1818" s="346">
        <f t="shared" si="351"/>
        <v>0</v>
      </c>
      <c r="AJ1818" s="346">
        <f t="shared" si="352"/>
        <v>0</v>
      </c>
      <c r="AK1818" s="346">
        <f t="shared" si="353"/>
        <v>0</v>
      </c>
      <c r="AL1818" s="346">
        <f t="shared" si="354"/>
        <v>0</v>
      </c>
      <c r="AM1818" s="346">
        <f t="shared" si="355"/>
        <v>0</v>
      </c>
      <c r="AN1818" s="346">
        <f t="shared" si="356"/>
        <v>0</v>
      </c>
      <c r="AO1818" s="346">
        <f t="shared" si="357"/>
        <v>0</v>
      </c>
    </row>
    <row r="1819" spans="1:41" x14ac:dyDescent="0.25">
      <c r="A1819" s="369"/>
      <c r="B1819" s="369"/>
      <c r="C1819" s="370"/>
      <c r="D1819" s="369"/>
      <c r="E1819" s="369"/>
      <c r="F1819" s="369"/>
      <c r="G1819" s="344">
        <f t="shared" si="358"/>
        <v>0</v>
      </c>
      <c r="H1819" s="369"/>
      <c r="I1819" s="369"/>
      <c r="J1819" s="369"/>
      <c r="K1819" s="369"/>
      <c r="L1819" s="369"/>
      <c r="M1819" s="369"/>
      <c r="N1819" s="369"/>
      <c r="O1819" s="369"/>
      <c r="P1819" s="371"/>
      <c r="Q1819" s="465">
        <f>IF(C1819&gt;Allgemeines!$C$12,0,SUM(G1819,H1819,J1819,K1819,M1819:N1819)-SUM(I1819,L1819,O1819:P1819))</f>
        <v>0</v>
      </c>
      <c r="R1819" s="369"/>
      <c r="S1819" s="369"/>
      <c r="T1819" s="369"/>
      <c r="U1819" s="369"/>
      <c r="V1819" s="344">
        <f t="shared" si="359"/>
        <v>0</v>
      </c>
      <c r="W1819" s="345">
        <f>IF(ISBLANK($B1819),0,VLOOKUP($B1819,Listen!$A$2:$C$45,2,FALSE))</f>
        <v>0</v>
      </c>
      <c r="X1819" s="345">
        <f>IF(ISBLANK($B1819),0,VLOOKUP($B1819,Listen!$A$2:$C$45,3,FALSE))</f>
        <v>0</v>
      </c>
      <c r="Y1819" s="372">
        <f t="shared" si="361"/>
        <v>0</v>
      </c>
      <c r="Z1819" s="372">
        <f t="shared" si="362"/>
        <v>0</v>
      </c>
      <c r="AA1819" s="372">
        <f t="shared" si="362"/>
        <v>0</v>
      </c>
      <c r="AB1819" s="372">
        <f t="shared" si="362"/>
        <v>0</v>
      </c>
      <c r="AC1819" s="372">
        <f t="shared" si="362"/>
        <v>0</v>
      </c>
      <c r="AD1819" s="372">
        <f t="shared" si="362"/>
        <v>0</v>
      </c>
      <c r="AE1819" s="372">
        <f t="shared" si="362"/>
        <v>0</v>
      </c>
      <c r="AF1819" s="346">
        <f t="shared" si="360"/>
        <v>0</v>
      </c>
      <c r="AG1819" s="346">
        <f>IF(C1819=Allgemeines!$C$12,SAV!$V1819-SAV!$AH1819,HLOOKUP(Allgemeines!$C$12-1,$AI$4:$AO$2000,ROW(C1819)-3,FALSE)-$AH1819)</f>
        <v>0</v>
      </c>
      <c r="AH1819" s="346">
        <f>HLOOKUP(Allgemeines!$C$12,$AI$4:$AO$2000,ROW(C1819)-3,FALSE)</f>
        <v>0</v>
      </c>
      <c r="AI1819" s="346">
        <f t="shared" si="351"/>
        <v>0</v>
      </c>
      <c r="AJ1819" s="346">
        <f t="shared" si="352"/>
        <v>0</v>
      </c>
      <c r="AK1819" s="346">
        <f t="shared" si="353"/>
        <v>0</v>
      </c>
      <c r="AL1819" s="346">
        <f t="shared" si="354"/>
        <v>0</v>
      </c>
      <c r="AM1819" s="346">
        <f t="shared" si="355"/>
        <v>0</v>
      </c>
      <c r="AN1819" s="346">
        <f t="shared" si="356"/>
        <v>0</v>
      </c>
      <c r="AO1819" s="346">
        <f t="shared" si="357"/>
        <v>0</v>
      </c>
    </row>
    <row r="1820" spans="1:41" x14ac:dyDescent="0.25">
      <c r="A1820" s="369"/>
      <c r="B1820" s="369"/>
      <c r="C1820" s="370"/>
      <c r="D1820" s="369"/>
      <c r="E1820" s="369"/>
      <c r="F1820" s="369"/>
      <c r="G1820" s="344">
        <f t="shared" si="358"/>
        <v>0</v>
      </c>
      <c r="H1820" s="369"/>
      <c r="I1820" s="369"/>
      <c r="J1820" s="369"/>
      <c r="K1820" s="369"/>
      <c r="L1820" s="369"/>
      <c r="M1820" s="369"/>
      <c r="N1820" s="369"/>
      <c r="O1820" s="369"/>
      <c r="P1820" s="371"/>
      <c r="Q1820" s="465">
        <f>IF(C1820&gt;Allgemeines!$C$12,0,SUM(G1820,H1820,J1820,K1820,M1820:N1820)-SUM(I1820,L1820,O1820:P1820))</f>
        <v>0</v>
      </c>
      <c r="R1820" s="369"/>
      <c r="S1820" s="369"/>
      <c r="T1820" s="369"/>
      <c r="U1820" s="369"/>
      <c r="V1820" s="344">
        <f t="shared" si="359"/>
        <v>0</v>
      </c>
      <c r="W1820" s="345">
        <f>IF(ISBLANK($B1820),0,VLOOKUP($B1820,Listen!$A$2:$C$45,2,FALSE))</f>
        <v>0</v>
      </c>
      <c r="X1820" s="345">
        <f>IF(ISBLANK($B1820),0,VLOOKUP($B1820,Listen!$A$2:$C$45,3,FALSE))</f>
        <v>0</v>
      </c>
      <c r="Y1820" s="372">
        <f t="shared" si="361"/>
        <v>0</v>
      </c>
      <c r="Z1820" s="372">
        <f t="shared" si="362"/>
        <v>0</v>
      </c>
      <c r="AA1820" s="372">
        <f t="shared" si="362"/>
        <v>0</v>
      </c>
      <c r="AB1820" s="372">
        <f t="shared" si="362"/>
        <v>0</v>
      </c>
      <c r="AC1820" s="372">
        <f t="shared" si="362"/>
        <v>0</v>
      </c>
      <c r="AD1820" s="372">
        <f t="shared" si="362"/>
        <v>0</v>
      </c>
      <c r="AE1820" s="372">
        <f t="shared" si="362"/>
        <v>0</v>
      </c>
      <c r="AF1820" s="346">
        <f t="shared" si="360"/>
        <v>0</v>
      </c>
      <c r="AG1820" s="346">
        <f>IF(C1820=Allgemeines!$C$12,SAV!$V1820-SAV!$AH1820,HLOOKUP(Allgemeines!$C$12-1,$AI$4:$AO$2000,ROW(C1820)-3,FALSE)-$AH1820)</f>
        <v>0</v>
      </c>
      <c r="AH1820" s="346">
        <f>HLOOKUP(Allgemeines!$C$12,$AI$4:$AO$2000,ROW(C1820)-3,FALSE)</f>
        <v>0</v>
      </c>
      <c r="AI1820" s="346">
        <f t="shared" si="351"/>
        <v>0</v>
      </c>
      <c r="AJ1820" s="346">
        <f t="shared" si="352"/>
        <v>0</v>
      </c>
      <c r="AK1820" s="346">
        <f t="shared" si="353"/>
        <v>0</v>
      </c>
      <c r="AL1820" s="346">
        <f t="shared" si="354"/>
        <v>0</v>
      </c>
      <c r="AM1820" s="346">
        <f t="shared" si="355"/>
        <v>0</v>
      </c>
      <c r="AN1820" s="346">
        <f t="shared" si="356"/>
        <v>0</v>
      </c>
      <c r="AO1820" s="346">
        <f t="shared" si="357"/>
        <v>0</v>
      </c>
    </row>
    <row r="1821" spans="1:41" x14ac:dyDescent="0.25">
      <c r="A1821" s="369"/>
      <c r="B1821" s="369"/>
      <c r="C1821" s="370"/>
      <c r="D1821" s="369"/>
      <c r="E1821" s="369"/>
      <c r="F1821" s="369"/>
      <c r="G1821" s="344">
        <f t="shared" si="358"/>
        <v>0</v>
      </c>
      <c r="H1821" s="369"/>
      <c r="I1821" s="369"/>
      <c r="J1821" s="369"/>
      <c r="K1821" s="369"/>
      <c r="L1821" s="369"/>
      <c r="M1821" s="369"/>
      <c r="N1821" s="369"/>
      <c r="O1821" s="369"/>
      <c r="P1821" s="371"/>
      <c r="Q1821" s="465">
        <f>IF(C1821&gt;Allgemeines!$C$12,0,SUM(G1821,H1821,J1821,K1821,M1821:N1821)-SUM(I1821,L1821,O1821:P1821))</f>
        <v>0</v>
      </c>
      <c r="R1821" s="369"/>
      <c r="S1821" s="369"/>
      <c r="T1821" s="369"/>
      <c r="U1821" s="369"/>
      <c r="V1821" s="344">
        <f t="shared" si="359"/>
        <v>0</v>
      </c>
      <c r="W1821" s="345">
        <f>IF(ISBLANK($B1821),0,VLOOKUP($B1821,Listen!$A$2:$C$45,2,FALSE))</f>
        <v>0</v>
      </c>
      <c r="X1821" s="345">
        <f>IF(ISBLANK($B1821),0,VLOOKUP($B1821,Listen!$A$2:$C$45,3,FALSE))</f>
        <v>0</v>
      </c>
      <c r="Y1821" s="372">
        <f t="shared" si="361"/>
        <v>0</v>
      </c>
      <c r="Z1821" s="372">
        <f t="shared" si="362"/>
        <v>0</v>
      </c>
      <c r="AA1821" s="372">
        <f t="shared" si="362"/>
        <v>0</v>
      </c>
      <c r="AB1821" s="372">
        <f t="shared" si="362"/>
        <v>0</v>
      </c>
      <c r="AC1821" s="372">
        <f t="shared" si="362"/>
        <v>0</v>
      </c>
      <c r="AD1821" s="372">
        <f t="shared" si="362"/>
        <v>0</v>
      </c>
      <c r="AE1821" s="372">
        <f t="shared" si="362"/>
        <v>0</v>
      </c>
      <c r="AF1821" s="346">
        <f t="shared" si="360"/>
        <v>0</v>
      </c>
      <c r="AG1821" s="346">
        <f>IF(C1821=Allgemeines!$C$12,SAV!$V1821-SAV!$AH1821,HLOOKUP(Allgemeines!$C$12-1,$AI$4:$AO$2000,ROW(C1821)-3,FALSE)-$AH1821)</f>
        <v>0</v>
      </c>
      <c r="AH1821" s="346">
        <f>HLOOKUP(Allgemeines!$C$12,$AI$4:$AO$2000,ROW(C1821)-3,FALSE)</f>
        <v>0</v>
      </c>
      <c r="AI1821" s="346">
        <f t="shared" si="351"/>
        <v>0</v>
      </c>
      <c r="AJ1821" s="346">
        <f t="shared" si="352"/>
        <v>0</v>
      </c>
      <c r="AK1821" s="346">
        <f t="shared" si="353"/>
        <v>0</v>
      </c>
      <c r="AL1821" s="346">
        <f t="shared" si="354"/>
        <v>0</v>
      </c>
      <c r="AM1821" s="346">
        <f t="shared" si="355"/>
        <v>0</v>
      </c>
      <c r="AN1821" s="346">
        <f t="shared" si="356"/>
        <v>0</v>
      </c>
      <c r="AO1821" s="346">
        <f t="shared" si="357"/>
        <v>0</v>
      </c>
    </row>
    <row r="1822" spans="1:41" x14ac:dyDescent="0.25">
      <c r="A1822" s="369"/>
      <c r="B1822" s="369"/>
      <c r="C1822" s="370"/>
      <c r="D1822" s="369"/>
      <c r="E1822" s="369"/>
      <c r="F1822" s="369"/>
      <c r="G1822" s="344">
        <f t="shared" si="358"/>
        <v>0</v>
      </c>
      <c r="H1822" s="369"/>
      <c r="I1822" s="369"/>
      <c r="J1822" s="369"/>
      <c r="K1822" s="369"/>
      <c r="L1822" s="369"/>
      <c r="M1822" s="369"/>
      <c r="N1822" s="369"/>
      <c r="O1822" s="369"/>
      <c r="P1822" s="371"/>
      <c r="Q1822" s="465">
        <f>IF(C1822&gt;Allgemeines!$C$12,0,SUM(G1822,H1822,J1822,K1822,M1822:N1822)-SUM(I1822,L1822,O1822:P1822))</f>
        <v>0</v>
      </c>
      <c r="R1822" s="369"/>
      <c r="S1822" s="369"/>
      <c r="T1822" s="369"/>
      <c r="U1822" s="369"/>
      <c r="V1822" s="344">
        <f t="shared" si="359"/>
        <v>0</v>
      </c>
      <c r="W1822" s="345">
        <f>IF(ISBLANK($B1822),0,VLOOKUP($B1822,Listen!$A$2:$C$45,2,FALSE))</f>
        <v>0</v>
      </c>
      <c r="X1822" s="345">
        <f>IF(ISBLANK($B1822),0,VLOOKUP($B1822,Listen!$A$2:$C$45,3,FALSE))</f>
        <v>0</v>
      </c>
      <c r="Y1822" s="372">
        <f t="shared" si="361"/>
        <v>0</v>
      </c>
      <c r="Z1822" s="372">
        <f t="shared" si="362"/>
        <v>0</v>
      </c>
      <c r="AA1822" s="372">
        <f t="shared" si="362"/>
        <v>0</v>
      </c>
      <c r="AB1822" s="372">
        <f t="shared" si="362"/>
        <v>0</v>
      </c>
      <c r="AC1822" s="372">
        <f t="shared" si="362"/>
        <v>0</v>
      </c>
      <c r="AD1822" s="372">
        <f t="shared" si="362"/>
        <v>0</v>
      </c>
      <c r="AE1822" s="372">
        <f t="shared" si="362"/>
        <v>0</v>
      </c>
      <c r="AF1822" s="346">
        <f t="shared" si="360"/>
        <v>0</v>
      </c>
      <c r="AG1822" s="346">
        <f>IF(C1822=Allgemeines!$C$12,SAV!$V1822-SAV!$AH1822,HLOOKUP(Allgemeines!$C$12-1,$AI$4:$AO$2000,ROW(C1822)-3,FALSE)-$AH1822)</f>
        <v>0</v>
      </c>
      <c r="AH1822" s="346">
        <f>HLOOKUP(Allgemeines!$C$12,$AI$4:$AO$2000,ROW(C1822)-3,FALSE)</f>
        <v>0</v>
      </c>
      <c r="AI1822" s="346">
        <f t="shared" si="351"/>
        <v>0</v>
      </c>
      <c r="AJ1822" s="346">
        <f t="shared" si="352"/>
        <v>0</v>
      </c>
      <c r="AK1822" s="346">
        <f t="shared" si="353"/>
        <v>0</v>
      </c>
      <c r="AL1822" s="346">
        <f t="shared" si="354"/>
        <v>0</v>
      </c>
      <c r="AM1822" s="346">
        <f t="shared" si="355"/>
        <v>0</v>
      </c>
      <c r="AN1822" s="346">
        <f t="shared" si="356"/>
        <v>0</v>
      </c>
      <c r="AO1822" s="346">
        <f t="shared" si="357"/>
        <v>0</v>
      </c>
    </row>
    <row r="1823" spans="1:41" x14ac:dyDescent="0.25">
      <c r="A1823" s="369"/>
      <c r="B1823" s="369"/>
      <c r="C1823" s="370"/>
      <c r="D1823" s="369"/>
      <c r="E1823" s="369"/>
      <c r="F1823" s="369"/>
      <c r="G1823" s="344">
        <f t="shared" si="358"/>
        <v>0</v>
      </c>
      <c r="H1823" s="369"/>
      <c r="I1823" s="369"/>
      <c r="J1823" s="369"/>
      <c r="K1823" s="369"/>
      <c r="L1823" s="369"/>
      <c r="M1823" s="369"/>
      <c r="N1823" s="369"/>
      <c r="O1823" s="369"/>
      <c r="P1823" s="371"/>
      <c r="Q1823" s="465">
        <f>IF(C1823&gt;Allgemeines!$C$12,0,SUM(G1823,H1823,J1823,K1823,M1823:N1823)-SUM(I1823,L1823,O1823:P1823))</f>
        <v>0</v>
      </c>
      <c r="R1823" s="369"/>
      <c r="S1823" s="369"/>
      <c r="T1823" s="369"/>
      <c r="U1823" s="369"/>
      <c r="V1823" s="344">
        <f t="shared" si="359"/>
        <v>0</v>
      </c>
      <c r="W1823" s="345">
        <f>IF(ISBLANK($B1823),0,VLOOKUP($B1823,Listen!$A$2:$C$45,2,FALSE))</f>
        <v>0</v>
      </c>
      <c r="X1823" s="345">
        <f>IF(ISBLANK($B1823),0,VLOOKUP($B1823,Listen!$A$2:$C$45,3,FALSE))</f>
        <v>0</v>
      </c>
      <c r="Y1823" s="372">
        <f t="shared" si="361"/>
        <v>0</v>
      </c>
      <c r="Z1823" s="372">
        <f t="shared" si="362"/>
        <v>0</v>
      </c>
      <c r="AA1823" s="372">
        <f t="shared" si="362"/>
        <v>0</v>
      </c>
      <c r="AB1823" s="372">
        <f t="shared" si="362"/>
        <v>0</v>
      </c>
      <c r="AC1823" s="372">
        <f t="shared" si="362"/>
        <v>0</v>
      </c>
      <c r="AD1823" s="372">
        <f t="shared" si="362"/>
        <v>0</v>
      </c>
      <c r="AE1823" s="372">
        <f t="shared" si="362"/>
        <v>0</v>
      </c>
      <c r="AF1823" s="346">
        <f t="shared" si="360"/>
        <v>0</v>
      </c>
      <c r="AG1823" s="346">
        <f>IF(C1823=Allgemeines!$C$12,SAV!$V1823-SAV!$AH1823,HLOOKUP(Allgemeines!$C$12-1,$AI$4:$AO$2000,ROW(C1823)-3,FALSE)-$AH1823)</f>
        <v>0</v>
      </c>
      <c r="AH1823" s="346">
        <f>HLOOKUP(Allgemeines!$C$12,$AI$4:$AO$2000,ROW(C1823)-3,FALSE)</f>
        <v>0</v>
      </c>
      <c r="AI1823" s="346">
        <f t="shared" si="351"/>
        <v>0</v>
      </c>
      <c r="AJ1823" s="346">
        <f t="shared" si="352"/>
        <v>0</v>
      </c>
      <c r="AK1823" s="346">
        <f t="shared" si="353"/>
        <v>0</v>
      </c>
      <c r="AL1823" s="346">
        <f t="shared" si="354"/>
        <v>0</v>
      </c>
      <c r="AM1823" s="346">
        <f t="shared" si="355"/>
        <v>0</v>
      </c>
      <c r="AN1823" s="346">
        <f t="shared" si="356"/>
        <v>0</v>
      </c>
      <c r="AO1823" s="346">
        <f t="shared" si="357"/>
        <v>0</v>
      </c>
    </row>
    <row r="1824" spans="1:41" x14ac:dyDescent="0.25">
      <c r="A1824" s="369"/>
      <c r="B1824" s="369"/>
      <c r="C1824" s="370"/>
      <c r="D1824" s="369"/>
      <c r="E1824" s="369"/>
      <c r="F1824" s="369"/>
      <c r="G1824" s="344">
        <f t="shared" si="358"/>
        <v>0</v>
      </c>
      <c r="H1824" s="369"/>
      <c r="I1824" s="369"/>
      <c r="J1824" s="369"/>
      <c r="K1824" s="369"/>
      <c r="L1824" s="369"/>
      <c r="M1824" s="369"/>
      <c r="N1824" s="369"/>
      <c r="O1824" s="369"/>
      <c r="P1824" s="371"/>
      <c r="Q1824" s="465">
        <f>IF(C1824&gt;Allgemeines!$C$12,0,SUM(G1824,H1824,J1824,K1824,M1824:N1824)-SUM(I1824,L1824,O1824:P1824))</f>
        <v>0</v>
      </c>
      <c r="R1824" s="369"/>
      <c r="S1824" s="369"/>
      <c r="T1824" s="369"/>
      <c r="U1824" s="369"/>
      <c r="V1824" s="344">
        <f t="shared" si="359"/>
        <v>0</v>
      </c>
      <c r="W1824" s="345">
        <f>IF(ISBLANK($B1824),0,VLOOKUP($B1824,Listen!$A$2:$C$45,2,FALSE))</f>
        <v>0</v>
      </c>
      <c r="X1824" s="345">
        <f>IF(ISBLANK($B1824),0,VLOOKUP($B1824,Listen!$A$2:$C$45,3,FALSE))</f>
        <v>0</v>
      </c>
      <c r="Y1824" s="372">
        <f t="shared" si="361"/>
        <v>0</v>
      </c>
      <c r="Z1824" s="372">
        <f t="shared" si="362"/>
        <v>0</v>
      </c>
      <c r="AA1824" s="372">
        <f t="shared" si="362"/>
        <v>0</v>
      </c>
      <c r="AB1824" s="372">
        <f t="shared" si="362"/>
        <v>0</v>
      </c>
      <c r="AC1824" s="372">
        <f t="shared" si="362"/>
        <v>0</v>
      </c>
      <c r="AD1824" s="372">
        <f t="shared" si="362"/>
        <v>0</v>
      </c>
      <c r="AE1824" s="372">
        <f t="shared" si="362"/>
        <v>0</v>
      </c>
      <c r="AF1824" s="346">
        <f t="shared" si="360"/>
        <v>0</v>
      </c>
      <c r="AG1824" s="346">
        <f>IF(C1824=Allgemeines!$C$12,SAV!$V1824-SAV!$AH1824,HLOOKUP(Allgemeines!$C$12-1,$AI$4:$AO$2000,ROW(C1824)-3,FALSE)-$AH1824)</f>
        <v>0</v>
      </c>
      <c r="AH1824" s="346">
        <f>HLOOKUP(Allgemeines!$C$12,$AI$4:$AO$2000,ROW(C1824)-3,FALSE)</f>
        <v>0</v>
      </c>
      <c r="AI1824" s="346">
        <f t="shared" si="351"/>
        <v>0</v>
      </c>
      <c r="AJ1824" s="346">
        <f t="shared" si="352"/>
        <v>0</v>
      </c>
      <c r="AK1824" s="346">
        <f t="shared" si="353"/>
        <v>0</v>
      </c>
      <c r="AL1824" s="346">
        <f t="shared" si="354"/>
        <v>0</v>
      </c>
      <c r="AM1824" s="346">
        <f t="shared" si="355"/>
        <v>0</v>
      </c>
      <c r="AN1824" s="346">
        <f t="shared" si="356"/>
        <v>0</v>
      </c>
      <c r="AO1824" s="346">
        <f t="shared" si="357"/>
        <v>0</v>
      </c>
    </row>
    <row r="1825" spans="1:41" x14ac:dyDescent="0.25">
      <c r="A1825" s="369"/>
      <c r="B1825" s="369"/>
      <c r="C1825" s="370"/>
      <c r="D1825" s="369"/>
      <c r="E1825" s="369"/>
      <c r="F1825" s="369"/>
      <c r="G1825" s="344">
        <f t="shared" si="358"/>
        <v>0</v>
      </c>
      <c r="H1825" s="369"/>
      <c r="I1825" s="369"/>
      <c r="J1825" s="369"/>
      <c r="K1825" s="369"/>
      <c r="L1825" s="369"/>
      <c r="M1825" s="369"/>
      <c r="N1825" s="369"/>
      <c r="O1825" s="369"/>
      <c r="P1825" s="371"/>
      <c r="Q1825" s="465">
        <f>IF(C1825&gt;Allgemeines!$C$12,0,SUM(G1825,H1825,J1825,K1825,M1825:N1825)-SUM(I1825,L1825,O1825:P1825))</f>
        <v>0</v>
      </c>
      <c r="R1825" s="369"/>
      <c r="S1825" s="369"/>
      <c r="T1825" s="369"/>
      <c r="U1825" s="369"/>
      <c r="V1825" s="344">
        <f t="shared" si="359"/>
        <v>0</v>
      </c>
      <c r="W1825" s="345">
        <f>IF(ISBLANK($B1825),0,VLOOKUP($B1825,Listen!$A$2:$C$45,2,FALSE))</f>
        <v>0</v>
      </c>
      <c r="X1825" s="345">
        <f>IF(ISBLANK($B1825),0,VLOOKUP($B1825,Listen!$A$2:$C$45,3,FALSE))</f>
        <v>0</v>
      </c>
      <c r="Y1825" s="372">
        <f t="shared" si="361"/>
        <v>0</v>
      </c>
      <c r="Z1825" s="372">
        <f t="shared" si="362"/>
        <v>0</v>
      </c>
      <c r="AA1825" s="372">
        <f t="shared" si="362"/>
        <v>0</v>
      </c>
      <c r="AB1825" s="372">
        <f t="shared" si="362"/>
        <v>0</v>
      </c>
      <c r="AC1825" s="372">
        <f t="shared" si="362"/>
        <v>0</v>
      </c>
      <c r="AD1825" s="372">
        <f t="shared" si="362"/>
        <v>0</v>
      </c>
      <c r="AE1825" s="372">
        <f t="shared" si="362"/>
        <v>0</v>
      </c>
      <c r="AF1825" s="346">
        <f t="shared" si="360"/>
        <v>0</v>
      </c>
      <c r="AG1825" s="346">
        <f>IF(C1825=Allgemeines!$C$12,SAV!$V1825-SAV!$AH1825,HLOOKUP(Allgemeines!$C$12-1,$AI$4:$AO$2000,ROW(C1825)-3,FALSE)-$AH1825)</f>
        <v>0</v>
      </c>
      <c r="AH1825" s="346">
        <f>HLOOKUP(Allgemeines!$C$12,$AI$4:$AO$2000,ROW(C1825)-3,FALSE)</f>
        <v>0</v>
      </c>
      <c r="AI1825" s="346">
        <f t="shared" si="351"/>
        <v>0</v>
      </c>
      <c r="AJ1825" s="346">
        <f t="shared" si="352"/>
        <v>0</v>
      </c>
      <c r="AK1825" s="346">
        <f t="shared" si="353"/>
        <v>0</v>
      </c>
      <c r="AL1825" s="346">
        <f t="shared" si="354"/>
        <v>0</v>
      </c>
      <c r="AM1825" s="346">
        <f t="shared" si="355"/>
        <v>0</v>
      </c>
      <c r="AN1825" s="346">
        <f t="shared" si="356"/>
        <v>0</v>
      </c>
      <c r="AO1825" s="346">
        <f t="shared" si="357"/>
        <v>0</v>
      </c>
    </row>
    <row r="1826" spans="1:41" x14ac:dyDescent="0.25">
      <c r="A1826" s="369"/>
      <c r="B1826" s="369"/>
      <c r="C1826" s="370"/>
      <c r="D1826" s="369"/>
      <c r="E1826" s="369"/>
      <c r="F1826" s="369"/>
      <c r="G1826" s="344">
        <f t="shared" si="358"/>
        <v>0</v>
      </c>
      <c r="H1826" s="369"/>
      <c r="I1826" s="369"/>
      <c r="J1826" s="369"/>
      <c r="K1826" s="369"/>
      <c r="L1826" s="369"/>
      <c r="M1826" s="369"/>
      <c r="N1826" s="369"/>
      <c r="O1826" s="369"/>
      <c r="P1826" s="371"/>
      <c r="Q1826" s="465">
        <f>IF(C1826&gt;Allgemeines!$C$12,0,SUM(G1826,H1826,J1826,K1826,M1826:N1826)-SUM(I1826,L1826,O1826:P1826))</f>
        <v>0</v>
      </c>
      <c r="R1826" s="369"/>
      <c r="S1826" s="369"/>
      <c r="T1826" s="369"/>
      <c r="U1826" s="369"/>
      <c r="V1826" s="344">
        <f t="shared" si="359"/>
        <v>0</v>
      </c>
      <c r="W1826" s="345">
        <f>IF(ISBLANK($B1826),0,VLOOKUP($B1826,Listen!$A$2:$C$45,2,FALSE))</f>
        <v>0</v>
      </c>
      <c r="X1826" s="345">
        <f>IF(ISBLANK($B1826),0,VLOOKUP($B1826,Listen!$A$2:$C$45,3,FALSE))</f>
        <v>0</v>
      </c>
      <c r="Y1826" s="372">
        <f t="shared" si="361"/>
        <v>0</v>
      </c>
      <c r="Z1826" s="372">
        <f t="shared" si="362"/>
        <v>0</v>
      </c>
      <c r="AA1826" s="372">
        <f t="shared" si="362"/>
        <v>0</v>
      </c>
      <c r="AB1826" s="372">
        <f t="shared" si="362"/>
        <v>0</v>
      </c>
      <c r="AC1826" s="372">
        <f t="shared" si="362"/>
        <v>0</v>
      </c>
      <c r="AD1826" s="372">
        <f t="shared" si="362"/>
        <v>0</v>
      </c>
      <c r="AE1826" s="372">
        <f t="shared" si="362"/>
        <v>0</v>
      </c>
      <c r="AF1826" s="346">
        <f t="shared" si="360"/>
        <v>0</v>
      </c>
      <c r="AG1826" s="346">
        <f>IF(C1826=Allgemeines!$C$12,SAV!$V1826-SAV!$AH1826,HLOOKUP(Allgemeines!$C$12-1,$AI$4:$AO$2000,ROW(C1826)-3,FALSE)-$AH1826)</f>
        <v>0</v>
      </c>
      <c r="AH1826" s="346">
        <f>HLOOKUP(Allgemeines!$C$12,$AI$4:$AO$2000,ROW(C1826)-3,FALSE)</f>
        <v>0</v>
      </c>
      <c r="AI1826" s="346">
        <f t="shared" si="351"/>
        <v>0</v>
      </c>
      <c r="AJ1826" s="346">
        <f t="shared" si="352"/>
        <v>0</v>
      </c>
      <c r="AK1826" s="346">
        <f t="shared" si="353"/>
        <v>0</v>
      </c>
      <c r="AL1826" s="346">
        <f t="shared" si="354"/>
        <v>0</v>
      </c>
      <c r="AM1826" s="346">
        <f t="shared" si="355"/>
        <v>0</v>
      </c>
      <c r="AN1826" s="346">
        <f t="shared" si="356"/>
        <v>0</v>
      </c>
      <c r="AO1826" s="346">
        <f t="shared" si="357"/>
        <v>0</v>
      </c>
    </row>
    <row r="1827" spans="1:41" x14ac:dyDescent="0.25">
      <c r="A1827" s="369"/>
      <c r="B1827" s="369"/>
      <c r="C1827" s="370"/>
      <c r="D1827" s="369"/>
      <c r="E1827" s="369"/>
      <c r="F1827" s="369"/>
      <c r="G1827" s="344">
        <f t="shared" si="358"/>
        <v>0</v>
      </c>
      <c r="H1827" s="369"/>
      <c r="I1827" s="369"/>
      <c r="J1827" s="369"/>
      <c r="K1827" s="369"/>
      <c r="L1827" s="369"/>
      <c r="M1827" s="369"/>
      <c r="N1827" s="369"/>
      <c r="O1827" s="369"/>
      <c r="P1827" s="371"/>
      <c r="Q1827" s="465">
        <f>IF(C1827&gt;Allgemeines!$C$12,0,SUM(G1827,H1827,J1827,K1827,M1827:N1827)-SUM(I1827,L1827,O1827:P1827))</f>
        <v>0</v>
      </c>
      <c r="R1827" s="369"/>
      <c r="S1827" s="369"/>
      <c r="T1827" s="369"/>
      <c r="U1827" s="369"/>
      <c r="V1827" s="344">
        <f t="shared" si="359"/>
        <v>0</v>
      </c>
      <c r="W1827" s="345">
        <f>IF(ISBLANK($B1827),0,VLOOKUP($B1827,Listen!$A$2:$C$45,2,FALSE))</f>
        <v>0</v>
      </c>
      <c r="X1827" s="345">
        <f>IF(ISBLANK($B1827),0,VLOOKUP($B1827,Listen!$A$2:$C$45,3,FALSE))</f>
        <v>0</v>
      </c>
      <c r="Y1827" s="372">
        <f t="shared" si="361"/>
        <v>0</v>
      </c>
      <c r="Z1827" s="372">
        <f t="shared" si="362"/>
        <v>0</v>
      </c>
      <c r="AA1827" s="372">
        <f t="shared" si="362"/>
        <v>0</v>
      </c>
      <c r="AB1827" s="372">
        <f t="shared" si="362"/>
        <v>0</v>
      </c>
      <c r="AC1827" s="372">
        <f t="shared" si="362"/>
        <v>0</v>
      </c>
      <c r="AD1827" s="372">
        <f t="shared" si="362"/>
        <v>0</v>
      </c>
      <c r="AE1827" s="372">
        <f t="shared" si="362"/>
        <v>0</v>
      </c>
      <c r="AF1827" s="346">
        <f t="shared" si="360"/>
        <v>0</v>
      </c>
      <c r="AG1827" s="346">
        <f>IF(C1827=Allgemeines!$C$12,SAV!$V1827-SAV!$AH1827,HLOOKUP(Allgemeines!$C$12-1,$AI$4:$AO$2000,ROW(C1827)-3,FALSE)-$AH1827)</f>
        <v>0</v>
      </c>
      <c r="AH1827" s="346">
        <f>HLOOKUP(Allgemeines!$C$12,$AI$4:$AO$2000,ROW(C1827)-3,FALSE)</f>
        <v>0</v>
      </c>
      <c r="AI1827" s="346">
        <f t="shared" si="351"/>
        <v>0</v>
      </c>
      <c r="AJ1827" s="346">
        <f t="shared" si="352"/>
        <v>0</v>
      </c>
      <c r="AK1827" s="346">
        <f t="shared" si="353"/>
        <v>0</v>
      </c>
      <c r="AL1827" s="346">
        <f t="shared" si="354"/>
        <v>0</v>
      </c>
      <c r="AM1827" s="346">
        <f t="shared" si="355"/>
        <v>0</v>
      </c>
      <c r="AN1827" s="346">
        <f t="shared" si="356"/>
        <v>0</v>
      </c>
      <c r="AO1827" s="346">
        <f t="shared" si="357"/>
        <v>0</v>
      </c>
    </row>
    <row r="1828" spans="1:41" x14ac:dyDescent="0.25">
      <c r="A1828" s="369"/>
      <c r="B1828" s="369"/>
      <c r="C1828" s="370"/>
      <c r="D1828" s="369"/>
      <c r="E1828" s="369"/>
      <c r="F1828" s="369"/>
      <c r="G1828" s="344">
        <f t="shared" si="358"/>
        <v>0</v>
      </c>
      <c r="H1828" s="369"/>
      <c r="I1828" s="369"/>
      <c r="J1828" s="369"/>
      <c r="K1828" s="369"/>
      <c r="L1828" s="369"/>
      <c r="M1828" s="369"/>
      <c r="N1828" s="369"/>
      <c r="O1828" s="369"/>
      <c r="P1828" s="371"/>
      <c r="Q1828" s="465">
        <f>IF(C1828&gt;Allgemeines!$C$12,0,SUM(G1828,H1828,J1828,K1828,M1828:N1828)-SUM(I1828,L1828,O1828:P1828))</f>
        <v>0</v>
      </c>
      <c r="R1828" s="369"/>
      <c r="S1828" s="369"/>
      <c r="T1828" s="369"/>
      <c r="U1828" s="369"/>
      <c r="V1828" s="344">
        <f t="shared" si="359"/>
        <v>0</v>
      </c>
      <c r="W1828" s="345">
        <f>IF(ISBLANK($B1828),0,VLOOKUP($B1828,Listen!$A$2:$C$45,2,FALSE))</f>
        <v>0</v>
      </c>
      <c r="X1828" s="345">
        <f>IF(ISBLANK($B1828),0,VLOOKUP($B1828,Listen!$A$2:$C$45,3,FALSE))</f>
        <v>0</v>
      </c>
      <c r="Y1828" s="372">
        <f t="shared" si="361"/>
        <v>0</v>
      </c>
      <c r="Z1828" s="372">
        <f t="shared" si="362"/>
        <v>0</v>
      </c>
      <c r="AA1828" s="372">
        <f t="shared" si="362"/>
        <v>0</v>
      </c>
      <c r="AB1828" s="372">
        <f t="shared" si="362"/>
        <v>0</v>
      </c>
      <c r="AC1828" s="372">
        <f t="shared" si="362"/>
        <v>0</v>
      </c>
      <c r="AD1828" s="372">
        <f t="shared" si="362"/>
        <v>0</v>
      </c>
      <c r="AE1828" s="372">
        <f t="shared" si="362"/>
        <v>0</v>
      </c>
      <c r="AF1828" s="346">
        <f t="shared" si="360"/>
        <v>0</v>
      </c>
      <c r="AG1828" s="346">
        <f>IF(C1828=Allgemeines!$C$12,SAV!$V1828-SAV!$AH1828,HLOOKUP(Allgemeines!$C$12-1,$AI$4:$AO$2000,ROW(C1828)-3,FALSE)-$AH1828)</f>
        <v>0</v>
      </c>
      <c r="AH1828" s="346">
        <f>HLOOKUP(Allgemeines!$C$12,$AI$4:$AO$2000,ROW(C1828)-3,FALSE)</f>
        <v>0</v>
      </c>
      <c r="AI1828" s="346">
        <f t="shared" si="351"/>
        <v>0</v>
      </c>
      <c r="AJ1828" s="346">
        <f t="shared" si="352"/>
        <v>0</v>
      </c>
      <c r="AK1828" s="346">
        <f t="shared" si="353"/>
        <v>0</v>
      </c>
      <c r="AL1828" s="346">
        <f t="shared" si="354"/>
        <v>0</v>
      </c>
      <c r="AM1828" s="346">
        <f t="shared" si="355"/>
        <v>0</v>
      </c>
      <c r="AN1828" s="346">
        <f t="shared" si="356"/>
        <v>0</v>
      </c>
      <c r="AO1828" s="346">
        <f t="shared" si="357"/>
        <v>0</v>
      </c>
    </row>
    <row r="1829" spans="1:41" x14ac:dyDescent="0.25">
      <c r="A1829" s="369"/>
      <c r="B1829" s="369"/>
      <c r="C1829" s="370"/>
      <c r="D1829" s="369"/>
      <c r="E1829" s="369"/>
      <c r="F1829" s="369"/>
      <c r="G1829" s="344">
        <f t="shared" si="358"/>
        <v>0</v>
      </c>
      <c r="H1829" s="369"/>
      <c r="I1829" s="369"/>
      <c r="J1829" s="369"/>
      <c r="K1829" s="369"/>
      <c r="L1829" s="369"/>
      <c r="M1829" s="369"/>
      <c r="N1829" s="369"/>
      <c r="O1829" s="369"/>
      <c r="P1829" s="371"/>
      <c r="Q1829" s="465">
        <f>IF(C1829&gt;Allgemeines!$C$12,0,SUM(G1829,H1829,J1829,K1829,M1829:N1829)-SUM(I1829,L1829,O1829:P1829))</f>
        <v>0</v>
      </c>
      <c r="R1829" s="369"/>
      <c r="S1829" s="369"/>
      <c r="T1829" s="369"/>
      <c r="U1829" s="369"/>
      <c r="V1829" s="344">
        <f t="shared" si="359"/>
        <v>0</v>
      </c>
      <c r="W1829" s="345">
        <f>IF(ISBLANK($B1829),0,VLOOKUP($B1829,Listen!$A$2:$C$45,2,FALSE))</f>
        <v>0</v>
      </c>
      <c r="X1829" s="345">
        <f>IF(ISBLANK($B1829),0,VLOOKUP($B1829,Listen!$A$2:$C$45,3,FALSE))</f>
        <v>0</v>
      </c>
      <c r="Y1829" s="372">
        <f t="shared" si="361"/>
        <v>0</v>
      </c>
      <c r="Z1829" s="372">
        <f t="shared" si="362"/>
        <v>0</v>
      </c>
      <c r="AA1829" s="372">
        <f t="shared" si="362"/>
        <v>0</v>
      </c>
      <c r="AB1829" s="372">
        <f t="shared" si="362"/>
        <v>0</v>
      </c>
      <c r="AC1829" s="372">
        <f t="shared" si="362"/>
        <v>0</v>
      </c>
      <c r="AD1829" s="372">
        <f t="shared" si="362"/>
        <v>0</v>
      </c>
      <c r="AE1829" s="372">
        <f t="shared" si="362"/>
        <v>0</v>
      </c>
      <c r="AF1829" s="346">
        <f t="shared" si="360"/>
        <v>0</v>
      </c>
      <c r="AG1829" s="346">
        <f>IF(C1829=Allgemeines!$C$12,SAV!$V1829-SAV!$AH1829,HLOOKUP(Allgemeines!$C$12-1,$AI$4:$AO$2000,ROW(C1829)-3,FALSE)-$AH1829)</f>
        <v>0</v>
      </c>
      <c r="AH1829" s="346">
        <f>HLOOKUP(Allgemeines!$C$12,$AI$4:$AO$2000,ROW(C1829)-3,FALSE)</f>
        <v>0</v>
      </c>
      <c r="AI1829" s="346">
        <f t="shared" si="351"/>
        <v>0</v>
      </c>
      <c r="AJ1829" s="346">
        <f t="shared" si="352"/>
        <v>0</v>
      </c>
      <c r="AK1829" s="346">
        <f t="shared" si="353"/>
        <v>0</v>
      </c>
      <c r="AL1829" s="346">
        <f t="shared" si="354"/>
        <v>0</v>
      </c>
      <c r="AM1829" s="346">
        <f t="shared" si="355"/>
        <v>0</v>
      </c>
      <c r="AN1829" s="346">
        <f t="shared" si="356"/>
        <v>0</v>
      </c>
      <c r="AO1829" s="346">
        <f t="shared" si="357"/>
        <v>0</v>
      </c>
    </row>
    <row r="1830" spans="1:41" x14ac:dyDescent="0.25">
      <c r="A1830" s="369"/>
      <c r="B1830" s="369"/>
      <c r="C1830" s="370"/>
      <c r="D1830" s="369"/>
      <c r="E1830" s="369"/>
      <c r="F1830" s="369"/>
      <c r="G1830" s="344">
        <f t="shared" si="358"/>
        <v>0</v>
      </c>
      <c r="H1830" s="369"/>
      <c r="I1830" s="369"/>
      <c r="J1830" s="369"/>
      <c r="K1830" s="369"/>
      <c r="L1830" s="369"/>
      <c r="M1830" s="369"/>
      <c r="N1830" s="369"/>
      <c r="O1830" s="369"/>
      <c r="P1830" s="371"/>
      <c r="Q1830" s="465">
        <f>IF(C1830&gt;Allgemeines!$C$12,0,SUM(G1830,H1830,J1830,K1830,M1830:N1830)-SUM(I1830,L1830,O1830:P1830))</f>
        <v>0</v>
      </c>
      <c r="R1830" s="369"/>
      <c r="S1830" s="369"/>
      <c r="T1830" s="369"/>
      <c r="U1830" s="369"/>
      <c r="V1830" s="344">
        <f t="shared" si="359"/>
        <v>0</v>
      </c>
      <c r="W1830" s="345">
        <f>IF(ISBLANK($B1830),0,VLOOKUP($B1830,Listen!$A$2:$C$45,2,FALSE))</f>
        <v>0</v>
      </c>
      <c r="X1830" s="345">
        <f>IF(ISBLANK($B1830),0,VLOOKUP($B1830,Listen!$A$2:$C$45,3,FALSE))</f>
        <v>0</v>
      </c>
      <c r="Y1830" s="372">
        <f t="shared" si="361"/>
        <v>0</v>
      </c>
      <c r="Z1830" s="372">
        <f t="shared" si="362"/>
        <v>0</v>
      </c>
      <c r="AA1830" s="372">
        <f t="shared" si="362"/>
        <v>0</v>
      </c>
      <c r="AB1830" s="372">
        <f t="shared" si="362"/>
        <v>0</v>
      </c>
      <c r="AC1830" s="372">
        <f t="shared" si="362"/>
        <v>0</v>
      </c>
      <c r="AD1830" s="372">
        <f t="shared" si="362"/>
        <v>0</v>
      </c>
      <c r="AE1830" s="372">
        <f t="shared" si="362"/>
        <v>0</v>
      </c>
      <c r="AF1830" s="346">
        <f t="shared" si="360"/>
        <v>0</v>
      </c>
      <c r="AG1830" s="346">
        <f>IF(C1830=Allgemeines!$C$12,SAV!$V1830-SAV!$AH1830,HLOOKUP(Allgemeines!$C$12-1,$AI$4:$AO$2000,ROW(C1830)-3,FALSE)-$AH1830)</f>
        <v>0</v>
      </c>
      <c r="AH1830" s="346">
        <f>HLOOKUP(Allgemeines!$C$12,$AI$4:$AO$2000,ROW(C1830)-3,FALSE)</f>
        <v>0</v>
      </c>
      <c r="AI1830" s="346">
        <f t="shared" si="351"/>
        <v>0</v>
      </c>
      <c r="AJ1830" s="346">
        <f t="shared" si="352"/>
        <v>0</v>
      </c>
      <c r="AK1830" s="346">
        <f t="shared" si="353"/>
        <v>0</v>
      </c>
      <c r="AL1830" s="346">
        <f t="shared" si="354"/>
        <v>0</v>
      </c>
      <c r="AM1830" s="346">
        <f t="shared" si="355"/>
        <v>0</v>
      </c>
      <c r="AN1830" s="346">
        <f t="shared" si="356"/>
        <v>0</v>
      </c>
      <c r="AO1830" s="346">
        <f t="shared" si="357"/>
        <v>0</v>
      </c>
    </row>
    <row r="1831" spans="1:41" x14ac:dyDescent="0.25">
      <c r="A1831" s="369"/>
      <c r="B1831" s="369"/>
      <c r="C1831" s="370"/>
      <c r="D1831" s="369"/>
      <c r="E1831" s="369"/>
      <c r="F1831" s="369"/>
      <c r="G1831" s="344">
        <f t="shared" si="358"/>
        <v>0</v>
      </c>
      <c r="H1831" s="369"/>
      <c r="I1831" s="369"/>
      <c r="J1831" s="369"/>
      <c r="K1831" s="369"/>
      <c r="L1831" s="369"/>
      <c r="M1831" s="369"/>
      <c r="N1831" s="369"/>
      <c r="O1831" s="369"/>
      <c r="P1831" s="371"/>
      <c r="Q1831" s="465">
        <f>IF(C1831&gt;Allgemeines!$C$12,0,SUM(G1831,H1831,J1831,K1831,M1831:N1831)-SUM(I1831,L1831,O1831:P1831))</f>
        <v>0</v>
      </c>
      <c r="R1831" s="369"/>
      <c r="S1831" s="369"/>
      <c r="T1831" s="369"/>
      <c r="U1831" s="369"/>
      <c r="V1831" s="344">
        <f t="shared" si="359"/>
        <v>0</v>
      </c>
      <c r="W1831" s="345">
        <f>IF(ISBLANK($B1831),0,VLOOKUP($B1831,Listen!$A$2:$C$45,2,FALSE))</f>
        <v>0</v>
      </c>
      <c r="X1831" s="345">
        <f>IF(ISBLANK($B1831),0,VLOOKUP($B1831,Listen!$A$2:$C$45,3,FALSE))</f>
        <v>0</v>
      </c>
      <c r="Y1831" s="372">
        <f t="shared" si="361"/>
        <v>0</v>
      </c>
      <c r="Z1831" s="372">
        <f t="shared" si="362"/>
        <v>0</v>
      </c>
      <c r="AA1831" s="372">
        <f t="shared" si="362"/>
        <v>0</v>
      </c>
      <c r="AB1831" s="372">
        <f t="shared" si="362"/>
        <v>0</v>
      </c>
      <c r="AC1831" s="372">
        <f t="shared" si="362"/>
        <v>0</v>
      </c>
      <c r="AD1831" s="372">
        <f t="shared" si="362"/>
        <v>0</v>
      </c>
      <c r="AE1831" s="372">
        <f t="shared" si="362"/>
        <v>0</v>
      </c>
      <c r="AF1831" s="346">
        <f t="shared" si="360"/>
        <v>0</v>
      </c>
      <c r="AG1831" s="346">
        <f>IF(C1831=Allgemeines!$C$12,SAV!$V1831-SAV!$AH1831,HLOOKUP(Allgemeines!$C$12-1,$AI$4:$AO$2000,ROW(C1831)-3,FALSE)-$AH1831)</f>
        <v>0</v>
      </c>
      <c r="AH1831" s="346">
        <f>HLOOKUP(Allgemeines!$C$12,$AI$4:$AO$2000,ROW(C1831)-3,FALSE)</f>
        <v>0</v>
      </c>
      <c r="AI1831" s="346">
        <f t="shared" si="351"/>
        <v>0</v>
      </c>
      <c r="AJ1831" s="346">
        <f t="shared" si="352"/>
        <v>0</v>
      </c>
      <c r="AK1831" s="346">
        <f t="shared" si="353"/>
        <v>0</v>
      </c>
      <c r="AL1831" s="346">
        <f t="shared" si="354"/>
        <v>0</v>
      </c>
      <c r="AM1831" s="346">
        <f t="shared" si="355"/>
        <v>0</v>
      </c>
      <c r="AN1831" s="346">
        <f t="shared" si="356"/>
        <v>0</v>
      </c>
      <c r="AO1831" s="346">
        <f t="shared" si="357"/>
        <v>0</v>
      </c>
    </row>
    <row r="1832" spans="1:41" x14ac:dyDescent="0.25">
      <c r="A1832" s="369"/>
      <c r="B1832" s="369"/>
      <c r="C1832" s="370"/>
      <c r="D1832" s="369"/>
      <c r="E1832" s="369"/>
      <c r="F1832" s="369"/>
      <c r="G1832" s="344">
        <f t="shared" si="358"/>
        <v>0</v>
      </c>
      <c r="H1832" s="369"/>
      <c r="I1832" s="369"/>
      <c r="J1832" s="369"/>
      <c r="K1832" s="369"/>
      <c r="L1832" s="369"/>
      <c r="M1832" s="369"/>
      <c r="N1832" s="369"/>
      <c r="O1832" s="369"/>
      <c r="P1832" s="371"/>
      <c r="Q1832" s="465">
        <f>IF(C1832&gt;Allgemeines!$C$12,0,SUM(G1832,H1832,J1832,K1832,M1832:N1832)-SUM(I1832,L1832,O1832:P1832))</f>
        <v>0</v>
      </c>
      <c r="R1832" s="369"/>
      <c r="S1832" s="369"/>
      <c r="T1832" s="369"/>
      <c r="U1832" s="369"/>
      <c r="V1832" s="344">
        <f t="shared" si="359"/>
        <v>0</v>
      </c>
      <c r="W1832" s="345">
        <f>IF(ISBLANK($B1832),0,VLOOKUP($B1832,Listen!$A$2:$C$45,2,FALSE))</f>
        <v>0</v>
      </c>
      <c r="X1832" s="345">
        <f>IF(ISBLANK($B1832),0,VLOOKUP($B1832,Listen!$A$2:$C$45,3,FALSE))</f>
        <v>0</v>
      </c>
      <c r="Y1832" s="372">
        <f t="shared" si="361"/>
        <v>0</v>
      </c>
      <c r="Z1832" s="372">
        <f t="shared" si="362"/>
        <v>0</v>
      </c>
      <c r="AA1832" s="372">
        <f t="shared" si="362"/>
        <v>0</v>
      </c>
      <c r="AB1832" s="372">
        <f t="shared" si="362"/>
        <v>0</v>
      </c>
      <c r="AC1832" s="372">
        <f t="shared" si="362"/>
        <v>0</v>
      </c>
      <c r="AD1832" s="372">
        <f t="shared" si="362"/>
        <v>0</v>
      </c>
      <c r="AE1832" s="372">
        <f t="shared" si="362"/>
        <v>0</v>
      </c>
      <c r="AF1832" s="346">
        <f t="shared" si="360"/>
        <v>0</v>
      </c>
      <c r="AG1832" s="346">
        <f>IF(C1832=Allgemeines!$C$12,SAV!$V1832-SAV!$AH1832,HLOOKUP(Allgemeines!$C$12-1,$AI$4:$AO$2000,ROW(C1832)-3,FALSE)-$AH1832)</f>
        <v>0</v>
      </c>
      <c r="AH1832" s="346">
        <f>HLOOKUP(Allgemeines!$C$12,$AI$4:$AO$2000,ROW(C1832)-3,FALSE)</f>
        <v>0</v>
      </c>
      <c r="AI1832" s="346">
        <f t="shared" si="351"/>
        <v>0</v>
      </c>
      <c r="AJ1832" s="346">
        <f t="shared" si="352"/>
        <v>0</v>
      </c>
      <c r="AK1832" s="346">
        <f t="shared" si="353"/>
        <v>0</v>
      </c>
      <c r="AL1832" s="346">
        <f t="shared" si="354"/>
        <v>0</v>
      </c>
      <c r="AM1832" s="346">
        <f t="shared" si="355"/>
        <v>0</v>
      </c>
      <c r="AN1832" s="346">
        <f t="shared" si="356"/>
        <v>0</v>
      </c>
      <c r="AO1832" s="346">
        <f t="shared" si="357"/>
        <v>0</v>
      </c>
    </row>
    <row r="1833" spans="1:41" x14ac:dyDescent="0.25">
      <c r="A1833" s="369"/>
      <c r="B1833" s="369"/>
      <c r="C1833" s="370"/>
      <c r="D1833" s="369"/>
      <c r="E1833" s="369"/>
      <c r="F1833" s="369"/>
      <c r="G1833" s="344">
        <f t="shared" si="358"/>
        <v>0</v>
      </c>
      <c r="H1833" s="369"/>
      <c r="I1833" s="369"/>
      <c r="J1833" s="369"/>
      <c r="K1833" s="369"/>
      <c r="L1833" s="369"/>
      <c r="M1833" s="369"/>
      <c r="N1833" s="369"/>
      <c r="O1833" s="369"/>
      <c r="P1833" s="371"/>
      <c r="Q1833" s="465">
        <f>IF(C1833&gt;Allgemeines!$C$12,0,SUM(G1833,H1833,J1833,K1833,M1833:N1833)-SUM(I1833,L1833,O1833:P1833))</f>
        <v>0</v>
      </c>
      <c r="R1833" s="369"/>
      <c r="S1833" s="369"/>
      <c r="T1833" s="369"/>
      <c r="U1833" s="369"/>
      <c r="V1833" s="344">
        <f t="shared" si="359"/>
        <v>0</v>
      </c>
      <c r="W1833" s="345">
        <f>IF(ISBLANK($B1833),0,VLOOKUP($B1833,Listen!$A$2:$C$45,2,FALSE))</f>
        <v>0</v>
      </c>
      <c r="X1833" s="345">
        <f>IF(ISBLANK($B1833),0,VLOOKUP($B1833,Listen!$A$2:$C$45,3,FALSE))</f>
        <v>0</v>
      </c>
      <c r="Y1833" s="372">
        <f t="shared" si="361"/>
        <v>0</v>
      </c>
      <c r="Z1833" s="372">
        <f t="shared" si="362"/>
        <v>0</v>
      </c>
      <c r="AA1833" s="372">
        <f t="shared" si="362"/>
        <v>0</v>
      </c>
      <c r="AB1833" s="372">
        <f t="shared" si="362"/>
        <v>0</v>
      </c>
      <c r="AC1833" s="372">
        <f t="shared" si="362"/>
        <v>0</v>
      </c>
      <c r="AD1833" s="372">
        <f t="shared" si="362"/>
        <v>0</v>
      </c>
      <c r="AE1833" s="372">
        <f t="shared" si="362"/>
        <v>0</v>
      </c>
      <c r="AF1833" s="346">
        <f t="shared" si="360"/>
        <v>0</v>
      </c>
      <c r="AG1833" s="346">
        <f>IF(C1833=Allgemeines!$C$12,SAV!$V1833-SAV!$AH1833,HLOOKUP(Allgemeines!$C$12-1,$AI$4:$AO$2000,ROW(C1833)-3,FALSE)-$AH1833)</f>
        <v>0</v>
      </c>
      <c r="AH1833" s="346">
        <f>HLOOKUP(Allgemeines!$C$12,$AI$4:$AO$2000,ROW(C1833)-3,FALSE)</f>
        <v>0</v>
      </c>
      <c r="AI1833" s="346">
        <f t="shared" si="351"/>
        <v>0</v>
      </c>
      <c r="AJ1833" s="346">
        <f t="shared" si="352"/>
        <v>0</v>
      </c>
      <c r="AK1833" s="346">
        <f t="shared" si="353"/>
        <v>0</v>
      </c>
      <c r="AL1833" s="346">
        <f t="shared" si="354"/>
        <v>0</v>
      </c>
      <c r="AM1833" s="346">
        <f t="shared" si="355"/>
        <v>0</v>
      </c>
      <c r="AN1833" s="346">
        <f t="shared" si="356"/>
        <v>0</v>
      </c>
      <c r="AO1833" s="346">
        <f t="shared" si="357"/>
        <v>0</v>
      </c>
    </row>
    <row r="1834" spans="1:41" x14ac:dyDescent="0.25">
      <c r="A1834" s="369"/>
      <c r="B1834" s="369"/>
      <c r="C1834" s="370"/>
      <c r="D1834" s="369"/>
      <c r="E1834" s="369"/>
      <c r="F1834" s="369"/>
      <c r="G1834" s="344">
        <f t="shared" si="358"/>
        <v>0</v>
      </c>
      <c r="H1834" s="369"/>
      <c r="I1834" s="369"/>
      <c r="J1834" s="369"/>
      <c r="K1834" s="369"/>
      <c r="L1834" s="369"/>
      <c r="M1834" s="369"/>
      <c r="N1834" s="369"/>
      <c r="O1834" s="369"/>
      <c r="P1834" s="371"/>
      <c r="Q1834" s="465">
        <f>IF(C1834&gt;Allgemeines!$C$12,0,SUM(G1834,H1834,J1834,K1834,M1834:N1834)-SUM(I1834,L1834,O1834:P1834))</f>
        <v>0</v>
      </c>
      <c r="R1834" s="369"/>
      <c r="S1834" s="369"/>
      <c r="T1834" s="369"/>
      <c r="U1834" s="369"/>
      <c r="V1834" s="344">
        <f t="shared" si="359"/>
        <v>0</v>
      </c>
      <c r="W1834" s="345">
        <f>IF(ISBLANK($B1834),0,VLOOKUP($B1834,Listen!$A$2:$C$45,2,FALSE))</f>
        <v>0</v>
      </c>
      <c r="X1834" s="345">
        <f>IF(ISBLANK($B1834),0,VLOOKUP($B1834,Listen!$A$2:$C$45,3,FALSE))</f>
        <v>0</v>
      </c>
      <c r="Y1834" s="372">
        <f t="shared" si="361"/>
        <v>0</v>
      </c>
      <c r="Z1834" s="372">
        <f t="shared" si="362"/>
        <v>0</v>
      </c>
      <c r="AA1834" s="372">
        <f t="shared" si="362"/>
        <v>0</v>
      </c>
      <c r="AB1834" s="372">
        <f t="shared" si="362"/>
        <v>0</v>
      </c>
      <c r="AC1834" s="372">
        <f t="shared" si="362"/>
        <v>0</v>
      </c>
      <c r="AD1834" s="372">
        <f t="shared" si="362"/>
        <v>0</v>
      </c>
      <c r="AE1834" s="372">
        <f t="shared" si="362"/>
        <v>0</v>
      </c>
      <c r="AF1834" s="346">
        <f t="shared" si="360"/>
        <v>0</v>
      </c>
      <c r="AG1834" s="346">
        <f>IF(C1834=Allgemeines!$C$12,SAV!$V1834-SAV!$AH1834,HLOOKUP(Allgemeines!$C$12-1,$AI$4:$AO$2000,ROW(C1834)-3,FALSE)-$AH1834)</f>
        <v>0</v>
      </c>
      <c r="AH1834" s="346">
        <f>HLOOKUP(Allgemeines!$C$12,$AI$4:$AO$2000,ROW(C1834)-3,FALSE)</f>
        <v>0</v>
      </c>
      <c r="AI1834" s="346">
        <f t="shared" si="351"/>
        <v>0</v>
      </c>
      <c r="AJ1834" s="346">
        <f t="shared" si="352"/>
        <v>0</v>
      </c>
      <c r="AK1834" s="346">
        <f t="shared" si="353"/>
        <v>0</v>
      </c>
      <c r="AL1834" s="346">
        <f t="shared" si="354"/>
        <v>0</v>
      </c>
      <c r="AM1834" s="346">
        <f t="shared" si="355"/>
        <v>0</v>
      </c>
      <c r="AN1834" s="346">
        <f t="shared" si="356"/>
        <v>0</v>
      </c>
      <c r="AO1834" s="346">
        <f t="shared" si="357"/>
        <v>0</v>
      </c>
    </row>
    <row r="1835" spans="1:41" x14ac:dyDescent="0.25">
      <c r="A1835" s="369"/>
      <c r="B1835" s="369"/>
      <c r="C1835" s="370"/>
      <c r="D1835" s="369"/>
      <c r="E1835" s="369"/>
      <c r="F1835" s="369"/>
      <c r="G1835" s="344">
        <f t="shared" si="358"/>
        <v>0</v>
      </c>
      <c r="H1835" s="369"/>
      <c r="I1835" s="369"/>
      <c r="J1835" s="369"/>
      <c r="K1835" s="369"/>
      <c r="L1835" s="369"/>
      <c r="M1835" s="369"/>
      <c r="N1835" s="369"/>
      <c r="O1835" s="369"/>
      <c r="P1835" s="371"/>
      <c r="Q1835" s="465">
        <f>IF(C1835&gt;Allgemeines!$C$12,0,SUM(G1835,H1835,J1835,K1835,M1835:N1835)-SUM(I1835,L1835,O1835:P1835))</f>
        <v>0</v>
      </c>
      <c r="R1835" s="369"/>
      <c r="S1835" s="369"/>
      <c r="T1835" s="369"/>
      <c r="U1835" s="369"/>
      <c r="V1835" s="344">
        <f t="shared" si="359"/>
        <v>0</v>
      </c>
      <c r="W1835" s="345">
        <f>IF(ISBLANK($B1835),0,VLOOKUP($B1835,Listen!$A$2:$C$45,2,FALSE))</f>
        <v>0</v>
      </c>
      <c r="X1835" s="345">
        <f>IF(ISBLANK($B1835),0,VLOOKUP($B1835,Listen!$A$2:$C$45,3,FALSE))</f>
        <v>0</v>
      </c>
      <c r="Y1835" s="372">
        <f t="shared" si="361"/>
        <v>0</v>
      </c>
      <c r="Z1835" s="372">
        <f t="shared" si="362"/>
        <v>0</v>
      </c>
      <c r="AA1835" s="372">
        <f t="shared" si="362"/>
        <v>0</v>
      </c>
      <c r="AB1835" s="372">
        <f t="shared" si="362"/>
        <v>0</v>
      </c>
      <c r="AC1835" s="372">
        <f t="shared" si="362"/>
        <v>0</v>
      </c>
      <c r="AD1835" s="372">
        <f t="shared" si="362"/>
        <v>0</v>
      </c>
      <c r="AE1835" s="372">
        <f t="shared" si="362"/>
        <v>0</v>
      </c>
      <c r="AF1835" s="346">
        <f t="shared" si="360"/>
        <v>0</v>
      </c>
      <c r="AG1835" s="346">
        <f>IF(C1835=Allgemeines!$C$12,SAV!$V1835-SAV!$AH1835,HLOOKUP(Allgemeines!$C$12-1,$AI$4:$AO$2000,ROW(C1835)-3,FALSE)-$AH1835)</f>
        <v>0</v>
      </c>
      <c r="AH1835" s="346">
        <f>HLOOKUP(Allgemeines!$C$12,$AI$4:$AO$2000,ROW(C1835)-3,FALSE)</f>
        <v>0</v>
      </c>
      <c r="AI1835" s="346">
        <f t="shared" si="351"/>
        <v>0</v>
      </c>
      <c r="AJ1835" s="346">
        <f t="shared" si="352"/>
        <v>0</v>
      </c>
      <c r="AK1835" s="346">
        <f t="shared" si="353"/>
        <v>0</v>
      </c>
      <c r="AL1835" s="346">
        <f t="shared" si="354"/>
        <v>0</v>
      </c>
      <c r="AM1835" s="346">
        <f t="shared" si="355"/>
        <v>0</v>
      </c>
      <c r="AN1835" s="346">
        <f t="shared" si="356"/>
        <v>0</v>
      </c>
      <c r="AO1835" s="346">
        <f t="shared" si="357"/>
        <v>0</v>
      </c>
    </row>
    <row r="1836" spans="1:41" x14ac:dyDescent="0.25">
      <c r="A1836" s="369"/>
      <c r="B1836" s="369"/>
      <c r="C1836" s="370"/>
      <c r="D1836" s="369"/>
      <c r="E1836" s="369"/>
      <c r="F1836" s="369"/>
      <c r="G1836" s="344">
        <f t="shared" si="358"/>
        <v>0</v>
      </c>
      <c r="H1836" s="369"/>
      <c r="I1836" s="369"/>
      <c r="J1836" s="369"/>
      <c r="K1836" s="369"/>
      <c r="L1836" s="369"/>
      <c r="M1836" s="369"/>
      <c r="N1836" s="369"/>
      <c r="O1836" s="369"/>
      <c r="P1836" s="371"/>
      <c r="Q1836" s="465">
        <f>IF(C1836&gt;Allgemeines!$C$12,0,SUM(G1836,H1836,J1836,K1836,M1836:N1836)-SUM(I1836,L1836,O1836:P1836))</f>
        <v>0</v>
      </c>
      <c r="R1836" s="369"/>
      <c r="S1836" s="369"/>
      <c r="T1836" s="369"/>
      <c r="U1836" s="369"/>
      <c r="V1836" s="344">
        <f t="shared" si="359"/>
        <v>0</v>
      </c>
      <c r="W1836" s="345">
        <f>IF(ISBLANK($B1836),0,VLOOKUP($B1836,Listen!$A$2:$C$45,2,FALSE))</f>
        <v>0</v>
      </c>
      <c r="X1836" s="345">
        <f>IF(ISBLANK($B1836),0,VLOOKUP($B1836,Listen!$A$2:$C$45,3,FALSE))</f>
        <v>0</v>
      </c>
      <c r="Y1836" s="372">
        <f t="shared" si="361"/>
        <v>0</v>
      </c>
      <c r="Z1836" s="372">
        <f t="shared" si="362"/>
        <v>0</v>
      </c>
      <c r="AA1836" s="372">
        <f t="shared" si="362"/>
        <v>0</v>
      </c>
      <c r="AB1836" s="372">
        <f t="shared" si="362"/>
        <v>0</v>
      </c>
      <c r="AC1836" s="372">
        <f t="shared" si="362"/>
        <v>0</v>
      </c>
      <c r="AD1836" s="372">
        <f t="shared" si="362"/>
        <v>0</v>
      </c>
      <c r="AE1836" s="372">
        <f t="shared" si="362"/>
        <v>0</v>
      </c>
      <c r="AF1836" s="346">
        <f t="shared" si="360"/>
        <v>0</v>
      </c>
      <c r="AG1836" s="346">
        <f>IF(C1836=Allgemeines!$C$12,SAV!$V1836-SAV!$AH1836,HLOOKUP(Allgemeines!$C$12-1,$AI$4:$AO$2000,ROW(C1836)-3,FALSE)-$AH1836)</f>
        <v>0</v>
      </c>
      <c r="AH1836" s="346">
        <f>HLOOKUP(Allgemeines!$C$12,$AI$4:$AO$2000,ROW(C1836)-3,FALSE)</f>
        <v>0</v>
      </c>
      <c r="AI1836" s="346">
        <f t="shared" si="351"/>
        <v>0</v>
      </c>
      <c r="AJ1836" s="346">
        <f t="shared" si="352"/>
        <v>0</v>
      </c>
      <c r="AK1836" s="346">
        <f t="shared" si="353"/>
        <v>0</v>
      </c>
      <c r="AL1836" s="346">
        <f t="shared" si="354"/>
        <v>0</v>
      </c>
      <c r="AM1836" s="346">
        <f t="shared" si="355"/>
        <v>0</v>
      </c>
      <c r="AN1836" s="346">
        <f t="shared" si="356"/>
        <v>0</v>
      </c>
      <c r="AO1836" s="346">
        <f t="shared" si="357"/>
        <v>0</v>
      </c>
    </row>
    <row r="1837" spans="1:41" x14ac:dyDescent="0.25">
      <c r="A1837" s="369"/>
      <c r="B1837" s="369"/>
      <c r="C1837" s="370"/>
      <c r="D1837" s="369"/>
      <c r="E1837" s="369"/>
      <c r="F1837" s="369"/>
      <c r="G1837" s="344">
        <f t="shared" si="358"/>
        <v>0</v>
      </c>
      <c r="H1837" s="369"/>
      <c r="I1837" s="369"/>
      <c r="J1837" s="369"/>
      <c r="K1837" s="369"/>
      <c r="L1837" s="369"/>
      <c r="M1837" s="369"/>
      <c r="N1837" s="369"/>
      <c r="O1837" s="369"/>
      <c r="P1837" s="371"/>
      <c r="Q1837" s="465">
        <f>IF(C1837&gt;Allgemeines!$C$12,0,SUM(G1837,H1837,J1837,K1837,M1837:N1837)-SUM(I1837,L1837,O1837:P1837))</f>
        <v>0</v>
      </c>
      <c r="R1837" s="369"/>
      <c r="S1837" s="369"/>
      <c r="T1837" s="369"/>
      <c r="U1837" s="369"/>
      <c r="V1837" s="344">
        <f t="shared" si="359"/>
        <v>0</v>
      </c>
      <c r="W1837" s="345">
        <f>IF(ISBLANK($B1837),0,VLOOKUP($B1837,Listen!$A$2:$C$45,2,FALSE))</f>
        <v>0</v>
      </c>
      <c r="X1837" s="345">
        <f>IF(ISBLANK($B1837),0,VLOOKUP($B1837,Listen!$A$2:$C$45,3,FALSE))</f>
        <v>0</v>
      </c>
      <c r="Y1837" s="372">
        <f t="shared" si="361"/>
        <v>0</v>
      </c>
      <c r="Z1837" s="372">
        <f t="shared" si="362"/>
        <v>0</v>
      </c>
      <c r="AA1837" s="372">
        <f t="shared" si="362"/>
        <v>0</v>
      </c>
      <c r="AB1837" s="372">
        <f t="shared" si="362"/>
        <v>0</v>
      </c>
      <c r="AC1837" s="372">
        <f t="shared" si="362"/>
        <v>0</v>
      </c>
      <c r="AD1837" s="372">
        <f t="shared" si="362"/>
        <v>0</v>
      </c>
      <c r="AE1837" s="372">
        <f t="shared" si="362"/>
        <v>0</v>
      </c>
      <c r="AF1837" s="346">
        <f t="shared" si="360"/>
        <v>0</v>
      </c>
      <c r="AG1837" s="346">
        <f>IF(C1837=Allgemeines!$C$12,SAV!$V1837-SAV!$AH1837,HLOOKUP(Allgemeines!$C$12-1,$AI$4:$AO$2000,ROW(C1837)-3,FALSE)-$AH1837)</f>
        <v>0</v>
      </c>
      <c r="AH1837" s="346">
        <f>HLOOKUP(Allgemeines!$C$12,$AI$4:$AO$2000,ROW(C1837)-3,FALSE)</f>
        <v>0</v>
      </c>
      <c r="AI1837" s="346">
        <f t="shared" si="351"/>
        <v>0</v>
      </c>
      <c r="AJ1837" s="346">
        <f t="shared" si="352"/>
        <v>0</v>
      </c>
      <c r="AK1837" s="346">
        <f t="shared" si="353"/>
        <v>0</v>
      </c>
      <c r="AL1837" s="346">
        <f t="shared" si="354"/>
        <v>0</v>
      </c>
      <c r="AM1837" s="346">
        <f t="shared" si="355"/>
        <v>0</v>
      </c>
      <c r="AN1837" s="346">
        <f t="shared" si="356"/>
        <v>0</v>
      </c>
      <c r="AO1837" s="346">
        <f t="shared" si="357"/>
        <v>0</v>
      </c>
    </row>
    <row r="1838" spans="1:41" x14ac:dyDescent="0.25">
      <c r="A1838" s="369"/>
      <c r="B1838" s="369"/>
      <c r="C1838" s="370"/>
      <c r="D1838" s="369"/>
      <c r="E1838" s="369"/>
      <c r="F1838" s="369"/>
      <c r="G1838" s="344">
        <f t="shared" si="358"/>
        <v>0</v>
      </c>
      <c r="H1838" s="369"/>
      <c r="I1838" s="369"/>
      <c r="J1838" s="369"/>
      <c r="K1838" s="369"/>
      <c r="L1838" s="369"/>
      <c r="M1838" s="369"/>
      <c r="N1838" s="369"/>
      <c r="O1838" s="369"/>
      <c r="P1838" s="371"/>
      <c r="Q1838" s="465">
        <f>IF(C1838&gt;Allgemeines!$C$12,0,SUM(G1838,H1838,J1838,K1838,M1838:N1838)-SUM(I1838,L1838,O1838:P1838))</f>
        <v>0</v>
      </c>
      <c r="R1838" s="369"/>
      <c r="S1838" s="369"/>
      <c r="T1838" s="369"/>
      <c r="U1838" s="369"/>
      <c r="V1838" s="344">
        <f t="shared" si="359"/>
        <v>0</v>
      </c>
      <c r="W1838" s="345">
        <f>IF(ISBLANK($B1838),0,VLOOKUP($B1838,Listen!$A$2:$C$45,2,FALSE))</f>
        <v>0</v>
      </c>
      <c r="X1838" s="345">
        <f>IF(ISBLANK($B1838),0,VLOOKUP($B1838,Listen!$A$2:$C$45,3,FALSE))</f>
        <v>0</v>
      </c>
      <c r="Y1838" s="372">
        <f t="shared" si="361"/>
        <v>0</v>
      </c>
      <c r="Z1838" s="372">
        <f t="shared" si="362"/>
        <v>0</v>
      </c>
      <c r="AA1838" s="372">
        <f t="shared" si="362"/>
        <v>0</v>
      </c>
      <c r="AB1838" s="372">
        <f t="shared" si="362"/>
        <v>0</v>
      </c>
      <c r="AC1838" s="372">
        <f t="shared" si="362"/>
        <v>0</v>
      </c>
      <c r="AD1838" s="372">
        <f t="shared" si="362"/>
        <v>0</v>
      </c>
      <c r="AE1838" s="372">
        <f t="shared" si="362"/>
        <v>0</v>
      </c>
      <c r="AF1838" s="346">
        <f t="shared" si="360"/>
        <v>0</v>
      </c>
      <c r="AG1838" s="346">
        <f>IF(C1838=Allgemeines!$C$12,SAV!$V1838-SAV!$AH1838,HLOOKUP(Allgemeines!$C$12-1,$AI$4:$AO$2000,ROW(C1838)-3,FALSE)-$AH1838)</f>
        <v>0</v>
      </c>
      <c r="AH1838" s="346">
        <f>HLOOKUP(Allgemeines!$C$12,$AI$4:$AO$2000,ROW(C1838)-3,FALSE)</f>
        <v>0</v>
      </c>
      <c r="AI1838" s="346">
        <f t="shared" si="351"/>
        <v>0</v>
      </c>
      <c r="AJ1838" s="346">
        <f t="shared" si="352"/>
        <v>0</v>
      </c>
      <c r="AK1838" s="346">
        <f t="shared" si="353"/>
        <v>0</v>
      </c>
      <c r="AL1838" s="346">
        <f t="shared" si="354"/>
        <v>0</v>
      </c>
      <c r="AM1838" s="346">
        <f t="shared" si="355"/>
        <v>0</v>
      </c>
      <c r="AN1838" s="346">
        <f t="shared" si="356"/>
        <v>0</v>
      </c>
      <c r="AO1838" s="346">
        <f t="shared" si="357"/>
        <v>0</v>
      </c>
    </row>
    <row r="1839" spans="1:41" x14ac:dyDescent="0.25">
      <c r="A1839" s="369"/>
      <c r="B1839" s="369"/>
      <c r="C1839" s="370"/>
      <c r="D1839" s="369"/>
      <c r="E1839" s="369"/>
      <c r="F1839" s="369"/>
      <c r="G1839" s="344">
        <f t="shared" si="358"/>
        <v>0</v>
      </c>
      <c r="H1839" s="369"/>
      <c r="I1839" s="369"/>
      <c r="J1839" s="369"/>
      <c r="K1839" s="369"/>
      <c r="L1839" s="369"/>
      <c r="M1839" s="369"/>
      <c r="N1839" s="369"/>
      <c r="O1839" s="369"/>
      <c r="P1839" s="371"/>
      <c r="Q1839" s="465">
        <f>IF(C1839&gt;Allgemeines!$C$12,0,SUM(G1839,H1839,J1839,K1839,M1839:N1839)-SUM(I1839,L1839,O1839:P1839))</f>
        <v>0</v>
      </c>
      <c r="R1839" s="369"/>
      <c r="S1839" s="369"/>
      <c r="T1839" s="369"/>
      <c r="U1839" s="369"/>
      <c r="V1839" s="344">
        <f t="shared" si="359"/>
        <v>0</v>
      </c>
      <c r="W1839" s="345">
        <f>IF(ISBLANK($B1839),0,VLOOKUP($B1839,Listen!$A$2:$C$45,2,FALSE))</f>
        <v>0</v>
      </c>
      <c r="X1839" s="345">
        <f>IF(ISBLANK($B1839),0,VLOOKUP($B1839,Listen!$A$2:$C$45,3,FALSE))</f>
        <v>0</v>
      </c>
      <c r="Y1839" s="372">
        <f t="shared" si="361"/>
        <v>0</v>
      </c>
      <c r="Z1839" s="372">
        <f t="shared" si="362"/>
        <v>0</v>
      </c>
      <c r="AA1839" s="372">
        <f t="shared" si="362"/>
        <v>0</v>
      </c>
      <c r="AB1839" s="372">
        <f t="shared" si="362"/>
        <v>0</v>
      </c>
      <c r="AC1839" s="372">
        <f t="shared" si="362"/>
        <v>0</v>
      </c>
      <c r="AD1839" s="372">
        <f t="shared" si="362"/>
        <v>0</v>
      </c>
      <c r="AE1839" s="372">
        <f t="shared" si="362"/>
        <v>0</v>
      </c>
      <c r="AF1839" s="346">
        <f t="shared" si="360"/>
        <v>0</v>
      </c>
      <c r="AG1839" s="346">
        <f>IF(C1839=Allgemeines!$C$12,SAV!$V1839-SAV!$AH1839,HLOOKUP(Allgemeines!$C$12-1,$AI$4:$AO$2000,ROW(C1839)-3,FALSE)-$AH1839)</f>
        <v>0</v>
      </c>
      <c r="AH1839" s="346">
        <f>HLOOKUP(Allgemeines!$C$12,$AI$4:$AO$2000,ROW(C1839)-3,FALSE)</f>
        <v>0</v>
      </c>
      <c r="AI1839" s="346">
        <f t="shared" si="351"/>
        <v>0</v>
      </c>
      <c r="AJ1839" s="346">
        <f t="shared" si="352"/>
        <v>0</v>
      </c>
      <c r="AK1839" s="346">
        <f t="shared" si="353"/>
        <v>0</v>
      </c>
      <c r="AL1839" s="346">
        <f t="shared" si="354"/>
        <v>0</v>
      </c>
      <c r="AM1839" s="346">
        <f t="shared" si="355"/>
        <v>0</v>
      </c>
      <c r="AN1839" s="346">
        <f t="shared" si="356"/>
        <v>0</v>
      </c>
      <c r="AO1839" s="346">
        <f t="shared" si="357"/>
        <v>0</v>
      </c>
    </row>
    <row r="1840" spans="1:41" x14ac:dyDescent="0.25">
      <c r="A1840" s="369"/>
      <c r="B1840" s="369"/>
      <c r="C1840" s="370"/>
      <c r="D1840" s="369"/>
      <c r="E1840" s="369"/>
      <c r="F1840" s="369"/>
      <c r="G1840" s="344">
        <f t="shared" si="358"/>
        <v>0</v>
      </c>
      <c r="H1840" s="369"/>
      <c r="I1840" s="369"/>
      <c r="J1840" s="369"/>
      <c r="K1840" s="369"/>
      <c r="L1840" s="369"/>
      <c r="M1840" s="369"/>
      <c r="N1840" s="369"/>
      <c r="O1840" s="369"/>
      <c r="P1840" s="371"/>
      <c r="Q1840" s="465">
        <f>IF(C1840&gt;Allgemeines!$C$12,0,SUM(G1840,H1840,J1840,K1840,M1840:N1840)-SUM(I1840,L1840,O1840:P1840))</f>
        <v>0</v>
      </c>
      <c r="R1840" s="369"/>
      <c r="S1840" s="369"/>
      <c r="T1840" s="369"/>
      <c r="U1840" s="369"/>
      <c r="V1840" s="344">
        <f t="shared" si="359"/>
        <v>0</v>
      </c>
      <c r="W1840" s="345">
        <f>IF(ISBLANK($B1840),0,VLOOKUP($B1840,Listen!$A$2:$C$45,2,FALSE))</f>
        <v>0</v>
      </c>
      <c r="X1840" s="345">
        <f>IF(ISBLANK($B1840),0,VLOOKUP($B1840,Listen!$A$2:$C$45,3,FALSE))</f>
        <v>0</v>
      </c>
      <c r="Y1840" s="372">
        <f t="shared" si="361"/>
        <v>0</v>
      </c>
      <c r="Z1840" s="372">
        <f t="shared" si="362"/>
        <v>0</v>
      </c>
      <c r="AA1840" s="372">
        <f t="shared" si="362"/>
        <v>0</v>
      </c>
      <c r="AB1840" s="372">
        <f t="shared" si="362"/>
        <v>0</v>
      </c>
      <c r="AC1840" s="372">
        <f t="shared" si="362"/>
        <v>0</v>
      </c>
      <c r="AD1840" s="372">
        <f t="shared" si="362"/>
        <v>0</v>
      </c>
      <c r="AE1840" s="372">
        <f t="shared" si="362"/>
        <v>0</v>
      </c>
      <c r="AF1840" s="346">
        <f t="shared" si="360"/>
        <v>0</v>
      </c>
      <c r="AG1840" s="346">
        <f>IF(C1840=Allgemeines!$C$12,SAV!$V1840-SAV!$AH1840,HLOOKUP(Allgemeines!$C$12-1,$AI$4:$AO$2000,ROW(C1840)-3,FALSE)-$AH1840)</f>
        <v>0</v>
      </c>
      <c r="AH1840" s="346">
        <f>HLOOKUP(Allgemeines!$C$12,$AI$4:$AO$2000,ROW(C1840)-3,FALSE)</f>
        <v>0</v>
      </c>
      <c r="AI1840" s="346">
        <f t="shared" si="351"/>
        <v>0</v>
      </c>
      <c r="AJ1840" s="346">
        <f t="shared" si="352"/>
        <v>0</v>
      </c>
      <c r="AK1840" s="346">
        <f t="shared" si="353"/>
        <v>0</v>
      </c>
      <c r="AL1840" s="346">
        <f t="shared" si="354"/>
        <v>0</v>
      </c>
      <c r="AM1840" s="346">
        <f t="shared" si="355"/>
        <v>0</v>
      </c>
      <c r="AN1840" s="346">
        <f t="shared" si="356"/>
        <v>0</v>
      </c>
      <c r="AO1840" s="346">
        <f t="shared" si="357"/>
        <v>0</v>
      </c>
    </row>
    <row r="1841" spans="1:41" x14ac:dyDescent="0.25">
      <c r="A1841" s="369"/>
      <c r="B1841" s="369"/>
      <c r="C1841" s="370"/>
      <c r="D1841" s="369"/>
      <c r="E1841" s="369"/>
      <c r="F1841" s="369"/>
      <c r="G1841" s="344">
        <f t="shared" si="358"/>
        <v>0</v>
      </c>
      <c r="H1841" s="369"/>
      <c r="I1841" s="369"/>
      <c r="J1841" s="369"/>
      <c r="K1841" s="369"/>
      <c r="L1841" s="369"/>
      <c r="M1841" s="369"/>
      <c r="N1841" s="369"/>
      <c r="O1841" s="369"/>
      <c r="P1841" s="371"/>
      <c r="Q1841" s="465">
        <f>IF(C1841&gt;Allgemeines!$C$12,0,SUM(G1841,H1841,J1841,K1841,M1841:N1841)-SUM(I1841,L1841,O1841:P1841))</f>
        <v>0</v>
      </c>
      <c r="R1841" s="369"/>
      <c r="S1841" s="369"/>
      <c r="T1841" s="369"/>
      <c r="U1841" s="369"/>
      <c r="V1841" s="344">
        <f t="shared" si="359"/>
        <v>0</v>
      </c>
      <c r="W1841" s="345">
        <f>IF(ISBLANK($B1841),0,VLOOKUP($B1841,Listen!$A$2:$C$45,2,FALSE))</f>
        <v>0</v>
      </c>
      <c r="X1841" s="345">
        <f>IF(ISBLANK($B1841),0,VLOOKUP($B1841,Listen!$A$2:$C$45,3,FALSE))</f>
        <v>0</v>
      </c>
      <c r="Y1841" s="372">
        <f t="shared" si="361"/>
        <v>0</v>
      </c>
      <c r="Z1841" s="372">
        <f t="shared" si="362"/>
        <v>0</v>
      </c>
      <c r="AA1841" s="372">
        <f t="shared" si="362"/>
        <v>0</v>
      </c>
      <c r="AB1841" s="372">
        <f t="shared" si="362"/>
        <v>0</v>
      </c>
      <c r="AC1841" s="372">
        <f t="shared" si="362"/>
        <v>0</v>
      </c>
      <c r="AD1841" s="372">
        <f t="shared" si="362"/>
        <v>0</v>
      </c>
      <c r="AE1841" s="372">
        <f t="shared" si="362"/>
        <v>0</v>
      </c>
      <c r="AF1841" s="346">
        <f t="shared" si="360"/>
        <v>0</v>
      </c>
      <c r="AG1841" s="346">
        <f>IF(C1841=Allgemeines!$C$12,SAV!$V1841-SAV!$AH1841,HLOOKUP(Allgemeines!$C$12-1,$AI$4:$AO$2000,ROW(C1841)-3,FALSE)-$AH1841)</f>
        <v>0</v>
      </c>
      <c r="AH1841" s="346">
        <f>HLOOKUP(Allgemeines!$C$12,$AI$4:$AO$2000,ROW(C1841)-3,FALSE)</f>
        <v>0</v>
      </c>
      <c r="AI1841" s="346">
        <f t="shared" si="351"/>
        <v>0</v>
      </c>
      <c r="AJ1841" s="346">
        <f t="shared" si="352"/>
        <v>0</v>
      </c>
      <c r="AK1841" s="346">
        <f t="shared" si="353"/>
        <v>0</v>
      </c>
      <c r="AL1841" s="346">
        <f t="shared" si="354"/>
        <v>0</v>
      </c>
      <c r="AM1841" s="346">
        <f t="shared" si="355"/>
        <v>0</v>
      </c>
      <c r="AN1841" s="346">
        <f t="shared" si="356"/>
        <v>0</v>
      </c>
      <c r="AO1841" s="346">
        <f t="shared" si="357"/>
        <v>0</v>
      </c>
    </row>
    <row r="1842" spans="1:41" x14ac:dyDescent="0.25">
      <c r="A1842" s="369"/>
      <c r="B1842" s="369"/>
      <c r="C1842" s="370"/>
      <c r="D1842" s="369"/>
      <c r="E1842" s="369"/>
      <c r="F1842" s="369"/>
      <c r="G1842" s="344">
        <f t="shared" si="358"/>
        <v>0</v>
      </c>
      <c r="H1842" s="369"/>
      <c r="I1842" s="369"/>
      <c r="J1842" s="369"/>
      <c r="K1842" s="369"/>
      <c r="L1842" s="369"/>
      <c r="M1842" s="369"/>
      <c r="N1842" s="369"/>
      <c r="O1842" s="369"/>
      <c r="P1842" s="371"/>
      <c r="Q1842" s="465">
        <f>IF(C1842&gt;Allgemeines!$C$12,0,SUM(G1842,H1842,J1842,K1842,M1842:N1842)-SUM(I1842,L1842,O1842:P1842))</f>
        <v>0</v>
      </c>
      <c r="R1842" s="369"/>
      <c r="S1842" s="369"/>
      <c r="T1842" s="369"/>
      <c r="U1842" s="369"/>
      <c r="V1842" s="344">
        <f t="shared" si="359"/>
        <v>0</v>
      </c>
      <c r="W1842" s="345">
        <f>IF(ISBLANK($B1842),0,VLOOKUP($B1842,Listen!$A$2:$C$45,2,FALSE))</f>
        <v>0</v>
      </c>
      <c r="X1842" s="345">
        <f>IF(ISBLANK($B1842),0,VLOOKUP($B1842,Listen!$A$2:$C$45,3,FALSE))</f>
        <v>0</v>
      </c>
      <c r="Y1842" s="372">
        <f t="shared" si="361"/>
        <v>0</v>
      </c>
      <c r="Z1842" s="372">
        <f t="shared" si="362"/>
        <v>0</v>
      </c>
      <c r="AA1842" s="372">
        <f t="shared" si="362"/>
        <v>0</v>
      </c>
      <c r="AB1842" s="372">
        <f t="shared" si="362"/>
        <v>0</v>
      </c>
      <c r="AC1842" s="372">
        <f t="shared" si="362"/>
        <v>0</v>
      </c>
      <c r="AD1842" s="372">
        <f t="shared" si="362"/>
        <v>0</v>
      </c>
      <c r="AE1842" s="372">
        <f t="shared" si="362"/>
        <v>0</v>
      </c>
      <c r="AF1842" s="346">
        <f t="shared" si="360"/>
        <v>0</v>
      </c>
      <c r="AG1842" s="346">
        <f>IF(C1842=Allgemeines!$C$12,SAV!$V1842-SAV!$AH1842,HLOOKUP(Allgemeines!$C$12-1,$AI$4:$AO$2000,ROW(C1842)-3,FALSE)-$AH1842)</f>
        <v>0</v>
      </c>
      <c r="AH1842" s="346">
        <f>HLOOKUP(Allgemeines!$C$12,$AI$4:$AO$2000,ROW(C1842)-3,FALSE)</f>
        <v>0</v>
      </c>
      <c r="AI1842" s="346">
        <f t="shared" si="351"/>
        <v>0</v>
      </c>
      <c r="AJ1842" s="346">
        <f t="shared" si="352"/>
        <v>0</v>
      </c>
      <c r="AK1842" s="346">
        <f t="shared" si="353"/>
        <v>0</v>
      </c>
      <c r="AL1842" s="346">
        <f t="shared" si="354"/>
        <v>0</v>
      </c>
      <c r="AM1842" s="346">
        <f t="shared" si="355"/>
        <v>0</v>
      </c>
      <c r="AN1842" s="346">
        <f t="shared" si="356"/>
        <v>0</v>
      </c>
      <c r="AO1842" s="346">
        <f t="shared" si="357"/>
        <v>0</v>
      </c>
    </row>
    <row r="1843" spans="1:41" x14ac:dyDescent="0.25">
      <c r="A1843" s="369"/>
      <c r="B1843" s="369"/>
      <c r="C1843" s="370"/>
      <c r="D1843" s="369"/>
      <c r="E1843" s="369"/>
      <c r="F1843" s="369"/>
      <c r="G1843" s="344">
        <f t="shared" si="358"/>
        <v>0</v>
      </c>
      <c r="H1843" s="369"/>
      <c r="I1843" s="369"/>
      <c r="J1843" s="369"/>
      <c r="K1843" s="369"/>
      <c r="L1843" s="369"/>
      <c r="M1843" s="369"/>
      <c r="N1843" s="369"/>
      <c r="O1843" s="369"/>
      <c r="P1843" s="371"/>
      <c r="Q1843" s="465">
        <f>IF(C1843&gt;Allgemeines!$C$12,0,SUM(G1843,H1843,J1843,K1843,M1843:N1843)-SUM(I1843,L1843,O1843:P1843))</f>
        <v>0</v>
      </c>
      <c r="R1843" s="369"/>
      <c r="S1843" s="369"/>
      <c r="T1843" s="369"/>
      <c r="U1843" s="369"/>
      <c r="V1843" s="344">
        <f t="shared" si="359"/>
        <v>0</v>
      </c>
      <c r="W1843" s="345">
        <f>IF(ISBLANK($B1843),0,VLOOKUP($B1843,Listen!$A$2:$C$45,2,FALSE))</f>
        <v>0</v>
      </c>
      <c r="X1843" s="345">
        <f>IF(ISBLANK($B1843),0,VLOOKUP($B1843,Listen!$A$2:$C$45,3,FALSE))</f>
        <v>0</v>
      </c>
      <c r="Y1843" s="372">
        <f t="shared" si="361"/>
        <v>0</v>
      </c>
      <c r="Z1843" s="372">
        <f t="shared" si="362"/>
        <v>0</v>
      </c>
      <c r="AA1843" s="372">
        <f t="shared" si="362"/>
        <v>0</v>
      </c>
      <c r="AB1843" s="372">
        <f t="shared" si="362"/>
        <v>0</v>
      </c>
      <c r="AC1843" s="372">
        <f t="shared" si="362"/>
        <v>0</v>
      </c>
      <c r="AD1843" s="372">
        <f t="shared" si="362"/>
        <v>0</v>
      </c>
      <c r="AE1843" s="372">
        <f t="shared" si="362"/>
        <v>0</v>
      </c>
      <c r="AF1843" s="346">
        <f t="shared" si="360"/>
        <v>0</v>
      </c>
      <c r="AG1843" s="346">
        <f>IF(C1843=Allgemeines!$C$12,SAV!$V1843-SAV!$AH1843,HLOOKUP(Allgemeines!$C$12-1,$AI$4:$AO$2000,ROW(C1843)-3,FALSE)-$AH1843)</f>
        <v>0</v>
      </c>
      <c r="AH1843" s="346">
        <f>HLOOKUP(Allgemeines!$C$12,$AI$4:$AO$2000,ROW(C1843)-3,FALSE)</f>
        <v>0</v>
      </c>
      <c r="AI1843" s="346">
        <f t="shared" si="351"/>
        <v>0</v>
      </c>
      <c r="AJ1843" s="346">
        <f t="shared" si="352"/>
        <v>0</v>
      </c>
      <c r="AK1843" s="346">
        <f t="shared" si="353"/>
        <v>0</v>
      </c>
      <c r="AL1843" s="346">
        <f t="shared" si="354"/>
        <v>0</v>
      </c>
      <c r="AM1843" s="346">
        <f t="shared" si="355"/>
        <v>0</v>
      </c>
      <c r="AN1843" s="346">
        <f t="shared" si="356"/>
        <v>0</v>
      </c>
      <c r="AO1843" s="346">
        <f t="shared" si="357"/>
        <v>0</v>
      </c>
    </row>
    <row r="1844" spans="1:41" x14ac:dyDescent="0.25">
      <c r="A1844" s="369"/>
      <c r="B1844" s="369"/>
      <c r="C1844" s="370"/>
      <c r="D1844" s="369"/>
      <c r="E1844" s="369"/>
      <c r="F1844" s="369"/>
      <c r="G1844" s="344">
        <f t="shared" si="358"/>
        <v>0</v>
      </c>
      <c r="H1844" s="369"/>
      <c r="I1844" s="369"/>
      <c r="J1844" s="369"/>
      <c r="K1844" s="369"/>
      <c r="L1844" s="369"/>
      <c r="M1844" s="369"/>
      <c r="N1844" s="369"/>
      <c r="O1844" s="369"/>
      <c r="P1844" s="371"/>
      <c r="Q1844" s="465">
        <f>IF(C1844&gt;Allgemeines!$C$12,0,SUM(G1844,H1844,J1844,K1844,M1844:N1844)-SUM(I1844,L1844,O1844:P1844))</f>
        <v>0</v>
      </c>
      <c r="R1844" s="369"/>
      <c r="S1844" s="369"/>
      <c r="T1844" s="369"/>
      <c r="U1844" s="369"/>
      <c r="V1844" s="344">
        <f t="shared" si="359"/>
        <v>0</v>
      </c>
      <c r="W1844" s="345">
        <f>IF(ISBLANK($B1844),0,VLOOKUP($B1844,Listen!$A$2:$C$45,2,FALSE))</f>
        <v>0</v>
      </c>
      <c r="X1844" s="345">
        <f>IF(ISBLANK($B1844),0,VLOOKUP($B1844,Listen!$A$2:$C$45,3,FALSE))</f>
        <v>0</v>
      </c>
      <c r="Y1844" s="372">
        <f t="shared" si="361"/>
        <v>0</v>
      </c>
      <c r="Z1844" s="372">
        <f t="shared" si="362"/>
        <v>0</v>
      </c>
      <c r="AA1844" s="372">
        <f t="shared" si="362"/>
        <v>0</v>
      </c>
      <c r="AB1844" s="372">
        <f t="shared" si="362"/>
        <v>0</v>
      </c>
      <c r="AC1844" s="372">
        <f t="shared" si="362"/>
        <v>0</v>
      </c>
      <c r="AD1844" s="372">
        <f t="shared" si="362"/>
        <v>0</v>
      </c>
      <c r="AE1844" s="372">
        <f t="shared" si="362"/>
        <v>0</v>
      </c>
      <c r="AF1844" s="346">
        <f t="shared" si="360"/>
        <v>0</v>
      </c>
      <c r="AG1844" s="346">
        <f>IF(C1844=Allgemeines!$C$12,SAV!$V1844-SAV!$AH1844,HLOOKUP(Allgemeines!$C$12-1,$AI$4:$AO$2000,ROW(C1844)-3,FALSE)-$AH1844)</f>
        <v>0</v>
      </c>
      <c r="AH1844" s="346">
        <f>HLOOKUP(Allgemeines!$C$12,$AI$4:$AO$2000,ROW(C1844)-3,FALSE)</f>
        <v>0</v>
      </c>
      <c r="AI1844" s="346">
        <f t="shared" si="351"/>
        <v>0</v>
      </c>
      <c r="AJ1844" s="346">
        <f t="shared" si="352"/>
        <v>0</v>
      </c>
      <c r="AK1844" s="346">
        <f t="shared" si="353"/>
        <v>0</v>
      </c>
      <c r="AL1844" s="346">
        <f t="shared" si="354"/>
        <v>0</v>
      </c>
      <c r="AM1844" s="346">
        <f t="shared" si="355"/>
        <v>0</v>
      </c>
      <c r="AN1844" s="346">
        <f t="shared" si="356"/>
        <v>0</v>
      </c>
      <c r="AO1844" s="346">
        <f t="shared" si="357"/>
        <v>0</v>
      </c>
    </row>
    <row r="1845" spans="1:41" x14ac:dyDescent="0.25">
      <c r="A1845" s="369"/>
      <c r="B1845" s="369"/>
      <c r="C1845" s="370"/>
      <c r="D1845" s="369"/>
      <c r="E1845" s="369"/>
      <c r="F1845" s="369"/>
      <c r="G1845" s="344">
        <f t="shared" si="358"/>
        <v>0</v>
      </c>
      <c r="H1845" s="369"/>
      <c r="I1845" s="369"/>
      <c r="J1845" s="369"/>
      <c r="K1845" s="369"/>
      <c r="L1845" s="369"/>
      <c r="M1845" s="369"/>
      <c r="N1845" s="369"/>
      <c r="O1845" s="369"/>
      <c r="P1845" s="371"/>
      <c r="Q1845" s="465">
        <f>IF(C1845&gt;Allgemeines!$C$12,0,SUM(G1845,H1845,J1845,K1845,M1845:N1845)-SUM(I1845,L1845,O1845:P1845))</f>
        <v>0</v>
      </c>
      <c r="R1845" s="369"/>
      <c r="S1845" s="369"/>
      <c r="T1845" s="369"/>
      <c r="U1845" s="369"/>
      <c r="V1845" s="344">
        <f t="shared" si="359"/>
        <v>0</v>
      </c>
      <c r="W1845" s="345">
        <f>IF(ISBLANK($B1845),0,VLOOKUP($B1845,Listen!$A$2:$C$45,2,FALSE))</f>
        <v>0</v>
      </c>
      <c r="X1845" s="345">
        <f>IF(ISBLANK($B1845),0,VLOOKUP($B1845,Listen!$A$2:$C$45,3,FALSE))</f>
        <v>0</v>
      </c>
      <c r="Y1845" s="372">
        <f t="shared" si="361"/>
        <v>0</v>
      </c>
      <c r="Z1845" s="372">
        <f t="shared" si="362"/>
        <v>0</v>
      </c>
      <c r="AA1845" s="372">
        <f t="shared" si="362"/>
        <v>0</v>
      </c>
      <c r="AB1845" s="372">
        <f t="shared" si="362"/>
        <v>0</v>
      </c>
      <c r="AC1845" s="372">
        <f t="shared" si="362"/>
        <v>0</v>
      </c>
      <c r="AD1845" s="372">
        <f t="shared" si="362"/>
        <v>0</v>
      </c>
      <c r="AE1845" s="372">
        <f t="shared" si="362"/>
        <v>0</v>
      </c>
      <c r="AF1845" s="346">
        <f t="shared" si="360"/>
        <v>0</v>
      </c>
      <c r="AG1845" s="346">
        <f>IF(C1845=Allgemeines!$C$12,SAV!$V1845-SAV!$AH1845,HLOOKUP(Allgemeines!$C$12-1,$AI$4:$AO$2000,ROW(C1845)-3,FALSE)-$AH1845)</f>
        <v>0</v>
      </c>
      <c r="AH1845" s="346">
        <f>HLOOKUP(Allgemeines!$C$12,$AI$4:$AO$2000,ROW(C1845)-3,FALSE)</f>
        <v>0</v>
      </c>
      <c r="AI1845" s="346">
        <f t="shared" si="351"/>
        <v>0</v>
      </c>
      <c r="AJ1845" s="346">
        <f t="shared" si="352"/>
        <v>0</v>
      </c>
      <c r="AK1845" s="346">
        <f t="shared" si="353"/>
        <v>0</v>
      </c>
      <c r="AL1845" s="346">
        <f t="shared" si="354"/>
        <v>0</v>
      </c>
      <c r="AM1845" s="346">
        <f t="shared" si="355"/>
        <v>0</v>
      </c>
      <c r="AN1845" s="346">
        <f t="shared" si="356"/>
        <v>0</v>
      </c>
      <c r="AO1845" s="346">
        <f t="shared" si="357"/>
        <v>0</v>
      </c>
    </row>
    <row r="1846" spans="1:41" x14ac:dyDescent="0.25">
      <c r="A1846" s="369"/>
      <c r="B1846" s="369"/>
      <c r="C1846" s="370"/>
      <c r="D1846" s="369"/>
      <c r="E1846" s="369"/>
      <c r="F1846" s="369"/>
      <c r="G1846" s="344">
        <f t="shared" si="358"/>
        <v>0</v>
      </c>
      <c r="H1846" s="369"/>
      <c r="I1846" s="369"/>
      <c r="J1846" s="369"/>
      <c r="K1846" s="369"/>
      <c r="L1846" s="369"/>
      <c r="M1846" s="369"/>
      <c r="N1846" s="369"/>
      <c r="O1846" s="369"/>
      <c r="P1846" s="371"/>
      <c r="Q1846" s="465">
        <f>IF(C1846&gt;Allgemeines!$C$12,0,SUM(G1846,H1846,J1846,K1846,M1846:N1846)-SUM(I1846,L1846,O1846:P1846))</f>
        <v>0</v>
      </c>
      <c r="R1846" s="369"/>
      <c r="S1846" s="369"/>
      <c r="T1846" s="369"/>
      <c r="U1846" s="369"/>
      <c r="V1846" s="344">
        <f t="shared" si="359"/>
        <v>0</v>
      </c>
      <c r="W1846" s="345">
        <f>IF(ISBLANK($B1846),0,VLOOKUP($B1846,Listen!$A$2:$C$45,2,FALSE))</f>
        <v>0</v>
      </c>
      <c r="X1846" s="345">
        <f>IF(ISBLANK($B1846),0,VLOOKUP($B1846,Listen!$A$2:$C$45,3,FALSE))</f>
        <v>0</v>
      </c>
      <c r="Y1846" s="372">
        <f t="shared" si="361"/>
        <v>0</v>
      </c>
      <c r="Z1846" s="372">
        <f t="shared" si="362"/>
        <v>0</v>
      </c>
      <c r="AA1846" s="372">
        <f t="shared" si="362"/>
        <v>0</v>
      </c>
      <c r="AB1846" s="372">
        <f t="shared" si="362"/>
        <v>0</v>
      </c>
      <c r="AC1846" s="372">
        <f t="shared" si="362"/>
        <v>0</v>
      </c>
      <c r="AD1846" s="372">
        <f t="shared" si="362"/>
        <v>0</v>
      </c>
      <c r="AE1846" s="372">
        <f t="shared" si="362"/>
        <v>0</v>
      </c>
      <c r="AF1846" s="346">
        <f t="shared" si="360"/>
        <v>0</v>
      </c>
      <c r="AG1846" s="346">
        <f>IF(C1846=Allgemeines!$C$12,SAV!$V1846-SAV!$AH1846,HLOOKUP(Allgemeines!$C$12-1,$AI$4:$AO$2000,ROW(C1846)-3,FALSE)-$AH1846)</f>
        <v>0</v>
      </c>
      <c r="AH1846" s="346">
        <f>HLOOKUP(Allgemeines!$C$12,$AI$4:$AO$2000,ROW(C1846)-3,FALSE)</f>
        <v>0</v>
      </c>
      <c r="AI1846" s="346">
        <f t="shared" si="351"/>
        <v>0</v>
      </c>
      <c r="AJ1846" s="346">
        <f t="shared" si="352"/>
        <v>0</v>
      </c>
      <c r="AK1846" s="346">
        <f t="shared" si="353"/>
        <v>0</v>
      </c>
      <c r="AL1846" s="346">
        <f t="shared" si="354"/>
        <v>0</v>
      </c>
      <c r="AM1846" s="346">
        <f t="shared" si="355"/>
        <v>0</v>
      </c>
      <c r="AN1846" s="346">
        <f t="shared" si="356"/>
        <v>0</v>
      </c>
      <c r="AO1846" s="346">
        <f t="shared" si="357"/>
        <v>0</v>
      </c>
    </row>
    <row r="1847" spans="1:41" x14ac:dyDescent="0.25">
      <c r="A1847" s="369"/>
      <c r="B1847" s="369"/>
      <c r="C1847" s="370"/>
      <c r="D1847" s="369"/>
      <c r="E1847" s="369"/>
      <c r="F1847" s="369"/>
      <c r="G1847" s="344">
        <f t="shared" si="358"/>
        <v>0</v>
      </c>
      <c r="H1847" s="369"/>
      <c r="I1847" s="369"/>
      <c r="J1847" s="369"/>
      <c r="K1847" s="369"/>
      <c r="L1847" s="369"/>
      <c r="M1847" s="369"/>
      <c r="N1847" s="369"/>
      <c r="O1847" s="369"/>
      <c r="P1847" s="371"/>
      <c r="Q1847" s="465">
        <f>IF(C1847&gt;Allgemeines!$C$12,0,SUM(G1847,H1847,J1847,K1847,M1847:N1847)-SUM(I1847,L1847,O1847:P1847))</f>
        <v>0</v>
      </c>
      <c r="R1847" s="369"/>
      <c r="S1847" s="369"/>
      <c r="T1847" s="369"/>
      <c r="U1847" s="369"/>
      <c r="V1847" s="344">
        <f t="shared" si="359"/>
        <v>0</v>
      </c>
      <c r="W1847" s="345">
        <f>IF(ISBLANK($B1847),0,VLOOKUP($B1847,Listen!$A$2:$C$45,2,FALSE))</f>
        <v>0</v>
      </c>
      <c r="X1847" s="345">
        <f>IF(ISBLANK($B1847),0,VLOOKUP($B1847,Listen!$A$2:$C$45,3,FALSE))</f>
        <v>0</v>
      </c>
      <c r="Y1847" s="372">
        <f t="shared" si="361"/>
        <v>0</v>
      </c>
      <c r="Z1847" s="372">
        <f t="shared" si="362"/>
        <v>0</v>
      </c>
      <c r="AA1847" s="372">
        <f t="shared" si="362"/>
        <v>0</v>
      </c>
      <c r="AB1847" s="372">
        <f t="shared" si="362"/>
        <v>0</v>
      </c>
      <c r="AC1847" s="372">
        <f t="shared" si="362"/>
        <v>0</v>
      </c>
      <c r="AD1847" s="372">
        <f t="shared" si="362"/>
        <v>0</v>
      </c>
      <c r="AE1847" s="372">
        <f t="shared" si="362"/>
        <v>0</v>
      </c>
      <c r="AF1847" s="346">
        <f t="shared" si="360"/>
        <v>0</v>
      </c>
      <c r="AG1847" s="346">
        <f>IF(C1847=Allgemeines!$C$12,SAV!$V1847-SAV!$AH1847,HLOOKUP(Allgemeines!$C$12-1,$AI$4:$AO$2000,ROW(C1847)-3,FALSE)-$AH1847)</f>
        <v>0</v>
      </c>
      <c r="AH1847" s="346">
        <f>HLOOKUP(Allgemeines!$C$12,$AI$4:$AO$2000,ROW(C1847)-3,FALSE)</f>
        <v>0</v>
      </c>
      <c r="AI1847" s="346">
        <f t="shared" si="351"/>
        <v>0</v>
      </c>
      <c r="AJ1847" s="346">
        <f t="shared" si="352"/>
        <v>0</v>
      </c>
      <c r="AK1847" s="346">
        <f t="shared" si="353"/>
        <v>0</v>
      </c>
      <c r="AL1847" s="346">
        <f t="shared" si="354"/>
        <v>0</v>
      </c>
      <c r="AM1847" s="346">
        <f t="shared" si="355"/>
        <v>0</v>
      </c>
      <c r="AN1847" s="346">
        <f t="shared" si="356"/>
        <v>0</v>
      </c>
      <c r="AO1847" s="346">
        <f t="shared" si="357"/>
        <v>0</v>
      </c>
    </row>
    <row r="1848" spans="1:41" x14ac:dyDescent="0.25">
      <c r="A1848" s="369"/>
      <c r="B1848" s="369"/>
      <c r="C1848" s="370"/>
      <c r="D1848" s="369"/>
      <c r="E1848" s="369"/>
      <c r="F1848" s="369"/>
      <c r="G1848" s="344">
        <f t="shared" si="358"/>
        <v>0</v>
      </c>
      <c r="H1848" s="369"/>
      <c r="I1848" s="369"/>
      <c r="J1848" s="369"/>
      <c r="K1848" s="369"/>
      <c r="L1848" s="369"/>
      <c r="M1848" s="369"/>
      <c r="N1848" s="369"/>
      <c r="O1848" s="369"/>
      <c r="P1848" s="371"/>
      <c r="Q1848" s="465">
        <f>IF(C1848&gt;Allgemeines!$C$12,0,SUM(G1848,H1848,J1848,K1848,M1848:N1848)-SUM(I1848,L1848,O1848:P1848))</f>
        <v>0</v>
      </c>
      <c r="R1848" s="369"/>
      <c r="S1848" s="369"/>
      <c r="T1848" s="369"/>
      <c r="U1848" s="369"/>
      <c r="V1848" s="344">
        <f t="shared" si="359"/>
        <v>0</v>
      </c>
      <c r="W1848" s="345">
        <f>IF(ISBLANK($B1848),0,VLOOKUP($B1848,Listen!$A$2:$C$45,2,FALSE))</f>
        <v>0</v>
      </c>
      <c r="X1848" s="345">
        <f>IF(ISBLANK($B1848),0,VLOOKUP($B1848,Listen!$A$2:$C$45,3,FALSE))</f>
        <v>0</v>
      </c>
      <c r="Y1848" s="372">
        <f t="shared" si="361"/>
        <v>0</v>
      </c>
      <c r="Z1848" s="372">
        <f t="shared" si="362"/>
        <v>0</v>
      </c>
      <c r="AA1848" s="372">
        <f t="shared" si="362"/>
        <v>0</v>
      </c>
      <c r="AB1848" s="372">
        <f t="shared" si="362"/>
        <v>0</v>
      </c>
      <c r="AC1848" s="372">
        <f t="shared" si="362"/>
        <v>0</v>
      </c>
      <c r="AD1848" s="372">
        <f t="shared" si="362"/>
        <v>0</v>
      </c>
      <c r="AE1848" s="372">
        <f t="shared" si="362"/>
        <v>0</v>
      </c>
      <c r="AF1848" s="346">
        <f t="shared" si="360"/>
        <v>0</v>
      </c>
      <c r="AG1848" s="346">
        <f>IF(C1848=Allgemeines!$C$12,SAV!$V1848-SAV!$AH1848,HLOOKUP(Allgemeines!$C$12-1,$AI$4:$AO$2000,ROW(C1848)-3,FALSE)-$AH1848)</f>
        <v>0</v>
      </c>
      <c r="AH1848" s="346">
        <f>HLOOKUP(Allgemeines!$C$12,$AI$4:$AO$2000,ROW(C1848)-3,FALSE)</f>
        <v>0</v>
      </c>
      <c r="AI1848" s="346">
        <f t="shared" si="351"/>
        <v>0</v>
      </c>
      <c r="AJ1848" s="346">
        <f t="shared" si="352"/>
        <v>0</v>
      </c>
      <c r="AK1848" s="346">
        <f t="shared" si="353"/>
        <v>0</v>
      </c>
      <c r="AL1848" s="346">
        <f t="shared" si="354"/>
        <v>0</v>
      </c>
      <c r="AM1848" s="346">
        <f t="shared" si="355"/>
        <v>0</v>
      </c>
      <c r="AN1848" s="346">
        <f t="shared" si="356"/>
        <v>0</v>
      </c>
      <c r="AO1848" s="346">
        <f t="shared" si="357"/>
        <v>0</v>
      </c>
    </row>
    <row r="1849" spans="1:41" x14ac:dyDescent="0.25">
      <c r="A1849" s="369"/>
      <c r="B1849" s="369"/>
      <c r="C1849" s="370"/>
      <c r="D1849" s="369"/>
      <c r="E1849" s="369"/>
      <c r="F1849" s="369"/>
      <c r="G1849" s="344">
        <f t="shared" si="358"/>
        <v>0</v>
      </c>
      <c r="H1849" s="369"/>
      <c r="I1849" s="369"/>
      <c r="J1849" s="369"/>
      <c r="K1849" s="369"/>
      <c r="L1849" s="369"/>
      <c r="M1849" s="369"/>
      <c r="N1849" s="369"/>
      <c r="O1849" s="369"/>
      <c r="P1849" s="371"/>
      <c r="Q1849" s="465">
        <f>IF(C1849&gt;Allgemeines!$C$12,0,SUM(G1849,H1849,J1849,K1849,M1849:N1849)-SUM(I1849,L1849,O1849:P1849))</f>
        <v>0</v>
      </c>
      <c r="R1849" s="369"/>
      <c r="S1849" s="369"/>
      <c r="T1849" s="369"/>
      <c r="U1849" s="369"/>
      <c r="V1849" s="344">
        <f t="shared" si="359"/>
        <v>0</v>
      </c>
      <c r="W1849" s="345">
        <f>IF(ISBLANK($B1849),0,VLOOKUP($B1849,Listen!$A$2:$C$45,2,FALSE))</f>
        <v>0</v>
      </c>
      <c r="X1849" s="345">
        <f>IF(ISBLANK($B1849),0,VLOOKUP($B1849,Listen!$A$2:$C$45,3,FALSE))</f>
        <v>0</v>
      </c>
      <c r="Y1849" s="372">
        <f t="shared" si="361"/>
        <v>0</v>
      </c>
      <c r="Z1849" s="372">
        <f t="shared" si="362"/>
        <v>0</v>
      </c>
      <c r="AA1849" s="372">
        <f t="shared" si="362"/>
        <v>0</v>
      </c>
      <c r="AB1849" s="372">
        <f t="shared" si="362"/>
        <v>0</v>
      </c>
      <c r="AC1849" s="372">
        <f t="shared" si="362"/>
        <v>0</v>
      </c>
      <c r="AD1849" s="372">
        <f t="shared" si="362"/>
        <v>0</v>
      </c>
      <c r="AE1849" s="372">
        <f t="shared" si="362"/>
        <v>0</v>
      </c>
      <c r="AF1849" s="346">
        <f t="shared" si="360"/>
        <v>0</v>
      </c>
      <c r="AG1849" s="346">
        <f>IF(C1849=Allgemeines!$C$12,SAV!$V1849-SAV!$AH1849,HLOOKUP(Allgemeines!$C$12-1,$AI$4:$AO$2000,ROW(C1849)-3,FALSE)-$AH1849)</f>
        <v>0</v>
      </c>
      <c r="AH1849" s="346">
        <f>HLOOKUP(Allgemeines!$C$12,$AI$4:$AO$2000,ROW(C1849)-3,FALSE)</f>
        <v>0</v>
      </c>
      <c r="AI1849" s="346">
        <f t="shared" si="351"/>
        <v>0</v>
      </c>
      <c r="AJ1849" s="346">
        <f t="shared" si="352"/>
        <v>0</v>
      </c>
      <c r="AK1849" s="346">
        <f t="shared" si="353"/>
        <v>0</v>
      </c>
      <c r="AL1849" s="346">
        <f t="shared" si="354"/>
        <v>0</v>
      </c>
      <c r="AM1849" s="346">
        <f t="shared" si="355"/>
        <v>0</v>
      </c>
      <c r="AN1849" s="346">
        <f t="shared" si="356"/>
        <v>0</v>
      </c>
      <c r="AO1849" s="346">
        <f t="shared" si="357"/>
        <v>0</v>
      </c>
    </row>
    <row r="1850" spans="1:41" x14ac:dyDescent="0.25">
      <c r="A1850" s="369"/>
      <c r="B1850" s="369"/>
      <c r="C1850" s="370"/>
      <c r="D1850" s="369"/>
      <c r="E1850" s="369"/>
      <c r="F1850" s="369"/>
      <c r="G1850" s="344">
        <f t="shared" si="358"/>
        <v>0</v>
      </c>
      <c r="H1850" s="369"/>
      <c r="I1850" s="369"/>
      <c r="J1850" s="369"/>
      <c r="K1850" s="369"/>
      <c r="L1850" s="369"/>
      <c r="M1850" s="369"/>
      <c r="N1850" s="369"/>
      <c r="O1850" s="369"/>
      <c r="P1850" s="371"/>
      <c r="Q1850" s="465">
        <f>IF(C1850&gt;Allgemeines!$C$12,0,SUM(G1850,H1850,J1850,K1850,M1850:N1850)-SUM(I1850,L1850,O1850:P1850))</f>
        <v>0</v>
      </c>
      <c r="R1850" s="369"/>
      <c r="S1850" s="369"/>
      <c r="T1850" s="369"/>
      <c r="U1850" s="369"/>
      <c r="V1850" s="344">
        <f t="shared" si="359"/>
        <v>0</v>
      </c>
      <c r="W1850" s="345">
        <f>IF(ISBLANK($B1850),0,VLOOKUP($B1850,Listen!$A$2:$C$45,2,FALSE))</f>
        <v>0</v>
      </c>
      <c r="X1850" s="345">
        <f>IF(ISBLANK($B1850),0,VLOOKUP($B1850,Listen!$A$2:$C$45,3,FALSE))</f>
        <v>0</v>
      </c>
      <c r="Y1850" s="372">
        <f t="shared" si="361"/>
        <v>0</v>
      </c>
      <c r="Z1850" s="372">
        <f t="shared" si="362"/>
        <v>0</v>
      </c>
      <c r="AA1850" s="372">
        <f t="shared" si="362"/>
        <v>0</v>
      </c>
      <c r="AB1850" s="372">
        <f t="shared" si="362"/>
        <v>0</v>
      </c>
      <c r="AC1850" s="372">
        <f t="shared" si="362"/>
        <v>0</v>
      </c>
      <c r="AD1850" s="372">
        <f t="shared" si="362"/>
        <v>0</v>
      </c>
      <c r="AE1850" s="372">
        <f t="shared" si="362"/>
        <v>0</v>
      </c>
      <c r="AF1850" s="346">
        <f t="shared" si="360"/>
        <v>0</v>
      </c>
      <c r="AG1850" s="346">
        <f>IF(C1850=Allgemeines!$C$12,SAV!$V1850-SAV!$AH1850,HLOOKUP(Allgemeines!$C$12-1,$AI$4:$AO$2000,ROW(C1850)-3,FALSE)-$AH1850)</f>
        <v>0</v>
      </c>
      <c r="AH1850" s="346">
        <f>HLOOKUP(Allgemeines!$C$12,$AI$4:$AO$2000,ROW(C1850)-3,FALSE)</f>
        <v>0</v>
      </c>
      <c r="AI1850" s="346">
        <f t="shared" si="351"/>
        <v>0</v>
      </c>
      <c r="AJ1850" s="346">
        <f t="shared" si="352"/>
        <v>0</v>
      </c>
      <c r="AK1850" s="346">
        <f t="shared" si="353"/>
        <v>0</v>
      </c>
      <c r="AL1850" s="346">
        <f t="shared" si="354"/>
        <v>0</v>
      </c>
      <c r="AM1850" s="346">
        <f t="shared" si="355"/>
        <v>0</v>
      </c>
      <c r="AN1850" s="346">
        <f t="shared" si="356"/>
        <v>0</v>
      </c>
      <c r="AO1850" s="346">
        <f t="shared" si="357"/>
        <v>0</v>
      </c>
    </row>
    <row r="1851" spans="1:41" x14ac:dyDescent="0.25">
      <c r="A1851" s="369"/>
      <c r="B1851" s="369"/>
      <c r="C1851" s="370"/>
      <c r="D1851" s="369"/>
      <c r="E1851" s="369"/>
      <c r="F1851" s="369"/>
      <c r="G1851" s="344">
        <f t="shared" si="358"/>
        <v>0</v>
      </c>
      <c r="H1851" s="369"/>
      <c r="I1851" s="369"/>
      <c r="J1851" s="369"/>
      <c r="K1851" s="369"/>
      <c r="L1851" s="369"/>
      <c r="M1851" s="369"/>
      <c r="N1851" s="369"/>
      <c r="O1851" s="369"/>
      <c r="P1851" s="371"/>
      <c r="Q1851" s="465">
        <f>IF(C1851&gt;Allgemeines!$C$12,0,SUM(G1851,H1851,J1851,K1851,M1851:N1851)-SUM(I1851,L1851,O1851:P1851))</f>
        <v>0</v>
      </c>
      <c r="R1851" s="369"/>
      <c r="S1851" s="369"/>
      <c r="T1851" s="369"/>
      <c r="U1851" s="369"/>
      <c r="V1851" s="344">
        <f t="shared" si="359"/>
        <v>0</v>
      </c>
      <c r="W1851" s="345">
        <f>IF(ISBLANK($B1851),0,VLOOKUP($B1851,Listen!$A$2:$C$45,2,FALSE))</f>
        <v>0</v>
      </c>
      <c r="X1851" s="345">
        <f>IF(ISBLANK($B1851),0,VLOOKUP($B1851,Listen!$A$2:$C$45,3,FALSE))</f>
        <v>0</v>
      </c>
      <c r="Y1851" s="372">
        <f t="shared" si="361"/>
        <v>0</v>
      </c>
      <c r="Z1851" s="372">
        <f t="shared" si="362"/>
        <v>0</v>
      </c>
      <c r="AA1851" s="372">
        <f t="shared" si="362"/>
        <v>0</v>
      </c>
      <c r="AB1851" s="372">
        <f t="shared" si="362"/>
        <v>0</v>
      </c>
      <c r="AC1851" s="372">
        <f t="shared" si="362"/>
        <v>0</v>
      </c>
      <c r="AD1851" s="372">
        <f t="shared" si="362"/>
        <v>0</v>
      </c>
      <c r="AE1851" s="372">
        <f t="shared" si="362"/>
        <v>0</v>
      </c>
      <c r="AF1851" s="346">
        <f t="shared" si="360"/>
        <v>0</v>
      </c>
      <c r="AG1851" s="346">
        <f>IF(C1851=Allgemeines!$C$12,SAV!$V1851-SAV!$AH1851,HLOOKUP(Allgemeines!$C$12-1,$AI$4:$AO$2000,ROW(C1851)-3,FALSE)-$AH1851)</f>
        <v>0</v>
      </c>
      <c r="AH1851" s="346">
        <f>HLOOKUP(Allgemeines!$C$12,$AI$4:$AO$2000,ROW(C1851)-3,FALSE)</f>
        <v>0</v>
      </c>
      <c r="AI1851" s="346">
        <f t="shared" si="351"/>
        <v>0</v>
      </c>
      <c r="AJ1851" s="346">
        <f t="shared" si="352"/>
        <v>0</v>
      </c>
      <c r="AK1851" s="346">
        <f t="shared" si="353"/>
        <v>0</v>
      </c>
      <c r="AL1851" s="346">
        <f t="shared" si="354"/>
        <v>0</v>
      </c>
      <c r="AM1851" s="346">
        <f t="shared" si="355"/>
        <v>0</v>
      </c>
      <c r="AN1851" s="346">
        <f t="shared" si="356"/>
        <v>0</v>
      </c>
      <c r="AO1851" s="346">
        <f t="shared" si="357"/>
        <v>0</v>
      </c>
    </row>
    <row r="1852" spans="1:41" x14ac:dyDescent="0.25">
      <c r="A1852" s="369"/>
      <c r="B1852" s="369"/>
      <c r="C1852" s="370"/>
      <c r="D1852" s="369"/>
      <c r="E1852" s="369"/>
      <c r="F1852" s="369"/>
      <c r="G1852" s="344">
        <f t="shared" si="358"/>
        <v>0</v>
      </c>
      <c r="H1852" s="369"/>
      <c r="I1852" s="369"/>
      <c r="J1852" s="369"/>
      <c r="K1852" s="369"/>
      <c r="L1852" s="369"/>
      <c r="M1852" s="369"/>
      <c r="N1852" s="369"/>
      <c r="O1852" s="369"/>
      <c r="P1852" s="371"/>
      <c r="Q1852" s="465">
        <f>IF(C1852&gt;Allgemeines!$C$12,0,SUM(G1852,H1852,J1852,K1852,M1852:N1852)-SUM(I1852,L1852,O1852:P1852))</f>
        <v>0</v>
      </c>
      <c r="R1852" s="369"/>
      <c r="S1852" s="369"/>
      <c r="T1852" s="369"/>
      <c r="U1852" s="369"/>
      <c r="V1852" s="344">
        <f t="shared" si="359"/>
        <v>0</v>
      </c>
      <c r="W1852" s="345">
        <f>IF(ISBLANK($B1852),0,VLOOKUP($B1852,Listen!$A$2:$C$45,2,FALSE))</f>
        <v>0</v>
      </c>
      <c r="X1852" s="345">
        <f>IF(ISBLANK($B1852),0,VLOOKUP($B1852,Listen!$A$2:$C$45,3,FALSE))</f>
        <v>0</v>
      </c>
      <c r="Y1852" s="372">
        <f t="shared" si="361"/>
        <v>0</v>
      </c>
      <c r="Z1852" s="372">
        <f t="shared" si="362"/>
        <v>0</v>
      </c>
      <c r="AA1852" s="372">
        <f t="shared" si="362"/>
        <v>0</v>
      </c>
      <c r="AB1852" s="372">
        <f t="shared" si="362"/>
        <v>0</v>
      </c>
      <c r="AC1852" s="372">
        <f t="shared" si="362"/>
        <v>0</v>
      </c>
      <c r="AD1852" s="372">
        <f t="shared" si="362"/>
        <v>0</v>
      </c>
      <c r="AE1852" s="372">
        <f t="shared" si="362"/>
        <v>0</v>
      </c>
      <c r="AF1852" s="346">
        <f t="shared" si="360"/>
        <v>0</v>
      </c>
      <c r="AG1852" s="346">
        <f>IF(C1852=Allgemeines!$C$12,SAV!$V1852-SAV!$AH1852,HLOOKUP(Allgemeines!$C$12-1,$AI$4:$AO$2000,ROW(C1852)-3,FALSE)-$AH1852)</f>
        <v>0</v>
      </c>
      <c r="AH1852" s="346">
        <f>HLOOKUP(Allgemeines!$C$12,$AI$4:$AO$2000,ROW(C1852)-3,FALSE)</f>
        <v>0</v>
      </c>
      <c r="AI1852" s="346">
        <f t="shared" si="351"/>
        <v>0</v>
      </c>
      <c r="AJ1852" s="346">
        <f t="shared" si="352"/>
        <v>0</v>
      </c>
      <c r="AK1852" s="346">
        <f t="shared" si="353"/>
        <v>0</v>
      </c>
      <c r="AL1852" s="346">
        <f t="shared" si="354"/>
        <v>0</v>
      </c>
      <c r="AM1852" s="346">
        <f t="shared" si="355"/>
        <v>0</v>
      </c>
      <c r="AN1852" s="346">
        <f t="shared" si="356"/>
        <v>0</v>
      </c>
      <c r="AO1852" s="346">
        <f t="shared" si="357"/>
        <v>0</v>
      </c>
    </row>
    <row r="1853" spans="1:41" x14ac:dyDescent="0.25">
      <c r="A1853" s="369"/>
      <c r="B1853" s="369"/>
      <c r="C1853" s="370"/>
      <c r="D1853" s="369"/>
      <c r="E1853" s="369"/>
      <c r="F1853" s="369"/>
      <c r="G1853" s="344">
        <f t="shared" si="358"/>
        <v>0</v>
      </c>
      <c r="H1853" s="369"/>
      <c r="I1853" s="369"/>
      <c r="J1853" s="369"/>
      <c r="K1853" s="369"/>
      <c r="L1853" s="369"/>
      <c r="M1853" s="369"/>
      <c r="N1853" s="369"/>
      <c r="O1853" s="369"/>
      <c r="P1853" s="371"/>
      <c r="Q1853" s="465">
        <f>IF(C1853&gt;Allgemeines!$C$12,0,SUM(G1853,H1853,J1853,K1853,M1853:N1853)-SUM(I1853,L1853,O1853:P1853))</f>
        <v>0</v>
      </c>
      <c r="R1853" s="369"/>
      <c r="S1853" s="369"/>
      <c r="T1853" s="369"/>
      <c r="U1853" s="369"/>
      <c r="V1853" s="344">
        <f t="shared" si="359"/>
        <v>0</v>
      </c>
      <c r="W1853" s="345">
        <f>IF(ISBLANK($B1853),0,VLOOKUP($B1853,Listen!$A$2:$C$45,2,FALSE))</f>
        <v>0</v>
      </c>
      <c r="X1853" s="345">
        <f>IF(ISBLANK($B1853),0,VLOOKUP($B1853,Listen!$A$2:$C$45,3,FALSE))</f>
        <v>0</v>
      </c>
      <c r="Y1853" s="372">
        <f t="shared" si="361"/>
        <v>0</v>
      </c>
      <c r="Z1853" s="372">
        <f t="shared" si="362"/>
        <v>0</v>
      </c>
      <c r="AA1853" s="372">
        <f t="shared" si="362"/>
        <v>0</v>
      </c>
      <c r="AB1853" s="372">
        <f t="shared" si="362"/>
        <v>0</v>
      </c>
      <c r="AC1853" s="372">
        <f t="shared" si="362"/>
        <v>0</v>
      </c>
      <c r="AD1853" s="372">
        <f t="shared" si="362"/>
        <v>0</v>
      </c>
      <c r="AE1853" s="372">
        <f t="shared" si="362"/>
        <v>0</v>
      </c>
      <c r="AF1853" s="346">
        <f t="shared" si="360"/>
        <v>0</v>
      </c>
      <c r="AG1853" s="346">
        <f>IF(C1853=Allgemeines!$C$12,SAV!$V1853-SAV!$AH1853,HLOOKUP(Allgemeines!$C$12-1,$AI$4:$AO$2000,ROW(C1853)-3,FALSE)-$AH1853)</f>
        <v>0</v>
      </c>
      <c r="AH1853" s="346">
        <f>HLOOKUP(Allgemeines!$C$12,$AI$4:$AO$2000,ROW(C1853)-3,FALSE)</f>
        <v>0</v>
      </c>
      <c r="AI1853" s="346">
        <f t="shared" si="351"/>
        <v>0</v>
      </c>
      <c r="AJ1853" s="346">
        <f t="shared" si="352"/>
        <v>0</v>
      </c>
      <c r="AK1853" s="346">
        <f t="shared" si="353"/>
        <v>0</v>
      </c>
      <c r="AL1853" s="346">
        <f t="shared" si="354"/>
        <v>0</v>
      </c>
      <c r="AM1853" s="346">
        <f t="shared" si="355"/>
        <v>0</v>
      </c>
      <c r="AN1853" s="346">
        <f t="shared" si="356"/>
        <v>0</v>
      </c>
      <c r="AO1853" s="346">
        <f t="shared" si="357"/>
        <v>0</v>
      </c>
    </row>
    <row r="1854" spans="1:41" x14ac:dyDescent="0.25">
      <c r="A1854" s="369"/>
      <c r="B1854" s="369"/>
      <c r="C1854" s="370"/>
      <c r="D1854" s="369"/>
      <c r="E1854" s="369"/>
      <c r="F1854" s="369"/>
      <c r="G1854" s="344">
        <f t="shared" si="358"/>
        <v>0</v>
      </c>
      <c r="H1854" s="369"/>
      <c r="I1854" s="369"/>
      <c r="J1854" s="369"/>
      <c r="K1854" s="369"/>
      <c r="L1854" s="369"/>
      <c r="M1854" s="369"/>
      <c r="N1854" s="369"/>
      <c r="O1854" s="369"/>
      <c r="P1854" s="371"/>
      <c r="Q1854" s="465">
        <f>IF(C1854&gt;Allgemeines!$C$12,0,SUM(G1854,H1854,J1854,K1854,M1854:N1854)-SUM(I1854,L1854,O1854:P1854))</f>
        <v>0</v>
      </c>
      <c r="R1854" s="369"/>
      <c r="S1854" s="369"/>
      <c r="T1854" s="369"/>
      <c r="U1854" s="369"/>
      <c r="V1854" s="344">
        <f t="shared" si="359"/>
        <v>0</v>
      </c>
      <c r="W1854" s="345">
        <f>IF(ISBLANK($B1854),0,VLOOKUP($B1854,Listen!$A$2:$C$45,2,FALSE))</f>
        <v>0</v>
      </c>
      <c r="X1854" s="345">
        <f>IF(ISBLANK($B1854),0,VLOOKUP($B1854,Listen!$A$2:$C$45,3,FALSE))</f>
        <v>0</v>
      </c>
      <c r="Y1854" s="372">
        <f t="shared" si="361"/>
        <v>0</v>
      </c>
      <c r="Z1854" s="372">
        <f t="shared" si="362"/>
        <v>0</v>
      </c>
      <c r="AA1854" s="372">
        <f t="shared" si="362"/>
        <v>0</v>
      </c>
      <c r="AB1854" s="372">
        <f t="shared" si="362"/>
        <v>0</v>
      </c>
      <c r="AC1854" s="372">
        <f t="shared" si="362"/>
        <v>0</v>
      </c>
      <c r="AD1854" s="372">
        <f t="shared" si="362"/>
        <v>0</v>
      </c>
      <c r="AE1854" s="372">
        <f t="shared" si="362"/>
        <v>0</v>
      </c>
      <c r="AF1854" s="346">
        <f t="shared" si="360"/>
        <v>0</v>
      </c>
      <c r="AG1854" s="346">
        <f>IF(C1854=Allgemeines!$C$12,SAV!$V1854-SAV!$AH1854,HLOOKUP(Allgemeines!$C$12-1,$AI$4:$AO$2000,ROW(C1854)-3,FALSE)-$AH1854)</f>
        <v>0</v>
      </c>
      <c r="AH1854" s="346">
        <f>HLOOKUP(Allgemeines!$C$12,$AI$4:$AO$2000,ROW(C1854)-3,FALSE)</f>
        <v>0</v>
      </c>
      <c r="AI1854" s="346">
        <f t="shared" si="351"/>
        <v>0</v>
      </c>
      <c r="AJ1854" s="346">
        <f t="shared" si="352"/>
        <v>0</v>
      </c>
      <c r="AK1854" s="346">
        <f t="shared" si="353"/>
        <v>0</v>
      </c>
      <c r="AL1854" s="346">
        <f t="shared" si="354"/>
        <v>0</v>
      </c>
      <c r="AM1854" s="346">
        <f t="shared" si="355"/>
        <v>0</v>
      </c>
      <c r="AN1854" s="346">
        <f t="shared" si="356"/>
        <v>0</v>
      </c>
      <c r="AO1854" s="346">
        <f t="shared" si="357"/>
        <v>0</v>
      </c>
    </row>
    <row r="1855" spans="1:41" x14ac:dyDescent="0.25">
      <c r="A1855" s="369"/>
      <c r="B1855" s="369"/>
      <c r="C1855" s="370"/>
      <c r="D1855" s="369"/>
      <c r="E1855" s="369"/>
      <c r="F1855" s="369"/>
      <c r="G1855" s="344">
        <f t="shared" si="358"/>
        <v>0</v>
      </c>
      <c r="H1855" s="369"/>
      <c r="I1855" s="369"/>
      <c r="J1855" s="369"/>
      <c r="K1855" s="369"/>
      <c r="L1855" s="369"/>
      <c r="M1855" s="369"/>
      <c r="N1855" s="369"/>
      <c r="O1855" s="369"/>
      <c r="P1855" s="371"/>
      <c r="Q1855" s="465">
        <f>IF(C1855&gt;Allgemeines!$C$12,0,SUM(G1855,H1855,J1855,K1855,M1855:N1855)-SUM(I1855,L1855,O1855:P1855))</f>
        <v>0</v>
      </c>
      <c r="R1855" s="369"/>
      <c r="S1855" s="369"/>
      <c r="T1855" s="369"/>
      <c r="U1855" s="369"/>
      <c r="V1855" s="344">
        <f t="shared" si="359"/>
        <v>0</v>
      </c>
      <c r="W1855" s="345">
        <f>IF(ISBLANK($B1855),0,VLOOKUP($B1855,Listen!$A$2:$C$45,2,FALSE))</f>
        <v>0</v>
      </c>
      <c r="X1855" s="345">
        <f>IF(ISBLANK($B1855),0,VLOOKUP($B1855,Listen!$A$2:$C$45,3,FALSE))</f>
        <v>0</v>
      </c>
      <c r="Y1855" s="372">
        <f t="shared" si="361"/>
        <v>0</v>
      </c>
      <c r="Z1855" s="372">
        <f t="shared" si="362"/>
        <v>0</v>
      </c>
      <c r="AA1855" s="372">
        <f t="shared" si="362"/>
        <v>0</v>
      </c>
      <c r="AB1855" s="372">
        <f t="shared" si="362"/>
        <v>0</v>
      </c>
      <c r="AC1855" s="372">
        <f t="shared" si="362"/>
        <v>0</v>
      </c>
      <c r="AD1855" s="372">
        <f t="shared" si="362"/>
        <v>0</v>
      </c>
      <c r="AE1855" s="372">
        <f t="shared" si="362"/>
        <v>0</v>
      </c>
      <c r="AF1855" s="346">
        <f t="shared" si="360"/>
        <v>0</v>
      </c>
      <c r="AG1855" s="346">
        <f>IF(C1855=Allgemeines!$C$12,SAV!$V1855-SAV!$AH1855,HLOOKUP(Allgemeines!$C$12-1,$AI$4:$AO$2000,ROW(C1855)-3,FALSE)-$AH1855)</f>
        <v>0</v>
      </c>
      <c r="AH1855" s="346">
        <f>HLOOKUP(Allgemeines!$C$12,$AI$4:$AO$2000,ROW(C1855)-3,FALSE)</f>
        <v>0</v>
      </c>
      <c r="AI1855" s="346">
        <f t="shared" si="351"/>
        <v>0</v>
      </c>
      <c r="AJ1855" s="346">
        <f t="shared" si="352"/>
        <v>0</v>
      </c>
      <c r="AK1855" s="346">
        <f t="shared" si="353"/>
        <v>0</v>
      </c>
      <c r="AL1855" s="346">
        <f t="shared" si="354"/>
        <v>0</v>
      </c>
      <c r="AM1855" s="346">
        <f t="shared" si="355"/>
        <v>0</v>
      </c>
      <c r="AN1855" s="346">
        <f t="shared" si="356"/>
        <v>0</v>
      </c>
      <c r="AO1855" s="346">
        <f t="shared" si="357"/>
        <v>0</v>
      </c>
    </row>
    <row r="1856" spans="1:41" x14ac:dyDescent="0.25">
      <c r="A1856" s="369"/>
      <c r="B1856" s="369"/>
      <c r="C1856" s="370"/>
      <c r="D1856" s="369"/>
      <c r="E1856" s="369"/>
      <c r="F1856" s="369"/>
      <c r="G1856" s="344">
        <f t="shared" si="358"/>
        <v>0</v>
      </c>
      <c r="H1856" s="369"/>
      <c r="I1856" s="369"/>
      <c r="J1856" s="369"/>
      <c r="K1856" s="369"/>
      <c r="L1856" s="369"/>
      <c r="M1856" s="369"/>
      <c r="N1856" s="369"/>
      <c r="O1856" s="369"/>
      <c r="P1856" s="371"/>
      <c r="Q1856" s="465">
        <f>IF(C1856&gt;Allgemeines!$C$12,0,SUM(G1856,H1856,J1856,K1856,M1856:N1856)-SUM(I1856,L1856,O1856:P1856))</f>
        <v>0</v>
      </c>
      <c r="R1856" s="369"/>
      <c r="S1856" s="369"/>
      <c r="T1856" s="369"/>
      <c r="U1856" s="369"/>
      <c r="V1856" s="344">
        <f t="shared" si="359"/>
        <v>0</v>
      </c>
      <c r="W1856" s="345">
        <f>IF(ISBLANK($B1856),0,VLOOKUP($B1856,Listen!$A$2:$C$45,2,FALSE))</f>
        <v>0</v>
      </c>
      <c r="X1856" s="345">
        <f>IF(ISBLANK($B1856),0,VLOOKUP($B1856,Listen!$A$2:$C$45,3,FALSE))</f>
        <v>0</v>
      </c>
      <c r="Y1856" s="372">
        <f t="shared" si="361"/>
        <v>0</v>
      </c>
      <c r="Z1856" s="372">
        <f t="shared" si="362"/>
        <v>0</v>
      </c>
      <c r="AA1856" s="372">
        <f t="shared" si="362"/>
        <v>0</v>
      </c>
      <c r="AB1856" s="372">
        <f t="shared" si="362"/>
        <v>0</v>
      </c>
      <c r="AC1856" s="372">
        <f t="shared" si="362"/>
        <v>0</v>
      </c>
      <c r="AD1856" s="372">
        <f t="shared" si="362"/>
        <v>0</v>
      </c>
      <c r="AE1856" s="372">
        <f t="shared" si="362"/>
        <v>0</v>
      </c>
      <c r="AF1856" s="346">
        <f t="shared" si="360"/>
        <v>0</v>
      </c>
      <c r="AG1856" s="346">
        <f>IF(C1856=Allgemeines!$C$12,SAV!$V1856-SAV!$AH1856,HLOOKUP(Allgemeines!$C$12-1,$AI$4:$AO$2000,ROW(C1856)-3,FALSE)-$AH1856)</f>
        <v>0</v>
      </c>
      <c r="AH1856" s="346">
        <f>HLOOKUP(Allgemeines!$C$12,$AI$4:$AO$2000,ROW(C1856)-3,FALSE)</f>
        <v>0</v>
      </c>
      <c r="AI1856" s="346">
        <f t="shared" si="351"/>
        <v>0</v>
      </c>
      <c r="AJ1856" s="346">
        <f t="shared" si="352"/>
        <v>0</v>
      </c>
      <c r="AK1856" s="346">
        <f t="shared" si="353"/>
        <v>0</v>
      </c>
      <c r="AL1856" s="346">
        <f t="shared" si="354"/>
        <v>0</v>
      </c>
      <c r="AM1856" s="346">
        <f t="shared" si="355"/>
        <v>0</v>
      </c>
      <c r="AN1856" s="346">
        <f t="shared" si="356"/>
        <v>0</v>
      </c>
      <c r="AO1856" s="346">
        <f t="shared" si="357"/>
        <v>0</v>
      </c>
    </row>
    <row r="1857" spans="1:41" x14ac:dyDescent="0.25">
      <c r="A1857" s="369"/>
      <c r="B1857" s="369"/>
      <c r="C1857" s="370"/>
      <c r="D1857" s="369"/>
      <c r="E1857" s="369"/>
      <c r="F1857" s="369"/>
      <c r="G1857" s="344">
        <f t="shared" si="358"/>
        <v>0</v>
      </c>
      <c r="H1857" s="369"/>
      <c r="I1857" s="369"/>
      <c r="J1857" s="369"/>
      <c r="K1857" s="369"/>
      <c r="L1857" s="369"/>
      <c r="M1857" s="369"/>
      <c r="N1857" s="369"/>
      <c r="O1857" s="369"/>
      <c r="P1857" s="371"/>
      <c r="Q1857" s="465">
        <f>IF(C1857&gt;Allgemeines!$C$12,0,SUM(G1857,H1857,J1857,K1857,M1857:N1857)-SUM(I1857,L1857,O1857:P1857))</f>
        <v>0</v>
      </c>
      <c r="R1857" s="369"/>
      <c r="S1857" s="369"/>
      <c r="T1857" s="369"/>
      <c r="U1857" s="369"/>
      <c r="V1857" s="344">
        <f t="shared" si="359"/>
        <v>0</v>
      </c>
      <c r="W1857" s="345">
        <f>IF(ISBLANK($B1857),0,VLOOKUP($B1857,Listen!$A$2:$C$45,2,FALSE))</f>
        <v>0</v>
      </c>
      <c r="X1857" s="345">
        <f>IF(ISBLANK($B1857),0,VLOOKUP($B1857,Listen!$A$2:$C$45,3,FALSE))</f>
        <v>0</v>
      </c>
      <c r="Y1857" s="372">
        <f t="shared" si="361"/>
        <v>0</v>
      </c>
      <c r="Z1857" s="372">
        <f t="shared" si="362"/>
        <v>0</v>
      </c>
      <c r="AA1857" s="372">
        <f t="shared" si="362"/>
        <v>0</v>
      </c>
      <c r="AB1857" s="372">
        <f t="shared" si="362"/>
        <v>0</v>
      </c>
      <c r="AC1857" s="372">
        <f t="shared" si="362"/>
        <v>0</v>
      </c>
      <c r="AD1857" s="372">
        <f t="shared" si="362"/>
        <v>0</v>
      </c>
      <c r="AE1857" s="372">
        <f t="shared" si="362"/>
        <v>0</v>
      </c>
      <c r="AF1857" s="346">
        <f t="shared" si="360"/>
        <v>0</v>
      </c>
      <c r="AG1857" s="346">
        <f>IF(C1857=Allgemeines!$C$12,SAV!$V1857-SAV!$AH1857,HLOOKUP(Allgemeines!$C$12-1,$AI$4:$AO$2000,ROW(C1857)-3,FALSE)-$AH1857)</f>
        <v>0</v>
      </c>
      <c r="AH1857" s="346">
        <f>HLOOKUP(Allgemeines!$C$12,$AI$4:$AO$2000,ROW(C1857)-3,FALSE)</f>
        <v>0</v>
      </c>
      <c r="AI1857" s="346">
        <f t="shared" si="351"/>
        <v>0</v>
      </c>
      <c r="AJ1857" s="346">
        <f t="shared" si="352"/>
        <v>0</v>
      </c>
      <c r="AK1857" s="346">
        <f t="shared" si="353"/>
        <v>0</v>
      </c>
      <c r="AL1857" s="346">
        <f t="shared" si="354"/>
        <v>0</v>
      </c>
      <c r="AM1857" s="346">
        <f t="shared" si="355"/>
        <v>0</v>
      </c>
      <c r="AN1857" s="346">
        <f t="shared" si="356"/>
        <v>0</v>
      </c>
      <c r="AO1857" s="346">
        <f t="shared" si="357"/>
        <v>0</v>
      </c>
    </row>
    <row r="1858" spans="1:41" x14ac:dyDescent="0.25">
      <c r="A1858" s="369"/>
      <c r="B1858" s="369"/>
      <c r="C1858" s="370"/>
      <c r="D1858" s="369"/>
      <c r="E1858" s="369"/>
      <c r="F1858" s="369"/>
      <c r="G1858" s="344">
        <f t="shared" si="358"/>
        <v>0</v>
      </c>
      <c r="H1858" s="369"/>
      <c r="I1858" s="369"/>
      <c r="J1858" s="369"/>
      <c r="K1858" s="369"/>
      <c r="L1858" s="369"/>
      <c r="M1858" s="369"/>
      <c r="N1858" s="369"/>
      <c r="O1858" s="369"/>
      <c r="P1858" s="371"/>
      <c r="Q1858" s="465">
        <f>IF(C1858&gt;Allgemeines!$C$12,0,SUM(G1858,H1858,J1858,K1858,M1858:N1858)-SUM(I1858,L1858,O1858:P1858))</f>
        <v>0</v>
      </c>
      <c r="R1858" s="369"/>
      <c r="S1858" s="369"/>
      <c r="T1858" s="369"/>
      <c r="U1858" s="369"/>
      <c r="V1858" s="344">
        <f t="shared" si="359"/>
        <v>0</v>
      </c>
      <c r="W1858" s="345">
        <f>IF(ISBLANK($B1858),0,VLOOKUP($B1858,Listen!$A$2:$C$45,2,FALSE))</f>
        <v>0</v>
      </c>
      <c r="X1858" s="345">
        <f>IF(ISBLANK($B1858),0,VLOOKUP($B1858,Listen!$A$2:$C$45,3,FALSE))</f>
        <v>0</v>
      </c>
      <c r="Y1858" s="372">
        <f t="shared" si="361"/>
        <v>0</v>
      </c>
      <c r="Z1858" s="372">
        <f t="shared" si="362"/>
        <v>0</v>
      </c>
      <c r="AA1858" s="372">
        <f t="shared" si="362"/>
        <v>0</v>
      </c>
      <c r="AB1858" s="372">
        <f t="shared" si="362"/>
        <v>0</v>
      </c>
      <c r="AC1858" s="372">
        <f t="shared" si="362"/>
        <v>0</v>
      </c>
      <c r="AD1858" s="372">
        <f t="shared" si="362"/>
        <v>0</v>
      </c>
      <c r="AE1858" s="372">
        <f t="shared" si="362"/>
        <v>0</v>
      </c>
      <c r="AF1858" s="346">
        <f t="shared" si="360"/>
        <v>0</v>
      </c>
      <c r="AG1858" s="346">
        <f>IF(C1858=Allgemeines!$C$12,SAV!$V1858-SAV!$AH1858,HLOOKUP(Allgemeines!$C$12-1,$AI$4:$AO$2000,ROW(C1858)-3,FALSE)-$AH1858)</f>
        <v>0</v>
      </c>
      <c r="AH1858" s="346">
        <f>HLOOKUP(Allgemeines!$C$12,$AI$4:$AO$2000,ROW(C1858)-3,FALSE)</f>
        <v>0</v>
      </c>
      <c r="AI1858" s="346">
        <f t="shared" si="351"/>
        <v>0</v>
      </c>
      <c r="AJ1858" s="346">
        <f t="shared" si="352"/>
        <v>0</v>
      </c>
      <c r="AK1858" s="346">
        <f t="shared" si="353"/>
        <v>0</v>
      </c>
      <c r="AL1858" s="346">
        <f t="shared" si="354"/>
        <v>0</v>
      </c>
      <c r="AM1858" s="346">
        <f t="shared" si="355"/>
        <v>0</v>
      </c>
      <c r="AN1858" s="346">
        <f t="shared" si="356"/>
        <v>0</v>
      </c>
      <c r="AO1858" s="346">
        <f t="shared" si="357"/>
        <v>0</v>
      </c>
    </row>
    <row r="1859" spans="1:41" x14ac:dyDescent="0.25">
      <c r="A1859" s="369"/>
      <c r="B1859" s="369"/>
      <c r="C1859" s="370"/>
      <c r="D1859" s="369"/>
      <c r="E1859" s="369"/>
      <c r="F1859" s="369"/>
      <c r="G1859" s="344">
        <f t="shared" si="358"/>
        <v>0</v>
      </c>
      <c r="H1859" s="369"/>
      <c r="I1859" s="369"/>
      <c r="J1859" s="369"/>
      <c r="K1859" s="369"/>
      <c r="L1859" s="369"/>
      <c r="M1859" s="369"/>
      <c r="N1859" s="369"/>
      <c r="O1859" s="369"/>
      <c r="P1859" s="371"/>
      <c r="Q1859" s="465">
        <f>IF(C1859&gt;Allgemeines!$C$12,0,SUM(G1859,H1859,J1859,K1859,M1859:N1859)-SUM(I1859,L1859,O1859:P1859))</f>
        <v>0</v>
      </c>
      <c r="R1859" s="369"/>
      <c r="S1859" s="369"/>
      <c r="T1859" s="369"/>
      <c r="U1859" s="369"/>
      <c r="V1859" s="344">
        <f t="shared" si="359"/>
        <v>0</v>
      </c>
      <c r="W1859" s="345">
        <f>IF(ISBLANK($B1859),0,VLOOKUP($B1859,Listen!$A$2:$C$45,2,FALSE))</f>
        <v>0</v>
      </c>
      <c r="X1859" s="345">
        <f>IF(ISBLANK($B1859),0,VLOOKUP($B1859,Listen!$A$2:$C$45,3,FALSE))</f>
        <v>0</v>
      </c>
      <c r="Y1859" s="372">
        <f t="shared" si="361"/>
        <v>0</v>
      </c>
      <c r="Z1859" s="372">
        <f t="shared" si="362"/>
        <v>0</v>
      </c>
      <c r="AA1859" s="372">
        <f t="shared" si="362"/>
        <v>0</v>
      </c>
      <c r="AB1859" s="372">
        <f t="shared" ref="Z1859:AE1901" si="363">$W1859</f>
        <v>0</v>
      </c>
      <c r="AC1859" s="372">
        <f t="shared" si="363"/>
        <v>0</v>
      </c>
      <c r="AD1859" s="372">
        <f t="shared" si="363"/>
        <v>0</v>
      </c>
      <c r="AE1859" s="372">
        <f t="shared" si="363"/>
        <v>0</v>
      </c>
      <c r="AF1859" s="346">
        <f t="shared" si="360"/>
        <v>0</v>
      </c>
      <c r="AG1859" s="346">
        <f>IF(C1859=Allgemeines!$C$12,SAV!$V1859-SAV!$AH1859,HLOOKUP(Allgemeines!$C$12-1,$AI$4:$AO$2000,ROW(C1859)-3,FALSE)-$AH1859)</f>
        <v>0</v>
      </c>
      <c r="AH1859" s="346">
        <f>HLOOKUP(Allgemeines!$C$12,$AI$4:$AO$2000,ROW(C1859)-3,FALSE)</f>
        <v>0</v>
      </c>
      <c r="AI1859" s="346">
        <f t="shared" si="351"/>
        <v>0</v>
      </c>
      <c r="AJ1859" s="346">
        <f t="shared" si="352"/>
        <v>0</v>
      </c>
      <c r="AK1859" s="346">
        <f t="shared" si="353"/>
        <v>0</v>
      </c>
      <c r="AL1859" s="346">
        <f t="shared" si="354"/>
        <v>0</v>
      </c>
      <c r="AM1859" s="346">
        <f t="shared" si="355"/>
        <v>0</v>
      </c>
      <c r="AN1859" s="346">
        <f t="shared" si="356"/>
        <v>0</v>
      </c>
      <c r="AO1859" s="346">
        <f t="shared" si="357"/>
        <v>0</v>
      </c>
    </row>
    <row r="1860" spans="1:41" x14ac:dyDescent="0.25">
      <c r="A1860" s="369"/>
      <c r="B1860" s="369"/>
      <c r="C1860" s="370"/>
      <c r="D1860" s="369"/>
      <c r="E1860" s="369"/>
      <c r="F1860" s="369"/>
      <c r="G1860" s="344">
        <f t="shared" si="358"/>
        <v>0</v>
      </c>
      <c r="H1860" s="369"/>
      <c r="I1860" s="369"/>
      <c r="J1860" s="369"/>
      <c r="K1860" s="369"/>
      <c r="L1860" s="369"/>
      <c r="M1860" s="369"/>
      <c r="N1860" s="369"/>
      <c r="O1860" s="369"/>
      <c r="P1860" s="371"/>
      <c r="Q1860" s="465">
        <f>IF(C1860&gt;Allgemeines!$C$12,0,SUM(G1860,H1860,J1860,K1860,M1860:N1860)-SUM(I1860,L1860,O1860:P1860))</f>
        <v>0</v>
      </c>
      <c r="R1860" s="369"/>
      <c r="S1860" s="369"/>
      <c r="T1860" s="369"/>
      <c r="U1860" s="369"/>
      <c r="V1860" s="344">
        <f t="shared" si="359"/>
        <v>0</v>
      </c>
      <c r="W1860" s="345">
        <f>IF(ISBLANK($B1860),0,VLOOKUP($B1860,Listen!$A$2:$C$45,2,FALSE))</f>
        <v>0</v>
      </c>
      <c r="X1860" s="345">
        <f>IF(ISBLANK($B1860),0,VLOOKUP($B1860,Listen!$A$2:$C$45,3,FALSE))</f>
        <v>0</v>
      </c>
      <c r="Y1860" s="372">
        <f t="shared" si="361"/>
        <v>0</v>
      </c>
      <c r="Z1860" s="372">
        <f t="shared" si="363"/>
        <v>0</v>
      </c>
      <c r="AA1860" s="372">
        <f t="shared" si="363"/>
        <v>0</v>
      </c>
      <c r="AB1860" s="372">
        <f t="shared" si="363"/>
        <v>0</v>
      </c>
      <c r="AC1860" s="372">
        <f t="shared" si="363"/>
        <v>0</v>
      </c>
      <c r="AD1860" s="372">
        <f t="shared" si="363"/>
        <v>0</v>
      </c>
      <c r="AE1860" s="372">
        <f t="shared" si="363"/>
        <v>0</v>
      </c>
      <c r="AF1860" s="346">
        <f t="shared" si="360"/>
        <v>0</v>
      </c>
      <c r="AG1860" s="346">
        <f>IF(C1860=Allgemeines!$C$12,SAV!$V1860-SAV!$AH1860,HLOOKUP(Allgemeines!$C$12-1,$AI$4:$AO$2000,ROW(C1860)-3,FALSE)-$AH1860)</f>
        <v>0</v>
      </c>
      <c r="AH1860" s="346">
        <f>HLOOKUP(Allgemeines!$C$12,$AI$4:$AO$2000,ROW(C1860)-3,FALSE)</f>
        <v>0</v>
      </c>
      <c r="AI1860" s="346">
        <f t="shared" si="351"/>
        <v>0</v>
      </c>
      <c r="AJ1860" s="346">
        <f t="shared" si="352"/>
        <v>0</v>
      </c>
      <c r="AK1860" s="346">
        <f t="shared" si="353"/>
        <v>0</v>
      </c>
      <c r="AL1860" s="346">
        <f t="shared" si="354"/>
        <v>0</v>
      </c>
      <c r="AM1860" s="346">
        <f t="shared" si="355"/>
        <v>0</v>
      </c>
      <c r="AN1860" s="346">
        <f t="shared" si="356"/>
        <v>0</v>
      </c>
      <c r="AO1860" s="346">
        <f t="shared" si="357"/>
        <v>0</v>
      </c>
    </row>
    <row r="1861" spans="1:41" x14ac:dyDescent="0.25">
      <c r="A1861" s="369"/>
      <c r="B1861" s="369"/>
      <c r="C1861" s="370"/>
      <c r="D1861" s="369"/>
      <c r="E1861" s="369"/>
      <c r="F1861" s="369"/>
      <c r="G1861" s="344">
        <f t="shared" si="358"/>
        <v>0</v>
      </c>
      <c r="H1861" s="369"/>
      <c r="I1861" s="369"/>
      <c r="J1861" s="369"/>
      <c r="K1861" s="369"/>
      <c r="L1861" s="369"/>
      <c r="M1861" s="369"/>
      <c r="N1861" s="369"/>
      <c r="O1861" s="369"/>
      <c r="P1861" s="371"/>
      <c r="Q1861" s="465">
        <f>IF(C1861&gt;Allgemeines!$C$12,0,SUM(G1861,H1861,J1861,K1861,M1861:N1861)-SUM(I1861,L1861,O1861:P1861))</f>
        <v>0</v>
      </c>
      <c r="R1861" s="369"/>
      <c r="S1861" s="369"/>
      <c r="T1861" s="369"/>
      <c r="U1861" s="369"/>
      <c r="V1861" s="344">
        <f t="shared" si="359"/>
        <v>0</v>
      </c>
      <c r="W1861" s="345">
        <f>IF(ISBLANK($B1861),0,VLOOKUP($B1861,Listen!$A$2:$C$45,2,FALSE))</f>
        <v>0</v>
      </c>
      <c r="X1861" s="345">
        <f>IF(ISBLANK($B1861),0,VLOOKUP($B1861,Listen!$A$2:$C$45,3,FALSE))</f>
        <v>0</v>
      </c>
      <c r="Y1861" s="372">
        <f t="shared" si="361"/>
        <v>0</v>
      </c>
      <c r="Z1861" s="372">
        <f t="shared" si="363"/>
        <v>0</v>
      </c>
      <c r="AA1861" s="372">
        <f t="shared" si="363"/>
        <v>0</v>
      </c>
      <c r="AB1861" s="372">
        <f t="shared" si="363"/>
        <v>0</v>
      </c>
      <c r="AC1861" s="372">
        <f t="shared" si="363"/>
        <v>0</v>
      </c>
      <c r="AD1861" s="372">
        <f t="shared" si="363"/>
        <v>0</v>
      </c>
      <c r="AE1861" s="372">
        <f t="shared" si="363"/>
        <v>0</v>
      </c>
      <c r="AF1861" s="346">
        <f t="shared" si="360"/>
        <v>0</v>
      </c>
      <c r="AG1861" s="346">
        <f>IF(C1861=Allgemeines!$C$12,SAV!$V1861-SAV!$AH1861,HLOOKUP(Allgemeines!$C$12-1,$AI$4:$AO$2000,ROW(C1861)-3,FALSE)-$AH1861)</f>
        <v>0</v>
      </c>
      <c r="AH1861" s="346">
        <f>HLOOKUP(Allgemeines!$C$12,$AI$4:$AO$2000,ROW(C1861)-3,FALSE)</f>
        <v>0</v>
      </c>
      <c r="AI1861" s="346">
        <f t="shared" ref="AI1861:AI1924" si="364">IF(OR($C1861=0,$V1861=0),0,IF($C1861&lt;=AI$4,$V1861-$V1861/Y1861*(AI$4-$C1861+1),0))</f>
        <v>0</v>
      </c>
      <c r="AJ1861" s="346">
        <f t="shared" ref="AJ1861:AJ1924" si="365">IF(OR($C1861=0,$V1861=0,Z1861-(AJ$4-$C1861)=0),0,IF($C1861&lt;AJ$4,AI1861-AI1861/(Z1861-(AJ$4-$C1861)),IF($C1861=AJ$4,$V1861-$V1861/Z1861,0)))</f>
        <v>0</v>
      </c>
      <c r="AK1861" s="346">
        <f t="shared" ref="AK1861:AK1924" si="366">IF(OR($C1861=0,$V1861=0,AA1861-(AK$4-$C1861)=0),0,IF($C1861&lt;AK$4,AJ1861-AJ1861/(AA1861-(AK$4-$C1861)),IF($C1861=AK$4,$V1861-$V1861/AA1861,0)))</f>
        <v>0</v>
      </c>
      <c r="AL1861" s="346">
        <f t="shared" ref="AL1861:AL1924" si="367">IF(OR($C1861=0,$V1861=0,AB1861-(AL$4-$C1861)=0),0,IF($C1861&lt;AL$4,AK1861-AK1861/(AB1861-(AL$4-$C1861)),IF($C1861=AL$4,$V1861-$V1861/AB1861,0)))</f>
        <v>0</v>
      </c>
      <c r="AM1861" s="346">
        <f t="shared" ref="AM1861:AM1924" si="368">IF(OR($C1861=0,$V1861=0,AC1861-(AM$4-$C1861)=0),0,IF($C1861&lt;AM$4,AL1861-AL1861/(AC1861-(AM$4-$C1861)),IF($C1861=AM$4,$V1861-$V1861/AC1861,0)))</f>
        <v>0</v>
      </c>
      <c r="AN1861" s="346">
        <f t="shared" ref="AN1861:AN1924" si="369">IF(OR($C1861=0,$V1861=0,AD1861-(AN$4-$C1861)=0),0,IF($C1861&lt;AN$4,AM1861-AM1861/(AD1861-(AN$4-$C1861)),IF($C1861=AN$4,$V1861-$V1861/AD1861,0)))</f>
        <v>0</v>
      </c>
      <c r="AO1861" s="346">
        <f t="shared" ref="AO1861:AO1924" si="370">IF(OR($C1861=0,$V1861=0,AE1861-(AO$4-$C1861)=0),0,IF($C1861&lt;AO$4,AN1861-AN1861/(AE1861-(AO$4-$C1861)),IF($C1861=AO$4,$V1861-$V1861/AE1861,0)))</f>
        <v>0</v>
      </c>
    </row>
    <row r="1862" spans="1:41" x14ac:dyDescent="0.25">
      <c r="A1862" s="369"/>
      <c r="B1862" s="369"/>
      <c r="C1862" s="370"/>
      <c r="D1862" s="369"/>
      <c r="E1862" s="369"/>
      <c r="F1862" s="369"/>
      <c r="G1862" s="344">
        <f t="shared" ref="G1862:G1925" si="371">D1862*E1862/100</f>
        <v>0</v>
      </c>
      <c r="H1862" s="369"/>
      <c r="I1862" s="369"/>
      <c r="J1862" s="369"/>
      <c r="K1862" s="369"/>
      <c r="L1862" s="369"/>
      <c r="M1862" s="369"/>
      <c r="N1862" s="369"/>
      <c r="O1862" s="369"/>
      <c r="P1862" s="371"/>
      <c r="Q1862" s="465">
        <f>IF(C1862&gt;Allgemeines!$C$12,0,SUM(G1862,H1862,J1862,K1862,M1862:N1862)-SUM(I1862,L1862,O1862:P1862))</f>
        <v>0</v>
      </c>
      <c r="R1862" s="369"/>
      <c r="S1862" s="369"/>
      <c r="T1862" s="369"/>
      <c r="U1862" s="369"/>
      <c r="V1862" s="344">
        <f t="shared" ref="V1862:V1925" si="372">Q1862-SUM(R1862:U1862)</f>
        <v>0</v>
      </c>
      <c r="W1862" s="345">
        <f>IF(ISBLANK($B1862),0,VLOOKUP($B1862,Listen!$A$2:$C$45,2,FALSE))</f>
        <v>0</v>
      </c>
      <c r="X1862" s="345">
        <f>IF(ISBLANK($B1862),0,VLOOKUP($B1862,Listen!$A$2:$C$45,3,FALSE))</f>
        <v>0</v>
      </c>
      <c r="Y1862" s="372">
        <f t="shared" si="361"/>
        <v>0</v>
      </c>
      <c r="Z1862" s="372">
        <f t="shared" si="363"/>
        <v>0</v>
      </c>
      <c r="AA1862" s="372">
        <f t="shared" si="363"/>
        <v>0</v>
      </c>
      <c r="AB1862" s="372">
        <f t="shared" si="363"/>
        <v>0</v>
      </c>
      <c r="AC1862" s="372">
        <f t="shared" si="363"/>
        <v>0</v>
      </c>
      <c r="AD1862" s="372">
        <f t="shared" si="363"/>
        <v>0</v>
      </c>
      <c r="AE1862" s="372">
        <f t="shared" si="363"/>
        <v>0</v>
      </c>
      <c r="AF1862" s="346">
        <f t="shared" ref="AF1862:AF1925" si="373">AH1862+AG1862</f>
        <v>0</v>
      </c>
      <c r="AG1862" s="346">
        <f>IF(C1862=Allgemeines!$C$12,SAV!$V1862-SAV!$AH1862,HLOOKUP(Allgemeines!$C$12-1,$AI$4:$AO$2000,ROW(C1862)-3,FALSE)-$AH1862)</f>
        <v>0</v>
      </c>
      <c r="AH1862" s="346">
        <f>HLOOKUP(Allgemeines!$C$12,$AI$4:$AO$2000,ROW(C1862)-3,FALSE)</f>
        <v>0</v>
      </c>
      <c r="AI1862" s="346">
        <f t="shared" si="364"/>
        <v>0</v>
      </c>
      <c r="AJ1862" s="346">
        <f t="shared" si="365"/>
        <v>0</v>
      </c>
      <c r="AK1862" s="346">
        <f t="shared" si="366"/>
        <v>0</v>
      </c>
      <c r="AL1862" s="346">
        <f t="shared" si="367"/>
        <v>0</v>
      </c>
      <c r="AM1862" s="346">
        <f t="shared" si="368"/>
        <v>0</v>
      </c>
      <c r="AN1862" s="346">
        <f t="shared" si="369"/>
        <v>0</v>
      </c>
      <c r="AO1862" s="346">
        <f t="shared" si="370"/>
        <v>0</v>
      </c>
    </row>
    <row r="1863" spans="1:41" x14ac:dyDescent="0.25">
      <c r="A1863" s="369"/>
      <c r="B1863" s="369"/>
      <c r="C1863" s="370"/>
      <c r="D1863" s="369"/>
      <c r="E1863" s="369"/>
      <c r="F1863" s="369"/>
      <c r="G1863" s="344">
        <f t="shared" si="371"/>
        <v>0</v>
      </c>
      <c r="H1863" s="369"/>
      <c r="I1863" s="369"/>
      <c r="J1863" s="369"/>
      <c r="K1863" s="369"/>
      <c r="L1863" s="369"/>
      <c r="M1863" s="369"/>
      <c r="N1863" s="369"/>
      <c r="O1863" s="369"/>
      <c r="P1863" s="371"/>
      <c r="Q1863" s="465">
        <f>IF(C1863&gt;Allgemeines!$C$12,0,SUM(G1863,H1863,J1863,K1863,M1863:N1863)-SUM(I1863,L1863,O1863:P1863))</f>
        <v>0</v>
      </c>
      <c r="R1863" s="369"/>
      <c r="S1863" s="369"/>
      <c r="T1863" s="369"/>
      <c r="U1863" s="369"/>
      <c r="V1863" s="344">
        <f t="shared" si="372"/>
        <v>0</v>
      </c>
      <c r="W1863" s="345">
        <f>IF(ISBLANK($B1863),0,VLOOKUP($B1863,Listen!$A$2:$C$45,2,FALSE))</f>
        <v>0</v>
      </c>
      <c r="X1863" s="345">
        <f>IF(ISBLANK($B1863),0,VLOOKUP($B1863,Listen!$A$2:$C$45,3,FALSE))</f>
        <v>0</v>
      </c>
      <c r="Y1863" s="372">
        <f t="shared" si="361"/>
        <v>0</v>
      </c>
      <c r="Z1863" s="372">
        <f t="shared" si="363"/>
        <v>0</v>
      </c>
      <c r="AA1863" s="372">
        <f t="shared" si="363"/>
        <v>0</v>
      </c>
      <c r="AB1863" s="372">
        <f t="shared" si="363"/>
        <v>0</v>
      </c>
      <c r="AC1863" s="372">
        <f t="shared" si="363"/>
        <v>0</v>
      </c>
      <c r="AD1863" s="372">
        <f t="shared" si="363"/>
        <v>0</v>
      </c>
      <c r="AE1863" s="372">
        <f t="shared" si="363"/>
        <v>0</v>
      </c>
      <c r="AF1863" s="346">
        <f t="shared" si="373"/>
        <v>0</v>
      </c>
      <c r="AG1863" s="346">
        <f>IF(C1863=Allgemeines!$C$12,SAV!$V1863-SAV!$AH1863,HLOOKUP(Allgemeines!$C$12-1,$AI$4:$AO$2000,ROW(C1863)-3,FALSE)-$AH1863)</f>
        <v>0</v>
      </c>
      <c r="AH1863" s="346">
        <f>HLOOKUP(Allgemeines!$C$12,$AI$4:$AO$2000,ROW(C1863)-3,FALSE)</f>
        <v>0</v>
      </c>
      <c r="AI1863" s="346">
        <f t="shared" si="364"/>
        <v>0</v>
      </c>
      <c r="AJ1863" s="346">
        <f t="shared" si="365"/>
        <v>0</v>
      </c>
      <c r="AK1863" s="346">
        <f t="shared" si="366"/>
        <v>0</v>
      </c>
      <c r="AL1863" s="346">
        <f t="shared" si="367"/>
        <v>0</v>
      </c>
      <c r="AM1863" s="346">
        <f t="shared" si="368"/>
        <v>0</v>
      </c>
      <c r="AN1863" s="346">
        <f t="shared" si="369"/>
        <v>0</v>
      </c>
      <c r="AO1863" s="346">
        <f t="shared" si="370"/>
        <v>0</v>
      </c>
    </row>
    <row r="1864" spans="1:41" x14ac:dyDescent="0.25">
      <c r="A1864" s="369"/>
      <c r="B1864" s="369"/>
      <c r="C1864" s="370"/>
      <c r="D1864" s="369"/>
      <c r="E1864" s="369"/>
      <c r="F1864" s="369"/>
      <c r="G1864" s="344">
        <f t="shared" si="371"/>
        <v>0</v>
      </c>
      <c r="H1864" s="369"/>
      <c r="I1864" s="369"/>
      <c r="J1864" s="369"/>
      <c r="K1864" s="369"/>
      <c r="L1864" s="369"/>
      <c r="M1864" s="369"/>
      <c r="N1864" s="369"/>
      <c r="O1864" s="369"/>
      <c r="P1864" s="371"/>
      <c r="Q1864" s="465">
        <f>IF(C1864&gt;Allgemeines!$C$12,0,SUM(G1864,H1864,J1864,K1864,M1864:N1864)-SUM(I1864,L1864,O1864:P1864))</f>
        <v>0</v>
      </c>
      <c r="R1864" s="369"/>
      <c r="S1864" s="369"/>
      <c r="T1864" s="369"/>
      <c r="U1864" s="369"/>
      <c r="V1864" s="344">
        <f t="shared" si="372"/>
        <v>0</v>
      </c>
      <c r="W1864" s="345">
        <f>IF(ISBLANK($B1864),0,VLOOKUP($B1864,Listen!$A$2:$C$45,2,FALSE))</f>
        <v>0</v>
      </c>
      <c r="X1864" s="345">
        <f>IF(ISBLANK($B1864),0,VLOOKUP($B1864,Listen!$A$2:$C$45,3,FALSE))</f>
        <v>0</v>
      </c>
      <c r="Y1864" s="372">
        <f t="shared" si="361"/>
        <v>0</v>
      </c>
      <c r="Z1864" s="372">
        <f t="shared" si="363"/>
        <v>0</v>
      </c>
      <c r="AA1864" s="372">
        <f t="shared" si="363"/>
        <v>0</v>
      </c>
      <c r="AB1864" s="372">
        <f t="shared" si="363"/>
        <v>0</v>
      </c>
      <c r="AC1864" s="372">
        <f t="shared" si="363"/>
        <v>0</v>
      </c>
      <c r="AD1864" s="372">
        <f t="shared" si="363"/>
        <v>0</v>
      </c>
      <c r="AE1864" s="372">
        <f t="shared" si="363"/>
        <v>0</v>
      </c>
      <c r="AF1864" s="346">
        <f t="shared" si="373"/>
        <v>0</v>
      </c>
      <c r="AG1864" s="346">
        <f>IF(C1864=Allgemeines!$C$12,SAV!$V1864-SAV!$AH1864,HLOOKUP(Allgemeines!$C$12-1,$AI$4:$AO$2000,ROW(C1864)-3,FALSE)-$AH1864)</f>
        <v>0</v>
      </c>
      <c r="AH1864" s="346">
        <f>HLOOKUP(Allgemeines!$C$12,$AI$4:$AO$2000,ROW(C1864)-3,FALSE)</f>
        <v>0</v>
      </c>
      <c r="AI1864" s="346">
        <f t="shared" si="364"/>
        <v>0</v>
      </c>
      <c r="AJ1864" s="346">
        <f t="shared" si="365"/>
        <v>0</v>
      </c>
      <c r="AK1864" s="346">
        <f t="shared" si="366"/>
        <v>0</v>
      </c>
      <c r="AL1864" s="346">
        <f t="shared" si="367"/>
        <v>0</v>
      </c>
      <c r="AM1864" s="346">
        <f t="shared" si="368"/>
        <v>0</v>
      </c>
      <c r="AN1864" s="346">
        <f t="shared" si="369"/>
        <v>0</v>
      </c>
      <c r="AO1864" s="346">
        <f t="shared" si="370"/>
        <v>0</v>
      </c>
    </row>
    <row r="1865" spans="1:41" x14ac:dyDescent="0.25">
      <c r="A1865" s="369"/>
      <c r="B1865" s="369"/>
      <c r="C1865" s="370"/>
      <c r="D1865" s="369"/>
      <c r="E1865" s="369"/>
      <c r="F1865" s="369"/>
      <c r="G1865" s="344">
        <f t="shared" si="371"/>
        <v>0</v>
      </c>
      <c r="H1865" s="369"/>
      <c r="I1865" s="369"/>
      <c r="J1865" s="369"/>
      <c r="K1865" s="369"/>
      <c r="L1865" s="369"/>
      <c r="M1865" s="369"/>
      <c r="N1865" s="369"/>
      <c r="O1865" s="369"/>
      <c r="P1865" s="371"/>
      <c r="Q1865" s="465">
        <f>IF(C1865&gt;Allgemeines!$C$12,0,SUM(G1865,H1865,J1865,K1865,M1865:N1865)-SUM(I1865,L1865,O1865:P1865))</f>
        <v>0</v>
      </c>
      <c r="R1865" s="369"/>
      <c r="S1865" s="369"/>
      <c r="T1865" s="369"/>
      <c r="U1865" s="369"/>
      <c r="V1865" s="344">
        <f t="shared" si="372"/>
        <v>0</v>
      </c>
      <c r="W1865" s="345">
        <f>IF(ISBLANK($B1865),0,VLOOKUP($B1865,Listen!$A$2:$C$45,2,FALSE))</f>
        <v>0</v>
      </c>
      <c r="X1865" s="345">
        <f>IF(ISBLANK($B1865),0,VLOOKUP($B1865,Listen!$A$2:$C$45,3,FALSE))</f>
        <v>0</v>
      </c>
      <c r="Y1865" s="372">
        <f t="shared" si="361"/>
        <v>0</v>
      </c>
      <c r="Z1865" s="372">
        <f t="shared" si="363"/>
        <v>0</v>
      </c>
      <c r="AA1865" s="372">
        <f t="shared" si="363"/>
        <v>0</v>
      </c>
      <c r="AB1865" s="372">
        <f t="shared" si="363"/>
        <v>0</v>
      </c>
      <c r="AC1865" s="372">
        <f t="shared" si="363"/>
        <v>0</v>
      </c>
      <c r="AD1865" s="372">
        <f t="shared" si="363"/>
        <v>0</v>
      </c>
      <c r="AE1865" s="372">
        <f t="shared" si="363"/>
        <v>0</v>
      </c>
      <c r="AF1865" s="346">
        <f t="shared" si="373"/>
        <v>0</v>
      </c>
      <c r="AG1865" s="346">
        <f>IF(C1865=Allgemeines!$C$12,SAV!$V1865-SAV!$AH1865,HLOOKUP(Allgemeines!$C$12-1,$AI$4:$AO$2000,ROW(C1865)-3,FALSE)-$AH1865)</f>
        <v>0</v>
      </c>
      <c r="AH1865" s="346">
        <f>HLOOKUP(Allgemeines!$C$12,$AI$4:$AO$2000,ROW(C1865)-3,FALSE)</f>
        <v>0</v>
      </c>
      <c r="AI1865" s="346">
        <f t="shared" si="364"/>
        <v>0</v>
      </c>
      <c r="AJ1865" s="346">
        <f t="shared" si="365"/>
        <v>0</v>
      </c>
      <c r="AK1865" s="346">
        <f t="shared" si="366"/>
        <v>0</v>
      </c>
      <c r="AL1865" s="346">
        <f t="shared" si="367"/>
        <v>0</v>
      </c>
      <c r="AM1865" s="346">
        <f t="shared" si="368"/>
        <v>0</v>
      </c>
      <c r="AN1865" s="346">
        <f t="shared" si="369"/>
        <v>0</v>
      </c>
      <c r="AO1865" s="346">
        <f t="shared" si="370"/>
        <v>0</v>
      </c>
    </row>
    <row r="1866" spans="1:41" x14ac:dyDescent="0.25">
      <c r="A1866" s="369"/>
      <c r="B1866" s="369"/>
      <c r="C1866" s="370"/>
      <c r="D1866" s="369"/>
      <c r="E1866" s="369"/>
      <c r="F1866" s="369"/>
      <c r="G1866" s="344">
        <f t="shared" si="371"/>
        <v>0</v>
      </c>
      <c r="H1866" s="369"/>
      <c r="I1866" s="369"/>
      <c r="J1866" s="369"/>
      <c r="K1866" s="369"/>
      <c r="L1866" s="369"/>
      <c r="M1866" s="369"/>
      <c r="N1866" s="369"/>
      <c r="O1866" s="369"/>
      <c r="P1866" s="371"/>
      <c r="Q1866" s="465">
        <f>IF(C1866&gt;Allgemeines!$C$12,0,SUM(G1866,H1866,J1866,K1866,M1866:N1866)-SUM(I1866,L1866,O1866:P1866))</f>
        <v>0</v>
      </c>
      <c r="R1866" s="369"/>
      <c r="S1866" s="369"/>
      <c r="T1866" s="369"/>
      <c r="U1866" s="369"/>
      <c r="V1866" s="344">
        <f t="shared" si="372"/>
        <v>0</v>
      </c>
      <c r="W1866" s="345">
        <f>IF(ISBLANK($B1866),0,VLOOKUP($B1866,Listen!$A$2:$C$45,2,FALSE))</f>
        <v>0</v>
      </c>
      <c r="X1866" s="345">
        <f>IF(ISBLANK($B1866),0,VLOOKUP($B1866,Listen!$A$2:$C$45,3,FALSE))</f>
        <v>0</v>
      </c>
      <c r="Y1866" s="372">
        <f t="shared" si="361"/>
        <v>0</v>
      </c>
      <c r="Z1866" s="372">
        <f t="shared" si="363"/>
        <v>0</v>
      </c>
      <c r="AA1866" s="372">
        <f t="shared" si="363"/>
        <v>0</v>
      </c>
      <c r="AB1866" s="372">
        <f t="shared" si="363"/>
        <v>0</v>
      </c>
      <c r="AC1866" s="372">
        <f t="shared" si="363"/>
        <v>0</v>
      </c>
      <c r="AD1866" s="372">
        <f t="shared" si="363"/>
        <v>0</v>
      </c>
      <c r="AE1866" s="372">
        <f t="shared" si="363"/>
        <v>0</v>
      </c>
      <c r="AF1866" s="346">
        <f t="shared" si="373"/>
        <v>0</v>
      </c>
      <c r="AG1866" s="346">
        <f>IF(C1866=Allgemeines!$C$12,SAV!$V1866-SAV!$AH1866,HLOOKUP(Allgemeines!$C$12-1,$AI$4:$AO$2000,ROW(C1866)-3,FALSE)-$AH1866)</f>
        <v>0</v>
      </c>
      <c r="AH1866" s="346">
        <f>HLOOKUP(Allgemeines!$C$12,$AI$4:$AO$2000,ROW(C1866)-3,FALSE)</f>
        <v>0</v>
      </c>
      <c r="AI1866" s="346">
        <f t="shared" si="364"/>
        <v>0</v>
      </c>
      <c r="AJ1866" s="346">
        <f t="shared" si="365"/>
        <v>0</v>
      </c>
      <c r="AK1866" s="346">
        <f t="shared" si="366"/>
        <v>0</v>
      </c>
      <c r="AL1866" s="346">
        <f t="shared" si="367"/>
        <v>0</v>
      </c>
      <c r="AM1866" s="346">
        <f t="shared" si="368"/>
        <v>0</v>
      </c>
      <c r="AN1866" s="346">
        <f t="shared" si="369"/>
        <v>0</v>
      </c>
      <c r="AO1866" s="346">
        <f t="shared" si="370"/>
        <v>0</v>
      </c>
    </row>
    <row r="1867" spans="1:41" x14ac:dyDescent="0.25">
      <c r="A1867" s="369"/>
      <c r="B1867" s="369"/>
      <c r="C1867" s="370"/>
      <c r="D1867" s="369"/>
      <c r="E1867" s="369"/>
      <c r="F1867" s="369"/>
      <c r="G1867" s="344">
        <f t="shared" si="371"/>
        <v>0</v>
      </c>
      <c r="H1867" s="369"/>
      <c r="I1867" s="369"/>
      <c r="J1867" s="369"/>
      <c r="K1867" s="369"/>
      <c r="L1867" s="369"/>
      <c r="M1867" s="369"/>
      <c r="N1867" s="369"/>
      <c r="O1867" s="369"/>
      <c r="P1867" s="371"/>
      <c r="Q1867" s="465">
        <f>IF(C1867&gt;Allgemeines!$C$12,0,SUM(G1867,H1867,J1867,K1867,M1867:N1867)-SUM(I1867,L1867,O1867:P1867))</f>
        <v>0</v>
      </c>
      <c r="R1867" s="369"/>
      <c r="S1867" s="369"/>
      <c r="T1867" s="369"/>
      <c r="U1867" s="369"/>
      <c r="V1867" s="344">
        <f t="shared" si="372"/>
        <v>0</v>
      </c>
      <c r="W1867" s="345">
        <f>IF(ISBLANK($B1867),0,VLOOKUP($B1867,Listen!$A$2:$C$45,2,FALSE))</f>
        <v>0</v>
      </c>
      <c r="X1867" s="345">
        <f>IF(ISBLANK($B1867),0,VLOOKUP($B1867,Listen!$A$2:$C$45,3,FALSE))</f>
        <v>0</v>
      </c>
      <c r="Y1867" s="372">
        <f t="shared" ref="Y1867:Y1930" si="374">$W1867</f>
        <v>0</v>
      </c>
      <c r="Z1867" s="372">
        <f t="shared" si="363"/>
        <v>0</v>
      </c>
      <c r="AA1867" s="372">
        <f t="shared" si="363"/>
        <v>0</v>
      </c>
      <c r="AB1867" s="372">
        <f t="shared" si="363"/>
        <v>0</v>
      </c>
      <c r="AC1867" s="372">
        <f t="shared" si="363"/>
        <v>0</v>
      </c>
      <c r="AD1867" s="372">
        <f t="shared" si="363"/>
        <v>0</v>
      </c>
      <c r="AE1867" s="372">
        <f t="shared" si="363"/>
        <v>0</v>
      </c>
      <c r="AF1867" s="346">
        <f t="shared" si="373"/>
        <v>0</v>
      </c>
      <c r="AG1867" s="346">
        <f>IF(C1867=Allgemeines!$C$12,SAV!$V1867-SAV!$AH1867,HLOOKUP(Allgemeines!$C$12-1,$AI$4:$AO$2000,ROW(C1867)-3,FALSE)-$AH1867)</f>
        <v>0</v>
      </c>
      <c r="AH1867" s="346">
        <f>HLOOKUP(Allgemeines!$C$12,$AI$4:$AO$2000,ROW(C1867)-3,FALSE)</f>
        <v>0</v>
      </c>
      <c r="AI1867" s="346">
        <f t="shared" si="364"/>
        <v>0</v>
      </c>
      <c r="AJ1867" s="346">
        <f t="shared" si="365"/>
        <v>0</v>
      </c>
      <c r="AK1867" s="346">
        <f t="shared" si="366"/>
        <v>0</v>
      </c>
      <c r="AL1867" s="346">
        <f t="shared" si="367"/>
        <v>0</v>
      </c>
      <c r="AM1867" s="346">
        <f t="shared" si="368"/>
        <v>0</v>
      </c>
      <c r="AN1867" s="346">
        <f t="shared" si="369"/>
        <v>0</v>
      </c>
      <c r="AO1867" s="346">
        <f t="shared" si="370"/>
        <v>0</v>
      </c>
    </row>
    <row r="1868" spans="1:41" x14ac:dyDescent="0.25">
      <c r="A1868" s="369"/>
      <c r="B1868" s="369"/>
      <c r="C1868" s="370"/>
      <c r="D1868" s="369"/>
      <c r="E1868" s="369"/>
      <c r="F1868" s="369"/>
      <c r="G1868" s="344">
        <f t="shared" si="371"/>
        <v>0</v>
      </c>
      <c r="H1868" s="369"/>
      <c r="I1868" s="369"/>
      <c r="J1868" s="369"/>
      <c r="K1868" s="369"/>
      <c r="L1868" s="369"/>
      <c r="M1868" s="369"/>
      <c r="N1868" s="369"/>
      <c r="O1868" s="369"/>
      <c r="P1868" s="371"/>
      <c r="Q1868" s="465">
        <f>IF(C1868&gt;Allgemeines!$C$12,0,SUM(G1868,H1868,J1868,K1868,M1868:N1868)-SUM(I1868,L1868,O1868:P1868))</f>
        <v>0</v>
      </c>
      <c r="R1868" s="369"/>
      <c r="S1868" s="369"/>
      <c r="T1868" s="369"/>
      <c r="U1868" s="369"/>
      <c r="V1868" s="344">
        <f t="shared" si="372"/>
        <v>0</v>
      </c>
      <c r="W1868" s="345">
        <f>IF(ISBLANK($B1868),0,VLOOKUP($B1868,Listen!$A$2:$C$45,2,FALSE))</f>
        <v>0</v>
      </c>
      <c r="X1868" s="345">
        <f>IF(ISBLANK($B1868),0,VLOOKUP($B1868,Listen!$A$2:$C$45,3,FALSE))</f>
        <v>0</v>
      </c>
      <c r="Y1868" s="372">
        <f t="shared" si="374"/>
        <v>0</v>
      </c>
      <c r="Z1868" s="372">
        <f t="shared" si="363"/>
        <v>0</v>
      </c>
      <c r="AA1868" s="372">
        <f t="shared" si="363"/>
        <v>0</v>
      </c>
      <c r="AB1868" s="372">
        <f t="shared" si="363"/>
        <v>0</v>
      </c>
      <c r="AC1868" s="372">
        <f t="shared" si="363"/>
        <v>0</v>
      </c>
      <c r="AD1868" s="372">
        <f t="shared" si="363"/>
        <v>0</v>
      </c>
      <c r="AE1868" s="372">
        <f t="shared" si="363"/>
        <v>0</v>
      </c>
      <c r="AF1868" s="346">
        <f t="shared" si="373"/>
        <v>0</v>
      </c>
      <c r="AG1868" s="346">
        <f>IF(C1868=Allgemeines!$C$12,SAV!$V1868-SAV!$AH1868,HLOOKUP(Allgemeines!$C$12-1,$AI$4:$AO$2000,ROW(C1868)-3,FALSE)-$AH1868)</f>
        <v>0</v>
      </c>
      <c r="AH1868" s="346">
        <f>HLOOKUP(Allgemeines!$C$12,$AI$4:$AO$2000,ROW(C1868)-3,FALSE)</f>
        <v>0</v>
      </c>
      <c r="AI1868" s="346">
        <f t="shared" si="364"/>
        <v>0</v>
      </c>
      <c r="AJ1868" s="346">
        <f t="shared" si="365"/>
        <v>0</v>
      </c>
      <c r="AK1868" s="346">
        <f t="shared" si="366"/>
        <v>0</v>
      </c>
      <c r="AL1868" s="346">
        <f t="shared" si="367"/>
        <v>0</v>
      </c>
      <c r="AM1868" s="346">
        <f t="shared" si="368"/>
        <v>0</v>
      </c>
      <c r="AN1868" s="346">
        <f t="shared" si="369"/>
        <v>0</v>
      </c>
      <c r="AO1868" s="346">
        <f t="shared" si="370"/>
        <v>0</v>
      </c>
    </row>
    <row r="1869" spans="1:41" x14ac:dyDescent="0.25">
      <c r="A1869" s="369"/>
      <c r="B1869" s="369"/>
      <c r="C1869" s="370"/>
      <c r="D1869" s="369"/>
      <c r="E1869" s="369"/>
      <c r="F1869" s="369"/>
      <c r="G1869" s="344">
        <f t="shared" si="371"/>
        <v>0</v>
      </c>
      <c r="H1869" s="369"/>
      <c r="I1869" s="369"/>
      <c r="J1869" s="369"/>
      <c r="K1869" s="369"/>
      <c r="L1869" s="369"/>
      <c r="M1869" s="369"/>
      <c r="N1869" s="369"/>
      <c r="O1869" s="369"/>
      <c r="P1869" s="371"/>
      <c r="Q1869" s="465">
        <f>IF(C1869&gt;Allgemeines!$C$12,0,SUM(G1869,H1869,J1869,K1869,M1869:N1869)-SUM(I1869,L1869,O1869:P1869))</f>
        <v>0</v>
      </c>
      <c r="R1869" s="369"/>
      <c r="S1869" s="369"/>
      <c r="T1869" s="369"/>
      <c r="U1869" s="369"/>
      <c r="V1869" s="344">
        <f t="shared" si="372"/>
        <v>0</v>
      </c>
      <c r="W1869" s="345">
        <f>IF(ISBLANK($B1869),0,VLOOKUP($B1869,Listen!$A$2:$C$45,2,FALSE))</f>
        <v>0</v>
      </c>
      <c r="X1869" s="345">
        <f>IF(ISBLANK($B1869),0,VLOOKUP($B1869,Listen!$A$2:$C$45,3,FALSE))</f>
        <v>0</v>
      </c>
      <c r="Y1869" s="372">
        <f t="shared" si="374"/>
        <v>0</v>
      </c>
      <c r="Z1869" s="372">
        <f t="shared" si="363"/>
        <v>0</v>
      </c>
      <c r="AA1869" s="372">
        <f t="shared" si="363"/>
        <v>0</v>
      </c>
      <c r="AB1869" s="372">
        <f t="shared" si="363"/>
        <v>0</v>
      </c>
      <c r="AC1869" s="372">
        <f t="shared" si="363"/>
        <v>0</v>
      </c>
      <c r="AD1869" s="372">
        <f t="shared" si="363"/>
        <v>0</v>
      </c>
      <c r="AE1869" s="372">
        <f t="shared" si="363"/>
        <v>0</v>
      </c>
      <c r="AF1869" s="346">
        <f t="shared" si="373"/>
        <v>0</v>
      </c>
      <c r="AG1869" s="346">
        <f>IF(C1869=Allgemeines!$C$12,SAV!$V1869-SAV!$AH1869,HLOOKUP(Allgemeines!$C$12-1,$AI$4:$AO$2000,ROW(C1869)-3,FALSE)-$AH1869)</f>
        <v>0</v>
      </c>
      <c r="AH1869" s="346">
        <f>HLOOKUP(Allgemeines!$C$12,$AI$4:$AO$2000,ROW(C1869)-3,FALSE)</f>
        <v>0</v>
      </c>
      <c r="AI1869" s="346">
        <f t="shared" si="364"/>
        <v>0</v>
      </c>
      <c r="AJ1869" s="346">
        <f t="shared" si="365"/>
        <v>0</v>
      </c>
      <c r="AK1869" s="346">
        <f t="shared" si="366"/>
        <v>0</v>
      </c>
      <c r="AL1869" s="346">
        <f t="shared" si="367"/>
        <v>0</v>
      </c>
      <c r="AM1869" s="346">
        <f t="shared" si="368"/>
        <v>0</v>
      </c>
      <c r="AN1869" s="346">
        <f t="shared" si="369"/>
        <v>0</v>
      </c>
      <c r="AO1869" s="346">
        <f t="shared" si="370"/>
        <v>0</v>
      </c>
    </row>
    <row r="1870" spans="1:41" x14ac:dyDescent="0.25">
      <c r="A1870" s="369"/>
      <c r="B1870" s="369"/>
      <c r="C1870" s="370"/>
      <c r="D1870" s="369"/>
      <c r="E1870" s="369"/>
      <c r="F1870" s="369"/>
      <c r="G1870" s="344">
        <f t="shared" si="371"/>
        <v>0</v>
      </c>
      <c r="H1870" s="369"/>
      <c r="I1870" s="369"/>
      <c r="J1870" s="369"/>
      <c r="K1870" s="369"/>
      <c r="L1870" s="369"/>
      <c r="M1870" s="369"/>
      <c r="N1870" s="369"/>
      <c r="O1870" s="369"/>
      <c r="P1870" s="371"/>
      <c r="Q1870" s="465">
        <f>IF(C1870&gt;Allgemeines!$C$12,0,SUM(G1870,H1870,J1870,K1870,M1870:N1870)-SUM(I1870,L1870,O1870:P1870))</f>
        <v>0</v>
      </c>
      <c r="R1870" s="369"/>
      <c r="S1870" s="369"/>
      <c r="T1870" s="369"/>
      <c r="U1870" s="369"/>
      <c r="V1870" s="344">
        <f t="shared" si="372"/>
        <v>0</v>
      </c>
      <c r="W1870" s="345">
        <f>IF(ISBLANK($B1870),0,VLOOKUP($B1870,Listen!$A$2:$C$45,2,FALSE))</f>
        <v>0</v>
      </c>
      <c r="X1870" s="345">
        <f>IF(ISBLANK($B1870),0,VLOOKUP($B1870,Listen!$A$2:$C$45,3,FALSE))</f>
        <v>0</v>
      </c>
      <c r="Y1870" s="372">
        <f t="shared" si="374"/>
        <v>0</v>
      </c>
      <c r="Z1870" s="372">
        <f t="shared" si="363"/>
        <v>0</v>
      </c>
      <c r="AA1870" s="372">
        <f t="shared" si="363"/>
        <v>0</v>
      </c>
      <c r="AB1870" s="372">
        <f t="shared" si="363"/>
        <v>0</v>
      </c>
      <c r="AC1870" s="372">
        <f t="shared" si="363"/>
        <v>0</v>
      </c>
      <c r="AD1870" s="372">
        <f t="shared" si="363"/>
        <v>0</v>
      </c>
      <c r="AE1870" s="372">
        <f t="shared" si="363"/>
        <v>0</v>
      </c>
      <c r="AF1870" s="346">
        <f t="shared" si="373"/>
        <v>0</v>
      </c>
      <c r="AG1870" s="346">
        <f>IF(C1870=Allgemeines!$C$12,SAV!$V1870-SAV!$AH1870,HLOOKUP(Allgemeines!$C$12-1,$AI$4:$AO$2000,ROW(C1870)-3,FALSE)-$AH1870)</f>
        <v>0</v>
      </c>
      <c r="AH1870" s="346">
        <f>HLOOKUP(Allgemeines!$C$12,$AI$4:$AO$2000,ROW(C1870)-3,FALSE)</f>
        <v>0</v>
      </c>
      <c r="AI1870" s="346">
        <f t="shared" si="364"/>
        <v>0</v>
      </c>
      <c r="AJ1870" s="346">
        <f t="shared" si="365"/>
        <v>0</v>
      </c>
      <c r="AK1870" s="346">
        <f t="shared" si="366"/>
        <v>0</v>
      </c>
      <c r="AL1870" s="346">
        <f t="shared" si="367"/>
        <v>0</v>
      </c>
      <c r="AM1870" s="346">
        <f t="shared" si="368"/>
        <v>0</v>
      </c>
      <c r="AN1870" s="346">
        <f t="shared" si="369"/>
        <v>0</v>
      </c>
      <c r="AO1870" s="346">
        <f t="shared" si="370"/>
        <v>0</v>
      </c>
    </row>
    <row r="1871" spans="1:41" x14ac:dyDescent="0.25">
      <c r="A1871" s="369"/>
      <c r="B1871" s="369"/>
      <c r="C1871" s="370"/>
      <c r="D1871" s="369"/>
      <c r="E1871" s="369"/>
      <c r="F1871" s="369"/>
      <c r="G1871" s="344">
        <f t="shared" si="371"/>
        <v>0</v>
      </c>
      <c r="H1871" s="369"/>
      <c r="I1871" s="369"/>
      <c r="J1871" s="369"/>
      <c r="K1871" s="369"/>
      <c r="L1871" s="369"/>
      <c r="M1871" s="369"/>
      <c r="N1871" s="369"/>
      <c r="O1871" s="369"/>
      <c r="P1871" s="371"/>
      <c r="Q1871" s="465">
        <f>IF(C1871&gt;Allgemeines!$C$12,0,SUM(G1871,H1871,J1871,K1871,M1871:N1871)-SUM(I1871,L1871,O1871:P1871))</f>
        <v>0</v>
      </c>
      <c r="R1871" s="369"/>
      <c r="S1871" s="369"/>
      <c r="T1871" s="369"/>
      <c r="U1871" s="369"/>
      <c r="V1871" s="344">
        <f t="shared" si="372"/>
        <v>0</v>
      </c>
      <c r="W1871" s="345">
        <f>IF(ISBLANK($B1871),0,VLOOKUP($B1871,Listen!$A$2:$C$45,2,FALSE))</f>
        <v>0</v>
      </c>
      <c r="X1871" s="345">
        <f>IF(ISBLANK($B1871),0,VLOOKUP($B1871,Listen!$A$2:$C$45,3,FALSE))</f>
        <v>0</v>
      </c>
      <c r="Y1871" s="372">
        <f t="shared" si="374"/>
        <v>0</v>
      </c>
      <c r="Z1871" s="372">
        <f t="shared" si="363"/>
        <v>0</v>
      </c>
      <c r="AA1871" s="372">
        <f t="shared" si="363"/>
        <v>0</v>
      </c>
      <c r="AB1871" s="372">
        <f t="shared" si="363"/>
        <v>0</v>
      </c>
      <c r="AC1871" s="372">
        <f t="shared" si="363"/>
        <v>0</v>
      </c>
      <c r="AD1871" s="372">
        <f t="shared" si="363"/>
        <v>0</v>
      </c>
      <c r="AE1871" s="372">
        <f t="shared" si="363"/>
        <v>0</v>
      </c>
      <c r="AF1871" s="346">
        <f t="shared" si="373"/>
        <v>0</v>
      </c>
      <c r="AG1871" s="346">
        <f>IF(C1871=Allgemeines!$C$12,SAV!$V1871-SAV!$AH1871,HLOOKUP(Allgemeines!$C$12-1,$AI$4:$AO$2000,ROW(C1871)-3,FALSE)-$AH1871)</f>
        <v>0</v>
      </c>
      <c r="AH1871" s="346">
        <f>HLOOKUP(Allgemeines!$C$12,$AI$4:$AO$2000,ROW(C1871)-3,FALSE)</f>
        <v>0</v>
      </c>
      <c r="AI1871" s="346">
        <f t="shared" si="364"/>
        <v>0</v>
      </c>
      <c r="AJ1871" s="346">
        <f t="shared" si="365"/>
        <v>0</v>
      </c>
      <c r="AK1871" s="346">
        <f t="shared" si="366"/>
        <v>0</v>
      </c>
      <c r="AL1871" s="346">
        <f t="shared" si="367"/>
        <v>0</v>
      </c>
      <c r="AM1871" s="346">
        <f t="shared" si="368"/>
        <v>0</v>
      </c>
      <c r="AN1871" s="346">
        <f t="shared" si="369"/>
        <v>0</v>
      </c>
      <c r="AO1871" s="346">
        <f t="shared" si="370"/>
        <v>0</v>
      </c>
    </row>
    <row r="1872" spans="1:41" x14ac:dyDescent="0.25">
      <c r="A1872" s="369"/>
      <c r="B1872" s="369"/>
      <c r="C1872" s="370"/>
      <c r="D1872" s="369"/>
      <c r="E1872" s="369"/>
      <c r="F1872" s="369"/>
      <c r="G1872" s="344">
        <f t="shared" si="371"/>
        <v>0</v>
      </c>
      <c r="H1872" s="369"/>
      <c r="I1872" s="369"/>
      <c r="J1872" s="369"/>
      <c r="K1872" s="369"/>
      <c r="L1872" s="369"/>
      <c r="M1872" s="369"/>
      <c r="N1872" s="369"/>
      <c r="O1872" s="369"/>
      <c r="P1872" s="371"/>
      <c r="Q1872" s="465">
        <f>IF(C1872&gt;Allgemeines!$C$12,0,SUM(G1872,H1872,J1872,K1872,M1872:N1872)-SUM(I1872,L1872,O1872:P1872))</f>
        <v>0</v>
      </c>
      <c r="R1872" s="369"/>
      <c r="S1872" s="369"/>
      <c r="T1872" s="369"/>
      <c r="U1872" s="369"/>
      <c r="V1872" s="344">
        <f t="shared" si="372"/>
        <v>0</v>
      </c>
      <c r="W1872" s="345">
        <f>IF(ISBLANK($B1872),0,VLOOKUP($B1872,Listen!$A$2:$C$45,2,FALSE))</f>
        <v>0</v>
      </c>
      <c r="X1872" s="345">
        <f>IF(ISBLANK($B1872),0,VLOOKUP($B1872,Listen!$A$2:$C$45,3,FALSE))</f>
        <v>0</v>
      </c>
      <c r="Y1872" s="372">
        <f t="shared" si="374"/>
        <v>0</v>
      </c>
      <c r="Z1872" s="372">
        <f t="shared" si="363"/>
        <v>0</v>
      </c>
      <c r="AA1872" s="372">
        <f t="shared" si="363"/>
        <v>0</v>
      </c>
      <c r="AB1872" s="372">
        <f t="shared" si="363"/>
        <v>0</v>
      </c>
      <c r="AC1872" s="372">
        <f t="shared" si="363"/>
        <v>0</v>
      </c>
      <c r="AD1872" s="372">
        <f t="shared" si="363"/>
        <v>0</v>
      </c>
      <c r="AE1872" s="372">
        <f t="shared" si="363"/>
        <v>0</v>
      </c>
      <c r="AF1872" s="346">
        <f t="shared" si="373"/>
        <v>0</v>
      </c>
      <c r="AG1872" s="346">
        <f>IF(C1872=Allgemeines!$C$12,SAV!$V1872-SAV!$AH1872,HLOOKUP(Allgemeines!$C$12-1,$AI$4:$AO$2000,ROW(C1872)-3,FALSE)-$AH1872)</f>
        <v>0</v>
      </c>
      <c r="AH1872" s="346">
        <f>HLOOKUP(Allgemeines!$C$12,$AI$4:$AO$2000,ROW(C1872)-3,FALSE)</f>
        <v>0</v>
      </c>
      <c r="AI1872" s="346">
        <f t="shared" si="364"/>
        <v>0</v>
      </c>
      <c r="AJ1872" s="346">
        <f t="shared" si="365"/>
        <v>0</v>
      </c>
      <c r="AK1872" s="346">
        <f t="shared" si="366"/>
        <v>0</v>
      </c>
      <c r="AL1872" s="346">
        <f t="shared" si="367"/>
        <v>0</v>
      </c>
      <c r="AM1872" s="346">
        <f t="shared" si="368"/>
        <v>0</v>
      </c>
      <c r="AN1872" s="346">
        <f t="shared" si="369"/>
        <v>0</v>
      </c>
      <c r="AO1872" s="346">
        <f t="shared" si="370"/>
        <v>0</v>
      </c>
    </row>
    <row r="1873" spans="1:41" x14ac:dyDescent="0.25">
      <c r="A1873" s="369"/>
      <c r="B1873" s="369"/>
      <c r="C1873" s="370"/>
      <c r="D1873" s="369"/>
      <c r="E1873" s="369"/>
      <c r="F1873" s="369"/>
      <c r="G1873" s="344">
        <f t="shared" si="371"/>
        <v>0</v>
      </c>
      <c r="H1873" s="369"/>
      <c r="I1873" s="369"/>
      <c r="J1873" s="369"/>
      <c r="K1873" s="369"/>
      <c r="L1873" s="369"/>
      <c r="M1873" s="369"/>
      <c r="N1873" s="369"/>
      <c r="O1873" s="369"/>
      <c r="P1873" s="371"/>
      <c r="Q1873" s="465">
        <f>IF(C1873&gt;Allgemeines!$C$12,0,SUM(G1873,H1873,J1873,K1873,M1873:N1873)-SUM(I1873,L1873,O1873:P1873))</f>
        <v>0</v>
      </c>
      <c r="R1873" s="369"/>
      <c r="S1873" s="369"/>
      <c r="T1873" s="369"/>
      <c r="U1873" s="369"/>
      <c r="V1873" s="344">
        <f t="shared" si="372"/>
        <v>0</v>
      </c>
      <c r="W1873" s="345">
        <f>IF(ISBLANK($B1873),0,VLOOKUP($B1873,Listen!$A$2:$C$45,2,FALSE))</f>
        <v>0</v>
      </c>
      <c r="X1873" s="345">
        <f>IF(ISBLANK($B1873),0,VLOOKUP($B1873,Listen!$A$2:$C$45,3,FALSE))</f>
        <v>0</v>
      </c>
      <c r="Y1873" s="372">
        <f t="shared" si="374"/>
        <v>0</v>
      </c>
      <c r="Z1873" s="372">
        <f t="shared" si="363"/>
        <v>0</v>
      </c>
      <c r="AA1873" s="372">
        <f t="shared" si="363"/>
        <v>0</v>
      </c>
      <c r="AB1873" s="372">
        <f t="shared" si="363"/>
        <v>0</v>
      </c>
      <c r="AC1873" s="372">
        <f t="shared" si="363"/>
        <v>0</v>
      </c>
      <c r="AD1873" s="372">
        <f t="shared" si="363"/>
        <v>0</v>
      </c>
      <c r="AE1873" s="372">
        <f t="shared" si="363"/>
        <v>0</v>
      </c>
      <c r="AF1873" s="346">
        <f t="shared" si="373"/>
        <v>0</v>
      </c>
      <c r="AG1873" s="346">
        <f>IF(C1873=Allgemeines!$C$12,SAV!$V1873-SAV!$AH1873,HLOOKUP(Allgemeines!$C$12-1,$AI$4:$AO$2000,ROW(C1873)-3,FALSE)-$AH1873)</f>
        <v>0</v>
      </c>
      <c r="AH1873" s="346">
        <f>HLOOKUP(Allgemeines!$C$12,$AI$4:$AO$2000,ROW(C1873)-3,FALSE)</f>
        <v>0</v>
      </c>
      <c r="AI1873" s="346">
        <f t="shared" si="364"/>
        <v>0</v>
      </c>
      <c r="AJ1873" s="346">
        <f t="shared" si="365"/>
        <v>0</v>
      </c>
      <c r="AK1873" s="346">
        <f t="shared" si="366"/>
        <v>0</v>
      </c>
      <c r="AL1873" s="346">
        <f t="shared" si="367"/>
        <v>0</v>
      </c>
      <c r="AM1873" s="346">
        <f t="shared" si="368"/>
        <v>0</v>
      </c>
      <c r="AN1873" s="346">
        <f t="shared" si="369"/>
        <v>0</v>
      </c>
      <c r="AO1873" s="346">
        <f t="shared" si="370"/>
        <v>0</v>
      </c>
    </row>
    <row r="1874" spans="1:41" x14ac:dyDescent="0.25">
      <c r="A1874" s="369"/>
      <c r="B1874" s="369"/>
      <c r="C1874" s="370"/>
      <c r="D1874" s="369"/>
      <c r="E1874" s="369"/>
      <c r="F1874" s="369"/>
      <c r="G1874" s="344">
        <f t="shared" si="371"/>
        <v>0</v>
      </c>
      <c r="H1874" s="369"/>
      <c r="I1874" s="369"/>
      <c r="J1874" s="369"/>
      <c r="K1874" s="369"/>
      <c r="L1874" s="369"/>
      <c r="M1874" s="369"/>
      <c r="N1874" s="369"/>
      <c r="O1874" s="369"/>
      <c r="P1874" s="371"/>
      <c r="Q1874" s="465">
        <f>IF(C1874&gt;Allgemeines!$C$12,0,SUM(G1874,H1874,J1874,K1874,M1874:N1874)-SUM(I1874,L1874,O1874:P1874))</f>
        <v>0</v>
      </c>
      <c r="R1874" s="369"/>
      <c r="S1874" s="369"/>
      <c r="T1874" s="369"/>
      <c r="U1874" s="369"/>
      <c r="V1874" s="344">
        <f t="shared" si="372"/>
        <v>0</v>
      </c>
      <c r="W1874" s="345">
        <f>IF(ISBLANK($B1874),0,VLOOKUP($B1874,Listen!$A$2:$C$45,2,FALSE))</f>
        <v>0</v>
      </c>
      <c r="X1874" s="345">
        <f>IF(ISBLANK($B1874),0,VLOOKUP($B1874,Listen!$A$2:$C$45,3,FALSE))</f>
        <v>0</v>
      </c>
      <c r="Y1874" s="372">
        <f t="shared" si="374"/>
        <v>0</v>
      </c>
      <c r="Z1874" s="372">
        <f t="shared" si="363"/>
        <v>0</v>
      </c>
      <c r="AA1874" s="372">
        <f t="shared" si="363"/>
        <v>0</v>
      </c>
      <c r="AB1874" s="372">
        <f t="shared" si="363"/>
        <v>0</v>
      </c>
      <c r="AC1874" s="372">
        <f t="shared" si="363"/>
        <v>0</v>
      </c>
      <c r="AD1874" s="372">
        <f t="shared" si="363"/>
        <v>0</v>
      </c>
      <c r="AE1874" s="372">
        <f t="shared" si="363"/>
        <v>0</v>
      </c>
      <c r="AF1874" s="346">
        <f t="shared" si="373"/>
        <v>0</v>
      </c>
      <c r="AG1874" s="346">
        <f>IF(C1874=Allgemeines!$C$12,SAV!$V1874-SAV!$AH1874,HLOOKUP(Allgemeines!$C$12-1,$AI$4:$AO$2000,ROW(C1874)-3,FALSE)-$AH1874)</f>
        <v>0</v>
      </c>
      <c r="AH1874" s="346">
        <f>HLOOKUP(Allgemeines!$C$12,$AI$4:$AO$2000,ROW(C1874)-3,FALSE)</f>
        <v>0</v>
      </c>
      <c r="AI1874" s="346">
        <f t="shared" si="364"/>
        <v>0</v>
      </c>
      <c r="AJ1874" s="346">
        <f t="shared" si="365"/>
        <v>0</v>
      </c>
      <c r="AK1874" s="346">
        <f t="shared" si="366"/>
        <v>0</v>
      </c>
      <c r="AL1874" s="346">
        <f t="shared" si="367"/>
        <v>0</v>
      </c>
      <c r="AM1874" s="346">
        <f t="shared" si="368"/>
        <v>0</v>
      </c>
      <c r="AN1874" s="346">
        <f t="shared" si="369"/>
        <v>0</v>
      </c>
      <c r="AO1874" s="346">
        <f t="shared" si="370"/>
        <v>0</v>
      </c>
    </row>
    <row r="1875" spans="1:41" x14ac:dyDescent="0.25">
      <c r="A1875" s="369"/>
      <c r="B1875" s="369"/>
      <c r="C1875" s="370"/>
      <c r="D1875" s="369"/>
      <c r="E1875" s="369"/>
      <c r="F1875" s="369"/>
      <c r="G1875" s="344">
        <f t="shared" si="371"/>
        <v>0</v>
      </c>
      <c r="H1875" s="369"/>
      <c r="I1875" s="369"/>
      <c r="J1875" s="369"/>
      <c r="K1875" s="369"/>
      <c r="L1875" s="369"/>
      <c r="M1875" s="369"/>
      <c r="N1875" s="369"/>
      <c r="O1875" s="369"/>
      <c r="P1875" s="371"/>
      <c r="Q1875" s="465">
        <f>IF(C1875&gt;Allgemeines!$C$12,0,SUM(G1875,H1875,J1875,K1875,M1875:N1875)-SUM(I1875,L1875,O1875:P1875))</f>
        <v>0</v>
      </c>
      <c r="R1875" s="369"/>
      <c r="S1875" s="369"/>
      <c r="T1875" s="369"/>
      <c r="U1875" s="369"/>
      <c r="V1875" s="344">
        <f t="shared" si="372"/>
        <v>0</v>
      </c>
      <c r="W1875" s="345">
        <f>IF(ISBLANK($B1875),0,VLOOKUP($B1875,Listen!$A$2:$C$45,2,FALSE))</f>
        <v>0</v>
      </c>
      <c r="X1875" s="345">
        <f>IF(ISBLANK($B1875),0,VLOOKUP($B1875,Listen!$A$2:$C$45,3,FALSE))</f>
        <v>0</v>
      </c>
      <c r="Y1875" s="372">
        <f t="shared" si="374"/>
        <v>0</v>
      </c>
      <c r="Z1875" s="372">
        <f t="shared" si="363"/>
        <v>0</v>
      </c>
      <c r="AA1875" s="372">
        <f t="shared" si="363"/>
        <v>0</v>
      </c>
      <c r="AB1875" s="372">
        <f t="shared" si="363"/>
        <v>0</v>
      </c>
      <c r="AC1875" s="372">
        <f t="shared" si="363"/>
        <v>0</v>
      </c>
      <c r="AD1875" s="372">
        <f t="shared" si="363"/>
        <v>0</v>
      </c>
      <c r="AE1875" s="372">
        <f t="shared" si="363"/>
        <v>0</v>
      </c>
      <c r="AF1875" s="346">
        <f t="shared" si="373"/>
        <v>0</v>
      </c>
      <c r="AG1875" s="346">
        <f>IF(C1875=Allgemeines!$C$12,SAV!$V1875-SAV!$AH1875,HLOOKUP(Allgemeines!$C$12-1,$AI$4:$AO$2000,ROW(C1875)-3,FALSE)-$AH1875)</f>
        <v>0</v>
      </c>
      <c r="AH1875" s="346">
        <f>HLOOKUP(Allgemeines!$C$12,$AI$4:$AO$2000,ROW(C1875)-3,FALSE)</f>
        <v>0</v>
      </c>
      <c r="AI1875" s="346">
        <f t="shared" si="364"/>
        <v>0</v>
      </c>
      <c r="AJ1875" s="346">
        <f t="shared" si="365"/>
        <v>0</v>
      </c>
      <c r="AK1875" s="346">
        <f t="shared" si="366"/>
        <v>0</v>
      </c>
      <c r="AL1875" s="346">
        <f t="shared" si="367"/>
        <v>0</v>
      </c>
      <c r="AM1875" s="346">
        <f t="shared" si="368"/>
        <v>0</v>
      </c>
      <c r="AN1875" s="346">
        <f t="shared" si="369"/>
        <v>0</v>
      </c>
      <c r="AO1875" s="346">
        <f t="shared" si="370"/>
        <v>0</v>
      </c>
    </row>
    <row r="1876" spans="1:41" x14ac:dyDescent="0.25">
      <c r="A1876" s="369"/>
      <c r="B1876" s="369"/>
      <c r="C1876" s="370"/>
      <c r="D1876" s="369"/>
      <c r="E1876" s="369"/>
      <c r="F1876" s="369"/>
      <c r="G1876" s="344">
        <f t="shared" si="371"/>
        <v>0</v>
      </c>
      <c r="H1876" s="369"/>
      <c r="I1876" s="369"/>
      <c r="J1876" s="369"/>
      <c r="K1876" s="369"/>
      <c r="L1876" s="369"/>
      <c r="M1876" s="369"/>
      <c r="N1876" s="369"/>
      <c r="O1876" s="369"/>
      <c r="P1876" s="371"/>
      <c r="Q1876" s="465">
        <f>IF(C1876&gt;Allgemeines!$C$12,0,SUM(G1876,H1876,J1876,K1876,M1876:N1876)-SUM(I1876,L1876,O1876:P1876))</f>
        <v>0</v>
      </c>
      <c r="R1876" s="369"/>
      <c r="S1876" s="369"/>
      <c r="T1876" s="369"/>
      <c r="U1876" s="369"/>
      <c r="V1876" s="344">
        <f t="shared" si="372"/>
        <v>0</v>
      </c>
      <c r="W1876" s="345">
        <f>IF(ISBLANK($B1876),0,VLOOKUP($B1876,Listen!$A$2:$C$45,2,FALSE))</f>
        <v>0</v>
      </c>
      <c r="X1876" s="345">
        <f>IF(ISBLANK($B1876),0,VLOOKUP($B1876,Listen!$A$2:$C$45,3,FALSE))</f>
        <v>0</v>
      </c>
      <c r="Y1876" s="372">
        <f t="shared" si="374"/>
        <v>0</v>
      </c>
      <c r="Z1876" s="372">
        <f t="shared" si="363"/>
        <v>0</v>
      </c>
      <c r="AA1876" s="372">
        <f t="shared" si="363"/>
        <v>0</v>
      </c>
      <c r="AB1876" s="372">
        <f t="shared" si="363"/>
        <v>0</v>
      </c>
      <c r="AC1876" s="372">
        <f t="shared" si="363"/>
        <v>0</v>
      </c>
      <c r="AD1876" s="372">
        <f t="shared" si="363"/>
        <v>0</v>
      </c>
      <c r="AE1876" s="372">
        <f t="shared" si="363"/>
        <v>0</v>
      </c>
      <c r="AF1876" s="346">
        <f t="shared" si="373"/>
        <v>0</v>
      </c>
      <c r="AG1876" s="346">
        <f>IF(C1876=Allgemeines!$C$12,SAV!$V1876-SAV!$AH1876,HLOOKUP(Allgemeines!$C$12-1,$AI$4:$AO$2000,ROW(C1876)-3,FALSE)-$AH1876)</f>
        <v>0</v>
      </c>
      <c r="AH1876" s="346">
        <f>HLOOKUP(Allgemeines!$C$12,$AI$4:$AO$2000,ROW(C1876)-3,FALSE)</f>
        <v>0</v>
      </c>
      <c r="AI1876" s="346">
        <f t="shared" si="364"/>
        <v>0</v>
      </c>
      <c r="AJ1876" s="346">
        <f t="shared" si="365"/>
        <v>0</v>
      </c>
      <c r="AK1876" s="346">
        <f t="shared" si="366"/>
        <v>0</v>
      </c>
      <c r="AL1876" s="346">
        <f t="shared" si="367"/>
        <v>0</v>
      </c>
      <c r="AM1876" s="346">
        <f t="shared" si="368"/>
        <v>0</v>
      </c>
      <c r="AN1876" s="346">
        <f t="shared" si="369"/>
        <v>0</v>
      </c>
      <c r="AO1876" s="346">
        <f t="shared" si="370"/>
        <v>0</v>
      </c>
    </row>
    <row r="1877" spans="1:41" x14ac:dyDescent="0.25">
      <c r="A1877" s="369"/>
      <c r="B1877" s="369"/>
      <c r="C1877" s="370"/>
      <c r="D1877" s="369"/>
      <c r="E1877" s="369"/>
      <c r="F1877" s="369"/>
      <c r="G1877" s="344">
        <f t="shared" si="371"/>
        <v>0</v>
      </c>
      <c r="H1877" s="369"/>
      <c r="I1877" s="369"/>
      <c r="J1877" s="369"/>
      <c r="K1877" s="369"/>
      <c r="L1877" s="369"/>
      <c r="M1877" s="369"/>
      <c r="N1877" s="369"/>
      <c r="O1877" s="369"/>
      <c r="P1877" s="371"/>
      <c r="Q1877" s="465">
        <f>IF(C1877&gt;Allgemeines!$C$12,0,SUM(G1877,H1877,J1877,K1877,M1877:N1877)-SUM(I1877,L1877,O1877:P1877))</f>
        <v>0</v>
      </c>
      <c r="R1877" s="369"/>
      <c r="S1877" s="369"/>
      <c r="T1877" s="369"/>
      <c r="U1877" s="369"/>
      <c r="V1877" s="344">
        <f t="shared" si="372"/>
        <v>0</v>
      </c>
      <c r="W1877" s="345">
        <f>IF(ISBLANK($B1877),0,VLOOKUP($B1877,Listen!$A$2:$C$45,2,FALSE))</f>
        <v>0</v>
      </c>
      <c r="X1877" s="345">
        <f>IF(ISBLANK($B1877),0,VLOOKUP($B1877,Listen!$A$2:$C$45,3,FALSE))</f>
        <v>0</v>
      </c>
      <c r="Y1877" s="372">
        <f t="shared" si="374"/>
        <v>0</v>
      </c>
      <c r="Z1877" s="372">
        <f t="shared" si="363"/>
        <v>0</v>
      </c>
      <c r="AA1877" s="372">
        <f t="shared" si="363"/>
        <v>0</v>
      </c>
      <c r="AB1877" s="372">
        <f t="shared" si="363"/>
        <v>0</v>
      </c>
      <c r="AC1877" s="372">
        <f t="shared" si="363"/>
        <v>0</v>
      </c>
      <c r="AD1877" s="372">
        <f t="shared" si="363"/>
        <v>0</v>
      </c>
      <c r="AE1877" s="372">
        <f t="shared" si="363"/>
        <v>0</v>
      </c>
      <c r="AF1877" s="346">
        <f t="shared" si="373"/>
        <v>0</v>
      </c>
      <c r="AG1877" s="346">
        <f>IF(C1877=Allgemeines!$C$12,SAV!$V1877-SAV!$AH1877,HLOOKUP(Allgemeines!$C$12-1,$AI$4:$AO$2000,ROW(C1877)-3,FALSE)-$AH1877)</f>
        <v>0</v>
      </c>
      <c r="AH1877" s="346">
        <f>HLOOKUP(Allgemeines!$C$12,$AI$4:$AO$2000,ROW(C1877)-3,FALSE)</f>
        <v>0</v>
      </c>
      <c r="AI1877" s="346">
        <f t="shared" si="364"/>
        <v>0</v>
      </c>
      <c r="AJ1877" s="346">
        <f t="shared" si="365"/>
        <v>0</v>
      </c>
      <c r="AK1877" s="346">
        <f t="shared" si="366"/>
        <v>0</v>
      </c>
      <c r="AL1877" s="346">
        <f t="shared" si="367"/>
        <v>0</v>
      </c>
      <c r="AM1877" s="346">
        <f t="shared" si="368"/>
        <v>0</v>
      </c>
      <c r="AN1877" s="346">
        <f t="shared" si="369"/>
        <v>0</v>
      </c>
      <c r="AO1877" s="346">
        <f t="shared" si="370"/>
        <v>0</v>
      </c>
    </row>
    <row r="1878" spans="1:41" x14ac:dyDescent="0.25">
      <c r="A1878" s="369"/>
      <c r="B1878" s="369"/>
      <c r="C1878" s="370"/>
      <c r="D1878" s="369"/>
      <c r="E1878" s="369"/>
      <c r="F1878" s="369"/>
      <c r="G1878" s="344">
        <f t="shared" si="371"/>
        <v>0</v>
      </c>
      <c r="H1878" s="369"/>
      <c r="I1878" s="369"/>
      <c r="J1878" s="369"/>
      <c r="K1878" s="369"/>
      <c r="L1878" s="369"/>
      <c r="M1878" s="369"/>
      <c r="N1878" s="369"/>
      <c r="O1878" s="369"/>
      <c r="P1878" s="371"/>
      <c r="Q1878" s="465">
        <f>IF(C1878&gt;Allgemeines!$C$12,0,SUM(G1878,H1878,J1878,K1878,M1878:N1878)-SUM(I1878,L1878,O1878:P1878))</f>
        <v>0</v>
      </c>
      <c r="R1878" s="369"/>
      <c r="S1878" s="369"/>
      <c r="T1878" s="369"/>
      <c r="U1878" s="369"/>
      <c r="V1878" s="344">
        <f t="shared" si="372"/>
        <v>0</v>
      </c>
      <c r="W1878" s="345">
        <f>IF(ISBLANK($B1878),0,VLOOKUP($B1878,Listen!$A$2:$C$45,2,FALSE))</f>
        <v>0</v>
      </c>
      <c r="X1878" s="345">
        <f>IF(ISBLANK($B1878),0,VLOOKUP($B1878,Listen!$A$2:$C$45,3,FALSE))</f>
        <v>0</v>
      </c>
      <c r="Y1878" s="372">
        <f t="shared" si="374"/>
        <v>0</v>
      </c>
      <c r="Z1878" s="372">
        <f t="shared" si="363"/>
        <v>0</v>
      </c>
      <c r="AA1878" s="372">
        <f t="shared" si="363"/>
        <v>0</v>
      </c>
      <c r="AB1878" s="372">
        <f t="shared" si="363"/>
        <v>0</v>
      </c>
      <c r="AC1878" s="372">
        <f t="shared" si="363"/>
        <v>0</v>
      </c>
      <c r="AD1878" s="372">
        <f t="shared" si="363"/>
        <v>0</v>
      </c>
      <c r="AE1878" s="372">
        <f t="shared" si="363"/>
        <v>0</v>
      </c>
      <c r="AF1878" s="346">
        <f t="shared" si="373"/>
        <v>0</v>
      </c>
      <c r="AG1878" s="346">
        <f>IF(C1878=Allgemeines!$C$12,SAV!$V1878-SAV!$AH1878,HLOOKUP(Allgemeines!$C$12-1,$AI$4:$AO$2000,ROW(C1878)-3,FALSE)-$AH1878)</f>
        <v>0</v>
      </c>
      <c r="AH1878" s="346">
        <f>HLOOKUP(Allgemeines!$C$12,$AI$4:$AO$2000,ROW(C1878)-3,FALSE)</f>
        <v>0</v>
      </c>
      <c r="AI1878" s="346">
        <f t="shared" si="364"/>
        <v>0</v>
      </c>
      <c r="AJ1878" s="346">
        <f t="shared" si="365"/>
        <v>0</v>
      </c>
      <c r="AK1878" s="346">
        <f t="shared" si="366"/>
        <v>0</v>
      </c>
      <c r="AL1878" s="346">
        <f t="shared" si="367"/>
        <v>0</v>
      </c>
      <c r="AM1878" s="346">
        <f t="shared" si="368"/>
        <v>0</v>
      </c>
      <c r="AN1878" s="346">
        <f t="shared" si="369"/>
        <v>0</v>
      </c>
      <c r="AO1878" s="346">
        <f t="shared" si="370"/>
        <v>0</v>
      </c>
    </row>
    <row r="1879" spans="1:41" x14ac:dyDescent="0.25">
      <c r="A1879" s="369"/>
      <c r="B1879" s="369"/>
      <c r="C1879" s="370"/>
      <c r="D1879" s="369"/>
      <c r="E1879" s="369"/>
      <c r="F1879" s="369"/>
      <c r="G1879" s="344">
        <f t="shared" si="371"/>
        <v>0</v>
      </c>
      <c r="H1879" s="369"/>
      <c r="I1879" s="369"/>
      <c r="J1879" s="369"/>
      <c r="K1879" s="369"/>
      <c r="L1879" s="369"/>
      <c r="M1879" s="369"/>
      <c r="N1879" s="369"/>
      <c r="O1879" s="369"/>
      <c r="P1879" s="371"/>
      <c r="Q1879" s="465">
        <f>IF(C1879&gt;Allgemeines!$C$12,0,SUM(G1879,H1879,J1879,K1879,M1879:N1879)-SUM(I1879,L1879,O1879:P1879))</f>
        <v>0</v>
      </c>
      <c r="R1879" s="369"/>
      <c r="S1879" s="369"/>
      <c r="T1879" s="369"/>
      <c r="U1879" s="369"/>
      <c r="V1879" s="344">
        <f t="shared" si="372"/>
        <v>0</v>
      </c>
      <c r="W1879" s="345">
        <f>IF(ISBLANK($B1879),0,VLOOKUP($B1879,Listen!$A$2:$C$45,2,FALSE))</f>
        <v>0</v>
      </c>
      <c r="X1879" s="345">
        <f>IF(ISBLANK($B1879),0,VLOOKUP($B1879,Listen!$A$2:$C$45,3,FALSE))</f>
        <v>0</v>
      </c>
      <c r="Y1879" s="372">
        <f t="shared" si="374"/>
        <v>0</v>
      </c>
      <c r="Z1879" s="372">
        <f t="shared" si="363"/>
        <v>0</v>
      </c>
      <c r="AA1879" s="372">
        <f t="shared" si="363"/>
        <v>0</v>
      </c>
      <c r="AB1879" s="372">
        <f t="shared" si="363"/>
        <v>0</v>
      </c>
      <c r="AC1879" s="372">
        <f t="shared" si="363"/>
        <v>0</v>
      </c>
      <c r="AD1879" s="372">
        <f t="shared" si="363"/>
        <v>0</v>
      </c>
      <c r="AE1879" s="372">
        <f t="shared" si="363"/>
        <v>0</v>
      </c>
      <c r="AF1879" s="346">
        <f t="shared" si="373"/>
        <v>0</v>
      </c>
      <c r="AG1879" s="346">
        <f>IF(C1879=Allgemeines!$C$12,SAV!$V1879-SAV!$AH1879,HLOOKUP(Allgemeines!$C$12-1,$AI$4:$AO$2000,ROW(C1879)-3,FALSE)-$AH1879)</f>
        <v>0</v>
      </c>
      <c r="AH1879" s="346">
        <f>HLOOKUP(Allgemeines!$C$12,$AI$4:$AO$2000,ROW(C1879)-3,FALSE)</f>
        <v>0</v>
      </c>
      <c r="AI1879" s="346">
        <f t="shared" si="364"/>
        <v>0</v>
      </c>
      <c r="AJ1879" s="346">
        <f t="shared" si="365"/>
        <v>0</v>
      </c>
      <c r="AK1879" s="346">
        <f t="shared" si="366"/>
        <v>0</v>
      </c>
      <c r="AL1879" s="346">
        <f t="shared" si="367"/>
        <v>0</v>
      </c>
      <c r="AM1879" s="346">
        <f t="shared" si="368"/>
        <v>0</v>
      </c>
      <c r="AN1879" s="346">
        <f t="shared" si="369"/>
        <v>0</v>
      </c>
      <c r="AO1879" s="346">
        <f t="shared" si="370"/>
        <v>0</v>
      </c>
    </row>
    <row r="1880" spans="1:41" x14ac:dyDescent="0.25">
      <c r="A1880" s="369"/>
      <c r="B1880" s="369"/>
      <c r="C1880" s="370"/>
      <c r="D1880" s="369"/>
      <c r="E1880" s="369"/>
      <c r="F1880" s="369"/>
      <c r="G1880" s="344">
        <f t="shared" si="371"/>
        <v>0</v>
      </c>
      <c r="H1880" s="369"/>
      <c r="I1880" s="369"/>
      <c r="J1880" s="369"/>
      <c r="K1880" s="369"/>
      <c r="L1880" s="369"/>
      <c r="M1880" s="369"/>
      <c r="N1880" s="369"/>
      <c r="O1880" s="369"/>
      <c r="P1880" s="371"/>
      <c r="Q1880" s="465">
        <f>IF(C1880&gt;Allgemeines!$C$12,0,SUM(G1880,H1880,J1880,K1880,M1880:N1880)-SUM(I1880,L1880,O1880:P1880))</f>
        <v>0</v>
      </c>
      <c r="R1880" s="369"/>
      <c r="S1880" s="369"/>
      <c r="T1880" s="369"/>
      <c r="U1880" s="369"/>
      <c r="V1880" s="344">
        <f t="shared" si="372"/>
        <v>0</v>
      </c>
      <c r="W1880" s="345">
        <f>IF(ISBLANK($B1880),0,VLOOKUP($B1880,Listen!$A$2:$C$45,2,FALSE))</f>
        <v>0</v>
      </c>
      <c r="X1880" s="345">
        <f>IF(ISBLANK($B1880),0,VLOOKUP($B1880,Listen!$A$2:$C$45,3,FALSE))</f>
        <v>0</v>
      </c>
      <c r="Y1880" s="372">
        <f t="shared" si="374"/>
        <v>0</v>
      </c>
      <c r="Z1880" s="372">
        <f t="shared" si="363"/>
        <v>0</v>
      </c>
      <c r="AA1880" s="372">
        <f t="shared" si="363"/>
        <v>0</v>
      </c>
      <c r="AB1880" s="372">
        <f t="shared" si="363"/>
        <v>0</v>
      </c>
      <c r="AC1880" s="372">
        <f t="shared" si="363"/>
        <v>0</v>
      </c>
      <c r="AD1880" s="372">
        <f t="shared" si="363"/>
        <v>0</v>
      </c>
      <c r="AE1880" s="372">
        <f t="shared" si="363"/>
        <v>0</v>
      </c>
      <c r="AF1880" s="346">
        <f t="shared" si="373"/>
        <v>0</v>
      </c>
      <c r="AG1880" s="346">
        <f>IF(C1880=Allgemeines!$C$12,SAV!$V1880-SAV!$AH1880,HLOOKUP(Allgemeines!$C$12-1,$AI$4:$AO$2000,ROW(C1880)-3,FALSE)-$AH1880)</f>
        <v>0</v>
      </c>
      <c r="AH1880" s="346">
        <f>HLOOKUP(Allgemeines!$C$12,$AI$4:$AO$2000,ROW(C1880)-3,FALSE)</f>
        <v>0</v>
      </c>
      <c r="AI1880" s="346">
        <f t="shared" si="364"/>
        <v>0</v>
      </c>
      <c r="AJ1880" s="346">
        <f t="shared" si="365"/>
        <v>0</v>
      </c>
      <c r="AK1880" s="346">
        <f t="shared" si="366"/>
        <v>0</v>
      </c>
      <c r="AL1880" s="346">
        <f t="shared" si="367"/>
        <v>0</v>
      </c>
      <c r="AM1880" s="346">
        <f t="shared" si="368"/>
        <v>0</v>
      </c>
      <c r="AN1880" s="346">
        <f t="shared" si="369"/>
        <v>0</v>
      </c>
      <c r="AO1880" s="346">
        <f t="shared" si="370"/>
        <v>0</v>
      </c>
    </row>
    <row r="1881" spans="1:41" x14ac:dyDescent="0.25">
      <c r="A1881" s="369"/>
      <c r="B1881" s="369"/>
      <c r="C1881" s="370"/>
      <c r="D1881" s="369"/>
      <c r="E1881" s="369"/>
      <c r="F1881" s="369"/>
      <c r="G1881" s="344">
        <f t="shared" si="371"/>
        <v>0</v>
      </c>
      <c r="H1881" s="369"/>
      <c r="I1881" s="369"/>
      <c r="J1881" s="369"/>
      <c r="K1881" s="369"/>
      <c r="L1881" s="369"/>
      <c r="M1881" s="369"/>
      <c r="N1881" s="369"/>
      <c r="O1881" s="369"/>
      <c r="P1881" s="371"/>
      <c r="Q1881" s="465">
        <f>IF(C1881&gt;Allgemeines!$C$12,0,SUM(G1881,H1881,J1881,K1881,M1881:N1881)-SUM(I1881,L1881,O1881:P1881))</f>
        <v>0</v>
      </c>
      <c r="R1881" s="369"/>
      <c r="S1881" s="369"/>
      <c r="T1881" s="369"/>
      <c r="U1881" s="369"/>
      <c r="V1881" s="344">
        <f t="shared" si="372"/>
        <v>0</v>
      </c>
      <c r="W1881" s="345">
        <f>IF(ISBLANK($B1881),0,VLOOKUP($B1881,Listen!$A$2:$C$45,2,FALSE))</f>
        <v>0</v>
      </c>
      <c r="X1881" s="345">
        <f>IF(ISBLANK($B1881),0,VLOOKUP($B1881,Listen!$A$2:$C$45,3,FALSE))</f>
        <v>0</v>
      </c>
      <c r="Y1881" s="372">
        <f t="shared" si="374"/>
        <v>0</v>
      </c>
      <c r="Z1881" s="372">
        <f t="shared" si="363"/>
        <v>0</v>
      </c>
      <c r="AA1881" s="372">
        <f t="shared" si="363"/>
        <v>0</v>
      </c>
      <c r="AB1881" s="372">
        <f t="shared" si="363"/>
        <v>0</v>
      </c>
      <c r="AC1881" s="372">
        <f t="shared" si="363"/>
        <v>0</v>
      </c>
      <c r="AD1881" s="372">
        <f t="shared" si="363"/>
        <v>0</v>
      </c>
      <c r="AE1881" s="372">
        <f t="shared" si="363"/>
        <v>0</v>
      </c>
      <c r="AF1881" s="346">
        <f t="shared" si="373"/>
        <v>0</v>
      </c>
      <c r="AG1881" s="346">
        <f>IF(C1881=Allgemeines!$C$12,SAV!$V1881-SAV!$AH1881,HLOOKUP(Allgemeines!$C$12-1,$AI$4:$AO$2000,ROW(C1881)-3,FALSE)-$AH1881)</f>
        <v>0</v>
      </c>
      <c r="AH1881" s="346">
        <f>HLOOKUP(Allgemeines!$C$12,$AI$4:$AO$2000,ROW(C1881)-3,FALSE)</f>
        <v>0</v>
      </c>
      <c r="AI1881" s="346">
        <f t="shared" si="364"/>
        <v>0</v>
      </c>
      <c r="AJ1881" s="346">
        <f t="shared" si="365"/>
        <v>0</v>
      </c>
      <c r="AK1881" s="346">
        <f t="shared" si="366"/>
        <v>0</v>
      </c>
      <c r="AL1881" s="346">
        <f t="shared" si="367"/>
        <v>0</v>
      </c>
      <c r="AM1881" s="346">
        <f t="shared" si="368"/>
        <v>0</v>
      </c>
      <c r="AN1881" s="346">
        <f t="shared" si="369"/>
        <v>0</v>
      </c>
      <c r="AO1881" s="346">
        <f t="shared" si="370"/>
        <v>0</v>
      </c>
    </row>
    <row r="1882" spans="1:41" x14ac:dyDescent="0.25">
      <c r="A1882" s="369"/>
      <c r="B1882" s="369"/>
      <c r="C1882" s="370"/>
      <c r="D1882" s="369"/>
      <c r="E1882" s="369"/>
      <c r="F1882" s="369"/>
      <c r="G1882" s="344">
        <f t="shared" si="371"/>
        <v>0</v>
      </c>
      <c r="H1882" s="369"/>
      <c r="I1882" s="369"/>
      <c r="J1882" s="369"/>
      <c r="K1882" s="369"/>
      <c r="L1882" s="369"/>
      <c r="M1882" s="369"/>
      <c r="N1882" s="369"/>
      <c r="O1882" s="369"/>
      <c r="P1882" s="371"/>
      <c r="Q1882" s="465">
        <f>IF(C1882&gt;Allgemeines!$C$12,0,SUM(G1882,H1882,J1882,K1882,M1882:N1882)-SUM(I1882,L1882,O1882:P1882))</f>
        <v>0</v>
      </c>
      <c r="R1882" s="369"/>
      <c r="S1882" s="369"/>
      <c r="T1882" s="369"/>
      <c r="U1882" s="369"/>
      <c r="V1882" s="344">
        <f t="shared" si="372"/>
        <v>0</v>
      </c>
      <c r="W1882" s="345">
        <f>IF(ISBLANK($B1882),0,VLOOKUP($B1882,Listen!$A$2:$C$45,2,FALSE))</f>
        <v>0</v>
      </c>
      <c r="X1882" s="345">
        <f>IF(ISBLANK($B1882),0,VLOOKUP($B1882,Listen!$A$2:$C$45,3,FALSE))</f>
        <v>0</v>
      </c>
      <c r="Y1882" s="372">
        <f t="shared" si="374"/>
        <v>0</v>
      </c>
      <c r="Z1882" s="372">
        <f t="shared" si="363"/>
        <v>0</v>
      </c>
      <c r="AA1882" s="372">
        <f t="shared" si="363"/>
        <v>0</v>
      </c>
      <c r="AB1882" s="372">
        <f t="shared" si="363"/>
        <v>0</v>
      </c>
      <c r="AC1882" s="372">
        <f t="shared" si="363"/>
        <v>0</v>
      </c>
      <c r="AD1882" s="372">
        <f t="shared" si="363"/>
        <v>0</v>
      </c>
      <c r="AE1882" s="372">
        <f t="shared" si="363"/>
        <v>0</v>
      </c>
      <c r="AF1882" s="346">
        <f t="shared" si="373"/>
        <v>0</v>
      </c>
      <c r="AG1882" s="346">
        <f>IF(C1882=Allgemeines!$C$12,SAV!$V1882-SAV!$AH1882,HLOOKUP(Allgemeines!$C$12-1,$AI$4:$AO$2000,ROW(C1882)-3,FALSE)-$AH1882)</f>
        <v>0</v>
      </c>
      <c r="AH1882" s="346">
        <f>HLOOKUP(Allgemeines!$C$12,$AI$4:$AO$2000,ROW(C1882)-3,FALSE)</f>
        <v>0</v>
      </c>
      <c r="AI1882" s="346">
        <f t="shared" si="364"/>
        <v>0</v>
      </c>
      <c r="AJ1882" s="346">
        <f t="shared" si="365"/>
        <v>0</v>
      </c>
      <c r="AK1882" s="346">
        <f t="shared" si="366"/>
        <v>0</v>
      </c>
      <c r="AL1882" s="346">
        <f t="shared" si="367"/>
        <v>0</v>
      </c>
      <c r="AM1882" s="346">
        <f t="shared" si="368"/>
        <v>0</v>
      </c>
      <c r="AN1882" s="346">
        <f t="shared" si="369"/>
        <v>0</v>
      </c>
      <c r="AO1882" s="346">
        <f t="shared" si="370"/>
        <v>0</v>
      </c>
    </row>
    <row r="1883" spans="1:41" x14ac:dyDescent="0.25">
      <c r="A1883" s="369"/>
      <c r="B1883" s="369"/>
      <c r="C1883" s="370"/>
      <c r="D1883" s="369"/>
      <c r="E1883" s="369"/>
      <c r="F1883" s="369"/>
      <c r="G1883" s="344">
        <f t="shared" si="371"/>
        <v>0</v>
      </c>
      <c r="H1883" s="369"/>
      <c r="I1883" s="369"/>
      <c r="J1883" s="369"/>
      <c r="K1883" s="369"/>
      <c r="L1883" s="369"/>
      <c r="M1883" s="369"/>
      <c r="N1883" s="369"/>
      <c r="O1883" s="369"/>
      <c r="P1883" s="371"/>
      <c r="Q1883" s="465">
        <f>IF(C1883&gt;Allgemeines!$C$12,0,SUM(G1883,H1883,J1883,K1883,M1883:N1883)-SUM(I1883,L1883,O1883:P1883))</f>
        <v>0</v>
      </c>
      <c r="R1883" s="369"/>
      <c r="S1883" s="369"/>
      <c r="T1883" s="369"/>
      <c r="U1883" s="369"/>
      <c r="V1883" s="344">
        <f t="shared" si="372"/>
        <v>0</v>
      </c>
      <c r="W1883" s="345">
        <f>IF(ISBLANK($B1883),0,VLOOKUP($B1883,Listen!$A$2:$C$45,2,FALSE))</f>
        <v>0</v>
      </c>
      <c r="X1883" s="345">
        <f>IF(ISBLANK($B1883),0,VLOOKUP($B1883,Listen!$A$2:$C$45,3,FALSE))</f>
        <v>0</v>
      </c>
      <c r="Y1883" s="372">
        <f t="shared" si="374"/>
        <v>0</v>
      </c>
      <c r="Z1883" s="372">
        <f t="shared" si="363"/>
        <v>0</v>
      </c>
      <c r="AA1883" s="372">
        <f t="shared" si="363"/>
        <v>0</v>
      </c>
      <c r="AB1883" s="372">
        <f t="shared" si="363"/>
        <v>0</v>
      </c>
      <c r="AC1883" s="372">
        <f t="shared" si="363"/>
        <v>0</v>
      </c>
      <c r="AD1883" s="372">
        <f t="shared" si="363"/>
        <v>0</v>
      </c>
      <c r="AE1883" s="372">
        <f t="shared" si="363"/>
        <v>0</v>
      </c>
      <c r="AF1883" s="346">
        <f t="shared" si="373"/>
        <v>0</v>
      </c>
      <c r="AG1883" s="346">
        <f>IF(C1883=Allgemeines!$C$12,SAV!$V1883-SAV!$AH1883,HLOOKUP(Allgemeines!$C$12-1,$AI$4:$AO$2000,ROW(C1883)-3,FALSE)-$AH1883)</f>
        <v>0</v>
      </c>
      <c r="AH1883" s="346">
        <f>HLOOKUP(Allgemeines!$C$12,$AI$4:$AO$2000,ROW(C1883)-3,FALSE)</f>
        <v>0</v>
      </c>
      <c r="AI1883" s="346">
        <f t="shared" si="364"/>
        <v>0</v>
      </c>
      <c r="AJ1883" s="346">
        <f t="shared" si="365"/>
        <v>0</v>
      </c>
      <c r="AK1883" s="346">
        <f t="shared" si="366"/>
        <v>0</v>
      </c>
      <c r="AL1883" s="346">
        <f t="shared" si="367"/>
        <v>0</v>
      </c>
      <c r="AM1883" s="346">
        <f t="shared" si="368"/>
        <v>0</v>
      </c>
      <c r="AN1883" s="346">
        <f t="shared" si="369"/>
        <v>0</v>
      </c>
      <c r="AO1883" s="346">
        <f t="shared" si="370"/>
        <v>0</v>
      </c>
    </row>
    <row r="1884" spans="1:41" x14ac:dyDescent="0.25">
      <c r="A1884" s="369"/>
      <c r="B1884" s="369"/>
      <c r="C1884" s="370"/>
      <c r="D1884" s="369"/>
      <c r="E1884" s="369"/>
      <c r="F1884" s="369"/>
      <c r="G1884" s="344">
        <f t="shared" si="371"/>
        <v>0</v>
      </c>
      <c r="H1884" s="369"/>
      <c r="I1884" s="369"/>
      <c r="J1884" s="369"/>
      <c r="K1884" s="369"/>
      <c r="L1884" s="369"/>
      <c r="M1884" s="369"/>
      <c r="N1884" s="369"/>
      <c r="O1884" s="369"/>
      <c r="P1884" s="371"/>
      <c r="Q1884" s="465">
        <f>IF(C1884&gt;Allgemeines!$C$12,0,SUM(G1884,H1884,J1884,K1884,M1884:N1884)-SUM(I1884,L1884,O1884:P1884))</f>
        <v>0</v>
      </c>
      <c r="R1884" s="369"/>
      <c r="S1884" s="369"/>
      <c r="T1884" s="369"/>
      <c r="U1884" s="369"/>
      <c r="V1884" s="344">
        <f t="shared" si="372"/>
        <v>0</v>
      </c>
      <c r="W1884" s="345">
        <f>IF(ISBLANK($B1884),0,VLOOKUP($B1884,Listen!$A$2:$C$45,2,FALSE))</f>
        <v>0</v>
      </c>
      <c r="X1884" s="345">
        <f>IF(ISBLANK($B1884),0,VLOOKUP($B1884,Listen!$A$2:$C$45,3,FALSE))</f>
        <v>0</v>
      </c>
      <c r="Y1884" s="372">
        <f t="shared" si="374"/>
        <v>0</v>
      </c>
      <c r="Z1884" s="372">
        <f t="shared" si="363"/>
        <v>0</v>
      </c>
      <c r="AA1884" s="372">
        <f t="shared" si="363"/>
        <v>0</v>
      </c>
      <c r="AB1884" s="372">
        <f t="shared" si="363"/>
        <v>0</v>
      </c>
      <c r="AC1884" s="372">
        <f t="shared" si="363"/>
        <v>0</v>
      </c>
      <c r="AD1884" s="372">
        <f t="shared" si="363"/>
        <v>0</v>
      </c>
      <c r="AE1884" s="372">
        <f t="shared" si="363"/>
        <v>0</v>
      </c>
      <c r="AF1884" s="346">
        <f t="shared" si="373"/>
        <v>0</v>
      </c>
      <c r="AG1884" s="346">
        <f>IF(C1884=Allgemeines!$C$12,SAV!$V1884-SAV!$AH1884,HLOOKUP(Allgemeines!$C$12-1,$AI$4:$AO$2000,ROW(C1884)-3,FALSE)-$AH1884)</f>
        <v>0</v>
      </c>
      <c r="AH1884" s="346">
        <f>HLOOKUP(Allgemeines!$C$12,$AI$4:$AO$2000,ROW(C1884)-3,FALSE)</f>
        <v>0</v>
      </c>
      <c r="AI1884" s="346">
        <f t="shared" si="364"/>
        <v>0</v>
      </c>
      <c r="AJ1884" s="346">
        <f t="shared" si="365"/>
        <v>0</v>
      </c>
      <c r="AK1884" s="346">
        <f t="shared" si="366"/>
        <v>0</v>
      </c>
      <c r="AL1884" s="346">
        <f t="shared" si="367"/>
        <v>0</v>
      </c>
      <c r="AM1884" s="346">
        <f t="shared" si="368"/>
        <v>0</v>
      </c>
      <c r="AN1884" s="346">
        <f t="shared" si="369"/>
        <v>0</v>
      </c>
      <c r="AO1884" s="346">
        <f t="shared" si="370"/>
        <v>0</v>
      </c>
    </row>
    <row r="1885" spans="1:41" x14ac:dyDescent="0.25">
      <c r="A1885" s="369"/>
      <c r="B1885" s="369"/>
      <c r="C1885" s="370"/>
      <c r="D1885" s="369"/>
      <c r="E1885" s="369"/>
      <c r="F1885" s="369"/>
      <c r="G1885" s="344">
        <f t="shared" si="371"/>
        <v>0</v>
      </c>
      <c r="H1885" s="369"/>
      <c r="I1885" s="369"/>
      <c r="J1885" s="369"/>
      <c r="K1885" s="369"/>
      <c r="L1885" s="369"/>
      <c r="M1885" s="369"/>
      <c r="N1885" s="369"/>
      <c r="O1885" s="369"/>
      <c r="P1885" s="371"/>
      <c r="Q1885" s="465">
        <f>IF(C1885&gt;Allgemeines!$C$12,0,SUM(G1885,H1885,J1885,K1885,M1885:N1885)-SUM(I1885,L1885,O1885:P1885))</f>
        <v>0</v>
      </c>
      <c r="R1885" s="369"/>
      <c r="S1885" s="369"/>
      <c r="T1885" s="369"/>
      <c r="U1885" s="369"/>
      <c r="V1885" s="344">
        <f t="shared" si="372"/>
        <v>0</v>
      </c>
      <c r="W1885" s="345">
        <f>IF(ISBLANK($B1885),0,VLOOKUP($B1885,Listen!$A$2:$C$45,2,FALSE))</f>
        <v>0</v>
      </c>
      <c r="X1885" s="345">
        <f>IF(ISBLANK($B1885),0,VLOOKUP($B1885,Listen!$A$2:$C$45,3,FALSE))</f>
        <v>0</v>
      </c>
      <c r="Y1885" s="372">
        <f t="shared" si="374"/>
        <v>0</v>
      </c>
      <c r="Z1885" s="372">
        <f t="shared" si="363"/>
        <v>0</v>
      </c>
      <c r="AA1885" s="372">
        <f t="shared" si="363"/>
        <v>0</v>
      </c>
      <c r="AB1885" s="372">
        <f t="shared" si="363"/>
        <v>0</v>
      </c>
      <c r="AC1885" s="372">
        <f t="shared" si="363"/>
        <v>0</v>
      </c>
      <c r="AD1885" s="372">
        <f t="shared" si="363"/>
        <v>0</v>
      </c>
      <c r="AE1885" s="372">
        <f t="shared" si="363"/>
        <v>0</v>
      </c>
      <c r="AF1885" s="346">
        <f t="shared" si="373"/>
        <v>0</v>
      </c>
      <c r="AG1885" s="346">
        <f>IF(C1885=Allgemeines!$C$12,SAV!$V1885-SAV!$AH1885,HLOOKUP(Allgemeines!$C$12-1,$AI$4:$AO$2000,ROW(C1885)-3,FALSE)-$AH1885)</f>
        <v>0</v>
      </c>
      <c r="AH1885" s="346">
        <f>HLOOKUP(Allgemeines!$C$12,$AI$4:$AO$2000,ROW(C1885)-3,FALSE)</f>
        <v>0</v>
      </c>
      <c r="AI1885" s="346">
        <f t="shared" si="364"/>
        <v>0</v>
      </c>
      <c r="AJ1885" s="346">
        <f t="shared" si="365"/>
        <v>0</v>
      </c>
      <c r="AK1885" s="346">
        <f t="shared" si="366"/>
        <v>0</v>
      </c>
      <c r="AL1885" s="346">
        <f t="shared" si="367"/>
        <v>0</v>
      </c>
      <c r="AM1885" s="346">
        <f t="shared" si="368"/>
        <v>0</v>
      </c>
      <c r="AN1885" s="346">
        <f t="shared" si="369"/>
        <v>0</v>
      </c>
      <c r="AO1885" s="346">
        <f t="shared" si="370"/>
        <v>0</v>
      </c>
    </row>
    <row r="1886" spans="1:41" x14ac:dyDescent="0.25">
      <c r="A1886" s="369"/>
      <c r="B1886" s="369"/>
      <c r="C1886" s="370"/>
      <c r="D1886" s="369"/>
      <c r="E1886" s="369"/>
      <c r="F1886" s="369"/>
      <c r="G1886" s="344">
        <f t="shared" si="371"/>
        <v>0</v>
      </c>
      <c r="H1886" s="369"/>
      <c r="I1886" s="369"/>
      <c r="J1886" s="369"/>
      <c r="K1886" s="369"/>
      <c r="L1886" s="369"/>
      <c r="M1886" s="369"/>
      <c r="N1886" s="369"/>
      <c r="O1886" s="369"/>
      <c r="P1886" s="371"/>
      <c r="Q1886" s="465">
        <f>IF(C1886&gt;Allgemeines!$C$12,0,SUM(G1886,H1886,J1886,K1886,M1886:N1886)-SUM(I1886,L1886,O1886:P1886))</f>
        <v>0</v>
      </c>
      <c r="R1886" s="369"/>
      <c r="S1886" s="369"/>
      <c r="T1886" s="369"/>
      <c r="U1886" s="369"/>
      <c r="V1886" s="344">
        <f t="shared" si="372"/>
        <v>0</v>
      </c>
      <c r="W1886" s="345">
        <f>IF(ISBLANK($B1886),0,VLOOKUP($B1886,Listen!$A$2:$C$45,2,FALSE))</f>
        <v>0</v>
      </c>
      <c r="X1886" s="345">
        <f>IF(ISBLANK($B1886),0,VLOOKUP($B1886,Listen!$A$2:$C$45,3,FALSE))</f>
        <v>0</v>
      </c>
      <c r="Y1886" s="372">
        <f t="shared" si="374"/>
        <v>0</v>
      </c>
      <c r="Z1886" s="372">
        <f t="shared" si="363"/>
        <v>0</v>
      </c>
      <c r="AA1886" s="372">
        <f t="shared" si="363"/>
        <v>0</v>
      </c>
      <c r="AB1886" s="372">
        <f t="shared" si="363"/>
        <v>0</v>
      </c>
      <c r="AC1886" s="372">
        <f t="shared" si="363"/>
        <v>0</v>
      </c>
      <c r="AD1886" s="372">
        <f t="shared" si="363"/>
        <v>0</v>
      </c>
      <c r="AE1886" s="372">
        <f t="shared" si="363"/>
        <v>0</v>
      </c>
      <c r="AF1886" s="346">
        <f t="shared" si="373"/>
        <v>0</v>
      </c>
      <c r="AG1886" s="346">
        <f>IF(C1886=Allgemeines!$C$12,SAV!$V1886-SAV!$AH1886,HLOOKUP(Allgemeines!$C$12-1,$AI$4:$AO$2000,ROW(C1886)-3,FALSE)-$AH1886)</f>
        <v>0</v>
      </c>
      <c r="AH1886" s="346">
        <f>HLOOKUP(Allgemeines!$C$12,$AI$4:$AO$2000,ROW(C1886)-3,FALSE)</f>
        <v>0</v>
      </c>
      <c r="AI1886" s="346">
        <f t="shared" si="364"/>
        <v>0</v>
      </c>
      <c r="AJ1886" s="346">
        <f t="shared" si="365"/>
        <v>0</v>
      </c>
      <c r="AK1886" s="346">
        <f t="shared" si="366"/>
        <v>0</v>
      </c>
      <c r="AL1886" s="346">
        <f t="shared" si="367"/>
        <v>0</v>
      </c>
      <c r="AM1886" s="346">
        <f t="shared" si="368"/>
        <v>0</v>
      </c>
      <c r="AN1886" s="346">
        <f t="shared" si="369"/>
        <v>0</v>
      </c>
      <c r="AO1886" s="346">
        <f t="shared" si="370"/>
        <v>0</v>
      </c>
    </row>
    <row r="1887" spans="1:41" x14ac:dyDescent="0.25">
      <c r="A1887" s="369"/>
      <c r="B1887" s="369"/>
      <c r="C1887" s="370"/>
      <c r="D1887" s="369"/>
      <c r="E1887" s="369"/>
      <c r="F1887" s="369"/>
      <c r="G1887" s="344">
        <f t="shared" si="371"/>
        <v>0</v>
      </c>
      <c r="H1887" s="369"/>
      <c r="I1887" s="369"/>
      <c r="J1887" s="369"/>
      <c r="K1887" s="369"/>
      <c r="L1887" s="369"/>
      <c r="M1887" s="369"/>
      <c r="N1887" s="369"/>
      <c r="O1887" s="369"/>
      <c r="P1887" s="371"/>
      <c r="Q1887" s="465">
        <f>IF(C1887&gt;Allgemeines!$C$12,0,SUM(G1887,H1887,J1887,K1887,M1887:N1887)-SUM(I1887,L1887,O1887:P1887))</f>
        <v>0</v>
      </c>
      <c r="R1887" s="369"/>
      <c r="S1887" s="369"/>
      <c r="T1887" s="369"/>
      <c r="U1887" s="369"/>
      <c r="V1887" s="344">
        <f t="shared" si="372"/>
        <v>0</v>
      </c>
      <c r="W1887" s="345">
        <f>IF(ISBLANK($B1887),0,VLOOKUP($B1887,Listen!$A$2:$C$45,2,FALSE))</f>
        <v>0</v>
      </c>
      <c r="X1887" s="345">
        <f>IF(ISBLANK($B1887),0,VLOOKUP($B1887,Listen!$A$2:$C$45,3,FALSE))</f>
        <v>0</v>
      </c>
      <c r="Y1887" s="372">
        <f t="shared" si="374"/>
        <v>0</v>
      </c>
      <c r="Z1887" s="372">
        <f t="shared" si="363"/>
        <v>0</v>
      </c>
      <c r="AA1887" s="372">
        <f t="shared" si="363"/>
        <v>0</v>
      </c>
      <c r="AB1887" s="372">
        <f t="shared" si="363"/>
        <v>0</v>
      </c>
      <c r="AC1887" s="372">
        <f t="shared" si="363"/>
        <v>0</v>
      </c>
      <c r="AD1887" s="372">
        <f t="shared" si="363"/>
        <v>0</v>
      </c>
      <c r="AE1887" s="372">
        <f t="shared" si="363"/>
        <v>0</v>
      </c>
      <c r="AF1887" s="346">
        <f t="shared" si="373"/>
        <v>0</v>
      </c>
      <c r="AG1887" s="346">
        <f>IF(C1887=Allgemeines!$C$12,SAV!$V1887-SAV!$AH1887,HLOOKUP(Allgemeines!$C$12-1,$AI$4:$AO$2000,ROW(C1887)-3,FALSE)-$AH1887)</f>
        <v>0</v>
      </c>
      <c r="AH1887" s="346">
        <f>HLOOKUP(Allgemeines!$C$12,$AI$4:$AO$2000,ROW(C1887)-3,FALSE)</f>
        <v>0</v>
      </c>
      <c r="AI1887" s="346">
        <f t="shared" si="364"/>
        <v>0</v>
      </c>
      <c r="AJ1887" s="346">
        <f t="shared" si="365"/>
        <v>0</v>
      </c>
      <c r="AK1887" s="346">
        <f t="shared" si="366"/>
        <v>0</v>
      </c>
      <c r="AL1887" s="346">
        <f t="shared" si="367"/>
        <v>0</v>
      </c>
      <c r="AM1887" s="346">
        <f t="shared" si="368"/>
        <v>0</v>
      </c>
      <c r="AN1887" s="346">
        <f t="shared" si="369"/>
        <v>0</v>
      </c>
      <c r="AO1887" s="346">
        <f t="shared" si="370"/>
        <v>0</v>
      </c>
    </row>
    <row r="1888" spans="1:41" x14ac:dyDescent="0.25">
      <c r="A1888" s="369"/>
      <c r="B1888" s="369"/>
      <c r="C1888" s="370"/>
      <c r="D1888" s="369"/>
      <c r="E1888" s="369"/>
      <c r="F1888" s="369"/>
      <c r="G1888" s="344">
        <f t="shared" si="371"/>
        <v>0</v>
      </c>
      <c r="H1888" s="369"/>
      <c r="I1888" s="369"/>
      <c r="J1888" s="369"/>
      <c r="K1888" s="369"/>
      <c r="L1888" s="369"/>
      <c r="M1888" s="369"/>
      <c r="N1888" s="369"/>
      <c r="O1888" s="369"/>
      <c r="P1888" s="371"/>
      <c r="Q1888" s="465">
        <f>IF(C1888&gt;Allgemeines!$C$12,0,SUM(G1888,H1888,J1888,K1888,M1888:N1888)-SUM(I1888,L1888,O1888:P1888))</f>
        <v>0</v>
      </c>
      <c r="R1888" s="369"/>
      <c r="S1888" s="369"/>
      <c r="T1888" s="369"/>
      <c r="U1888" s="369"/>
      <c r="V1888" s="344">
        <f t="shared" si="372"/>
        <v>0</v>
      </c>
      <c r="W1888" s="345">
        <f>IF(ISBLANK($B1888),0,VLOOKUP($B1888,Listen!$A$2:$C$45,2,FALSE))</f>
        <v>0</v>
      </c>
      <c r="X1888" s="345">
        <f>IF(ISBLANK($B1888),0,VLOOKUP($B1888,Listen!$A$2:$C$45,3,FALSE))</f>
        <v>0</v>
      </c>
      <c r="Y1888" s="372">
        <f t="shared" si="374"/>
        <v>0</v>
      </c>
      <c r="Z1888" s="372">
        <f t="shared" si="363"/>
        <v>0</v>
      </c>
      <c r="AA1888" s="372">
        <f t="shared" si="363"/>
        <v>0</v>
      </c>
      <c r="AB1888" s="372">
        <f t="shared" si="363"/>
        <v>0</v>
      </c>
      <c r="AC1888" s="372">
        <f t="shared" si="363"/>
        <v>0</v>
      </c>
      <c r="AD1888" s="372">
        <f t="shared" si="363"/>
        <v>0</v>
      </c>
      <c r="AE1888" s="372">
        <f t="shared" si="363"/>
        <v>0</v>
      </c>
      <c r="AF1888" s="346">
        <f t="shared" si="373"/>
        <v>0</v>
      </c>
      <c r="AG1888" s="346">
        <f>IF(C1888=Allgemeines!$C$12,SAV!$V1888-SAV!$AH1888,HLOOKUP(Allgemeines!$C$12-1,$AI$4:$AO$2000,ROW(C1888)-3,FALSE)-$AH1888)</f>
        <v>0</v>
      </c>
      <c r="AH1888" s="346">
        <f>HLOOKUP(Allgemeines!$C$12,$AI$4:$AO$2000,ROW(C1888)-3,FALSE)</f>
        <v>0</v>
      </c>
      <c r="AI1888" s="346">
        <f t="shared" si="364"/>
        <v>0</v>
      </c>
      <c r="AJ1888" s="346">
        <f t="shared" si="365"/>
        <v>0</v>
      </c>
      <c r="AK1888" s="346">
        <f t="shared" si="366"/>
        <v>0</v>
      </c>
      <c r="AL1888" s="346">
        <f t="shared" si="367"/>
        <v>0</v>
      </c>
      <c r="AM1888" s="346">
        <f t="shared" si="368"/>
        <v>0</v>
      </c>
      <c r="AN1888" s="346">
        <f t="shared" si="369"/>
        <v>0</v>
      </c>
      <c r="AO1888" s="346">
        <f t="shared" si="370"/>
        <v>0</v>
      </c>
    </row>
    <row r="1889" spans="1:41" x14ac:dyDescent="0.25">
      <c r="A1889" s="369"/>
      <c r="B1889" s="369"/>
      <c r="C1889" s="370"/>
      <c r="D1889" s="369"/>
      <c r="E1889" s="369"/>
      <c r="F1889" s="369"/>
      <c r="G1889" s="344">
        <f t="shared" si="371"/>
        <v>0</v>
      </c>
      <c r="H1889" s="369"/>
      <c r="I1889" s="369"/>
      <c r="J1889" s="369"/>
      <c r="K1889" s="369"/>
      <c r="L1889" s="369"/>
      <c r="M1889" s="369"/>
      <c r="N1889" s="369"/>
      <c r="O1889" s="369"/>
      <c r="P1889" s="371"/>
      <c r="Q1889" s="465">
        <f>IF(C1889&gt;Allgemeines!$C$12,0,SUM(G1889,H1889,J1889,K1889,M1889:N1889)-SUM(I1889,L1889,O1889:P1889))</f>
        <v>0</v>
      </c>
      <c r="R1889" s="369"/>
      <c r="S1889" s="369"/>
      <c r="T1889" s="369"/>
      <c r="U1889" s="369"/>
      <c r="V1889" s="344">
        <f t="shared" si="372"/>
        <v>0</v>
      </c>
      <c r="W1889" s="345">
        <f>IF(ISBLANK($B1889),0,VLOOKUP($B1889,Listen!$A$2:$C$45,2,FALSE))</f>
        <v>0</v>
      </c>
      <c r="X1889" s="345">
        <f>IF(ISBLANK($B1889),0,VLOOKUP($B1889,Listen!$A$2:$C$45,3,FALSE))</f>
        <v>0</v>
      </c>
      <c r="Y1889" s="372">
        <f t="shared" si="374"/>
        <v>0</v>
      </c>
      <c r="Z1889" s="372">
        <f t="shared" si="363"/>
        <v>0</v>
      </c>
      <c r="AA1889" s="372">
        <f t="shared" si="363"/>
        <v>0</v>
      </c>
      <c r="AB1889" s="372">
        <f t="shared" si="363"/>
        <v>0</v>
      </c>
      <c r="AC1889" s="372">
        <f t="shared" si="363"/>
        <v>0</v>
      </c>
      <c r="AD1889" s="372">
        <f t="shared" si="363"/>
        <v>0</v>
      </c>
      <c r="AE1889" s="372">
        <f t="shared" si="363"/>
        <v>0</v>
      </c>
      <c r="AF1889" s="346">
        <f t="shared" si="373"/>
        <v>0</v>
      </c>
      <c r="AG1889" s="346">
        <f>IF(C1889=Allgemeines!$C$12,SAV!$V1889-SAV!$AH1889,HLOOKUP(Allgemeines!$C$12-1,$AI$4:$AO$2000,ROW(C1889)-3,FALSE)-$AH1889)</f>
        <v>0</v>
      </c>
      <c r="AH1889" s="346">
        <f>HLOOKUP(Allgemeines!$C$12,$AI$4:$AO$2000,ROW(C1889)-3,FALSE)</f>
        <v>0</v>
      </c>
      <c r="AI1889" s="346">
        <f t="shared" si="364"/>
        <v>0</v>
      </c>
      <c r="AJ1889" s="346">
        <f t="shared" si="365"/>
        <v>0</v>
      </c>
      <c r="AK1889" s="346">
        <f t="shared" si="366"/>
        <v>0</v>
      </c>
      <c r="AL1889" s="346">
        <f t="shared" si="367"/>
        <v>0</v>
      </c>
      <c r="AM1889" s="346">
        <f t="shared" si="368"/>
        <v>0</v>
      </c>
      <c r="AN1889" s="346">
        <f t="shared" si="369"/>
        <v>0</v>
      </c>
      <c r="AO1889" s="346">
        <f t="shared" si="370"/>
        <v>0</v>
      </c>
    </row>
    <row r="1890" spans="1:41" x14ac:dyDescent="0.25">
      <c r="A1890" s="369"/>
      <c r="B1890" s="369"/>
      <c r="C1890" s="370"/>
      <c r="D1890" s="369"/>
      <c r="E1890" s="369"/>
      <c r="F1890" s="369"/>
      <c r="G1890" s="344">
        <f t="shared" si="371"/>
        <v>0</v>
      </c>
      <c r="H1890" s="369"/>
      <c r="I1890" s="369"/>
      <c r="J1890" s="369"/>
      <c r="K1890" s="369"/>
      <c r="L1890" s="369"/>
      <c r="M1890" s="369"/>
      <c r="N1890" s="369"/>
      <c r="O1890" s="369"/>
      <c r="P1890" s="371"/>
      <c r="Q1890" s="465">
        <f>IF(C1890&gt;Allgemeines!$C$12,0,SUM(G1890,H1890,J1890,K1890,M1890:N1890)-SUM(I1890,L1890,O1890:P1890))</f>
        <v>0</v>
      </c>
      <c r="R1890" s="369"/>
      <c r="S1890" s="369"/>
      <c r="T1890" s="369"/>
      <c r="U1890" s="369"/>
      <c r="V1890" s="344">
        <f t="shared" si="372"/>
        <v>0</v>
      </c>
      <c r="W1890" s="345">
        <f>IF(ISBLANK($B1890),0,VLOOKUP($B1890,Listen!$A$2:$C$45,2,FALSE))</f>
        <v>0</v>
      </c>
      <c r="X1890" s="345">
        <f>IF(ISBLANK($B1890),0,VLOOKUP($B1890,Listen!$A$2:$C$45,3,FALSE))</f>
        <v>0</v>
      </c>
      <c r="Y1890" s="372">
        <f t="shared" si="374"/>
        <v>0</v>
      </c>
      <c r="Z1890" s="372">
        <f t="shared" si="363"/>
        <v>0</v>
      </c>
      <c r="AA1890" s="372">
        <f t="shared" si="363"/>
        <v>0</v>
      </c>
      <c r="AB1890" s="372">
        <f t="shared" si="363"/>
        <v>0</v>
      </c>
      <c r="AC1890" s="372">
        <f t="shared" si="363"/>
        <v>0</v>
      </c>
      <c r="AD1890" s="372">
        <f t="shared" si="363"/>
        <v>0</v>
      </c>
      <c r="AE1890" s="372">
        <f t="shared" si="363"/>
        <v>0</v>
      </c>
      <c r="AF1890" s="346">
        <f t="shared" si="373"/>
        <v>0</v>
      </c>
      <c r="AG1890" s="346">
        <f>IF(C1890=Allgemeines!$C$12,SAV!$V1890-SAV!$AH1890,HLOOKUP(Allgemeines!$C$12-1,$AI$4:$AO$2000,ROW(C1890)-3,FALSE)-$AH1890)</f>
        <v>0</v>
      </c>
      <c r="AH1890" s="346">
        <f>HLOOKUP(Allgemeines!$C$12,$AI$4:$AO$2000,ROW(C1890)-3,FALSE)</f>
        <v>0</v>
      </c>
      <c r="AI1890" s="346">
        <f t="shared" si="364"/>
        <v>0</v>
      </c>
      <c r="AJ1890" s="346">
        <f t="shared" si="365"/>
        <v>0</v>
      </c>
      <c r="AK1890" s="346">
        <f t="shared" si="366"/>
        <v>0</v>
      </c>
      <c r="AL1890" s="346">
        <f t="shared" si="367"/>
        <v>0</v>
      </c>
      <c r="AM1890" s="346">
        <f t="shared" si="368"/>
        <v>0</v>
      </c>
      <c r="AN1890" s="346">
        <f t="shared" si="369"/>
        <v>0</v>
      </c>
      <c r="AO1890" s="346">
        <f t="shared" si="370"/>
        <v>0</v>
      </c>
    </row>
    <row r="1891" spans="1:41" x14ac:dyDescent="0.25">
      <c r="A1891" s="369"/>
      <c r="B1891" s="369"/>
      <c r="C1891" s="370"/>
      <c r="D1891" s="369"/>
      <c r="E1891" s="369"/>
      <c r="F1891" s="369"/>
      <c r="G1891" s="344">
        <f t="shared" si="371"/>
        <v>0</v>
      </c>
      <c r="H1891" s="369"/>
      <c r="I1891" s="369"/>
      <c r="J1891" s="369"/>
      <c r="K1891" s="369"/>
      <c r="L1891" s="369"/>
      <c r="M1891" s="369"/>
      <c r="N1891" s="369"/>
      <c r="O1891" s="369"/>
      <c r="P1891" s="371"/>
      <c r="Q1891" s="465">
        <f>IF(C1891&gt;Allgemeines!$C$12,0,SUM(G1891,H1891,J1891,K1891,M1891:N1891)-SUM(I1891,L1891,O1891:P1891))</f>
        <v>0</v>
      </c>
      <c r="R1891" s="369"/>
      <c r="S1891" s="369"/>
      <c r="T1891" s="369"/>
      <c r="U1891" s="369"/>
      <c r="V1891" s="344">
        <f t="shared" si="372"/>
        <v>0</v>
      </c>
      <c r="W1891" s="345">
        <f>IF(ISBLANK($B1891),0,VLOOKUP($B1891,Listen!$A$2:$C$45,2,FALSE))</f>
        <v>0</v>
      </c>
      <c r="X1891" s="345">
        <f>IF(ISBLANK($B1891),0,VLOOKUP($B1891,Listen!$A$2:$C$45,3,FALSE))</f>
        <v>0</v>
      </c>
      <c r="Y1891" s="372">
        <f t="shared" si="374"/>
        <v>0</v>
      </c>
      <c r="Z1891" s="372">
        <f t="shared" si="363"/>
        <v>0</v>
      </c>
      <c r="AA1891" s="372">
        <f t="shared" si="363"/>
        <v>0</v>
      </c>
      <c r="AB1891" s="372">
        <f t="shared" si="363"/>
        <v>0</v>
      </c>
      <c r="AC1891" s="372">
        <f t="shared" si="363"/>
        <v>0</v>
      </c>
      <c r="AD1891" s="372">
        <f t="shared" si="363"/>
        <v>0</v>
      </c>
      <c r="AE1891" s="372">
        <f t="shared" si="363"/>
        <v>0</v>
      </c>
      <c r="AF1891" s="346">
        <f t="shared" si="373"/>
        <v>0</v>
      </c>
      <c r="AG1891" s="346">
        <f>IF(C1891=Allgemeines!$C$12,SAV!$V1891-SAV!$AH1891,HLOOKUP(Allgemeines!$C$12-1,$AI$4:$AO$2000,ROW(C1891)-3,FALSE)-$AH1891)</f>
        <v>0</v>
      </c>
      <c r="AH1891" s="346">
        <f>HLOOKUP(Allgemeines!$C$12,$AI$4:$AO$2000,ROW(C1891)-3,FALSE)</f>
        <v>0</v>
      </c>
      <c r="AI1891" s="346">
        <f t="shared" si="364"/>
        <v>0</v>
      </c>
      <c r="AJ1891" s="346">
        <f t="shared" si="365"/>
        <v>0</v>
      </c>
      <c r="AK1891" s="346">
        <f t="shared" si="366"/>
        <v>0</v>
      </c>
      <c r="AL1891" s="346">
        <f t="shared" si="367"/>
        <v>0</v>
      </c>
      <c r="AM1891" s="346">
        <f t="shared" si="368"/>
        <v>0</v>
      </c>
      <c r="AN1891" s="346">
        <f t="shared" si="369"/>
        <v>0</v>
      </c>
      <c r="AO1891" s="346">
        <f t="shared" si="370"/>
        <v>0</v>
      </c>
    </row>
    <row r="1892" spans="1:41" x14ac:dyDescent="0.25">
      <c r="A1892" s="369"/>
      <c r="B1892" s="369"/>
      <c r="C1892" s="370"/>
      <c r="D1892" s="369"/>
      <c r="E1892" s="369"/>
      <c r="F1892" s="369"/>
      <c r="G1892" s="344">
        <f t="shared" si="371"/>
        <v>0</v>
      </c>
      <c r="H1892" s="369"/>
      <c r="I1892" s="369"/>
      <c r="J1892" s="369"/>
      <c r="K1892" s="369"/>
      <c r="L1892" s="369"/>
      <c r="M1892" s="369"/>
      <c r="N1892" s="369"/>
      <c r="O1892" s="369"/>
      <c r="P1892" s="371"/>
      <c r="Q1892" s="465">
        <f>IF(C1892&gt;Allgemeines!$C$12,0,SUM(G1892,H1892,J1892,K1892,M1892:N1892)-SUM(I1892,L1892,O1892:P1892))</f>
        <v>0</v>
      </c>
      <c r="R1892" s="369"/>
      <c r="S1892" s="369"/>
      <c r="T1892" s="369"/>
      <c r="U1892" s="369"/>
      <c r="V1892" s="344">
        <f t="shared" si="372"/>
        <v>0</v>
      </c>
      <c r="W1892" s="345">
        <f>IF(ISBLANK($B1892),0,VLOOKUP($B1892,Listen!$A$2:$C$45,2,FALSE))</f>
        <v>0</v>
      </c>
      <c r="X1892" s="345">
        <f>IF(ISBLANK($B1892),0,VLOOKUP($B1892,Listen!$A$2:$C$45,3,FALSE))</f>
        <v>0</v>
      </c>
      <c r="Y1892" s="372">
        <f t="shared" si="374"/>
        <v>0</v>
      </c>
      <c r="Z1892" s="372">
        <f t="shared" si="363"/>
        <v>0</v>
      </c>
      <c r="AA1892" s="372">
        <f t="shared" si="363"/>
        <v>0</v>
      </c>
      <c r="AB1892" s="372">
        <f t="shared" si="363"/>
        <v>0</v>
      </c>
      <c r="AC1892" s="372">
        <f t="shared" si="363"/>
        <v>0</v>
      </c>
      <c r="AD1892" s="372">
        <f t="shared" si="363"/>
        <v>0</v>
      </c>
      <c r="AE1892" s="372">
        <f t="shared" si="363"/>
        <v>0</v>
      </c>
      <c r="AF1892" s="346">
        <f t="shared" si="373"/>
        <v>0</v>
      </c>
      <c r="AG1892" s="346">
        <f>IF(C1892=Allgemeines!$C$12,SAV!$V1892-SAV!$AH1892,HLOOKUP(Allgemeines!$C$12-1,$AI$4:$AO$2000,ROW(C1892)-3,FALSE)-$AH1892)</f>
        <v>0</v>
      </c>
      <c r="AH1892" s="346">
        <f>HLOOKUP(Allgemeines!$C$12,$AI$4:$AO$2000,ROW(C1892)-3,FALSE)</f>
        <v>0</v>
      </c>
      <c r="AI1892" s="346">
        <f t="shared" si="364"/>
        <v>0</v>
      </c>
      <c r="AJ1892" s="346">
        <f t="shared" si="365"/>
        <v>0</v>
      </c>
      <c r="AK1892" s="346">
        <f t="shared" si="366"/>
        <v>0</v>
      </c>
      <c r="AL1892" s="346">
        <f t="shared" si="367"/>
        <v>0</v>
      </c>
      <c r="AM1892" s="346">
        <f t="shared" si="368"/>
        <v>0</v>
      </c>
      <c r="AN1892" s="346">
        <f t="shared" si="369"/>
        <v>0</v>
      </c>
      <c r="AO1892" s="346">
        <f t="shared" si="370"/>
        <v>0</v>
      </c>
    </row>
    <row r="1893" spans="1:41" x14ac:dyDescent="0.25">
      <c r="A1893" s="369"/>
      <c r="B1893" s="369"/>
      <c r="C1893" s="370"/>
      <c r="D1893" s="369"/>
      <c r="E1893" s="369"/>
      <c r="F1893" s="369"/>
      <c r="G1893" s="344">
        <f t="shared" si="371"/>
        <v>0</v>
      </c>
      <c r="H1893" s="369"/>
      <c r="I1893" s="369"/>
      <c r="J1893" s="369"/>
      <c r="K1893" s="369"/>
      <c r="L1893" s="369"/>
      <c r="M1893" s="369"/>
      <c r="N1893" s="369"/>
      <c r="O1893" s="369"/>
      <c r="P1893" s="371"/>
      <c r="Q1893" s="465">
        <f>IF(C1893&gt;Allgemeines!$C$12,0,SUM(G1893,H1893,J1893,K1893,M1893:N1893)-SUM(I1893,L1893,O1893:P1893))</f>
        <v>0</v>
      </c>
      <c r="R1893" s="369"/>
      <c r="S1893" s="369"/>
      <c r="T1893" s="369"/>
      <c r="U1893" s="369"/>
      <c r="V1893" s="344">
        <f t="shared" si="372"/>
        <v>0</v>
      </c>
      <c r="W1893" s="345">
        <f>IF(ISBLANK($B1893),0,VLOOKUP($B1893,Listen!$A$2:$C$45,2,FALSE))</f>
        <v>0</v>
      </c>
      <c r="X1893" s="345">
        <f>IF(ISBLANK($B1893),0,VLOOKUP($B1893,Listen!$A$2:$C$45,3,FALSE))</f>
        <v>0</v>
      </c>
      <c r="Y1893" s="372">
        <f t="shared" si="374"/>
        <v>0</v>
      </c>
      <c r="Z1893" s="372">
        <f t="shared" si="363"/>
        <v>0</v>
      </c>
      <c r="AA1893" s="372">
        <f t="shared" si="363"/>
        <v>0</v>
      </c>
      <c r="AB1893" s="372">
        <f t="shared" si="363"/>
        <v>0</v>
      </c>
      <c r="AC1893" s="372">
        <f t="shared" si="363"/>
        <v>0</v>
      </c>
      <c r="AD1893" s="372">
        <f t="shared" si="363"/>
        <v>0</v>
      </c>
      <c r="AE1893" s="372">
        <f t="shared" si="363"/>
        <v>0</v>
      </c>
      <c r="AF1893" s="346">
        <f t="shared" si="373"/>
        <v>0</v>
      </c>
      <c r="AG1893" s="346">
        <f>IF(C1893=Allgemeines!$C$12,SAV!$V1893-SAV!$AH1893,HLOOKUP(Allgemeines!$C$12-1,$AI$4:$AO$2000,ROW(C1893)-3,FALSE)-$AH1893)</f>
        <v>0</v>
      </c>
      <c r="AH1893" s="346">
        <f>HLOOKUP(Allgemeines!$C$12,$AI$4:$AO$2000,ROW(C1893)-3,FALSE)</f>
        <v>0</v>
      </c>
      <c r="AI1893" s="346">
        <f t="shared" si="364"/>
        <v>0</v>
      </c>
      <c r="AJ1893" s="346">
        <f t="shared" si="365"/>
        <v>0</v>
      </c>
      <c r="AK1893" s="346">
        <f t="shared" si="366"/>
        <v>0</v>
      </c>
      <c r="AL1893" s="346">
        <f t="shared" si="367"/>
        <v>0</v>
      </c>
      <c r="AM1893" s="346">
        <f t="shared" si="368"/>
        <v>0</v>
      </c>
      <c r="AN1893" s="346">
        <f t="shared" si="369"/>
        <v>0</v>
      </c>
      <c r="AO1893" s="346">
        <f t="shared" si="370"/>
        <v>0</v>
      </c>
    </row>
    <row r="1894" spans="1:41" x14ac:dyDescent="0.25">
      <c r="A1894" s="369"/>
      <c r="B1894" s="369"/>
      <c r="C1894" s="370"/>
      <c r="D1894" s="369"/>
      <c r="E1894" s="369"/>
      <c r="F1894" s="369"/>
      <c r="G1894" s="344">
        <f t="shared" si="371"/>
        <v>0</v>
      </c>
      <c r="H1894" s="369"/>
      <c r="I1894" s="369"/>
      <c r="J1894" s="369"/>
      <c r="K1894" s="369"/>
      <c r="L1894" s="369"/>
      <c r="M1894" s="369"/>
      <c r="N1894" s="369"/>
      <c r="O1894" s="369"/>
      <c r="P1894" s="371"/>
      <c r="Q1894" s="465">
        <f>IF(C1894&gt;Allgemeines!$C$12,0,SUM(G1894,H1894,J1894,K1894,M1894:N1894)-SUM(I1894,L1894,O1894:P1894))</f>
        <v>0</v>
      </c>
      <c r="R1894" s="369"/>
      <c r="S1894" s="369"/>
      <c r="T1894" s="369"/>
      <c r="U1894" s="369"/>
      <c r="V1894" s="344">
        <f t="shared" si="372"/>
        <v>0</v>
      </c>
      <c r="W1894" s="345">
        <f>IF(ISBLANK($B1894),0,VLOOKUP($B1894,Listen!$A$2:$C$45,2,FALSE))</f>
        <v>0</v>
      </c>
      <c r="X1894" s="345">
        <f>IF(ISBLANK($B1894),0,VLOOKUP($B1894,Listen!$A$2:$C$45,3,FALSE))</f>
        <v>0</v>
      </c>
      <c r="Y1894" s="372">
        <f t="shared" si="374"/>
        <v>0</v>
      </c>
      <c r="Z1894" s="372">
        <f t="shared" si="363"/>
        <v>0</v>
      </c>
      <c r="AA1894" s="372">
        <f t="shared" si="363"/>
        <v>0</v>
      </c>
      <c r="AB1894" s="372">
        <f t="shared" si="363"/>
        <v>0</v>
      </c>
      <c r="AC1894" s="372">
        <f t="shared" si="363"/>
        <v>0</v>
      </c>
      <c r="AD1894" s="372">
        <f t="shared" si="363"/>
        <v>0</v>
      </c>
      <c r="AE1894" s="372">
        <f t="shared" si="363"/>
        <v>0</v>
      </c>
      <c r="AF1894" s="346">
        <f t="shared" si="373"/>
        <v>0</v>
      </c>
      <c r="AG1894" s="346">
        <f>IF(C1894=Allgemeines!$C$12,SAV!$V1894-SAV!$AH1894,HLOOKUP(Allgemeines!$C$12-1,$AI$4:$AO$2000,ROW(C1894)-3,FALSE)-$AH1894)</f>
        <v>0</v>
      </c>
      <c r="AH1894" s="346">
        <f>HLOOKUP(Allgemeines!$C$12,$AI$4:$AO$2000,ROW(C1894)-3,FALSE)</f>
        <v>0</v>
      </c>
      <c r="AI1894" s="346">
        <f t="shared" si="364"/>
        <v>0</v>
      </c>
      <c r="AJ1894" s="346">
        <f t="shared" si="365"/>
        <v>0</v>
      </c>
      <c r="AK1894" s="346">
        <f t="shared" si="366"/>
        <v>0</v>
      </c>
      <c r="AL1894" s="346">
        <f t="shared" si="367"/>
        <v>0</v>
      </c>
      <c r="AM1894" s="346">
        <f t="shared" si="368"/>
        <v>0</v>
      </c>
      <c r="AN1894" s="346">
        <f t="shared" si="369"/>
        <v>0</v>
      </c>
      <c r="AO1894" s="346">
        <f t="shared" si="370"/>
        <v>0</v>
      </c>
    </row>
    <row r="1895" spans="1:41" x14ac:dyDescent="0.25">
      <c r="A1895" s="369"/>
      <c r="B1895" s="369"/>
      <c r="C1895" s="370"/>
      <c r="D1895" s="369"/>
      <c r="E1895" s="369"/>
      <c r="F1895" s="369"/>
      <c r="G1895" s="344">
        <f t="shared" si="371"/>
        <v>0</v>
      </c>
      <c r="H1895" s="369"/>
      <c r="I1895" s="369"/>
      <c r="J1895" s="369"/>
      <c r="K1895" s="369"/>
      <c r="L1895" s="369"/>
      <c r="M1895" s="369"/>
      <c r="N1895" s="369"/>
      <c r="O1895" s="369"/>
      <c r="P1895" s="371"/>
      <c r="Q1895" s="465">
        <f>IF(C1895&gt;Allgemeines!$C$12,0,SUM(G1895,H1895,J1895,K1895,M1895:N1895)-SUM(I1895,L1895,O1895:P1895))</f>
        <v>0</v>
      </c>
      <c r="R1895" s="369"/>
      <c r="S1895" s="369"/>
      <c r="T1895" s="369"/>
      <c r="U1895" s="369"/>
      <c r="V1895" s="344">
        <f t="shared" si="372"/>
        <v>0</v>
      </c>
      <c r="W1895" s="345">
        <f>IF(ISBLANK($B1895),0,VLOOKUP($B1895,Listen!$A$2:$C$45,2,FALSE))</f>
        <v>0</v>
      </c>
      <c r="X1895" s="345">
        <f>IF(ISBLANK($B1895),0,VLOOKUP($B1895,Listen!$A$2:$C$45,3,FALSE))</f>
        <v>0</v>
      </c>
      <c r="Y1895" s="372">
        <f t="shared" si="374"/>
        <v>0</v>
      </c>
      <c r="Z1895" s="372">
        <f t="shared" si="363"/>
        <v>0</v>
      </c>
      <c r="AA1895" s="372">
        <f t="shared" si="363"/>
        <v>0</v>
      </c>
      <c r="AB1895" s="372">
        <f t="shared" si="363"/>
        <v>0</v>
      </c>
      <c r="AC1895" s="372">
        <f t="shared" si="363"/>
        <v>0</v>
      </c>
      <c r="AD1895" s="372">
        <f t="shared" si="363"/>
        <v>0</v>
      </c>
      <c r="AE1895" s="372">
        <f t="shared" si="363"/>
        <v>0</v>
      </c>
      <c r="AF1895" s="346">
        <f t="shared" si="373"/>
        <v>0</v>
      </c>
      <c r="AG1895" s="346">
        <f>IF(C1895=Allgemeines!$C$12,SAV!$V1895-SAV!$AH1895,HLOOKUP(Allgemeines!$C$12-1,$AI$4:$AO$2000,ROW(C1895)-3,FALSE)-$AH1895)</f>
        <v>0</v>
      </c>
      <c r="AH1895" s="346">
        <f>HLOOKUP(Allgemeines!$C$12,$AI$4:$AO$2000,ROW(C1895)-3,FALSE)</f>
        <v>0</v>
      </c>
      <c r="AI1895" s="346">
        <f t="shared" si="364"/>
        <v>0</v>
      </c>
      <c r="AJ1895" s="346">
        <f t="shared" si="365"/>
        <v>0</v>
      </c>
      <c r="AK1895" s="346">
        <f t="shared" si="366"/>
        <v>0</v>
      </c>
      <c r="AL1895" s="346">
        <f t="shared" si="367"/>
        <v>0</v>
      </c>
      <c r="AM1895" s="346">
        <f t="shared" si="368"/>
        <v>0</v>
      </c>
      <c r="AN1895" s="346">
        <f t="shared" si="369"/>
        <v>0</v>
      </c>
      <c r="AO1895" s="346">
        <f t="shared" si="370"/>
        <v>0</v>
      </c>
    </row>
    <row r="1896" spans="1:41" x14ac:dyDescent="0.25">
      <c r="A1896" s="369"/>
      <c r="B1896" s="369"/>
      <c r="C1896" s="370"/>
      <c r="D1896" s="369"/>
      <c r="E1896" s="369"/>
      <c r="F1896" s="369"/>
      <c r="G1896" s="344">
        <f t="shared" si="371"/>
        <v>0</v>
      </c>
      <c r="H1896" s="369"/>
      <c r="I1896" s="369"/>
      <c r="J1896" s="369"/>
      <c r="K1896" s="369"/>
      <c r="L1896" s="369"/>
      <c r="M1896" s="369"/>
      <c r="N1896" s="369"/>
      <c r="O1896" s="369"/>
      <c r="P1896" s="371"/>
      <c r="Q1896" s="465">
        <f>IF(C1896&gt;Allgemeines!$C$12,0,SUM(G1896,H1896,J1896,K1896,M1896:N1896)-SUM(I1896,L1896,O1896:P1896))</f>
        <v>0</v>
      </c>
      <c r="R1896" s="369"/>
      <c r="S1896" s="369"/>
      <c r="T1896" s="369"/>
      <c r="U1896" s="369"/>
      <c r="V1896" s="344">
        <f t="shared" si="372"/>
        <v>0</v>
      </c>
      <c r="W1896" s="345">
        <f>IF(ISBLANK($B1896),0,VLOOKUP($B1896,Listen!$A$2:$C$45,2,FALSE))</f>
        <v>0</v>
      </c>
      <c r="X1896" s="345">
        <f>IF(ISBLANK($B1896),0,VLOOKUP($B1896,Listen!$A$2:$C$45,3,FALSE))</f>
        <v>0</v>
      </c>
      <c r="Y1896" s="372">
        <f t="shared" si="374"/>
        <v>0</v>
      </c>
      <c r="Z1896" s="372">
        <f t="shared" si="363"/>
        <v>0</v>
      </c>
      <c r="AA1896" s="372">
        <f t="shared" si="363"/>
        <v>0</v>
      </c>
      <c r="AB1896" s="372">
        <f t="shared" si="363"/>
        <v>0</v>
      </c>
      <c r="AC1896" s="372">
        <f t="shared" si="363"/>
        <v>0</v>
      </c>
      <c r="AD1896" s="372">
        <f t="shared" si="363"/>
        <v>0</v>
      </c>
      <c r="AE1896" s="372">
        <f t="shared" si="363"/>
        <v>0</v>
      </c>
      <c r="AF1896" s="346">
        <f t="shared" si="373"/>
        <v>0</v>
      </c>
      <c r="AG1896" s="346">
        <f>IF(C1896=Allgemeines!$C$12,SAV!$V1896-SAV!$AH1896,HLOOKUP(Allgemeines!$C$12-1,$AI$4:$AO$2000,ROW(C1896)-3,FALSE)-$AH1896)</f>
        <v>0</v>
      </c>
      <c r="AH1896" s="346">
        <f>HLOOKUP(Allgemeines!$C$12,$AI$4:$AO$2000,ROW(C1896)-3,FALSE)</f>
        <v>0</v>
      </c>
      <c r="AI1896" s="346">
        <f t="shared" si="364"/>
        <v>0</v>
      </c>
      <c r="AJ1896" s="346">
        <f t="shared" si="365"/>
        <v>0</v>
      </c>
      <c r="AK1896" s="346">
        <f t="shared" si="366"/>
        <v>0</v>
      </c>
      <c r="AL1896" s="346">
        <f t="shared" si="367"/>
        <v>0</v>
      </c>
      <c r="AM1896" s="346">
        <f t="shared" si="368"/>
        <v>0</v>
      </c>
      <c r="AN1896" s="346">
        <f t="shared" si="369"/>
        <v>0</v>
      </c>
      <c r="AO1896" s="346">
        <f t="shared" si="370"/>
        <v>0</v>
      </c>
    </row>
    <row r="1897" spans="1:41" x14ac:dyDescent="0.25">
      <c r="A1897" s="369"/>
      <c r="B1897" s="369"/>
      <c r="C1897" s="370"/>
      <c r="D1897" s="369"/>
      <c r="E1897" s="369"/>
      <c r="F1897" s="369"/>
      <c r="G1897" s="344">
        <f t="shared" si="371"/>
        <v>0</v>
      </c>
      <c r="H1897" s="369"/>
      <c r="I1897" s="369"/>
      <c r="J1897" s="369"/>
      <c r="K1897" s="369"/>
      <c r="L1897" s="369"/>
      <c r="M1897" s="369"/>
      <c r="N1897" s="369"/>
      <c r="O1897" s="369"/>
      <c r="P1897" s="371"/>
      <c r="Q1897" s="465">
        <f>IF(C1897&gt;Allgemeines!$C$12,0,SUM(G1897,H1897,J1897,K1897,M1897:N1897)-SUM(I1897,L1897,O1897:P1897))</f>
        <v>0</v>
      </c>
      <c r="R1897" s="369"/>
      <c r="S1897" s="369"/>
      <c r="T1897" s="369"/>
      <c r="U1897" s="369"/>
      <c r="V1897" s="344">
        <f t="shared" si="372"/>
        <v>0</v>
      </c>
      <c r="W1897" s="345">
        <f>IF(ISBLANK($B1897),0,VLOOKUP($B1897,Listen!$A$2:$C$45,2,FALSE))</f>
        <v>0</v>
      </c>
      <c r="X1897" s="345">
        <f>IF(ISBLANK($B1897),0,VLOOKUP($B1897,Listen!$A$2:$C$45,3,FALSE))</f>
        <v>0</v>
      </c>
      <c r="Y1897" s="372">
        <f t="shared" si="374"/>
        <v>0</v>
      </c>
      <c r="Z1897" s="372">
        <f t="shared" si="363"/>
        <v>0</v>
      </c>
      <c r="AA1897" s="372">
        <f t="shared" si="363"/>
        <v>0</v>
      </c>
      <c r="AB1897" s="372">
        <f t="shared" si="363"/>
        <v>0</v>
      </c>
      <c r="AC1897" s="372">
        <f t="shared" si="363"/>
        <v>0</v>
      </c>
      <c r="AD1897" s="372">
        <f t="shared" si="363"/>
        <v>0</v>
      </c>
      <c r="AE1897" s="372">
        <f t="shared" si="363"/>
        <v>0</v>
      </c>
      <c r="AF1897" s="346">
        <f t="shared" si="373"/>
        <v>0</v>
      </c>
      <c r="AG1897" s="346">
        <f>IF(C1897=Allgemeines!$C$12,SAV!$V1897-SAV!$AH1897,HLOOKUP(Allgemeines!$C$12-1,$AI$4:$AO$2000,ROW(C1897)-3,FALSE)-$AH1897)</f>
        <v>0</v>
      </c>
      <c r="AH1897" s="346">
        <f>HLOOKUP(Allgemeines!$C$12,$AI$4:$AO$2000,ROW(C1897)-3,FALSE)</f>
        <v>0</v>
      </c>
      <c r="AI1897" s="346">
        <f t="shared" si="364"/>
        <v>0</v>
      </c>
      <c r="AJ1897" s="346">
        <f t="shared" si="365"/>
        <v>0</v>
      </c>
      <c r="AK1897" s="346">
        <f t="shared" si="366"/>
        <v>0</v>
      </c>
      <c r="AL1897" s="346">
        <f t="shared" si="367"/>
        <v>0</v>
      </c>
      <c r="AM1897" s="346">
        <f t="shared" si="368"/>
        <v>0</v>
      </c>
      <c r="AN1897" s="346">
        <f t="shared" si="369"/>
        <v>0</v>
      </c>
      <c r="AO1897" s="346">
        <f t="shared" si="370"/>
        <v>0</v>
      </c>
    </row>
    <row r="1898" spans="1:41" x14ac:dyDescent="0.25">
      <c r="A1898" s="369"/>
      <c r="B1898" s="369"/>
      <c r="C1898" s="370"/>
      <c r="D1898" s="369"/>
      <c r="E1898" s="369"/>
      <c r="F1898" s="369"/>
      <c r="G1898" s="344">
        <f t="shared" si="371"/>
        <v>0</v>
      </c>
      <c r="H1898" s="369"/>
      <c r="I1898" s="369"/>
      <c r="J1898" s="369"/>
      <c r="K1898" s="369"/>
      <c r="L1898" s="369"/>
      <c r="M1898" s="369"/>
      <c r="N1898" s="369"/>
      <c r="O1898" s="369"/>
      <c r="P1898" s="371"/>
      <c r="Q1898" s="465">
        <f>IF(C1898&gt;Allgemeines!$C$12,0,SUM(G1898,H1898,J1898,K1898,M1898:N1898)-SUM(I1898,L1898,O1898:P1898))</f>
        <v>0</v>
      </c>
      <c r="R1898" s="369"/>
      <c r="S1898" s="369"/>
      <c r="T1898" s="369"/>
      <c r="U1898" s="369"/>
      <c r="V1898" s="344">
        <f t="shared" si="372"/>
        <v>0</v>
      </c>
      <c r="W1898" s="345">
        <f>IF(ISBLANK($B1898),0,VLOOKUP($B1898,Listen!$A$2:$C$45,2,FALSE))</f>
        <v>0</v>
      </c>
      <c r="X1898" s="345">
        <f>IF(ISBLANK($B1898),0,VLOOKUP($B1898,Listen!$A$2:$C$45,3,FALSE))</f>
        <v>0</v>
      </c>
      <c r="Y1898" s="372">
        <f t="shared" si="374"/>
        <v>0</v>
      </c>
      <c r="Z1898" s="372">
        <f t="shared" si="363"/>
        <v>0</v>
      </c>
      <c r="AA1898" s="372">
        <f t="shared" si="363"/>
        <v>0</v>
      </c>
      <c r="AB1898" s="372">
        <f t="shared" si="363"/>
        <v>0</v>
      </c>
      <c r="AC1898" s="372">
        <f t="shared" si="363"/>
        <v>0</v>
      </c>
      <c r="AD1898" s="372">
        <f t="shared" si="363"/>
        <v>0</v>
      </c>
      <c r="AE1898" s="372">
        <f t="shared" si="363"/>
        <v>0</v>
      </c>
      <c r="AF1898" s="346">
        <f t="shared" si="373"/>
        <v>0</v>
      </c>
      <c r="AG1898" s="346">
        <f>IF(C1898=Allgemeines!$C$12,SAV!$V1898-SAV!$AH1898,HLOOKUP(Allgemeines!$C$12-1,$AI$4:$AO$2000,ROW(C1898)-3,FALSE)-$AH1898)</f>
        <v>0</v>
      </c>
      <c r="AH1898" s="346">
        <f>HLOOKUP(Allgemeines!$C$12,$AI$4:$AO$2000,ROW(C1898)-3,FALSE)</f>
        <v>0</v>
      </c>
      <c r="AI1898" s="346">
        <f t="shared" si="364"/>
        <v>0</v>
      </c>
      <c r="AJ1898" s="346">
        <f t="shared" si="365"/>
        <v>0</v>
      </c>
      <c r="AK1898" s="346">
        <f t="shared" si="366"/>
        <v>0</v>
      </c>
      <c r="AL1898" s="346">
        <f t="shared" si="367"/>
        <v>0</v>
      </c>
      <c r="AM1898" s="346">
        <f t="shared" si="368"/>
        <v>0</v>
      </c>
      <c r="AN1898" s="346">
        <f t="shared" si="369"/>
        <v>0</v>
      </c>
      <c r="AO1898" s="346">
        <f t="shared" si="370"/>
        <v>0</v>
      </c>
    </row>
    <row r="1899" spans="1:41" x14ac:dyDescent="0.25">
      <c r="A1899" s="369"/>
      <c r="B1899" s="369"/>
      <c r="C1899" s="370"/>
      <c r="D1899" s="369"/>
      <c r="E1899" s="369"/>
      <c r="F1899" s="369"/>
      <c r="G1899" s="344">
        <f t="shared" si="371"/>
        <v>0</v>
      </c>
      <c r="H1899" s="369"/>
      <c r="I1899" s="369"/>
      <c r="J1899" s="369"/>
      <c r="K1899" s="369"/>
      <c r="L1899" s="369"/>
      <c r="M1899" s="369"/>
      <c r="N1899" s="369"/>
      <c r="O1899" s="369"/>
      <c r="P1899" s="371"/>
      <c r="Q1899" s="465">
        <f>IF(C1899&gt;Allgemeines!$C$12,0,SUM(G1899,H1899,J1899,K1899,M1899:N1899)-SUM(I1899,L1899,O1899:P1899))</f>
        <v>0</v>
      </c>
      <c r="R1899" s="369"/>
      <c r="S1899" s="369"/>
      <c r="T1899" s="369"/>
      <c r="U1899" s="369"/>
      <c r="V1899" s="344">
        <f t="shared" si="372"/>
        <v>0</v>
      </c>
      <c r="W1899" s="345">
        <f>IF(ISBLANK($B1899),0,VLOOKUP($B1899,Listen!$A$2:$C$45,2,FALSE))</f>
        <v>0</v>
      </c>
      <c r="X1899" s="345">
        <f>IF(ISBLANK($B1899),0,VLOOKUP($B1899,Listen!$A$2:$C$45,3,FALSE))</f>
        <v>0</v>
      </c>
      <c r="Y1899" s="372">
        <f t="shared" si="374"/>
        <v>0</v>
      </c>
      <c r="Z1899" s="372">
        <f t="shared" si="363"/>
        <v>0</v>
      </c>
      <c r="AA1899" s="372">
        <f t="shared" si="363"/>
        <v>0</v>
      </c>
      <c r="AB1899" s="372">
        <f t="shared" si="363"/>
        <v>0</v>
      </c>
      <c r="AC1899" s="372">
        <f t="shared" si="363"/>
        <v>0</v>
      </c>
      <c r="AD1899" s="372">
        <f t="shared" si="363"/>
        <v>0</v>
      </c>
      <c r="AE1899" s="372">
        <f t="shared" si="363"/>
        <v>0</v>
      </c>
      <c r="AF1899" s="346">
        <f t="shared" si="373"/>
        <v>0</v>
      </c>
      <c r="AG1899" s="346">
        <f>IF(C1899=Allgemeines!$C$12,SAV!$V1899-SAV!$AH1899,HLOOKUP(Allgemeines!$C$12-1,$AI$4:$AO$2000,ROW(C1899)-3,FALSE)-$AH1899)</f>
        <v>0</v>
      </c>
      <c r="AH1899" s="346">
        <f>HLOOKUP(Allgemeines!$C$12,$AI$4:$AO$2000,ROW(C1899)-3,FALSE)</f>
        <v>0</v>
      </c>
      <c r="AI1899" s="346">
        <f t="shared" si="364"/>
        <v>0</v>
      </c>
      <c r="AJ1899" s="346">
        <f t="shared" si="365"/>
        <v>0</v>
      </c>
      <c r="AK1899" s="346">
        <f t="shared" si="366"/>
        <v>0</v>
      </c>
      <c r="AL1899" s="346">
        <f t="shared" si="367"/>
        <v>0</v>
      </c>
      <c r="AM1899" s="346">
        <f t="shared" si="368"/>
        <v>0</v>
      </c>
      <c r="AN1899" s="346">
        <f t="shared" si="369"/>
        <v>0</v>
      </c>
      <c r="AO1899" s="346">
        <f t="shared" si="370"/>
        <v>0</v>
      </c>
    </row>
    <row r="1900" spans="1:41" x14ac:dyDescent="0.25">
      <c r="A1900" s="369"/>
      <c r="B1900" s="369"/>
      <c r="C1900" s="370"/>
      <c r="D1900" s="369"/>
      <c r="E1900" s="369"/>
      <c r="F1900" s="369"/>
      <c r="G1900" s="344">
        <f t="shared" si="371"/>
        <v>0</v>
      </c>
      <c r="H1900" s="369"/>
      <c r="I1900" s="369"/>
      <c r="J1900" s="369"/>
      <c r="K1900" s="369"/>
      <c r="L1900" s="369"/>
      <c r="M1900" s="369"/>
      <c r="N1900" s="369"/>
      <c r="O1900" s="369"/>
      <c r="P1900" s="371"/>
      <c r="Q1900" s="465">
        <f>IF(C1900&gt;Allgemeines!$C$12,0,SUM(G1900,H1900,J1900,K1900,M1900:N1900)-SUM(I1900,L1900,O1900:P1900))</f>
        <v>0</v>
      </c>
      <c r="R1900" s="369"/>
      <c r="S1900" s="369"/>
      <c r="T1900" s="369"/>
      <c r="U1900" s="369"/>
      <c r="V1900" s="344">
        <f t="shared" si="372"/>
        <v>0</v>
      </c>
      <c r="W1900" s="345">
        <f>IF(ISBLANK($B1900),0,VLOOKUP($B1900,Listen!$A$2:$C$45,2,FALSE))</f>
        <v>0</v>
      </c>
      <c r="X1900" s="345">
        <f>IF(ISBLANK($B1900),0,VLOOKUP($B1900,Listen!$A$2:$C$45,3,FALSE))</f>
        <v>0</v>
      </c>
      <c r="Y1900" s="372">
        <f t="shared" si="374"/>
        <v>0</v>
      </c>
      <c r="Z1900" s="372">
        <f t="shared" si="363"/>
        <v>0</v>
      </c>
      <c r="AA1900" s="372">
        <f t="shared" si="363"/>
        <v>0</v>
      </c>
      <c r="AB1900" s="372">
        <f t="shared" si="363"/>
        <v>0</v>
      </c>
      <c r="AC1900" s="372">
        <f t="shared" si="363"/>
        <v>0</v>
      </c>
      <c r="AD1900" s="372">
        <f t="shared" si="363"/>
        <v>0</v>
      </c>
      <c r="AE1900" s="372">
        <f t="shared" si="363"/>
        <v>0</v>
      </c>
      <c r="AF1900" s="346">
        <f t="shared" si="373"/>
        <v>0</v>
      </c>
      <c r="AG1900" s="346">
        <f>IF(C1900=Allgemeines!$C$12,SAV!$V1900-SAV!$AH1900,HLOOKUP(Allgemeines!$C$12-1,$AI$4:$AO$2000,ROW(C1900)-3,FALSE)-$AH1900)</f>
        <v>0</v>
      </c>
      <c r="AH1900" s="346">
        <f>HLOOKUP(Allgemeines!$C$12,$AI$4:$AO$2000,ROW(C1900)-3,FALSE)</f>
        <v>0</v>
      </c>
      <c r="AI1900" s="346">
        <f t="shared" si="364"/>
        <v>0</v>
      </c>
      <c r="AJ1900" s="346">
        <f t="shared" si="365"/>
        <v>0</v>
      </c>
      <c r="AK1900" s="346">
        <f t="shared" si="366"/>
        <v>0</v>
      </c>
      <c r="AL1900" s="346">
        <f t="shared" si="367"/>
        <v>0</v>
      </c>
      <c r="AM1900" s="346">
        <f t="shared" si="368"/>
        <v>0</v>
      </c>
      <c r="AN1900" s="346">
        <f t="shared" si="369"/>
        <v>0</v>
      </c>
      <c r="AO1900" s="346">
        <f t="shared" si="370"/>
        <v>0</v>
      </c>
    </row>
    <row r="1901" spans="1:41" x14ac:dyDescent="0.25">
      <c r="A1901" s="369"/>
      <c r="B1901" s="369"/>
      <c r="C1901" s="370"/>
      <c r="D1901" s="369"/>
      <c r="E1901" s="369"/>
      <c r="F1901" s="369"/>
      <c r="G1901" s="344">
        <f t="shared" si="371"/>
        <v>0</v>
      </c>
      <c r="H1901" s="369"/>
      <c r="I1901" s="369"/>
      <c r="J1901" s="369"/>
      <c r="K1901" s="369"/>
      <c r="L1901" s="369"/>
      <c r="M1901" s="369"/>
      <c r="N1901" s="369"/>
      <c r="O1901" s="369"/>
      <c r="P1901" s="371"/>
      <c r="Q1901" s="465">
        <f>IF(C1901&gt;Allgemeines!$C$12,0,SUM(G1901,H1901,J1901,K1901,M1901:N1901)-SUM(I1901,L1901,O1901:P1901))</f>
        <v>0</v>
      </c>
      <c r="R1901" s="369"/>
      <c r="S1901" s="369"/>
      <c r="T1901" s="369"/>
      <c r="U1901" s="369"/>
      <c r="V1901" s="344">
        <f t="shared" si="372"/>
        <v>0</v>
      </c>
      <c r="W1901" s="345">
        <f>IF(ISBLANK($B1901),0,VLOOKUP($B1901,Listen!$A$2:$C$45,2,FALSE))</f>
        <v>0</v>
      </c>
      <c r="X1901" s="345">
        <f>IF(ISBLANK($B1901),0,VLOOKUP($B1901,Listen!$A$2:$C$45,3,FALSE))</f>
        <v>0</v>
      </c>
      <c r="Y1901" s="372">
        <f t="shared" si="374"/>
        <v>0</v>
      </c>
      <c r="Z1901" s="372">
        <f t="shared" si="363"/>
        <v>0</v>
      </c>
      <c r="AA1901" s="372">
        <f t="shared" si="363"/>
        <v>0</v>
      </c>
      <c r="AB1901" s="372">
        <f t="shared" si="363"/>
        <v>0</v>
      </c>
      <c r="AC1901" s="372">
        <f t="shared" si="363"/>
        <v>0</v>
      </c>
      <c r="AD1901" s="372">
        <f t="shared" si="363"/>
        <v>0</v>
      </c>
      <c r="AE1901" s="372">
        <f t="shared" ref="Z1901:AE1944" si="375">$W1901</f>
        <v>0</v>
      </c>
      <c r="AF1901" s="346">
        <f t="shared" si="373"/>
        <v>0</v>
      </c>
      <c r="AG1901" s="346">
        <f>IF(C1901=Allgemeines!$C$12,SAV!$V1901-SAV!$AH1901,HLOOKUP(Allgemeines!$C$12-1,$AI$4:$AO$2000,ROW(C1901)-3,FALSE)-$AH1901)</f>
        <v>0</v>
      </c>
      <c r="AH1901" s="346">
        <f>HLOOKUP(Allgemeines!$C$12,$AI$4:$AO$2000,ROW(C1901)-3,FALSE)</f>
        <v>0</v>
      </c>
      <c r="AI1901" s="346">
        <f t="shared" si="364"/>
        <v>0</v>
      </c>
      <c r="AJ1901" s="346">
        <f t="shared" si="365"/>
        <v>0</v>
      </c>
      <c r="AK1901" s="346">
        <f t="shared" si="366"/>
        <v>0</v>
      </c>
      <c r="AL1901" s="346">
        <f t="shared" si="367"/>
        <v>0</v>
      </c>
      <c r="AM1901" s="346">
        <f t="shared" si="368"/>
        <v>0</v>
      </c>
      <c r="AN1901" s="346">
        <f t="shared" si="369"/>
        <v>0</v>
      </c>
      <c r="AO1901" s="346">
        <f t="shared" si="370"/>
        <v>0</v>
      </c>
    </row>
    <row r="1902" spans="1:41" x14ac:dyDescent="0.25">
      <c r="A1902" s="369"/>
      <c r="B1902" s="369"/>
      <c r="C1902" s="370"/>
      <c r="D1902" s="369"/>
      <c r="E1902" s="369"/>
      <c r="F1902" s="369"/>
      <c r="G1902" s="344">
        <f t="shared" si="371"/>
        <v>0</v>
      </c>
      <c r="H1902" s="369"/>
      <c r="I1902" s="369"/>
      <c r="J1902" s="369"/>
      <c r="K1902" s="369"/>
      <c r="L1902" s="369"/>
      <c r="M1902" s="369"/>
      <c r="N1902" s="369"/>
      <c r="O1902" s="369"/>
      <c r="P1902" s="371"/>
      <c r="Q1902" s="465">
        <f>IF(C1902&gt;Allgemeines!$C$12,0,SUM(G1902,H1902,J1902,K1902,M1902:N1902)-SUM(I1902,L1902,O1902:P1902))</f>
        <v>0</v>
      </c>
      <c r="R1902" s="369"/>
      <c r="S1902" s="369"/>
      <c r="T1902" s="369"/>
      <c r="U1902" s="369"/>
      <c r="V1902" s="344">
        <f t="shared" si="372"/>
        <v>0</v>
      </c>
      <c r="W1902" s="345">
        <f>IF(ISBLANK($B1902),0,VLOOKUP($B1902,Listen!$A$2:$C$45,2,FALSE))</f>
        <v>0</v>
      </c>
      <c r="X1902" s="345">
        <f>IF(ISBLANK($B1902),0,VLOOKUP($B1902,Listen!$A$2:$C$45,3,FALSE))</f>
        <v>0</v>
      </c>
      <c r="Y1902" s="372">
        <f t="shared" si="374"/>
        <v>0</v>
      </c>
      <c r="Z1902" s="372">
        <f t="shared" si="375"/>
        <v>0</v>
      </c>
      <c r="AA1902" s="372">
        <f t="shared" si="375"/>
        <v>0</v>
      </c>
      <c r="AB1902" s="372">
        <f t="shared" si="375"/>
        <v>0</v>
      </c>
      <c r="AC1902" s="372">
        <f t="shared" si="375"/>
        <v>0</v>
      </c>
      <c r="AD1902" s="372">
        <f t="shared" si="375"/>
        <v>0</v>
      </c>
      <c r="AE1902" s="372">
        <f t="shared" si="375"/>
        <v>0</v>
      </c>
      <c r="AF1902" s="346">
        <f t="shared" si="373"/>
        <v>0</v>
      </c>
      <c r="AG1902" s="346">
        <f>IF(C1902=Allgemeines!$C$12,SAV!$V1902-SAV!$AH1902,HLOOKUP(Allgemeines!$C$12-1,$AI$4:$AO$2000,ROW(C1902)-3,FALSE)-$AH1902)</f>
        <v>0</v>
      </c>
      <c r="AH1902" s="346">
        <f>HLOOKUP(Allgemeines!$C$12,$AI$4:$AO$2000,ROW(C1902)-3,FALSE)</f>
        <v>0</v>
      </c>
      <c r="AI1902" s="346">
        <f t="shared" si="364"/>
        <v>0</v>
      </c>
      <c r="AJ1902" s="346">
        <f t="shared" si="365"/>
        <v>0</v>
      </c>
      <c r="AK1902" s="346">
        <f t="shared" si="366"/>
        <v>0</v>
      </c>
      <c r="AL1902" s="346">
        <f t="shared" si="367"/>
        <v>0</v>
      </c>
      <c r="AM1902" s="346">
        <f t="shared" si="368"/>
        <v>0</v>
      </c>
      <c r="AN1902" s="346">
        <f t="shared" si="369"/>
        <v>0</v>
      </c>
      <c r="AO1902" s="346">
        <f t="shared" si="370"/>
        <v>0</v>
      </c>
    </row>
    <row r="1903" spans="1:41" x14ac:dyDescent="0.25">
      <c r="A1903" s="369"/>
      <c r="B1903" s="369"/>
      <c r="C1903" s="370"/>
      <c r="D1903" s="369"/>
      <c r="E1903" s="369"/>
      <c r="F1903" s="369"/>
      <c r="G1903" s="344">
        <f t="shared" si="371"/>
        <v>0</v>
      </c>
      <c r="H1903" s="369"/>
      <c r="I1903" s="369"/>
      <c r="J1903" s="369"/>
      <c r="K1903" s="369"/>
      <c r="L1903" s="369"/>
      <c r="M1903" s="369"/>
      <c r="N1903" s="369"/>
      <c r="O1903" s="369"/>
      <c r="P1903" s="371"/>
      <c r="Q1903" s="465">
        <f>IF(C1903&gt;Allgemeines!$C$12,0,SUM(G1903,H1903,J1903,K1903,M1903:N1903)-SUM(I1903,L1903,O1903:P1903))</f>
        <v>0</v>
      </c>
      <c r="R1903" s="369"/>
      <c r="S1903" s="369"/>
      <c r="T1903" s="369"/>
      <c r="U1903" s="369"/>
      <c r="V1903" s="344">
        <f t="shared" si="372"/>
        <v>0</v>
      </c>
      <c r="W1903" s="345">
        <f>IF(ISBLANK($B1903),0,VLOOKUP($B1903,Listen!$A$2:$C$45,2,FALSE))</f>
        <v>0</v>
      </c>
      <c r="X1903" s="345">
        <f>IF(ISBLANK($B1903),0,VLOOKUP($B1903,Listen!$A$2:$C$45,3,FALSE))</f>
        <v>0</v>
      </c>
      <c r="Y1903" s="372">
        <f t="shared" si="374"/>
        <v>0</v>
      </c>
      <c r="Z1903" s="372">
        <f t="shared" si="375"/>
        <v>0</v>
      </c>
      <c r="AA1903" s="372">
        <f t="shared" si="375"/>
        <v>0</v>
      </c>
      <c r="AB1903" s="372">
        <f t="shared" si="375"/>
        <v>0</v>
      </c>
      <c r="AC1903" s="372">
        <f t="shared" si="375"/>
        <v>0</v>
      </c>
      <c r="AD1903" s="372">
        <f t="shared" si="375"/>
        <v>0</v>
      </c>
      <c r="AE1903" s="372">
        <f t="shared" si="375"/>
        <v>0</v>
      </c>
      <c r="AF1903" s="346">
        <f t="shared" si="373"/>
        <v>0</v>
      </c>
      <c r="AG1903" s="346">
        <f>IF(C1903=Allgemeines!$C$12,SAV!$V1903-SAV!$AH1903,HLOOKUP(Allgemeines!$C$12-1,$AI$4:$AO$2000,ROW(C1903)-3,FALSE)-$AH1903)</f>
        <v>0</v>
      </c>
      <c r="AH1903" s="346">
        <f>HLOOKUP(Allgemeines!$C$12,$AI$4:$AO$2000,ROW(C1903)-3,FALSE)</f>
        <v>0</v>
      </c>
      <c r="AI1903" s="346">
        <f t="shared" si="364"/>
        <v>0</v>
      </c>
      <c r="AJ1903" s="346">
        <f t="shared" si="365"/>
        <v>0</v>
      </c>
      <c r="AK1903" s="346">
        <f t="shared" si="366"/>
        <v>0</v>
      </c>
      <c r="AL1903" s="346">
        <f t="shared" si="367"/>
        <v>0</v>
      </c>
      <c r="AM1903" s="346">
        <f t="shared" si="368"/>
        <v>0</v>
      </c>
      <c r="AN1903" s="346">
        <f t="shared" si="369"/>
        <v>0</v>
      </c>
      <c r="AO1903" s="346">
        <f t="shared" si="370"/>
        <v>0</v>
      </c>
    </row>
    <row r="1904" spans="1:41" x14ac:dyDescent="0.25">
      <c r="A1904" s="369"/>
      <c r="B1904" s="369"/>
      <c r="C1904" s="370"/>
      <c r="D1904" s="369"/>
      <c r="E1904" s="369"/>
      <c r="F1904" s="369"/>
      <c r="G1904" s="344">
        <f t="shared" si="371"/>
        <v>0</v>
      </c>
      <c r="H1904" s="369"/>
      <c r="I1904" s="369"/>
      <c r="J1904" s="369"/>
      <c r="K1904" s="369"/>
      <c r="L1904" s="369"/>
      <c r="M1904" s="369"/>
      <c r="N1904" s="369"/>
      <c r="O1904" s="369"/>
      <c r="P1904" s="371"/>
      <c r="Q1904" s="465">
        <f>IF(C1904&gt;Allgemeines!$C$12,0,SUM(G1904,H1904,J1904,K1904,M1904:N1904)-SUM(I1904,L1904,O1904:P1904))</f>
        <v>0</v>
      </c>
      <c r="R1904" s="369"/>
      <c r="S1904" s="369"/>
      <c r="T1904" s="369"/>
      <c r="U1904" s="369"/>
      <c r="V1904" s="344">
        <f t="shared" si="372"/>
        <v>0</v>
      </c>
      <c r="W1904" s="345">
        <f>IF(ISBLANK($B1904),0,VLOOKUP($B1904,Listen!$A$2:$C$45,2,FALSE))</f>
        <v>0</v>
      </c>
      <c r="X1904" s="345">
        <f>IF(ISBLANK($B1904),0,VLOOKUP($B1904,Listen!$A$2:$C$45,3,FALSE))</f>
        <v>0</v>
      </c>
      <c r="Y1904" s="372">
        <f t="shared" si="374"/>
        <v>0</v>
      </c>
      <c r="Z1904" s="372">
        <f t="shared" si="375"/>
        <v>0</v>
      </c>
      <c r="AA1904" s="372">
        <f t="shared" si="375"/>
        <v>0</v>
      </c>
      <c r="AB1904" s="372">
        <f t="shared" si="375"/>
        <v>0</v>
      </c>
      <c r="AC1904" s="372">
        <f t="shared" si="375"/>
        <v>0</v>
      </c>
      <c r="AD1904" s="372">
        <f t="shared" si="375"/>
        <v>0</v>
      </c>
      <c r="AE1904" s="372">
        <f t="shared" si="375"/>
        <v>0</v>
      </c>
      <c r="AF1904" s="346">
        <f t="shared" si="373"/>
        <v>0</v>
      </c>
      <c r="AG1904" s="346">
        <f>IF(C1904=Allgemeines!$C$12,SAV!$V1904-SAV!$AH1904,HLOOKUP(Allgemeines!$C$12-1,$AI$4:$AO$2000,ROW(C1904)-3,FALSE)-$AH1904)</f>
        <v>0</v>
      </c>
      <c r="AH1904" s="346">
        <f>HLOOKUP(Allgemeines!$C$12,$AI$4:$AO$2000,ROW(C1904)-3,FALSE)</f>
        <v>0</v>
      </c>
      <c r="AI1904" s="346">
        <f t="shared" si="364"/>
        <v>0</v>
      </c>
      <c r="AJ1904" s="346">
        <f t="shared" si="365"/>
        <v>0</v>
      </c>
      <c r="AK1904" s="346">
        <f t="shared" si="366"/>
        <v>0</v>
      </c>
      <c r="AL1904" s="346">
        <f t="shared" si="367"/>
        <v>0</v>
      </c>
      <c r="AM1904" s="346">
        <f t="shared" si="368"/>
        <v>0</v>
      </c>
      <c r="AN1904" s="346">
        <f t="shared" si="369"/>
        <v>0</v>
      </c>
      <c r="AO1904" s="346">
        <f t="shared" si="370"/>
        <v>0</v>
      </c>
    </row>
    <row r="1905" spans="1:41" x14ac:dyDescent="0.25">
      <c r="A1905" s="369"/>
      <c r="B1905" s="369"/>
      <c r="C1905" s="370"/>
      <c r="D1905" s="369"/>
      <c r="E1905" s="369"/>
      <c r="F1905" s="369"/>
      <c r="G1905" s="344">
        <f t="shared" si="371"/>
        <v>0</v>
      </c>
      <c r="H1905" s="369"/>
      <c r="I1905" s="369"/>
      <c r="J1905" s="369"/>
      <c r="K1905" s="369"/>
      <c r="L1905" s="369"/>
      <c r="M1905" s="369"/>
      <c r="N1905" s="369"/>
      <c r="O1905" s="369"/>
      <c r="P1905" s="371"/>
      <c r="Q1905" s="465">
        <f>IF(C1905&gt;Allgemeines!$C$12,0,SUM(G1905,H1905,J1905,K1905,M1905:N1905)-SUM(I1905,L1905,O1905:P1905))</f>
        <v>0</v>
      </c>
      <c r="R1905" s="369"/>
      <c r="S1905" s="369"/>
      <c r="T1905" s="369"/>
      <c r="U1905" s="369"/>
      <c r="V1905" s="344">
        <f t="shared" si="372"/>
        <v>0</v>
      </c>
      <c r="W1905" s="345">
        <f>IF(ISBLANK($B1905),0,VLOOKUP($B1905,Listen!$A$2:$C$45,2,FALSE))</f>
        <v>0</v>
      </c>
      <c r="X1905" s="345">
        <f>IF(ISBLANK($B1905),0,VLOOKUP($B1905,Listen!$A$2:$C$45,3,FALSE))</f>
        <v>0</v>
      </c>
      <c r="Y1905" s="372">
        <f t="shared" si="374"/>
        <v>0</v>
      </c>
      <c r="Z1905" s="372">
        <f t="shared" si="375"/>
        <v>0</v>
      </c>
      <c r="AA1905" s="372">
        <f t="shared" si="375"/>
        <v>0</v>
      </c>
      <c r="AB1905" s="372">
        <f t="shared" si="375"/>
        <v>0</v>
      </c>
      <c r="AC1905" s="372">
        <f t="shared" si="375"/>
        <v>0</v>
      </c>
      <c r="AD1905" s="372">
        <f t="shared" si="375"/>
        <v>0</v>
      </c>
      <c r="AE1905" s="372">
        <f t="shared" si="375"/>
        <v>0</v>
      </c>
      <c r="AF1905" s="346">
        <f t="shared" si="373"/>
        <v>0</v>
      </c>
      <c r="AG1905" s="346">
        <f>IF(C1905=Allgemeines!$C$12,SAV!$V1905-SAV!$AH1905,HLOOKUP(Allgemeines!$C$12-1,$AI$4:$AO$2000,ROW(C1905)-3,FALSE)-$AH1905)</f>
        <v>0</v>
      </c>
      <c r="AH1905" s="346">
        <f>HLOOKUP(Allgemeines!$C$12,$AI$4:$AO$2000,ROW(C1905)-3,FALSE)</f>
        <v>0</v>
      </c>
      <c r="AI1905" s="346">
        <f t="shared" si="364"/>
        <v>0</v>
      </c>
      <c r="AJ1905" s="346">
        <f t="shared" si="365"/>
        <v>0</v>
      </c>
      <c r="AK1905" s="346">
        <f t="shared" si="366"/>
        <v>0</v>
      </c>
      <c r="AL1905" s="346">
        <f t="shared" si="367"/>
        <v>0</v>
      </c>
      <c r="AM1905" s="346">
        <f t="shared" si="368"/>
        <v>0</v>
      </c>
      <c r="AN1905" s="346">
        <f t="shared" si="369"/>
        <v>0</v>
      </c>
      <c r="AO1905" s="346">
        <f t="shared" si="370"/>
        <v>0</v>
      </c>
    </row>
    <row r="1906" spans="1:41" x14ac:dyDescent="0.25">
      <c r="A1906" s="369"/>
      <c r="B1906" s="369"/>
      <c r="C1906" s="370"/>
      <c r="D1906" s="369"/>
      <c r="E1906" s="369"/>
      <c r="F1906" s="369"/>
      <c r="G1906" s="344">
        <f t="shared" si="371"/>
        <v>0</v>
      </c>
      <c r="H1906" s="369"/>
      <c r="I1906" s="369"/>
      <c r="J1906" s="369"/>
      <c r="K1906" s="369"/>
      <c r="L1906" s="369"/>
      <c r="M1906" s="369"/>
      <c r="N1906" s="369"/>
      <c r="O1906" s="369"/>
      <c r="P1906" s="371"/>
      <c r="Q1906" s="465">
        <f>IF(C1906&gt;Allgemeines!$C$12,0,SUM(G1906,H1906,J1906,K1906,M1906:N1906)-SUM(I1906,L1906,O1906:P1906))</f>
        <v>0</v>
      </c>
      <c r="R1906" s="369"/>
      <c r="S1906" s="369"/>
      <c r="T1906" s="369"/>
      <c r="U1906" s="369"/>
      <c r="V1906" s="344">
        <f t="shared" si="372"/>
        <v>0</v>
      </c>
      <c r="W1906" s="345">
        <f>IF(ISBLANK($B1906),0,VLOOKUP($B1906,Listen!$A$2:$C$45,2,FALSE))</f>
        <v>0</v>
      </c>
      <c r="X1906" s="345">
        <f>IF(ISBLANK($B1906),0,VLOOKUP($B1906,Listen!$A$2:$C$45,3,FALSE))</f>
        <v>0</v>
      </c>
      <c r="Y1906" s="372">
        <f t="shared" si="374"/>
        <v>0</v>
      </c>
      <c r="Z1906" s="372">
        <f t="shared" si="375"/>
        <v>0</v>
      </c>
      <c r="AA1906" s="372">
        <f t="shared" si="375"/>
        <v>0</v>
      </c>
      <c r="AB1906" s="372">
        <f t="shared" si="375"/>
        <v>0</v>
      </c>
      <c r="AC1906" s="372">
        <f t="shared" si="375"/>
        <v>0</v>
      </c>
      <c r="AD1906" s="372">
        <f t="shared" si="375"/>
        <v>0</v>
      </c>
      <c r="AE1906" s="372">
        <f t="shared" si="375"/>
        <v>0</v>
      </c>
      <c r="AF1906" s="346">
        <f t="shared" si="373"/>
        <v>0</v>
      </c>
      <c r="AG1906" s="346">
        <f>IF(C1906=Allgemeines!$C$12,SAV!$V1906-SAV!$AH1906,HLOOKUP(Allgemeines!$C$12-1,$AI$4:$AO$2000,ROW(C1906)-3,FALSE)-$AH1906)</f>
        <v>0</v>
      </c>
      <c r="AH1906" s="346">
        <f>HLOOKUP(Allgemeines!$C$12,$AI$4:$AO$2000,ROW(C1906)-3,FALSE)</f>
        <v>0</v>
      </c>
      <c r="AI1906" s="346">
        <f t="shared" si="364"/>
        <v>0</v>
      </c>
      <c r="AJ1906" s="346">
        <f t="shared" si="365"/>
        <v>0</v>
      </c>
      <c r="AK1906" s="346">
        <f t="shared" si="366"/>
        <v>0</v>
      </c>
      <c r="AL1906" s="346">
        <f t="shared" si="367"/>
        <v>0</v>
      </c>
      <c r="AM1906" s="346">
        <f t="shared" si="368"/>
        <v>0</v>
      </c>
      <c r="AN1906" s="346">
        <f t="shared" si="369"/>
        <v>0</v>
      </c>
      <c r="AO1906" s="346">
        <f t="shared" si="370"/>
        <v>0</v>
      </c>
    </row>
    <row r="1907" spans="1:41" x14ac:dyDescent="0.25">
      <c r="A1907" s="369"/>
      <c r="B1907" s="369"/>
      <c r="C1907" s="370"/>
      <c r="D1907" s="369"/>
      <c r="E1907" s="369"/>
      <c r="F1907" s="369"/>
      <c r="G1907" s="344">
        <f t="shared" si="371"/>
        <v>0</v>
      </c>
      <c r="H1907" s="369"/>
      <c r="I1907" s="369"/>
      <c r="J1907" s="369"/>
      <c r="K1907" s="369"/>
      <c r="L1907" s="369"/>
      <c r="M1907" s="369"/>
      <c r="N1907" s="369"/>
      <c r="O1907" s="369"/>
      <c r="P1907" s="371"/>
      <c r="Q1907" s="465">
        <f>IF(C1907&gt;Allgemeines!$C$12,0,SUM(G1907,H1907,J1907,K1907,M1907:N1907)-SUM(I1907,L1907,O1907:P1907))</f>
        <v>0</v>
      </c>
      <c r="R1907" s="369"/>
      <c r="S1907" s="369"/>
      <c r="T1907" s="369"/>
      <c r="U1907" s="369"/>
      <c r="V1907" s="344">
        <f t="shared" si="372"/>
        <v>0</v>
      </c>
      <c r="W1907" s="345">
        <f>IF(ISBLANK($B1907),0,VLOOKUP($B1907,Listen!$A$2:$C$45,2,FALSE))</f>
        <v>0</v>
      </c>
      <c r="X1907" s="345">
        <f>IF(ISBLANK($B1907),0,VLOOKUP($B1907,Listen!$A$2:$C$45,3,FALSE))</f>
        <v>0</v>
      </c>
      <c r="Y1907" s="372">
        <f t="shared" si="374"/>
        <v>0</v>
      </c>
      <c r="Z1907" s="372">
        <f t="shared" si="375"/>
        <v>0</v>
      </c>
      <c r="AA1907" s="372">
        <f t="shared" si="375"/>
        <v>0</v>
      </c>
      <c r="AB1907" s="372">
        <f t="shared" si="375"/>
        <v>0</v>
      </c>
      <c r="AC1907" s="372">
        <f t="shared" si="375"/>
        <v>0</v>
      </c>
      <c r="AD1907" s="372">
        <f t="shared" si="375"/>
        <v>0</v>
      </c>
      <c r="AE1907" s="372">
        <f t="shared" si="375"/>
        <v>0</v>
      </c>
      <c r="AF1907" s="346">
        <f t="shared" si="373"/>
        <v>0</v>
      </c>
      <c r="AG1907" s="346">
        <f>IF(C1907=Allgemeines!$C$12,SAV!$V1907-SAV!$AH1907,HLOOKUP(Allgemeines!$C$12-1,$AI$4:$AO$2000,ROW(C1907)-3,FALSE)-$AH1907)</f>
        <v>0</v>
      </c>
      <c r="AH1907" s="346">
        <f>HLOOKUP(Allgemeines!$C$12,$AI$4:$AO$2000,ROW(C1907)-3,FALSE)</f>
        <v>0</v>
      </c>
      <c r="AI1907" s="346">
        <f t="shared" si="364"/>
        <v>0</v>
      </c>
      <c r="AJ1907" s="346">
        <f t="shared" si="365"/>
        <v>0</v>
      </c>
      <c r="AK1907" s="346">
        <f t="shared" si="366"/>
        <v>0</v>
      </c>
      <c r="AL1907" s="346">
        <f t="shared" si="367"/>
        <v>0</v>
      </c>
      <c r="AM1907" s="346">
        <f t="shared" si="368"/>
        <v>0</v>
      </c>
      <c r="AN1907" s="346">
        <f t="shared" si="369"/>
        <v>0</v>
      </c>
      <c r="AO1907" s="346">
        <f t="shared" si="370"/>
        <v>0</v>
      </c>
    </row>
    <row r="1908" spans="1:41" x14ac:dyDescent="0.25">
      <c r="A1908" s="369"/>
      <c r="B1908" s="369"/>
      <c r="C1908" s="370"/>
      <c r="D1908" s="369"/>
      <c r="E1908" s="369"/>
      <c r="F1908" s="369"/>
      <c r="G1908" s="344">
        <f t="shared" si="371"/>
        <v>0</v>
      </c>
      <c r="H1908" s="369"/>
      <c r="I1908" s="369"/>
      <c r="J1908" s="369"/>
      <c r="K1908" s="369"/>
      <c r="L1908" s="369"/>
      <c r="M1908" s="369"/>
      <c r="N1908" s="369"/>
      <c r="O1908" s="369"/>
      <c r="P1908" s="371"/>
      <c r="Q1908" s="465">
        <f>IF(C1908&gt;Allgemeines!$C$12,0,SUM(G1908,H1908,J1908,K1908,M1908:N1908)-SUM(I1908,L1908,O1908:P1908))</f>
        <v>0</v>
      </c>
      <c r="R1908" s="369"/>
      <c r="S1908" s="369"/>
      <c r="T1908" s="369"/>
      <c r="U1908" s="369"/>
      <c r="V1908" s="344">
        <f t="shared" si="372"/>
        <v>0</v>
      </c>
      <c r="W1908" s="345">
        <f>IF(ISBLANK($B1908),0,VLOOKUP($B1908,Listen!$A$2:$C$45,2,FALSE))</f>
        <v>0</v>
      </c>
      <c r="X1908" s="345">
        <f>IF(ISBLANK($B1908),0,VLOOKUP($B1908,Listen!$A$2:$C$45,3,FALSE))</f>
        <v>0</v>
      </c>
      <c r="Y1908" s="372">
        <f t="shared" si="374"/>
        <v>0</v>
      </c>
      <c r="Z1908" s="372">
        <f t="shared" si="375"/>
        <v>0</v>
      </c>
      <c r="AA1908" s="372">
        <f t="shared" si="375"/>
        <v>0</v>
      </c>
      <c r="AB1908" s="372">
        <f t="shared" si="375"/>
        <v>0</v>
      </c>
      <c r="AC1908" s="372">
        <f t="shared" si="375"/>
        <v>0</v>
      </c>
      <c r="AD1908" s="372">
        <f t="shared" si="375"/>
        <v>0</v>
      </c>
      <c r="AE1908" s="372">
        <f t="shared" si="375"/>
        <v>0</v>
      </c>
      <c r="AF1908" s="346">
        <f t="shared" si="373"/>
        <v>0</v>
      </c>
      <c r="AG1908" s="346">
        <f>IF(C1908=Allgemeines!$C$12,SAV!$V1908-SAV!$AH1908,HLOOKUP(Allgemeines!$C$12-1,$AI$4:$AO$2000,ROW(C1908)-3,FALSE)-$AH1908)</f>
        <v>0</v>
      </c>
      <c r="AH1908" s="346">
        <f>HLOOKUP(Allgemeines!$C$12,$AI$4:$AO$2000,ROW(C1908)-3,FALSE)</f>
        <v>0</v>
      </c>
      <c r="AI1908" s="346">
        <f t="shared" si="364"/>
        <v>0</v>
      </c>
      <c r="AJ1908" s="346">
        <f t="shared" si="365"/>
        <v>0</v>
      </c>
      <c r="AK1908" s="346">
        <f t="shared" si="366"/>
        <v>0</v>
      </c>
      <c r="AL1908" s="346">
        <f t="shared" si="367"/>
        <v>0</v>
      </c>
      <c r="AM1908" s="346">
        <f t="shared" si="368"/>
        <v>0</v>
      </c>
      <c r="AN1908" s="346">
        <f t="shared" si="369"/>
        <v>0</v>
      </c>
      <c r="AO1908" s="346">
        <f t="shared" si="370"/>
        <v>0</v>
      </c>
    </row>
    <row r="1909" spans="1:41" x14ac:dyDescent="0.25">
      <c r="A1909" s="369"/>
      <c r="B1909" s="369"/>
      <c r="C1909" s="370"/>
      <c r="D1909" s="369"/>
      <c r="E1909" s="369"/>
      <c r="F1909" s="369"/>
      <c r="G1909" s="344">
        <f t="shared" si="371"/>
        <v>0</v>
      </c>
      <c r="H1909" s="369"/>
      <c r="I1909" s="369"/>
      <c r="J1909" s="369"/>
      <c r="K1909" s="369"/>
      <c r="L1909" s="369"/>
      <c r="M1909" s="369"/>
      <c r="N1909" s="369"/>
      <c r="O1909" s="369"/>
      <c r="P1909" s="371"/>
      <c r="Q1909" s="465">
        <f>IF(C1909&gt;Allgemeines!$C$12,0,SUM(G1909,H1909,J1909,K1909,M1909:N1909)-SUM(I1909,L1909,O1909:P1909))</f>
        <v>0</v>
      </c>
      <c r="R1909" s="369"/>
      <c r="S1909" s="369"/>
      <c r="T1909" s="369"/>
      <c r="U1909" s="369"/>
      <c r="V1909" s="344">
        <f t="shared" si="372"/>
        <v>0</v>
      </c>
      <c r="W1909" s="345">
        <f>IF(ISBLANK($B1909),0,VLOOKUP($B1909,Listen!$A$2:$C$45,2,FALSE))</f>
        <v>0</v>
      </c>
      <c r="X1909" s="345">
        <f>IF(ISBLANK($B1909),0,VLOOKUP($B1909,Listen!$A$2:$C$45,3,FALSE))</f>
        <v>0</v>
      </c>
      <c r="Y1909" s="372">
        <f t="shared" si="374"/>
        <v>0</v>
      </c>
      <c r="Z1909" s="372">
        <f t="shared" si="375"/>
        <v>0</v>
      </c>
      <c r="AA1909" s="372">
        <f t="shared" si="375"/>
        <v>0</v>
      </c>
      <c r="AB1909" s="372">
        <f t="shared" si="375"/>
        <v>0</v>
      </c>
      <c r="AC1909" s="372">
        <f t="shared" si="375"/>
        <v>0</v>
      </c>
      <c r="AD1909" s="372">
        <f t="shared" si="375"/>
        <v>0</v>
      </c>
      <c r="AE1909" s="372">
        <f t="shared" si="375"/>
        <v>0</v>
      </c>
      <c r="AF1909" s="346">
        <f t="shared" si="373"/>
        <v>0</v>
      </c>
      <c r="AG1909" s="346">
        <f>IF(C1909=Allgemeines!$C$12,SAV!$V1909-SAV!$AH1909,HLOOKUP(Allgemeines!$C$12-1,$AI$4:$AO$2000,ROW(C1909)-3,FALSE)-$AH1909)</f>
        <v>0</v>
      </c>
      <c r="AH1909" s="346">
        <f>HLOOKUP(Allgemeines!$C$12,$AI$4:$AO$2000,ROW(C1909)-3,FALSE)</f>
        <v>0</v>
      </c>
      <c r="AI1909" s="346">
        <f t="shared" si="364"/>
        <v>0</v>
      </c>
      <c r="AJ1909" s="346">
        <f t="shared" si="365"/>
        <v>0</v>
      </c>
      <c r="AK1909" s="346">
        <f t="shared" si="366"/>
        <v>0</v>
      </c>
      <c r="AL1909" s="346">
        <f t="shared" si="367"/>
        <v>0</v>
      </c>
      <c r="AM1909" s="346">
        <f t="shared" si="368"/>
        <v>0</v>
      </c>
      <c r="AN1909" s="346">
        <f t="shared" si="369"/>
        <v>0</v>
      </c>
      <c r="AO1909" s="346">
        <f t="shared" si="370"/>
        <v>0</v>
      </c>
    </row>
    <row r="1910" spans="1:41" x14ac:dyDescent="0.25">
      <c r="A1910" s="369"/>
      <c r="B1910" s="369"/>
      <c r="C1910" s="370"/>
      <c r="D1910" s="369"/>
      <c r="E1910" s="369"/>
      <c r="F1910" s="369"/>
      <c r="G1910" s="344">
        <f t="shared" si="371"/>
        <v>0</v>
      </c>
      <c r="H1910" s="369"/>
      <c r="I1910" s="369"/>
      <c r="J1910" s="369"/>
      <c r="K1910" s="369"/>
      <c r="L1910" s="369"/>
      <c r="M1910" s="369"/>
      <c r="N1910" s="369"/>
      <c r="O1910" s="369"/>
      <c r="P1910" s="371"/>
      <c r="Q1910" s="465">
        <f>IF(C1910&gt;Allgemeines!$C$12,0,SUM(G1910,H1910,J1910,K1910,M1910:N1910)-SUM(I1910,L1910,O1910:P1910))</f>
        <v>0</v>
      </c>
      <c r="R1910" s="369"/>
      <c r="S1910" s="369"/>
      <c r="T1910" s="369"/>
      <c r="U1910" s="369"/>
      <c r="V1910" s="344">
        <f t="shared" si="372"/>
        <v>0</v>
      </c>
      <c r="W1910" s="345">
        <f>IF(ISBLANK($B1910),0,VLOOKUP($B1910,Listen!$A$2:$C$45,2,FALSE))</f>
        <v>0</v>
      </c>
      <c r="X1910" s="345">
        <f>IF(ISBLANK($B1910),0,VLOOKUP($B1910,Listen!$A$2:$C$45,3,FALSE))</f>
        <v>0</v>
      </c>
      <c r="Y1910" s="372">
        <f t="shared" si="374"/>
        <v>0</v>
      </c>
      <c r="Z1910" s="372">
        <f t="shared" si="375"/>
        <v>0</v>
      </c>
      <c r="AA1910" s="372">
        <f t="shared" si="375"/>
        <v>0</v>
      </c>
      <c r="AB1910" s="372">
        <f t="shared" si="375"/>
        <v>0</v>
      </c>
      <c r="AC1910" s="372">
        <f t="shared" si="375"/>
        <v>0</v>
      </c>
      <c r="AD1910" s="372">
        <f t="shared" si="375"/>
        <v>0</v>
      </c>
      <c r="AE1910" s="372">
        <f t="shared" si="375"/>
        <v>0</v>
      </c>
      <c r="AF1910" s="346">
        <f t="shared" si="373"/>
        <v>0</v>
      </c>
      <c r="AG1910" s="346">
        <f>IF(C1910=Allgemeines!$C$12,SAV!$V1910-SAV!$AH1910,HLOOKUP(Allgemeines!$C$12-1,$AI$4:$AO$2000,ROW(C1910)-3,FALSE)-$AH1910)</f>
        <v>0</v>
      </c>
      <c r="AH1910" s="346">
        <f>HLOOKUP(Allgemeines!$C$12,$AI$4:$AO$2000,ROW(C1910)-3,FALSE)</f>
        <v>0</v>
      </c>
      <c r="AI1910" s="346">
        <f t="shared" si="364"/>
        <v>0</v>
      </c>
      <c r="AJ1910" s="346">
        <f t="shared" si="365"/>
        <v>0</v>
      </c>
      <c r="AK1910" s="346">
        <f t="shared" si="366"/>
        <v>0</v>
      </c>
      <c r="AL1910" s="346">
        <f t="shared" si="367"/>
        <v>0</v>
      </c>
      <c r="AM1910" s="346">
        <f t="shared" si="368"/>
        <v>0</v>
      </c>
      <c r="AN1910" s="346">
        <f t="shared" si="369"/>
        <v>0</v>
      </c>
      <c r="AO1910" s="346">
        <f t="shared" si="370"/>
        <v>0</v>
      </c>
    </row>
    <row r="1911" spans="1:41" x14ac:dyDescent="0.25">
      <c r="A1911" s="369"/>
      <c r="B1911" s="369"/>
      <c r="C1911" s="370"/>
      <c r="D1911" s="369"/>
      <c r="E1911" s="369"/>
      <c r="F1911" s="369"/>
      <c r="G1911" s="344">
        <f t="shared" si="371"/>
        <v>0</v>
      </c>
      <c r="H1911" s="369"/>
      <c r="I1911" s="369"/>
      <c r="J1911" s="369"/>
      <c r="K1911" s="369"/>
      <c r="L1911" s="369"/>
      <c r="M1911" s="369"/>
      <c r="N1911" s="369"/>
      <c r="O1911" s="369"/>
      <c r="P1911" s="371"/>
      <c r="Q1911" s="465">
        <f>IF(C1911&gt;Allgemeines!$C$12,0,SUM(G1911,H1911,J1911,K1911,M1911:N1911)-SUM(I1911,L1911,O1911:P1911))</f>
        <v>0</v>
      </c>
      <c r="R1911" s="369"/>
      <c r="S1911" s="369"/>
      <c r="T1911" s="369"/>
      <c r="U1911" s="369"/>
      <c r="V1911" s="344">
        <f t="shared" si="372"/>
        <v>0</v>
      </c>
      <c r="W1911" s="345">
        <f>IF(ISBLANK($B1911),0,VLOOKUP($B1911,Listen!$A$2:$C$45,2,FALSE))</f>
        <v>0</v>
      </c>
      <c r="X1911" s="345">
        <f>IF(ISBLANK($B1911),0,VLOOKUP($B1911,Listen!$A$2:$C$45,3,FALSE))</f>
        <v>0</v>
      </c>
      <c r="Y1911" s="372">
        <f t="shared" si="374"/>
        <v>0</v>
      </c>
      <c r="Z1911" s="372">
        <f t="shared" si="375"/>
        <v>0</v>
      </c>
      <c r="AA1911" s="372">
        <f t="shared" si="375"/>
        <v>0</v>
      </c>
      <c r="AB1911" s="372">
        <f t="shared" si="375"/>
        <v>0</v>
      </c>
      <c r="AC1911" s="372">
        <f t="shared" si="375"/>
        <v>0</v>
      </c>
      <c r="AD1911" s="372">
        <f t="shared" si="375"/>
        <v>0</v>
      </c>
      <c r="AE1911" s="372">
        <f t="shared" si="375"/>
        <v>0</v>
      </c>
      <c r="AF1911" s="346">
        <f t="shared" si="373"/>
        <v>0</v>
      </c>
      <c r="AG1911" s="346">
        <f>IF(C1911=Allgemeines!$C$12,SAV!$V1911-SAV!$AH1911,HLOOKUP(Allgemeines!$C$12-1,$AI$4:$AO$2000,ROW(C1911)-3,FALSE)-$AH1911)</f>
        <v>0</v>
      </c>
      <c r="AH1911" s="346">
        <f>HLOOKUP(Allgemeines!$C$12,$AI$4:$AO$2000,ROW(C1911)-3,FALSE)</f>
        <v>0</v>
      </c>
      <c r="AI1911" s="346">
        <f t="shared" si="364"/>
        <v>0</v>
      </c>
      <c r="AJ1911" s="346">
        <f t="shared" si="365"/>
        <v>0</v>
      </c>
      <c r="AK1911" s="346">
        <f t="shared" si="366"/>
        <v>0</v>
      </c>
      <c r="AL1911" s="346">
        <f t="shared" si="367"/>
        <v>0</v>
      </c>
      <c r="AM1911" s="346">
        <f t="shared" si="368"/>
        <v>0</v>
      </c>
      <c r="AN1911" s="346">
        <f t="shared" si="369"/>
        <v>0</v>
      </c>
      <c r="AO1911" s="346">
        <f t="shared" si="370"/>
        <v>0</v>
      </c>
    </row>
    <row r="1912" spans="1:41" x14ac:dyDescent="0.25">
      <c r="A1912" s="369"/>
      <c r="B1912" s="369"/>
      <c r="C1912" s="370"/>
      <c r="D1912" s="369"/>
      <c r="E1912" s="369"/>
      <c r="F1912" s="369"/>
      <c r="G1912" s="344">
        <f t="shared" si="371"/>
        <v>0</v>
      </c>
      <c r="H1912" s="369"/>
      <c r="I1912" s="369"/>
      <c r="J1912" s="369"/>
      <c r="K1912" s="369"/>
      <c r="L1912" s="369"/>
      <c r="M1912" s="369"/>
      <c r="N1912" s="369"/>
      <c r="O1912" s="369"/>
      <c r="P1912" s="371"/>
      <c r="Q1912" s="465">
        <f>IF(C1912&gt;Allgemeines!$C$12,0,SUM(G1912,H1912,J1912,K1912,M1912:N1912)-SUM(I1912,L1912,O1912:P1912))</f>
        <v>0</v>
      </c>
      <c r="R1912" s="369"/>
      <c r="S1912" s="369"/>
      <c r="T1912" s="369"/>
      <c r="U1912" s="369"/>
      <c r="V1912" s="344">
        <f t="shared" si="372"/>
        <v>0</v>
      </c>
      <c r="W1912" s="345">
        <f>IF(ISBLANK($B1912),0,VLOOKUP($B1912,Listen!$A$2:$C$45,2,FALSE))</f>
        <v>0</v>
      </c>
      <c r="X1912" s="345">
        <f>IF(ISBLANK($B1912),0,VLOOKUP($B1912,Listen!$A$2:$C$45,3,FALSE))</f>
        <v>0</v>
      </c>
      <c r="Y1912" s="372">
        <f t="shared" si="374"/>
        <v>0</v>
      </c>
      <c r="Z1912" s="372">
        <f t="shared" si="375"/>
        <v>0</v>
      </c>
      <c r="AA1912" s="372">
        <f t="shared" si="375"/>
        <v>0</v>
      </c>
      <c r="AB1912" s="372">
        <f t="shared" si="375"/>
        <v>0</v>
      </c>
      <c r="AC1912" s="372">
        <f t="shared" si="375"/>
        <v>0</v>
      </c>
      <c r="AD1912" s="372">
        <f t="shared" si="375"/>
        <v>0</v>
      </c>
      <c r="AE1912" s="372">
        <f t="shared" si="375"/>
        <v>0</v>
      </c>
      <c r="AF1912" s="346">
        <f t="shared" si="373"/>
        <v>0</v>
      </c>
      <c r="AG1912" s="346">
        <f>IF(C1912=Allgemeines!$C$12,SAV!$V1912-SAV!$AH1912,HLOOKUP(Allgemeines!$C$12-1,$AI$4:$AO$2000,ROW(C1912)-3,FALSE)-$AH1912)</f>
        <v>0</v>
      </c>
      <c r="AH1912" s="346">
        <f>HLOOKUP(Allgemeines!$C$12,$AI$4:$AO$2000,ROW(C1912)-3,FALSE)</f>
        <v>0</v>
      </c>
      <c r="AI1912" s="346">
        <f t="shared" si="364"/>
        <v>0</v>
      </c>
      <c r="AJ1912" s="346">
        <f t="shared" si="365"/>
        <v>0</v>
      </c>
      <c r="AK1912" s="346">
        <f t="shared" si="366"/>
        <v>0</v>
      </c>
      <c r="AL1912" s="346">
        <f t="shared" si="367"/>
        <v>0</v>
      </c>
      <c r="AM1912" s="346">
        <f t="shared" si="368"/>
        <v>0</v>
      </c>
      <c r="AN1912" s="346">
        <f t="shared" si="369"/>
        <v>0</v>
      </c>
      <c r="AO1912" s="346">
        <f t="shared" si="370"/>
        <v>0</v>
      </c>
    </row>
    <row r="1913" spans="1:41" x14ac:dyDescent="0.25">
      <c r="A1913" s="369"/>
      <c r="B1913" s="369"/>
      <c r="C1913" s="370"/>
      <c r="D1913" s="369"/>
      <c r="E1913" s="369"/>
      <c r="F1913" s="369"/>
      <c r="G1913" s="344">
        <f t="shared" si="371"/>
        <v>0</v>
      </c>
      <c r="H1913" s="369"/>
      <c r="I1913" s="369"/>
      <c r="J1913" s="369"/>
      <c r="K1913" s="369"/>
      <c r="L1913" s="369"/>
      <c r="M1913" s="369"/>
      <c r="N1913" s="369"/>
      <c r="O1913" s="369"/>
      <c r="P1913" s="371"/>
      <c r="Q1913" s="465">
        <f>IF(C1913&gt;Allgemeines!$C$12,0,SUM(G1913,H1913,J1913,K1913,M1913:N1913)-SUM(I1913,L1913,O1913:P1913))</f>
        <v>0</v>
      </c>
      <c r="R1913" s="369"/>
      <c r="S1913" s="369"/>
      <c r="T1913" s="369"/>
      <c r="U1913" s="369"/>
      <c r="V1913" s="344">
        <f t="shared" si="372"/>
        <v>0</v>
      </c>
      <c r="W1913" s="345">
        <f>IF(ISBLANK($B1913),0,VLOOKUP($B1913,Listen!$A$2:$C$45,2,FALSE))</f>
        <v>0</v>
      </c>
      <c r="X1913" s="345">
        <f>IF(ISBLANK($B1913),0,VLOOKUP($B1913,Listen!$A$2:$C$45,3,FALSE))</f>
        <v>0</v>
      </c>
      <c r="Y1913" s="372">
        <f t="shared" si="374"/>
        <v>0</v>
      </c>
      <c r="Z1913" s="372">
        <f t="shared" si="375"/>
        <v>0</v>
      </c>
      <c r="AA1913" s="372">
        <f t="shared" si="375"/>
        <v>0</v>
      </c>
      <c r="AB1913" s="372">
        <f t="shared" si="375"/>
        <v>0</v>
      </c>
      <c r="AC1913" s="372">
        <f t="shared" si="375"/>
        <v>0</v>
      </c>
      <c r="AD1913" s="372">
        <f t="shared" si="375"/>
        <v>0</v>
      </c>
      <c r="AE1913" s="372">
        <f t="shared" si="375"/>
        <v>0</v>
      </c>
      <c r="AF1913" s="346">
        <f t="shared" si="373"/>
        <v>0</v>
      </c>
      <c r="AG1913" s="346">
        <f>IF(C1913=Allgemeines!$C$12,SAV!$V1913-SAV!$AH1913,HLOOKUP(Allgemeines!$C$12-1,$AI$4:$AO$2000,ROW(C1913)-3,FALSE)-$AH1913)</f>
        <v>0</v>
      </c>
      <c r="AH1913" s="346">
        <f>HLOOKUP(Allgemeines!$C$12,$AI$4:$AO$2000,ROW(C1913)-3,FALSE)</f>
        <v>0</v>
      </c>
      <c r="AI1913" s="346">
        <f t="shared" si="364"/>
        <v>0</v>
      </c>
      <c r="AJ1913" s="346">
        <f t="shared" si="365"/>
        <v>0</v>
      </c>
      <c r="AK1913" s="346">
        <f t="shared" si="366"/>
        <v>0</v>
      </c>
      <c r="AL1913" s="346">
        <f t="shared" si="367"/>
        <v>0</v>
      </c>
      <c r="AM1913" s="346">
        <f t="shared" si="368"/>
        <v>0</v>
      </c>
      <c r="AN1913" s="346">
        <f t="shared" si="369"/>
        <v>0</v>
      </c>
      <c r="AO1913" s="346">
        <f t="shared" si="370"/>
        <v>0</v>
      </c>
    </row>
    <row r="1914" spans="1:41" x14ac:dyDescent="0.25">
      <c r="A1914" s="369"/>
      <c r="B1914" s="369"/>
      <c r="C1914" s="370"/>
      <c r="D1914" s="369"/>
      <c r="E1914" s="369"/>
      <c r="F1914" s="369"/>
      <c r="G1914" s="344">
        <f t="shared" si="371"/>
        <v>0</v>
      </c>
      <c r="H1914" s="369"/>
      <c r="I1914" s="369"/>
      <c r="J1914" s="369"/>
      <c r="K1914" s="369"/>
      <c r="L1914" s="369"/>
      <c r="M1914" s="369"/>
      <c r="N1914" s="369"/>
      <c r="O1914" s="369"/>
      <c r="P1914" s="371"/>
      <c r="Q1914" s="465">
        <f>IF(C1914&gt;Allgemeines!$C$12,0,SUM(G1914,H1914,J1914,K1914,M1914:N1914)-SUM(I1914,L1914,O1914:P1914))</f>
        <v>0</v>
      </c>
      <c r="R1914" s="369"/>
      <c r="S1914" s="369"/>
      <c r="T1914" s="369"/>
      <c r="U1914" s="369"/>
      <c r="V1914" s="344">
        <f t="shared" si="372"/>
        <v>0</v>
      </c>
      <c r="W1914" s="345">
        <f>IF(ISBLANK($B1914),0,VLOOKUP($B1914,Listen!$A$2:$C$45,2,FALSE))</f>
        <v>0</v>
      </c>
      <c r="X1914" s="345">
        <f>IF(ISBLANK($B1914),0,VLOOKUP($B1914,Listen!$A$2:$C$45,3,FALSE))</f>
        <v>0</v>
      </c>
      <c r="Y1914" s="372">
        <f t="shared" si="374"/>
        <v>0</v>
      </c>
      <c r="Z1914" s="372">
        <f t="shared" si="375"/>
        <v>0</v>
      </c>
      <c r="AA1914" s="372">
        <f t="shared" si="375"/>
        <v>0</v>
      </c>
      <c r="AB1914" s="372">
        <f t="shared" si="375"/>
        <v>0</v>
      </c>
      <c r="AC1914" s="372">
        <f t="shared" si="375"/>
        <v>0</v>
      </c>
      <c r="AD1914" s="372">
        <f t="shared" si="375"/>
        <v>0</v>
      </c>
      <c r="AE1914" s="372">
        <f t="shared" si="375"/>
        <v>0</v>
      </c>
      <c r="AF1914" s="346">
        <f t="shared" si="373"/>
        <v>0</v>
      </c>
      <c r="AG1914" s="346">
        <f>IF(C1914=Allgemeines!$C$12,SAV!$V1914-SAV!$AH1914,HLOOKUP(Allgemeines!$C$12-1,$AI$4:$AO$2000,ROW(C1914)-3,FALSE)-$AH1914)</f>
        <v>0</v>
      </c>
      <c r="AH1914" s="346">
        <f>HLOOKUP(Allgemeines!$C$12,$AI$4:$AO$2000,ROW(C1914)-3,FALSE)</f>
        <v>0</v>
      </c>
      <c r="AI1914" s="346">
        <f t="shared" si="364"/>
        <v>0</v>
      </c>
      <c r="AJ1914" s="346">
        <f t="shared" si="365"/>
        <v>0</v>
      </c>
      <c r="AK1914" s="346">
        <f t="shared" si="366"/>
        <v>0</v>
      </c>
      <c r="AL1914" s="346">
        <f t="shared" si="367"/>
        <v>0</v>
      </c>
      <c r="AM1914" s="346">
        <f t="shared" si="368"/>
        <v>0</v>
      </c>
      <c r="AN1914" s="346">
        <f t="shared" si="369"/>
        <v>0</v>
      </c>
      <c r="AO1914" s="346">
        <f t="shared" si="370"/>
        <v>0</v>
      </c>
    </row>
    <row r="1915" spans="1:41" x14ac:dyDescent="0.25">
      <c r="A1915" s="369"/>
      <c r="B1915" s="369"/>
      <c r="C1915" s="370"/>
      <c r="D1915" s="369"/>
      <c r="E1915" s="369"/>
      <c r="F1915" s="369"/>
      <c r="G1915" s="344">
        <f t="shared" si="371"/>
        <v>0</v>
      </c>
      <c r="H1915" s="369"/>
      <c r="I1915" s="369"/>
      <c r="J1915" s="369"/>
      <c r="K1915" s="369"/>
      <c r="L1915" s="369"/>
      <c r="M1915" s="369"/>
      <c r="N1915" s="369"/>
      <c r="O1915" s="369"/>
      <c r="P1915" s="371"/>
      <c r="Q1915" s="465">
        <f>IF(C1915&gt;Allgemeines!$C$12,0,SUM(G1915,H1915,J1915,K1915,M1915:N1915)-SUM(I1915,L1915,O1915:P1915))</f>
        <v>0</v>
      </c>
      <c r="R1915" s="369"/>
      <c r="S1915" s="369"/>
      <c r="T1915" s="369"/>
      <c r="U1915" s="369"/>
      <c r="V1915" s="344">
        <f t="shared" si="372"/>
        <v>0</v>
      </c>
      <c r="W1915" s="345">
        <f>IF(ISBLANK($B1915),0,VLOOKUP($B1915,Listen!$A$2:$C$45,2,FALSE))</f>
        <v>0</v>
      </c>
      <c r="X1915" s="345">
        <f>IF(ISBLANK($B1915),0,VLOOKUP($B1915,Listen!$A$2:$C$45,3,FALSE))</f>
        <v>0</v>
      </c>
      <c r="Y1915" s="372">
        <f t="shared" si="374"/>
        <v>0</v>
      </c>
      <c r="Z1915" s="372">
        <f t="shared" si="375"/>
        <v>0</v>
      </c>
      <c r="AA1915" s="372">
        <f t="shared" si="375"/>
        <v>0</v>
      </c>
      <c r="AB1915" s="372">
        <f t="shared" si="375"/>
        <v>0</v>
      </c>
      <c r="AC1915" s="372">
        <f t="shared" si="375"/>
        <v>0</v>
      </c>
      <c r="AD1915" s="372">
        <f t="shared" si="375"/>
        <v>0</v>
      </c>
      <c r="AE1915" s="372">
        <f t="shared" si="375"/>
        <v>0</v>
      </c>
      <c r="AF1915" s="346">
        <f t="shared" si="373"/>
        <v>0</v>
      </c>
      <c r="AG1915" s="346">
        <f>IF(C1915=Allgemeines!$C$12,SAV!$V1915-SAV!$AH1915,HLOOKUP(Allgemeines!$C$12-1,$AI$4:$AO$2000,ROW(C1915)-3,FALSE)-$AH1915)</f>
        <v>0</v>
      </c>
      <c r="AH1915" s="346">
        <f>HLOOKUP(Allgemeines!$C$12,$AI$4:$AO$2000,ROW(C1915)-3,FALSE)</f>
        <v>0</v>
      </c>
      <c r="AI1915" s="346">
        <f t="shared" si="364"/>
        <v>0</v>
      </c>
      <c r="AJ1915" s="346">
        <f t="shared" si="365"/>
        <v>0</v>
      </c>
      <c r="AK1915" s="346">
        <f t="shared" si="366"/>
        <v>0</v>
      </c>
      <c r="AL1915" s="346">
        <f t="shared" si="367"/>
        <v>0</v>
      </c>
      <c r="AM1915" s="346">
        <f t="shared" si="368"/>
        <v>0</v>
      </c>
      <c r="AN1915" s="346">
        <f t="shared" si="369"/>
        <v>0</v>
      </c>
      <c r="AO1915" s="346">
        <f t="shared" si="370"/>
        <v>0</v>
      </c>
    </row>
    <row r="1916" spans="1:41" x14ac:dyDescent="0.25">
      <c r="A1916" s="369"/>
      <c r="B1916" s="369"/>
      <c r="C1916" s="370"/>
      <c r="D1916" s="369"/>
      <c r="E1916" s="369"/>
      <c r="F1916" s="369"/>
      <c r="G1916" s="344">
        <f t="shared" si="371"/>
        <v>0</v>
      </c>
      <c r="H1916" s="369"/>
      <c r="I1916" s="369"/>
      <c r="J1916" s="369"/>
      <c r="K1916" s="369"/>
      <c r="L1916" s="369"/>
      <c r="M1916" s="369"/>
      <c r="N1916" s="369"/>
      <c r="O1916" s="369"/>
      <c r="P1916" s="371"/>
      <c r="Q1916" s="465">
        <f>IF(C1916&gt;Allgemeines!$C$12,0,SUM(G1916,H1916,J1916,K1916,M1916:N1916)-SUM(I1916,L1916,O1916:P1916))</f>
        <v>0</v>
      </c>
      <c r="R1916" s="369"/>
      <c r="S1916" s="369"/>
      <c r="T1916" s="369"/>
      <c r="U1916" s="369"/>
      <c r="V1916" s="344">
        <f t="shared" si="372"/>
        <v>0</v>
      </c>
      <c r="W1916" s="345">
        <f>IF(ISBLANK($B1916),0,VLOOKUP($B1916,Listen!$A$2:$C$45,2,FALSE))</f>
        <v>0</v>
      </c>
      <c r="X1916" s="345">
        <f>IF(ISBLANK($B1916),0,VLOOKUP($B1916,Listen!$A$2:$C$45,3,FALSE))</f>
        <v>0</v>
      </c>
      <c r="Y1916" s="372">
        <f t="shared" si="374"/>
        <v>0</v>
      </c>
      <c r="Z1916" s="372">
        <f t="shared" si="375"/>
        <v>0</v>
      </c>
      <c r="AA1916" s="372">
        <f t="shared" si="375"/>
        <v>0</v>
      </c>
      <c r="AB1916" s="372">
        <f t="shared" si="375"/>
        <v>0</v>
      </c>
      <c r="AC1916" s="372">
        <f t="shared" si="375"/>
        <v>0</v>
      </c>
      <c r="AD1916" s="372">
        <f t="shared" si="375"/>
        <v>0</v>
      </c>
      <c r="AE1916" s="372">
        <f t="shared" si="375"/>
        <v>0</v>
      </c>
      <c r="AF1916" s="346">
        <f t="shared" si="373"/>
        <v>0</v>
      </c>
      <c r="AG1916" s="346">
        <f>IF(C1916=Allgemeines!$C$12,SAV!$V1916-SAV!$AH1916,HLOOKUP(Allgemeines!$C$12-1,$AI$4:$AO$2000,ROW(C1916)-3,FALSE)-$AH1916)</f>
        <v>0</v>
      </c>
      <c r="AH1916" s="346">
        <f>HLOOKUP(Allgemeines!$C$12,$AI$4:$AO$2000,ROW(C1916)-3,FALSE)</f>
        <v>0</v>
      </c>
      <c r="AI1916" s="346">
        <f t="shared" si="364"/>
        <v>0</v>
      </c>
      <c r="AJ1916" s="346">
        <f t="shared" si="365"/>
        <v>0</v>
      </c>
      <c r="AK1916" s="346">
        <f t="shared" si="366"/>
        <v>0</v>
      </c>
      <c r="AL1916" s="346">
        <f t="shared" si="367"/>
        <v>0</v>
      </c>
      <c r="AM1916" s="346">
        <f t="shared" si="368"/>
        <v>0</v>
      </c>
      <c r="AN1916" s="346">
        <f t="shared" si="369"/>
        <v>0</v>
      </c>
      <c r="AO1916" s="346">
        <f t="shared" si="370"/>
        <v>0</v>
      </c>
    </row>
    <row r="1917" spans="1:41" x14ac:dyDescent="0.25">
      <c r="A1917" s="369"/>
      <c r="B1917" s="369"/>
      <c r="C1917" s="370"/>
      <c r="D1917" s="369"/>
      <c r="E1917" s="369"/>
      <c r="F1917" s="369"/>
      <c r="G1917" s="344">
        <f t="shared" si="371"/>
        <v>0</v>
      </c>
      <c r="H1917" s="369"/>
      <c r="I1917" s="369"/>
      <c r="J1917" s="369"/>
      <c r="K1917" s="369"/>
      <c r="L1917" s="369"/>
      <c r="M1917" s="369"/>
      <c r="N1917" s="369"/>
      <c r="O1917" s="369"/>
      <c r="P1917" s="371"/>
      <c r="Q1917" s="465">
        <f>IF(C1917&gt;Allgemeines!$C$12,0,SUM(G1917,H1917,J1917,K1917,M1917:N1917)-SUM(I1917,L1917,O1917:P1917))</f>
        <v>0</v>
      </c>
      <c r="R1917" s="369"/>
      <c r="S1917" s="369"/>
      <c r="T1917" s="369"/>
      <c r="U1917" s="369"/>
      <c r="V1917" s="344">
        <f t="shared" si="372"/>
        <v>0</v>
      </c>
      <c r="W1917" s="345">
        <f>IF(ISBLANK($B1917),0,VLOOKUP($B1917,Listen!$A$2:$C$45,2,FALSE))</f>
        <v>0</v>
      </c>
      <c r="X1917" s="345">
        <f>IF(ISBLANK($B1917),0,VLOOKUP($B1917,Listen!$A$2:$C$45,3,FALSE))</f>
        <v>0</v>
      </c>
      <c r="Y1917" s="372">
        <f t="shared" si="374"/>
        <v>0</v>
      </c>
      <c r="Z1917" s="372">
        <f t="shared" si="375"/>
        <v>0</v>
      </c>
      <c r="AA1917" s="372">
        <f t="shared" si="375"/>
        <v>0</v>
      </c>
      <c r="AB1917" s="372">
        <f t="shared" si="375"/>
        <v>0</v>
      </c>
      <c r="AC1917" s="372">
        <f t="shared" si="375"/>
        <v>0</v>
      </c>
      <c r="AD1917" s="372">
        <f t="shared" si="375"/>
        <v>0</v>
      </c>
      <c r="AE1917" s="372">
        <f t="shared" si="375"/>
        <v>0</v>
      </c>
      <c r="AF1917" s="346">
        <f t="shared" si="373"/>
        <v>0</v>
      </c>
      <c r="AG1917" s="346">
        <f>IF(C1917=Allgemeines!$C$12,SAV!$V1917-SAV!$AH1917,HLOOKUP(Allgemeines!$C$12-1,$AI$4:$AO$2000,ROW(C1917)-3,FALSE)-$AH1917)</f>
        <v>0</v>
      </c>
      <c r="AH1917" s="346">
        <f>HLOOKUP(Allgemeines!$C$12,$AI$4:$AO$2000,ROW(C1917)-3,FALSE)</f>
        <v>0</v>
      </c>
      <c r="AI1917" s="346">
        <f t="shared" si="364"/>
        <v>0</v>
      </c>
      <c r="AJ1917" s="346">
        <f t="shared" si="365"/>
        <v>0</v>
      </c>
      <c r="AK1917" s="346">
        <f t="shared" si="366"/>
        <v>0</v>
      </c>
      <c r="AL1917" s="346">
        <f t="shared" si="367"/>
        <v>0</v>
      </c>
      <c r="AM1917" s="346">
        <f t="shared" si="368"/>
        <v>0</v>
      </c>
      <c r="AN1917" s="346">
        <f t="shared" si="369"/>
        <v>0</v>
      </c>
      <c r="AO1917" s="346">
        <f t="shared" si="370"/>
        <v>0</v>
      </c>
    </row>
    <row r="1918" spans="1:41" x14ac:dyDescent="0.25">
      <c r="A1918" s="369"/>
      <c r="B1918" s="369"/>
      <c r="C1918" s="370"/>
      <c r="D1918" s="369"/>
      <c r="E1918" s="369"/>
      <c r="F1918" s="369"/>
      <c r="G1918" s="344">
        <f t="shared" si="371"/>
        <v>0</v>
      </c>
      <c r="H1918" s="369"/>
      <c r="I1918" s="369"/>
      <c r="J1918" s="369"/>
      <c r="K1918" s="369"/>
      <c r="L1918" s="369"/>
      <c r="M1918" s="369"/>
      <c r="N1918" s="369"/>
      <c r="O1918" s="369"/>
      <c r="P1918" s="371"/>
      <c r="Q1918" s="465">
        <f>IF(C1918&gt;Allgemeines!$C$12,0,SUM(G1918,H1918,J1918,K1918,M1918:N1918)-SUM(I1918,L1918,O1918:P1918))</f>
        <v>0</v>
      </c>
      <c r="R1918" s="369"/>
      <c r="S1918" s="369"/>
      <c r="T1918" s="369"/>
      <c r="U1918" s="369"/>
      <c r="V1918" s="344">
        <f t="shared" si="372"/>
        <v>0</v>
      </c>
      <c r="W1918" s="345">
        <f>IF(ISBLANK($B1918),0,VLOOKUP($B1918,Listen!$A$2:$C$45,2,FALSE))</f>
        <v>0</v>
      </c>
      <c r="X1918" s="345">
        <f>IF(ISBLANK($B1918),0,VLOOKUP($B1918,Listen!$A$2:$C$45,3,FALSE))</f>
        <v>0</v>
      </c>
      <c r="Y1918" s="372">
        <f t="shared" si="374"/>
        <v>0</v>
      </c>
      <c r="Z1918" s="372">
        <f t="shared" si="375"/>
        <v>0</v>
      </c>
      <c r="AA1918" s="372">
        <f t="shared" si="375"/>
        <v>0</v>
      </c>
      <c r="AB1918" s="372">
        <f t="shared" si="375"/>
        <v>0</v>
      </c>
      <c r="AC1918" s="372">
        <f t="shared" si="375"/>
        <v>0</v>
      </c>
      <c r="AD1918" s="372">
        <f t="shared" si="375"/>
        <v>0</v>
      </c>
      <c r="AE1918" s="372">
        <f t="shared" si="375"/>
        <v>0</v>
      </c>
      <c r="AF1918" s="346">
        <f t="shared" si="373"/>
        <v>0</v>
      </c>
      <c r="AG1918" s="346">
        <f>IF(C1918=Allgemeines!$C$12,SAV!$V1918-SAV!$AH1918,HLOOKUP(Allgemeines!$C$12-1,$AI$4:$AO$2000,ROW(C1918)-3,FALSE)-$AH1918)</f>
        <v>0</v>
      </c>
      <c r="AH1918" s="346">
        <f>HLOOKUP(Allgemeines!$C$12,$AI$4:$AO$2000,ROW(C1918)-3,FALSE)</f>
        <v>0</v>
      </c>
      <c r="AI1918" s="346">
        <f t="shared" si="364"/>
        <v>0</v>
      </c>
      <c r="AJ1918" s="346">
        <f t="shared" si="365"/>
        <v>0</v>
      </c>
      <c r="AK1918" s="346">
        <f t="shared" si="366"/>
        <v>0</v>
      </c>
      <c r="AL1918" s="346">
        <f t="shared" si="367"/>
        <v>0</v>
      </c>
      <c r="AM1918" s="346">
        <f t="shared" si="368"/>
        <v>0</v>
      </c>
      <c r="AN1918" s="346">
        <f t="shared" si="369"/>
        <v>0</v>
      </c>
      <c r="AO1918" s="346">
        <f t="shared" si="370"/>
        <v>0</v>
      </c>
    </row>
    <row r="1919" spans="1:41" x14ac:dyDescent="0.25">
      <c r="A1919" s="369"/>
      <c r="B1919" s="369"/>
      <c r="C1919" s="370"/>
      <c r="D1919" s="369"/>
      <c r="E1919" s="369"/>
      <c r="F1919" s="369"/>
      <c r="G1919" s="344">
        <f t="shared" si="371"/>
        <v>0</v>
      </c>
      <c r="H1919" s="369"/>
      <c r="I1919" s="369"/>
      <c r="J1919" s="369"/>
      <c r="K1919" s="369"/>
      <c r="L1919" s="369"/>
      <c r="M1919" s="369"/>
      <c r="N1919" s="369"/>
      <c r="O1919" s="369"/>
      <c r="P1919" s="371"/>
      <c r="Q1919" s="465">
        <f>IF(C1919&gt;Allgemeines!$C$12,0,SUM(G1919,H1919,J1919,K1919,M1919:N1919)-SUM(I1919,L1919,O1919:P1919))</f>
        <v>0</v>
      </c>
      <c r="R1919" s="369"/>
      <c r="S1919" s="369"/>
      <c r="T1919" s="369"/>
      <c r="U1919" s="369"/>
      <c r="V1919" s="344">
        <f t="shared" si="372"/>
        <v>0</v>
      </c>
      <c r="W1919" s="345">
        <f>IF(ISBLANK($B1919),0,VLOOKUP($B1919,Listen!$A$2:$C$45,2,FALSE))</f>
        <v>0</v>
      </c>
      <c r="X1919" s="345">
        <f>IF(ISBLANK($B1919),0,VLOOKUP($B1919,Listen!$A$2:$C$45,3,FALSE))</f>
        <v>0</v>
      </c>
      <c r="Y1919" s="372">
        <f t="shared" si="374"/>
        <v>0</v>
      </c>
      <c r="Z1919" s="372">
        <f t="shared" si="375"/>
        <v>0</v>
      </c>
      <c r="AA1919" s="372">
        <f t="shared" si="375"/>
        <v>0</v>
      </c>
      <c r="AB1919" s="372">
        <f t="shared" si="375"/>
        <v>0</v>
      </c>
      <c r="AC1919" s="372">
        <f t="shared" si="375"/>
        <v>0</v>
      </c>
      <c r="AD1919" s="372">
        <f t="shared" si="375"/>
        <v>0</v>
      </c>
      <c r="AE1919" s="372">
        <f t="shared" si="375"/>
        <v>0</v>
      </c>
      <c r="AF1919" s="346">
        <f t="shared" si="373"/>
        <v>0</v>
      </c>
      <c r="AG1919" s="346">
        <f>IF(C1919=Allgemeines!$C$12,SAV!$V1919-SAV!$AH1919,HLOOKUP(Allgemeines!$C$12-1,$AI$4:$AO$2000,ROW(C1919)-3,FALSE)-$AH1919)</f>
        <v>0</v>
      </c>
      <c r="AH1919" s="346">
        <f>HLOOKUP(Allgemeines!$C$12,$AI$4:$AO$2000,ROW(C1919)-3,FALSE)</f>
        <v>0</v>
      </c>
      <c r="AI1919" s="346">
        <f t="shared" si="364"/>
        <v>0</v>
      </c>
      <c r="AJ1919" s="346">
        <f t="shared" si="365"/>
        <v>0</v>
      </c>
      <c r="AK1919" s="346">
        <f t="shared" si="366"/>
        <v>0</v>
      </c>
      <c r="AL1919" s="346">
        <f t="shared" si="367"/>
        <v>0</v>
      </c>
      <c r="AM1919" s="346">
        <f t="shared" si="368"/>
        <v>0</v>
      </c>
      <c r="AN1919" s="346">
        <f t="shared" si="369"/>
        <v>0</v>
      </c>
      <c r="AO1919" s="346">
        <f t="shared" si="370"/>
        <v>0</v>
      </c>
    </row>
    <row r="1920" spans="1:41" x14ac:dyDescent="0.25">
      <c r="A1920" s="369"/>
      <c r="B1920" s="369"/>
      <c r="C1920" s="370"/>
      <c r="D1920" s="369"/>
      <c r="E1920" s="369"/>
      <c r="F1920" s="369"/>
      <c r="G1920" s="344">
        <f t="shared" si="371"/>
        <v>0</v>
      </c>
      <c r="H1920" s="369"/>
      <c r="I1920" s="369"/>
      <c r="J1920" s="369"/>
      <c r="K1920" s="369"/>
      <c r="L1920" s="369"/>
      <c r="M1920" s="369"/>
      <c r="N1920" s="369"/>
      <c r="O1920" s="369"/>
      <c r="P1920" s="371"/>
      <c r="Q1920" s="465">
        <f>IF(C1920&gt;Allgemeines!$C$12,0,SUM(G1920,H1920,J1920,K1920,M1920:N1920)-SUM(I1920,L1920,O1920:P1920))</f>
        <v>0</v>
      </c>
      <c r="R1920" s="369"/>
      <c r="S1920" s="369"/>
      <c r="T1920" s="369"/>
      <c r="U1920" s="369"/>
      <c r="V1920" s="344">
        <f t="shared" si="372"/>
        <v>0</v>
      </c>
      <c r="W1920" s="345">
        <f>IF(ISBLANK($B1920),0,VLOOKUP($B1920,Listen!$A$2:$C$45,2,FALSE))</f>
        <v>0</v>
      </c>
      <c r="X1920" s="345">
        <f>IF(ISBLANK($B1920),0,VLOOKUP($B1920,Listen!$A$2:$C$45,3,FALSE))</f>
        <v>0</v>
      </c>
      <c r="Y1920" s="372">
        <f t="shared" si="374"/>
        <v>0</v>
      </c>
      <c r="Z1920" s="372">
        <f t="shared" si="375"/>
        <v>0</v>
      </c>
      <c r="AA1920" s="372">
        <f t="shared" si="375"/>
        <v>0</v>
      </c>
      <c r="AB1920" s="372">
        <f t="shared" si="375"/>
        <v>0</v>
      </c>
      <c r="AC1920" s="372">
        <f t="shared" si="375"/>
        <v>0</v>
      </c>
      <c r="AD1920" s="372">
        <f t="shared" si="375"/>
        <v>0</v>
      </c>
      <c r="AE1920" s="372">
        <f t="shared" si="375"/>
        <v>0</v>
      </c>
      <c r="AF1920" s="346">
        <f t="shared" si="373"/>
        <v>0</v>
      </c>
      <c r="AG1920" s="346">
        <f>IF(C1920=Allgemeines!$C$12,SAV!$V1920-SAV!$AH1920,HLOOKUP(Allgemeines!$C$12-1,$AI$4:$AO$2000,ROW(C1920)-3,FALSE)-$AH1920)</f>
        <v>0</v>
      </c>
      <c r="AH1920" s="346">
        <f>HLOOKUP(Allgemeines!$C$12,$AI$4:$AO$2000,ROW(C1920)-3,FALSE)</f>
        <v>0</v>
      </c>
      <c r="AI1920" s="346">
        <f t="shared" si="364"/>
        <v>0</v>
      </c>
      <c r="AJ1920" s="346">
        <f t="shared" si="365"/>
        <v>0</v>
      </c>
      <c r="AK1920" s="346">
        <f t="shared" si="366"/>
        <v>0</v>
      </c>
      <c r="AL1920" s="346">
        <f t="shared" si="367"/>
        <v>0</v>
      </c>
      <c r="AM1920" s="346">
        <f t="shared" si="368"/>
        <v>0</v>
      </c>
      <c r="AN1920" s="346">
        <f t="shared" si="369"/>
        <v>0</v>
      </c>
      <c r="AO1920" s="346">
        <f t="shared" si="370"/>
        <v>0</v>
      </c>
    </row>
    <row r="1921" spans="1:41" x14ac:dyDescent="0.25">
      <c r="A1921" s="369"/>
      <c r="B1921" s="369"/>
      <c r="C1921" s="370"/>
      <c r="D1921" s="369"/>
      <c r="E1921" s="369"/>
      <c r="F1921" s="369"/>
      <c r="G1921" s="344">
        <f t="shared" si="371"/>
        <v>0</v>
      </c>
      <c r="H1921" s="369"/>
      <c r="I1921" s="369"/>
      <c r="J1921" s="369"/>
      <c r="K1921" s="369"/>
      <c r="L1921" s="369"/>
      <c r="M1921" s="369"/>
      <c r="N1921" s="369"/>
      <c r="O1921" s="369"/>
      <c r="P1921" s="371"/>
      <c r="Q1921" s="465">
        <f>IF(C1921&gt;Allgemeines!$C$12,0,SUM(G1921,H1921,J1921,K1921,M1921:N1921)-SUM(I1921,L1921,O1921:P1921))</f>
        <v>0</v>
      </c>
      <c r="R1921" s="369"/>
      <c r="S1921" s="369"/>
      <c r="T1921" s="369"/>
      <c r="U1921" s="369"/>
      <c r="V1921" s="344">
        <f t="shared" si="372"/>
        <v>0</v>
      </c>
      <c r="W1921" s="345">
        <f>IF(ISBLANK($B1921),0,VLOOKUP($B1921,Listen!$A$2:$C$45,2,FALSE))</f>
        <v>0</v>
      </c>
      <c r="X1921" s="345">
        <f>IF(ISBLANK($B1921),0,VLOOKUP($B1921,Listen!$A$2:$C$45,3,FALSE))</f>
        <v>0</v>
      </c>
      <c r="Y1921" s="372">
        <f t="shared" si="374"/>
        <v>0</v>
      </c>
      <c r="Z1921" s="372">
        <f t="shared" si="375"/>
        <v>0</v>
      </c>
      <c r="AA1921" s="372">
        <f t="shared" si="375"/>
        <v>0</v>
      </c>
      <c r="AB1921" s="372">
        <f t="shared" si="375"/>
        <v>0</v>
      </c>
      <c r="AC1921" s="372">
        <f t="shared" si="375"/>
        <v>0</v>
      </c>
      <c r="AD1921" s="372">
        <f t="shared" si="375"/>
        <v>0</v>
      </c>
      <c r="AE1921" s="372">
        <f t="shared" si="375"/>
        <v>0</v>
      </c>
      <c r="AF1921" s="346">
        <f t="shared" si="373"/>
        <v>0</v>
      </c>
      <c r="AG1921" s="346">
        <f>IF(C1921=Allgemeines!$C$12,SAV!$V1921-SAV!$AH1921,HLOOKUP(Allgemeines!$C$12-1,$AI$4:$AO$2000,ROW(C1921)-3,FALSE)-$AH1921)</f>
        <v>0</v>
      </c>
      <c r="AH1921" s="346">
        <f>HLOOKUP(Allgemeines!$C$12,$AI$4:$AO$2000,ROW(C1921)-3,FALSE)</f>
        <v>0</v>
      </c>
      <c r="AI1921" s="346">
        <f t="shared" si="364"/>
        <v>0</v>
      </c>
      <c r="AJ1921" s="346">
        <f t="shared" si="365"/>
        <v>0</v>
      </c>
      <c r="AK1921" s="346">
        <f t="shared" si="366"/>
        <v>0</v>
      </c>
      <c r="AL1921" s="346">
        <f t="shared" si="367"/>
        <v>0</v>
      </c>
      <c r="AM1921" s="346">
        <f t="shared" si="368"/>
        <v>0</v>
      </c>
      <c r="AN1921" s="346">
        <f t="shared" si="369"/>
        <v>0</v>
      </c>
      <c r="AO1921" s="346">
        <f t="shared" si="370"/>
        <v>0</v>
      </c>
    </row>
    <row r="1922" spans="1:41" x14ac:dyDescent="0.25">
      <c r="A1922" s="369"/>
      <c r="B1922" s="369"/>
      <c r="C1922" s="370"/>
      <c r="D1922" s="369"/>
      <c r="E1922" s="369"/>
      <c r="F1922" s="369"/>
      <c r="G1922" s="344">
        <f t="shared" si="371"/>
        <v>0</v>
      </c>
      <c r="H1922" s="369"/>
      <c r="I1922" s="369"/>
      <c r="J1922" s="369"/>
      <c r="K1922" s="369"/>
      <c r="L1922" s="369"/>
      <c r="M1922" s="369"/>
      <c r="N1922" s="369"/>
      <c r="O1922" s="369"/>
      <c r="P1922" s="371"/>
      <c r="Q1922" s="465">
        <f>IF(C1922&gt;Allgemeines!$C$12,0,SUM(G1922,H1922,J1922,K1922,M1922:N1922)-SUM(I1922,L1922,O1922:P1922))</f>
        <v>0</v>
      </c>
      <c r="R1922" s="369"/>
      <c r="S1922" s="369"/>
      <c r="T1922" s="369"/>
      <c r="U1922" s="369"/>
      <c r="V1922" s="344">
        <f t="shared" si="372"/>
        <v>0</v>
      </c>
      <c r="W1922" s="345">
        <f>IF(ISBLANK($B1922),0,VLOOKUP($B1922,Listen!$A$2:$C$45,2,FALSE))</f>
        <v>0</v>
      </c>
      <c r="X1922" s="345">
        <f>IF(ISBLANK($B1922),0,VLOOKUP($B1922,Listen!$A$2:$C$45,3,FALSE))</f>
        <v>0</v>
      </c>
      <c r="Y1922" s="372">
        <f t="shared" si="374"/>
        <v>0</v>
      </c>
      <c r="Z1922" s="372">
        <f t="shared" si="375"/>
        <v>0</v>
      </c>
      <c r="AA1922" s="372">
        <f t="shared" si="375"/>
        <v>0</v>
      </c>
      <c r="AB1922" s="372">
        <f t="shared" si="375"/>
        <v>0</v>
      </c>
      <c r="AC1922" s="372">
        <f t="shared" si="375"/>
        <v>0</v>
      </c>
      <c r="AD1922" s="372">
        <f t="shared" si="375"/>
        <v>0</v>
      </c>
      <c r="AE1922" s="372">
        <f t="shared" si="375"/>
        <v>0</v>
      </c>
      <c r="AF1922" s="346">
        <f t="shared" si="373"/>
        <v>0</v>
      </c>
      <c r="AG1922" s="346">
        <f>IF(C1922=Allgemeines!$C$12,SAV!$V1922-SAV!$AH1922,HLOOKUP(Allgemeines!$C$12-1,$AI$4:$AO$2000,ROW(C1922)-3,FALSE)-$AH1922)</f>
        <v>0</v>
      </c>
      <c r="AH1922" s="346">
        <f>HLOOKUP(Allgemeines!$C$12,$AI$4:$AO$2000,ROW(C1922)-3,FALSE)</f>
        <v>0</v>
      </c>
      <c r="AI1922" s="346">
        <f t="shared" si="364"/>
        <v>0</v>
      </c>
      <c r="AJ1922" s="346">
        <f t="shared" si="365"/>
        <v>0</v>
      </c>
      <c r="AK1922" s="346">
        <f t="shared" si="366"/>
        <v>0</v>
      </c>
      <c r="AL1922" s="346">
        <f t="shared" si="367"/>
        <v>0</v>
      </c>
      <c r="AM1922" s="346">
        <f t="shared" si="368"/>
        <v>0</v>
      </c>
      <c r="AN1922" s="346">
        <f t="shared" si="369"/>
        <v>0</v>
      </c>
      <c r="AO1922" s="346">
        <f t="shared" si="370"/>
        <v>0</v>
      </c>
    </row>
    <row r="1923" spans="1:41" x14ac:dyDescent="0.25">
      <c r="A1923" s="369"/>
      <c r="B1923" s="369"/>
      <c r="C1923" s="370"/>
      <c r="D1923" s="369"/>
      <c r="E1923" s="369"/>
      <c r="F1923" s="369"/>
      <c r="G1923" s="344">
        <f t="shared" si="371"/>
        <v>0</v>
      </c>
      <c r="H1923" s="369"/>
      <c r="I1923" s="369"/>
      <c r="J1923" s="369"/>
      <c r="K1923" s="369"/>
      <c r="L1923" s="369"/>
      <c r="M1923" s="369"/>
      <c r="N1923" s="369"/>
      <c r="O1923" s="369"/>
      <c r="P1923" s="371"/>
      <c r="Q1923" s="465">
        <f>IF(C1923&gt;Allgemeines!$C$12,0,SUM(G1923,H1923,J1923,K1923,M1923:N1923)-SUM(I1923,L1923,O1923:P1923))</f>
        <v>0</v>
      </c>
      <c r="R1923" s="369"/>
      <c r="S1923" s="369"/>
      <c r="T1923" s="369"/>
      <c r="U1923" s="369"/>
      <c r="V1923" s="344">
        <f t="shared" si="372"/>
        <v>0</v>
      </c>
      <c r="W1923" s="345">
        <f>IF(ISBLANK($B1923),0,VLOOKUP($B1923,Listen!$A$2:$C$45,2,FALSE))</f>
        <v>0</v>
      </c>
      <c r="X1923" s="345">
        <f>IF(ISBLANK($B1923),0,VLOOKUP($B1923,Listen!$A$2:$C$45,3,FALSE))</f>
        <v>0</v>
      </c>
      <c r="Y1923" s="372">
        <f t="shared" si="374"/>
        <v>0</v>
      </c>
      <c r="Z1923" s="372">
        <f t="shared" si="375"/>
        <v>0</v>
      </c>
      <c r="AA1923" s="372">
        <f t="shared" si="375"/>
        <v>0</v>
      </c>
      <c r="AB1923" s="372">
        <f t="shared" si="375"/>
        <v>0</v>
      </c>
      <c r="AC1923" s="372">
        <f t="shared" si="375"/>
        <v>0</v>
      </c>
      <c r="AD1923" s="372">
        <f t="shared" si="375"/>
        <v>0</v>
      </c>
      <c r="AE1923" s="372">
        <f t="shared" si="375"/>
        <v>0</v>
      </c>
      <c r="AF1923" s="346">
        <f t="shared" si="373"/>
        <v>0</v>
      </c>
      <c r="AG1923" s="346">
        <f>IF(C1923=Allgemeines!$C$12,SAV!$V1923-SAV!$AH1923,HLOOKUP(Allgemeines!$C$12-1,$AI$4:$AO$2000,ROW(C1923)-3,FALSE)-$AH1923)</f>
        <v>0</v>
      </c>
      <c r="AH1923" s="346">
        <f>HLOOKUP(Allgemeines!$C$12,$AI$4:$AO$2000,ROW(C1923)-3,FALSE)</f>
        <v>0</v>
      </c>
      <c r="AI1923" s="346">
        <f t="shared" si="364"/>
        <v>0</v>
      </c>
      <c r="AJ1923" s="346">
        <f t="shared" si="365"/>
        <v>0</v>
      </c>
      <c r="AK1923" s="346">
        <f t="shared" si="366"/>
        <v>0</v>
      </c>
      <c r="AL1923" s="346">
        <f t="shared" si="367"/>
        <v>0</v>
      </c>
      <c r="AM1923" s="346">
        <f t="shared" si="368"/>
        <v>0</v>
      </c>
      <c r="AN1923" s="346">
        <f t="shared" si="369"/>
        <v>0</v>
      </c>
      <c r="AO1923" s="346">
        <f t="shared" si="370"/>
        <v>0</v>
      </c>
    </row>
    <row r="1924" spans="1:41" x14ac:dyDescent="0.25">
      <c r="A1924" s="369"/>
      <c r="B1924" s="369"/>
      <c r="C1924" s="370"/>
      <c r="D1924" s="369"/>
      <c r="E1924" s="369"/>
      <c r="F1924" s="369"/>
      <c r="G1924" s="344">
        <f t="shared" si="371"/>
        <v>0</v>
      </c>
      <c r="H1924" s="369"/>
      <c r="I1924" s="369"/>
      <c r="J1924" s="369"/>
      <c r="K1924" s="369"/>
      <c r="L1924" s="369"/>
      <c r="M1924" s="369"/>
      <c r="N1924" s="369"/>
      <c r="O1924" s="369"/>
      <c r="P1924" s="371"/>
      <c r="Q1924" s="465">
        <f>IF(C1924&gt;Allgemeines!$C$12,0,SUM(G1924,H1924,J1924,K1924,M1924:N1924)-SUM(I1924,L1924,O1924:P1924))</f>
        <v>0</v>
      </c>
      <c r="R1924" s="369"/>
      <c r="S1924" s="369"/>
      <c r="T1924" s="369"/>
      <c r="U1924" s="369"/>
      <c r="V1924" s="344">
        <f t="shared" si="372"/>
        <v>0</v>
      </c>
      <c r="W1924" s="345">
        <f>IF(ISBLANK($B1924),0,VLOOKUP($B1924,Listen!$A$2:$C$45,2,FALSE))</f>
        <v>0</v>
      </c>
      <c r="X1924" s="345">
        <f>IF(ISBLANK($B1924),0,VLOOKUP($B1924,Listen!$A$2:$C$45,3,FALSE))</f>
        <v>0</v>
      </c>
      <c r="Y1924" s="372">
        <f t="shared" si="374"/>
        <v>0</v>
      </c>
      <c r="Z1924" s="372">
        <f t="shared" si="375"/>
        <v>0</v>
      </c>
      <c r="AA1924" s="372">
        <f t="shared" si="375"/>
        <v>0</v>
      </c>
      <c r="AB1924" s="372">
        <f t="shared" si="375"/>
        <v>0</v>
      </c>
      <c r="AC1924" s="372">
        <f t="shared" si="375"/>
        <v>0</v>
      </c>
      <c r="AD1924" s="372">
        <f t="shared" si="375"/>
        <v>0</v>
      </c>
      <c r="AE1924" s="372">
        <f t="shared" si="375"/>
        <v>0</v>
      </c>
      <c r="AF1924" s="346">
        <f t="shared" si="373"/>
        <v>0</v>
      </c>
      <c r="AG1924" s="346">
        <f>IF(C1924=Allgemeines!$C$12,SAV!$V1924-SAV!$AH1924,HLOOKUP(Allgemeines!$C$12-1,$AI$4:$AO$2000,ROW(C1924)-3,FALSE)-$AH1924)</f>
        <v>0</v>
      </c>
      <c r="AH1924" s="346">
        <f>HLOOKUP(Allgemeines!$C$12,$AI$4:$AO$2000,ROW(C1924)-3,FALSE)</f>
        <v>0</v>
      </c>
      <c r="AI1924" s="346">
        <f t="shared" si="364"/>
        <v>0</v>
      </c>
      <c r="AJ1924" s="346">
        <f t="shared" si="365"/>
        <v>0</v>
      </c>
      <c r="AK1924" s="346">
        <f t="shared" si="366"/>
        <v>0</v>
      </c>
      <c r="AL1924" s="346">
        <f t="shared" si="367"/>
        <v>0</v>
      </c>
      <c r="AM1924" s="346">
        <f t="shared" si="368"/>
        <v>0</v>
      </c>
      <c r="AN1924" s="346">
        <f t="shared" si="369"/>
        <v>0</v>
      </c>
      <c r="AO1924" s="346">
        <f t="shared" si="370"/>
        <v>0</v>
      </c>
    </row>
    <row r="1925" spans="1:41" x14ac:dyDescent="0.25">
      <c r="A1925" s="369"/>
      <c r="B1925" s="369"/>
      <c r="C1925" s="370"/>
      <c r="D1925" s="369"/>
      <c r="E1925" s="369"/>
      <c r="F1925" s="369"/>
      <c r="G1925" s="344">
        <f t="shared" si="371"/>
        <v>0</v>
      </c>
      <c r="H1925" s="369"/>
      <c r="I1925" s="369"/>
      <c r="J1925" s="369"/>
      <c r="K1925" s="369"/>
      <c r="L1925" s="369"/>
      <c r="M1925" s="369"/>
      <c r="N1925" s="369"/>
      <c r="O1925" s="369"/>
      <c r="P1925" s="371"/>
      <c r="Q1925" s="465">
        <f>IF(C1925&gt;Allgemeines!$C$12,0,SUM(G1925,H1925,J1925,K1925,M1925:N1925)-SUM(I1925,L1925,O1925:P1925))</f>
        <v>0</v>
      </c>
      <c r="R1925" s="369"/>
      <c r="S1925" s="369"/>
      <c r="T1925" s="369"/>
      <c r="U1925" s="369"/>
      <c r="V1925" s="344">
        <f t="shared" si="372"/>
        <v>0</v>
      </c>
      <c r="W1925" s="345">
        <f>IF(ISBLANK($B1925),0,VLOOKUP($B1925,Listen!$A$2:$C$45,2,FALSE))</f>
        <v>0</v>
      </c>
      <c r="X1925" s="345">
        <f>IF(ISBLANK($B1925),0,VLOOKUP($B1925,Listen!$A$2:$C$45,3,FALSE))</f>
        <v>0</v>
      </c>
      <c r="Y1925" s="372">
        <f t="shared" si="374"/>
        <v>0</v>
      </c>
      <c r="Z1925" s="372">
        <f t="shared" si="375"/>
        <v>0</v>
      </c>
      <c r="AA1925" s="372">
        <f t="shared" si="375"/>
        <v>0</v>
      </c>
      <c r="AB1925" s="372">
        <f t="shared" si="375"/>
        <v>0</v>
      </c>
      <c r="AC1925" s="372">
        <f t="shared" si="375"/>
        <v>0</v>
      </c>
      <c r="AD1925" s="372">
        <f t="shared" si="375"/>
        <v>0</v>
      </c>
      <c r="AE1925" s="372">
        <f t="shared" si="375"/>
        <v>0</v>
      </c>
      <c r="AF1925" s="346">
        <f t="shared" si="373"/>
        <v>0</v>
      </c>
      <c r="AG1925" s="346">
        <f>IF(C1925=Allgemeines!$C$12,SAV!$V1925-SAV!$AH1925,HLOOKUP(Allgemeines!$C$12-1,$AI$4:$AO$2000,ROW(C1925)-3,FALSE)-$AH1925)</f>
        <v>0</v>
      </c>
      <c r="AH1925" s="346">
        <f>HLOOKUP(Allgemeines!$C$12,$AI$4:$AO$2000,ROW(C1925)-3,FALSE)</f>
        <v>0</v>
      </c>
      <c r="AI1925" s="346">
        <f t="shared" ref="AI1925:AI1988" si="376">IF(OR($C1925=0,$V1925=0),0,IF($C1925&lt;=AI$4,$V1925-$V1925/Y1925*(AI$4-$C1925+1),0))</f>
        <v>0</v>
      </c>
      <c r="AJ1925" s="346">
        <f t="shared" ref="AJ1925:AJ1988" si="377">IF(OR($C1925=0,$V1925=0,Z1925-(AJ$4-$C1925)=0),0,IF($C1925&lt;AJ$4,AI1925-AI1925/(Z1925-(AJ$4-$C1925)),IF($C1925=AJ$4,$V1925-$V1925/Z1925,0)))</f>
        <v>0</v>
      </c>
      <c r="AK1925" s="346">
        <f t="shared" ref="AK1925:AK1988" si="378">IF(OR($C1925=0,$V1925=0,AA1925-(AK$4-$C1925)=0),0,IF($C1925&lt;AK$4,AJ1925-AJ1925/(AA1925-(AK$4-$C1925)),IF($C1925=AK$4,$V1925-$V1925/AA1925,0)))</f>
        <v>0</v>
      </c>
      <c r="AL1925" s="346">
        <f t="shared" ref="AL1925:AL1988" si="379">IF(OR($C1925=0,$V1925=0,AB1925-(AL$4-$C1925)=0),0,IF($C1925&lt;AL$4,AK1925-AK1925/(AB1925-(AL$4-$C1925)),IF($C1925=AL$4,$V1925-$V1925/AB1925,0)))</f>
        <v>0</v>
      </c>
      <c r="AM1925" s="346">
        <f t="shared" ref="AM1925:AM1988" si="380">IF(OR($C1925=0,$V1925=0,AC1925-(AM$4-$C1925)=0),0,IF($C1925&lt;AM$4,AL1925-AL1925/(AC1925-(AM$4-$C1925)),IF($C1925=AM$4,$V1925-$V1925/AC1925,0)))</f>
        <v>0</v>
      </c>
      <c r="AN1925" s="346">
        <f t="shared" ref="AN1925:AN1988" si="381">IF(OR($C1925=0,$V1925=0,AD1925-(AN$4-$C1925)=0),0,IF($C1925&lt;AN$4,AM1925-AM1925/(AD1925-(AN$4-$C1925)),IF($C1925=AN$4,$V1925-$V1925/AD1925,0)))</f>
        <v>0</v>
      </c>
      <c r="AO1925" s="346">
        <f t="shared" ref="AO1925:AO1988" si="382">IF(OR($C1925=0,$V1925=0,AE1925-(AO$4-$C1925)=0),0,IF($C1925&lt;AO$4,AN1925-AN1925/(AE1925-(AO$4-$C1925)),IF($C1925=AO$4,$V1925-$V1925/AE1925,0)))</f>
        <v>0</v>
      </c>
    </row>
    <row r="1926" spans="1:41" x14ac:dyDescent="0.25">
      <c r="A1926" s="369"/>
      <c r="B1926" s="369"/>
      <c r="C1926" s="370"/>
      <c r="D1926" s="369"/>
      <c r="E1926" s="369"/>
      <c r="F1926" s="369"/>
      <c r="G1926" s="344">
        <f t="shared" ref="G1926:G1989" si="383">D1926*E1926/100</f>
        <v>0</v>
      </c>
      <c r="H1926" s="369"/>
      <c r="I1926" s="369"/>
      <c r="J1926" s="369"/>
      <c r="K1926" s="369"/>
      <c r="L1926" s="369"/>
      <c r="M1926" s="369"/>
      <c r="N1926" s="369"/>
      <c r="O1926" s="369"/>
      <c r="P1926" s="371"/>
      <c r="Q1926" s="465">
        <f>IF(C1926&gt;Allgemeines!$C$12,0,SUM(G1926,H1926,J1926,K1926,M1926:N1926)-SUM(I1926,L1926,O1926:P1926))</f>
        <v>0</v>
      </c>
      <c r="R1926" s="369"/>
      <c r="S1926" s="369"/>
      <c r="T1926" s="369"/>
      <c r="U1926" s="369"/>
      <c r="V1926" s="344">
        <f t="shared" ref="V1926:V1989" si="384">Q1926-SUM(R1926:U1926)</f>
        <v>0</v>
      </c>
      <c r="W1926" s="345">
        <f>IF(ISBLANK($B1926),0,VLOOKUP($B1926,Listen!$A$2:$C$45,2,FALSE))</f>
        <v>0</v>
      </c>
      <c r="X1926" s="345">
        <f>IF(ISBLANK($B1926),0,VLOOKUP($B1926,Listen!$A$2:$C$45,3,FALSE))</f>
        <v>0</v>
      </c>
      <c r="Y1926" s="372">
        <f t="shared" si="374"/>
        <v>0</v>
      </c>
      <c r="Z1926" s="372">
        <f t="shared" si="375"/>
        <v>0</v>
      </c>
      <c r="AA1926" s="372">
        <f t="shared" si="375"/>
        <v>0</v>
      </c>
      <c r="AB1926" s="372">
        <f t="shared" si="375"/>
        <v>0</v>
      </c>
      <c r="AC1926" s="372">
        <f t="shared" si="375"/>
        <v>0</v>
      </c>
      <c r="AD1926" s="372">
        <f t="shared" si="375"/>
        <v>0</v>
      </c>
      <c r="AE1926" s="372">
        <f t="shared" si="375"/>
        <v>0</v>
      </c>
      <c r="AF1926" s="346">
        <f t="shared" ref="AF1926:AF1989" si="385">AH1926+AG1926</f>
        <v>0</v>
      </c>
      <c r="AG1926" s="346">
        <f>IF(C1926=Allgemeines!$C$12,SAV!$V1926-SAV!$AH1926,HLOOKUP(Allgemeines!$C$12-1,$AI$4:$AO$2000,ROW(C1926)-3,FALSE)-$AH1926)</f>
        <v>0</v>
      </c>
      <c r="AH1926" s="346">
        <f>HLOOKUP(Allgemeines!$C$12,$AI$4:$AO$2000,ROW(C1926)-3,FALSE)</f>
        <v>0</v>
      </c>
      <c r="AI1926" s="346">
        <f t="shared" si="376"/>
        <v>0</v>
      </c>
      <c r="AJ1926" s="346">
        <f t="shared" si="377"/>
        <v>0</v>
      </c>
      <c r="AK1926" s="346">
        <f t="shared" si="378"/>
        <v>0</v>
      </c>
      <c r="AL1926" s="346">
        <f t="shared" si="379"/>
        <v>0</v>
      </c>
      <c r="AM1926" s="346">
        <f t="shared" si="380"/>
        <v>0</v>
      </c>
      <c r="AN1926" s="346">
        <f t="shared" si="381"/>
        <v>0</v>
      </c>
      <c r="AO1926" s="346">
        <f t="shared" si="382"/>
        <v>0</v>
      </c>
    </row>
    <row r="1927" spans="1:41" x14ac:dyDescent="0.25">
      <c r="A1927" s="369"/>
      <c r="B1927" s="369"/>
      <c r="C1927" s="370"/>
      <c r="D1927" s="369"/>
      <c r="E1927" s="369"/>
      <c r="F1927" s="369"/>
      <c r="G1927" s="344">
        <f t="shared" si="383"/>
        <v>0</v>
      </c>
      <c r="H1927" s="369"/>
      <c r="I1927" s="369"/>
      <c r="J1927" s="369"/>
      <c r="K1927" s="369"/>
      <c r="L1927" s="369"/>
      <c r="M1927" s="369"/>
      <c r="N1927" s="369"/>
      <c r="O1927" s="369"/>
      <c r="P1927" s="371"/>
      <c r="Q1927" s="465">
        <f>IF(C1927&gt;Allgemeines!$C$12,0,SUM(G1927,H1927,J1927,K1927,M1927:N1927)-SUM(I1927,L1927,O1927:P1927))</f>
        <v>0</v>
      </c>
      <c r="R1927" s="369"/>
      <c r="S1927" s="369"/>
      <c r="T1927" s="369"/>
      <c r="U1927" s="369"/>
      <c r="V1927" s="344">
        <f t="shared" si="384"/>
        <v>0</v>
      </c>
      <c r="W1927" s="345">
        <f>IF(ISBLANK($B1927),0,VLOOKUP($B1927,Listen!$A$2:$C$45,2,FALSE))</f>
        <v>0</v>
      </c>
      <c r="X1927" s="345">
        <f>IF(ISBLANK($B1927),0,VLOOKUP($B1927,Listen!$A$2:$C$45,3,FALSE))</f>
        <v>0</v>
      </c>
      <c r="Y1927" s="372">
        <f t="shared" si="374"/>
        <v>0</v>
      </c>
      <c r="Z1927" s="372">
        <f t="shared" si="375"/>
        <v>0</v>
      </c>
      <c r="AA1927" s="372">
        <f t="shared" si="375"/>
        <v>0</v>
      </c>
      <c r="AB1927" s="372">
        <f t="shared" si="375"/>
        <v>0</v>
      </c>
      <c r="AC1927" s="372">
        <f t="shared" si="375"/>
        <v>0</v>
      </c>
      <c r="AD1927" s="372">
        <f t="shared" si="375"/>
        <v>0</v>
      </c>
      <c r="AE1927" s="372">
        <f t="shared" si="375"/>
        <v>0</v>
      </c>
      <c r="AF1927" s="346">
        <f t="shared" si="385"/>
        <v>0</v>
      </c>
      <c r="AG1927" s="346">
        <f>IF(C1927=Allgemeines!$C$12,SAV!$V1927-SAV!$AH1927,HLOOKUP(Allgemeines!$C$12-1,$AI$4:$AO$2000,ROW(C1927)-3,FALSE)-$AH1927)</f>
        <v>0</v>
      </c>
      <c r="AH1927" s="346">
        <f>HLOOKUP(Allgemeines!$C$12,$AI$4:$AO$2000,ROW(C1927)-3,FALSE)</f>
        <v>0</v>
      </c>
      <c r="AI1927" s="346">
        <f t="shared" si="376"/>
        <v>0</v>
      </c>
      <c r="AJ1927" s="346">
        <f t="shared" si="377"/>
        <v>0</v>
      </c>
      <c r="AK1927" s="346">
        <f t="shared" si="378"/>
        <v>0</v>
      </c>
      <c r="AL1927" s="346">
        <f t="shared" si="379"/>
        <v>0</v>
      </c>
      <c r="AM1927" s="346">
        <f t="shared" si="380"/>
        <v>0</v>
      </c>
      <c r="AN1927" s="346">
        <f t="shared" si="381"/>
        <v>0</v>
      </c>
      <c r="AO1927" s="346">
        <f t="shared" si="382"/>
        <v>0</v>
      </c>
    </row>
    <row r="1928" spans="1:41" x14ac:dyDescent="0.25">
      <c r="A1928" s="369"/>
      <c r="B1928" s="369"/>
      <c r="C1928" s="370"/>
      <c r="D1928" s="369"/>
      <c r="E1928" s="369"/>
      <c r="F1928" s="369"/>
      <c r="G1928" s="344">
        <f t="shared" si="383"/>
        <v>0</v>
      </c>
      <c r="H1928" s="369"/>
      <c r="I1928" s="369"/>
      <c r="J1928" s="369"/>
      <c r="K1928" s="369"/>
      <c r="L1928" s="369"/>
      <c r="M1928" s="369"/>
      <c r="N1928" s="369"/>
      <c r="O1928" s="369"/>
      <c r="P1928" s="371"/>
      <c r="Q1928" s="465">
        <f>IF(C1928&gt;Allgemeines!$C$12,0,SUM(G1928,H1928,J1928,K1928,M1928:N1928)-SUM(I1928,L1928,O1928:P1928))</f>
        <v>0</v>
      </c>
      <c r="R1928" s="369"/>
      <c r="S1928" s="369"/>
      <c r="T1928" s="369"/>
      <c r="U1928" s="369"/>
      <c r="V1928" s="344">
        <f t="shared" si="384"/>
        <v>0</v>
      </c>
      <c r="W1928" s="345">
        <f>IF(ISBLANK($B1928),0,VLOOKUP($B1928,Listen!$A$2:$C$45,2,FALSE))</f>
        <v>0</v>
      </c>
      <c r="X1928" s="345">
        <f>IF(ISBLANK($B1928),0,VLOOKUP($B1928,Listen!$A$2:$C$45,3,FALSE))</f>
        <v>0</v>
      </c>
      <c r="Y1928" s="372">
        <f t="shared" si="374"/>
        <v>0</v>
      </c>
      <c r="Z1928" s="372">
        <f t="shared" si="375"/>
        <v>0</v>
      </c>
      <c r="AA1928" s="372">
        <f t="shared" si="375"/>
        <v>0</v>
      </c>
      <c r="AB1928" s="372">
        <f t="shared" si="375"/>
        <v>0</v>
      </c>
      <c r="AC1928" s="372">
        <f t="shared" si="375"/>
        <v>0</v>
      </c>
      <c r="AD1928" s="372">
        <f t="shared" si="375"/>
        <v>0</v>
      </c>
      <c r="AE1928" s="372">
        <f t="shared" si="375"/>
        <v>0</v>
      </c>
      <c r="AF1928" s="346">
        <f t="shared" si="385"/>
        <v>0</v>
      </c>
      <c r="AG1928" s="346">
        <f>IF(C1928=Allgemeines!$C$12,SAV!$V1928-SAV!$AH1928,HLOOKUP(Allgemeines!$C$12-1,$AI$4:$AO$2000,ROW(C1928)-3,FALSE)-$AH1928)</f>
        <v>0</v>
      </c>
      <c r="AH1928" s="346">
        <f>HLOOKUP(Allgemeines!$C$12,$AI$4:$AO$2000,ROW(C1928)-3,FALSE)</f>
        <v>0</v>
      </c>
      <c r="AI1928" s="346">
        <f t="shared" si="376"/>
        <v>0</v>
      </c>
      <c r="AJ1928" s="346">
        <f t="shared" si="377"/>
        <v>0</v>
      </c>
      <c r="AK1928" s="346">
        <f t="shared" si="378"/>
        <v>0</v>
      </c>
      <c r="AL1928" s="346">
        <f t="shared" si="379"/>
        <v>0</v>
      </c>
      <c r="AM1928" s="346">
        <f t="shared" si="380"/>
        <v>0</v>
      </c>
      <c r="AN1928" s="346">
        <f t="shared" si="381"/>
        <v>0</v>
      </c>
      <c r="AO1928" s="346">
        <f t="shared" si="382"/>
        <v>0</v>
      </c>
    </row>
    <row r="1929" spans="1:41" x14ac:dyDescent="0.25">
      <c r="A1929" s="369"/>
      <c r="B1929" s="369"/>
      <c r="C1929" s="370"/>
      <c r="D1929" s="369"/>
      <c r="E1929" s="369"/>
      <c r="F1929" s="369"/>
      <c r="G1929" s="344">
        <f t="shared" si="383"/>
        <v>0</v>
      </c>
      <c r="H1929" s="369"/>
      <c r="I1929" s="369"/>
      <c r="J1929" s="369"/>
      <c r="K1929" s="369"/>
      <c r="L1929" s="369"/>
      <c r="M1929" s="369"/>
      <c r="N1929" s="369"/>
      <c r="O1929" s="369"/>
      <c r="P1929" s="371"/>
      <c r="Q1929" s="465">
        <f>IF(C1929&gt;Allgemeines!$C$12,0,SUM(G1929,H1929,J1929,K1929,M1929:N1929)-SUM(I1929,L1929,O1929:P1929))</f>
        <v>0</v>
      </c>
      <c r="R1929" s="369"/>
      <c r="S1929" s="369"/>
      <c r="T1929" s="369"/>
      <c r="U1929" s="369"/>
      <c r="V1929" s="344">
        <f t="shared" si="384"/>
        <v>0</v>
      </c>
      <c r="W1929" s="345">
        <f>IF(ISBLANK($B1929),0,VLOOKUP($B1929,Listen!$A$2:$C$45,2,FALSE))</f>
        <v>0</v>
      </c>
      <c r="X1929" s="345">
        <f>IF(ISBLANK($B1929),0,VLOOKUP($B1929,Listen!$A$2:$C$45,3,FALSE))</f>
        <v>0</v>
      </c>
      <c r="Y1929" s="372">
        <f t="shared" si="374"/>
        <v>0</v>
      </c>
      <c r="Z1929" s="372">
        <f t="shared" si="375"/>
        <v>0</v>
      </c>
      <c r="AA1929" s="372">
        <f t="shared" si="375"/>
        <v>0</v>
      </c>
      <c r="AB1929" s="372">
        <f t="shared" si="375"/>
        <v>0</v>
      </c>
      <c r="AC1929" s="372">
        <f t="shared" si="375"/>
        <v>0</v>
      </c>
      <c r="AD1929" s="372">
        <f t="shared" si="375"/>
        <v>0</v>
      </c>
      <c r="AE1929" s="372">
        <f t="shared" si="375"/>
        <v>0</v>
      </c>
      <c r="AF1929" s="346">
        <f t="shared" si="385"/>
        <v>0</v>
      </c>
      <c r="AG1929" s="346">
        <f>IF(C1929=Allgemeines!$C$12,SAV!$V1929-SAV!$AH1929,HLOOKUP(Allgemeines!$C$12-1,$AI$4:$AO$2000,ROW(C1929)-3,FALSE)-$AH1929)</f>
        <v>0</v>
      </c>
      <c r="AH1929" s="346">
        <f>HLOOKUP(Allgemeines!$C$12,$AI$4:$AO$2000,ROW(C1929)-3,FALSE)</f>
        <v>0</v>
      </c>
      <c r="AI1929" s="346">
        <f t="shared" si="376"/>
        <v>0</v>
      </c>
      <c r="AJ1929" s="346">
        <f t="shared" si="377"/>
        <v>0</v>
      </c>
      <c r="AK1929" s="346">
        <f t="shared" si="378"/>
        <v>0</v>
      </c>
      <c r="AL1929" s="346">
        <f t="shared" si="379"/>
        <v>0</v>
      </c>
      <c r="AM1929" s="346">
        <f t="shared" si="380"/>
        <v>0</v>
      </c>
      <c r="AN1929" s="346">
        <f t="shared" si="381"/>
        <v>0</v>
      </c>
      <c r="AO1929" s="346">
        <f t="shared" si="382"/>
        <v>0</v>
      </c>
    </row>
    <row r="1930" spans="1:41" x14ac:dyDescent="0.25">
      <c r="A1930" s="369"/>
      <c r="B1930" s="369"/>
      <c r="C1930" s="370"/>
      <c r="D1930" s="369"/>
      <c r="E1930" s="369"/>
      <c r="F1930" s="369"/>
      <c r="G1930" s="344">
        <f t="shared" si="383"/>
        <v>0</v>
      </c>
      <c r="H1930" s="369"/>
      <c r="I1930" s="369"/>
      <c r="J1930" s="369"/>
      <c r="K1930" s="369"/>
      <c r="L1930" s="369"/>
      <c r="M1930" s="369"/>
      <c r="N1930" s="369"/>
      <c r="O1930" s="369"/>
      <c r="P1930" s="371"/>
      <c r="Q1930" s="465">
        <f>IF(C1930&gt;Allgemeines!$C$12,0,SUM(G1930,H1930,J1930,K1930,M1930:N1930)-SUM(I1930,L1930,O1930:P1930))</f>
        <v>0</v>
      </c>
      <c r="R1930" s="369"/>
      <c r="S1930" s="369"/>
      <c r="T1930" s="369"/>
      <c r="U1930" s="369"/>
      <c r="V1930" s="344">
        <f t="shared" si="384"/>
        <v>0</v>
      </c>
      <c r="W1930" s="345">
        <f>IF(ISBLANK($B1930),0,VLOOKUP($B1930,Listen!$A$2:$C$45,2,FALSE))</f>
        <v>0</v>
      </c>
      <c r="X1930" s="345">
        <f>IF(ISBLANK($B1930),0,VLOOKUP($B1930,Listen!$A$2:$C$45,3,FALSE))</f>
        <v>0</v>
      </c>
      <c r="Y1930" s="372">
        <f t="shared" si="374"/>
        <v>0</v>
      </c>
      <c r="Z1930" s="372">
        <f t="shared" si="375"/>
        <v>0</v>
      </c>
      <c r="AA1930" s="372">
        <f t="shared" si="375"/>
        <v>0</v>
      </c>
      <c r="AB1930" s="372">
        <f t="shared" si="375"/>
        <v>0</v>
      </c>
      <c r="AC1930" s="372">
        <f t="shared" si="375"/>
        <v>0</v>
      </c>
      <c r="AD1930" s="372">
        <f t="shared" si="375"/>
        <v>0</v>
      </c>
      <c r="AE1930" s="372">
        <f t="shared" si="375"/>
        <v>0</v>
      </c>
      <c r="AF1930" s="346">
        <f t="shared" si="385"/>
        <v>0</v>
      </c>
      <c r="AG1930" s="346">
        <f>IF(C1930=Allgemeines!$C$12,SAV!$V1930-SAV!$AH1930,HLOOKUP(Allgemeines!$C$12-1,$AI$4:$AO$2000,ROW(C1930)-3,FALSE)-$AH1930)</f>
        <v>0</v>
      </c>
      <c r="AH1930" s="346">
        <f>HLOOKUP(Allgemeines!$C$12,$AI$4:$AO$2000,ROW(C1930)-3,FALSE)</f>
        <v>0</v>
      </c>
      <c r="AI1930" s="346">
        <f t="shared" si="376"/>
        <v>0</v>
      </c>
      <c r="AJ1930" s="346">
        <f t="shared" si="377"/>
        <v>0</v>
      </c>
      <c r="AK1930" s="346">
        <f t="shared" si="378"/>
        <v>0</v>
      </c>
      <c r="AL1930" s="346">
        <f t="shared" si="379"/>
        <v>0</v>
      </c>
      <c r="AM1930" s="346">
        <f t="shared" si="380"/>
        <v>0</v>
      </c>
      <c r="AN1930" s="346">
        <f t="shared" si="381"/>
        <v>0</v>
      </c>
      <c r="AO1930" s="346">
        <f t="shared" si="382"/>
        <v>0</v>
      </c>
    </row>
    <row r="1931" spans="1:41" x14ac:dyDescent="0.25">
      <c r="A1931" s="369"/>
      <c r="B1931" s="369"/>
      <c r="C1931" s="370"/>
      <c r="D1931" s="369"/>
      <c r="E1931" s="369"/>
      <c r="F1931" s="369"/>
      <c r="G1931" s="344">
        <f t="shared" si="383"/>
        <v>0</v>
      </c>
      <c r="H1931" s="369"/>
      <c r="I1931" s="369"/>
      <c r="J1931" s="369"/>
      <c r="K1931" s="369"/>
      <c r="L1931" s="369"/>
      <c r="M1931" s="369"/>
      <c r="N1931" s="369"/>
      <c r="O1931" s="369"/>
      <c r="P1931" s="371"/>
      <c r="Q1931" s="465">
        <f>IF(C1931&gt;Allgemeines!$C$12,0,SUM(G1931,H1931,J1931,K1931,M1931:N1931)-SUM(I1931,L1931,O1931:P1931))</f>
        <v>0</v>
      </c>
      <c r="R1931" s="369"/>
      <c r="S1931" s="369"/>
      <c r="T1931" s="369"/>
      <c r="U1931" s="369"/>
      <c r="V1931" s="344">
        <f t="shared" si="384"/>
        <v>0</v>
      </c>
      <c r="W1931" s="345">
        <f>IF(ISBLANK($B1931),0,VLOOKUP($B1931,Listen!$A$2:$C$45,2,FALSE))</f>
        <v>0</v>
      </c>
      <c r="X1931" s="345">
        <f>IF(ISBLANK($B1931),0,VLOOKUP($B1931,Listen!$A$2:$C$45,3,FALSE))</f>
        <v>0</v>
      </c>
      <c r="Y1931" s="372">
        <f t="shared" ref="Y1931:Y1994" si="386">$W1931</f>
        <v>0</v>
      </c>
      <c r="Z1931" s="372">
        <f t="shared" si="375"/>
        <v>0</v>
      </c>
      <c r="AA1931" s="372">
        <f t="shared" si="375"/>
        <v>0</v>
      </c>
      <c r="AB1931" s="372">
        <f t="shared" si="375"/>
        <v>0</v>
      </c>
      <c r="AC1931" s="372">
        <f t="shared" si="375"/>
        <v>0</v>
      </c>
      <c r="AD1931" s="372">
        <f t="shared" si="375"/>
        <v>0</v>
      </c>
      <c r="AE1931" s="372">
        <f t="shared" si="375"/>
        <v>0</v>
      </c>
      <c r="AF1931" s="346">
        <f t="shared" si="385"/>
        <v>0</v>
      </c>
      <c r="AG1931" s="346">
        <f>IF(C1931=Allgemeines!$C$12,SAV!$V1931-SAV!$AH1931,HLOOKUP(Allgemeines!$C$12-1,$AI$4:$AO$2000,ROW(C1931)-3,FALSE)-$AH1931)</f>
        <v>0</v>
      </c>
      <c r="AH1931" s="346">
        <f>HLOOKUP(Allgemeines!$C$12,$AI$4:$AO$2000,ROW(C1931)-3,FALSE)</f>
        <v>0</v>
      </c>
      <c r="AI1931" s="346">
        <f t="shared" si="376"/>
        <v>0</v>
      </c>
      <c r="AJ1931" s="346">
        <f t="shared" si="377"/>
        <v>0</v>
      </c>
      <c r="AK1931" s="346">
        <f t="shared" si="378"/>
        <v>0</v>
      </c>
      <c r="AL1931" s="346">
        <f t="shared" si="379"/>
        <v>0</v>
      </c>
      <c r="AM1931" s="346">
        <f t="shared" si="380"/>
        <v>0</v>
      </c>
      <c r="AN1931" s="346">
        <f t="shared" si="381"/>
        <v>0</v>
      </c>
      <c r="AO1931" s="346">
        <f t="shared" si="382"/>
        <v>0</v>
      </c>
    </row>
    <row r="1932" spans="1:41" x14ac:dyDescent="0.25">
      <c r="A1932" s="369"/>
      <c r="B1932" s="369"/>
      <c r="C1932" s="370"/>
      <c r="D1932" s="369"/>
      <c r="E1932" s="369"/>
      <c r="F1932" s="369"/>
      <c r="G1932" s="344">
        <f t="shared" si="383"/>
        <v>0</v>
      </c>
      <c r="H1932" s="369"/>
      <c r="I1932" s="369"/>
      <c r="J1932" s="369"/>
      <c r="K1932" s="369"/>
      <c r="L1932" s="369"/>
      <c r="M1932" s="369"/>
      <c r="N1932" s="369"/>
      <c r="O1932" s="369"/>
      <c r="P1932" s="371"/>
      <c r="Q1932" s="465">
        <f>IF(C1932&gt;Allgemeines!$C$12,0,SUM(G1932,H1932,J1932,K1932,M1932:N1932)-SUM(I1932,L1932,O1932:P1932))</f>
        <v>0</v>
      </c>
      <c r="R1932" s="369"/>
      <c r="S1932" s="369"/>
      <c r="T1932" s="369"/>
      <c r="U1932" s="369"/>
      <c r="V1932" s="344">
        <f t="shared" si="384"/>
        <v>0</v>
      </c>
      <c r="W1932" s="345">
        <f>IF(ISBLANK($B1932),0,VLOOKUP($B1932,Listen!$A$2:$C$45,2,FALSE))</f>
        <v>0</v>
      </c>
      <c r="X1932" s="345">
        <f>IF(ISBLANK($B1932),0,VLOOKUP($B1932,Listen!$A$2:$C$45,3,FALSE))</f>
        <v>0</v>
      </c>
      <c r="Y1932" s="372">
        <f t="shared" si="386"/>
        <v>0</v>
      </c>
      <c r="Z1932" s="372">
        <f t="shared" si="375"/>
        <v>0</v>
      </c>
      <c r="AA1932" s="372">
        <f t="shared" si="375"/>
        <v>0</v>
      </c>
      <c r="AB1932" s="372">
        <f t="shared" si="375"/>
        <v>0</v>
      </c>
      <c r="AC1932" s="372">
        <f t="shared" si="375"/>
        <v>0</v>
      </c>
      <c r="AD1932" s="372">
        <f t="shared" si="375"/>
        <v>0</v>
      </c>
      <c r="AE1932" s="372">
        <f t="shared" si="375"/>
        <v>0</v>
      </c>
      <c r="AF1932" s="346">
        <f t="shared" si="385"/>
        <v>0</v>
      </c>
      <c r="AG1932" s="346">
        <f>IF(C1932=Allgemeines!$C$12,SAV!$V1932-SAV!$AH1932,HLOOKUP(Allgemeines!$C$12-1,$AI$4:$AO$2000,ROW(C1932)-3,FALSE)-$AH1932)</f>
        <v>0</v>
      </c>
      <c r="AH1932" s="346">
        <f>HLOOKUP(Allgemeines!$C$12,$AI$4:$AO$2000,ROW(C1932)-3,FALSE)</f>
        <v>0</v>
      </c>
      <c r="AI1932" s="346">
        <f t="shared" si="376"/>
        <v>0</v>
      </c>
      <c r="AJ1932" s="346">
        <f t="shared" si="377"/>
        <v>0</v>
      </c>
      <c r="AK1932" s="346">
        <f t="shared" si="378"/>
        <v>0</v>
      </c>
      <c r="AL1932" s="346">
        <f t="shared" si="379"/>
        <v>0</v>
      </c>
      <c r="AM1932" s="346">
        <f t="shared" si="380"/>
        <v>0</v>
      </c>
      <c r="AN1932" s="346">
        <f t="shared" si="381"/>
        <v>0</v>
      </c>
      <c r="AO1932" s="346">
        <f t="shared" si="382"/>
        <v>0</v>
      </c>
    </row>
    <row r="1933" spans="1:41" x14ac:dyDescent="0.25">
      <c r="A1933" s="369"/>
      <c r="B1933" s="369"/>
      <c r="C1933" s="370"/>
      <c r="D1933" s="369"/>
      <c r="E1933" s="369"/>
      <c r="F1933" s="369"/>
      <c r="G1933" s="344">
        <f t="shared" si="383"/>
        <v>0</v>
      </c>
      <c r="H1933" s="369"/>
      <c r="I1933" s="369"/>
      <c r="J1933" s="369"/>
      <c r="K1933" s="369"/>
      <c r="L1933" s="369"/>
      <c r="M1933" s="369"/>
      <c r="N1933" s="369"/>
      <c r="O1933" s="369"/>
      <c r="P1933" s="371"/>
      <c r="Q1933" s="465">
        <f>IF(C1933&gt;Allgemeines!$C$12,0,SUM(G1933,H1933,J1933,K1933,M1933:N1933)-SUM(I1933,L1933,O1933:P1933))</f>
        <v>0</v>
      </c>
      <c r="R1933" s="369"/>
      <c r="S1933" s="369"/>
      <c r="T1933" s="369"/>
      <c r="U1933" s="369"/>
      <c r="V1933" s="344">
        <f t="shared" si="384"/>
        <v>0</v>
      </c>
      <c r="W1933" s="345">
        <f>IF(ISBLANK($B1933),0,VLOOKUP($B1933,Listen!$A$2:$C$45,2,FALSE))</f>
        <v>0</v>
      </c>
      <c r="X1933" s="345">
        <f>IF(ISBLANK($B1933),0,VLOOKUP($B1933,Listen!$A$2:$C$45,3,FALSE))</f>
        <v>0</v>
      </c>
      <c r="Y1933" s="372">
        <f t="shared" si="386"/>
        <v>0</v>
      </c>
      <c r="Z1933" s="372">
        <f t="shared" si="375"/>
        <v>0</v>
      </c>
      <c r="AA1933" s="372">
        <f t="shared" si="375"/>
        <v>0</v>
      </c>
      <c r="AB1933" s="372">
        <f t="shared" si="375"/>
        <v>0</v>
      </c>
      <c r="AC1933" s="372">
        <f t="shared" si="375"/>
        <v>0</v>
      </c>
      <c r="AD1933" s="372">
        <f t="shared" si="375"/>
        <v>0</v>
      </c>
      <c r="AE1933" s="372">
        <f t="shared" si="375"/>
        <v>0</v>
      </c>
      <c r="AF1933" s="346">
        <f t="shared" si="385"/>
        <v>0</v>
      </c>
      <c r="AG1933" s="346">
        <f>IF(C1933=Allgemeines!$C$12,SAV!$V1933-SAV!$AH1933,HLOOKUP(Allgemeines!$C$12-1,$AI$4:$AO$2000,ROW(C1933)-3,FALSE)-$AH1933)</f>
        <v>0</v>
      </c>
      <c r="AH1933" s="346">
        <f>HLOOKUP(Allgemeines!$C$12,$AI$4:$AO$2000,ROW(C1933)-3,FALSE)</f>
        <v>0</v>
      </c>
      <c r="AI1933" s="346">
        <f t="shared" si="376"/>
        <v>0</v>
      </c>
      <c r="AJ1933" s="346">
        <f t="shared" si="377"/>
        <v>0</v>
      </c>
      <c r="AK1933" s="346">
        <f t="shared" si="378"/>
        <v>0</v>
      </c>
      <c r="AL1933" s="346">
        <f t="shared" si="379"/>
        <v>0</v>
      </c>
      <c r="AM1933" s="346">
        <f t="shared" si="380"/>
        <v>0</v>
      </c>
      <c r="AN1933" s="346">
        <f t="shared" si="381"/>
        <v>0</v>
      </c>
      <c r="AO1933" s="346">
        <f t="shared" si="382"/>
        <v>0</v>
      </c>
    </row>
    <row r="1934" spans="1:41" x14ac:dyDescent="0.25">
      <c r="A1934" s="369"/>
      <c r="B1934" s="369"/>
      <c r="C1934" s="370"/>
      <c r="D1934" s="369"/>
      <c r="E1934" s="369"/>
      <c r="F1934" s="369"/>
      <c r="G1934" s="344">
        <f t="shared" si="383"/>
        <v>0</v>
      </c>
      <c r="H1934" s="369"/>
      <c r="I1934" s="369"/>
      <c r="J1934" s="369"/>
      <c r="K1934" s="369"/>
      <c r="L1934" s="369"/>
      <c r="M1934" s="369"/>
      <c r="N1934" s="369"/>
      <c r="O1934" s="369"/>
      <c r="P1934" s="371"/>
      <c r="Q1934" s="465">
        <f>IF(C1934&gt;Allgemeines!$C$12,0,SUM(G1934,H1934,J1934,K1934,M1934:N1934)-SUM(I1934,L1934,O1934:P1934))</f>
        <v>0</v>
      </c>
      <c r="R1934" s="369"/>
      <c r="S1934" s="369"/>
      <c r="T1934" s="369"/>
      <c r="U1934" s="369"/>
      <c r="V1934" s="344">
        <f t="shared" si="384"/>
        <v>0</v>
      </c>
      <c r="W1934" s="345">
        <f>IF(ISBLANK($B1934),0,VLOOKUP($B1934,Listen!$A$2:$C$45,2,FALSE))</f>
        <v>0</v>
      </c>
      <c r="X1934" s="345">
        <f>IF(ISBLANK($B1934),0,VLOOKUP($B1934,Listen!$A$2:$C$45,3,FALSE))</f>
        <v>0</v>
      </c>
      <c r="Y1934" s="372">
        <f t="shared" si="386"/>
        <v>0</v>
      </c>
      <c r="Z1934" s="372">
        <f t="shared" si="375"/>
        <v>0</v>
      </c>
      <c r="AA1934" s="372">
        <f t="shared" si="375"/>
        <v>0</v>
      </c>
      <c r="AB1934" s="372">
        <f t="shared" si="375"/>
        <v>0</v>
      </c>
      <c r="AC1934" s="372">
        <f t="shared" si="375"/>
        <v>0</v>
      </c>
      <c r="AD1934" s="372">
        <f t="shared" si="375"/>
        <v>0</v>
      </c>
      <c r="AE1934" s="372">
        <f t="shared" si="375"/>
        <v>0</v>
      </c>
      <c r="AF1934" s="346">
        <f t="shared" si="385"/>
        <v>0</v>
      </c>
      <c r="AG1934" s="346">
        <f>IF(C1934=Allgemeines!$C$12,SAV!$V1934-SAV!$AH1934,HLOOKUP(Allgemeines!$C$12-1,$AI$4:$AO$2000,ROW(C1934)-3,FALSE)-$AH1934)</f>
        <v>0</v>
      </c>
      <c r="AH1934" s="346">
        <f>HLOOKUP(Allgemeines!$C$12,$AI$4:$AO$2000,ROW(C1934)-3,FALSE)</f>
        <v>0</v>
      </c>
      <c r="AI1934" s="346">
        <f t="shared" si="376"/>
        <v>0</v>
      </c>
      <c r="AJ1934" s="346">
        <f t="shared" si="377"/>
        <v>0</v>
      </c>
      <c r="AK1934" s="346">
        <f t="shared" si="378"/>
        <v>0</v>
      </c>
      <c r="AL1934" s="346">
        <f t="shared" si="379"/>
        <v>0</v>
      </c>
      <c r="AM1934" s="346">
        <f t="shared" si="380"/>
        <v>0</v>
      </c>
      <c r="AN1934" s="346">
        <f t="shared" si="381"/>
        <v>0</v>
      </c>
      <c r="AO1934" s="346">
        <f t="shared" si="382"/>
        <v>0</v>
      </c>
    </row>
    <row r="1935" spans="1:41" x14ac:dyDescent="0.25">
      <c r="A1935" s="369"/>
      <c r="B1935" s="369"/>
      <c r="C1935" s="370"/>
      <c r="D1935" s="369"/>
      <c r="E1935" s="369"/>
      <c r="F1935" s="369"/>
      <c r="G1935" s="344">
        <f t="shared" si="383"/>
        <v>0</v>
      </c>
      <c r="H1935" s="369"/>
      <c r="I1935" s="369"/>
      <c r="J1935" s="369"/>
      <c r="K1935" s="369"/>
      <c r="L1935" s="369"/>
      <c r="M1935" s="369"/>
      <c r="N1935" s="369"/>
      <c r="O1935" s="369"/>
      <c r="P1935" s="371"/>
      <c r="Q1935" s="465">
        <f>IF(C1935&gt;Allgemeines!$C$12,0,SUM(G1935,H1935,J1935,K1935,M1935:N1935)-SUM(I1935,L1935,O1935:P1935))</f>
        <v>0</v>
      </c>
      <c r="R1935" s="369"/>
      <c r="S1935" s="369"/>
      <c r="T1935" s="369"/>
      <c r="U1935" s="369"/>
      <c r="V1935" s="344">
        <f t="shared" si="384"/>
        <v>0</v>
      </c>
      <c r="W1935" s="345">
        <f>IF(ISBLANK($B1935),0,VLOOKUP($B1935,Listen!$A$2:$C$45,2,FALSE))</f>
        <v>0</v>
      </c>
      <c r="X1935" s="345">
        <f>IF(ISBLANK($B1935),0,VLOOKUP($B1935,Listen!$A$2:$C$45,3,FALSE))</f>
        <v>0</v>
      </c>
      <c r="Y1935" s="372">
        <f t="shared" si="386"/>
        <v>0</v>
      </c>
      <c r="Z1935" s="372">
        <f t="shared" si="375"/>
        <v>0</v>
      </c>
      <c r="AA1935" s="372">
        <f t="shared" si="375"/>
        <v>0</v>
      </c>
      <c r="AB1935" s="372">
        <f t="shared" si="375"/>
        <v>0</v>
      </c>
      <c r="AC1935" s="372">
        <f t="shared" si="375"/>
        <v>0</v>
      </c>
      <c r="AD1935" s="372">
        <f t="shared" si="375"/>
        <v>0</v>
      </c>
      <c r="AE1935" s="372">
        <f t="shared" si="375"/>
        <v>0</v>
      </c>
      <c r="AF1935" s="346">
        <f t="shared" si="385"/>
        <v>0</v>
      </c>
      <c r="AG1935" s="346">
        <f>IF(C1935=Allgemeines!$C$12,SAV!$V1935-SAV!$AH1935,HLOOKUP(Allgemeines!$C$12-1,$AI$4:$AO$2000,ROW(C1935)-3,FALSE)-$AH1935)</f>
        <v>0</v>
      </c>
      <c r="AH1935" s="346">
        <f>HLOOKUP(Allgemeines!$C$12,$AI$4:$AO$2000,ROW(C1935)-3,FALSE)</f>
        <v>0</v>
      </c>
      <c r="AI1935" s="346">
        <f t="shared" si="376"/>
        <v>0</v>
      </c>
      <c r="AJ1935" s="346">
        <f t="shared" si="377"/>
        <v>0</v>
      </c>
      <c r="AK1935" s="346">
        <f t="shared" si="378"/>
        <v>0</v>
      </c>
      <c r="AL1935" s="346">
        <f t="shared" si="379"/>
        <v>0</v>
      </c>
      <c r="AM1935" s="346">
        <f t="shared" si="380"/>
        <v>0</v>
      </c>
      <c r="AN1935" s="346">
        <f t="shared" si="381"/>
        <v>0</v>
      </c>
      <c r="AO1935" s="346">
        <f t="shared" si="382"/>
        <v>0</v>
      </c>
    </row>
    <row r="1936" spans="1:41" x14ac:dyDescent="0.25">
      <c r="A1936" s="369"/>
      <c r="B1936" s="369"/>
      <c r="C1936" s="370"/>
      <c r="D1936" s="369"/>
      <c r="E1936" s="369"/>
      <c r="F1936" s="369"/>
      <c r="G1936" s="344">
        <f t="shared" si="383"/>
        <v>0</v>
      </c>
      <c r="H1936" s="369"/>
      <c r="I1936" s="369"/>
      <c r="J1936" s="369"/>
      <c r="K1936" s="369"/>
      <c r="L1936" s="369"/>
      <c r="M1936" s="369"/>
      <c r="N1936" s="369"/>
      <c r="O1936" s="369"/>
      <c r="P1936" s="371"/>
      <c r="Q1936" s="465">
        <f>IF(C1936&gt;Allgemeines!$C$12,0,SUM(G1936,H1936,J1936,K1936,M1936:N1936)-SUM(I1936,L1936,O1936:P1936))</f>
        <v>0</v>
      </c>
      <c r="R1936" s="369"/>
      <c r="S1936" s="369"/>
      <c r="T1936" s="369"/>
      <c r="U1936" s="369"/>
      <c r="V1936" s="344">
        <f t="shared" si="384"/>
        <v>0</v>
      </c>
      <c r="W1936" s="345">
        <f>IF(ISBLANK($B1936),0,VLOOKUP($B1936,Listen!$A$2:$C$45,2,FALSE))</f>
        <v>0</v>
      </c>
      <c r="X1936" s="345">
        <f>IF(ISBLANK($B1936),0,VLOOKUP($B1936,Listen!$A$2:$C$45,3,FALSE))</f>
        <v>0</v>
      </c>
      <c r="Y1936" s="372">
        <f t="shared" si="386"/>
        <v>0</v>
      </c>
      <c r="Z1936" s="372">
        <f t="shared" si="375"/>
        <v>0</v>
      </c>
      <c r="AA1936" s="372">
        <f t="shared" si="375"/>
        <v>0</v>
      </c>
      <c r="AB1936" s="372">
        <f t="shared" si="375"/>
        <v>0</v>
      </c>
      <c r="AC1936" s="372">
        <f t="shared" si="375"/>
        <v>0</v>
      </c>
      <c r="AD1936" s="372">
        <f t="shared" si="375"/>
        <v>0</v>
      </c>
      <c r="AE1936" s="372">
        <f t="shared" si="375"/>
        <v>0</v>
      </c>
      <c r="AF1936" s="346">
        <f t="shared" si="385"/>
        <v>0</v>
      </c>
      <c r="AG1936" s="346">
        <f>IF(C1936=Allgemeines!$C$12,SAV!$V1936-SAV!$AH1936,HLOOKUP(Allgemeines!$C$12-1,$AI$4:$AO$2000,ROW(C1936)-3,FALSE)-$AH1936)</f>
        <v>0</v>
      </c>
      <c r="AH1936" s="346">
        <f>HLOOKUP(Allgemeines!$C$12,$AI$4:$AO$2000,ROW(C1936)-3,FALSE)</f>
        <v>0</v>
      </c>
      <c r="AI1936" s="346">
        <f t="shared" si="376"/>
        <v>0</v>
      </c>
      <c r="AJ1936" s="346">
        <f t="shared" si="377"/>
        <v>0</v>
      </c>
      <c r="AK1936" s="346">
        <f t="shared" si="378"/>
        <v>0</v>
      </c>
      <c r="AL1936" s="346">
        <f t="shared" si="379"/>
        <v>0</v>
      </c>
      <c r="AM1936" s="346">
        <f t="shared" si="380"/>
        <v>0</v>
      </c>
      <c r="AN1936" s="346">
        <f t="shared" si="381"/>
        <v>0</v>
      </c>
      <c r="AO1936" s="346">
        <f t="shared" si="382"/>
        <v>0</v>
      </c>
    </row>
    <row r="1937" spans="1:41" x14ac:dyDescent="0.25">
      <c r="A1937" s="369"/>
      <c r="B1937" s="369"/>
      <c r="C1937" s="370"/>
      <c r="D1937" s="369"/>
      <c r="E1937" s="369"/>
      <c r="F1937" s="369"/>
      <c r="G1937" s="344">
        <f t="shared" si="383"/>
        <v>0</v>
      </c>
      <c r="H1937" s="369"/>
      <c r="I1937" s="369"/>
      <c r="J1937" s="369"/>
      <c r="K1937" s="369"/>
      <c r="L1937" s="369"/>
      <c r="M1937" s="369"/>
      <c r="N1937" s="369"/>
      <c r="O1937" s="369"/>
      <c r="P1937" s="371"/>
      <c r="Q1937" s="465">
        <f>IF(C1937&gt;Allgemeines!$C$12,0,SUM(G1937,H1937,J1937,K1937,M1937:N1937)-SUM(I1937,L1937,O1937:P1937))</f>
        <v>0</v>
      </c>
      <c r="R1937" s="369"/>
      <c r="S1937" s="369"/>
      <c r="T1937" s="369"/>
      <c r="U1937" s="369"/>
      <c r="V1937" s="344">
        <f t="shared" si="384"/>
        <v>0</v>
      </c>
      <c r="W1937" s="345">
        <f>IF(ISBLANK($B1937),0,VLOOKUP($B1937,Listen!$A$2:$C$45,2,FALSE))</f>
        <v>0</v>
      </c>
      <c r="X1937" s="345">
        <f>IF(ISBLANK($B1937),0,VLOOKUP($B1937,Listen!$A$2:$C$45,3,FALSE))</f>
        <v>0</v>
      </c>
      <c r="Y1937" s="372">
        <f t="shared" si="386"/>
        <v>0</v>
      </c>
      <c r="Z1937" s="372">
        <f t="shared" si="375"/>
        <v>0</v>
      </c>
      <c r="AA1937" s="372">
        <f t="shared" si="375"/>
        <v>0</v>
      </c>
      <c r="AB1937" s="372">
        <f t="shared" si="375"/>
        <v>0</v>
      </c>
      <c r="AC1937" s="372">
        <f t="shared" si="375"/>
        <v>0</v>
      </c>
      <c r="AD1937" s="372">
        <f t="shared" si="375"/>
        <v>0</v>
      </c>
      <c r="AE1937" s="372">
        <f t="shared" si="375"/>
        <v>0</v>
      </c>
      <c r="AF1937" s="346">
        <f t="shared" si="385"/>
        <v>0</v>
      </c>
      <c r="AG1937" s="346">
        <f>IF(C1937=Allgemeines!$C$12,SAV!$V1937-SAV!$AH1937,HLOOKUP(Allgemeines!$C$12-1,$AI$4:$AO$2000,ROW(C1937)-3,FALSE)-$AH1937)</f>
        <v>0</v>
      </c>
      <c r="AH1937" s="346">
        <f>HLOOKUP(Allgemeines!$C$12,$AI$4:$AO$2000,ROW(C1937)-3,FALSE)</f>
        <v>0</v>
      </c>
      <c r="AI1937" s="346">
        <f t="shared" si="376"/>
        <v>0</v>
      </c>
      <c r="AJ1937" s="346">
        <f t="shared" si="377"/>
        <v>0</v>
      </c>
      <c r="AK1937" s="346">
        <f t="shared" si="378"/>
        <v>0</v>
      </c>
      <c r="AL1937" s="346">
        <f t="shared" si="379"/>
        <v>0</v>
      </c>
      <c r="AM1937" s="346">
        <f t="shared" si="380"/>
        <v>0</v>
      </c>
      <c r="AN1937" s="346">
        <f t="shared" si="381"/>
        <v>0</v>
      </c>
      <c r="AO1937" s="346">
        <f t="shared" si="382"/>
        <v>0</v>
      </c>
    </row>
    <row r="1938" spans="1:41" x14ac:dyDescent="0.25">
      <c r="A1938" s="369"/>
      <c r="B1938" s="369"/>
      <c r="C1938" s="370"/>
      <c r="D1938" s="369"/>
      <c r="E1938" s="369"/>
      <c r="F1938" s="369"/>
      <c r="G1938" s="344">
        <f t="shared" si="383"/>
        <v>0</v>
      </c>
      <c r="H1938" s="369"/>
      <c r="I1938" s="369"/>
      <c r="J1938" s="369"/>
      <c r="K1938" s="369"/>
      <c r="L1938" s="369"/>
      <c r="M1938" s="369"/>
      <c r="N1938" s="369"/>
      <c r="O1938" s="369"/>
      <c r="P1938" s="371"/>
      <c r="Q1938" s="465">
        <f>IF(C1938&gt;Allgemeines!$C$12,0,SUM(G1938,H1938,J1938,K1938,M1938:N1938)-SUM(I1938,L1938,O1938:P1938))</f>
        <v>0</v>
      </c>
      <c r="R1938" s="369"/>
      <c r="S1938" s="369"/>
      <c r="T1938" s="369"/>
      <c r="U1938" s="369"/>
      <c r="V1938" s="344">
        <f t="shared" si="384"/>
        <v>0</v>
      </c>
      <c r="W1938" s="345">
        <f>IF(ISBLANK($B1938),0,VLOOKUP($B1938,Listen!$A$2:$C$45,2,FALSE))</f>
        <v>0</v>
      </c>
      <c r="X1938" s="345">
        <f>IF(ISBLANK($B1938),0,VLOOKUP($B1938,Listen!$A$2:$C$45,3,FALSE))</f>
        <v>0</v>
      </c>
      <c r="Y1938" s="372">
        <f t="shared" si="386"/>
        <v>0</v>
      </c>
      <c r="Z1938" s="372">
        <f t="shared" si="375"/>
        <v>0</v>
      </c>
      <c r="AA1938" s="372">
        <f t="shared" si="375"/>
        <v>0</v>
      </c>
      <c r="AB1938" s="372">
        <f t="shared" si="375"/>
        <v>0</v>
      </c>
      <c r="AC1938" s="372">
        <f t="shared" si="375"/>
        <v>0</v>
      </c>
      <c r="AD1938" s="372">
        <f t="shared" si="375"/>
        <v>0</v>
      </c>
      <c r="AE1938" s="372">
        <f t="shared" si="375"/>
        <v>0</v>
      </c>
      <c r="AF1938" s="346">
        <f t="shared" si="385"/>
        <v>0</v>
      </c>
      <c r="AG1938" s="346">
        <f>IF(C1938=Allgemeines!$C$12,SAV!$V1938-SAV!$AH1938,HLOOKUP(Allgemeines!$C$12-1,$AI$4:$AO$2000,ROW(C1938)-3,FALSE)-$AH1938)</f>
        <v>0</v>
      </c>
      <c r="AH1938" s="346">
        <f>HLOOKUP(Allgemeines!$C$12,$AI$4:$AO$2000,ROW(C1938)-3,FALSE)</f>
        <v>0</v>
      </c>
      <c r="AI1938" s="346">
        <f t="shared" si="376"/>
        <v>0</v>
      </c>
      <c r="AJ1938" s="346">
        <f t="shared" si="377"/>
        <v>0</v>
      </c>
      <c r="AK1938" s="346">
        <f t="shared" si="378"/>
        <v>0</v>
      </c>
      <c r="AL1938" s="346">
        <f t="shared" si="379"/>
        <v>0</v>
      </c>
      <c r="AM1938" s="346">
        <f t="shared" si="380"/>
        <v>0</v>
      </c>
      <c r="AN1938" s="346">
        <f t="shared" si="381"/>
        <v>0</v>
      </c>
      <c r="AO1938" s="346">
        <f t="shared" si="382"/>
        <v>0</v>
      </c>
    </row>
    <row r="1939" spans="1:41" x14ac:dyDescent="0.25">
      <c r="A1939" s="369"/>
      <c r="B1939" s="369"/>
      <c r="C1939" s="370"/>
      <c r="D1939" s="369"/>
      <c r="E1939" s="369"/>
      <c r="F1939" s="369"/>
      <c r="G1939" s="344">
        <f t="shared" si="383"/>
        <v>0</v>
      </c>
      <c r="H1939" s="369"/>
      <c r="I1939" s="369"/>
      <c r="J1939" s="369"/>
      <c r="K1939" s="369"/>
      <c r="L1939" s="369"/>
      <c r="M1939" s="369"/>
      <c r="N1939" s="369"/>
      <c r="O1939" s="369"/>
      <c r="P1939" s="371"/>
      <c r="Q1939" s="465">
        <f>IF(C1939&gt;Allgemeines!$C$12,0,SUM(G1939,H1939,J1939,K1939,M1939:N1939)-SUM(I1939,L1939,O1939:P1939))</f>
        <v>0</v>
      </c>
      <c r="R1939" s="369"/>
      <c r="S1939" s="369"/>
      <c r="T1939" s="369"/>
      <c r="U1939" s="369"/>
      <c r="V1939" s="344">
        <f t="shared" si="384"/>
        <v>0</v>
      </c>
      <c r="W1939" s="345">
        <f>IF(ISBLANK($B1939),0,VLOOKUP($B1939,Listen!$A$2:$C$45,2,FALSE))</f>
        <v>0</v>
      </c>
      <c r="X1939" s="345">
        <f>IF(ISBLANK($B1939),0,VLOOKUP($B1939,Listen!$A$2:$C$45,3,FALSE))</f>
        <v>0</v>
      </c>
      <c r="Y1939" s="372">
        <f t="shared" si="386"/>
        <v>0</v>
      </c>
      <c r="Z1939" s="372">
        <f t="shared" si="375"/>
        <v>0</v>
      </c>
      <c r="AA1939" s="372">
        <f t="shared" si="375"/>
        <v>0</v>
      </c>
      <c r="AB1939" s="372">
        <f t="shared" si="375"/>
        <v>0</v>
      </c>
      <c r="AC1939" s="372">
        <f t="shared" si="375"/>
        <v>0</v>
      </c>
      <c r="AD1939" s="372">
        <f t="shared" si="375"/>
        <v>0</v>
      </c>
      <c r="AE1939" s="372">
        <f t="shared" si="375"/>
        <v>0</v>
      </c>
      <c r="AF1939" s="346">
        <f t="shared" si="385"/>
        <v>0</v>
      </c>
      <c r="AG1939" s="346">
        <f>IF(C1939=Allgemeines!$C$12,SAV!$V1939-SAV!$AH1939,HLOOKUP(Allgemeines!$C$12-1,$AI$4:$AO$2000,ROW(C1939)-3,FALSE)-$AH1939)</f>
        <v>0</v>
      </c>
      <c r="AH1939" s="346">
        <f>HLOOKUP(Allgemeines!$C$12,$AI$4:$AO$2000,ROW(C1939)-3,FALSE)</f>
        <v>0</v>
      </c>
      <c r="AI1939" s="346">
        <f t="shared" si="376"/>
        <v>0</v>
      </c>
      <c r="AJ1939" s="346">
        <f t="shared" si="377"/>
        <v>0</v>
      </c>
      <c r="AK1939" s="346">
        <f t="shared" si="378"/>
        <v>0</v>
      </c>
      <c r="AL1939" s="346">
        <f t="shared" si="379"/>
        <v>0</v>
      </c>
      <c r="AM1939" s="346">
        <f t="shared" si="380"/>
        <v>0</v>
      </c>
      <c r="AN1939" s="346">
        <f t="shared" si="381"/>
        <v>0</v>
      </c>
      <c r="AO1939" s="346">
        <f t="shared" si="382"/>
        <v>0</v>
      </c>
    </row>
    <row r="1940" spans="1:41" x14ac:dyDescent="0.25">
      <c r="A1940" s="369"/>
      <c r="B1940" s="369"/>
      <c r="C1940" s="370"/>
      <c r="D1940" s="369"/>
      <c r="E1940" s="369"/>
      <c r="F1940" s="369"/>
      <c r="G1940" s="344">
        <f t="shared" si="383"/>
        <v>0</v>
      </c>
      <c r="H1940" s="369"/>
      <c r="I1940" s="369"/>
      <c r="J1940" s="369"/>
      <c r="K1940" s="369"/>
      <c r="L1940" s="369"/>
      <c r="M1940" s="369"/>
      <c r="N1940" s="369"/>
      <c r="O1940" s="369"/>
      <c r="P1940" s="371"/>
      <c r="Q1940" s="465">
        <f>IF(C1940&gt;Allgemeines!$C$12,0,SUM(G1940,H1940,J1940,K1940,M1940:N1940)-SUM(I1940,L1940,O1940:P1940))</f>
        <v>0</v>
      </c>
      <c r="R1940" s="369"/>
      <c r="S1940" s="369"/>
      <c r="T1940" s="369"/>
      <c r="U1940" s="369"/>
      <c r="V1940" s="344">
        <f t="shared" si="384"/>
        <v>0</v>
      </c>
      <c r="W1940" s="345">
        <f>IF(ISBLANK($B1940),0,VLOOKUP($B1940,Listen!$A$2:$C$45,2,FALSE))</f>
        <v>0</v>
      </c>
      <c r="X1940" s="345">
        <f>IF(ISBLANK($B1940),0,VLOOKUP($B1940,Listen!$A$2:$C$45,3,FALSE))</f>
        <v>0</v>
      </c>
      <c r="Y1940" s="372">
        <f t="shared" si="386"/>
        <v>0</v>
      </c>
      <c r="Z1940" s="372">
        <f t="shared" si="375"/>
        <v>0</v>
      </c>
      <c r="AA1940" s="372">
        <f t="shared" si="375"/>
        <v>0</v>
      </c>
      <c r="AB1940" s="372">
        <f t="shared" si="375"/>
        <v>0</v>
      </c>
      <c r="AC1940" s="372">
        <f t="shared" si="375"/>
        <v>0</v>
      </c>
      <c r="AD1940" s="372">
        <f t="shared" si="375"/>
        <v>0</v>
      </c>
      <c r="AE1940" s="372">
        <f t="shared" si="375"/>
        <v>0</v>
      </c>
      <c r="AF1940" s="346">
        <f t="shared" si="385"/>
        <v>0</v>
      </c>
      <c r="AG1940" s="346">
        <f>IF(C1940=Allgemeines!$C$12,SAV!$V1940-SAV!$AH1940,HLOOKUP(Allgemeines!$C$12-1,$AI$4:$AO$2000,ROW(C1940)-3,FALSE)-$AH1940)</f>
        <v>0</v>
      </c>
      <c r="AH1940" s="346">
        <f>HLOOKUP(Allgemeines!$C$12,$AI$4:$AO$2000,ROW(C1940)-3,FALSE)</f>
        <v>0</v>
      </c>
      <c r="AI1940" s="346">
        <f t="shared" si="376"/>
        <v>0</v>
      </c>
      <c r="AJ1940" s="346">
        <f t="shared" si="377"/>
        <v>0</v>
      </c>
      <c r="AK1940" s="346">
        <f t="shared" si="378"/>
        <v>0</v>
      </c>
      <c r="AL1940" s="346">
        <f t="shared" si="379"/>
        <v>0</v>
      </c>
      <c r="AM1940" s="346">
        <f t="shared" si="380"/>
        <v>0</v>
      </c>
      <c r="AN1940" s="346">
        <f t="shared" si="381"/>
        <v>0</v>
      </c>
      <c r="AO1940" s="346">
        <f t="shared" si="382"/>
        <v>0</v>
      </c>
    </row>
    <row r="1941" spans="1:41" x14ac:dyDescent="0.25">
      <c r="A1941" s="369"/>
      <c r="B1941" s="369"/>
      <c r="C1941" s="370"/>
      <c r="D1941" s="369"/>
      <c r="E1941" s="369"/>
      <c r="F1941" s="369"/>
      <c r="G1941" s="344">
        <f t="shared" si="383"/>
        <v>0</v>
      </c>
      <c r="H1941" s="369"/>
      <c r="I1941" s="369"/>
      <c r="J1941" s="369"/>
      <c r="K1941" s="369"/>
      <c r="L1941" s="369"/>
      <c r="M1941" s="369"/>
      <c r="N1941" s="369"/>
      <c r="O1941" s="369"/>
      <c r="P1941" s="371"/>
      <c r="Q1941" s="465">
        <f>IF(C1941&gt;Allgemeines!$C$12,0,SUM(G1941,H1941,J1941,K1941,M1941:N1941)-SUM(I1941,L1941,O1941:P1941))</f>
        <v>0</v>
      </c>
      <c r="R1941" s="369"/>
      <c r="S1941" s="369"/>
      <c r="T1941" s="369"/>
      <c r="U1941" s="369"/>
      <c r="V1941" s="344">
        <f t="shared" si="384"/>
        <v>0</v>
      </c>
      <c r="W1941" s="345">
        <f>IF(ISBLANK($B1941),0,VLOOKUP($B1941,Listen!$A$2:$C$45,2,FALSE))</f>
        <v>0</v>
      </c>
      <c r="X1941" s="345">
        <f>IF(ISBLANK($B1941),0,VLOOKUP($B1941,Listen!$A$2:$C$45,3,FALSE))</f>
        <v>0</v>
      </c>
      <c r="Y1941" s="372">
        <f t="shared" si="386"/>
        <v>0</v>
      </c>
      <c r="Z1941" s="372">
        <f t="shared" si="375"/>
        <v>0</v>
      </c>
      <c r="AA1941" s="372">
        <f t="shared" si="375"/>
        <v>0</v>
      </c>
      <c r="AB1941" s="372">
        <f t="shared" si="375"/>
        <v>0</v>
      </c>
      <c r="AC1941" s="372">
        <f t="shared" si="375"/>
        <v>0</v>
      </c>
      <c r="AD1941" s="372">
        <f t="shared" si="375"/>
        <v>0</v>
      </c>
      <c r="AE1941" s="372">
        <f t="shared" si="375"/>
        <v>0</v>
      </c>
      <c r="AF1941" s="346">
        <f t="shared" si="385"/>
        <v>0</v>
      </c>
      <c r="AG1941" s="346">
        <f>IF(C1941=Allgemeines!$C$12,SAV!$V1941-SAV!$AH1941,HLOOKUP(Allgemeines!$C$12-1,$AI$4:$AO$2000,ROW(C1941)-3,FALSE)-$AH1941)</f>
        <v>0</v>
      </c>
      <c r="AH1941" s="346">
        <f>HLOOKUP(Allgemeines!$C$12,$AI$4:$AO$2000,ROW(C1941)-3,FALSE)</f>
        <v>0</v>
      </c>
      <c r="AI1941" s="346">
        <f t="shared" si="376"/>
        <v>0</v>
      </c>
      <c r="AJ1941" s="346">
        <f t="shared" si="377"/>
        <v>0</v>
      </c>
      <c r="AK1941" s="346">
        <f t="shared" si="378"/>
        <v>0</v>
      </c>
      <c r="AL1941" s="346">
        <f t="shared" si="379"/>
        <v>0</v>
      </c>
      <c r="AM1941" s="346">
        <f t="shared" si="380"/>
        <v>0</v>
      </c>
      <c r="AN1941" s="346">
        <f t="shared" si="381"/>
        <v>0</v>
      </c>
      <c r="AO1941" s="346">
        <f t="shared" si="382"/>
        <v>0</v>
      </c>
    </row>
    <row r="1942" spans="1:41" x14ac:dyDescent="0.25">
      <c r="A1942" s="369"/>
      <c r="B1942" s="369"/>
      <c r="C1942" s="370"/>
      <c r="D1942" s="369"/>
      <c r="E1942" s="369"/>
      <c r="F1942" s="369"/>
      <c r="G1942" s="344">
        <f t="shared" si="383"/>
        <v>0</v>
      </c>
      <c r="H1942" s="369"/>
      <c r="I1942" s="369"/>
      <c r="J1942" s="369"/>
      <c r="K1942" s="369"/>
      <c r="L1942" s="369"/>
      <c r="M1942" s="369"/>
      <c r="N1942" s="369"/>
      <c r="O1942" s="369"/>
      <c r="P1942" s="371"/>
      <c r="Q1942" s="465">
        <f>IF(C1942&gt;Allgemeines!$C$12,0,SUM(G1942,H1942,J1942,K1942,M1942:N1942)-SUM(I1942,L1942,O1942:P1942))</f>
        <v>0</v>
      </c>
      <c r="R1942" s="369"/>
      <c r="S1942" s="369"/>
      <c r="T1942" s="369"/>
      <c r="U1942" s="369"/>
      <c r="V1942" s="344">
        <f t="shared" si="384"/>
        <v>0</v>
      </c>
      <c r="W1942" s="345">
        <f>IF(ISBLANK($B1942),0,VLOOKUP($B1942,Listen!$A$2:$C$45,2,FALSE))</f>
        <v>0</v>
      </c>
      <c r="X1942" s="345">
        <f>IF(ISBLANK($B1942),0,VLOOKUP($B1942,Listen!$A$2:$C$45,3,FALSE))</f>
        <v>0</v>
      </c>
      <c r="Y1942" s="372">
        <f t="shared" si="386"/>
        <v>0</v>
      </c>
      <c r="Z1942" s="372">
        <f t="shared" si="375"/>
        <v>0</v>
      </c>
      <c r="AA1942" s="372">
        <f t="shared" si="375"/>
        <v>0</v>
      </c>
      <c r="AB1942" s="372">
        <f t="shared" si="375"/>
        <v>0</v>
      </c>
      <c r="AC1942" s="372">
        <f t="shared" si="375"/>
        <v>0</v>
      </c>
      <c r="AD1942" s="372">
        <f t="shared" si="375"/>
        <v>0</v>
      </c>
      <c r="AE1942" s="372">
        <f t="shared" si="375"/>
        <v>0</v>
      </c>
      <c r="AF1942" s="346">
        <f t="shared" si="385"/>
        <v>0</v>
      </c>
      <c r="AG1942" s="346">
        <f>IF(C1942=Allgemeines!$C$12,SAV!$V1942-SAV!$AH1942,HLOOKUP(Allgemeines!$C$12-1,$AI$4:$AO$2000,ROW(C1942)-3,FALSE)-$AH1942)</f>
        <v>0</v>
      </c>
      <c r="AH1942" s="346">
        <f>HLOOKUP(Allgemeines!$C$12,$AI$4:$AO$2000,ROW(C1942)-3,FALSE)</f>
        <v>0</v>
      </c>
      <c r="AI1942" s="346">
        <f t="shared" si="376"/>
        <v>0</v>
      </c>
      <c r="AJ1942" s="346">
        <f t="shared" si="377"/>
        <v>0</v>
      </c>
      <c r="AK1942" s="346">
        <f t="shared" si="378"/>
        <v>0</v>
      </c>
      <c r="AL1942" s="346">
        <f t="shared" si="379"/>
        <v>0</v>
      </c>
      <c r="AM1942" s="346">
        <f t="shared" si="380"/>
        <v>0</v>
      </c>
      <c r="AN1942" s="346">
        <f t="shared" si="381"/>
        <v>0</v>
      </c>
      <c r="AO1942" s="346">
        <f t="shared" si="382"/>
        <v>0</v>
      </c>
    </row>
    <row r="1943" spans="1:41" x14ac:dyDescent="0.25">
      <c r="A1943" s="369"/>
      <c r="B1943" s="369"/>
      <c r="C1943" s="370"/>
      <c r="D1943" s="369"/>
      <c r="E1943" s="369"/>
      <c r="F1943" s="369"/>
      <c r="G1943" s="344">
        <f t="shared" si="383"/>
        <v>0</v>
      </c>
      <c r="H1943" s="369"/>
      <c r="I1943" s="369"/>
      <c r="J1943" s="369"/>
      <c r="K1943" s="369"/>
      <c r="L1943" s="369"/>
      <c r="M1943" s="369"/>
      <c r="N1943" s="369"/>
      <c r="O1943" s="369"/>
      <c r="P1943" s="371"/>
      <c r="Q1943" s="465">
        <f>IF(C1943&gt;Allgemeines!$C$12,0,SUM(G1943,H1943,J1943,K1943,M1943:N1943)-SUM(I1943,L1943,O1943:P1943))</f>
        <v>0</v>
      </c>
      <c r="R1943" s="369"/>
      <c r="S1943" s="369"/>
      <c r="T1943" s="369"/>
      <c r="U1943" s="369"/>
      <c r="V1943" s="344">
        <f t="shared" si="384"/>
        <v>0</v>
      </c>
      <c r="W1943" s="345">
        <f>IF(ISBLANK($B1943),0,VLOOKUP($B1943,Listen!$A$2:$C$45,2,FALSE))</f>
        <v>0</v>
      </c>
      <c r="X1943" s="345">
        <f>IF(ISBLANK($B1943),0,VLOOKUP($B1943,Listen!$A$2:$C$45,3,FALSE))</f>
        <v>0</v>
      </c>
      <c r="Y1943" s="372">
        <f t="shared" si="386"/>
        <v>0</v>
      </c>
      <c r="Z1943" s="372">
        <f t="shared" si="375"/>
        <v>0</v>
      </c>
      <c r="AA1943" s="372">
        <f t="shared" si="375"/>
        <v>0</v>
      </c>
      <c r="AB1943" s="372">
        <f t="shared" si="375"/>
        <v>0</v>
      </c>
      <c r="AC1943" s="372">
        <f t="shared" si="375"/>
        <v>0</v>
      </c>
      <c r="AD1943" s="372">
        <f t="shared" si="375"/>
        <v>0</v>
      </c>
      <c r="AE1943" s="372">
        <f t="shared" si="375"/>
        <v>0</v>
      </c>
      <c r="AF1943" s="346">
        <f t="shared" si="385"/>
        <v>0</v>
      </c>
      <c r="AG1943" s="346">
        <f>IF(C1943=Allgemeines!$C$12,SAV!$V1943-SAV!$AH1943,HLOOKUP(Allgemeines!$C$12-1,$AI$4:$AO$2000,ROW(C1943)-3,FALSE)-$AH1943)</f>
        <v>0</v>
      </c>
      <c r="AH1943" s="346">
        <f>HLOOKUP(Allgemeines!$C$12,$AI$4:$AO$2000,ROW(C1943)-3,FALSE)</f>
        <v>0</v>
      </c>
      <c r="AI1943" s="346">
        <f t="shared" si="376"/>
        <v>0</v>
      </c>
      <c r="AJ1943" s="346">
        <f t="shared" si="377"/>
        <v>0</v>
      </c>
      <c r="AK1943" s="346">
        <f t="shared" si="378"/>
        <v>0</v>
      </c>
      <c r="AL1943" s="346">
        <f t="shared" si="379"/>
        <v>0</v>
      </c>
      <c r="AM1943" s="346">
        <f t="shared" si="380"/>
        <v>0</v>
      </c>
      <c r="AN1943" s="346">
        <f t="shared" si="381"/>
        <v>0</v>
      </c>
      <c r="AO1943" s="346">
        <f t="shared" si="382"/>
        <v>0</v>
      </c>
    </row>
    <row r="1944" spans="1:41" x14ac:dyDescent="0.25">
      <c r="A1944" s="369"/>
      <c r="B1944" s="369"/>
      <c r="C1944" s="370"/>
      <c r="D1944" s="369"/>
      <c r="E1944" s="369"/>
      <c r="F1944" s="369"/>
      <c r="G1944" s="344">
        <f t="shared" si="383"/>
        <v>0</v>
      </c>
      <c r="H1944" s="369"/>
      <c r="I1944" s="369"/>
      <c r="J1944" s="369"/>
      <c r="K1944" s="369"/>
      <c r="L1944" s="369"/>
      <c r="M1944" s="369"/>
      <c r="N1944" s="369"/>
      <c r="O1944" s="369"/>
      <c r="P1944" s="371"/>
      <c r="Q1944" s="465">
        <f>IF(C1944&gt;Allgemeines!$C$12,0,SUM(G1944,H1944,J1944,K1944,M1944:N1944)-SUM(I1944,L1944,O1944:P1944))</f>
        <v>0</v>
      </c>
      <c r="R1944" s="369"/>
      <c r="S1944" s="369"/>
      <c r="T1944" s="369"/>
      <c r="U1944" s="369"/>
      <c r="V1944" s="344">
        <f t="shared" si="384"/>
        <v>0</v>
      </c>
      <c r="W1944" s="345">
        <f>IF(ISBLANK($B1944),0,VLOOKUP($B1944,Listen!$A$2:$C$45,2,FALSE))</f>
        <v>0</v>
      </c>
      <c r="X1944" s="345">
        <f>IF(ISBLANK($B1944),0,VLOOKUP($B1944,Listen!$A$2:$C$45,3,FALSE))</f>
        <v>0</v>
      </c>
      <c r="Y1944" s="372">
        <f t="shared" si="386"/>
        <v>0</v>
      </c>
      <c r="Z1944" s="372">
        <f t="shared" si="375"/>
        <v>0</v>
      </c>
      <c r="AA1944" s="372">
        <f t="shared" si="375"/>
        <v>0</v>
      </c>
      <c r="AB1944" s="372">
        <f t="shared" ref="Z1944:AE1986" si="387">$W1944</f>
        <v>0</v>
      </c>
      <c r="AC1944" s="372">
        <f t="shared" si="387"/>
        <v>0</v>
      </c>
      <c r="AD1944" s="372">
        <f t="shared" si="387"/>
        <v>0</v>
      </c>
      <c r="AE1944" s="372">
        <f t="shared" si="387"/>
        <v>0</v>
      </c>
      <c r="AF1944" s="346">
        <f t="shared" si="385"/>
        <v>0</v>
      </c>
      <c r="AG1944" s="346">
        <f>IF(C1944=Allgemeines!$C$12,SAV!$V1944-SAV!$AH1944,HLOOKUP(Allgemeines!$C$12-1,$AI$4:$AO$2000,ROW(C1944)-3,FALSE)-$AH1944)</f>
        <v>0</v>
      </c>
      <c r="AH1944" s="346">
        <f>HLOOKUP(Allgemeines!$C$12,$AI$4:$AO$2000,ROW(C1944)-3,FALSE)</f>
        <v>0</v>
      </c>
      <c r="AI1944" s="346">
        <f t="shared" si="376"/>
        <v>0</v>
      </c>
      <c r="AJ1944" s="346">
        <f t="shared" si="377"/>
        <v>0</v>
      </c>
      <c r="AK1944" s="346">
        <f t="shared" si="378"/>
        <v>0</v>
      </c>
      <c r="AL1944" s="346">
        <f t="shared" si="379"/>
        <v>0</v>
      </c>
      <c r="AM1944" s="346">
        <f t="shared" si="380"/>
        <v>0</v>
      </c>
      <c r="AN1944" s="346">
        <f t="shared" si="381"/>
        <v>0</v>
      </c>
      <c r="AO1944" s="346">
        <f t="shared" si="382"/>
        <v>0</v>
      </c>
    </row>
    <row r="1945" spans="1:41" x14ac:dyDescent="0.25">
      <c r="A1945" s="369"/>
      <c r="B1945" s="369"/>
      <c r="C1945" s="370"/>
      <c r="D1945" s="369"/>
      <c r="E1945" s="369"/>
      <c r="F1945" s="369"/>
      <c r="G1945" s="344">
        <f t="shared" si="383"/>
        <v>0</v>
      </c>
      <c r="H1945" s="369"/>
      <c r="I1945" s="369"/>
      <c r="J1945" s="369"/>
      <c r="K1945" s="369"/>
      <c r="L1945" s="369"/>
      <c r="M1945" s="369"/>
      <c r="N1945" s="369"/>
      <c r="O1945" s="369"/>
      <c r="P1945" s="371"/>
      <c r="Q1945" s="465">
        <f>IF(C1945&gt;Allgemeines!$C$12,0,SUM(G1945,H1945,J1945,K1945,M1945:N1945)-SUM(I1945,L1945,O1945:P1945))</f>
        <v>0</v>
      </c>
      <c r="R1945" s="369"/>
      <c r="S1945" s="369"/>
      <c r="T1945" s="369"/>
      <c r="U1945" s="369"/>
      <c r="V1945" s="344">
        <f t="shared" si="384"/>
        <v>0</v>
      </c>
      <c r="W1945" s="345">
        <f>IF(ISBLANK($B1945),0,VLOOKUP($B1945,Listen!$A$2:$C$45,2,FALSE))</f>
        <v>0</v>
      </c>
      <c r="X1945" s="345">
        <f>IF(ISBLANK($B1945),0,VLOOKUP($B1945,Listen!$A$2:$C$45,3,FALSE))</f>
        <v>0</v>
      </c>
      <c r="Y1945" s="372">
        <f t="shared" si="386"/>
        <v>0</v>
      </c>
      <c r="Z1945" s="372">
        <f t="shared" si="387"/>
        <v>0</v>
      </c>
      <c r="AA1945" s="372">
        <f t="shared" si="387"/>
        <v>0</v>
      </c>
      <c r="AB1945" s="372">
        <f t="shared" si="387"/>
        <v>0</v>
      </c>
      <c r="AC1945" s="372">
        <f t="shared" si="387"/>
        <v>0</v>
      </c>
      <c r="AD1945" s="372">
        <f t="shared" si="387"/>
        <v>0</v>
      </c>
      <c r="AE1945" s="372">
        <f t="shared" si="387"/>
        <v>0</v>
      </c>
      <c r="AF1945" s="346">
        <f t="shared" si="385"/>
        <v>0</v>
      </c>
      <c r="AG1945" s="346">
        <f>IF(C1945=Allgemeines!$C$12,SAV!$V1945-SAV!$AH1945,HLOOKUP(Allgemeines!$C$12-1,$AI$4:$AO$2000,ROW(C1945)-3,FALSE)-$AH1945)</f>
        <v>0</v>
      </c>
      <c r="AH1945" s="346">
        <f>HLOOKUP(Allgemeines!$C$12,$AI$4:$AO$2000,ROW(C1945)-3,FALSE)</f>
        <v>0</v>
      </c>
      <c r="AI1945" s="346">
        <f t="shared" si="376"/>
        <v>0</v>
      </c>
      <c r="AJ1945" s="346">
        <f t="shared" si="377"/>
        <v>0</v>
      </c>
      <c r="AK1945" s="346">
        <f t="shared" si="378"/>
        <v>0</v>
      </c>
      <c r="AL1945" s="346">
        <f t="shared" si="379"/>
        <v>0</v>
      </c>
      <c r="AM1945" s="346">
        <f t="shared" si="380"/>
        <v>0</v>
      </c>
      <c r="AN1945" s="346">
        <f t="shared" si="381"/>
        <v>0</v>
      </c>
      <c r="AO1945" s="346">
        <f t="shared" si="382"/>
        <v>0</v>
      </c>
    </row>
    <row r="1946" spans="1:41" x14ac:dyDescent="0.25">
      <c r="A1946" s="369"/>
      <c r="B1946" s="369"/>
      <c r="C1946" s="370"/>
      <c r="D1946" s="369"/>
      <c r="E1946" s="369"/>
      <c r="F1946" s="369"/>
      <c r="G1946" s="344">
        <f t="shared" si="383"/>
        <v>0</v>
      </c>
      <c r="H1946" s="369"/>
      <c r="I1946" s="369"/>
      <c r="J1946" s="369"/>
      <c r="K1946" s="369"/>
      <c r="L1946" s="369"/>
      <c r="M1946" s="369"/>
      <c r="N1946" s="369"/>
      <c r="O1946" s="369"/>
      <c r="P1946" s="371"/>
      <c r="Q1946" s="465">
        <f>IF(C1946&gt;Allgemeines!$C$12,0,SUM(G1946,H1946,J1946,K1946,M1946:N1946)-SUM(I1946,L1946,O1946:P1946))</f>
        <v>0</v>
      </c>
      <c r="R1946" s="369"/>
      <c r="S1946" s="369"/>
      <c r="T1946" s="369"/>
      <c r="U1946" s="369"/>
      <c r="V1946" s="344">
        <f t="shared" si="384"/>
        <v>0</v>
      </c>
      <c r="W1946" s="345">
        <f>IF(ISBLANK($B1946),0,VLOOKUP($B1946,Listen!$A$2:$C$45,2,FALSE))</f>
        <v>0</v>
      </c>
      <c r="X1946" s="345">
        <f>IF(ISBLANK($B1946),0,VLOOKUP($B1946,Listen!$A$2:$C$45,3,FALSE))</f>
        <v>0</v>
      </c>
      <c r="Y1946" s="372">
        <f t="shared" si="386"/>
        <v>0</v>
      </c>
      <c r="Z1946" s="372">
        <f t="shared" si="387"/>
        <v>0</v>
      </c>
      <c r="AA1946" s="372">
        <f t="shared" si="387"/>
        <v>0</v>
      </c>
      <c r="AB1946" s="372">
        <f t="shared" si="387"/>
        <v>0</v>
      </c>
      <c r="AC1946" s="372">
        <f t="shared" si="387"/>
        <v>0</v>
      </c>
      <c r="AD1946" s="372">
        <f t="shared" si="387"/>
        <v>0</v>
      </c>
      <c r="AE1946" s="372">
        <f t="shared" si="387"/>
        <v>0</v>
      </c>
      <c r="AF1946" s="346">
        <f t="shared" si="385"/>
        <v>0</v>
      </c>
      <c r="AG1946" s="346">
        <f>IF(C1946=Allgemeines!$C$12,SAV!$V1946-SAV!$AH1946,HLOOKUP(Allgemeines!$C$12-1,$AI$4:$AO$2000,ROW(C1946)-3,FALSE)-$AH1946)</f>
        <v>0</v>
      </c>
      <c r="AH1946" s="346">
        <f>HLOOKUP(Allgemeines!$C$12,$AI$4:$AO$2000,ROW(C1946)-3,FALSE)</f>
        <v>0</v>
      </c>
      <c r="AI1946" s="346">
        <f t="shared" si="376"/>
        <v>0</v>
      </c>
      <c r="AJ1946" s="346">
        <f t="shared" si="377"/>
        <v>0</v>
      </c>
      <c r="AK1946" s="346">
        <f t="shared" si="378"/>
        <v>0</v>
      </c>
      <c r="AL1946" s="346">
        <f t="shared" si="379"/>
        <v>0</v>
      </c>
      <c r="AM1946" s="346">
        <f t="shared" si="380"/>
        <v>0</v>
      </c>
      <c r="AN1946" s="346">
        <f t="shared" si="381"/>
        <v>0</v>
      </c>
      <c r="AO1946" s="346">
        <f t="shared" si="382"/>
        <v>0</v>
      </c>
    </row>
    <row r="1947" spans="1:41" x14ac:dyDescent="0.25">
      <c r="A1947" s="369"/>
      <c r="B1947" s="369"/>
      <c r="C1947" s="370"/>
      <c r="D1947" s="369"/>
      <c r="E1947" s="369"/>
      <c r="F1947" s="369"/>
      <c r="G1947" s="344">
        <f t="shared" si="383"/>
        <v>0</v>
      </c>
      <c r="H1947" s="369"/>
      <c r="I1947" s="369"/>
      <c r="J1947" s="369"/>
      <c r="K1947" s="369"/>
      <c r="L1947" s="369"/>
      <c r="M1947" s="369"/>
      <c r="N1947" s="369"/>
      <c r="O1947" s="369"/>
      <c r="P1947" s="371"/>
      <c r="Q1947" s="465">
        <f>IF(C1947&gt;Allgemeines!$C$12,0,SUM(G1947,H1947,J1947,K1947,M1947:N1947)-SUM(I1947,L1947,O1947:P1947))</f>
        <v>0</v>
      </c>
      <c r="R1947" s="369"/>
      <c r="S1947" s="369"/>
      <c r="T1947" s="369"/>
      <c r="U1947" s="369"/>
      <c r="V1947" s="344">
        <f t="shared" si="384"/>
        <v>0</v>
      </c>
      <c r="W1947" s="345">
        <f>IF(ISBLANK($B1947),0,VLOOKUP($B1947,Listen!$A$2:$C$45,2,FALSE))</f>
        <v>0</v>
      </c>
      <c r="X1947" s="345">
        <f>IF(ISBLANK($B1947),0,VLOOKUP($B1947,Listen!$A$2:$C$45,3,FALSE))</f>
        <v>0</v>
      </c>
      <c r="Y1947" s="372">
        <f t="shared" si="386"/>
        <v>0</v>
      </c>
      <c r="Z1947" s="372">
        <f t="shared" si="387"/>
        <v>0</v>
      </c>
      <c r="AA1947" s="372">
        <f t="shared" si="387"/>
        <v>0</v>
      </c>
      <c r="AB1947" s="372">
        <f t="shared" si="387"/>
        <v>0</v>
      </c>
      <c r="AC1947" s="372">
        <f t="shared" si="387"/>
        <v>0</v>
      </c>
      <c r="AD1947" s="372">
        <f t="shared" si="387"/>
        <v>0</v>
      </c>
      <c r="AE1947" s="372">
        <f t="shared" si="387"/>
        <v>0</v>
      </c>
      <c r="AF1947" s="346">
        <f t="shared" si="385"/>
        <v>0</v>
      </c>
      <c r="AG1947" s="346">
        <f>IF(C1947=Allgemeines!$C$12,SAV!$V1947-SAV!$AH1947,HLOOKUP(Allgemeines!$C$12-1,$AI$4:$AO$2000,ROW(C1947)-3,FALSE)-$AH1947)</f>
        <v>0</v>
      </c>
      <c r="AH1947" s="346">
        <f>HLOOKUP(Allgemeines!$C$12,$AI$4:$AO$2000,ROW(C1947)-3,FALSE)</f>
        <v>0</v>
      </c>
      <c r="AI1947" s="346">
        <f t="shared" si="376"/>
        <v>0</v>
      </c>
      <c r="AJ1947" s="346">
        <f t="shared" si="377"/>
        <v>0</v>
      </c>
      <c r="AK1947" s="346">
        <f t="shared" si="378"/>
        <v>0</v>
      </c>
      <c r="AL1947" s="346">
        <f t="shared" si="379"/>
        <v>0</v>
      </c>
      <c r="AM1947" s="346">
        <f t="shared" si="380"/>
        <v>0</v>
      </c>
      <c r="AN1947" s="346">
        <f t="shared" si="381"/>
        <v>0</v>
      </c>
      <c r="AO1947" s="346">
        <f t="shared" si="382"/>
        <v>0</v>
      </c>
    </row>
    <row r="1948" spans="1:41" x14ac:dyDescent="0.25">
      <c r="A1948" s="369"/>
      <c r="B1948" s="369"/>
      <c r="C1948" s="370"/>
      <c r="D1948" s="369"/>
      <c r="E1948" s="369"/>
      <c r="F1948" s="369"/>
      <c r="G1948" s="344">
        <f t="shared" si="383"/>
        <v>0</v>
      </c>
      <c r="H1948" s="369"/>
      <c r="I1948" s="369"/>
      <c r="J1948" s="369"/>
      <c r="K1948" s="369"/>
      <c r="L1948" s="369"/>
      <c r="M1948" s="369"/>
      <c r="N1948" s="369"/>
      <c r="O1948" s="369"/>
      <c r="P1948" s="371"/>
      <c r="Q1948" s="465">
        <f>IF(C1948&gt;Allgemeines!$C$12,0,SUM(G1948,H1948,J1948,K1948,M1948:N1948)-SUM(I1948,L1948,O1948:P1948))</f>
        <v>0</v>
      </c>
      <c r="R1948" s="369"/>
      <c r="S1948" s="369"/>
      <c r="T1948" s="369"/>
      <c r="U1948" s="369"/>
      <c r="V1948" s="344">
        <f t="shared" si="384"/>
        <v>0</v>
      </c>
      <c r="W1948" s="345">
        <f>IF(ISBLANK($B1948),0,VLOOKUP($B1948,Listen!$A$2:$C$45,2,FALSE))</f>
        <v>0</v>
      </c>
      <c r="X1948" s="345">
        <f>IF(ISBLANK($B1948),0,VLOOKUP($B1948,Listen!$A$2:$C$45,3,FALSE))</f>
        <v>0</v>
      </c>
      <c r="Y1948" s="372">
        <f t="shared" si="386"/>
        <v>0</v>
      </c>
      <c r="Z1948" s="372">
        <f t="shared" si="387"/>
        <v>0</v>
      </c>
      <c r="AA1948" s="372">
        <f t="shared" si="387"/>
        <v>0</v>
      </c>
      <c r="AB1948" s="372">
        <f t="shared" si="387"/>
        <v>0</v>
      </c>
      <c r="AC1948" s="372">
        <f t="shared" si="387"/>
        <v>0</v>
      </c>
      <c r="AD1948" s="372">
        <f t="shared" si="387"/>
        <v>0</v>
      </c>
      <c r="AE1948" s="372">
        <f t="shared" si="387"/>
        <v>0</v>
      </c>
      <c r="AF1948" s="346">
        <f t="shared" si="385"/>
        <v>0</v>
      </c>
      <c r="AG1948" s="346">
        <f>IF(C1948=Allgemeines!$C$12,SAV!$V1948-SAV!$AH1948,HLOOKUP(Allgemeines!$C$12-1,$AI$4:$AO$2000,ROW(C1948)-3,FALSE)-$AH1948)</f>
        <v>0</v>
      </c>
      <c r="AH1948" s="346">
        <f>HLOOKUP(Allgemeines!$C$12,$AI$4:$AO$2000,ROW(C1948)-3,FALSE)</f>
        <v>0</v>
      </c>
      <c r="AI1948" s="346">
        <f t="shared" si="376"/>
        <v>0</v>
      </c>
      <c r="AJ1948" s="346">
        <f t="shared" si="377"/>
        <v>0</v>
      </c>
      <c r="AK1948" s="346">
        <f t="shared" si="378"/>
        <v>0</v>
      </c>
      <c r="AL1948" s="346">
        <f t="shared" si="379"/>
        <v>0</v>
      </c>
      <c r="AM1948" s="346">
        <f t="shared" si="380"/>
        <v>0</v>
      </c>
      <c r="AN1948" s="346">
        <f t="shared" si="381"/>
        <v>0</v>
      </c>
      <c r="AO1948" s="346">
        <f t="shared" si="382"/>
        <v>0</v>
      </c>
    </row>
    <row r="1949" spans="1:41" x14ac:dyDescent="0.25">
      <c r="A1949" s="369"/>
      <c r="B1949" s="369"/>
      <c r="C1949" s="370"/>
      <c r="D1949" s="369"/>
      <c r="E1949" s="369"/>
      <c r="F1949" s="369"/>
      <c r="G1949" s="344">
        <f t="shared" si="383"/>
        <v>0</v>
      </c>
      <c r="H1949" s="369"/>
      <c r="I1949" s="369"/>
      <c r="J1949" s="369"/>
      <c r="K1949" s="369"/>
      <c r="L1949" s="369"/>
      <c r="M1949" s="369"/>
      <c r="N1949" s="369"/>
      <c r="O1949" s="369"/>
      <c r="P1949" s="371"/>
      <c r="Q1949" s="465">
        <f>IF(C1949&gt;Allgemeines!$C$12,0,SUM(G1949,H1949,J1949,K1949,M1949:N1949)-SUM(I1949,L1949,O1949:P1949))</f>
        <v>0</v>
      </c>
      <c r="R1949" s="369"/>
      <c r="S1949" s="369"/>
      <c r="T1949" s="369"/>
      <c r="U1949" s="369"/>
      <c r="V1949" s="344">
        <f t="shared" si="384"/>
        <v>0</v>
      </c>
      <c r="W1949" s="345">
        <f>IF(ISBLANK($B1949),0,VLOOKUP($B1949,Listen!$A$2:$C$45,2,FALSE))</f>
        <v>0</v>
      </c>
      <c r="X1949" s="345">
        <f>IF(ISBLANK($B1949),0,VLOOKUP($B1949,Listen!$A$2:$C$45,3,FALSE))</f>
        <v>0</v>
      </c>
      <c r="Y1949" s="372">
        <f t="shared" si="386"/>
        <v>0</v>
      </c>
      <c r="Z1949" s="372">
        <f t="shared" si="387"/>
        <v>0</v>
      </c>
      <c r="AA1949" s="372">
        <f t="shared" si="387"/>
        <v>0</v>
      </c>
      <c r="AB1949" s="372">
        <f t="shared" si="387"/>
        <v>0</v>
      </c>
      <c r="AC1949" s="372">
        <f t="shared" si="387"/>
        <v>0</v>
      </c>
      <c r="AD1949" s="372">
        <f t="shared" si="387"/>
        <v>0</v>
      </c>
      <c r="AE1949" s="372">
        <f t="shared" si="387"/>
        <v>0</v>
      </c>
      <c r="AF1949" s="346">
        <f t="shared" si="385"/>
        <v>0</v>
      </c>
      <c r="AG1949" s="346">
        <f>IF(C1949=Allgemeines!$C$12,SAV!$V1949-SAV!$AH1949,HLOOKUP(Allgemeines!$C$12-1,$AI$4:$AO$2000,ROW(C1949)-3,FALSE)-$AH1949)</f>
        <v>0</v>
      </c>
      <c r="AH1949" s="346">
        <f>HLOOKUP(Allgemeines!$C$12,$AI$4:$AO$2000,ROW(C1949)-3,FALSE)</f>
        <v>0</v>
      </c>
      <c r="AI1949" s="346">
        <f t="shared" si="376"/>
        <v>0</v>
      </c>
      <c r="AJ1949" s="346">
        <f t="shared" si="377"/>
        <v>0</v>
      </c>
      <c r="AK1949" s="346">
        <f t="shared" si="378"/>
        <v>0</v>
      </c>
      <c r="AL1949" s="346">
        <f t="shared" si="379"/>
        <v>0</v>
      </c>
      <c r="AM1949" s="346">
        <f t="shared" si="380"/>
        <v>0</v>
      </c>
      <c r="AN1949" s="346">
        <f t="shared" si="381"/>
        <v>0</v>
      </c>
      <c r="AO1949" s="346">
        <f t="shared" si="382"/>
        <v>0</v>
      </c>
    </row>
    <row r="1950" spans="1:41" x14ac:dyDescent="0.25">
      <c r="A1950" s="369"/>
      <c r="B1950" s="369"/>
      <c r="C1950" s="370"/>
      <c r="D1950" s="369"/>
      <c r="E1950" s="369"/>
      <c r="F1950" s="369"/>
      <c r="G1950" s="344">
        <f t="shared" si="383"/>
        <v>0</v>
      </c>
      <c r="H1950" s="369"/>
      <c r="I1950" s="369"/>
      <c r="J1950" s="369"/>
      <c r="K1950" s="369"/>
      <c r="L1950" s="369"/>
      <c r="M1950" s="369"/>
      <c r="N1950" s="369"/>
      <c r="O1950" s="369"/>
      <c r="P1950" s="371"/>
      <c r="Q1950" s="465">
        <f>IF(C1950&gt;Allgemeines!$C$12,0,SUM(G1950,H1950,J1950,K1950,M1950:N1950)-SUM(I1950,L1950,O1950:P1950))</f>
        <v>0</v>
      </c>
      <c r="R1950" s="369"/>
      <c r="S1950" s="369"/>
      <c r="T1950" s="369"/>
      <c r="U1950" s="369"/>
      <c r="V1950" s="344">
        <f t="shared" si="384"/>
        <v>0</v>
      </c>
      <c r="W1950" s="345">
        <f>IF(ISBLANK($B1950),0,VLOOKUP($B1950,Listen!$A$2:$C$45,2,FALSE))</f>
        <v>0</v>
      </c>
      <c r="X1950" s="345">
        <f>IF(ISBLANK($B1950),0,VLOOKUP($B1950,Listen!$A$2:$C$45,3,FALSE))</f>
        <v>0</v>
      </c>
      <c r="Y1950" s="372">
        <f t="shared" si="386"/>
        <v>0</v>
      </c>
      <c r="Z1950" s="372">
        <f t="shared" si="387"/>
        <v>0</v>
      </c>
      <c r="AA1950" s="372">
        <f t="shared" si="387"/>
        <v>0</v>
      </c>
      <c r="AB1950" s="372">
        <f t="shared" si="387"/>
        <v>0</v>
      </c>
      <c r="AC1950" s="372">
        <f t="shared" si="387"/>
        <v>0</v>
      </c>
      <c r="AD1950" s="372">
        <f t="shared" si="387"/>
        <v>0</v>
      </c>
      <c r="AE1950" s="372">
        <f t="shared" si="387"/>
        <v>0</v>
      </c>
      <c r="AF1950" s="346">
        <f t="shared" si="385"/>
        <v>0</v>
      </c>
      <c r="AG1950" s="346">
        <f>IF(C1950=Allgemeines!$C$12,SAV!$V1950-SAV!$AH1950,HLOOKUP(Allgemeines!$C$12-1,$AI$4:$AO$2000,ROW(C1950)-3,FALSE)-$AH1950)</f>
        <v>0</v>
      </c>
      <c r="AH1950" s="346">
        <f>HLOOKUP(Allgemeines!$C$12,$AI$4:$AO$2000,ROW(C1950)-3,FALSE)</f>
        <v>0</v>
      </c>
      <c r="AI1950" s="346">
        <f t="shared" si="376"/>
        <v>0</v>
      </c>
      <c r="AJ1950" s="346">
        <f t="shared" si="377"/>
        <v>0</v>
      </c>
      <c r="AK1950" s="346">
        <f t="shared" si="378"/>
        <v>0</v>
      </c>
      <c r="AL1950" s="346">
        <f t="shared" si="379"/>
        <v>0</v>
      </c>
      <c r="AM1950" s="346">
        <f t="shared" si="380"/>
        <v>0</v>
      </c>
      <c r="AN1950" s="346">
        <f t="shared" si="381"/>
        <v>0</v>
      </c>
      <c r="AO1950" s="346">
        <f t="shared" si="382"/>
        <v>0</v>
      </c>
    </row>
    <row r="1951" spans="1:41" x14ac:dyDescent="0.25">
      <c r="A1951" s="369"/>
      <c r="B1951" s="369"/>
      <c r="C1951" s="370"/>
      <c r="D1951" s="369"/>
      <c r="E1951" s="369"/>
      <c r="F1951" s="369"/>
      <c r="G1951" s="344">
        <f t="shared" si="383"/>
        <v>0</v>
      </c>
      <c r="H1951" s="369"/>
      <c r="I1951" s="369"/>
      <c r="J1951" s="369"/>
      <c r="K1951" s="369"/>
      <c r="L1951" s="369"/>
      <c r="M1951" s="369"/>
      <c r="N1951" s="369"/>
      <c r="O1951" s="369"/>
      <c r="P1951" s="371"/>
      <c r="Q1951" s="465">
        <f>IF(C1951&gt;Allgemeines!$C$12,0,SUM(G1951,H1951,J1951,K1951,M1951:N1951)-SUM(I1951,L1951,O1951:P1951))</f>
        <v>0</v>
      </c>
      <c r="R1951" s="369"/>
      <c r="S1951" s="369"/>
      <c r="T1951" s="369"/>
      <c r="U1951" s="369"/>
      <c r="V1951" s="344">
        <f t="shared" si="384"/>
        <v>0</v>
      </c>
      <c r="W1951" s="345">
        <f>IF(ISBLANK($B1951),0,VLOOKUP($B1951,Listen!$A$2:$C$45,2,FALSE))</f>
        <v>0</v>
      </c>
      <c r="X1951" s="345">
        <f>IF(ISBLANK($B1951),0,VLOOKUP($B1951,Listen!$A$2:$C$45,3,FALSE))</f>
        <v>0</v>
      </c>
      <c r="Y1951" s="372">
        <f t="shared" si="386"/>
        <v>0</v>
      </c>
      <c r="Z1951" s="372">
        <f t="shared" si="387"/>
        <v>0</v>
      </c>
      <c r="AA1951" s="372">
        <f t="shared" si="387"/>
        <v>0</v>
      </c>
      <c r="AB1951" s="372">
        <f t="shared" si="387"/>
        <v>0</v>
      </c>
      <c r="AC1951" s="372">
        <f t="shared" si="387"/>
        <v>0</v>
      </c>
      <c r="AD1951" s="372">
        <f t="shared" si="387"/>
        <v>0</v>
      </c>
      <c r="AE1951" s="372">
        <f t="shared" si="387"/>
        <v>0</v>
      </c>
      <c r="AF1951" s="346">
        <f t="shared" si="385"/>
        <v>0</v>
      </c>
      <c r="AG1951" s="346">
        <f>IF(C1951=Allgemeines!$C$12,SAV!$V1951-SAV!$AH1951,HLOOKUP(Allgemeines!$C$12-1,$AI$4:$AO$2000,ROW(C1951)-3,FALSE)-$AH1951)</f>
        <v>0</v>
      </c>
      <c r="AH1951" s="346">
        <f>HLOOKUP(Allgemeines!$C$12,$AI$4:$AO$2000,ROW(C1951)-3,FALSE)</f>
        <v>0</v>
      </c>
      <c r="AI1951" s="346">
        <f t="shared" si="376"/>
        <v>0</v>
      </c>
      <c r="AJ1951" s="346">
        <f t="shared" si="377"/>
        <v>0</v>
      </c>
      <c r="AK1951" s="346">
        <f t="shared" si="378"/>
        <v>0</v>
      </c>
      <c r="AL1951" s="346">
        <f t="shared" si="379"/>
        <v>0</v>
      </c>
      <c r="AM1951" s="346">
        <f t="shared" si="380"/>
        <v>0</v>
      </c>
      <c r="AN1951" s="346">
        <f t="shared" si="381"/>
        <v>0</v>
      </c>
      <c r="AO1951" s="346">
        <f t="shared" si="382"/>
        <v>0</v>
      </c>
    </row>
    <row r="1952" spans="1:41" x14ac:dyDescent="0.25">
      <c r="A1952" s="369"/>
      <c r="B1952" s="369"/>
      <c r="C1952" s="370"/>
      <c r="D1952" s="369"/>
      <c r="E1952" s="369"/>
      <c r="F1952" s="369"/>
      <c r="G1952" s="344">
        <f t="shared" si="383"/>
        <v>0</v>
      </c>
      <c r="H1952" s="369"/>
      <c r="I1952" s="369"/>
      <c r="J1952" s="369"/>
      <c r="K1952" s="369"/>
      <c r="L1952" s="369"/>
      <c r="M1952" s="369"/>
      <c r="N1952" s="369"/>
      <c r="O1952" s="369"/>
      <c r="P1952" s="371"/>
      <c r="Q1952" s="465">
        <f>IF(C1952&gt;Allgemeines!$C$12,0,SUM(G1952,H1952,J1952,K1952,M1952:N1952)-SUM(I1952,L1952,O1952:P1952))</f>
        <v>0</v>
      </c>
      <c r="R1952" s="369"/>
      <c r="S1952" s="369"/>
      <c r="T1952" s="369"/>
      <c r="U1952" s="369"/>
      <c r="V1952" s="344">
        <f t="shared" si="384"/>
        <v>0</v>
      </c>
      <c r="W1952" s="345">
        <f>IF(ISBLANK($B1952),0,VLOOKUP($B1952,Listen!$A$2:$C$45,2,FALSE))</f>
        <v>0</v>
      </c>
      <c r="X1952" s="345">
        <f>IF(ISBLANK($B1952),0,VLOOKUP($B1952,Listen!$A$2:$C$45,3,FALSE))</f>
        <v>0</v>
      </c>
      <c r="Y1952" s="372">
        <f t="shared" si="386"/>
        <v>0</v>
      </c>
      <c r="Z1952" s="372">
        <f t="shared" si="387"/>
        <v>0</v>
      </c>
      <c r="AA1952" s="372">
        <f t="shared" si="387"/>
        <v>0</v>
      </c>
      <c r="AB1952" s="372">
        <f t="shared" si="387"/>
        <v>0</v>
      </c>
      <c r="AC1952" s="372">
        <f t="shared" si="387"/>
        <v>0</v>
      </c>
      <c r="AD1952" s="372">
        <f t="shared" si="387"/>
        <v>0</v>
      </c>
      <c r="AE1952" s="372">
        <f t="shared" si="387"/>
        <v>0</v>
      </c>
      <c r="AF1952" s="346">
        <f t="shared" si="385"/>
        <v>0</v>
      </c>
      <c r="AG1952" s="346">
        <f>IF(C1952=Allgemeines!$C$12,SAV!$V1952-SAV!$AH1952,HLOOKUP(Allgemeines!$C$12-1,$AI$4:$AO$2000,ROW(C1952)-3,FALSE)-$AH1952)</f>
        <v>0</v>
      </c>
      <c r="AH1952" s="346">
        <f>HLOOKUP(Allgemeines!$C$12,$AI$4:$AO$2000,ROW(C1952)-3,FALSE)</f>
        <v>0</v>
      </c>
      <c r="AI1952" s="346">
        <f t="shared" si="376"/>
        <v>0</v>
      </c>
      <c r="AJ1952" s="346">
        <f t="shared" si="377"/>
        <v>0</v>
      </c>
      <c r="AK1952" s="346">
        <f t="shared" si="378"/>
        <v>0</v>
      </c>
      <c r="AL1952" s="346">
        <f t="shared" si="379"/>
        <v>0</v>
      </c>
      <c r="AM1952" s="346">
        <f t="shared" si="380"/>
        <v>0</v>
      </c>
      <c r="AN1952" s="346">
        <f t="shared" si="381"/>
        <v>0</v>
      </c>
      <c r="AO1952" s="346">
        <f t="shared" si="382"/>
        <v>0</v>
      </c>
    </row>
    <row r="1953" spans="1:41" x14ac:dyDescent="0.25">
      <c r="A1953" s="369"/>
      <c r="B1953" s="369"/>
      <c r="C1953" s="370"/>
      <c r="D1953" s="369"/>
      <c r="E1953" s="369"/>
      <c r="F1953" s="369"/>
      <c r="G1953" s="344">
        <f t="shared" si="383"/>
        <v>0</v>
      </c>
      <c r="H1953" s="369"/>
      <c r="I1953" s="369"/>
      <c r="J1953" s="369"/>
      <c r="K1953" s="369"/>
      <c r="L1953" s="369"/>
      <c r="M1953" s="369"/>
      <c r="N1953" s="369"/>
      <c r="O1953" s="369"/>
      <c r="P1953" s="371"/>
      <c r="Q1953" s="465">
        <f>IF(C1953&gt;Allgemeines!$C$12,0,SUM(G1953,H1953,J1953,K1953,M1953:N1953)-SUM(I1953,L1953,O1953:P1953))</f>
        <v>0</v>
      </c>
      <c r="R1953" s="369"/>
      <c r="S1953" s="369"/>
      <c r="T1953" s="369"/>
      <c r="U1953" s="369"/>
      <c r="V1953" s="344">
        <f t="shared" si="384"/>
        <v>0</v>
      </c>
      <c r="W1953" s="345">
        <f>IF(ISBLANK($B1953),0,VLOOKUP($B1953,Listen!$A$2:$C$45,2,FALSE))</f>
        <v>0</v>
      </c>
      <c r="X1953" s="345">
        <f>IF(ISBLANK($B1953),0,VLOOKUP($B1953,Listen!$A$2:$C$45,3,FALSE))</f>
        <v>0</v>
      </c>
      <c r="Y1953" s="372">
        <f t="shared" si="386"/>
        <v>0</v>
      </c>
      <c r="Z1953" s="372">
        <f t="shared" si="387"/>
        <v>0</v>
      </c>
      <c r="AA1953" s="372">
        <f t="shared" si="387"/>
        <v>0</v>
      </c>
      <c r="AB1953" s="372">
        <f t="shared" si="387"/>
        <v>0</v>
      </c>
      <c r="AC1953" s="372">
        <f t="shared" si="387"/>
        <v>0</v>
      </c>
      <c r="AD1953" s="372">
        <f t="shared" si="387"/>
        <v>0</v>
      </c>
      <c r="AE1953" s="372">
        <f t="shared" si="387"/>
        <v>0</v>
      </c>
      <c r="AF1953" s="346">
        <f t="shared" si="385"/>
        <v>0</v>
      </c>
      <c r="AG1953" s="346">
        <f>IF(C1953=Allgemeines!$C$12,SAV!$V1953-SAV!$AH1953,HLOOKUP(Allgemeines!$C$12-1,$AI$4:$AO$2000,ROW(C1953)-3,FALSE)-$AH1953)</f>
        <v>0</v>
      </c>
      <c r="AH1953" s="346">
        <f>HLOOKUP(Allgemeines!$C$12,$AI$4:$AO$2000,ROW(C1953)-3,FALSE)</f>
        <v>0</v>
      </c>
      <c r="AI1953" s="346">
        <f t="shared" si="376"/>
        <v>0</v>
      </c>
      <c r="AJ1953" s="346">
        <f t="shared" si="377"/>
        <v>0</v>
      </c>
      <c r="AK1953" s="346">
        <f t="shared" si="378"/>
        <v>0</v>
      </c>
      <c r="AL1953" s="346">
        <f t="shared" si="379"/>
        <v>0</v>
      </c>
      <c r="AM1953" s="346">
        <f t="shared" si="380"/>
        <v>0</v>
      </c>
      <c r="AN1953" s="346">
        <f t="shared" si="381"/>
        <v>0</v>
      </c>
      <c r="AO1953" s="346">
        <f t="shared" si="382"/>
        <v>0</v>
      </c>
    </row>
    <row r="1954" spans="1:41" x14ac:dyDescent="0.25">
      <c r="A1954" s="369"/>
      <c r="B1954" s="369"/>
      <c r="C1954" s="370"/>
      <c r="D1954" s="369"/>
      <c r="E1954" s="369"/>
      <c r="F1954" s="369"/>
      <c r="G1954" s="344">
        <f t="shared" si="383"/>
        <v>0</v>
      </c>
      <c r="H1954" s="369"/>
      <c r="I1954" s="369"/>
      <c r="J1954" s="369"/>
      <c r="K1954" s="369"/>
      <c r="L1954" s="369"/>
      <c r="M1954" s="369"/>
      <c r="N1954" s="369"/>
      <c r="O1954" s="369"/>
      <c r="P1954" s="371"/>
      <c r="Q1954" s="465">
        <f>IF(C1954&gt;Allgemeines!$C$12,0,SUM(G1954,H1954,J1954,K1954,M1954:N1954)-SUM(I1954,L1954,O1954:P1954))</f>
        <v>0</v>
      </c>
      <c r="R1954" s="369"/>
      <c r="S1954" s="369"/>
      <c r="T1954" s="369"/>
      <c r="U1954" s="369"/>
      <c r="V1954" s="344">
        <f t="shared" si="384"/>
        <v>0</v>
      </c>
      <c r="W1954" s="345">
        <f>IF(ISBLANK($B1954),0,VLOOKUP($B1954,Listen!$A$2:$C$45,2,FALSE))</f>
        <v>0</v>
      </c>
      <c r="X1954" s="345">
        <f>IF(ISBLANK($B1954),0,VLOOKUP($B1954,Listen!$A$2:$C$45,3,FALSE))</f>
        <v>0</v>
      </c>
      <c r="Y1954" s="372">
        <f t="shared" si="386"/>
        <v>0</v>
      </c>
      <c r="Z1954" s="372">
        <f t="shared" si="387"/>
        <v>0</v>
      </c>
      <c r="AA1954" s="372">
        <f t="shared" si="387"/>
        <v>0</v>
      </c>
      <c r="AB1954" s="372">
        <f t="shared" si="387"/>
        <v>0</v>
      </c>
      <c r="AC1954" s="372">
        <f t="shared" si="387"/>
        <v>0</v>
      </c>
      <c r="AD1954" s="372">
        <f t="shared" si="387"/>
        <v>0</v>
      </c>
      <c r="AE1954" s="372">
        <f t="shared" si="387"/>
        <v>0</v>
      </c>
      <c r="AF1954" s="346">
        <f t="shared" si="385"/>
        <v>0</v>
      </c>
      <c r="AG1954" s="346">
        <f>IF(C1954=Allgemeines!$C$12,SAV!$V1954-SAV!$AH1954,HLOOKUP(Allgemeines!$C$12-1,$AI$4:$AO$2000,ROW(C1954)-3,FALSE)-$AH1954)</f>
        <v>0</v>
      </c>
      <c r="AH1954" s="346">
        <f>HLOOKUP(Allgemeines!$C$12,$AI$4:$AO$2000,ROW(C1954)-3,FALSE)</f>
        <v>0</v>
      </c>
      <c r="AI1954" s="346">
        <f t="shared" si="376"/>
        <v>0</v>
      </c>
      <c r="AJ1954" s="346">
        <f t="shared" si="377"/>
        <v>0</v>
      </c>
      <c r="AK1954" s="346">
        <f t="shared" si="378"/>
        <v>0</v>
      </c>
      <c r="AL1954" s="346">
        <f t="shared" si="379"/>
        <v>0</v>
      </c>
      <c r="AM1954" s="346">
        <f t="shared" si="380"/>
        <v>0</v>
      </c>
      <c r="AN1954" s="346">
        <f t="shared" si="381"/>
        <v>0</v>
      </c>
      <c r="AO1954" s="346">
        <f t="shared" si="382"/>
        <v>0</v>
      </c>
    </row>
    <row r="1955" spans="1:41" x14ac:dyDescent="0.25">
      <c r="A1955" s="369"/>
      <c r="B1955" s="369"/>
      <c r="C1955" s="370"/>
      <c r="D1955" s="369"/>
      <c r="E1955" s="369"/>
      <c r="F1955" s="369"/>
      <c r="G1955" s="344">
        <f t="shared" si="383"/>
        <v>0</v>
      </c>
      <c r="H1955" s="369"/>
      <c r="I1955" s="369"/>
      <c r="J1955" s="369"/>
      <c r="K1955" s="369"/>
      <c r="L1955" s="369"/>
      <c r="M1955" s="369"/>
      <c r="N1955" s="369"/>
      <c r="O1955" s="369"/>
      <c r="P1955" s="371"/>
      <c r="Q1955" s="465">
        <f>IF(C1955&gt;Allgemeines!$C$12,0,SUM(G1955,H1955,J1955,K1955,M1955:N1955)-SUM(I1955,L1955,O1955:P1955))</f>
        <v>0</v>
      </c>
      <c r="R1955" s="369"/>
      <c r="S1955" s="369"/>
      <c r="T1955" s="369"/>
      <c r="U1955" s="369"/>
      <c r="V1955" s="344">
        <f t="shared" si="384"/>
        <v>0</v>
      </c>
      <c r="W1955" s="345">
        <f>IF(ISBLANK($B1955),0,VLOOKUP($B1955,Listen!$A$2:$C$45,2,FALSE))</f>
        <v>0</v>
      </c>
      <c r="X1955" s="345">
        <f>IF(ISBLANK($B1955),0,VLOOKUP($B1955,Listen!$A$2:$C$45,3,FALSE))</f>
        <v>0</v>
      </c>
      <c r="Y1955" s="372">
        <f t="shared" si="386"/>
        <v>0</v>
      </c>
      <c r="Z1955" s="372">
        <f t="shared" si="387"/>
        <v>0</v>
      </c>
      <c r="AA1955" s="372">
        <f t="shared" si="387"/>
        <v>0</v>
      </c>
      <c r="AB1955" s="372">
        <f t="shared" si="387"/>
        <v>0</v>
      </c>
      <c r="AC1955" s="372">
        <f t="shared" si="387"/>
        <v>0</v>
      </c>
      <c r="AD1955" s="372">
        <f t="shared" si="387"/>
        <v>0</v>
      </c>
      <c r="AE1955" s="372">
        <f t="shared" si="387"/>
        <v>0</v>
      </c>
      <c r="AF1955" s="346">
        <f t="shared" si="385"/>
        <v>0</v>
      </c>
      <c r="AG1955" s="346">
        <f>IF(C1955=Allgemeines!$C$12,SAV!$V1955-SAV!$AH1955,HLOOKUP(Allgemeines!$C$12-1,$AI$4:$AO$2000,ROW(C1955)-3,FALSE)-$AH1955)</f>
        <v>0</v>
      </c>
      <c r="AH1955" s="346">
        <f>HLOOKUP(Allgemeines!$C$12,$AI$4:$AO$2000,ROW(C1955)-3,FALSE)</f>
        <v>0</v>
      </c>
      <c r="AI1955" s="346">
        <f t="shared" si="376"/>
        <v>0</v>
      </c>
      <c r="AJ1955" s="346">
        <f t="shared" si="377"/>
        <v>0</v>
      </c>
      <c r="AK1955" s="346">
        <f t="shared" si="378"/>
        <v>0</v>
      </c>
      <c r="AL1955" s="346">
        <f t="shared" si="379"/>
        <v>0</v>
      </c>
      <c r="AM1955" s="346">
        <f t="shared" si="380"/>
        <v>0</v>
      </c>
      <c r="AN1955" s="346">
        <f t="shared" si="381"/>
        <v>0</v>
      </c>
      <c r="AO1955" s="346">
        <f t="shared" si="382"/>
        <v>0</v>
      </c>
    </row>
    <row r="1956" spans="1:41" x14ac:dyDescent="0.25">
      <c r="A1956" s="369"/>
      <c r="B1956" s="369"/>
      <c r="C1956" s="370"/>
      <c r="D1956" s="369"/>
      <c r="E1956" s="369"/>
      <c r="F1956" s="369"/>
      <c r="G1956" s="344">
        <f t="shared" si="383"/>
        <v>0</v>
      </c>
      <c r="H1956" s="369"/>
      <c r="I1956" s="369"/>
      <c r="J1956" s="369"/>
      <c r="K1956" s="369"/>
      <c r="L1956" s="369"/>
      <c r="M1956" s="369"/>
      <c r="N1956" s="369"/>
      <c r="O1956" s="369"/>
      <c r="P1956" s="371"/>
      <c r="Q1956" s="465">
        <f>IF(C1956&gt;Allgemeines!$C$12,0,SUM(G1956,H1956,J1956,K1956,M1956:N1956)-SUM(I1956,L1956,O1956:P1956))</f>
        <v>0</v>
      </c>
      <c r="R1956" s="369"/>
      <c r="S1956" s="369"/>
      <c r="T1956" s="369"/>
      <c r="U1956" s="369"/>
      <c r="V1956" s="344">
        <f t="shared" si="384"/>
        <v>0</v>
      </c>
      <c r="W1956" s="345">
        <f>IF(ISBLANK($B1956),0,VLOOKUP($B1956,Listen!$A$2:$C$45,2,FALSE))</f>
        <v>0</v>
      </c>
      <c r="X1956" s="345">
        <f>IF(ISBLANK($B1956),0,VLOOKUP($B1956,Listen!$A$2:$C$45,3,FALSE))</f>
        <v>0</v>
      </c>
      <c r="Y1956" s="372">
        <f t="shared" si="386"/>
        <v>0</v>
      </c>
      <c r="Z1956" s="372">
        <f t="shared" si="387"/>
        <v>0</v>
      </c>
      <c r="AA1956" s="372">
        <f t="shared" si="387"/>
        <v>0</v>
      </c>
      <c r="AB1956" s="372">
        <f t="shared" si="387"/>
        <v>0</v>
      </c>
      <c r="AC1956" s="372">
        <f t="shared" si="387"/>
        <v>0</v>
      </c>
      <c r="AD1956" s="372">
        <f t="shared" si="387"/>
        <v>0</v>
      </c>
      <c r="AE1956" s="372">
        <f t="shared" si="387"/>
        <v>0</v>
      </c>
      <c r="AF1956" s="346">
        <f t="shared" si="385"/>
        <v>0</v>
      </c>
      <c r="AG1956" s="346">
        <f>IF(C1956=Allgemeines!$C$12,SAV!$V1956-SAV!$AH1956,HLOOKUP(Allgemeines!$C$12-1,$AI$4:$AO$2000,ROW(C1956)-3,FALSE)-$AH1956)</f>
        <v>0</v>
      </c>
      <c r="AH1956" s="346">
        <f>HLOOKUP(Allgemeines!$C$12,$AI$4:$AO$2000,ROW(C1956)-3,FALSE)</f>
        <v>0</v>
      </c>
      <c r="AI1956" s="346">
        <f t="shared" si="376"/>
        <v>0</v>
      </c>
      <c r="AJ1956" s="346">
        <f t="shared" si="377"/>
        <v>0</v>
      </c>
      <c r="AK1956" s="346">
        <f t="shared" si="378"/>
        <v>0</v>
      </c>
      <c r="AL1956" s="346">
        <f t="shared" si="379"/>
        <v>0</v>
      </c>
      <c r="AM1956" s="346">
        <f t="shared" si="380"/>
        <v>0</v>
      </c>
      <c r="AN1956" s="346">
        <f t="shared" si="381"/>
        <v>0</v>
      </c>
      <c r="AO1956" s="346">
        <f t="shared" si="382"/>
        <v>0</v>
      </c>
    </row>
    <row r="1957" spans="1:41" x14ac:dyDescent="0.25">
      <c r="A1957" s="369"/>
      <c r="B1957" s="369"/>
      <c r="C1957" s="370"/>
      <c r="D1957" s="369"/>
      <c r="E1957" s="369"/>
      <c r="F1957" s="369"/>
      <c r="G1957" s="344">
        <f t="shared" si="383"/>
        <v>0</v>
      </c>
      <c r="H1957" s="369"/>
      <c r="I1957" s="369"/>
      <c r="J1957" s="369"/>
      <c r="K1957" s="369"/>
      <c r="L1957" s="369"/>
      <c r="M1957" s="369"/>
      <c r="N1957" s="369"/>
      <c r="O1957" s="369"/>
      <c r="P1957" s="371"/>
      <c r="Q1957" s="465">
        <f>IF(C1957&gt;Allgemeines!$C$12,0,SUM(G1957,H1957,J1957,K1957,M1957:N1957)-SUM(I1957,L1957,O1957:P1957))</f>
        <v>0</v>
      </c>
      <c r="R1957" s="369"/>
      <c r="S1957" s="369"/>
      <c r="T1957" s="369"/>
      <c r="U1957" s="369"/>
      <c r="V1957" s="344">
        <f t="shared" si="384"/>
        <v>0</v>
      </c>
      <c r="W1957" s="345">
        <f>IF(ISBLANK($B1957),0,VLOOKUP($B1957,Listen!$A$2:$C$45,2,FALSE))</f>
        <v>0</v>
      </c>
      <c r="X1957" s="345">
        <f>IF(ISBLANK($B1957),0,VLOOKUP($B1957,Listen!$A$2:$C$45,3,FALSE))</f>
        <v>0</v>
      </c>
      <c r="Y1957" s="372">
        <f t="shared" si="386"/>
        <v>0</v>
      </c>
      <c r="Z1957" s="372">
        <f t="shared" si="387"/>
        <v>0</v>
      </c>
      <c r="AA1957" s="372">
        <f t="shared" si="387"/>
        <v>0</v>
      </c>
      <c r="AB1957" s="372">
        <f t="shared" si="387"/>
        <v>0</v>
      </c>
      <c r="AC1957" s="372">
        <f t="shared" si="387"/>
        <v>0</v>
      </c>
      <c r="AD1957" s="372">
        <f t="shared" si="387"/>
        <v>0</v>
      </c>
      <c r="AE1957" s="372">
        <f t="shared" si="387"/>
        <v>0</v>
      </c>
      <c r="AF1957" s="346">
        <f t="shared" si="385"/>
        <v>0</v>
      </c>
      <c r="AG1957" s="346">
        <f>IF(C1957=Allgemeines!$C$12,SAV!$V1957-SAV!$AH1957,HLOOKUP(Allgemeines!$C$12-1,$AI$4:$AO$2000,ROW(C1957)-3,FALSE)-$AH1957)</f>
        <v>0</v>
      </c>
      <c r="AH1957" s="346">
        <f>HLOOKUP(Allgemeines!$C$12,$AI$4:$AO$2000,ROW(C1957)-3,FALSE)</f>
        <v>0</v>
      </c>
      <c r="AI1957" s="346">
        <f t="shared" si="376"/>
        <v>0</v>
      </c>
      <c r="AJ1957" s="346">
        <f t="shared" si="377"/>
        <v>0</v>
      </c>
      <c r="AK1957" s="346">
        <f t="shared" si="378"/>
        <v>0</v>
      </c>
      <c r="AL1957" s="346">
        <f t="shared" si="379"/>
        <v>0</v>
      </c>
      <c r="AM1957" s="346">
        <f t="shared" si="380"/>
        <v>0</v>
      </c>
      <c r="AN1957" s="346">
        <f t="shared" si="381"/>
        <v>0</v>
      </c>
      <c r="AO1957" s="346">
        <f t="shared" si="382"/>
        <v>0</v>
      </c>
    </row>
    <row r="1958" spans="1:41" x14ac:dyDescent="0.25">
      <c r="A1958" s="369"/>
      <c r="B1958" s="369"/>
      <c r="C1958" s="370"/>
      <c r="D1958" s="369"/>
      <c r="E1958" s="369"/>
      <c r="F1958" s="369"/>
      <c r="G1958" s="344">
        <f t="shared" si="383"/>
        <v>0</v>
      </c>
      <c r="H1958" s="369"/>
      <c r="I1958" s="369"/>
      <c r="J1958" s="369"/>
      <c r="K1958" s="369"/>
      <c r="L1958" s="369"/>
      <c r="M1958" s="369"/>
      <c r="N1958" s="369"/>
      <c r="O1958" s="369"/>
      <c r="P1958" s="371"/>
      <c r="Q1958" s="465">
        <f>IF(C1958&gt;Allgemeines!$C$12,0,SUM(G1958,H1958,J1958,K1958,M1958:N1958)-SUM(I1958,L1958,O1958:P1958))</f>
        <v>0</v>
      </c>
      <c r="R1958" s="369"/>
      <c r="S1958" s="369"/>
      <c r="T1958" s="369"/>
      <c r="U1958" s="369"/>
      <c r="V1958" s="344">
        <f t="shared" si="384"/>
        <v>0</v>
      </c>
      <c r="W1958" s="345">
        <f>IF(ISBLANK($B1958),0,VLOOKUP($B1958,Listen!$A$2:$C$45,2,FALSE))</f>
        <v>0</v>
      </c>
      <c r="X1958" s="345">
        <f>IF(ISBLANK($B1958),0,VLOOKUP($B1958,Listen!$A$2:$C$45,3,FALSE))</f>
        <v>0</v>
      </c>
      <c r="Y1958" s="372">
        <f t="shared" si="386"/>
        <v>0</v>
      </c>
      <c r="Z1958" s="372">
        <f t="shared" si="387"/>
        <v>0</v>
      </c>
      <c r="AA1958" s="372">
        <f t="shared" si="387"/>
        <v>0</v>
      </c>
      <c r="AB1958" s="372">
        <f t="shared" si="387"/>
        <v>0</v>
      </c>
      <c r="AC1958" s="372">
        <f t="shared" si="387"/>
        <v>0</v>
      </c>
      <c r="AD1958" s="372">
        <f t="shared" si="387"/>
        <v>0</v>
      </c>
      <c r="AE1958" s="372">
        <f t="shared" si="387"/>
        <v>0</v>
      </c>
      <c r="AF1958" s="346">
        <f t="shared" si="385"/>
        <v>0</v>
      </c>
      <c r="AG1958" s="346">
        <f>IF(C1958=Allgemeines!$C$12,SAV!$V1958-SAV!$AH1958,HLOOKUP(Allgemeines!$C$12-1,$AI$4:$AO$2000,ROW(C1958)-3,FALSE)-$AH1958)</f>
        <v>0</v>
      </c>
      <c r="AH1958" s="346">
        <f>HLOOKUP(Allgemeines!$C$12,$AI$4:$AO$2000,ROW(C1958)-3,FALSE)</f>
        <v>0</v>
      </c>
      <c r="AI1958" s="346">
        <f t="shared" si="376"/>
        <v>0</v>
      </c>
      <c r="AJ1958" s="346">
        <f t="shared" si="377"/>
        <v>0</v>
      </c>
      <c r="AK1958" s="346">
        <f t="shared" si="378"/>
        <v>0</v>
      </c>
      <c r="AL1958" s="346">
        <f t="shared" si="379"/>
        <v>0</v>
      </c>
      <c r="AM1958" s="346">
        <f t="shared" si="380"/>
        <v>0</v>
      </c>
      <c r="AN1958" s="346">
        <f t="shared" si="381"/>
        <v>0</v>
      </c>
      <c r="AO1958" s="346">
        <f t="shared" si="382"/>
        <v>0</v>
      </c>
    </row>
    <row r="1959" spans="1:41" x14ac:dyDescent="0.25">
      <c r="A1959" s="369"/>
      <c r="B1959" s="369"/>
      <c r="C1959" s="370"/>
      <c r="D1959" s="369"/>
      <c r="E1959" s="369"/>
      <c r="F1959" s="369"/>
      <c r="G1959" s="344">
        <f t="shared" si="383"/>
        <v>0</v>
      </c>
      <c r="H1959" s="369"/>
      <c r="I1959" s="369"/>
      <c r="J1959" s="369"/>
      <c r="K1959" s="369"/>
      <c r="L1959" s="369"/>
      <c r="M1959" s="369"/>
      <c r="N1959" s="369"/>
      <c r="O1959" s="369"/>
      <c r="P1959" s="371"/>
      <c r="Q1959" s="465">
        <f>IF(C1959&gt;Allgemeines!$C$12,0,SUM(G1959,H1959,J1959,K1959,M1959:N1959)-SUM(I1959,L1959,O1959:P1959))</f>
        <v>0</v>
      </c>
      <c r="R1959" s="369"/>
      <c r="S1959" s="369"/>
      <c r="T1959" s="369"/>
      <c r="U1959" s="369"/>
      <c r="V1959" s="344">
        <f t="shared" si="384"/>
        <v>0</v>
      </c>
      <c r="W1959" s="345">
        <f>IF(ISBLANK($B1959),0,VLOOKUP($B1959,Listen!$A$2:$C$45,2,FALSE))</f>
        <v>0</v>
      </c>
      <c r="X1959" s="345">
        <f>IF(ISBLANK($B1959),0,VLOOKUP($B1959,Listen!$A$2:$C$45,3,FALSE))</f>
        <v>0</v>
      </c>
      <c r="Y1959" s="372">
        <f t="shared" si="386"/>
        <v>0</v>
      </c>
      <c r="Z1959" s="372">
        <f t="shared" si="387"/>
        <v>0</v>
      </c>
      <c r="AA1959" s="372">
        <f t="shared" si="387"/>
        <v>0</v>
      </c>
      <c r="AB1959" s="372">
        <f t="shared" si="387"/>
        <v>0</v>
      </c>
      <c r="AC1959" s="372">
        <f t="shared" si="387"/>
        <v>0</v>
      </c>
      <c r="AD1959" s="372">
        <f t="shared" si="387"/>
        <v>0</v>
      </c>
      <c r="AE1959" s="372">
        <f t="shared" si="387"/>
        <v>0</v>
      </c>
      <c r="AF1959" s="346">
        <f t="shared" si="385"/>
        <v>0</v>
      </c>
      <c r="AG1959" s="346">
        <f>IF(C1959=Allgemeines!$C$12,SAV!$V1959-SAV!$AH1959,HLOOKUP(Allgemeines!$C$12-1,$AI$4:$AO$2000,ROW(C1959)-3,FALSE)-$AH1959)</f>
        <v>0</v>
      </c>
      <c r="AH1959" s="346">
        <f>HLOOKUP(Allgemeines!$C$12,$AI$4:$AO$2000,ROW(C1959)-3,FALSE)</f>
        <v>0</v>
      </c>
      <c r="AI1959" s="346">
        <f t="shared" si="376"/>
        <v>0</v>
      </c>
      <c r="AJ1959" s="346">
        <f t="shared" si="377"/>
        <v>0</v>
      </c>
      <c r="AK1959" s="346">
        <f t="shared" si="378"/>
        <v>0</v>
      </c>
      <c r="AL1959" s="346">
        <f t="shared" si="379"/>
        <v>0</v>
      </c>
      <c r="AM1959" s="346">
        <f t="shared" si="380"/>
        <v>0</v>
      </c>
      <c r="AN1959" s="346">
        <f t="shared" si="381"/>
        <v>0</v>
      </c>
      <c r="AO1959" s="346">
        <f t="shared" si="382"/>
        <v>0</v>
      </c>
    </row>
    <row r="1960" spans="1:41" x14ac:dyDescent="0.25">
      <c r="A1960" s="369"/>
      <c r="B1960" s="369"/>
      <c r="C1960" s="370"/>
      <c r="D1960" s="369"/>
      <c r="E1960" s="369"/>
      <c r="F1960" s="369"/>
      <c r="G1960" s="344">
        <f t="shared" si="383"/>
        <v>0</v>
      </c>
      <c r="H1960" s="369"/>
      <c r="I1960" s="369"/>
      <c r="J1960" s="369"/>
      <c r="K1960" s="369"/>
      <c r="L1960" s="369"/>
      <c r="M1960" s="369"/>
      <c r="N1960" s="369"/>
      <c r="O1960" s="369"/>
      <c r="P1960" s="371"/>
      <c r="Q1960" s="465">
        <f>IF(C1960&gt;Allgemeines!$C$12,0,SUM(G1960,H1960,J1960,K1960,M1960:N1960)-SUM(I1960,L1960,O1960:P1960))</f>
        <v>0</v>
      </c>
      <c r="R1960" s="369"/>
      <c r="S1960" s="369"/>
      <c r="T1960" s="369"/>
      <c r="U1960" s="369"/>
      <c r="V1960" s="344">
        <f t="shared" si="384"/>
        <v>0</v>
      </c>
      <c r="W1960" s="345">
        <f>IF(ISBLANK($B1960),0,VLOOKUP($B1960,Listen!$A$2:$C$45,2,FALSE))</f>
        <v>0</v>
      </c>
      <c r="X1960" s="345">
        <f>IF(ISBLANK($B1960),0,VLOOKUP($B1960,Listen!$A$2:$C$45,3,FALSE))</f>
        <v>0</v>
      </c>
      <c r="Y1960" s="372">
        <f t="shared" si="386"/>
        <v>0</v>
      </c>
      <c r="Z1960" s="372">
        <f t="shared" si="387"/>
        <v>0</v>
      </c>
      <c r="AA1960" s="372">
        <f t="shared" si="387"/>
        <v>0</v>
      </c>
      <c r="AB1960" s="372">
        <f t="shared" si="387"/>
        <v>0</v>
      </c>
      <c r="AC1960" s="372">
        <f t="shared" si="387"/>
        <v>0</v>
      </c>
      <c r="AD1960" s="372">
        <f t="shared" si="387"/>
        <v>0</v>
      </c>
      <c r="AE1960" s="372">
        <f t="shared" si="387"/>
        <v>0</v>
      </c>
      <c r="AF1960" s="346">
        <f t="shared" si="385"/>
        <v>0</v>
      </c>
      <c r="AG1960" s="346">
        <f>IF(C1960=Allgemeines!$C$12,SAV!$V1960-SAV!$AH1960,HLOOKUP(Allgemeines!$C$12-1,$AI$4:$AO$2000,ROW(C1960)-3,FALSE)-$AH1960)</f>
        <v>0</v>
      </c>
      <c r="AH1960" s="346">
        <f>HLOOKUP(Allgemeines!$C$12,$AI$4:$AO$2000,ROW(C1960)-3,FALSE)</f>
        <v>0</v>
      </c>
      <c r="AI1960" s="346">
        <f t="shared" si="376"/>
        <v>0</v>
      </c>
      <c r="AJ1960" s="346">
        <f t="shared" si="377"/>
        <v>0</v>
      </c>
      <c r="AK1960" s="346">
        <f t="shared" si="378"/>
        <v>0</v>
      </c>
      <c r="AL1960" s="346">
        <f t="shared" si="379"/>
        <v>0</v>
      </c>
      <c r="AM1960" s="346">
        <f t="shared" si="380"/>
        <v>0</v>
      </c>
      <c r="AN1960" s="346">
        <f t="shared" si="381"/>
        <v>0</v>
      </c>
      <c r="AO1960" s="346">
        <f t="shared" si="382"/>
        <v>0</v>
      </c>
    </row>
    <row r="1961" spans="1:41" x14ac:dyDescent="0.25">
      <c r="A1961" s="369"/>
      <c r="B1961" s="369"/>
      <c r="C1961" s="370"/>
      <c r="D1961" s="369"/>
      <c r="E1961" s="369"/>
      <c r="F1961" s="369"/>
      <c r="G1961" s="344">
        <f t="shared" si="383"/>
        <v>0</v>
      </c>
      <c r="H1961" s="369"/>
      <c r="I1961" s="369"/>
      <c r="J1961" s="369"/>
      <c r="K1961" s="369"/>
      <c r="L1961" s="369"/>
      <c r="M1961" s="369"/>
      <c r="N1961" s="369"/>
      <c r="O1961" s="369"/>
      <c r="P1961" s="371"/>
      <c r="Q1961" s="465">
        <f>IF(C1961&gt;Allgemeines!$C$12,0,SUM(G1961,H1961,J1961,K1961,M1961:N1961)-SUM(I1961,L1961,O1961:P1961))</f>
        <v>0</v>
      </c>
      <c r="R1961" s="369"/>
      <c r="S1961" s="369"/>
      <c r="T1961" s="369"/>
      <c r="U1961" s="369"/>
      <c r="V1961" s="344">
        <f t="shared" si="384"/>
        <v>0</v>
      </c>
      <c r="W1961" s="345">
        <f>IF(ISBLANK($B1961),0,VLOOKUP($B1961,Listen!$A$2:$C$45,2,FALSE))</f>
        <v>0</v>
      </c>
      <c r="X1961" s="345">
        <f>IF(ISBLANK($B1961),0,VLOOKUP($B1961,Listen!$A$2:$C$45,3,FALSE))</f>
        <v>0</v>
      </c>
      <c r="Y1961" s="372">
        <f t="shared" si="386"/>
        <v>0</v>
      </c>
      <c r="Z1961" s="372">
        <f t="shared" si="387"/>
        <v>0</v>
      </c>
      <c r="AA1961" s="372">
        <f t="shared" si="387"/>
        <v>0</v>
      </c>
      <c r="AB1961" s="372">
        <f t="shared" si="387"/>
        <v>0</v>
      </c>
      <c r="AC1961" s="372">
        <f t="shared" si="387"/>
        <v>0</v>
      </c>
      <c r="AD1961" s="372">
        <f t="shared" si="387"/>
        <v>0</v>
      </c>
      <c r="AE1961" s="372">
        <f t="shared" si="387"/>
        <v>0</v>
      </c>
      <c r="AF1961" s="346">
        <f t="shared" si="385"/>
        <v>0</v>
      </c>
      <c r="AG1961" s="346">
        <f>IF(C1961=Allgemeines!$C$12,SAV!$V1961-SAV!$AH1961,HLOOKUP(Allgemeines!$C$12-1,$AI$4:$AO$2000,ROW(C1961)-3,FALSE)-$AH1961)</f>
        <v>0</v>
      </c>
      <c r="AH1961" s="346">
        <f>HLOOKUP(Allgemeines!$C$12,$AI$4:$AO$2000,ROW(C1961)-3,FALSE)</f>
        <v>0</v>
      </c>
      <c r="AI1961" s="346">
        <f t="shared" si="376"/>
        <v>0</v>
      </c>
      <c r="AJ1961" s="346">
        <f t="shared" si="377"/>
        <v>0</v>
      </c>
      <c r="AK1961" s="346">
        <f t="shared" si="378"/>
        <v>0</v>
      </c>
      <c r="AL1961" s="346">
        <f t="shared" si="379"/>
        <v>0</v>
      </c>
      <c r="AM1961" s="346">
        <f t="shared" si="380"/>
        <v>0</v>
      </c>
      <c r="AN1961" s="346">
        <f t="shared" si="381"/>
        <v>0</v>
      </c>
      <c r="AO1961" s="346">
        <f t="shared" si="382"/>
        <v>0</v>
      </c>
    </row>
    <row r="1962" spans="1:41" x14ac:dyDescent="0.25">
      <c r="A1962" s="369"/>
      <c r="B1962" s="369"/>
      <c r="C1962" s="370"/>
      <c r="D1962" s="369"/>
      <c r="E1962" s="369"/>
      <c r="F1962" s="369"/>
      <c r="G1962" s="344">
        <f t="shared" si="383"/>
        <v>0</v>
      </c>
      <c r="H1962" s="369"/>
      <c r="I1962" s="369"/>
      <c r="J1962" s="369"/>
      <c r="K1962" s="369"/>
      <c r="L1962" s="369"/>
      <c r="M1962" s="369"/>
      <c r="N1962" s="369"/>
      <c r="O1962" s="369"/>
      <c r="P1962" s="371"/>
      <c r="Q1962" s="465">
        <f>IF(C1962&gt;Allgemeines!$C$12,0,SUM(G1962,H1962,J1962,K1962,M1962:N1962)-SUM(I1962,L1962,O1962:P1962))</f>
        <v>0</v>
      </c>
      <c r="R1962" s="369"/>
      <c r="S1962" s="369"/>
      <c r="T1962" s="369"/>
      <c r="U1962" s="369"/>
      <c r="V1962" s="344">
        <f t="shared" si="384"/>
        <v>0</v>
      </c>
      <c r="W1962" s="345">
        <f>IF(ISBLANK($B1962),0,VLOOKUP($B1962,Listen!$A$2:$C$45,2,FALSE))</f>
        <v>0</v>
      </c>
      <c r="X1962" s="345">
        <f>IF(ISBLANK($B1962),0,VLOOKUP($B1962,Listen!$A$2:$C$45,3,FALSE))</f>
        <v>0</v>
      </c>
      <c r="Y1962" s="372">
        <f t="shared" si="386"/>
        <v>0</v>
      </c>
      <c r="Z1962" s="372">
        <f t="shared" si="387"/>
        <v>0</v>
      </c>
      <c r="AA1962" s="372">
        <f t="shared" si="387"/>
        <v>0</v>
      </c>
      <c r="AB1962" s="372">
        <f t="shared" si="387"/>
        <v>0</v>
      </c>
      <c r="AC1962" s="372">
        <f t="shared" si="387"/>
        <v>0</v>
      </c>
      <c r="AD1962" s="372">
        <f t="shared" si="387"/>
        <v>0</v>
      </c>
      <c r="AE1962" s="372">
        <f t="shared" si="387"/>
        <v>0</v>
      </c>
      <c r="AF1962" s="346">
        <f t="shared" si="385"/>
        <v>0</v>
      </c>
      <c r="AG1962" s="346">
        <f>IF(C1962=Allgemeines!$C$12,SAV!$V1962-SAV!$AH1962,HLOOKUP(Allgemeines!$C$12-1,$AI$4:$AO$2000,ROW(C1962)-3,FALSE)-$AH1962)</f>
        <v>0</v>
      </c>
      <c r="AH1962" s="346">
        <f>HLOOKUP(Allgemeines!$C$12,$AI$4:$AO$2000,ROW(C1962)-3,FALSE)</f>
        <v>0</v>
      </c>
      <c r="AI1962" s="346">
        <f t="shared" si="376"/>
        <v>0</v>
      </c>
      <c r="AJ1962" s="346">
        <f t="shared" si="377"/>
        <v>0</v>
      </c>
      <c r="AK1962" s="346">
        <f t="shared" si="378"/>
        <v>0</v>
      </c>
      <c r="AL1962" s="346">
        <f t="shared" si="379"/>
        <v>0</v>
      </c>
      <c r="AM1962" s="346">
        <f t="shared" si="380"/>
        <v>0</v>
      </c>
      <c r="AN1962" s="346">
        <f t="shared" si="381"/>
        <v>0</v>
      </c>
      <c r="AO1962" s="346">
        <f t="shared" si="382"/>
        <v>0</v>
      </c>
    </row>
    <row r="1963" spans="1:41" x14ac:dyDescent="0.25">
      <c r="A1963" s="369"/>
      <c r="B1963" s="369"/>
      <c r="C1963" s="370"/>
      <c r="D1963" s="369"/>
      <c r="E1963" s="369"/>
      <c r="F1963" s="369"/>
      <c r="G1963" s="344">
        <f t="shared" si="383"/>
        <v>0</v>
      </c>
      <c r="H1963" s="369"/>
      <c r="I1963" s="369"/>
      <c r="J1963" s="369"/>
      <c r="K1963" s="369"/>
      <c r="L1963" s="369"/>
      <c r="M1963" s="369"/>
      <c r="N1963" s="369"/>
      <c r="O1963" s="369"/>
      <c r="P1963" s="371"/>
      <c r="Q1963" s="465">
        <f>IF(C1963&gt;Allgemeines!$C$12,0,SUM(G1963,H1963,J1963,K1963,M1963:N1963)-SUM(I1963,L1963,O1963:P1963))</f>
        <v>0</v>
      </c>
      <c r="R1963" s="369"/>
      <c r="S1963" s="369"/>
      <c r="T1963" s="369"/>
      <c r="U1963" s="369"/>
      <c r="V1963" s="344">
        <f t="shared" si="384"/>
        <v>0</v>
      </c>
      <c r="W1963" s="345">
        <f>IF(ISBLANK($B1963),0,VLOOKUP($B1963,Listen!$A$2:$C$45,2,FALSE))</f>
        <v>0</v>
      </c>
      <c r="X1963" s="345">
        <f>IF(ISBLANK($B1963),0,VLOOKUP($B1963,Listen!$A$2:$C$45,3,FALSE))</f>
        <v>0</v>
      </c>
      <c r="Y1963" s="372">
        <f t="shared" si="386"/>
        <v>0</v>
      </c>
      <c r="Z1963" s="372">
        <f t="shared" si="387"/>
        <v>0</v>
      </c>
      <c r="AA1963" s="372">
        <f t="shared" si="387"/>
        <v>0</v>
      </c>
      <c r="AB1963" s="372">
        <f t="shared" si="387"/>
        <v>0</v>
      </c>
      <c r="AC1963" s="372">
        <f t="shared" si="387"/>
        <v>0</v>
      </c>
      <c r="AD1963" s="372">
        <f t="shared" si="387"/>
        <v>0</v>
      </c>
      <c r="AE1963" s="372">
        <f t="shared" si="387"/>
        <v>0</v>
      </c>
      <c r="AF1963" s="346">
        <f t="shared" si="385"/>
        <v>0</v>
      </c>
      <c r="AG1963" s="346">
        <f>IF(C1963=Allgemeines!$C$12,SAV!$V1963-SAV!$AH1963,HLOOKUP(Allgemeines!$C$12-1,$AI$4:$AO$2000,ROW(C1963)-3,FALSE)-$AH1963)</f>
        <v>0</v>
      </c>
      <c r="AH1963" s="346">
        <f>HLOOKUP(Allgemeines!$C$12,$AI$4:$AO$2000,ROW(C1963)-3,FALSE)</f>
        <v>0</v>
      </c>
      <c r="AI1963" s="346">
        <f t="shared" si="376"/>
        <v>0</v>
      </c>
      <c r="AJ1963" s="346">
        <f t="shared" si="377"/>
        <v>0</v>
      </c>
      <c r="AK1963" s="346">
        <f t="shared" si="378"/>
        <v>0</v>
      </c>
      <c r="AL1963" s="346">
        <f t="shared" si="379"/>
        <v>0</v>
      </c>
      <c r="AM1963" s="346">
        <f t="shared" si="380"/>
        <v>0</v>
      </c>
      <c r="AN1963" s="346">
        <f t="shared" si="381"/>
        <v>0</v>
      </c>
      <c r="AO1963" s="346">
        <f t="shared" si="382"/>
        <v>0</v>
      </c>
    </row>
    <row r="1964" spans="1:41" x14ac:dyDescent="0.25">
      <c r="A1964" s="369"/>
      <c r="B1964" s="369"/>
      <c r="C1964" s="370"/>
      <c r="D1964" s="369"/>
      <c r="E1964" s="369"/>
      <c r="F1964" s="369"/>
      <c r="G1964" s="344">
        <f t="shared" si="383"/>
        <v>0</v>
      </c>
      <c r="H1964" s="369"/>
      <c r="I1964" s="369"/>
      <c r="J1964" s="369"/>
      <c r="K1964" s="369"/>
      <c r="L1964" s="369"/>
      <c r="M1964" s="369"/>
      <c r="N1964" s="369"/>
      <c r="O1964" s="369"/>
      <c r="P1964" s="371"/>
      <c r="Q1964" s="465">
        <f>IF(C1964&gt;Allgemeines!$C$12,0,SUM(G1964,H1964,J1964,K1964,M1964:N1964)-SUM(I1964,L1964,O1964:P1964))</f>
        <v>0</v>
      </c>
      <c r="R1964" s="369"/>
      <c r="S1964" s="369"/>
      <c r="T1964" s="369"/>
      <c r="U1964" s="369"/>
      <c r="V1964" s="344">
        <f t="shared" si="384"/>
        <v>0</v>
      </c>
      <c r="W1964" s="345">
        <f>IF(ISBLANK($B1964),0,VLOOKUP($B1964,Listen!$A$2:$C$45,2,FALSE))</f>
        <v>0</v>
      </c>
      <c r="X1964" s="345">
        <f>IF(ISBLANK($B1964),0,VLOOKUP($B1964,Listen!$A$2:$C$45,3,FALSE))</f>
        <v>0</v>
      </c>
      <c r="Y1964" s="372">
        <f t="shared" si="386"/>
        <v>0</v>
      </c>
      <c r="Z1964" s="372">
        <f t="shared" si="387"/>
        <v>0</v>
      </c>
      <c r="AA1964" s="372">
        <f t="shared" si="387"/>
        <v>0</v>
      </c>
      <c r="AB1964" s="372">
        <f t="shared" si="387"/>
        <v>0</v>
      </c>
      <c r="AC1964" s="372">
        <f t="shared" si="387"/>
        <v>0</v>
      </c>
      <c r="AD1964" s="372">
        <f t="shared" si="387"/>
        <v>0</v>
      </c>
      <c r="AE1964" s="372">
        <f t="shared" si="387"/>
        <v>0</v>
      </c>
      <c r="AF1964" s="346">
        <f t="shared" si="385"/>
        <v>0</v>
      </c>
      <c r="AG1964" s="346">
        <f>IF(C1964=Allgemeines!$C$12,SAV!$V1964-SAV!$AH1964,HLOOKUP(Allgemeines!$C$12-1,$AI$4:$AO$2000,ROW(C1964)-3,FALSE)-$AH1964)</f>
        <v>0</v>
      </c>
      <c r="AH1964" s="346">
        <f>HLOOKUP(Allgemeines!$C$12,$AI$4:$AO$2000,ROW(C1964)-3,FALSE)</f>
        <v>0</v>
      </c>
      <c r="AI1964" s="346">
        <f t="shared" si="376"/>
        <v>0</v>
      </c>
      <c r="AJ1964" s="346">
        <f t="shared" si="377"/>
        <v>0</v>
      </c>
      <c r="AK1964" s="346">
        <f t="shared" si="378"/>
        <v>0</v>
      </c>
      <c r="AL1964" s="346">
        <f t="shared" si="379"/>
        <v>0</v>
      </c>
      <c r="AM1964" s="346">
        <f t="shared" si="380"/>
        <v>0</v>
      </c>
      <c r="AN1964" s="346">
        <f t="shared" si="381"/>
        <v>0</v>
      </c>
      <c r="AO1964" s="346">
        <f t="shared" si="382"/>
        <v>0</v>
      </c>
    </row>
    <row r="1965" spans="1:41" x14ac:dyDescent="0.25">
      <c r="A1965" s="369"/>
      <c r="B1965" s="369"/>
      <c r="C1965" s="370"/>
      <c r="D1965" s="369"/>
      <c r="E1965" s="369"/>
      <c r="F1965" s="369"/>
      <c r="G1965" s="344">
        <f t="shared" si="383"/>
        <v>0</v>
      </c>
      <c r="H1965" s="369"/>
      <c r="I1965" s="369"/>
      <c r="J1965" s="369"/>
      <c r="K1965" s="369"/>
      <c r="L1965" s="369"/>
      <c r="M1965" s="369"/>
      <c r="N1965" s="369"/>
      <c r="O1965" s="369"/>
      <c r="P1965" s="371"/>
      <c r="Q1965" s="465">
        <f>IF(C1965&gt;Allgemeines!$C$12,0,SUM(G1965,H1965,J1965,K1965,M1965:N1965)-SUM(I1965,L1965,O1965:P1965))</f>
        <v>0</v>
      </c>
      <c r="R1965" s="369"/>
      <c r="S1965" s="369"/>
      <c r="T1965" s="369"/>
      <c r="U1965" s="369"/>
      <c r="V1965" s="344">
        <f t="shared" si="384"/>
        <v>0</v>
      </c>
      <c r="W1965" s="345">
        <f>IF(ISBLANK($B1965),0,VLOOKUP($B1965,Listen!$A$2:$C$45,2,FALSE))</f>
        <v>0</v>
      </c>
      <c r="X1965" s="345">
        <f>IF(ISBLANK($B1965),0,VLOOKUP($B1965,Listen!$A$2:$C$45,3,FALSE))</f>
        <v>0</v>
      </c>
      <c r="Y1965" s="372">
        <f t="shared" si="386"/>
        <v>0</v>
      </c>
      <c r="Z1965" s="372">
        <f t="shared" si="387"/>
        <v>0</v>
      </c>
      <c r="AA1965" s="372">
        <f t="shared" si="387"/>
        <v>0</v>
      </c>
      <c r="AB1965" s="372">
        <f t="shared" si="387"/>
        <v>0</v>
      </c>
      <c r="AC1965" s="372">
        <f t="shared" si="387"/>
        <v>0</v>
      </c>
      <c r="AD1965" s="372">
        <f t="shared" si="387"/>
        <v>0</v>
      </c>
      <c r="AE1965" s="372">
        <f t="shared" si="387"/>
        <v>0</v>
      </c>
      <c r="AF1965" s="346">
        <f t="shared" si="385"/>
        <v>0</v>
      </c>
      <c r="AG1965" s="346">
        <f>IF(C1965=Allgemeines!$C$12,SAV!$V1965-SAV!$AH1965,HLOOKUP(Allgemeines!$C$12-1,$AI$4:$AO$2000,ROW(C1965)-3,FALSE)-$AH1965)</f>
        <v>0</v>
      </c>
      <c r="AH1965" s="346">
        <f>HLOOKUP(Allgemeines!$C$12,$AI$4:$AO$2000,ROW(C1965)-3,FALSE)</f>
        <v>0</v>
      </c>
      <c r="AI1965" s="346">
        <f t="shared" si="376"/>
        <v>0</v>
      </c>
      <c r="AJ1965" s="346">
        <f t="shared" si="377"/>
        <v>0</v>
      </c>
      <c r="AK1965" s="346">
        <f t="shared" si="378"/>
        <v>0</v>
      </c>
      <c r="AL1965" s="346">
        <f t="shared" si="379"/>
        <v>0</v>
      </c>
      <c r="AM1965" s="346">
        <f t="shared" si="380"/>
        <v>0</v>
      </c>
      <c r="AN1965" s="346">
        <f t="shared" si="381"/>
        <v>0</v>
      </c>
      <c r="AO1965" s="346">
        <f t="shared" si="382"/>
        <v>0</v>
      </c>
    </row>
    <row r="1966" spans="1:41" x14ac:dyDescent="0.25">
      <c r="A1966" s="369"/>
      <c r="B1966" s="369"/>
      <c r="C1966" s="370"/>
      <c r="D1966" s="369"/>
      <c r="E1966" s="369"/>
      <c r="F1966" s="369"/>
      <c r="G1966" s="344">
        <f t="shared" si="383"/>
        <v>0</v>
      </c>
      <c r="H1966" s="369"/>
      <c r="I1966" s="369"/>
      <c r="J1966" s="369"/>
      <c r="K1966" s="369"/>
      <c r="L1966" s="369"/>
      <c r="M1966" s="369"/>
      <c r="N1966" s="369"/>
      <c r="O1966" s="369"/>
      <c r="P1966" s="371"/>
      <c r="Q1966" s="465">
        <f>IF(C1966&gt;Allgemeines!$C$12,0,SUM(G1966,H1966,J1966,K1966,M1966:N1966)-SUM(I1966,L1966,O1966:P1966))</f>
        <v>0</v>
      </c>
      <c r="R1966" s="369"/>
      <c r="S1966" s="369"/>
      <c r="T1966" s="369"/>
      <c r="U1966" s="369"/>
      <c r="V1966" s="344">
        <f t="shared" si="384"/>
        <v>0</v>
      </c>
      <c r="W1966" s="345">
        <f>IF(ISBLANK($B1966),0,VLOOKUP($B1966,Listen!$A$2:$C$45,2,FALSE))</f>
        <v>0</v>
      </c>
      <c r="X1966" s="345">
        <f>IF(ISBLANK($B1966),0,VLOOKUP($B1966,Listen!$A$2:$C$45,3,FALSE))</f>
        <v>0</v>
      </c>
      <c r="Y1966" s="372">
        <f t="shared" si="386"/>
        <v>0</v>
      </c>
      <c r="Z1966" s="372">
        <f t="shared" si="387"/>
        <v>0</v>
      </c>
      <c r="AA1966" s="372">
        <f t="shared" si="387"/>
        <v>0</v>
      </c>
      <c r="AB1966" s="372">
        <f t="shared" si="387"/>
        <v>0</v>
      </c>
      <c r="AC1966" s="372">
        <f t="shared" si="387"/>
        <v>0</v>
      </c>
      <c r="AD1966" s="372">
        <f t="shared" si="387"/>
        <v>0</v>
      </c>
      <c r="AE1966" s="372">
        <f t="shared" si="387"/>
        <v>0</v>
      </c>
      <c r="AF1966" s="346">
        <f t="shared" si="385"/>
        <v>0</v>
      </c>
      <c r="AG1966" s="346">
        <f>IF(C1966=Allgemeines!$C$12,SAV!$V1966-SAV!$AH1966,HLOOKUP(Allgemeines!$C$12-1,$AI$4:$AO$2000,ROW(C1966)-3,FALSE)-$AH1966)</f>
        <v>0</v>
      </c>
      <c r="AH1966" s="346">
        <f>HLOOKUP(Allgemeines!$C$12,$AI$4:$AO$2000,ROW(C1966)-3,FALSE)</f>
        <v>0</v>
      </c>
      <c r="AI1966" s="346">
        <f t="shared" si="376"/>
        <v>0</v>
      </c>
      <c r="AJ1966" s="346">
        <f t="shared" si="377"/>
        <v>0</v>
      </c>
      <c r="AK1966" s="346">
        <f t="shared" si="378"/>
        <v>0</v>
      </c>
      <c r="AL1966" s="346">
        <f t="shared" si="379"/>
        <v>0</v>
      </c>
      <c r="AM1966" s="346">
        <f t="shared" si="380"/>
        <v>0</v>
      </c>
      <c r="AN1966" s="346">
        <f t="shared" si="381"/>
        <v>0</v>
      </c>
      <c r="AO1966" s="346">
        <f t="shared" si="382"/>
        <v>0</v>
      </c>
    </row>
    <row r="1967" spans="1:41" x14ac:dyDescent="0.25">
      <c r="A1967" s="369"/>
      <c r="B1967" s="369"/>
      <c r="C1967" s="370"/>
      <c r="D1967" s="369"/>
      <c r="E1967" s="369"/>
      <c r="F1967" s="369"/>
      <c r="G1967" s="344">
        <f t="shared" si="383"/>
        <v>0</v>
      </c>
      <c r="H1967" s="369"/>
      <c r="I1967" s="369"/>
      <c r="J1967" s="369"/>
      <c r="K1967" s="369"/>
      <c r="L1967" s="369"/>
      <c r="M1967" s="369"/>
      <c r="N1967" s="369"/>
      <c r="O1967" s="369"/>
      <c r="P1967" s="371"/>
      <c r="Q1967" s="465">
        <f>IF(C1967&gt;Allgemeines!$C$12,0,SUM(G1967,H1967,J1967,K1967,M1967:N1967)-SUM(I1967,L1967,O1967:P1967))</f>
        <v>0</v>
      </c>
      <c r="R1967" s="369"/>
      <c r="S1967" s="369"/>
      <c r="T1967" s="369"/>
      <c r="U1967" s="369"/>
      <c r="V1967" s="344">
        <f t="shared" si="384"/>
        <v>0</v>
      </c>
      <c r="W1967" s="345">
        <f>IF(ISBLANK($B1967),0,VLOOKUP($B1967,Listen!$A$2:$C$45,2,FALSE))</f>
        <v>0</v>
      </c>
      <c r="X1967" s="345">
        <f>IF(ISBLANK($B1967),0,VLOOKUP($B1967,Listen!$A$2:$C$45,3,FALSE))</f>
        <v>0</v>
      </c>
      <c r="Y1967" s="372">
        <f t="shared" si="386"/>
        <v>0</v>
      </c>
      <c r="Z1967" s="372">
        <f t="shared" si="387"/>
        <v>0</v>
      </c>
      <c r="AA1967" s="372">
        <f t="shared" si="387"/>
        <v>0</v>
      </c>
      <c r="AB1967" s="372">
        <f t="shared" si="387"/>
        <v>0</v>
      </c>
      <c r="AC1967" s="372">
        <f t="shared" si="387"/>
        <v>0</v>
      </c>
      <c r="AD1967" s="372">
        <f t="shared" si="387"/>
        <v>0</v>
      </c>
      <c r="AE1967" s="372">
        <f t="shared" si="387"/>
        <v>0</v>
      </c>
      <c r="AF1967" s="346">
        <f t="shared" si="385"/>
        <v>0</v>
      </c>
      <c r="AG1967" s="346">
        <f>IF(C1967=Allgemeines!$C$12,SAV!$V1967-SAV!$AH1967,HLOOKUP(Allgemeines!$C$12-1,$AI$4:$AO$2000,ROW(C1967)-3,FALSE)-$AH1967)</f>
        <v>0</v>
      </c>
      <c r="AH1967" s="346">
        <f>HLOOKUP(Allgemeines!$C$12,$AI$4:$AO$2000,ROW(C1967)-3,FALSE)</f>
        <v>0</v>
      </c>
      <c r="AI1967" s="346">
        <f t="shared" si="376"/>
        <v>0</v>
      </c>
      <c r="AJ1967" s="346">
        <f t="shared" si="377"/>
        <v>0</v>
      </c>
      <c r="AK1967" s="346">
        <f t="shared" si="378"/>
        <v>0</v>
      </c>
      <c r="AL1967" s="346">
        <f t="shared" si="379"/>
        <v>0</v>
      </c>
      <c r="AM1967" s="346">
        <f t="shared" si="380"/>
        <v>0</v>
      </c>
      <c r="AN1967" s="346">
        <f t="shared" si="381"/>
        <v>0</v>
      </c>
      <c r="AO1967" s="346">
        <f t="shared" si="382"/>
        <v>0</v>
      </c>
    </row>
    <row r="1968" spans="1:41" x14ac:dyDescent="0.25">
      <c r="A1968" s="369"/>
      <c r="B1968" s="369"/>
      <c r="C1968" s="370"/>
      <c r="D1968" s="369"/>
      <c r="E1968" s="369"/>
      <c r="F1968" s="369"/>
      <c r="G1968" s="344">
        <f t="shared" si="383"/>
        <v>0</v>
      </c>
      <c r="H1968" s="369"/>
      <c r="I1968" s="369"/>
      <c r="J1968" s="369"/>
      <c r="K1968" s="369"/>
      <c r="L1968" s="369"/>
      <c r="M1968" s="369"/>
      <c r="N1968" s="369"/>
      <c r="O1968" s="369"/>
      <c r="P1968" s="371"/>
      <c r="Q1968" s="465">
        <f>IF(C1968&gt;Allgemeines!$C$12,0,SUM(G1968,H1968,J1968,K1968,M1968:N1968)-SUM(I1968,L1968,O1968:P1968))</f>
        <v>0</v>
      </c>
      <c r="R1968" s="369"/>
      <c r="S1968" s="369"/>
      <c r="T1968" s="369"/>
      <c r="U1968" s="369"/>
      <c r="V1968" s="344">
        <f t="shared" si="384"/>
        <v>0</v>
      </c>
      <c r="W1968" s="345">
        <f>IF(ISBLANK($B1968),0,VLOOKUP($B1968,Listen!$A$2:$C$45,2,FALSE))</f>
        <v>0</v>
      </c>
      <c r="X1968" s="345">
        <f>IF(ISBLANK($B1968),0,VLOOKUP($B1968,Listen!$A$2:$C$45,3,FALSE))</f>
        <v>0</v>
      </c>
      <c r="Y1968" s="372">
        <f t="shared" si="386"/>
        <v>0</v>
      </c>
      <c r="Z1968" s="372">
        <f t="shared" si="387"/>
        <v>0</v>
      </c>
      <c r="AA1968" s="372">
        <f t="shared" si="387"/>
        <v>0</v>
      </c>
      <c r="AB1968" s="372">
        <f t="shared" si="387"/>
        <v>0</v>
      </c>
      <c r="AC1968" s="372">
        <f t="shared" si="387"/>
        <v>0</v>
      </c>
      <c r="AD1968" s="372">
        <f t="shared" si="387"/>
        <v>0</v>
      </c>
      <c r="AE1968" s="372">
        <f t="shared" si="387"/>
        <v>0</v>
      </c>
      <c r="AF1968" s="346">
        <f t="shared" si="385"/>
        <v>0</v>
      </c>
      <c r="AG1968" s="346">
        <f>IF(C1968=Allgemeines!$C$12,SAV!$V1968-SAV!$AH1968,HLOOKUP(Allgemeines!$C$12-1,$AI$4:$AO$2000,ROW(C1968)-3,FALSE)-$AH1968)</f>
        <v>0</v>
      </c>
      <c r="AH1968" s="346">
        <f>HLOOKUP(Allgemeines!$C$12,$AI$4:$AO$2000,ROW(C1968)-3,FALSE)</f>
        <v>0</v>
      </c>
      <c r="AI1968" s="346">
        <f t="shared" si="376"/>
        <v>0</v>
      </c>
      <c r="AJ1968" s="346">
        <f t="shared" si="377"/>
        <v>0</v>
      </c>
      <c r="AK1968" s="346">
        <f t="shared" si="378"/>
        <v>0</v>
      </c>
      <c r="AL1968" s="346">
        <f t="shared" si="379"/>
        <v>0</v>
      </c>
      <c r="AM1968" s="346">
        <f t="shared" si="380"/>
        <v>0</v>
      </c>
      <c r="AN1968" s="346">
        <f t="shared" si="381"/>
        <v>0</v>
      </c>
      <c r="AO1968" s="346">
        <f t="shared" si="382"/>
        <v>0</v>
      </c>
    </row>
    <row r="1969" spans="1:41" x14ac:dyDescent="0.25">
      <c r="A1969" s="369"/>
      <c r="B1969" s="369"/>
      <c r="C1969" s="370"/>
      <c r="D1969" s="369"/>
      <c r="E1969" s="369"/>
      <c r="F1969" s="369"/>
      <c r="G1969" s="344">
        <f t="shared" si="383"/>
        <v>0</v>
      </c>
      <c r="H1969" s="369"/>
      <c r="I1969" s="369"/>
      <c r="J1969" s="369"/>
      <c r="K1969" s="369"/>
      <c r="L1969" s="369"/>
      <c r="M1969" s="369"/>
      <c r="N1969" s="369"/>
      <c r="O1969" s="369"/>
      <c r="P1969" s="371"/>
      <c r="Q1969" s="465">
        <f>IF(C1969&gt;Allgemeines!$C$12,0,SUM(G1969,H1969,J1969,K1969,M1969:N1969)-SUM(I1969,L1969,O1969:P1969))</f>
        <v>0</v>
      </c>
      <c r="R1969" s="369"/>
      <c r="S1969" s="369"/>
      <c r="T1969" s="369"/>
      <c r="U1969" s="369"/>
      <c r="V1969" s="344">
        <f t="shared" si="384"/>
        <v>0</v>
      </c>
      <c r="W1969" s="345">
        <f>IF(ISBLANK($B1969),0,VLOOKUP($B1969,Listen!$A$2:$C$45,2,FALSE))</f>
        <v>0</v>
      </c>
      <c r="X1969" s="345">
        <f>IF(ISBLANK($B1969),0,VLOOKUP($B1969,Listen!$A$2:$C$45,3,FALSE))</f>
        <v>0</v>
      </c>
      <c r="Y1969" s="372">
        <f t="shared" si="386"/>
        <v>0</v>
      </c>
      <c r="Z1969" s="372">
        <f t="shared" si="387"/>
        <v>0</v>
      </c>
      <c r="AA1969" s="372">
        <f t="shared" si="387"/>
        <v>0</v>
      </c>
      <c r="AB1969" s="372">
        <f t="shared" si="387"/>
        <v>0</v>
      </c>
      <c r="AC1969" s="372">
        <f t="shared" si="387"/>
        <v>0</v>
      </c>
      <c r="AD1969" s="372">
        <f t="shared" si="387"/>
        <v>0</v>
      </c>
      <c r="AE1969" s="372">
        <f t="shared" si="387"/>
        <v>0</v>
      </c>
      <c r="AF1969" s="346">
        <f t="shared" si="385"/>
        <v>0</v>
      </c>
      <c r="AG1969" s="346">
        <f>IF(C1969=Allgemeines!$C$12,SAV!$V1969-SAV!$AH1969,HLOOKUP(Allgemeines!$C$12-1,$AI$4:$AO$2000,ROW(C1969)-3,FALSE)-$AH1969)</f>
        <v>0</v>
      </c>
      <c r="AH1969" s="346">
        <f>HLOOKUP(Allgemeines!$C$12,$AI$4:$AO$2000,ROW(C1969)-3,FALSE)</f>
        <v>0</v>
      </c>
      <c r="AI1969" s="346">
        <f t="shared" si="376"/>
        <v>0</v>
      </c>
      <c r="AJ1969" s="346">
        <f t="shared" si="377"/>
        <v>0</v>
      </c>
      <c r="AK1969" s="346">
        <f t="shared" si="378"/>
        <v>0</v>
      </c>
      <c r="AL1969" s="346">
        <f t="shared" si="379"/>
        <v>0</v>
      </c>
      <c r="AM1969" s="346">
        <f t="shared" si="380"/>
        <v>0</v>
      </c>
      <c r="AN1969" s="346">
        <f t="shared" si="381"/>
        <v>0</v>
      </c>
      <c r="AO1969" s="346">
        <f t="shared" si="382"/>
        <v>0</v>
      </c>
    </row>
    <row r="1970" spans="1:41" x14ac:dyDescent="0.25">
      <c r="A1970" s="369"/>
      <c r="B1970" s="369"/>
      <c r="C1970" s="370"/>
      <c r="D1970" s="369"/>
      <c r="E1970" s="369"/>
      <c r="F1970" s="369"/>
      <c r="G1970" s="344">
        <f t="shared" si="383"/>
        <v>0</v>
      </c>
      <c r="H1970" s="369"/>
      <c r="I1970" s="369"/>
      <c r="J1970" s="369"/>
      <c r="K1970" s="369"/>
      <c r="L1970" s="369"/>
      <c r="M1970" s="369"/>
      <c r="N1970" s="369"/>
      <c r="O1970" s="369"/>
      <c r="P1970" s="371"/>
      <c r="Q1970" s="465">
        <f>IF(C1970&gt;Allgemeines!$C$12,0,SUM(G1970,H1970,J1970,K1970,M1970:N1970)-SUM(I1970,L1970,O1970:P1970))</f>
        <v>0</v>
      </c>
      <c r="R1970" s="369"/>
      <c r="S1970" s="369"/>
      <c r="T1970" s="369"/>
      <c r="U1970" s="369"/>
      <c r="V1970" s="344">
        <f t="shared" si="384"/>
        <v>0</v>
      </c>
      <c r="W1970" s="345">
        <f>IF(ISBLANK($B1970),0,VLOOKUP($B1970,Listen!$A$2:$C$45,2,FALSE))</f>
        <v>0</v>
      </c>
      <c r="X1970" s="345">
        <f>IF(ISBLANK($B1970),0,VLOOKUP($B1970,Listen!$A$2:$C$45,3,FALSE))</f>
        <v>0</v>
      </c>
      <c r="Y1970" s="372">
        <f t="shared" si="386"/>
        <v>0</v>
      </c>
      <c r="Z1970" s="372">
        <f t="shared" si="387"/>
        <v>0</v>
      </c>
      <c r="AA1970" s="372">
        <f t="shared" si="387"/>
        <v>0</v>
      </c>
      <c r="AB1970" s="372">
        <f t="shared" si="387"/>
        <v>0</v>
      </c>
      <c r="AC1970" s="372">
        <f t="shared" si="387"/>
        <v>0</v>
      </c>
      <c r="AD1970" s="372">
        <f t="shared" si="387"/>
        <v>0</v>
      </c>
      <c r="AE1970" s="372">
        <f t="shared" si="387"/>
        <v>0</v>
      </c>
      <c r="AF1970" s="346">
        <f t="shared" si="385"/>
        <v>0</v>
      </c>
      <c r="AG1970" s="346">
        <f>IF(C1970=Allgemeines!$C$12,SAV!$V1970-SAV!$AH1970,HLOOKUP(Allgemeines!$C$12-1,$AI$4:$AO$2000,ROW(C1970)-3,FALSE)-$AH1970)</f>
        <v>0</v>
      </c>
      <c r="AH1970" s="346">
        <f>HLOOKUP(Allgemeines!$C$12,$AI$4:$AO$2000,ROW(C1970)-3,FALSE)</f>
        <v>0</v>
      </c>
      <c r="AI1970" s="346">
        <f t="shared" si="376"/>
        <v>0</v>
      </c>
      <c r="AJ1970" s="346">
        <f t="shared" si="377"/>
        <v>0</v>
      </c>
      <c r="AK1970" s="346">
        <f t="shared" si="378"/>
        <v>0</v>
      </c>
      <c r="AL1970" s="346">
        <f t="shared" si="379"/>
        <v>0</v>
      </c>
      <c r="AM1970" s="346">
        <f t="shared" si="380"/>
        <v>0</v>
      </c>
      <c r="AN1970" s="346">
        <f t="shared" si="381"/>
        <v>0</v>
      </c>
      <c r="AO1970" s="346">
        <f t="shared" si="382"/>
        <v>0</v>
      </c>
    </row>
    <row r="1971" spans="1:41" x14ac:dyDescent="0.25">
      <c r="A1971" s="369"/>
      <c r="B1971" s="369"/>
      <c r="C1971" s="370"/>
      <c r="D1971" s="369"/>
      <c r="E1971" s="369"/>
      <c r="F1971" s="369"/>
      <c r="G1971" s="344">
        <f t="shared" si="383"/>
        <v>0</v>
      </c>
      <c r="H1971" s="369"/>
      <c r="I1971" s="369"/>
      <c r="J1971" s="369"/>
      <c r="K1971" s="369"/>
      <c r="L1971" s="369"/>
      <c r="M1971" s="369"/>
      <c r="N1971" s="369"/>
      <c r="O1971" s="369"/>
      <c r="P1971" s="371"/>
      <c r="Q1971" s="465">
        <f>IF(C1971&gt;Allgemeines!$C$12,0,SUM(G1971,H1971,J1971,K1971,M1971:N1971)-SUM(I1971,L1971,O1971:P1971))</f>
        <v>0</v>
      </c>
      <c r="R1971" s="369"/>
      <c r="S1971" s="369"/>
      <c r="T1971" s="369"/>
      <c r="U1971" s="369"/>
      <c r="V1971" s="344">
        <f t="shared" si="384"/>
        <v>0</v>
      </c>
      <c r="W1971" s="345">
        <f>IF(ISBLANK($B1971),0,VLOOKUP($B1971,Listen!$A$2:$C$45,2,FALSE))</f>
        <v>0</v>
      </c>
      <c r="X1971" s="345">
        <f>IF(ISBLANK($B1971),0,VLOOKUP($B1971,Listen!$A$2:$C$45,3,FALSE))</f>
        <v>0</v>
      </c>
      <c r="Y1971" s="372">
        <f t="shared" si="386"/>
        <v>0</v>
      </c>
      <c r="Z1971" s="372">
        <f t="shared" si="387"/>
        <v>0</v>
      </c>
      <c r="AA1971" s="372">
        <f t="shared" si="387"/>
        <v>0</v>
      </c>
      <c r="AB1971" s="372">
        <f t="shared" si="387"/>
        <v>0</v>
      </c>
      <c r="AC1971" s="372">
        <f t="shared" si="387"/>
        <v>0</v>
      </c>
      <c r="AD1971" s="372">
        <f t="shared" si="387"/>
        <v>0</v>
      </c>
      <c r="AE1971" s="372">
        <f t="shared" si="387"/>
        <v>0</v>
      </c>
      <c r="AF1971" s="346">
        <f t="shared" si="385"/>
        <v>0</v>
      </c>
      <c r="AG1971" s="346">
        <f>IF(C1971=Allgemeines!$C$12,SAV!$V1971-SAV!$AH1971,HLOOKUP(Allgemeines!$C$12-1,$AI$4:$AO$2000,ROW(C1971)-3,FALSE)-$AH1971)</f>
        <v>0</v>
      </c>
      <c r="AH1971" s="346">
        <f>HLOOKUP(Allgemeines!$C$12,$AI$4:$AO$2000,ROW(C1971)-3,FALSE)</f>
        <v>0</v>
      </c>
      <c r="AI1971" s="346">
        <f t="shared" si="376"/>
        <v>0</v>
      </c>
      <c r="AJ1971" s="346">
        <f t="shared" si="377"/>
        <v>0</v>
      </c>
      <c r="AK1971" s="346">
        <f t="shared" si="378"/>
        <v>0</v>
      </c>
      <c r="AL1971" s="346">
        <f t="shared" si="379"/>
        <v>0</v>
      </c>
      <c r="AM1971" s="346">
        <f t="shared" si="380"/>
        <v>0</v>
      </c>
      <c r="AN1971" s="346">
        <f t="shared" si="381"/>
        <v>0</v>
      </c>
      <c r="AO1971" s="346">
        <f t="shared" si="382"/>
        <v>0</v>
      </c>
    </row>
    <row r="1972" spans="1:41" x14ac:dyDescent="0.25">
      <c r="A1972" s="369"/>
      <c r="B1972" s="369"/>
      <c r="C1972" s="370"/>
      <c r="D1972" s="369"/>
      <c r="E1972" s="369"/>
      <c r="F1972" s="369"/>
      <c r="G1972" s="344">
        <f t="shared" si="383"/>
        <v>0</v>
      </c>
      <c r="H1972" s="369"/>
      <c r="I1972" s="369"/>
      <c r="J1972" s="369"/>
      <c r="K1972" s="369"/>
      <c r="L1972" s="369"/>
      <c r="M1972" s="369"/>
      <c r="N1972" s="369"/>
      <c r="O1972" s="369"/>
      <c r="P1972" s="371"/>
      <c r="Q1972" s="465">
        <f>IF(C1972&gt;Allgemeines!$C$12,0,SUM(G1972,H1972,J1972,K1972,M1972:N1972)-SUM(I1972,L1972,O1972:P1972))</f>
        <v>0</v>
      </c>
      <c r="R1972" s="369"/>
      <c r="S1972" s="369"/>
      <c r="T1972" s="369"/>
      <c r="U1972" s="369"/>
      <c r="V1972" s="344">
        <f t="shared" si="384"/>
        <v>0</v>
      </c>
      <c r="W1972" s="345">
        <f>IF(ISBLANK($B1972),0,VLOOKUP($B1972,Listen!$A$2:$C$45,2,FALSE))</f>
        <v>0</v>
      </c>
      <c r="X1972" s="345">
        <f>IF(ISBLANK($B1972),0,VLOOKUP($B1972,Listen!$A$2:$C$45,3,FALSE))</f>
        <v>0</v>
      </c>
      <c r="Y1972" s="372">
        <f t="shared" si="386"/>
        <v>0</v>
      </c>
      <c r="Z1972" s="372">
        <f t="shared" si="387"/>
        <v>0</v>
      </c>
      <c r="AA1972" s="372">
        <f t="shared" si="387"/>
        <v>0</v>
      </c>
      <c r="AB1972" s="372">
        <f t="shared" si="387"/>
        <v>0</v>
      </c>
      <c r="AC1972" s="372">
        <f t="shared" si="387"/>
        <v>0</v>
      </c>
      <c r="AD1972" s="372">
        <f t="shared" si="387"/>
        <v>0</v>
      </c>
      <c r="AE1972" s="372">
        <f t="shared" si="387"/>
        <v>0</v>
      </c>
      <c r="AF1972" s="346">
        <f t="shared" si="385"/>
        <v>0</v>
      </c>
      <c r="AG1972" s="346">
        <f>IF(C1972=Allgemeines!$C$12,SAV!$V1972-SAV!$AH1972,HLOOKUP(Allgemeines!$C$12-1,$AI$4:$AO$2000,ROW(C1972)-3,FALSE)-$AH1972)</f>
        <v>0</v>
      </c>
      <c r="AH1972" s="346">
        <f>HLOOKUP(Allgemeines!$C$12,$AI$4:$AO$2000,ROW(C1972)-3,FALSE)</f>
        <v>0</v>
      </c>
      <c r="AI1972" s="346">
        <f t="shared" si="376"/>
        <v>0</v>
      </c>
      <c r="AJ1972" s="346">
        <f t="shared" si="377"/>
        <v>0</v>
      </c>
      <c r="AK1972" s="346">
        <f t="shared" si="378"/>
        <v>0</v>
      </c>
      <c r="AL1972" s="346">
        <f t="shared" si="379"/>
        <v>0</v>
      </c>
      <c r="AM1972" s="346">
        <f t="shared" si="380"/>
        <v>0</v>
      </c>
      <c r="AN1972" s="346">
        <f t="shared" si="381"/>
        <v>0</v>
      </c>
      <c r="AO1972" s="346">
        <f t="shared" si="382"/>
        <v>0</v>
      </c>
    </row>
    <row r="1973" spans="1:41" x14ac:dyDescent="0.25">
      <c r="A1973" s="369"/>
      <c r="B1973" s="369"/>
      <c r="C1973" s="370"/>
      <c r="D1973" s="369"/>
      <c r="E1973" s="369"/>
      <c r="F1973" s="369"/>
      <c r="G1973" s="344">
        <f t="shared" si="383"/>
        <v>0</v>
      </c>
      <c r="H1973" s="369"/>
      <c r="I1973" s="369"/>
      <c r="J1973" s="369"/>
      <c r="K1973" s="369"/>
      <c r="L1973" s="369"/>
      <c r="M1973" s="369"/>
      <c r="N1973" s="369"/>
      <c r="O1973" s="369"/>
      <c r="P1973" s="371"/>
      <c r="Q1973" s="465">
        <f>IF(C1973&gt;Allgemeines!$C$12,0,SUM(G1973,H1973,J1973,K1973,M1973:N1973)-SUM(I1973,L1973,O1973:P1973))</f>
        <v>0</v>
      </c>
      <c r="R1973" s="369"/>
      <c r="S1973" s="369"/>
      <c r="T1973" s="369"/>
      <c r="U1973" s="369"/>
      <c r="V1973" s="344">
        <f t="shared" si="384"/>
        <v>0</v>
      </c>
      <c r="W1973" s="345">
        <f>IF(ISBLANK($B1973),0,VLOOKUP($B1973,Listen!$A$2:$C$45,2,FALSE))</f>
        <v>0</v>
      </c>
      <c r="X1973" s="345">
        <f>IF(ISBLANK($B1973),0,VLOOKUP($B1973,Listen!$A$2:$C$45,3,FALSE))</f>
        <v>0</v>
      </c>
      <c r="Y1973" s="372">
        <f t="shared" si="386"/>
        <v>0</v>
      </c>
      <c r="Z1973" s="372">
        <f t="shared" si="387"/>
        <v>0</v>
      </c>
      <c r="AA1973" s="372">
        <f t="shared" si="387"/>
        <v>0</v>
      </c>
      <c r="AB1973" s="372">
        <f t="shared" si="387"/>
        <v>0</v>
      </c>
      <c r="AC1973" s="372">
        <f t="shared" si="387"/>
        <v>0</v>
      </c>
      <c r="AD1973" s="372">
        <f t="shared" si="387"/>
        <v>0</v>
      </c>
      <c r="AE1973" s="372">
        <f t="shared" si="387"/>
        <v>0</v>
      </c>
      <c r="AF1973" s="346">
        <f t="shared" si="385"/>
        <v>0</v>
      </c>
      <c r="AG1973" s="346">
        <f>IF(C1973=Allgemeines!$C$12,SAV!$V1973-SAV!$AH1973,HLOOKUP(Allgemeines!$C$12-1,$AI$4:$AO$2000,ROW(C1973)-3,FALSE)-$AH1973)</f>
        <v>0</v>
      </c>
      <c r="AH1973" s="346">
        <f>HLOOKUP(Allgemeines!$C$12,$AI$4:$AO$2000,ROW(C1973)-3,FALSE)</f>
        <v>0</v>
      </c>
      <c r="AI1973" s="346">
        <f t="shared" si="376"/>
        <v>0</v>
      </c>
      <c r="AJ1973" s="346">
        <f t="shared" si="377"/>
        <v>0</v>
      </c>
      <c r="AK1973" s="346">
        <f t="shared" si="378"/>
        <v>0</v>
      </c>
      <c r="AL1973" s="346">
        <f t="shared" si="379"/>
        <v>0</v>
      </c>
      <c r="AM1973" s="346">
        <f t="shared" si="380"/>
        <v>0</v>
      </c>
      <c r="AN1973" s="346">
        <f t="shared" si="381"/>
        <v>0</v>
      </c>
      <c r="AO1973" s="346">
        <f t="shared" si="382"/>
        <v>0</v>
      </c>
    </row>
    <row r="1974" spans="1:41" x14ac:dyDescent="0.25">
      <c r="A1974" s="369"/>
      <c r="B1974" s="369"/>
      <c r="C1974" s="370"/>
      <c r="D1974" s="369"/>
      <c r="E1974" s="369"/>
      <c r="F1974" s="369"/>
      <c r="G1974" s="344">
        <f t="shared" si="383"/>
        <v>0</v>
      </c>
      <c r="H1974" s="369"/>
      <c r="I1974" s="369"/>
      <c r="J1974" s="369"/>
      <c r="K1974" s="369"/>
      <c r="L1974" s="369"/>
      <c r="M1974" s="369"/>
      <c r="N1974" s="369"/>
      <c r="O1974" s="369"/>
      <c r="P1974" s="371"/>
      <c r="Q1974" s="465">
        <f>IF(C1974&gt;Allgemeines!$C$12,0,SUM(G1974,H1974,J1974,K1974,M1974:N1974)-SUM(I1974,L1974,O1974:P1974))</f>
        <v>0</v>
      </c>
      <c r="R1974" s="369"/>
      <c r="S1974" s="369"/>
      <c r="T1974" s="369"/>
      <c r="U1974" s="369"/>
      <c r="V1974" s="344">
        <f t="shared" si="384"/>
        <v>0</v>
      </c>
      <c r="W1974" s="345">
        <f>IF(ISBLANK($B1974),0,VLOOKUP($B1974,Listen!$A$2:$C$45,2,FALSE))</f>
        <v>0</v>
      </c>
      <c r="X1974" s="345">
        <f>IF(ISBLANK($B1974),0,VLOOKUP($B1974,Listen!$A$2:$C$45,3,FALSE))</f>
        <v>0</v>
      </c>
      <c r="Y1974" s="372">
        <f t="shared" si="386"/>
        <v>0</v>
      </c>
      <c r="Z1974" s="372">
        <f t="shared" si="387"/>
        <v>0</v>
      </c>
      <c r="AA1974" s="372">
        <f t="shared" si="387"/>
        <v>0</v>
      </c>
      <c r="AB1974" s="372">
        <f t="shared" si="387"/>
        <v>0</v>
      </c>
      <c r="AC1974" s="372">
        <f t="shared" si="387"/>
        <v>0</v>
      </c>
      <c r="AD1974" s="372">
        <f t="shared" si="387"/>
        <v>0</v>
      </c>
      <c r="AE1974" s="372">
        <f t="shared" si="387"/>
        <v>0</v>
      </c>
      <c r="AF1974" s="346">
        <f t="shared" si="385"/>
        <v>0</v>
      </c>
      <c r="AG1974" s="346">
        <f>IF(C1974=Allgemeines!$C$12,SAV!$V1974-SAV!$AH1974,HLOOKUP(Allgemeines!$C$12-1,$AI$4:$AO$2000,ROW(C1974)-3,FALSE)-$AH1974)</f>
        <v>0</v>
      </c>
      <c r="AH1974" s="346">
        <f>HLOOKUP(Allgemeines!$C$12,$AI$4:$AO$2000,ROW(C1974)-3,FALSE)</f>
        <v>0</v>
      </c>
      <c r="AI1974" s="346">
        <f t="shared" si="376"/>
        <v>0</v>
      </c>
      <c r="AJ1974" s="346">
        <f t="shared" si="377"/>
        <v>0</v>
      </c>
      <c r="AK1974" s="346">
        <f t="shared" si="378"/>
        <v>0</v>
      </c>
      <c r="AL1974" s="346">
        <f t="shared" si="379"/>
        <v>0</v>
      </c>
      <c r="AM1974" s="346">
        <f t="shared" si="380"/>
        <v>0</v>
      </c>
      <c r="AN1974" s="346">
        <f t="shared" si="381"/>
        <v>0</v>
      </c>
      <c r="AO1974" s="346">
        <f t="shared" si="382"/>
        <v>0</v>
      </c>
    </row>
    <row r="1975" spans="1:41" x14ac:dyDescent="0.25">
      <c r="A1975" s="369"/>
      <c r="B1975" s="369"/>
      <c r="C1975" s="370"/>
      <c r="D1975" s="369"/>
      <c r="E1975" s="369"/>
      <c r="F1975" s="369"/>
      <c r="G1975" s="344">
        <f t="shared" si="383"/>
        <v>0</v>
      </c>
      <c r="H1975" s="369"/>
      <c r="I1975" s="369"/>
      <c r="J1975" s="369"/>
      <c r="K1975" s="369"/>
      <c r="L1975" s="369"/>
      <c r="M1975" s="369"/>
      <c r="N1975" s="369"/>
      <c r="O1975" s="369"/>
      <c r="P1975" s="371"/>
      <c r="Q1975" s="465">
        <f>IF(C1975&gt;Allgemeines!$C$12,0,SUM(G1975,H1975,J1975,K1975,M1975:N1975)-SUM(I1975,L1975,O1975:P1975))</f>
        <v>0</v>
      </c>
      <c r="R1975" s="369"/>
      <c r="S1975" s="369"/>
      <c r="T1975" s="369"/>
      <c r="U1975" s="369"/>
      <c r="V1975" s="344">
        <f t="shared" si="384"/>
        <v>0</v>
      </c>
      <c r="W1975" s="345">
        <f>IF(ISBLANK($B1975),0,VLOOKUP($B1975,Listen!$A$2:$C$45,2,FALSE))</f>
        <v>0</v>
      </c>
      <c r="X1975" s="345">
        <f>IF(ISBLANK($B1975),0,VLOOKUP($B1975,Listen!$A$2:$C$45,3,FALSE))</f>
        <v>0</v>
      </c>
      <c r="Y1975" s="372">
        <f t="shared" si="386"/>
        <v>0</v>
      </c>
      <c r="Z1975" s="372">
        <f t="shared" si="387"/>
        <v>0</v>
      </c>
      <c r="AA1975" s="372">
        <f t="shared" si="387"/>
        <v>0</v>
      </c>
      <c r="AB1975" s="372">
        <f t="shared" si="387"/>
        <v>0</v>
      </c>
      <c r="AC1975" s="372">
        <f t="shared" si="387"/>
        <v>0</v>
      </c>
      <c r="AD1975" s="372">
        <f t="shared" si="387"/>
        <v>0</v>
      </c>
      <c r="AE1975" s="372">
        <f t="shared" si="387"/>
        <v>0</v>
      </c>
      <c r="AF1975" s="346">
        <f t="shared" si="385"/>
        <v>0</v>
      </c>
      <c r="AG1975" s="346">
        <f>IF(C1975=Allgemeines!$C$12,SAV!$V1975-SAV!$AH1975,HLOOKUP(Allgemeines!$C$12-1,$AI$4:$AO$2000,ROW(C1975)-3,FALSE)-$AH1975)</f>
        <v>0</v>
      </c>
      <c r="AH1975" s="346">
        <f>HLOOKUP(Allgemeines!$C$12,$AI$4:$AO$2000,ROW(C1975)-3,FALSE)</f>
        <v>0</v>
      </c>
      <c r="AI1975" s="346">
        <f t="shared" si="376"/>
        <v>0</v>
      </c>
      <c r="AJ1975" s="346">
        <f t="shared" si="377"/>
        <v>0</v>
      </c>
      <c r="AK1975" s="346">
        <f t="shared" si="378"/>
        <v>0</v>
      </c>
      <c r="AL1975" s="346">
        <f t="shared" si="379"/>
        <v>0</v>
      </c>
      <c r="AM1975" s="346">
        <f t="shared" si="380"/>
        <v>0</v>
      </c>
      <c r="AN1975" s="346">
        <f t="shared" si="381"/>
        <v>0</v>
      </c>
      <c r="AO1975" s="346">
        <f t="shared" si="382"/>
        <v>0</v>
      </c>
    </row>
    <row r="1976" spans="1:41" x14ac:dyDescent="0.25">
      <c r="A1976" s="369"/>
      <c r="B1976" s="369"/>
      <c r="C1976" s="370"/>
      <c r="D1976" s="369"/>
      <c r="E1976" s="369"/>
      <c r="F1976" s="369"/>
      <c r="G1976" s="344">
        <f t="shared" si="383"/>
        <v>0</v>
      </c>
      <c r="H1976" s="369"/>
      <c r="I1976" s="369"/>
      <c r="J1976" s="369"/>
      <c r="K1976" s="369"/>
      <c r="L1976" s="369"/>
      <c r="M1976" s="369"/>
      <c r="N1976" s="369"/>
      <c r="O1976" s="369"/>
      <c r="P1976" s="371"/>
      <c r="Q1976" s="465">
        <f>IF(C1976&gt;Allgemeines!$C$12,0,SUM(G1976,H1976,J1976,K1976,M1976:N1976)-SUM(I1976,L1976,O1976:P1976))</f>
        <v>0</v>
      </c>
      <c r="R1976" s="369"/>
      <c r="S1976" s="369"/>
      <c r="T1976" s="369"/>
      <c r="U1976" s="369"/>
      <c r="V1976" s="344">
        <f t="shared" si="384"/>
        <v>0</v>
      </c>
      <c r="W1976" s="345">
        <f>IF(ISBLANK($B1976),0,VLOOKUP($B1976,Listen!$A$2:$C$45,2,FALSE))</f>
        <v>0</v>
      </c>
      <c r="X1976" s="345">
        <f>IF(ISBLANK($B1976),0,VLOOKUP($B1976,Listen!$A$2:$C$45,3,FALSE))</f>
        <v>0</v>
      </c>
      <c r="Y1976" s="372">
        <f t="shared" si="386"/>
        <v>0</v>
      </c>
      <c r="Z1976" s="372">
        <f t="shared" si="387"/>
        <v>0</v>
      </c>
      <c r="AA1976" s="372">
        <f t="shared" si="387"/>
        <v>0</v>
      </c>
      <c r="AB1976" s="372">
        <f t="shared" si="387"/>
        <v>0</v>
      </c>
      <c r="AC1976" s="372">
        <f t="shared" si="387"/>
        <v>0</v>
      </c>
      <c r="AD1976" s="372">
        <f t="shared" si="387"/>
        <v>0</v>
      </c>
      <c r="AE1976" s="372">
        <f t="shared" si="387"/>
        <v>0</v>
      </c>
      <c r="AF1976" s="346">
        <f t="shared" si="385"/>
        <v>0</v>
      </c>
      <c r="AG1976" s="346">
        <f>IF(C1976=Allgemeines!$C$12,SAV!$V1976-SAV!$AH1976,HLOOKUP(Allgemeines!$C$12-1,$AI$4:$AO$2000,ROW(C1976)-3,FALSE)-$AH1976)</f>
        <v>0</v>
      </c>
      <c r="AH1976" s="346">
        <f>HLOOKUP(Allgemeines!$C$12,$AI$4:$AO$2000,ROW(C1976)-3,FALSE)</f>
        <v>0</v>
      </c>
      <c r="AI1976" s="346">
        <f t="shared" si="376"/>
        <v>0</v>
      </c>
      <c r="AJ1976" s="346">
        <f t="shared" si="377"/>
        <v>0</v>
      </c>
      <c r="AK1976" s="346">
        <f t="shared" si="378"/>
        <v>0</v>
      </c>
      <c r="AL1976" s="346">
        <f t="shared" si="379"/>
        <v>0</v>
      </c>
      <c r="AM1976" s="346">
        <f t="shared" si="380"/>
        <v>0</v>
      </c>
      <c r="AN1976" s="346">
        <f t="shared" si="381"/>
        <v>0</v>
      </c>
      <c r="AO1976" s="346">
        <f t="shared" si="382"/>
        <v>0</v>
      </c>
    </row>
    <row r="1977" spans="1:41" x14ac:dyDescent="0.25">
      <c r="A1977" s="369"/>
      <c r="B1977" s="369"/>
      <c r="C1977" s="370"/>
      <c r="D1977" s="369"/>
      <c r="E1977" s="369"/>
      <c r="F1977" s="369"/>
      <c r="G1977" s="344">
        <f t="shared" si="383"/>
        <v>0</v>
      </c>
      <c r="H1977" s="369"/>
      <c r="I1977" s="369"/>
      <c r="J1977" s="369"/>
      <c r="K1977" s="369"/>
      <c r="L1977" s="369"/>
      <c r="M1977" s="369"/>
      <c r="N1977" s="369"/>
      <c r="O1977" s="369"/>
      <c r="P1977" s="371"/>
      <c r="Q1977" s="465">
        <f>IF(C1977&gt;Allgemeines!$C$12,0,SUM(G1977,H1977,J1977,K1977,M1977:N1977)-SUM(I1977,L1977,O1977:P1977))</f>
        <v>0</v>
      </c>
      <c r="R1977" s="369"/>
      <c r="S1977" s="369"/>
      <c r="T1977" s="369"/>
      <c r="U1977" s="369"/>
      <c r="V1977" s="344">
        <f t="shared" si="384"/>
        <v>0</v>
      </c>
      <c r="W1977" s="345">
        <f>IF(ISBLANK($B1977),0,VLOOKUP($B1977,Listen!$A$2:$C$45,2,FALSE))</f>
        <v>0</v>
      </c>
      <c r="X1977" s="345">
        <f>IF(ISBLANK($B1977),0,VLOOKUP($B1977,Listen!$A$2:$C$45,3,FALSE))</f>
        <v>0</v>
      </c>
      <c r="Y1977" s="372">
        <f t="shared" si="386"/>
        <v>0</v>
      </c>
      <c r="Z1977" s="372">
        <f t="shared" si="387"/>
        <v>0</v>
      </c>
      <c r="AA1977" s="372">
        <f t="shared" si="387"/>
        <v>0</v>
      </c>
      <c r="AB1977" s="372">
        <f t="shared" si="387"/>
        <v>0</v>
      </c>
      <c r="AC1977" s="372">
        <f t="shared" si="387"/>
        <v>0</v>
      </c>
      <c r="AD1977" s="372">
        <f t="shared" si="387"/>
        <v>0</v>
      </c>
      <c r="AE1977" s="372">
        <f t="shared" si="387"/>
        <v>0</v>
      </c>
      <c r="AF1977" s="346">
        <f t="shared" si="385"/>
        <v>0</v>
      </c>
      <c r="AG1977" s="346">
        <f>IF(C1977=Allgemeines!$C$12,SAV!$V1977-SAV!$AH1977,HLOOKUP(Allgemeines!$C$12-1,$AI$4:$AO$2000,ROW(C1977)-3,FALSE)-$AH1977)</f>
        <v>0</v>
      </c>
      <c r="AH1977" s="346">
        <f>HLOOKUP(Allgemeines!$C$12,$AI$4:$AO$2000,ROW(C1977)-3,FALSE)</f>
        <v>0</v>
      </c>
      <c r="AI1977" s="346">
        <f t="shared" si="376"/>
        <v>0</v>
      </c>
      <c r="AJ1977" s="346">
        <f t="shared" si="377"/>
        <v>0</v>
      </c>
      <c r="AK1977" s="346">
        <f t="shared" si="378"/>
        <v>0</v>
      </c>
      <c r="AL1977" s="346">
        <f t="shared" si="379"/>
        <v>0</v>
      </c>
      <c r="AM1977" s="346">
        <f t="shared" si="380"/>
        <v>0</v>
      </c>
      <c r="AN1977" s="346">
        <f t="shared" si="381"/>
        <v>0</v>
      </c>
      <c r="AO1977" s="346">
        <f t="shared" si="382"/>
        <v>0</v>
      </c>
    </row>
    <row r="1978" spans="1:41" x14ac:dyDescent="0.25">
      <c r="A1978" s="369"/>
      <c r="B1978" s="369"/>
      <c r="C1978" s="370"/>
      <c r="D1978" s="369"/>
      <c r="E1978" s="369"/>
      <c r="F1978" s="369"/>
      <c r="G1978" s="344">
        <f t="shared" si="383"/>
        <v>0</v>
      </c>
      <c r="H1978" s="369"/>
      <c r="I1978" s="369"/>
      <c r="J1978" s="369"/>
      <c r="K1978" s="369"/>
      <c r="L1978" s="369"/>
      <c r="M1978" s="369"/>
      <c r="N1978" s="369"/>
      <c r="O1978" s="369"/>
      <c r="P1978" s="371"/>
      <c r="Q1978" s="465">
        <f>IF(C1978&gt;Allgemeines!$C$12,0,SUM(G1978,H1978,J1978,K1978,M1978:N1978)-SUM(I1978,L1978,O1978:P1978))</f>
        <v>0</v>
      </c>
      <c r="R1978" s="369"/>
      <c r="S1978" s="369"/>
      <c r="T1978" s="369"/>
      <c r="U1978" s="369"/>
      <c r="V1978" s="344">
        <f t="shared" si="384"/>
        <v>0</v>
      </c>
      <c r="W1978" s="345">
        <f>IF(ISBLANK($B1978),0,VLOOKUP($B1978,Listen!$A$2:$C$45,2,FALSE))</f>
        <v>0</v>
      </c>
      <c r="X1978" s="345">
        <f>IF(ISBLANK($B1978),0,VLOOKUP($B1978,Listen!$A$2:$C$45,3,FALSE))</f>
        <v>0</v>
      </c>
      <c r="Y1978" s="372">
        <f t="shared" si="386"/>
        <v>0</v>
      </c>
      <c r="Z1978" s="372">
        <f t="shared" si="387"/>
        <v>0</v>
      </c>
      <c r="AA1978" s="372">
        <f t="shared" si="387"/>
        <v>0</v>
      </c>
      <c r="AB1978" s="372">
        <f t="shared" si="387"/>
        <v>0</v>
      </c>
      <c r="AC1978" s="372">
        <f t="shared" si="387"/>
        <v>0</v>
      </c>
      <c r="AD1978" s="372">
        <f t="shared" si="387"/>
        <v>0</v>
      </c>
      <c r="AE1978" s="372">
        <f t="shared" si="387"/>
        <v>0</v>
      </c>
      <c r="AF1978" s="346">
        <f t="shared" si="385"/>
        <v>0</v>
      </c>
      <c r="AG1978" s="346">
        <f>IF(C1978=Allgemeines!$C$12,SAV!$V1978-SAV!$AH1978,HLOOKUP(Allgemeines!$C$12-1,$AI$4:$AO$2000,ROW(C1978)-3,FALSE)-$AH1978)</f>
        <v>0</v>
      </c>
      <c r="AH1978" s="346">
        <f>HLOOKUP(Allgemeines!$C$12,$AI$4:$AO$2000,ROW(C1978)-3,FALSE)</f>
        <v>0</v>
      </c>
      <c r="AI1978" s="346">
        <f t="shared" si="376"/>
        <v>0</v>
      </c>
      <c r="AJ1978" s="346">
        <f t="shared" si="377"/>
        <v>0</v>
      </c>
      <c r="AK1978" s="346">
        <f t="shared" si="378"/>
        <v>0</v>
      </c>
      <c r="AL1978" s="346">
        <f t="shared" si="379"/>
        <v>0</v>
      </c>
      <c r="AM1978" s="346">
        <f t="shared" si="380"/>
        <v>0</v>
      </c>
      <c r="AN1978" s="346">
        <f t="shared" si="381"/>
        <v>0</v>
      </c>
      <c r="AO1978" s="346">
        <f t="shared" si="382"/>
        <v>0</v>
      </c>
    </row>
    <row r="1979" spans="1:41" x14ac:dyDescent="0.25">
      <c r="A1979" s="369"/>
      <c r="B1979" s="369"/>
      <c r="C1979" s="370"/>
      <c r="D1979" s="369"/>
      <c r="E1979" s="369"/>
      <c r="F1979" s="369"/>
      <c r="G1979" s="344">
        <f t="shared" si="383"/>
        <v>0</v>
      </c>
      <c r="H1979" s="369"/>
      <c r="I1979" s="369"/>
      <c r="J1979" s="369"/>
      <c r="K1979" s="369"/>
      <c r="L1979" s="369"/>
      <c r="M1979" s="369"/>
      <c r="N1979" s="369"/>
      <c r="O1979" s="369"/>
      <c r="P1979" s="371"/>
      <c r="Q1979" s="465">
        <f>IF(C1979&gt;Allgemeines!$C$12,0,SUM(G1979,H1979,J1979,K1979,M1979:N1979)-SUM(I1979,L1979,O1979:P1979))</f>
        <v>0</v>
      </c>
      <c r="R1979" s="369"/>
      <c r="S1979" s="369"/>
      <c r="T1979" s="369"/>
      <c r="U1979" s="369"/>
      <c r="V1979" s="344">
        <f t="shared" si="384"/>
        <v>0</v>
      </c>
      <c r="W1979" s="345">
        <f>IF(ISBLANK($B1979),0,VLOOKUP($B1979,Listen!$A$2:$C$45,2,FALSE))</f>
        <v>0</v>
      </c>
      <c r="X1979" s="345">
        <f>IF(ISBLANK($B1979),0,VLOOKUP($B1979,Listen!$A$2:$C$45,3,FALSE))</f>
        <v>0</v>
      </c>
      <c r="Y1979" s="372">
        <f t="shared" si="386"/>
        <v>0</v>
      </c>
      <c r="Z1979" s="372">
        <f t="shared" si="387"/>
        <v>0</v>
      </c>
      <c r="AA1979" s="372">
        <f t="shared" si="387"/>
        <v>0</v>
      </c>
      <c r="AB1979" s="372">
        <f t="shared" si="387"/>
        <v>0</v>
      </c>
      <c r="AC1979" s="372">
        <f t="shared" si="387"/>
        <v>0</v>
      </c>
      <c r="AD1979" s="372">
        <f t="shared" si="387"/>
        <v>0</v>
      </c>
      <c r="AE1979" s="372">
        <f t="shared" si="387"/>
        <v>0</v>
      </c>
      <c r="AF1979" s="346">
        <f t="shared" si="385"/>
        <v>0</v>
      </c>
      <c r="AG1979" s="346">
        <f>IF(C1979=Allgemeines!$C$12,SAV!$V1979-SAV!$AH1979,HLOOKUP(Allgemeines!$C$12-1,$AI$4:$AO$2000,ROW(C1979)-3,FALSE)-$AH1979)</f>
        <v>0</v>
      </c>
      <c r="AH1979" s="346">
        <f>HLOOKUP(Allgemeines!$C$12,$AI$4:$AO$2000,ROW(C1979)-3,FALSE)</f>
        <v>0</v>
      </c>
      <c r="AI1979" s="346">
        <f t="shared" si="376"/>
        <v>0</v>
      </c>
      <c r="AJ1979" s="346">
        <f t="shared" si="377"/>
        <v>0</v>
      </c>
      <c r="AK1979" s="346">
        <f t="shared" si="378"/>
        <v>0</v>
      </c>
      <c r="AL1979" s="346">
        <f t="shared" si="379"/>
        <v>0</v>
      </c>
      <c r="AM1979" s="346">
        <f t="shared" si="380"/>
        <v>0</v>
      </c>
      <c r="AN1979" s="346">
        <f t="shared" si="381"/>
        <v>0</v>
      </c>
      <c r="AO1979" s="346">
        <f t="shared" si="382"/>
        <v>0</v>
      </c>
    </row>
    <row r="1980" spans="1:41" x14ac:dyDescent="0.25">
      <c r="A1980" s="369"/>
      <c r="B1980" s="369"/>
      <c r="C1980" s="370"/>
      <c r="D1980" s="369"/>
      <c r="E1980" s="369"/>
      <c r="F1980" s="369"/>
      <c r="G1980" s="344">
        <f t="shared" si="383"/>
        <v>0</v>
      </c>
      <c r="H1980" s="369"/>
      <c r="I1980" s="369"/>
      <c r="J1980" s="369"/>
      <c r="K1980" s="369"/>
      <c r="L1980" s="369"/>
      <c r="M1980" s="369"/>
      <c r="N1980" s="369"/>
      <c r="O1980" s="369"/>
      <c r="P1980" s="371"/>
      <c r="Q1980" s="465">
        <f>IF(C1980&gt;Allgemeines!$C$12,0,SUM(G1980,H1980,J1980,K1980,M1980:N1980)-SUM(I1980,L1980,O1980:P1980))</f>
        <v>0</v>
      </c>
      <c r="R1980" s="369"/>
      <c r="S1980" s="369"/>
      <c r="T1980" s="369"/>
      <c r="U1980" s="369"/>
      <c r="V1980" s="344">
        <f t="shared" si="384"/>
        <v>0</v>
      </c>
      <c r="W1980" s="345">
        <f>IF(ISBLANK($B1980),0,VLOOKUP($B1980,Listen!$A$2:$C$45,2,FALSE))</f>
        <v>0</v>
      </c>
      <c r="X1980" s="345">
        <f>IF(ISBLANK($B1980),0,VLOOKUP($B1980,Listen!$A$2:$C$45,3,FALSE))</f>
        <v>0</v>
      </c>
      <c r="Y1980" s="372">
        <f t="shared" si="386"/>
        <v>0</v>
      </c>
      <c r="Z1980" s="372">
        <f t="shared" si="387"/>
        <v>0</v>
      </c>
      <c r="AA1980" s="372">
        <f t="shared" si="387"/>
        <v>0</v>
      </c>
      <c r="AB1980" s="372">
        <f t="shared" si="387"/>
        <v>0</v>
      </c>
      <c r="AC1980" s="372">
        <f t="shared" si="387"/>
        <v>0</v>
      </c>
      <c r="AD1980" s="372">
        <f t="shared" si="387"/>
        <v>0</v>
      </c>
      <c r="AE1980" s="372">
        <f t="shared" si="387"/>
        <v>0</v>
      </c>
      <c r="AF1980" s="346">
        <f t="shared" si="385"/>
        <v>0</v>
      </c>
      <c r="AG1980" s="346">
        <f>IF(C1980=Allgemeines!$C$12,SAV!$V1980-SAV!$AH1980,HLOOKUP(Allgemeines!$C$12-1,$AI$4:$AO$2000,ROW(C1980)-3,FALSE)-$AH1980)</f>
        <v>0</v>
      </c>
      <c r="AH1980" s="346">
        <f>HLOOKUP(Allgemeines!$C$12,$AI$4:$AO$2000,ROW(C1980)-3,FALSE)</f>
        <v>0</v>
      </c>
      <c r="AI1980" s="346">
        <f t="shared" si="376"/>
        <v>0</v>
      </c>
      <c r="AJ1980" s="346">
        <f t="shared" si="377"/>
        <v>0</v>
      </c>
      <c r="AK1980" s="346">
        <f t="shared" si="378"/>
        <v>0</v>
      </c>
      <c r="AL1980" s="346">
        <f t="shared" si="379"/>
        <v>0</v>
      </c>
      <c r="AM1980" s="346">
        <f t="shared" si="380"/>
        <v>0</v>
      </c>
      <c r="AN1980" s="346">
        <f t="shared" si="381"/>
        <v>0</v>
      </c>
      <c r="AO1980" s="346">
        <f t="shared" si="382"/>
        <v>0</v>
      </c>
    </row>
    <row r="1981" spans="1:41" x14ac:dyDescent="0.25">
      <c r="A1981" s="369"/>
      <c r="B1981" s="369"/>
      <c r="C1981" s="370"/>
      <c r="D1981" s="369"/>
      <c r="E1981" s="369"/>
      <c r="F1981" s="369"/>
      <c r="G1981" s="344">
        <f t="shared" si="383"/>
        <v>0</v>
      </c>
      <c r="H1981" s="369"/>
      <c r="I1981" s="369"/>
      <c r="J1981" s="369"/>
      <c r="K1981" s="369"/>
      <c r="L1981" s="369"/>
      <c r="M1981" s="369"/>
      <c r="N1981" s="369"/>
      <c r="O1981" s="369"/>
      <c r="P1981" s="371"/>
      <c r="Q1981" s="465">
        <f>IF(C1981&gt;Allgemeines!$C$12,0,SUM(G1981,H1981,J1981,K1981,M1981:N1981)-SUM(I1981,L1981,O1981:P1981))</f>
        <v>0</v>
      </c>
      <c r="R1981" s="369"/>
      <c r="S1981" s="369"/>
      <c r="T1981" s="369"/>
      <c r="U1981" s="369"/>
      <c r="V1981" s="344">
        <f t="shared" si="384"/>
        <v>0</v>
      </c>
      <c r="W1981" s="345">
        <f>IF(ISBLANK($B1981),0,VLOOKUP($B1981,Listen!$A$2:$C$45,2,FALSE))</f>
        <v>0</v>
      </c>
      <c r="X1981" s="345">
        <f>IF(ISBLANK($B1981),0,VLOOKUP($B1981,Listen!$A$2:$C$45,3,FALSE))</f>
        <v>0</v>
      </c>
      <c r="Y1981" s="372">
        <f t="shared" si="386"/>
        <v>0</v>
      </c>
      <c r="Z1981" s="372">
        <f t="shared" si="387"/>
        <v>0</v>
      </c>
      <c r="AA1981" s="372">
        <f t="shared" si="387"/>
        <v>0</v>
      </c>
      <c r="AB1981" s="372">
        <f t="shared" si="387"/>
        <v>0</v>
      </c>
      <c r="AC1981" s="372">
        <f t="shared" si="387"/>
        <v>0</v>
      </c>
      <c r="AD1981" s="372">
        <f t="shared" si="387"/>
        <v>0</v>
      </c>
      <c r="AE1981" s="372">
        <f t="shared" si="387"/>
        <v>0</v>
      </c>
      <c r="AF1981" s="346">
        <f t="shared" si="385"/>
        <v>0</v>
      </c>
      <c r="AG1981" s="346">
        <f>IF(C1981=Allgemeines!$C$12,SAV!$V1981-SAV!$AH1981,HLOOKUP(Allgemeines!$C$12-1,$AI$4:$AO$2000,ROW(C1981)-3,FALSE)-$AH1981)</f>
        <v>0</v>
      </c>
      <c r="AH1981" s="346">
        <f>HLOOKUP(Allgemeines!$C$12,$AI$4:$AO$2000,ROW(C1981)-3,FALSE)</f>
        <v>0</v>
      </c>
      <c r="AI1981" s="346">
        <f t="shared" si="376"/>
        <v>0</v>
      </c>
      <c r="AJ1981" s="346">
        <f t="shared" si="377"/>
        <v>0</v>
      </c>
      <c r="AK1981" s="346">
        <f t="shared" si="378"/>
        <v>0</v>
      </c>
      <c r="AL1981" s="346">
        <f t="shared" si="379"/>
        <v>0</v>
      </c>
      <c r="AM1981" s="346">
        <f t="shared" si="380"/>
        <v>0</v>
      </c>
      <c r="AN1981" s="346">
        <f t="shared" si="381"/>
        <v>0</v>
      </c>
      <c r="AO1981" s="346">
        <f t="shared" si="382"/>
        <v>0</v>
      </c>
    </row>
    <row r="1982" spans="1:41" x14ac:dyDescent="0.25">
      <c r="A1982" s="369"/>
      <c r="B1982" s="369"/>
      <c r="C1982" s="370"/>
      <c r="D1982" s="369"/>
      <c r="E1982" s="369"/>
      <c r="F1982" s="369"/>
      <c r="G1982" s="344">
        <f t="shared" si="383"/>
        <v>0</v>
      </c>
      <c r="H1982" s="369"/>
      <c r="I1982" s="369"/>
      <c r="J1982" s="369"/>
      <c r="K1982" s="369"/>
      <c r="L1982" s="369"/>
      <c r="M1982" s="369"/>
      <c r="N1982" s="369"/>
      <c r="O1982" s="369"/>
      <c r="P1982" s="371"/>
      <c r="Q1982" s="465">
        <f>IF(C1982&gt;Allgemeines!$C$12,0,SUM(G1982,H1982,J1982,K1982,M1982:N1982)-SUM(I1982,L1982,O1982:P1982))</f>
        <v>0</v>
      </c>
      <c r="R1982" s="369"/>
      <c r="S1982" s="369"/>
      <c r="T1982" s="369"/>
      <c r="U1982" s="369"/>
      <c r="V1982" s="344">
        <f t="shared" si="384"/>
        <v>0</v>
      </c>
      <c r="W1982" s="345">
        <f>IF(ISBLANK($B1982),0,VLOOKUP($B1982,Listen!$A$2:$C$45,2,FALSE))</f>
        <v>0</v>
      </c>
      <c r="X1982" s="345">
        <f>IF(ISBLANK($B1982),0,VLOOKUP($B1982,Listen!$A$2:$C$45,3,FALSE))</f>
        <v>0</v>
      </c>
      <c r="Y1982" s="372">
        <f t="shared" si="386"/>
        <v>0</v>
      </c>
      <c r="Z1982" s="372">
        <f t="shared" si="387"/>
        <v>0</v>
      </c>
      <c r="AA1982" s="372">
        <f t="shared" si="387"/>
        <v>0</v>
      </c>
      <c r="AB1982" s="372">
        <f t="shared" si="387"/>
        <v>0</v>
      </c>
      <c r="AC1982" s="372">
        <f t="shared" si="387"/>
        <v>0</v>
      </c>
      <c r="AD1982" s="372">
        <f t="shared" si="387"/>
        <v>0</v>
      </c>
      <c r="AE1982" s="372">
        <f t="shared" si="387"/>
        <v>0</v>
      </c>
      <c r="AF1982" s="346">
        <f t="shared" si="385"/>
        <v>0</v>
      </c>
      <c r="AG1982" s="346">
        <f>IF(C1982=Allgemeines!$C$12,SAV!$V1982-SAV!$AH1982,HLOOKUP(Allgemeines!$C$12-1,$AI$4:$AO$2000,ROW(C1982)-3,FALSE)-$AH1982)</f>
        <v>0</v>
      </c>
      <c r="AH1982" s="346">
        <f>HLOOKUP(Allgemeines!$C$12,$AI$4:$AO$2000,ROW(C1982)-3,FALSE)</f>
        <v>0</v>
      </c>
      <c r="AI1982" s="346">
        <f t="shared" si="376"/>
        <v>0</v>
      </c>
      <c r="AJ1982" s="346">
        <f t="shared" si="377"/>
        <v>0</v>
      </c>
      <c r="AK1982" s="346">
        <f t="shared" si="378"/>
        <v>0</v>
      </c>
      <c r="AL1982" s="346">
        <f t="shared" si="379"/>
        <v>0</v>
      </c>
      <c r="AM1982" s="346">
        <f t="shared" si="380"/>
        <v>0</v>
      </c>
      <c r="AN1982" s="346">
        <f t="shared" si="381"/>
        <v>0</v>
      </c>
      <c r="AO1982" s="346">
        <f t="shared" si="382"/>
        <v>0</v>
      </c>
    </row>
    <row r="1983" spans="1:41" x14ac:dyDescent="0.25">
      <c r="A1983" s="369"/>
      <c r="B1983" s="369"/>
      <c r="C1983" s="370"/>
      <c r="D1983" s="369"/>
      <c r="E1983" s="369"/>
      <c r="F1983" s="369"/>
      <c r="G1983" s="344">
        <f t="shared" si="383"/>
        <v>0</v>
      </c>
      <c r="H1983" s="369"/>
      <c r="I1983" s="369"/>
      <c r="J1983" s="369"/>
      <c r="K1983" s="369"/>
      <c r="L1983" s="369"/>
      <c r="M1983" s="369"/>
      <c r="N1983" s="369"/>
      <c r="O1983" s="369"/>
      <c r="P1983" s="371"/>
      <c r="Q1983" s="465">
        <f>IF(C1983&gt;Allgemeines!$C$12,0,SUM(G1983,H1983,J1983,K1983,M1983:N1983)-SUM(I1983,L1983,O1983:P1983))</f>
        <v>0</v>
      </c>
      <c r="R1983" s="369"/>
      <c r="S1983" s="369"/>
      <c r="T1983" s="369"/>
      <c r="U1983" s="369"/>
      <c r="V1983" s="344">
        <f t="shared" si="384"/>
        <v>0</v>
      </c>
      <c r="W1983" s="345">
        <f>IF(ISBLANK($B1983),0,VLOOKUP($B1983,Listen!$A$2:$C$45,2,FALSE))</f>
        <v>0</v>
      </c>
      <c r="X1983" s="345">
        <f>IF(ISBLANK($B1983),0,VLOOKUP($B1983,Listen!$A$2:$C$45,3,FALSE))</f>
        <v>0</v>
      </c>
      <c r="Y1983" s="372">
        <f t="shared" si="386"/>
        <v>0</v>
      </c>
      <c r="Z1983" s="372">
        <f t="shared" si="387"/>
        <v>0</v>
      </c>
      <c r="AA1983" s="372">
        <f t="shared" si="387"/>
        <v>0</v>
      </c>
      <c r="AB1983" s="372">
        <f t="shared" si="387"/>
        <v>0</v>
      </c>
      <c r="AC1983" s="372">
        <f t="shared" si="387"/>
        <v>0</v>
      </c>
      <c r="AD1983" s="372">
        <f t="shared" si="387"/>
        <v>0</v>
      </c>
      <c r="AE1983" s="372">
        <f t="shared" si="387"/>
        <v>0</v>
      </c>
      <c r="AF1983" s="346">
        <f t="shared" si="385"/>
        <v>0</v>
      </c>
      <c r="AG1983" s="346">
        <f>IF(C1983=Allgemeines!$C$12,SAV!$V1983-SAV!$AH1983,HLOOKUP(Allgemeines!$C$12-1,$AI$4:$AO$2000,ROW(C1983)-3,FALSE)-$AH1983)</f>
        <v>0</v>
      </c>
      <c r="AH1983" s="346">
        <f>HLOOKUP(Allgemeines!$C$12,$AI$4:$AO$2000,ROW(C1983)-3,FALSE)</f>
        <v>0</v>
      </c>
      <c r="AI1983" s="346">
        <f t="shared" si="376"/>
        <v>0</v>
      </c>
      <c r="AJ1983" s="346">
        <f t="shared" si="377"/>
        <v>0</v>
      </c>
      <c r="AK1983" s="346">
        <f t="shared" si="378"/>
        <v>0</v>
      </c>
      <c r="AL1983" s="346">
        <f t="shared" si="379"/>
        <v>0</v>
      </c>
      <c r="AM1983" s="346">
        <f t="shared" si="380"/>
        <v>0</v>
      </c>
      <c r="AN1983" s="346">
        <f t="shared" si="381"/>
        <v>0</v>
      </c>
      <c r="AO1983" s="346">
        <f t="shared" si="382"/>
        <v>0</v>
      </c>
    </row>
    <row r="1984" spans="1:41" x14ac:dyDescent="0.25">
      <c r="A1984" s="369"/>
      <c r="B1984" s="369"/>
      <c r="C1984" s="370"/>
      <c r="D1984" s="369"/>
      <c r="E1984" s="369"/>
      <c r="F1984" s="369"/>
      <c r="G1984" s="344">
        <f t="shared" si="383"/>
        <v>0</v>
      </c>
      <c r="H1984" s="369"/>
      <c r="I1984" s="369"/>
      <c r="J1984" s="369"/>
      <c r="K1984" s="369"/>
      <c r="L1984" s="369"/>
      <c r="M1984" s="369"/>
      <c r="N1984" s="369"/>
      <c r="O1984" s="369"/>
      <c r="P1984" s="371"/>
      <c r="Q1984" s="465">
        <f>IF(C1984&gt;Allgemeines!$C$12,0,SUM(G1984,H1984,J1984,K1984,M1984:N1984)-SUM(I1984,L1984,O1984:P1984))</f>
        <v>0</v>
      </c>
      <c r="R1984" s="369"/>
      <c r="S1984" s="369"/>
      <c r="T1984" s="369"/>
      <c r="U1984" s="369"/>
      <c r="V1984" s="344">
        <f t="shared" si="384"/>
        <v>0</v>
      </c>
      <c r="W1984" s="345">
        <f>IF(ISBLANK($B1984),0,VLOOKUP($B1984,Listen!$A$2:$C$45,2,FALSE))</f>
        <v>0</v>
      </c>
      <c r="X1984" s="345">
        <f>IF(ISBLANK($B1984),0,VLOOKUP($B1984,Listen!$A$2:$C$45,3,FALSE))</f>
        <v>0</v>
      </c>
      <c r="Y1984" s="372">
        <f t="shared" si="386"/>
        <v>0</v>
      </c>
      <c r="Z1984" s="372">
        <f t="shared" si="387"/>
        <v>0</v>
      </c>
      <c r="AA1984" s="372">
        <f t="shared" si="387"/>
        <v>0</v>
      </c>
      <c r="AB1984" s="372">
        <f t="shared" si="387"/>
        <v>0</v>
      </c>
      <c r="AC1984" s="372">
        <f t="shared" si="387"/>
        <v>0</v>
      </c>
      <c r="AD1984" s="372">
        <f t="shared" si="387"/>
        <v>0</v>
      </c>
      <c r="AE1984" s="372">
        <f t="shared" si="387"/>
        <v>0</v>
      </c>
      <c r="AF1984" s="346">
        <f t="shared" si="385"/>
        <v>0</v>
      </c>
      <c r="AG1984" s="346">
        <f>IF(C1984=Allgemeines!$C$12,SAV!$V1984-SAV!$AH1984,HLOOKUP(Allgemeines!$C$12-1,$AI$4:$AO$2000,ROW(C1984)-3,FALSE)-$AH1984)</f>
        <v>0</v>
      </c>
      <c r="AH1984" s="346">
        <f>HLOOKUP(Allgemeines!$C$12,$AI$4:$AO$2000,ROW(C1984)-3,FALSE)</f>
        <v>0</v>
      </c>
      <c r="AI1984" s="346">
        <f t="shared" si="376"/>
        <v>0</v>
      </c>
      <c r="AJ1984" s="346">
        <f t="shared" si="377"/>
        <v>0</v>
      </c>
      <c r="AK1984" s="346">
        <f t="shared" si="378"/>
        <v>0</v>
      </c>
      <c r="AL1984" s="346">
        <f t="shared" si="379"/>
        <v>0</v>
      </c>
      <c r="AM1984" s="346">
        <f t="shared" si="380"/>
        <v>0</v>
      </c>
      <c r="AN1984" s="346">
        <f t="shared" si="381"/>
        <v>0</v>
      </c>
      <c r="AO1984" s="346">
        <f t="shared" si="382"/>
        <v>0</v>
      </c>
    </row>
    <row r="1985" spans="1:41" x14ac:dyDescent="0.25">
      <c r="A1985" s="369"/>
      <c r="B1985" s="369"/>
      <c r="C1985" s="370"/>
      <c r="D1985" s="369"/>
      <c r="E1985" s="369"/>
      <c r="F1985" s="369"/>
      <c r="G1985" s="344">
        <f t="shared" si="383"/>
        <v>0</v>
      </c>
      <c r="H1985" s="369"/>
      <c r="I1985" s="369"/>
      <c r="J1985" s="369"/>
      <c r="K1985" s="369"/>
      <c r="L1985" s="369"/>
      <c r="M1985" s="369"/>
      <c r="N1985" s="369"/>
      <c r="O1985" s="369"/>
      <c r="P1985" s="371"/>
      <c r="Q1985" s="465">
        <f>IF(C1985&gt;Allgemeines!$C$12,0,SUM(G1985,H1985,J1985,K1985,M1985:N1985)-SUM(I1985,L1985,O1985:P1985))</f>
        <v>0</v>
      </c>
      <c r="R1985" s="369"/>
      <c r="S1985" s="369"/>
      <c r="T1985" s="369"/>
      <c r="U1985" s="369"/>
      <c r="V1985" s="344">
        <f t="shared" si="384"/>
        <v>0</v>
      </c>
      <c r="W1985" s="345">
        <f>IF(ISBLANK($B1985),0,VLOOKUP($B1985,Listen!$A$2:$C$45,2,FALSE))</f>
        <v>0</v>
      </c>
      <c r="X1985" s="345">
        <f>IF(ISBLANK($B1985),0,VLOOKUP($B1985,Listen!$A$2:$C$45,3,FALSE))</f>
        <v>0</v>
      </c>
      <c r="Y1985" s="372">
        <f t="shared" si="386"/>
        <v>0</v>
      </c>
      <c r="Z1985" s="372">
        <f t="shared" si="387"/>
        <v>0</v>
      </c>
      <c r="AA1985" s="372">
        <f t="shared" si="387"/>
        <v>0</v>
      </c>
      <c r="AB1985" s="372">
        <f t="shared" si="387"/>
        <v>0</v>
      </c>
      <c r="AC1985" s="372">
        <f t="shared" si="387"/>
        <v>0</v>
      </c>
      <c r="AD1985" s="372">
        <f t="shared" si="387"/>
        <v>0</v>
      </c>
      <c r="AE1985" s="372">
        <f t="shared" si="387"/>
        <v>0</v>
      </c>
      <c r="AF1985" s="346">
        <f t="shared" si="385"/>
        <v>0</v>
      </c>
      <c r="AG1985" s="346">
        <f>IF(C1985=Allgemeines!$C$12,SAV!$V1985-SAV!$AH1985,HLOOKUP(Allgemeines!$C$12-1,$AI$4:$AO$2000,ROW(C1985)-3,FALSE)-$AH1985)</f>
        <v>0</v>
      </c>
      <c r="AH1985" s="346">
        <f>HLOOKUP(Allgemeines!$C$12,$AI$4:$AO$2000,ROW(C1985)-3,FALSE)</f>
        <v>0</v>
      </c>
      <c r="AI1985" s="346">
        <f t="shared" si="376"/>
        <v>0</v>
      </c>
      <c r="AJ1985" s="346">
        <f t="shared" si="377"/>
        <v>0</v>
      </c>
      <c r="AK1985" s="346">
        <f t="shared" si="378"/>
        <v>0</v>
      </c>
      <c r="AL1985" s="346">
        <f t="shared" si="379"/>
        <v>0</v>
      </c>
      <c r="AM1985" s="346">
        <f t="shared" si="380"/>
        <v>0</v>
      </c>
      <c r="AN1985" s="346">
        <f t="shared" si="381"/>
        <v>0</v>
      </c>
      <c r="AO1985" s="346">
        <f t="shared" si="382"/>
        <v>0</v>
      </c>
    </row>
    <row r="1986" spans="1:41" x14ac:dyDescent="0.25">
      <c r="A1986" s="369"/>
      <c r="B1986" s="369"/>
      <c r="C1986" s="370"/>
      <c r="D1986" s="369"/>
      <c r="E1986" s="369"/>
      <c r="F1986" s="369"/>
      <c r="G1986" s="344">
        <f t="shared" si="383"/>
        <v>0</v>
      </c>
      <c r="H1986" s="369"/>
      <c r="I1986" s="369"/>
      <c r="J1986" s="369"/>
      <c r="K1986" s="369"/>
      <c r="L1986" s="369"/>
      <c r="M1986" s="369"/>
      <c r="N1986" s="369"/>
      <c r="O1986" s="369"/>
      <c r="P1986" s="371"/>
      <c r="Q1986" s="465">
        <f>IF(C1986&gt;Allgemeines!$C$12,0,SUM(G1986,H1986,J1986,K1986,M1986:N1986)-SUM(I1986,L1986,O1986:P1986))</f>
        <v>0</v>
      </c>
      <c r="R1986" s="369"/>
      <c r="S1986" s="369"/>
      <c r="T1986" s="369"/>
      <c r="U1986" s="369"/>
      <c r="V1986" s="344">
        <f t="shared" si="384"/>
        <v>0</v>
      </c>
      <c r="W1986" s="345">
        <f>IF(ISBLANK($B1986),0,VLOOKUP($B1986,Listen!$A$2:$C$45,2,FALSE))</f>
        <v>0</v>
      </c>
      <c r="X1986" s="345">
        <f>IF(ISBLANK($B1986),0,VLOOKUP($B1986,Listen!$A$2:$C$45,3,FALSE))</f>
        <v>0</v>
      </c>
      <c r="Y1986" s="372">
        <f t="shared" si="386"/>
        <v>0</v>
      </c>
      <c r="Z1986" s="372">
        <f t="shared" si="387"/>
        <v>0</v>
      </c>
      <c r="AA1986" s="372">
        <f t="shared" si="387"/>
        <v>0</v>
      </c>
      <c r="AB1986" s="372">
        <f t="shared" si="387"/>
        <v>0</v>
      </c>
      <c r="AC1986" s="372">
        <f t="shared" si="387"/>
        <v>0</v>
      </c>
      <c r="AD1986" s="372">
        <f t="shared" si="387"/>
        <v>0</v>
      </c>
      <c r="AE1986" s="372">
        <f t="shared" ref="Z1986:AE2000" si="388">$W1986</f>
        <v>0</v>
      </c>
      <c r="AF1986" s="346">
        <f t="shared" si="385"/>
        <v>0</v>
      </c>
      <c r="AG1986" s="346">
        <f>IF(C1986=Allgemeines!$C$12,SAV!$V1986-SAV!$AH1986,HLOOKUP(Allgemeines!$C$12-1,$AI$4:$AO$2000,ROW(C1986)-3,FALSE)-$AH1986)</f>
        <v>0</v>
      </c>
      <c r="AH1986" s="346">
        <f>HLOOKUP(Allgemeines!$C$12,$AI$4:$AO$2000,ROW(C1986)-3,FALSE)</f>
        <v>0</v>
      </c>
      <c r="AI1986" s="346">
        <f t="shared" si="376"/>
        <v>0</v>
      </c>
      <c r="AJ1986" s="346">
        <f t="shared" si="377"/>
        <v>0</v>
      </c>
      <c r="AK1986" s="346">
        <f t="shared" si="378"/>
        <v>0</v>
      </c>
      <c r="AL1986" s="346">
        <f t="shared" si="379"/>
        <v>0</v>
      </c>
      <c r="AM1986" s="346">
        <f t="shared" si="380"/>
        <v>0</v>
      </c>
      <c r="AN1986" s="346">
        <f t="shared" si="381"/>
        <v>0</v>
      </c>
      <c r="AO1986" s="346">
        <f t="shared" si="382"/>
        <v>0</v>
      </c>
    </row>
    <row r="1987" spans="1:41" x14ac:dyDescent="0.25">
      <c r="A1987" s="369"/>
      <c r="B1987" s="369"/>
      <c r="C1987" s="370"/>
      <c r="D1987" s="369"/>
      <c r="E1987" s="369"/>
      <c r="F1987" s="369"/>
      <c r="G1987" s="344">
        <f t="shared" si="383"/>
        <v>0</v>
      </c>
      <c r="H1987" s="369"/>
      <c r="I1987" s="369"/>
      <c r="J1987" s="369"/>
      <c r="K1987" s="369"/>
      <c r="L1987" s="369"/>
      <c r="M1987" s="369"/>
      <c r="N1987" s="369"/>
      <c r="O1987" s="369"/>
      <c r="P1987" s="371"/>
      <c r="Q1987" s="465">
        <f>IF(C1987&gt;Allgemeines!$C$12,0,SUM(G1987,H1987,J1987,K1987,M1987:N1987)-SUM(I1987,L1987,O1987:P1987))</f>
        <v>0</v>
      </c>
      <c r="R1987" s="369"/>
      <c r="S1987" s="369"/>
      <c r="T1987" s="369"/>
      <c r="U1987" s="369"/>
      <c r="V1987" s="344">
        <f t="shared" si="384"/>
        <v>0</v>
      </c>
      <c r="W1987" s="345">
        <f>IF(ISBLANK($B1987),0,VLOOKUP($B1987,Listen!$A$2:$C$45,2,FALSE))</f>
        <v>0</v>
      </c>
      <c r="X1987" s="345">
        <f>IF(ISBLANK($B1987),0,VLOOKUP($B1987,Listen!$A$2:$C$45,3,FALSE))</f>
        <v>0</v>
      </c>
      <c r="Y1987" s="372">
        <f t="shared" si="386"/>
        <v>0</v>
      </c>
      <c r="Z1987" s="372">
        <f t="shared" si="388"/>
        <v>0</v>
      </c>
      <c r="AA1987" s="372">
        <f t="shared" si="388"/>
        <v>0</v>
      </c>
      <c r="AB1987" s="372">
        <f t="shared" si="388"/>
        <v>0</v>
      </c>
      <c r="AC1987" s="372">
        <f t="shared" si="388"/>
        <v>0</v>
      </c>
      <c r="AD1987" s="372">
        <f t="shared" si="388"/>
        <v>0</v>
      </c>
      <c r="AE1987" s="372">
        <f t="shared" si="388"/>
        <v>0</v>
      </c>
      <c r="AF1987" s="346">
        <f t="shared" si="385"/>
        <v>0</v>
      </c>
      <c r="AG1987" s="346">
        <f>IF(C1987=Allgemeines!$C$12,SAV!$V1987-SAV!$AH1987,HLOOKUP(Allgemeines!$C$12-1,$AI$4:$AO$2000,ROW(C1987)-3,FALSE)-$AH1987)</f>
        <v>0</v>
      </c>
      <c r="AH1987" s="346">
        <f>HLOOKUP(Allgemeines!$C$12,$AI$4:$AO$2000,ROW(C1987)-3,FALSE)</f>
        <v>0</v>
      </c>
      <c r="AI1987" s="346">
        <f t="shared" si="376"/>
        <v>0</v>
      </c>
      <c r="AJ1987" s="346">
        <f t="shared" si="377"/>
        <v>0</v>
      </c>
      <c r="AK1987" s="346">
        <f t="shared" si="378"/>
        <v>0</v>
      </c>
      <c r="AL1987" s="346">
        <f t="shared" si="379"/>
        <v>0</v>
      </c>
      <c r="AM1987" s="346">
        <f t="shared" si="380"/>
        <v>0</v>
      </c>
      <c r="AN1987" s="346">
        <f t="shared" si="381"/>
        <v>0</v>
      </c>
      <c r="AO1987" s="346">
        <f t="shared" si="382"/>
        <v>0</v>
      </c>
    </row>
    <row r="1988" spans="1:41" x14ac:dyDescent="0.25">
      <c r="A1988" s="369"/>
      <c r="B1988" s="369"/>
      <c r="C1988" s="370"/>
      <c r="D1988" s="369"/>
      <c r="E1988" s="369"/>
      <c r="F1988" s="369"/>
      <c r="G1988" s="344">
        <f t="shared" si="383"/>
        <v>0</v>
      </c>
      <c r="H1988" s="369"/>
      <c r="I1988" s="369"/>
      <c r="J1988" s="369"/>
      <c r="K1988" s="369"/>
      <c r="L1988" s="369"/>
      <c r="M1988" s="369"/>
      <c r="N1988" s="369"/>
      <c r="O1988" s="369"/>
      <c r="P1988" s="371"/>
      <c r="Q1988" s="465">
        <f>IF(C1988&gt;Allgemeines!$C$12,0,SUM(G1988,H1988,J1988,K1988,M1988:N1988)-SUM(I1988,L1988,O1988:P1988))</f>
        <v>0</v>
      </c>
      <c r="R1988" s="369"/>
      <c r="S1988" s="369"/>
      <c r="T1988" s="369"/>
      <c r="U1988" s="369"/>
      <c r="V1988" s="344">
        <f t="shared" si="384"/>
        <v>0</v>
      </c>
      <c r="W1988" s="345">
        <f>IF(ISBLANK($B1988),0,VLOOKUP($B1988,Listen!$A$2:$C$45,2,FALSE))</f>
        <v>0</v>
      </c>
      <c r="X1988" s="345">
        <f>IF(ISBLANK($B1988),0,VLOOKUP($B1988,Listen!$A$2:$C$45,3,FALSE))</f>
        <v>0</v>
      </c>
      <c r="Y1988" s="372">
        <f t="shared" si="386"/>
        <v>0</v>
      </c>
      <c r="Z1988" s="372">
        <f t="shared" si="388"/>
        <v>0</v>
      </c>
      <c r="AA1988" s="372">
        <f t="shared" si="388"/>
        <v>0</v>
      </c>
      <c r="AB1988" s="372">
        <f t="shared" si="388"/>
        <v>0</v>
      </c>
      <c r="AC1988" s="372">
        <f t="shared" si="388"/>
        <v>0</v>
      </c>
      <c r="AD1988" s="372">
        <f t="shared" si="388"/>
        <v>0</v>
      </c>
      <c r="AE1988" s="372">
        <f t="shared" si="388"/>
        <v>0</v>
      </c>
      <c r="AF1988" s="346">
        <f t="shared" si="385"/>
        <v>0</v>
      </c>
      <c r="AG1988" s="346">
        <f>IF(C1988=Allgemeines!$C$12,SAV!$V1988-SAV!$AH1988,HLOOKUP(Allgemeines!$C$12-1,$AI$4:$AO$2000,ROW(C1988)-3,FALSE)-$AH1988)</f>
        <v>0</v>
      </c>
      <c r="AH1988" s="346">
        <f>HLOOKUP(Allgemeines!$C$12,$AI$4:$AO$2000,ROW(C1988)-3,FALSE)</f>
        <v>0</v>
      </c>
      <c r="AI1988" s="346">
        <f t="shared" si="376"/>
        <v>0</v>
      </c>
      <c r="AJ1988" s="346">
        <f t="shared" si="377"/>
        <v>0</v>
      </c>
      <c r="AK1988" s="346">
        <f t="shared" si="378"/>
        <v>0</v>
      </c>
      <c r="AL1988" s="346">
        <f t="shared" si="379"/>
        <v>0</v>
      </c>
      <c r="AM1988" s="346">
        <f t="shared" si="380"/>
        <v>0</v>
      </c>
      <c r="AN1988" s="346">
        <f t="shared" si="381"/>
        <v>0</v>
      </c>
      <c r="AO1988" s="346">
        <f t="shared" si="382"/>
        <v>0</v>
      </c>
    </row>
    <row r="1989" spans="1:41" x14ac:dyDescent="0.25">
      <c r="A1989" s="369"/>
      <c r="B1989" s="369"/>
      <c r="C1989" s="370"/>
      <c r="D1989" s="369"/>
      <c r="E1989" s="369"/>
      <c r="F1989" s="369"/>
      <c r="G1989" s="344">
        <f t="shared" si="383"/>
        <v>0</v>
      </c>
      <c r="H1989" s="369"/>
      <c r="I1989" s="369"/>
      <c r="J1989" s="369"/>
      <c r="K1989" s="369"/>
      <c r="L1989" s="369"/>
      <c r="M1989" s="369"/>
      <c r="N1989" s="369"/>
      <c r="O1989" s="369"/>
      <c r="P1989" s="371"/>
      <c r="Q1989" s="465">
        <f>IF(C1989&gt;Allgemeines!$C$12,0,SUM(G1989,H1989,J1989,K1989,M1989:N1989)-SUM(I1989,L1989,O1989:P1989))</f>
        <v>0</v>
      </c>
      <c r="R1989" s="369"/>
      <c r="S1989" s="369"/>
      <c r="T1989" s="369"/>
      <c r="U1989" s="369"/>
      <c r="V1989" s="344">
        <f t="shared" si="384"/>
        <v>0</v>
      </c>
      <c r="W1989" s="345">
        <f>IF(ISBLANK($B1989),0,VLOOKUP($B1989,Listen!$A$2:$C$45,2,FALSE))</f>
        <v>0</v>
      </c>
      <c r="X1989" s="345">
        <f>IF(ISBLANK($B1989),0,VLOOKUP($B1989,Listen!$A$2:$C$45,3,FALSE))</f>
        <v>0</v>
      </c>
      <c r="Y1989" s="372">
        <f t="shared" si="386"/>
        <v>0</v>
      </c>
      <c r="Z1989" s="372">
        <f t="shared" si="388"/>
        <v>0</v>
      </c>
      <c r="AA1989" s="372">
        <f t="shared" si="388"/>
        <v>0</v>
      </c>
      <c r="AB1989" s="372">
        <f t="shared" si="388"/>
        <v>0</v>
      </c>
      <c r="AC1989" s="372">
        <f t="shared" si="388"/>
        <v>0</v>
      </c>
      <c r="AD1989" s="372">
        <f t="shared" si="388"/>
        <v>0</v>
      </c>
      <c r="AE1989" s="372">
        <f t="shared" si="388"/>
        <v>0</v>
      </c>
      <c r="AF1989" s="346">
        <f t="shared" si="385"/>
        <v>0</v>
      </c>
      <c r="AG1989" s="346">
        <f>IF(C1989=Allgemeines!$C$12,SAV!$V1989-SAV!$AH1989,HLOOKUP(Allgemeines!$C$12-1,$AI$4:$AO$2000,ROW(C1989)-3,FALSE)-$AH1989)</f>
        <v>0</v>
      </c>
      <c r="AH1989" s="346">
        <f>HLOOKUP(Allgemeines!$C$12,$AI$4:$AO$2000,ROW(C1989)-3,FALSE)</f>
        <v>0</v>
      </c>
      <c r="AI1989" s="346">
        <f t="shared" ref="AI1989:AI2000" si="389">IF(OR($C1989=0,$V1989=0),0,IF($C1989&lt;=AI$4,$V1989-$V1989/Y1989*(AI$4-$C1989+1),0))</f>
        <v>0</v>
      </c>
      <c r="AJ1989" s="346">
        <f t="shared" ref="AJ1989:AJ2000" si="390">IF(OR($C1989=0,$V1989=0,Z1989-(AJ$4-$C1989)=0),0,IF($C1989&lt;AJ$4,AI1989-AI1989/(Z1989-(AJ$4-$C1989)),IF($C1989=AJ$4,$V1989-$V1989/Z1989,0)))</f>
        <v>0</v>
      </c>
      <c r="AK1989" s="346">
        <f t="shared" ref="AK1989:AK2000" si="391">IF(OR($C1989=0,$V1989=0,AA1989-(AK$4-$C1989)=0),0,IF($C1989&lt;AK$4,AJ1989-AJ1989/(AA1989-(AK$4-$C1989)),IF($C1989=AK$4,$V1989-$V1989/AA1989,0)))</f>
        <v>0</v>
      </c>
      <c r="AL1989" s="346">
        <f t="shared" ref="AL1989:AL2000" si="392">IF(OR($C1989=0,$V1989=0,AB1989-(AL$4-$C1989)=0),0,IF($C1989&lt;AL$4,AK1989-AK1989/(AB1989-(AL$4-$C1989)),IF($C1989=AL$4,$V1989-$V1989/AB1989,0)))</f>
        <v>0</v>
      </c>
      <c r="AM1989" s="346">
        <f t="shared" ref="AM1989:AM2000" si="393">IF(OR($C1989=0,$V1989=0,AC1989-(AM$4-$C1989)=0),0,IF($C1989&lt;AM$4,AL1989-AL1989/(AC1989-(AM$4-$C1989)),IF($C1989=AM$4,$V1989-$V1989/AC1989,0)))</f>
        <v>0</v>
      </c>
      <c r="AN1989" s="346">
        <f t="shared" ref="AN1989:AN2000" si="394">IF(OR($C1989=0,$V1989=0,AD1989-(AN$4-$C1989)=0),0,IF($C1989&lt;AN$4,AM1989-AM1989/(AD1989-(AN$4-$C1989)),IF($C1989=AN$4,$V1989-$V1989/AD1989,0)))</f>
        <v>0</v>
      </c>
      <c r="AO1989" s="346">
        <f t="shared" ref="AO1989:AO2000" si="395">IF(OR($C1989=0,$V1989=0,AE1989-(AO$4-$C1989)=0),0,IF($C1989&lt;AO$4,AN1989-AN1989/(AE1989-(AO$4-$C1989)),IF($C1989=AO$4,$V1989-$V1989/AE1989,0)))</f>
        <v>0</v>
      </c>
    </row>
    <row r="1990" spans="1:41" x14ac:dyDescent="0.25">
      <c r="A1990" s="369"/>
      <c r="B1990" s="369"/>
      <c r="C1990" s="370"/>
      <c r="D1990" s="369"/>
      <c r="E1990" s="369"/>
      <c r="F1990" s="369"/>
      <c r="G1990" s="344">
        <f t="shared" ref="G1990:G2000" si="396">D1990*E1990/100</f>
        <v>0</v>
      </c>
      <c r="H1990" s="369"/>
      <c r="I1990" s="369"/>
      <c r="J1990" s="369"/>
      <c r="K1990" s="369"/>
      <c r="L1990" s="369"/>
      <c r="M1990" s="369"/>
      <c r="N1990" s="369"/>
      <c r="O1990" s="369"/>
      <c r="P1990" s="371"/>
      <c r="Q1990" s="465">
        <f>IF(C1990&gt;Allgemeines!$C$12,0,SUM(G1990,H1990,J1990,K1990,M1990:N1990)-SUM(I1990,L1990,O1990:P1990))</f>
        <v>0</v>
      </c>
      <c r="R1990" s="369"/>
      <c r="S1990" s="369"/>
      <c r="T1990" s="369"/>
      <c r="U1990" s="369"/>
      <c r="V1990" s="344">
        <f t="shared" ref="V1990:V2000" si="397">Q1990-SUM(R1990:U1990)</f>
        <v>0</v>
      </c>
      <c r="W1990" s="345">
        <f>IF(ISBLANK($B1990),0,VLOOKUP($B1990,Listen!$A$2:$C$45,2,FALSE))</f>
        <v>0</v>
      </c>
      <c r="X1990" s="345">
        <f>IF(ISBLANK($B1990),0,VLOOKUP($B1990,Listen!$A$2:$C$45,3,FALSE))</f>
        <v>0</v>
      </c>
      <c r="Y1990" s="372">
        <f t="shared" si="386"/>
        <v>0</v>
      </c>
      <c r="Z1990" s="372">
        <f t="shared" si="388"/>
        <v>0</v>
      </c>
      <c r="AA1990" s="372">
        <f t="shared" si="388"/>
        <v>0</v>
      </c>
      <c r="AB1990" s="372">
        <f t="shared" si="388"/>
        <v>0</v>
      </c>
      <c r="AC1990" s="372">
        <f t="shared" si="388"/>
        <v>0</v>
      </c>
      <c r="AD1990" s="372">
        <f t="shared" si="388"/>
        <v>0</v>
      </c>
      <c r="AE1990" s="372">
        <f t="shared" si="388"/>
        <v>0</v>
      </c>
      <c r="AF1990" s="346">
        <f t="shared" ref="AF1990:AF2000" si="398">AH1990+AG1990</f>
        <v>0</v>
      </c>
      <c r="AG1990" s="346">
        <f>IF(C1990=Allgemeines!$C$12,SAV!$V1990-SAV!$AH1990,HLOOKUP(Allgemeines!$C$12-1,$AI$4:$AO$2000,ROW(C1990)-3,FALSE)-$AH1990)</f>
        <v>0</v>
      </c>
      <c r="AH1990" s="346">
        <f>HLOOKUP(Allgemeines!$C$12,$AI$4:$AO$2000,ROW(C1990)-3,FALSE)</f>
        <v>0</v>
      </c>
      <c r="AI1990" s="346">
        <f t="shared" si="389"/>
        <v>0</v>
      </c>
      <c r="AJ1990" s="346">
        <f t="shared" si="390"/>
        <v>0</v>
      </c>
      <c r="AK1990" s="346">
        <f t="shared" si="391"/>
        <v>0</v>
      </c>
      <c r="AL1990" s="346">
        <f t="shared" si="392"/>
        <v>0</v>
      </c>
      <c r="AM1990" s="346">
        <f t="shared" si="393"/>
        <v>0</v>
      </c>
      <c r="AN1990" s="346">
        <f t="shared" si="394"/>
        <v>0</v>
      </c>
      <c r="AO1990" s="346">
        <f t="shared" si="395"/>
        <v>0</v>
      </c>
    </row>
    <row r="1991" spans="1:41" x14ac:dyDescent="0.25">
      <c r="A1991" s="369"/>
      <c r="B1991" s="369"/>
      <c r="C1991" s="370"/>
      <c r="D1991" s="369"/>
      <c r="E1991" s="369"/>
      <c r="F1991" s="369"/>
      <c r="G1991" s="344">
        <f t="shared" si="396"/>
        <v>0</v>
      </c>
      <c r="H1991" s="369"/>
      <c r="I1991" s="369"/>
      <c r="J1991" s="369"/>
      <c r="K1991" s="369"/>
      <c r="L1991" s="369"/>
      <c r="M1991" s="369"/>
      <c r="N1991" s="369"/>
      <c r="O1991" s="369"/>
      <c r="P1991" s="371"/>
      <c r="Q1991" s="465">
        <f>IF(C1991&gt;Allgemeines!$C$12,0,SUM(G1991,H1991,J1991,K1991,M1991:N1991)-SUM(I1991,L1991,O1991:P1991))</f>
        <v>0</v>
      </c>
      <c r="R1991" s="369"/>
      <c r="S1991" s="369"/>
      <c r="T1991" s="369"/>
      <c r="U1991" s="369"/>
      <c r="V1991" s="344">
        <f t="shared" si="397"/>
        <v>0</v>
      </c>
      <c r="W1991" s="345">
        <f>IF(ISBLANK($B1991),0,VLOOKUP($B1991,Listen!$A$2:$C$45,2,FALSE))</f>
        <v>0</v>
      </c>
      <c r="X1991" s="345">
        <f>IF(ISBLANK($B1991),0,VLOOKUP($B1991,Listen!$A$2:$C$45,3,FALSE))</f>
        <v>0</v>
      </c>
      <c r="Y1991" s="372">
        <f t="shared" si="386"/>
        <v>0</v>
      </c>
      <c r="Z1991" s="372">
        <f t="shared" si="388"/>
        <v>0</v>
      </c>
      <c r="AA1991" s="372">
        <f t="shared" si="388"/>
        <v>0</v>
      </c>
      <c r="AB1991" s="372">
        <f t="shared" si="388"/>
        <v>0</v>
      </c>
      <c r="AC1991" s="372">
        <f t="shared" si="388"/>
        <v>0</v>
      </c>
      <c r="AD1991" s="372">
        <f t="shared" si="388"/>
        <v>0</v>
      </c>
      <c r="AE1991" s="372">
        <f t="shared" si="388"/>
        <v>0</v>
      </c>
      <c r="AF1991" s="346">
        <f t="shared" si="398"/>
        <v>0</v>
      </c>
      <c r="AG1991" s="346">
        <f>IF(C1991=Allgemeines!$C$12,SAV!$V1991-SAV!$AH1991,HLOOKUP(Allgemeines!$C$12-1,$AI$4:$AO$2000,ROW(C1991)-3,FALSE)-$AH1991)</f>
        <v>0</v>
      </c>
      <c r="AH1991" s="346">
        <f>HLOOKUP(Allgemeines!$C$12,$AI$4:$AO$2000,ROW(C1991)-3,FALSE)</f>
        <v>0</v>
      </c>
      <c r="AI1991" s="346">
        <f t="shared" si="389"/>
        <v>0</v>
      </c>
      <c r="AJ1991" s="346">
        <f t="shared" si="390"/>
        <v>0</v>
      </c>
      <c r="AK1991" s="346">
        <f t="shared" si="391"/>
        <v>0</v>
      </c>
      <c r="AL1991" s="346">
        <f t="shared" si="392"/>
        <v>0</v>
      </c>
      <c r="AM1991" s="346">
        <f t="shared" si="393"/>
        <v>0</v>
      </c>
      <c r="AN1991" s="346">
        <f t="shared" si="394"/>
        <v>0</v>
      </c>
      <c r="AO1991" s="346">
        <f t="shared" si="395"/>
        <v>0</v>
      </c>
    </row>
    <row r="1992" spans="1:41" x14ac:dyDescent="0.25">
      <c r="A1992" s="369"/>
      <c r="B1992" s="369"/>
      <c r="C1992" s="370"/>
      <c r="D1992" s="369"/>
      <c r="E1992" s="369"/>
      <c r="F1992" s="369"/>
      <c r="G1992" s="344">
        <f t="shared" si="396"/>
        <v>0</v>
      </c>
      <c r="H1992" s="369"/>
      <c r="I1992" s="369"/>
      <c r="J1992" s="369"/>
      <c r="K1992" s="369"/>
      <c r="L1992" s="369"/>
      <c r="M1992" s="369"/>
      <c r="N1992" s="369"/>
      <c r="O1992" s="369"/>
      <c r="P1992" s="371"/>
      <c r="Q1992" s="465">
        <f>IF(C1992&gt;Allgemeines!$C$12,0,SUM(G1992,H1992,J1992,K1992,M1992:N1992)-SUM(I1992,L1992,O1992:P1992))</f>
        <v>0</v>
      </c>
      <c r="R1992" s="369"/>
      <c r="S1992" s="369"/>
      <c r="T1992" s="369"/>
      <c r="U1992" s="369"/>
      <c r="V1992" s="344">
        <f t="shared" si="397"/>
        <v>0</v>
      </c>
      <c r="W1992" s="345">
        <f>IF(ISBLANK($B1992),0,VLOOKUP($B1992,Listen!$A$2:$C$45,2,FALSE))</f>
        <v>0</v>
      </c>
      <c r="X1992" s="345">
        <f>IF(ISBLANK($B1992),0,VLOOKUP($B1992,Listen!$A$2:$C$45,3,FALSE))</f>
        <v>0</v>
      </c>
      <c r="Y1992" s="372">
        <f t="shared" si="386"/>
        <v>0</v>
      </c>
      <c r="Z1992" s="372">
        <f t="shared" si="388"/>
        <v>0</v>
      </c>
      <c r="AA1992" s="372">
        <f t="shared" si="388"/>
        <v>0</v>
      </c>
      <c r="AB1992" s="372">
        <f t="shared" si="388"/>
        <v>0</v>
      </c>
      <c r="AC1992" s="372">
        <f t="shared" si="388"/>
        <v>0</v>
      </c>
      <c r="AD1992" s="372">
        <f t="shared" si="388"/>
        <v>0</v>
      </c>
      <c r="AE1992" s="372">
        <f t="shared" si="388"/>
        <v>0</v>
      </c>
      <c r="AF1992" s="346">
        <f t="shared" si="398"/>
        <v>0</v>
      </c>
      <c r="AG1992" s="346">
        <f>IF(C1992=Allgemeines!$C$12,SAV!$V1992-SAV!$AH1992,HLOOKUP(Allgemeines!$C$12-1,$AI$4:$AO$2000,ROW(C1992)-3,FALSE)-$AH1992)</f>
        <v>0</v>
      </c>
      <c r="AH1992" s="346">
        <f>HLOOKUP(Allgemeines!$C$12,$AI$4:$AO$2000,ROW(C1992)-3,FALSE)</f>
        <v>0</v>
      </c>
      <c r="AI1992" s="346">
        <f t="shared" si="389"/>
        <v>0</v>
      </c>
      <c r="AJ1992" s="346">
        <f t="shared" si="390"/>
        <v>0</v>
      </c>
      <c r="AK1992" s="346">
        <f t="shared" si="391"/>
        <v>0</v>
      </c>
      <c r="AL1992" s="346">
        <f t="shared" si="392"/>
        <v>0</v>
      </c>
      <c r="AM1992" s="346">
        <f t="shared" si="393"/>
        <v>0</v>
      </c>
      <c r="AN1992" s="346">
        <f t="shared" si="394"/>
        <v>0</v>
      </c>
      <c r="AO1992" s="346">
        <f t="shared" si="395"/>
        <v>0</v>
      </c>
    </row>
    <row r="1993" spans="1:41" x14ac:dyDescent="0.25">
      <c r="A1993" s="369"/>
      <c r="B1993" s="369"/>
      <c r="C1993" s="370"/>
      <c r="D1993" s="369"/>
      <c r="E1993" s="369"/>
      <c r="F1993" s="369"/>
      <c r="G1993" s="344">
        <f t="shared" si="396"/>
        <v>0</v>
      </c>
      <c r="H1993" s="369"/>
      <c r="I1993" s="369"/>
      <c r="J1993" s="369"/>
      <c r="K1993" s="369"/>
      <c r="L1993" s="369"/>
      <c r="M1993" s="369"/>
      <c r="N1993" s="369"/>
      <c r="O1993" s="369"/>
      <c r="P1993" s="371"/>
      <c r="Q1993" s="465">
        <f>IF(C1993&gt;Allgemeines!$C$12,0,SUM(G1993,H1993,J1993,K1993,M1993:N1993)-SUM(I1993,L1993,O1993:P1993))</f>
        <v>0</v>
      </c>
      <c r="R1993" s="369"/>
      <c r="S1993" s="369"/>
      <c r="T1993" s="369"/>
      <c r="U1993" s="369"/>
      <c r="V1993" s="344">
        <f t="shared" si="397"/>
        <v>0</v>
      </c>
      <c r="W1993" s="345">
        <f>IF(ISBLANK($B1993),0,VLOOKUP($B1993,Listen!$A$2:$C$45,2,FALSE))</f>
        <v>0</v>
      </c>
      <c r="X1993" s="345">
        <f>IF(ISBLANK($B1993),0,VLOOKUP($B1993,Listen!$A$2:$C$45,3,FALSE))</f>
        <v>0</v>
      </c>
      <c r="Y1993" s="372">
        <f t="shared" si="386"/>
        <v>0</v>
      </c>
      <c r="Z1993" s="372">
        <f t="shared" si="388"/>
        <v>0</v>
      </c>
      <c r="AA1993" s="372">
        <f t="shared" si="388"/>
        <v>0</v>
      </c>
      <c r="AB1993" s="372">
        <f t="shared" si="388"/>
        <v>0</v>
      </c>
      <c r="AC1993" s="372">
        <f t="shared" si="388"/>
        <v>0</v>
      </c>
      <c r="AD1993" s="372">
        <f t="shared" si="388"/>
        <v>0</v>
      </c>
      <c r="AE1993" s="372">
        <f t="shared" si="388"/>
        <v>0</v>
      </c>
      <c r="AF1993" s="346">
        <f t="shared" si="398"/>
        <v>0</v>
      </c>
      <c r="AG1993" s="346">
        <f>IF(C1993=Allgemeines!$C$12,SAV!$V1993-SAV!$AH1993,HLOOKUP(Allgemeines!$C$12-1,$AI$4:$AO$2000,ROW(C1993)-3,FALSE)-$AH1993)</f>
        <v>0</v>
      </c>
      <c r="AH1993" s="346">
        <f>HLOOKUP(Allgemeines!$C$12,$AI$4:$AO$2000,ROW(C1993)-3,FALSE)</f>
        <v>0</v>
      </c>
      <c r="AI1993" s="346">
        <f t="shared" si="389"/>
        <v>0</v>
      </c>
      <c r="AJ1993" s="346">
        <f t="shared" si="390"/>
        <v>0</v>
      </c>
      <c r="AK1993" s="346">
        <f t="shared" si="391"/>
        <v>0</v>
      </c>
      <c r="AL1993" s="346">
        <f t="shared" si="392"/>
        <v>0</v>
      </c>
      <c r="AM1993" s="346">
        <f t="shared" si="393"/>
        <v>0</v>
      </c>
      <c r="AN1993" s="346">
        <f t="shared" si="394"/>
        <v>0</v>
      </c>
      <c r="AO1993" s="346">
        <f t="shared" si="395"/>
        <v>0</v>
      </c>
    </row>
    <row r="1994" spans="1:41" x14ac:dyDescent="0.25">
      <c r="A1994" s="369"/>
      <c r="B1994" s="369"/>
      <c r="C1994" s="370"/>
      <c r="D1994" s="369"/>
      <c r="E1994" s="369"/>
      <c r="F1994" s="369"/>
      <c r="G1994" s="344">
        <f t="shared" si="396"/>
        <v>0</v>
      </c>
      <c r="H1994" s="369"/>
      <c r="I1994" s="369"/>
      <c r="J1994" s="369"/>
      <c r="K1994" s="369"/>
      <c r="L1994" s="369"/>
      <c r="M1994" s="369"/>
      <c r="N1994" s="369"/>
      <c r="O1994" s="369"/>
      <c r="P1994" s="371"/>
      <c r="Q1994" s="465">
        <f>IF(C1994&gt;Allgemeines!$C$12,0,SUM(G1994,H1994,J1994,K1994,M1994:N1994)-SUM(I1994,L1994,O1994:P1994))</f>
        <v>0</v>
      </c>
      <c r="R1994" s="369"/>
      <c r="S1994" s="369"/>
      <c r="T1994" s="369"/>
      <c r="U1994" s="369"/>
      <c r="V1994" s="344">
        <f t="shared" si="397"/>
        <v>0</v>
      </c>
      <c r="W1994" s="345">
        <f>IF(ISBLANK($B1994),0,VLOOKUP($B1994,Listen!$A$2:$C$45,2,FALSE))</f>
        <v>0</v>
      </c>
      <c r="X1994" s="345">
        <f>IF(ISBLANK($B1994),0,VLOOKUP($B1994,Listen!$A$2:$C$45,3,FALSE))</f>
        <v>0</v>
      </c>
      <c r="Y1994" s="372">
        <f t="shared" si="386"/>
        <v>0</v>
      </c>
      <c r="Z1994" s="372">
        <f t="shared" si="388"/>
        <v>0</v>
      </c>
      <c r="AA1994" s="372">
        <f t="shared" si="388"/>
        <v>0</v>
      </c>
      <c r="AB1994" s="372">
        <f t="shared" si="388"/>
        <v>0</v>
      </c>
      <c r="AC1994" s="372">
        <f t="shared" si="388"/>
        <v>0</v>
      </c>
      <c r="AD1994" s="372">
        <f t="shared" si="388"/>
        <v>0</v>
      </c>
      <c r="AE1994" s="372">
        <f t="shared" si="388"/>
        <v>0</v>
      </c>
      <c r="AF1994" s="346">
        <f t="shared" si="398"/>
        <v>0</v>
      </c>
      <c r="AG1994" s="346">
        <f>IF(C1994=Allgemeines!$C$12,SAV!$V1994-SAV!$AH1994,HLOOKUP(Allgemeines!$C$12-1,$AI$4:$AO$2000,ROW(C1994)-3,FALSE)-$AH1994)</f>
        <v>0</v>
      </c>
      <c r="AH1994" s="346">
        <f>HLOOKUP(Allgemeines!$C$12,$AI$4:$AO$2000,ROW(C1994)-3,FALSE)</f>
        <v>0</v>
      </c>
      <c r="AI1994" s="346">
        <f t="shared" si="389"/>
        <v>0</v>
      </c>
      <c r="AJ1994" s="346">
        <f t="shared" si="390"/>
        <v>0</v>
      </c>
      <c r="AK1994" s="346">
        <f t="shared" si="391"/>
        <v>0</v>
      </c>
      <c r="AL1994" s="346">
        <f t="shared" si="392"/>
        <v>0</v>
      </c>
      <c r="AM1994" s="346">
        <f t="shared" si="393"/>
        <v>0</v>
      </c>
      <c r="AN1994" s="346">
        <f t="shared" si="394"/>
        <v>0</v>
      </c>
      <c r="AO1994" s="346">
        <f t="shared" si="395"/>
        <v>0</v>
      </c>
    </row>
    <row r="1995" spans="1:41" x14ac:dyDescent="0.25">
      <c r="A1995" s="369"/>
      <c r="B1995" s="369"/>
      <c r="C1995" s="370"/>
      <c r="D1995" s="369"/>
      <c r="E1995" s="369"/>
      <c r="F1995" s="369"/>
      <c r="G1995" s="344">
        <f t="shared" si="396"/>
        <v>0</v>
      </c>
      <c r="H1995" s="369"/>
      <c r="I1995" s="369"/>
      <c r="J1995" s="369"/>
      <c r="K1995" s="369"/>
      <c r="L1995" s="369"/>
      <c r="M1995" s="369"/>
      <c r="N1995" s="369"/>
      <c r="O1995" s="369"/>
      <c r="P1995" s="371"/>
      <c r="Q1995" s="465">
        <f>IF(C1995&gt;Allgemeines!$C$12,0,SUM(G1995,H1995,J1995,K1995,M1995:N1995)-SUM(I1995,L1995,O1995:P1995))</f>
        <v>0</v>
      </c>
      <c r="R1995" s="369"/>
      <c r="S1995" s="369"/>
      <c r="T1995" s="369"/>
      <c r="U1995" s="369"/>
      <c r="V1995" s="344">
        <f t="shared" si="397"/>
        <v>0</v>
      </c>
      <c r="W1995" s="345">
        <f>IF(ISBLANK($B1995),0,VLOOKUP($B1995,Listen!$A$2:$C$45,2,FALSE))</f>
        <v>0</v>
      </c>
      <c r="X1995" s="345">
        <f>IF(ISBLANK($B1995),0,VLOOKUP($B1995,Listen!$A$2:$C$45,3,FALSE))</f>
        <v>0</v>
      </c>
      <c r="Y1995" s="372">
        <f t="shared" ref="Y1995:Y2000" si="399">$W1995</f>
        <v>0</v>
      </c>
      <c r="Z1995" s="372">
        <f t="shared" si="388"/>
        <v>0</v>
      </c>
      <c r="AA1995" s="372">
        <f t="shared" si="388"/>
        <v>0</v>
      </c>
      <c r="AB1995" s="372">
        <f t="shared" si="388"/>
        <v>0</v>
      </c>
      <c r="AC1995" s="372">
        <f t="shared" si="388"/>
        <v>0</v>
      </c>
      <c r="AD1995" s="372">
        <f t="shared" si="388"/>
        <v>0</v>
      </c>
      <c r="AE1995" s="372">
        <f t="shared" si="388"/>
        <v>0</v>
      </c>
      <c r="AF1995" s="346">
        <f t="shared" si="398"/>
        <v>0</v>
      </c>
      <c r="AG1995" s="346">
        <f>IF(C1995=Allgemeines!$C$12,SAV!$V1995-SAV!$AH1995,HLOOKUP(Allgemeines!$C$12-1,$AI$4:$AO$2000,ROW(C1995)-3,FALSE)-$AH1995)</f>
        <v>0</v>
      </c>
      <c r="AH1995" s="346">
        <f>HLOOKUP(Allgemeines!$C$12,$AI$4:$AO$2000,ROW(C1995)-3,FALSE)</f>
        <v>0</v>
      </c>
      <c r="AI1995" s="346">
        <f t="shared" si="389"/>
        <v>0</v>
      </c>
      <c r="AJ1995" s="346">
        <f t="shared" si="390"/>
        <v>0</v>
      </c>
      <c r="AK1995" s="346">
        <f t="shared" si="391"/>
        <v>0</v>
      </c>
      <c r="AL1995" s="346">
        <f t="shared" si="392"/>
        <v>0</v>
      </c>
      <c r="AM1995" s="346">
        <f t="shared" si="393"/>
        <v>0</v>
      </c>
      <c r="AN1995" s="346">
        <f t="shared" si="394"/>
        <v>0</v>
      </c>
      <c r="AO1995" s="346">
        <f t="shared" si="395"/>
        <v>0</v>
      </c>
    </row>
    <row r="1996" spans="1:41" x14ac:dyDescent="0.25">
      <c r="A1996" s="369"/>
      <c r="B1996" s="369"/>
      <c r="C1996" s="370"/>
      <c r="D1996" s="369"/>
      <c r="E1996" s="369"/>
      <c r="F1996" s="369"/>
      <c r="G1996" s="344">
        <f t="shared" si="396"/>
        <v>0</v>
      </c>
      <c r="H1996" s="369"/>
      <c r="I1996" s="369"/>
      <c r="J1996" s="369"/>
      <c r="K1996" s="369"/>
      <c r="L1996" s="369"/>
      <c r="M1996" s="369"/>
      <c r="N1996" s="369"/>
      <c r="O1996" s="369"/>
      <c r="P1996" s="371"/>
      <c r="Q1996" s="465">
        <f>IF(C1996&gt;Allgemeines!$C$12,0,SUM(G1996,H1996,J1996,K1996,M1996:N1996)-SUM(I1996,L1996,O1996:P1996))</f>
        <v>0</v>
      </c>
      <c r="R1996" s="369"/>
      <c r="S1996" s="369"/>
      <c r="T1996" s="369"/>
      <c r="U1996" s="369"/>
      <c r="V1996" s="344">
        <f t="shared" si="397"/>
        <v>0</v>
      </c>
      <c r="W1996" s="345">
        <f>IF(ISBLANK($B1996),0,VLOOKUP($B1996,Listen!$A$2:$C$45,2,FALSE))</f>
        <v>0</v>
      </c>
      <c r="X1996" s="345">
        <f>IF(ISBLANK($B1996),0,VLOOKUP($B1996,Listen!$A$2:$C$45,3,FALSE))</f>
        <v>0</v>
      </c>
      <c r="Y1996" s="372">
        <f t="shared" si="399"/>
        <v>0</v>
      </c>
      <c r="Z1996" s="372">
        <f t="shared" si="388"/>
        <v>0</v>
      </c>
      <c r="AA1996" s="372">
        <f t="shared" si="388"/>
        <v>0</v>
      </c>
      <c r="AB1996" s="372">
        <f t="shared" si="388"/>
        <v>0</v>
      </c>
      <c r="AC1996" s="372">
        <f t="shared" si="388"/>
        <v>0</v>
      </c>
      <c r="AD1996" s="372">
        <f t="shared" si="388"/>
        <v>0</v>
      </c>
      <c r="AE1996" s="372">
        <f t="shared" si="388"/>
        <v>0</v>
      </c>
      <c r="AF1996" s="346">
        <f t="shared" si="398"/>
        <v>0</v>
      </c>
      <c r="AG1996" s="346">
        <f>IF(C1996=Allgemeines!$C$12,SAV!$V1996-SAV!$AH1996,HLOOKUP(Allgemeines!$C$12-1,$AI$4:$AO$2000,ROW(C1996)-3,FALSE)-$AH1996)</f>
        <v>0</v>
      </c>
      <c r="AH1996" s="346">
        <f>HLOOKUP(Allgemeines!$C$12,$AI$4:$AO$2000,ROW(C1996)-3,FALSE)</f>
        <v>0</v>
      </c>
      <c r="AI1996" s="346">
        <f t="shared" si="389"/>
        <v>0</v>
      </c>
      <c r="AJ1996" s="346">
        <f t="shared" si="390"/>
        <v>0</v>
      </c>
      <c r="AK1996" s="346">
        <f t="shared" si="391"/>
        <v>0</v>
      </c>
      <c r="AL1996" s="346">
        <f t="shared" si="392"/>
        <v>0</v>
      </c>
      <c r="AM1996" s="346">
        <f t="shared" si="393"/>
        <v>0</v>
      </c>
      <c r="AN1996" s="346">
        <f t="shared" si="394"/>
        <v>0</v>
      </c>
      <c r="AO1996" s="346">
        <f t="shared" si="395"/>
        <v>0</v>
      </c>
    </row>
    <row r="1997" spans="1:41" x14ac:dyDescent="0.25">
      <c r="A1997" s="369"/>
      <c r="B1997" s="369"/>
      <c r="C1997" s="370"/>
      <c r="D1997" s="369"/>
      <c r="E1997" s="369"/>
      <c r="F1997" s="369"/>
      <c r="G1997" s="344">
        <f t="shared" si="396"/>
        <v>0</v>
      </c>
      <c r="H1997" s="369"/>
      <c r="I1997" s="369"/>
      <c r="J1997" s="369"/>
      <c r="K1997" s="369"/>
      <c r="L1997" s="369"/>
      <c r="M1997" s="369"/>
      <c r="N1997" s="369"/>
      <c r="O1997" s="369"/>
      <c r="P1997" s="371"/>
      <c r="Q1997" s="465">
        <f>IF(C1997&gt;Allgemeines!$C$12,0,SUM(G1997,H1997,J1997,K1997,M1997:N1997)-SUM(I1997,L1997,O1997:P1997))</f>
        <v>0</v>
      </c>
      <c r="R1997" s="369"/>
      <c r="S1997" s="369"/>
      <c r="T1997" s="369"/>
      <c r="U1997" s="369"/>
      <c r="V1997" s="344">
        <f t="shared" si="397"/>
        <v>0</v>
      </c>
      <c r="W1997" s="345">
        <f>IF(ISBLANK($B1997),0,VLOOKUP($B1997,Listen!$A$2:$C$45,2,FALSE))</f>
        <v>0</v>
      </c>
      <c r="X1997" s="345">
        <f>IF(ISBLANK($B1997),0,VLOOKUP($B1997,Listen!$A$2:$C$45,3,FALSE))</f>
        <v>0</v>
      </c>
      <c r="Y1997" s="372">
        <f t="shared" si="399"/>
        <v>0</v>
      </c>
      <c r="Z1997" s="372">
        <f t="shared" si="388"/>
        <v>0</v>
      </c>
      <c r="AA1997" s="372">
        <f t="shared" si="388"/>
        <v>0</v>
      </c>
      <c r="AB1997" s="372">
        <f t="shared" si="388"/>
        <v>0</v>
      </c>
      <c r="AC1997" s="372">
        <f t="shared" si="388"/>
        <v>0</v>
      </c>
      <c r="AD1997" s="372">
        <f t="shared" si="388"/>
        <v>0</v>
      </c>
      <c r="AE1997" s="372">
        <f t="shared" si="388"/>
        <v>0</v>
      </c>
      <c r="AF1997" s="346">
        <f t="shared" si="398"/>
        <v>0</v>
      </c>
      <c r="AG1997" s="346">
        <f>IF(C1997=Allgemeines!$C$12,SAV!$V1997-SAV!$AH1997,HLOOKUP(Allgemeines!$C$12-1,$AI$4:$AO$2000,ROW(C1997)-3,FALSE)-$AH1997)</f>
        <v>0</v>
      </c>
      <c r="AH1997" s="346">
        <f>HLOOKUP(Allgemeines!$C$12,$AI$4:$AO$2000,ROW(C1997)-3,FALSE)</f>
        <v>0</v>
      </c>
      <c r="AI1997" s="346">
        <f t="shared" si="389"/>
        <v>0</v>
      </c>
      <c r="AJ1997" s="346">
        <f t="shared" si="390"/>
        <v>0</v>
      </c>
      <c r="AK1997" s="346">
        <f t="shared" si="391"/>
        <v>0</v>
      </c>
      <c r="AL1997" s="346">
        <f t="shared" si="392"/>
        <v>0</v>
      </c>
      <c r="AM1997" s="346">
        <f t="shared" si="393"/>
        <v>0</v>
      </c>
      <c r="AN1997" s="346">
        <f t="shared" si="394"/>
        <v>0</v>
      </c>
      <c r="AO1997" s="346">
        <f t="shared" si="395"/>
        <v>0</v>
      </c>
    </row>
    <row r="1998" spans="1:41" x14ac:dyDescent="0.25">
      <c r="A1998" s="369"/>
      <c r="B1998" s="369"/>
      <c r="C1998" s="370"/>
      <c r="D1998" s="369"/>
      <c r="E1998" s="369"/>
      <c r="F1998" s="369"/>
      <c r="G1998" s="344">
        <f t="shared" si="396"/>
        <v>0</v>
      </c>
      <c r="H1998" s="369"/>
      <c r="I1998" s="369"/>
      <c r="J1998" s="369"/>
      <c r="K1998" s="369"/>
      <c r="L1998" s="369"/>
      <c r="M1998" s="369"/>
      <c r="N1998" s="369"/>
      <c r="O1998" s="369"/>
      <c r="P1998" s="371"/>
      <c r="Q1998" s="465">
        <f>IF(C1998&gt;Allgemeines!$C$12,0,SUM(G1998,H1998,J1998,K1998,M1998:N1998)-SUM(I1998,L1998,O1998:P1998))</f>
        <v>0</v>
      </c>
      <c r="R1998" s="369"/>
      <c r="S1998" s="369"/>
      <c r="T1998" s="369"/>
      <c r="U1998" s="369"/>
      <c r="V1998" s="344">
        <f t="shared" si="397"/>
        <v>0</v>
      </c>
      <c r="W1998" s="345">
        <f>IF(ISBLANK($B1998),0,VLOOKUP($B1998,Listen!$A$2:$C$45,2,FALSE))</f>
        <v>0</v>
      </c>
      <c r="X1998" s="345">
        <f>IF(ISBLANK($B1998),0,VLOOKUP($B1998,Listen!$A$2:$C$45,3,FALSE))</f>
        <v>0</v>
      </c>
      <c r="Y1998" s="372">
        <f t="shared" si="399"/>
        <v>0</v>
      </c>
      <c r="Z1998" s="372">
        <f t="shared" si="388"/>
        <v>0</v>
      </c>
      <c r="AA1998" s="372">
        <f t="shared" si="388"/>
        <v>0</v>
      </c>
      <c r="AB1998" s="372">
        <f t="shared" si="388"/>
        <v>0</v>
      </c>
      <c r="AC1998" s="372">
        <f t="shared" si="388"/>
        <v>0</v>
      </c>
      <c r="AD1998" s="372">
        <f t="shared" si="388"/>
        <v>0</v>
      </c>
      <c r="AE1998" s="372">
        <f t="shared" si="388"/>
        <v>0</v>
      </c>
      <c r="AF1998" s="346">
        <f t="shared" si="398"/>
        <v>0</v>
      </c>
      <c r="AG1998" s="346">
        <f>IF(C1998=Allgemeines!$C$12,SAV!$V1998-SAV!$AH1998,HLOOKUP(Allgemeines!$C$12-1,$AI$4:$AO$2000,ROW(C1998)-3,FALSE)-$AH1998)</f>
        <v>0</v>
      </c>
      <c r="AH1998" s="346">
        <f>HLOOKUP(Allgemeines!$C$12,$AI$4:$AO$2000,ROW(C1998)-3,FALSE)</f>
        <v>0</v>
      </c>
      <c r="AI1998" s="346">
        <f t="shared" si="389"/>
        <v>0</v>
      </c>
      <c r="AJ1998" s="346">
        <f t="shared" si="390"/>
        <v>0</v>
      </c>
      <c r="AK1998" s="346">
        <f t="shared" si="391"/>
        <v>0</v>
      </c>
      <c r="AL1998" s="346">
        <f t="shared" si="392"/>
        <v>0</v>
      </c>
      <c r="AM1998" s="346">
        <f t="shared" si="393"/>
        <v>0</v>
      </c>
      <c r="AN1998" s="346">
        <f t="shared" si="394"/>
        <v>0</v>
      </c>
      <c r="AO1998" s="346">
        <f t="shared" si="395"/>
        <v>0</v>
      </c>
    </row>
    <row r="1999" spans="1:41" x14ac:dyDescent="0.25">
      <c r="A1999" s="369"/>
      <c r="B1999" s="369"/>
      <c r="C1999" s="370"/>
      <c r="D1999" s="369"/>
      <c r="E1999" s="369"/>
      <c r="F1999" s="369"/>
      <c r="G1999" s="344">
        <f t="shared" si="396"/>
        <v>0</v>
      </c>
      <c r="H1999" s="369"/>
      <c r="I1999" s="369"/>
      <c r="J1999" s="369"/>
      <c r="K1999" s="369"/>
      <c r="L1999" s="369"/>
      <c r="M1999" s="369"/>
      <c r="N1999" s="369"/>
      <c r="O1999" s="369"/>
      <c r="P1999" s="371"/>
      <c r="Q1999" s="465">
        <f>IF(C1999&gt;Allgemeines!$C$12,0,SUM(G1999,H1999,J1999,K1999,M1999:N1999)-SUM(I1999,L1999,O1999:P1999))</f>
        <v>0</v>
      </c>
      <c r="R1999" s="369"/>
      <c r="S1999" s="369"/>
      <c r="T1999" s="369"/>
      <c r="U1999" s="369"/>
      <c r="V1999" s="344">
        <f t="shared" si="397"/>
        <v>0</v>
      </c>
      <c r="W1999" s="345">
        <f>IF(ISBLANK($B1999),0,VLOOKUP($B1999,Listen!$A$2:$C$45,2,FALSE))</f>
        <v>0</v>
      </c>
      <c r="X1999" s="345">
        <f>IF(ISBLANK($B1999),0,VLOOKUP($B1999,Listen!$A$2:$C$45,3,FALSE))</f>
        <v>0</v>
      </c>
      <c r="Y1999" s="372">
        <f t="shared" si="399"/>
        <v>0</v>
      </c>
      <c r="Z1999" s="372">
        <f t="shared" si="388"/>
        <v>0</v>
      </c>
      <c r="AA1999" s="372">
        <f t="shared" si="388"/>
        <v>0</v>
      </c>
      <c r="AB1999" s="372">
        <f t="shared" si="388"/>
        <v>0</v>
      </c>
      <c r="AC1999" s="372">
        <f t="shared" si="388"/>
        <v>0</v>
      </c>
      <c r="AD1999" s="372">
        <f t="shared" si="388"/>
        <v>0</v>
      </c>
      <c r="AE1999" s="372">
        <f t="shared" si="388"/>
        <v>0</v>
      </c>
      <c r="AF1999" s="346">
        <f t="shared" si="398"/>
        <v>0</v>
      </c>
      <c r="AG1999" s="346">
        <f>IF(C1999=Allgemeines!$C$12,SAV!$V1999-SAV!$AH1999,HLOOKUP(Allgemeines!$C$12-1,$AI$4:$AO$2000,ROW(C1999)-3,FALSE)-$AH1999)</f>
        <v>0</v>
      </c>
      <c r="AH1999" s="346">
        <f>HLOOKUP(Allgemeines!$C$12,$AI$4:$AO$2000,ROW(C1999)-3,FALSE)</f>
        <v>0</v>
      </c>
      <c r="AI1999" s="346">
        <f t="shared" si="389"/>
        <v>0</v>
      </c>
      <c r="AJ1999" s="346">
        <f t="shared" si="390"/>
        <v>0</v>
      </c>
      <c r="AK1999" s="346">
        <f t="shared" si="391"/>
        <v>0</v>
      </c>
      <c r="AL1999" s="346">
        <f t="shared" si="392"/>
        <v>0</v>
      </c>
      <c r="AM1999" s="346">
        <f t="shared" si="393"/>
        <v>0</v>
      </c>
      <c r="AN1999" s="346">
        <f t="shared" si="394"/>
        <v>0</v>
      </c>
      <c r="AO1999" s="346">
        <f t="shared" si="395"/>
        <v>0</v>
      </c>
    </row>
    <row r="2000" spans="1:41" x14ac:dyDescent="0.25">
      <c r="A2000" s="369"/>
      <c r="B2000" s="369"/>
      <c r="C2000" s="370"/>
      <c r="D2000" s="369"/>
      <c r="E2000" s="369"/>
      <c r="F2000" s="369"/>
      <c r="G2000" s="344">
        <f t="shared" si="396"/>
        <v>0</v>
      </c>
      <c r="H2000" s="369"/>
      <c r="I2000" s="369"/>
      <c r="J2000" s="369"/>
      <c r="K2000" s="369"/>
      <c r="L2000" s="369"/>
      <c r="M2000" s="369"/>
      <c r="N2000" s="369"/>
      <c r="O2000" s="369"/>
      <c r="P2000" s="371"/>
      <c r="Q2000" s="465">
        <f>IF(C2000&gt;Allgemeines!$C$12,0,SUM(G2000,H2000,J2000,K2000,M2000:N2000)-SUM(I2000,L2000,O2000:P2000))</f>
        <v>0</v>
      </c>
      <c r="R2000" s="369"/>
      <c r="S2000" s="369"/>
      <c r="T2000" s="369"/>
      <c r="U2000" s="369"/>
      <c r="V2000" s="344">
        <f t="shared" si="397"/>
        <v>0</v>
      </c>
      <c r="W2000" s="345">
        <f>IF(ISBLANK($B2000),0,VLOOKUP($B2000,Listen!$A$2:$C$45,2,FALSE))</f>
        <v>0</v>
      </c>
      <c r="X2000" s="345">
        <f>IF(ISBLANK($B2000),0,VLOOKUP($B2000,Listen!$A$2:$C$45,3,FALSE))</f>
        <v>0</v>
      </c>
      <c r="Y2000" s="372">
        <f t="shared" si="399"/>
        <v>0</v>
      </c>
      <c r="Z2000" s="372">
        <f t="shared" si="388"/>
        <v>0</v>
      </c>
      <c r="AA2000" s="372">
        <f t="shared" si="388"/>
        <v>0</v>
      </c>
      <c r="AB2000" s="372">
        <f t="shared" si="388"/>
        <v>0</v>
      </c>
      <c r="AC2000" s="372">
        <f t="shared" si="388"/>
        <v>0</v>
      </c>
      <c r="AD2000" s="372">
        <f t="shared" si="388"/>
        <v>0</v>
      </c>
      <c r="AE2000" s="372">
        <f t="shared" si="388"/>
        <v>0</v>
      </c>
      <c r="AF2000" s="346">
        <f t="shared" si="398"/>
        <v>0</v>
      </c>
      <c r="AG2000" s="346">
        <f>IF(C2000=Allgemeines!$C$12,SAV!$V2000-SAV!$AH2000,HLOOKUP(Allgemeines!$C$12-1,$AI$4:$AO$2000,ROW(C2000)-3,FALSE)-$AH2000)</f>
        <v>0</v>
      </c>
      <c r="AH2000" s="346">
        <f>HLOOKUP(Allgemeines!$C$12,$AI$4:$AO$2000,ROW(C2000)-3,FALSE)</f>
        <v>0</v>
      </c>
      <c r="AI2000" s="346">
        <f t="shared" si="389"/>
        <v>0</v>
      </c>
      <c r="AJ2000" s="346">
        <f t="shared" si="390"/>
        <v>0</v>
      </c>
      <c r="AK2000" s="346">
        <f t="shared" si="391"/>
        <v>0</v>
      </c>
      <c r="AL2000" s="346">
        <f t="shared" si="392"/>
        <v>0</v>
      </c>
      <c r="AM2000" s="346">
        <f t="shared" si="393"/>
        <v>0</v>
      </c>
      <c r="AN2000" s="346">
        <f t="shared" si="394"/>
        <v>0</v>
      </c>
      <c r="AO2000" s="346">
        <f t="shared" si="395"/>
        <v>0</v>
      </c>
    </row>
  </sheetData>
  <sheetProtection formatCells="0" formatColumns="0" formatRows="0"/>
  <autoFilter ref="A4:AE2000" xr:uid="{00000000-0009-0000-0000-000003000000}"/>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32C5C07-9A49-47BB-964B-04B5A331E6F5}">
          <x14:formula1>
            <xm:f>Listen!$A$2:$A$45</xm:f>
          </x14:formula1>
          <xm:sqref>B5:B2000</xm:sqref>
        </x14:dataValidation>
        <x14:dataValidation type="list" allowBlank="1" showInputMessage="1" showErrorMessage="1" xr:uid="{91EB0513-885E-49C9-96AB-0668B56D178E}">
          <x14:formula1>
            <xm:f>Listen!$H$2:$H$8</xm:f>
          </x14:formula1>
          <xm:sqref>C5:C2000</xm:sqref>
        </x14:dataValidation>
        <x14:dataValidation type="list" allowBlank="1" showInputMessage="1" showErrorMessage="1" xr:uid="{07063FDF-A21F-43A1-A2CA-E005BA5C3031}">
          <x14:formula1>
            <xm:f>Allgemeines!$B$23:$B$32</xm:f>
          </x14:formula1>
          <xm:sqref>A5:A2000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EAE27-03ED-41EE-BC46-88B32E5240A9}">
  <sheetPr>
    <tabColor theme="9" tint="0.39997558519241921"/>
    <pageSetUpPr fitToPage="1"/>
  </sheetPr>
  <dimension ref="A1:T600"/>
  <sheetViews>
    <sheetView zoomScale="90" zoomScaleNormal="90" zoomScaleSheetLayoutView="100" workbookViewId="0">
      <selection activeCell="G22" sqref="G22"/>
    </sheetView>
  </sheetViews>
  <sheetFormatPr baseColWidth="10" defaultColWidth="11.42578125" defaultRowHeight="15" outlineLevelRow="1" x14ac:dyDescent="0.25"/>
  <cols>
    <col min="1" max="1" width="10.7109375" style="374" customWidth="1"/>
    <col min="2" max="2" width="14.5703125" style="374" customWidth="1"/>
    <col min="3" max="3" width="15.7109375" style="374" customWidth="1"/>
    <col min="4" max="4" width="20" style="374" bestFit="1" customWidth="1"/>
    <col min="5" max="8" width="17.85546875" style="374" customWidth="1"/>
    <col min="9" max="9" width="20" style="374" customWidth="1"/>
    <col min="10" max="12" width="11.42578125" style="374"/>
    <col min="13" max="19" width="12.7109375" style="374" customWidth="1"/>
    <col min="20" max="16384" width="11.42578125" style="374"/>
  </cols>
  <sheetData>
    <row r="1" spans="1:20" s="159" customFormat="1" ht="28.15" customHeight="1" x14ac:dyDescent="0.2">
      <c r="A1" s="358" t="str">
        <f>"Auflösung von Baukostenzuschüssen/Netzanschlusskostenbeiträgen in Verbindung mit der GasNEV " &amp;Allgemeines!C12</f>
        <v>Auflösung von Baukostenzuschüssen/Netzanschlusskostenbeiträgen in Verbindung mit der GasNEV 2024</v>
      </c>
      <c r="C1" s="166"/>
      <c r="D1" s="166"/>
      <c r="E1" s="166"/>
      <c r="F1" s="166"/>
      <c r="G1" s="166"/>
      <c r="H1" s="166"/>
      <c r="I1" s="166"/>
    </row>
    <row r="2" spans="1:20" s="159" customFormat="1" ht="19.5" customHeight="1" outlineLevel="1" x14ac:dyDescent="0.2">
      <c r="A2" s="165" t="s">
        <v>286</v>
      </c>
      <c r="C2" s="166"/>
      <c r="D2" s="166"/>
      <c r="E2" s="166"/>
      <c r="F2" s="166"/>
      <c r="G2" s="166"/>
      <c r="I2" s="166"/>
    </row>
    <row r="3" spans="1:20" s="162" customFormat="1" outlineLevel="1" x14ac:dyDescent="0.2">
      <c r="A3" s="160"/>
      <c r="B3" s="566" t="s">
        <v>96</v>
      </c>
      <c r="C3" s="567"/>
      <c r="D3" s="567" t="s">
        <v>316</v>
      </c>
      <c r="E3" s="568"/>
      <c r="G3" s="159"/>
      <c r="K3" s="160"/>
      <c r="L3" s="160"/>
      <c r="Q3" s="159"/>
      <c r="T3" s="159"/>
    </row>
    <row r="4" spans="1:20" s="162" customFormat="1" ht="33" customHeight="1" outlineLevel="1" thickBot="1" x14ac:dyDescent="0.3">
      <c r="A4" s="160"/>
      <c r="B4" s="569" t="s">
        <v>77</v>
      </c>
      <c r="C4" s="570"/>
      <c r="D4" s="569" t="s">
        <v>77</v>
      </c>
      <c r="E4" s="570"/>
      <c r="G4" s="170" t="s">
        <v>223</v>
      </c>
      <c r="K4" s="160"/>
      <c r="L4" s="160"/>
      <c r="Q4" s="159"/>
      <c r="T4" s="159"/>
    </row>
    <row r="5" spans="1:20" s="162" customFormat="1" ht="40.5" customHeight="1" outlineLevel="1" x14ac:dyDescent="0.2">
      <c r="A5" s="167" t="s">
        <v>63</v>
      </c>
      <c r="B5" s="161" t="s">
        <v>97</v>
      </c>
      <c r="C5" s="161" t="s">
        <v>424</v>
      </c>
      <c r="D5" s="161" t="s">
        <v>97</v>
      </c>
      <c r="E5" s="161" t="s">
        <v>424</v>
      </c>
      <c r="F5" s="303"/>
      <c r="G5" s="159"/>
      <c r="K5" s="160"/>
      <c r="L5" s="160"/>
      <c r="M5" s="563" t="s">
        <v>195</v>
      </c>
      <c r="N5" s="564"/>
      <c r="O5" s="565"/>
      <c r="P5" s="219" t="s">
        <v>193</v>
      </c>
      <c r="Q5" s="159"/>
      <c r="R5" s="159"/>
      <c r="S5" s="159"/>
      <c r="T5" s="159"/>
    </row>
    <row r="6" spans="1:20" s="162" customFormat="1" ht="15" customHeight="1" outlineLevel="1" x14ac:dyDescent="0.2">
      <c r="A6" s="168">
        <v>2005</v>
      </c>
      <c r="B6" s="238"/>
      <c r="C6" s="238"/>
      <c r="D6" s="353" t="str">
        <f t="shared" ref="D6:D16" si="0">IF(B6="","",B6/20)</f>
        <v/>
      </c>
      <c r="E6" s="353" t="str">
        <f t="shared" ref="E6:E16" si="1">IF(C6="","",C6/20)</f>
        <v/>
      </c>
      <c r="G6" s="159"/>
      <c r="K6" s="160"/>
      <c r="L6" s="160"/>
      <c r="M6" s="223" t="s">
        <v>106</v>
      </c>
      <c r="N6" s="224"/>
      <c r="O6" s="225"/>
      <c r="P6" s="220">
        <f>IF(Allgemeines!$C$13="Vereinfachtes Verfahren",(E26),SUM(D26:E26))</f>
        <v>0</v>
      </c>
      <c r="Q6" s="304"/>
      <c r="R6" s="304"/>
      <c r="S6" s="304"/>
      <c r="T6" s="159"/>
    </row>
    <row r="7" spans="1:20" s="162" customFormat="1" ht="15" customHeight="1" outlineLevel="1" x14ac:dyDescent="0.2">
      <c r="A7" s="168">
        <v>2006</v>
      </c>
      <c r="B7" s="238"/>
      <c r="C7" s="238"/>
      <c r="D7" s="353" t="str">
        <f t="shared" si="0"/>
        <v/>
      </c>
      <c r="E7" s="353" t="str">
        <f t="shared" si="1"/>
        <v/>
      </c>
      <c r="G7" s="159"/>
      <c r="K7" s="160"/>
      <c r="L7" s="160"/>
      <c r="M7" s="226" t="s">
        <v>194</v>
      </c>
      <c r="N7" s="224"/>
      <c r="O7" s="225"/>
      <c r="P7" s="467"/>
      <c r="Q7" s="159"/>
      <c r="R7" s="159"/>
      <c r="S7" s="159"/>
      <c r="T7" s="159"/>
    </row>
    <row r="8" spans="1:20" s="162" customFormat="1" ht="15" customHeight="1" outlineLevel="1" thickBot="1" x14ac:dyDescent="0.25">
      <c r="A8" s="168">
        <v>2007</v>
      </c>
      <c r="B8" s="238"/>
      <c r="C8" s="238"/>
      <c r="D8" s="353" t="str">
        <f t="shared" si="0"/>
        <v/>
      </c>
      <c r="E8" s="353" t="str">
        <f t="shared" si="1"/>
        <v/>
      </c>
      <c r="G8" s="159"/>
      <c r="K8" s="160"/>
      <c r="L8" s="160"/>
      <c r="M8" s="227" t="s">
        <v>190</v>
      </c>
      <c r="N8" s="228"/>
      <c r="O8" s="244"/>
      <c r="P8" s="221">
        <f>+P7-P6</f>
        <v>0</v>
      </c>
      <c r="Q8" s="159"/>
      <c r="R8" s="159"/>
      <c r="S8" s="159"/>
      <c r="T8" s="159"/>
    </row>
    <row r="9" spans="1:20" s="162" customFormat="1" ht="15" customHeight="1" outlineLevel="1" x14ac:dyDescent="0.2">
      <c r="A9" s="168">
        <v>2008</v>
      </c>
      <c r="B9" s="238"/>
      <c r="C9" s="238"/>
      <c r="D9" s="353" t="str">
        <f t="shared" si="0"/>
        <v/>
      </c>
      <c r="E9" s="353" t="str">
        <f t="shared" si="1"/>
        <v/>
      </c>
      <c r="G9" s="159"/>
      <c r="K9" s="160"/>
      <c r="L9" s="160"/>
      <c r="M9" s="160"/>
      <c r="N9" s="159"/>
      <c r="O9" s="159"/>
      <c r="P9" s="159"/>
      <c r="Q9" s="159"/>
      <c r="R9" s="159"/>
      <c r="S9" s="159"/>
      <c r="T9" s="159"/>
    </row>
    <row r="10" spans="1:20" s="162" customFormat="1" ht="15" customHeight="1" outlineLevel="1" x14ac:dyDescent="0.2">
      <c r="A10" s="168">
        <v>2009</v>
      </c>
      <c r="B10" s="238"/>
      <c r="C10" s="238"/>
      <c r="D10" s="353" t="str">
        <f t="shared" si="0"/>
        <v/>
      </c>
      <c r="E10" s="353" t="str">
        <f t="shared" si="1"/>
        <v/>
      </c>
      <c r="G10" s="159"/>
      <c r="K10" s="160"/>
      <c r="L10" s="160"/>
      <c r="M10" s="160"/>
      <c r="N10" s="159"/>
      <c r="O10" s="159"/>
      <c r="P10" s="159"/>
      <c r="Q10" s="159"/>
      <c r="R10" s="159"/>
      <c r="S10" s="159"/>
      <c r="T10" s="159"/>
    </row>
    <row r="11" spans="1:20" s="162" customFormat="1" ht="15" customHeight="1" outlineLevel="1" x14ac:dyDescent="0.2">
      <c r="A11" s="168">
        <v>2010</v>
      </c>
      <c r="B11" s="238"/>
      <c r="C11" s="238"/>
      <c r="D11" s="353" t="str">
        <f t="shared" si="0"/>
        <v/>
      </c>
      <c r="E11" s="353" t="str">
        <f t="shared" si="1"/>
        <v/>
      </c>
      <c r="G11" s="159"/>
      <c r="K11" s="160"/>
      <c r="L11" s="160"/>
      <c r="M11" s="160"/>
      <c r="N11" s="159"/>
      <c r="O11" s="159"/>
      <c r="P11" s="159"/>
      <c r="Q11" s="159"/>
      <c r="R11" s="159"/>
      <c r="S11" s="159"/>
      <c r="T11" s="159"/>
    </row>
    <row r="12" spans="1:20" s="162" customFormat="1" ht="15" customHeight="1" outlineLevel="1" x14ac:dyDescent="0.2">
      <c r="A12" s="168">
        <v>2011</v>
      </c>
      <c r="B12" s="238"/>
      <c r="C12" s="238"/>
      <c r="D12" s="353" t="str">
        <f t="shared" si="0"/>
        <v/>
      </c>
      <c r="E12" s="353" t="str">
        <f t="shared" si="1"/>
        <v/>
      </c>
      <c r="G12" s="159"/>
      <c r="K12" s="160"/>
      <c r="L12" s="160"/>
      <c r="Q12" s="159"/>
      <c r="R12" s="159"/>
      <c r="S12" s="159"/>
      <c r="T12" s="159"/>
    </row>
    <row r="13" spans="1:20" s="162" customFormat="1" ht="15" customHeight="1" outlineLevel="1" x14ac:dyDescent="0.25">
      <c r="A13" s="168">
        <v>2012</v>
      </c>
      <c r="B13" s="238"/>
      <c r="C13" s="238"/>
      <c r="D13" s="353" t="str">
        <f t="shared" si="0"/>
        <v/>
      </c>
      <c r="E13" s="353" t="str">
        <f t="shared" si="1"/>
        <v/>
      </c>
      <c r="F13" s="303"/>
      <c r="G13" s="159"/>
      <c r="K13" s="160"/>
      <c r="L13" s="160"/>
      <c r="M13" s="301"/>
      <c r="Q13" s="159"/>
      <c r="R13" s="159"/>
      <c r="S13" s="159"/>
      <c r="T13" s="159"/>
    </row>
    <row r="14" spans="1:20" s="162" customFormat="1" ht="15" customHeight="1" outlineLevel="1" x14ac:dyDescent="0.3">
      <c r="A14" s="168">
        <v>2013</v>
      </c>
      <c r="B14" s="238"/>
      <c r="C14" s="238"/>
      <c r="D14" s="353" t="str">
        <f t="shared" si="0"/>
        <v/>
      </c>
      <c r="E14" s="353" t="str">
        <f t="shared" si="1"/>
        <v/>
      </c>
      <c r="G14" s="159"/>
      <c r="K14" s="160"/>
      <c r="L14" s="160"/>
      <c r="M14" s="350"/>
      <c r="N14" s="350"/>
      <c r="O14" s="350"/>
      <c r="P14" s="350"/>
      <c r="Q14" s="351"/>
      <c r="R14" s="351"/>
      <c r="S14" s="159"/>
      <c r="T14" s="159"/>
    </row>
    <row r="15" spans="1:20" s="162" customFormat="1" ht="15" customHeight="1" outlineLevel="1" x14ac:dyDescent="0.2">
      <c r="A15" s="168">
        <v>2014</v>
      </c>
      <c r="B15" s="238"/>
      <c r="C15" s="238"/>
      <c r="D15" s="353" t="str">
        <f t="shared" si="0"/>
        <v/>
      </c>
      <c r="E15" s="353" t="str">
        <f t="shared" si="1"/>
        <v/>
      </c>
      <c r="G15" s="159"/>
      <c r="K15" s="160"/>
      <c r="L15" s="160"/>
      <c r="Q15" s="159"/>
      <c r="R15" s="159"/>
      <c r="S15" s="159"/>
      <c r="T15" s="159"/>
    </row>
    <row r="16" spans="1:20" s="162" customFormat="1" ht="15" customHeight="1" outlineLevel="1" x14ac:dyDescent="0.2">
      <c r="A16" s="168">
        <v>2015</v>
      </c>
      <c r="B16" s="238"/>
      <c r="C16" s="238"/>
      <c r="D16" s="353" t="str">
        <f t="shared" si="0"/>
        <v/>
      </c>
      <c r="E16" s="353" t="str">
        <f t="shared" si="1"/>
        <v/>
      </c>
      <c r="G16" s="159"/>
      <c r="K16" s="160"/>
      <c r="L16" s="160"/>
      <c r="Q16" s="159"/>
      <c r="R16" s="159"/>
      <c r="S16" s="159"/>
      <c r="T16" s="159"/>
    </row>
    <row r="17" spans="1:20" s="162" customFormat="1" ht="15" customHeight="1" outlineLevel="1" x14ac:dyDescent="0.2">
      <c r="A17" s="168">
        <v>2016</v>
      </c>
      <c r="B17" s="238"/>
      <c r="C17" s="238"/>
      <c r="D17" s="353" t="str">
        <f>IF(B17="","",B17/20)</f>
        <v/>
      </c>
      <c r="E17" s="353" t="str">
        <f t="shared" ref="D17:E21" si="2">IF(C17="","",C17/20)</f>
        <v/>
      </c>
      <c r="G17" s="159"/>
      <c r="K17" s="160"/>
      <c r="L17" s="160"/>
      <c r="Q17" s="159"/>
      <c r="R17" s="159"/>
      <c r="S17" s="159"/>
      <c r="T17" s="159"/>
    </row>
    <row r="18" spans="1:20" s="162" customFormat="1" ht="15" customHeight="1" outlineLevel="1" x14ac:dyDescent="0.2">
      <c r="A18" s="168">
        <v>2017</v>
      </c>
      <c r="B18" s="238"/>
      <c r="C18" s="238"/>
      <c r="D18" s="353" t="str">
        <f t="shared" si="2"/>
        <v/>
      </c>
      <c r="E18" s="353" t="str">
        <f t="shared" si="2"/>
        <v/>
      </c>
      <c r="G18" s="159"/>
      <c r="K18" s="160"/>
      <c r="L18" s="160"/>
      <c r="Q18" s="159"/>
      <c r="R18" s="159"/>
      <c r="S18" s="159"/>
      <c r="T18" s="159"/>
    </row>
    <row r="19" spans="1:20" s="162" customFormat="1" ht="15" customHeight="1" outlineLevel="1" x14ac:dyDescent="0.2">
      <c r="A19" s="168">
        <v>2018</v>
      </c>
      <c r="B19" s="238"/>
      <c r="C19" s="238"/>
      <c r="D19" s="353" t="str">
        <f t="shared" si="2"/>
        <v/>
      </c>
      <c r="E19" s="353" t="str">
        <f t="shared" si="2"/>
        <v/>
      </c>
      <c r="G19" s="159"/>
      <c r="K19" s="160"/>
      <c r="L19" s="160"/>
      <c r="M19" s="160"/>
      <c r="N19" s="159"/>
      <c r="O19" s="159"/>
      <c r="P19" s="159"/>
      <c r="Q19" s="159"/>
      <c r="R19" s="159"/>
      <c r="S19" s="159"/>
      <c r="T19" s="159"/>
    </row>
    <row r="20" spans="1:20" s="162" customFormat="1" ht="15" customHeight="1" outlineLevel="1" x14ac:dyDescent="0.2">
      <c r="A20" s="168">
        <v>2019</v>
      </c>
      <c r="B20" s="238"/>
      <c r="C20" s="238"/>
      <c r="D20" s="353" t="str">
        <f t="shared" si="2"/>
        <v/>
      </c>
      <c r="E20" s="353" t="str">
        <f t="shared" si="2"/>
        <v/>
      </c>
      <c r="G20" s="159"/>
      <c r="K20" s="160"/>
      <c r="L20" s="160"/>
      <c r="M20" s="160"/>
      <c r="N20" s="159"/>
      <c r="O20" s="159"/>
      <c r="P20" s="159"/>
      <c r="Q20" s="159"/>
      <c r="R20" s="159"/>
      <c r="S20" s="159"/>
      <c r="T20" s="159"/>
    </row>
    <row r="21" spans="1:20" s="162" customFormat="1" ht="15" customHeight="1" outlineLevel="1" x14ac:dyDescent="0.2">
      <c r="A21" s="168">
        <v>2020</v>
      </c>
      <c r="B21" s="238"/>
      <c r="C21" s="238"/>
      <c r="D21" s="353" t="str">
        <f t="shared" si="2"/>
        <v/>
      </c>
      <c r="E21" s="353" t="str">
        <f t="shared" si="2"/>
        <v/>
      </c>
      <c r="F21" s="303"/>
      <c r="G21" s="159"/>
      <c r="K21" s="160"/>
      <c r="L21" s="160"/>
      <c r="M21" s="160"/>
      <c r="N21" s="159"/>
      <c r="O21" s="159"/>
      <c r="P21" s="159"/>
      <c r="Q21" s="159"/>
      <c r="T21" s="159"/>
    </row>
    <row r="22" spans="1:20" s="162" customFormat="1" ht="15" customHeight="1" outlineLevel="1" x14ac:dyDescent="0.2">
      <c r="A22" s="168">
        <v>2021</v>
      </c>
      <c r="B22" s="355">
        <f>SUMIF($B$34:$B$600,A22,$C$34:$C$600)</f>
        <v>0</v>
      </c>
      <c r="C22" s="355"/>
      <c r="D22" s="356">
        <f>IF(B22="","",B22/20)</f>
        <v>0</v>
      </c>
      <c r="E22" s="356">
        <f>SUMIF($B$34:$B$600,A22,$D$34:$D$600)</f>
        <v>0</v>
      </c>
      <c r="G22" s="159"/>
      <c r="K22" s="160"/>
      <c r="L22" s="160"/>
      <c r="M22" s="160"/>
      <c r="N22" s="159"/>
      <c r="O22" s="159"/>
      <c r="P22" s="159"/>
      <c r="Q22" s="159"/>
      <c r="T22" s="159"/>
    </row>
    <row r="23" spans="1:20" s="162" customFormat="1" ht="15" customHeight="1" outlineLevel="1" x14ac:dyDescent="0.2">
      <c r="A23" s="168">
        <v>2022</v>
      </c>
      <c r="B23" s="355">
        <f>SUMIF($B$29:$B$58,A23,$C$29:$C$58)</f>
        <v>0</v>
      </c>
      <c r="C23" s="355"/>
      <c r="D23" s="356">
        <f>IF(B23="","",B23/20)</f>
        <v>0</v>
      </c>
      <c r="E23" s="356">
        <f>SUMIF($B$34:$B$600,A23,$D$34:$D$600)</f>
        <v>0</v>
      </c>
      <c r="G23" s="159"/>
      <c r="K23" s="160"/>
      <c r="L23" s="160"/>
      <c r="M23" s="160"/>
      <c r="N23" s="159"/>
      <c r="O23" s="159"/>
      <c r="P23" s="159"/>
      <c r="Q23" s="159"/>
      <c r="T23" s="159"/>
    </row>
    <row r="24" spans="1:20" s="162" customFormat="1" ht="15" customHeight="1" outlineLevel="1" x14ac:dyDescent="0.2">
      <c r="A24" s="168">
        <v>2023</v>
      </c>
      <c r="B24" s="355">
        <f t="shared" ref="B24:B25" si="3">SUMIF($B$29:$B$58,A24,$C$29:$C$58)</f>
        <v>0</v>
      </c>
      <c r="C24" s="355"/>
      <c r="D24" s="356">
        <f>IF(B24="","",B24/20)</f>
        <v>0</v>
      </c>
      <c r="E24" s="356">
        <f>SUMIF($B$34:$B$600,A24,$D$34:$D$600)</f>
        <v>0</v>
      </c>
      <c r="G24" s="159"/>
      <c r="K24" s="160"/>
      <c r="L24" s="160"/>
      <c r="M24" s="160"/>
      <c r="N24" s="159"/>
      <c r="O24" s="159"/>
      <c r="P24" s="159"/>
      <c r="Q24" s="159"/>
      <c r="T24" s="159"/>
    </row>
    <row r="25" spans="1:20" s="162" customFormat="1" ht="15" customHeight="1" outlineLevel="1" x14ac:dyDescent="0.2">
      <c r="A25" s="168">
        <v>2024</v>
      </c>
      <c r="B25" s="355">
        <f t="shared" si="3"/>
        <v>0</v>
      </c>
      <c r="C25" s="355"/>
      <c r="D25" s="357">
        <f>IF(B25="","",B25/20)</f>
        <v>0</v>
      </c>
      <c r="E25" s="356">
        <f>SUMIF($B$34:$B$600,A25,$D$34:$D$600)</f>
        <v>0</v>
      </c>
      <c r="F25" s="354"/>
      <c r="G25" s="160"/>
      <c r="H25" s="354"/>
      <c r="I25" s="354"/>
      <c r="K25" s="160"/>
      <c r="L25" s="160"/>
      <c r="M25" s="160"/>
      <c r="N25" s="159"/>
      <c r="O25" s="159"/>
      <c r="P25" s="159"/>
      <c r="Q25" s="159"/>
      <c r="T25" s="159"/>
    </row>
    <row r="26" spans="1:20" s="174" customFormat="1" ht="15" customHeight="1" outlineLevel="1" x14ac:dyDescent="0.25">
      <c r="A26" s="171" t="s">
        <v>64</v>
      </c>
      <c r="B26" s="169">
        <f>SUM(B6:B25)</f>
        <v>0</v>
      </c>
      <c r="C26" s="169">
        <f>SUM(C6:C25)</f>
        <v>0</v>
      </c>
      <c r="D26" s="169">
        <f>SUM(D6:D25)</f>
        <v>0</v>
      </c>
      <c r="E26" s="466">
        <f>SUM(E6:E25)</f>
        <v>0</v>
      </c>
      <c r="F26" s="354"/>
      <c r="G26" s="160"/>
      <c r="H26" s="354"/>
      <c r="I26" s="354"/>
      <c r="J26" s="162"/>
      <c r="K26" s="172"/>
      <c r="L26" s="172"/>
      <c r="M26" s="172"/>
      <c r="N26" s="172"/>
      <c r="O26" s="172"/>
      <c r="P26" s="172"/>
      <c r="Q26" s="173"/>
      <c r="T26" s="173"/>
    </row>
    <row r="27" spans="1:20" outlineLevel="1" x14ac:dyDescent="0.25"/>
    <row r="29" spans="1:20" ht="24.95" customHeight="1" x14ac:dyDescent="0.25">
      <c r="A29" s="312" t="s">
        <v>423</v>
      </c>
      <c r="C29" s="376"/>
      <c r="D29" s="376"/>
      <c r="E29" s="376"/>
      <c r="F29" s="376"/>
      <c r="G29" s="376"/>
      <c r="H29" s="376"/>
      <c r="I29" s="376"/>
    </row>
    <row r="30" spans="1:20" ht="15" customHeight="1" x14ac:dyDescent="0.3">
      <c r="A30" s="330"/>
      <c r="B30" s="331"/>
      <c r="C30" s="331"/>
      <c r="D30" s="331"/>
      <c r="E30" s="331"/>
      <c r="F30" s="331"/>
      <c r="G30" s="331"/>
      <c r="H30" s="331"/>
      <c r="I30" s="331"/>
      <c r="J30" s="335" t="s">
        <v>329</v>
      </c>
      <c r="K30" s="331"/>
      <c r="L30" s="331"/>
      <c r="M30" s="331"/>
      <c r="N30" s="331"/>
      <c r="O30" s="331"/>
      <c r="P30" s="331"/>
      <c r="Q30" s="331"/>
      <c r="R30" s="331"/>
      <c r="S30" s="332"/>
    </row>
    <row r="31" spans="1:20" s="380" customFormat="1" ht="39.950000000000003" customHeight="1" x14ac:dyDescent="0.3">
      <c r="A31" s="377"/>
      <c r="B31" s="377"/>
      <c r="C31" s="378" t="s">
        <v>330</v>
      </c>
      <c r="D31" s="378"/>
      <c r="E31" s="378"/>
      <c r="F31" s="378"/>
      <c r="G31" s="378"/>
      <c r="H31" s="378"/>
      <c r="I31" s="378"/>
      <c r="J31" s="560" t="s">
        <v>86</v>
      </c>
      <c r="K31" s="561"/>
      <c r="L31" s="562"/>
      <c r="M31" s="379" t="s">
        <v>87</v>
      </c>
      <c r="N31" s="336"/>
      <c r="O31" s="336"/>
      <c r="P31" s="336"/>
      <c r="Q31" s="336"/>
      <c r="R31" s="336"/>
      <c r="S31" s="337"/>
    </row>
    <row r="32" spans="1:20" ht="84" customHeight="1" x14ac:dyDescent="0.25">
      <c r="A32" s="338" t="s">
        <v>68</v>
      </c>
      <c r="B32" s="381" t="s">
        <v>98</v>
      </c>
      <c r="C32" s="339" t="s">
        <v>99</v>
      </c>
      <c r="D32" s="339" t="s">
        <v>430</v>
      </c>
      <c r="E32" s="339" t="s">
        <v>431</v>
      </c>
      <c r="F32" s="339" t="s">
        <v>432</v>
      </c>
      <c r="G32" s="339" t="s">
        <v>92</v>
      </c>
      <c r="H32" s="339" t="s">
        <v>93</v>
      </c>
      <c r="I32" s="339" t="str">
        <f>"Stand zum 31.12."&amp;Allgemeines!C12</f>
        <v>Stand zum 31.12.2024</v>
      </c>
      <c r="J32" s="343" t="str">
        <f>"Restwert zum 01.01."&amp;Allgemeines!C12</f>
        <v>Restwert zum 01.01.2024</v>
      </c>
      <c r="K32" s="343" t="str">
        <f>"Restwert zum 31.12."&amp;Allgemeines!C12</f>
        <v>Restwert zum 31.12.2024</v>
      </c>
      <c r="L32" s="343" t="s">
        <v>433</v>
      </c>
      <c r="M32" s="343">
        <v>2021</v>
      </c>
      <c r="N32" s="343">
        <v>2022</v>
      </c>
      <c r="O32" s="343">
        <v>2023</v>
      </c>
      <c r="P32" s="343">
        <v>2024</v>
      </c>
      <c r="Q32" s="343">
        <v>2025</v>
      </c>
      <c r="R32" s="343">
        <v>2026</v>
      </c>
      <c r="S32" s="343">
        <v>2027</v>
      </c>
    </row>
    <row r="33" spans="1:20" s="471" customFormat="1" ht="15" customHeight="1" x14ac:dyDescent="0.25">
      <c r="A33" s="171" t="s">
        <v>64</v>
      </c>
      <c r="B33" s="469"/>
      <c r="C33" s="470">
        <f t="shared" ref="C33:S33" si="4">SUM(C34:C601)</f>
        <v>0</v>
      </c>
      <c r="D33" s="470">
        <f t="shared" si="4"/>
        <v>0</v>
      </c>
      <c r="E33" s="470">
        <f t="shared" si="4"/>
        <v>0</v>
      </c>
      <c r="F33" s="470">
        <f t="shared" si="4"/>
        <v>0</v>
      </c>
      <c r="G33" s="470">
        <f t="shared" si="4"/>
        <v>0</v>
      </c>
      <c r="H33" s="470">
        <f t="shared" si="4"/>
        <v>0</v>
      </c>
      <c r="I33" s="470">
        <f t="shared" si="4"/>
        <v>0</v>
      </c>
      <c r="J33" s="470">
        <f t="shared" si="4"/>
        <v>0</v>
      </c>
      <c r="K33" s="470">
        <f t="shared" si="4"/>
        <v>0</v>
      </c>
      <c r="L33" s="470">
        <f t="shared" si="4"/>
        <v>0</v>
      </c>
      <c r="M33" s="470">
        <f t="shared" si="4"/>
        <v>0</v>
      </c>
      <c r="N33" s="470">
        <f t="shared" si="4"/>
        <v>0</v>
      </c>
      <c r="O33" s="470">
        <f t="shared" si="4"/>
        <v>0</v>
      </c>
      <c r="P33" s="470">
        <f t="shared" si="4"/>
        <v>0</v>
      </c>
      <c r="Q33" s="470">
        <f t="shared" si="4"/>
        <v>0</v>
      </c>
      <c r="R33" s="470">
        <f t="shared" si="4"/>
        <v>0</v>
      </c>
      <c r="S33" s="470">
        <f t="shared" si="4"/>
        <v>0</v>
      </c>
      <c r="T33" s="374"/>
    </row>
    <row r="34" spans="1:20" x14ac:dyDescent="0.25">
      <c r="A34" s="369"/>
      <c r="B34" s="382"/>
      <c r="C34" s="369"/>
      <c r="D34" s="369"/>
      <c r="E34" s="369"/>
      <c r="F34" s="369"/>
      <c r="G34" s="369"/>
      <c r="H34" s="369"/>
      <c r="I34" s="344">
        <f>IF(B34&gt;Allgemeines!$C$12,0,SUM(C34,E34,G34)-SUM(F34,H34))</f>
        <v>0</v>
      </c>
      <c r="J34" s="346">
        <f>IF(B34&gt;2020,HLOOKUP(Allgemeines!$C$12,$M$32:$S$600,ROW(B34)-31,FALSE)+IF(OR(B34=0,Allgemeines!$C$12&lt;B34),0,I34*1/20),0)</f>
        <v>0</v>
      </c>
      <c r="K34" s="346">
        <f>IF(B34&gt;2020,HLOOKUP(Allgemeines!$C$12,$M$32:$S$600,ROW(B34)-31,FALSE),0)</f>
        <v>0</v>
      </c>
      <c r="L34" s="346">
        <f>+IF(OR(B34=0,Allgemeines!$C$12&lt;B34,B34&lt;Allgemeines!$C$12-19),0,I34*1/20)</f>
        <v>0</v>
      </c>
      <c r="M34" s="346">
        <f>IF(B34&gt;2020,IF(OR($I34=0,M$32&lt;$B34,$B34=0,20-(M$32-$B34)=0),0,$I34*(19-(M$32-$B34))/20),0)</f>
        <v>0</v>
      </c>
      <c r="N34" s="346">
        <f>IF(B34&gt;2020,IF(OR($I34=0,N$32&lt;$B34,$B34=0,20-(N$32-$B34)=0),0,$I34*(19-(N$32-$B34))/20),0)</f>
        <v>0</v>
      </c>
      <c r="O34" s="346">
        <f>IF(B34&gt;2020,IF(OR($I34=0,O$32&lt;$B34,$B34=0,20-(O$32-$B34)=0),0,$I34*(19-(O$32-$B34))/20),0)</f>
        <v>0</v>
      </c>
      <c r="P34" s="346">
        <f>IF(B34&gt;2020,IF(OR($I34=0,P$32&lt;$B34,$B34=0,20-(P$32-$B34)=0),0,$I34*(19-(P$32-$B34))/20),0)</f>
        <v>0</v>
      </c>
      <c r="Q34" s="346">
        <f>IF(B34&gt;2020,IF(OR($I34=0,Q$32&lt;$B34,$B34=0,20-(Q$32-$B34)=0),0,$I34*(19-(Q$32-$B34))/20),0)</f>
        <v>0</v>
      </c>
      <c r="R34" s="346">
        <f>IF(B34&gt;2020,IF(OR($I34=0,R$32&lt;$B34,$B34=0,20-(R$32-$B34)=0),0,$I34*(19-(R$32-$B34))/20),0)</f>
        <v>0</v>
      </c>
      <c r="S34" s="346">
        <f>IF(B34&gt;2020,IF(OR($I34=0,S$32&lt;$B34,$B34=0,20-(S$32-$B34)=0),0,$I34*(19-(S$32-$B34))/20),0)</f>
        <v>0</v>
      </c>
    </row>
    <row r="35" spans="1:20" ht="15" customHeight="1" x14ac:dyDescent="0.25">
      <c r="A35" s="369"/>
      <c r="B35" s="382"/>
      <c r="C35" s="369"/>
      <c r="D35" s="369"/>
      <c r="E35" s="369"/>
      <c r="F35" s="369"/>
      <c r="G35" s="369"/>
      <c r="H35" s="369"/>
      <c r="I35" s="344">
        <f>IF(B35&gt;Allgemeines!$C$12,0,SUM(C35,E35,G35)-SUM(F35,H35))</f>
        <v>0</v>
      </c>
      <c r="J35" s="346">
        <f>IF(B35&gt;2020,HLOOKUP(Allgemeines!$C$12,$M$32:$S$600,ROW(B35)-31,FALSE)+IF(OR(B35=0,Allgemeines!$C$12&lt;B35),0,I35*1/20),0)</f>
        <v>0</v>
      </c>
      <c r="K35" s="346">
        <f>IF(B35&gt;2020,HLOOKUP(Allgemeines!$C$12,$M$32:$S$600,ROW(B35)-31,FALSE),0)</f>
        <v>0</v>
      </c>
      <c r="L35" s="346">
        <f>+IF(OR(B35=0,Allgemeines!$C$12&lt;B35,B35&lt;Allgemeines!$C$12-19),0,I35*1/20)</f>
        <v>0</v>
      </c>
      <c r="M35" s="346">
        <f t="shared" ref="M35:M98" si="5">IF(B35&gt;2020,IF(OR($I35=0,M$32&lt;$B35,$B35=0,20-(M$32-$B35)=0),0,$I35*(19-(M$32-$B35))/20),0)</f>
        <v>0</v>
      </c>
      <c r="N35" s="346">
        <f t="shared" ref="N35:N98" si="6">IF(B35&gt;2020,IF(OR($I35=0,N$32&lt;$B35,$B35=0,20-(N$32-$B35)=0),0,$I35*(19-(N$32-$B35))/20),0)</f>
        <v>0</v>
      </c>
      <c r="O35" s="346">
        <f t="shared" ref="O35:O98" si="7">IF(B35&gt;2020,IF(OR($I35=0,O$32&lt;$B35,$B35=0,20-(O$32-$B35)=0),0,$I35*(19-(O$32-$B35))/20),0)</f>
        <v>0</v>
      </c>
      <c r="P35" s="346">
        <f t="shared" ref="P35:P98" si="8">IF(B35&gt;2020,IF(OR($I35=0,P$32&lt;$B35,$B35=0,20-(P$32-$B35)=0),0,$I35*(19-(P$32-$B35))/20),0)</f>
        <v>0</v>
      </c>
      <c r="Q35" s="346">
        <f t="shared" ref="Q35:Q98" si="9">IF(B35&gt;2020,IF(OR($I35=0,Q$32&lt;$B35,$B35=0,20-(Q$32-$B35)=0),0,$I35*(19-(Q$32-$B35))/20),0)</f>
        <v>0</v>
      </c>
      <c r="R35" s="346">
        <f t="shared" ref="R35:R98" si="10">IF(B35&gt;2020,IF(OR($I35=0,R$32&lt;$B35,$B35=0,20-(R$32-$B35)=0),0,$I35*(19-(R$32-$B35))/20),0)</f>
        <v>0</v>
      </c>
      <c r="S35" s="346">
        <f t="shared" ref="S35:S98" si="11">IF(B35&gt;2020,IF(OR($I35=0,S$32&lt;$B35,$B35=0,20-(S$32-$B35)=0),0,$I35*(19-(S$32-$B35))/20),0)</f>
        <v>0</v>
      </c>
    </row>
    <row r="36" spans="1:20" ht="15" customHeight="1" x14ac:dyDescent="0.25">
      <c r="A36" s="369"/>
      <c r="B36" s="382"/>
      <c r="C36" s="369"/>
      <c r="D36" s="369"/>
      <c r="E36" s="369"/>
      <c r="F36" s="369"/>
      <c r="G36" s="369"/>
      <c r="H36" s="369"/>
      <c r="I36" s="344">
        <f>IF(B36&gt;Allgemeines!$C$12,0,SUM(C36,E36,G36)-SUM(F36,H36))</f>
        <v>0</v>
      </c>
      <c r="J36" s="346">
        <f>IF(B36&gt;2020,HLOOKUP(Allgemeines!$C$12,$M$32:$S$600,ROW(B36)-31,FALSE)+IF(OR(B36=0,Allgemeines!$C$12&lt;B36),0,I36*1/20),0)</f>
        <v>0</v>
      </c>
      <c r="K36" s="346">
        <f>IF(B36&gt;2020,HLOOKUP(Allgemeines!$C$12,$M$32:$S$600,ROW(B36)-31,FALSE),0)</f>
        <v>0</v>
      </c>
      <c r="L36" s="346">
        <f>+IF(OR(B36=0,Allgemeines!$C$12&lt;B36,B36&lt;Allgemeines!$C$12-19),0,I36*1/20)</f>
        <v>0</v>
      </c>
      <c r="M36" s="346">
        <f t="shared" si="5"/>
        <v>0</v>
      </c>
      <c r="N36" s="346">
        <f t="shared" si="6"/>
        <v>0</v>
      </c>
      <c r="O36" s="346">
        <f t="shared" si="7"/>
        <v>0</v>
      </c>
      <c r="P36" s="346">
        <f t="shared" si="8"/>
        <v>0</v>
      </c>
      <c r="Q36" s="346">
        <f t="shared" si="9"/>
        <v>0</v>
      </c>
      <c r="R36" s="346">
        <f t="shared" si="10"/>
        <v>0</v>
      </c>
      <c r="S36" s="346">
        <f t="shared" si="11"/>
        <v>0</v>
      </c>
    </row>
    <row r="37" spans="1:20" ht="15" customHeight="1" x14ac:dyDescent="0.25">
      <c r="A37" s="369"/>
      <c r="B37" s="382"/>
      <c r="C37" s="369"/>
      <c r="D37" s="369"/>
      <c r="E37" s="369"/>
      <c r="F37" s="369"/>
      <c r="G37" s="369"/>
      <c r="H37" s="369"/>
      <c r="I37" s="344">
        <f>IF(B37&gt;Allgemeines!$C$12,0,SUM(C37,E37,G37)-SUM(F37,H37))</f>
        <v>0</v>
      </c>
      <c r="J37" s="346">
        <f>IF(B37&gt;2020,HLOOKUP(Allgemeines!$C$12,$M$32:$S$600,ROW(B37)-31,FALSE)+IF(OR(B37=0,Allgemeines!$C$12&lt;B37),0,I37*1/20),0)</f>
        <v>0</v>
      </c>
      <c r="K37" s="346">
        <f>IF(B37&gt;2020,HLOOKUP(Allgemeines!$C$12,$M$32:$S$600,ROW(B37)-31,FALSE),0)</f>
        <v>0</v>
      </c>
      <c r="L37" s="346">
        <f>+IF(OR(B37=0,Allgemeines!$C$12&lt;B37,B37&lt;Allgemeines!$C$12-19),0,I37*1/20)</f>
        <v>0</v>
      </c>
      <c r="M37" s="346">
        <f t="shared" si="5"/>
        <v>0</v>
      </c>
      <c r="N37" s="346">
        <f t="shared" si="6"/>
        <v>0</v>
      </c>
      <c r="O37" s="346">
        <f t="shared" si="7"/>
        <v>0</v>
      </c>
      <c r="P37" s="346">
        <f t="shared" si="8"/>
        <v>0</v>
      </c>
      <c r="Q37" s="346">
        <f t="shared" si="9"/>
        <v>0</v>
      </c>
      <c r="R37" s="346">
        <f t="shared" si="10"/>
        <v>0</v>
      </c>
      <c r="S37" s="346">
        <f t="shared" si="11"/>
        <v>0</v>
      </c>
    </row>
    <row r="38" spans="1:20" ht="15" customHeight="1" x14ac:dyDescent="0.25">
      <c r="A38" s="369"/>
      <c r="B38" s="382"/>
      <c r="C38" s="369"/>
      <c r="D38" s="369"/>
      <c r="E38" s="369"/>
      <c r="F38" s="369"/>
      <c r="G38" s="369"/>
      <c r="H38" s="369"/>
      <c r="I38" s="344">
        <f>IF(B38&gt;Allgemeines!$C$12,0,SUM(C38,E38,G38)-SUM(F38,H38))</f>
        <v>0</v>
      </c>
      <c r="J38" s="346">
        <f>IF(B38&gt;2020,HLOOKUP(Allgemeines!$C$12,$M$32:$S$600,ROW(B38)-31,FALSE)+IF(OR(B38=0,Allgemeines!$C$12&lt;B38),0,I38*1/20),0)</f>
        <v>0</v>
      </c>
      <c r="K38" s="346">
        <f>IF(B38&gt;2020,HLOOKUP(Allgemeines!$C$12,$M$32:$S$600,ROW(B38)-31,FALSE),0)</f>
        <v>0</v>
      </c>
      <c r="L38" s="346">
        <f>+IF(OR(B38=0,Allgemeines!$C$12&lt;B38,B38&lt;Allgemeines!$C$12-19),0,I38*1/20)</f>
        <v>0</v>
      </c>
      <c r="M38" s="346">
        <f t="shared" si="5"/>
        <v>0</v>
      </c>
      <c r="N38" s="346">
        <f t="shared" si="6"/>
        <v>0</v>
      </c>
      <c r="O38" s="346">
        <f t="shared" si="7"/>
        <v>0</v>
      </c>
      <c r="P38" s="346">
        <f t="shared" si="8"/>
        <v>0</v>
      </c>
      <c r="Q38" s="346">
        <f t="shared" si="9"/>
        <v>0</v>
      </c>
      <c r="R38" s="346">
        <f t="shared" si="10"/>
        <v>0</v>
      </c>
      <c r="S38" s="346">
        <f t="shared" si="11"/>
        <v>0</v>
      </c>
    </row>
    <row r="39" spans="1:20" ht="15" customHeight="1" x14ac:dyDescent="0.25">
      <c r="A39" s="369"/>
      <c r="B39" s="382"/>
      <c r="C39" s="369"/>
      <c r="D39" s="369"/>
      <c r="E39" s="369"/>
      <c r="F39" s="369"/>
      <c r="G39" s="369"/>
      <c r="H39" s="369"/>
      <c r="I39" s="344">
        <f>IF(B39&gt;Allgemeines!$C$12,0,SUM(C39,E39,G39)-SUM(F39,H39))</f>
        <v>0</v>
      </c>
      <c r="J39" s="346">
        <f>IF(B39&gt;2020,HLOOKUP(Allgemeines!$C$12,$M$32:$S$600,ROW(B39)-31,FALSE)+IF(OR(B39=0,Allgemeines!$C$12&lt;B39),0,I39*1/20),0)</f>
        <v>0</v>
      </c>
      <c r="K39" s="346">
        <f>IF(B39&gt;2020,HLOOKUP(Allgemeines!$C$12,$M$32:$S$600,ROW(B39)-31,FALSE),0)</f>
        <v>0</v>
      </c>
      <c r="L39" s="346">
        <f>+IF(OR(B39=0,Allgemeines!$C$12&lt;B39,B39&lt;Allgemeines!$C$12-19),0,I39*1/20)</f>
        <v>0</v>
      </c>
      <c r="M39" s="346">
        <f t="shared" si="5"/>
        <v>0</v>
      </c>
      <c r="N39" s="346">
        <f t="shared" si="6"/>
        <v>0</v>
      </c>
      <c r="O39" s="346">
        <f t="shared" si="7"/>
        <v>0</v>
      </c>
      <c r="P39" s="346">
        <f t="shared" si="8"/>
        <v>0</v>
      </c>
      <c r="Q39" s="346">
        <f t="shared" si="9"/>
        <v>0</v>
      </c>
      <c r="R39" s="346">
        <f t="shared" si="10"/>
        <v>0</v>
      </c>
      <c r="S39" s="346">
        <f t="shared" si="11"/>
        <v>0</v>
      </c>
    </row>
    <row r="40" spans="1:20" ht="15" customHeight="1" x14ac:dyDescent="0.25">
      <c r="A40" s="369"/>
      <c r="B40" s="382"/>
      <c r="C40" s="369"/>
      <c r="D40" s="369"/>
      <c r="E40" s="369"/>
      <c r="F40" s="369"/>
      <c r="G40" s="369"/>
      <c r="H40" s="369"/>
      <c r="I40" s="344">
        <f>IF(B40&gt;Allgemeines!$C$12,0,SUM(C40,E40,G40)-SUM(F40,H40))</f>
        <v>0</v>
      </c>
      <c r="J40" s="346">
        <f>IF(B40&gt;2020,HLOOKUP(Allgemeines!$C$12,$M$32:$S$600,ROW(B40)-31,FALSE)+IF(OR(B40=0,Allgemeines!$C$12&lt;B40),0,I40*1/20),0)</f>
        <v>0</v>
      </c>
      <c r="K40" s="346">
        <f>IF(B40&gt;2020,HLOOKUP(Allgemeines!$C$12,$M$32:$S$600,ROW(B40)-31,FALSE),0)</f>
        <v>0</v>
      </c>
      <c r="L40" s="346">
        <f>+IF(OR(B40=0,Allgemeines!$C$12&lt;B40,B40&lt;Allgemeines!$C$12-19),0,I40*1/20)</f>
        <v>0</v>
      </c>
      <c r="M40" s="346">
        <f t="shared" si="5"/>
        <v>0</v>
      </c>
      <c r="N40" s="346">
        <f t="shared" si="6"/>
        <v>0</v>
      </c>
      <c r="O40" s="346">
        <f t="shared" si="7"/>
        <v>0</v>
      </c>
      <c r="P40" s="346">
        <f t="shared" si="8"/>
        <v>0</v>
      </c>
      <c r="Q40" s="346">
        <f t="shared" si="9"/>
        <v>0</v>
      </c>
      <c r="R40" s="346">
        <f t="shared" si="10"/>
        <v>0</v>
      </c>
      <c r="S40" s="346">
        <f t="shared" si="11"/>
        <v>0</v>
      </c>
    </row>
    <row r="41" spans="1:20" s="383" customFormat="1" ht="15" customHeight="1" x14ac:dyDescent="0.25">
      <c r="A41" s="369"/>
      <c r="B41" s="382"/>
      <c r="C41" s="369"/>
      <c r="D41" s="369"/>
      <c r="E41" s="369"/>
      <c r="F41" s="369"/>
      <c r="G41" s="369"/>
      <c r="H41" s="369"/>
      <c r="I41" s="344">
        <f>IF(B41&gt;Allgemeines!$C$12,0,SUM(C41,E41,G41)-SUM(F41,H41))</f>
        <v>0</v>
      </c>
      <c r="J41" s="346">
        <f>IF(B41&gt;2020,HLOOKUP(Allgemeines!$C$12,$M$32:$S$600,ROW(B41)-31,FALSE)+IF(OR(B41=0,Allgemeines!$C$12&lt;B41),0,I41*1/20),0)</f>
        <v>0</v>
      </c>
      <c r="K41" s="346">
        <f>IF(B41&gt;2020,HLOOKUP(Allgemeines!$C$12,$M$32:$S$600,ROW(B41)-31,FALSE),0)</f>
        <v>0</v>
      </c>
      <c r="L41" s="346">
        <f>+IF(OR(B41=0,Allgemeines!$C$12&lt;B41,B41&lt;Allgemeines!$C$12-19),0,I41*1/20)</f>
        <v>0</v>
      </c>
      <c r="M41" s="346">
        <f t="shared" si="5"/>
        <v>0</v>
      </c>
      <c r="N41" s="346">
        <f t="shared" si="6"/>
        <v>0</v>
      </c>
      <c r="O41" s="346">
        <f t="shared" si="7"/>
        <v>0</v>
      </c>
      <c r="P41" s="346">
        <f t="shared" si="8"/>
        <v>0</v>
      </c>
      <c r="Q41" s="346">
        <f t="shared" si="9"/>
        <v>0</v>
      </c>
      <c r="R41" s="346">
        <f t="shared" si="10"/>
        <v>0</v>
      </c>
      <c r="S41" s="346">
        <f t="shared" si="11"/>
        <v>0</v>
      </c>
    </row>
    <row r="42" spans="1:20" x14ac:dyDescent="0.25">
      <c r="A42" s="369"/>
      <c r="B42" s="382"/>
      <c r="C42" s="369"/>
      <c r="D42" s="369"/>
      <c r="E42" s="369"/>
      <c r="F42" s="369"/>
      <c r="G42" s="369"/>
      <c r="H42" s="369"/>
      <c r="I42" s="344">
        <f>IF(B42&gt;Allgemeines!$C$12,0,SUM(C42,E42,G42)-SUM(F42,H42))</f>
        <v>0</v>
      </c>
      <c r="J42" s="346">
        <f>IF(B42&gt;2020,HLOOKUP(Allgemeines!$C$12,$M$32:$S$600,ROW(B42)-31,FALSE)+IF(OR(B42=0,Allgemeines!$C$12&lt;B42),0,I42*1/20),0)</f>
        <v>0</v>
      </c>
      <c r="K42" s="346">
        <f>IF(B42&gt;2020,HLOOKUP(Allgemeines!$C$12,$M$32:$S$600,ROW(B42)-31,FALSE),0)</f>
        <v>0</v>
      </c>
      <c r="L42" s="346">
        <f>+IF(OR(B42=0,Allgemeines!$C$12&lt;B42,B42&lt;Allgemeines!$C$12-19),0,I42*1/20)</f>
        <v>0</v>
      </c>
      <c r="M42" s="346">
        <f t="shared" si="5"/>
        <v>0</v>
      </c>
      <c r="N42" s="346">
        <f t="shared" si="6"/>
        <v>0</v>
      </c>
      <c r="O42" s="346">
        <f t="shared" si="7"/>
        <v>0</v>
      </c>
      <c r="P42" s="346">
        <f t="shared" si="8"/>
        <v>0</v>
      </c>
      <c r="Q42" s="346">
        <f t="shared" si="9"/>
        <v>0</v>
      </c>
      <c r="R42" s="346">
        <f t="shared" si="10"/>
        <v>0</v>
      </c>
      <c r="S42" s="346">
        <f t="shared" si="11"/>
        <v>0</v>
      </c>
    </row>
    <row r="43" spans="1:20" x14ac:dyDescent="0.25">
      <c r="A43" s="369"/>
      <c r="B43" s="382"/>
      <c r="C43" s="369"/>
      <c r="D43" s="369"/>
      <c r="E43" s="369"/>
      <c r="F43" s="369"/>
      <c r="G43" s="369"/>
      <c r="H43" s="369"/>
      <c r="I43" s="344">
        <f>IF(B43&gt;Allgemeines!$C$12,0,SUM(C43,E43,G43)-SUM(F43,H43))</f>
        <v>0</v>
      </c>
      <c r="J43" s="346">
        <f>IF(B43&gt;2020,HLOOKUP(Allgemeines!$C$12,$M$32:$S$600,ROW(B43)-31,FALSE)+IF(OR(B43=0,Allgemeines!$C$12&lt;B43),0,I43*1/20),0)</f>
        <v>0</v>
      </c>
      <c r="K43" s="346">
        <f>IF(B43&gt;2020,HLOOKUP(Allgemeines!$C$12,$M$32:$S$600,ROW(B43)-31,FALSE),0)</f>
        <v>0</v>
      </c>
      <c r="L43" s="346">
        <f>+IF(OR(B43=0,Allgemeines!$C$12&lt;B43,B43&lt;Allgemeines!$C$12-19),0,I43*1/20)</f>
        <v>0</v>
      </c>
      <c r="M43" s="346">
        <f t="shared" si="5"/>
        <v>0</v>
      </c>
      <c r="N43" s="346">
        <f t="shared" si="6"/>
        <v>0</v>
      </c>
      <c r="O43" s="346">
        <f t="shared" si="7"/>
        <v>0</v>
      </c>
      <c r="P43" s="346">
        <f t="shared" si="8"/>
        <v>0</v>
      </c>
      <c r="Q43" s="346">
        <f t="shared" si="9"/>
        <v>0</v>
      </c>
      <c r="R43" s="346">
        <f t="shared" si="10"/>
        <v>0</v>
      </c>
      <c r="S43" s="346">
        <f t="shared" si="11"/>
        <v>0</v>
      </c>
    </row>
    <row r="44" spans="1:20" x14ac:dyDescent="0.25">
      <c r="A44" s="369"/>
      <c r="B44" s="382"/>
      <c r="C44" s="369"/>
      <c r="D44" s="369"/>
      <c r="E44" s="369"/>
      <c r="F44" s="369"/>
      <c r="G44" s="369"/>
      <c r="H44" s="369"/>
      <c r="I44" s="344">
        <f>IF(B44&gt;Allgemeines!$C$12,0,SUM(C44,E44,G44)-SUM(F44,H44))</f>
        <v>0</v>
      </c>
      <c r="J44" s="346">
        <f>IF(B44&gt;2020,HLOOKUP(Allgemeines!$C$12,$M$32:$S$600,ROW(B44)-31,FALSE)+IF(OR(B44=0,Allgemeines!$C$12&lt;B44),0,I44*1/20),0)</f>
        <v>0</v>
      </c>
      <c r="K44" s="346">
        <f>IF(B44&gt;2020,HLOOKUP(Allgemeines!$C$12,$M$32:$S$600,ROW(B44)-31,FALSE),0)</f>
        <v>0</v>
      </c>
      <c r="L44" s="346">
        <f>+IF(OR(B44=0,Allgemeines!$C$12&lt;B44,B44&lt;Allgemeines!$C$12-19),0,I44*1/20)</f>
        <v>0</v>
      </c>
      <c r="M44" s="346">
        <f t="shared" si="5"/>
        <v>0</v>
      </c>
      <c r="N44" s="346">
        <f t="shared" si="6"/>
        <v>0</v>
      </c>
      <c r="O44" s="346">
        <f t="shared" si="7"/>
        <v>0</v>
      </c>
      <c r="P44" s="346">
        <f t="shared" si="8"/>
        <v>0</v>
      </c>
      <c r="Q44" s="346">
        <f t="shared" si="9"/>
        <v>0</v>
      </c>
      <c r="R44" s="346">
        <f t="shared" si="10"/>
        <v>0</v>
      </c>
      <c r="S44" s="346">
        <f t="shared" si="11"/>
        <v>0</v>
      </c>
    </row>
    <row r="45" spans="1:20" x14ac:dyDescent="0.25">
      <c r="A45" s="369"/>
      <c r="B45" s="382"/>
      <c r="C45" s="369"/>
      <c r="D45" s="369"/>
      <c r="E45" s="369"/>
      <c r="F45" s="369"/>
      <c r="G45" s="369"/>
      <c r="H45" s="369"/>
      <c r="I45" s="344">
        <f>IF(B45&gt;Allgemeines!$C$12,0,SUM(C45,E45,G45)-SUM(F45,H45))</f>
        <v>0</v>
      </c>
      <c r="J45" s="346">
        <f>IF(B45&gt;2020,HLOOKUP(Allgemeines!$C$12,$M$32:$S$600,ROW(B45)-31,FALSE)+IF(OR(B45=0,Allgemeines!$C$12&lt;B45),0,I45*1/20),0)</f>
        <v>0</v>
      </c>
      <c r="K45" s="346">
        <f>IF(B45&gt;2020,HLOOKUP(Allgemeines!$C$12,$M$32:$S$600,ROW(B45)-31,FALSE),0)</f>
        <v>0</v>
      </c>
      <c r="L45" s="346">
        <f>+IF(OR(B45=0,Allgemeines!$C$12&lt;B45,B45&lt;Allgemeines!$C$12-19),0,I45*1/20)</f>
        <v>0</v>
      </c>
      <c r="M45" s="346">
        <f t="shared" si="5"/>
        <v>0</v>
      </c>
      <c r="N45" s="346">
        <f t="shared" si="6"/>
        <v>0</v>
      </c>
      <c r="O45" s="346">
        <f t="shared" si="7"/>
        <v>0</v>
      </c>
      <c r="P45" s="346">
        <f t="shared" si="8"/>
        <v>0</v>
      </c>
      <c r="Q45" s="346">
        <f t="shared" si="9"/>
        <v>0</v>
      </c>
      <c r="R45" s="346">
        <f t="shared" si="10"/>
        <v>0</v>
      </c>
      <c r="S45" s="346">
        <f t="shared" si="11"/>
        <v>0</v>
      </c>
    </row>
    <row r="46" spans="1:20" x14ac:dyDescent="0.25">
      <c r="A46" s="369"/>
      <c r="B46" s="382"/>
      <c r="C46" s="369"/>
      <c r="D46" s="369"/>
      <c r="E46" s="369"/>
      <c r="F46" s="369"/>
      <c r="G46" s="369"/>
      <c r="H46" s="369"/>
      <c r="I46" s="344">
        <f>IF(B46&gt;Allgemeines!$C$12,0,SUM(C46,E46,G46)-SUM(F46,H46))</f>
        <v>0</v>
      </c>
      <c r="J46" s="346">
        <f>IF(B46&gt;2020,HLOOKUP(Allgemeines!$C$12,$M$32:$S$600,ROW(B46)-31,FALSE)+IF(OR(B46=0,Allgemeines!$C$12&lt;B46),0,I46*1/20),0)</f>
        <v>0</v>
      </c>
      <c r="K46" s="346">
        <f>IF(B46&gt;2020,HLOOKUP(Allgemeines!$C$12,$M$32:$S$600,ROW(B46)-31,FALSE),0)</f>
        <v>0</v>
      </c>
      <c r="L46" s="346">
        <f>+IF(OR(B46=0,Allgemeines!$C$12&lt;B46,B46&lt;Allgemeines!$C$12-19),0,I46*1/20)</f>
        <v>0</v>
      </c>
      <c r="M46" s="346">
        <f t="shared" si="5"/>
        <v>0</v>
      </c>
      <c r="N46" s="346">
        <f t="shared" si="6"/>
        <v>0</v>
      </c>
      <c r="O46" s="346">
        <f t="shared" si="7"/>
        <v>0</v>
      </c>
      <c r="P46" s="346">
        <f t="shared" si="8"/>
        <v>0</v>
      </c>
      <c r="Q46" s="346">
        <f t="shared" si="9"/>
        <v>0</v>
      </c>
      <c r="R46" s="346">
        <f t="shared" si="10"/>
        <v>0</v>
      </c>
      <c r="S46" s="346">
        <f t="shared" si="11"/>
        <v>0</v>
      </c>
    </row>
    <row r="47" spans="1:20" x14ac:dyDescent="0.25">
      <c r="A47" s="369"/>
      <c r="B47" s="382"/>
      <c r="C47" s="369"/>
      <c r="D47" s="369"/>
      <c r="E47" s="369"/>
      <c r="F47" s="369"/>
      <c r="G47" s="369"/>
      <c r="H47" s="369"/>
      <c r="I47" s="344">
        <f>IF(B47&gt;Allgemeines!$C$12,0,SUM(C47,E47,G47)-SUM(F47,H47))</f>
        <v>0</v>
      </c>
      <c r="J47" s="346">
        <f>IF(B47&gt;2020,HLOOKUP(Allgemeines!$C$12,$M$32:$S$600,ROW(B47)-31,FALSE)+IF(OR(B47=0,Allgemeines!$C$12&lt;B47),0,I47*1/20),0)</f>
        <v>0</v>
      </c>
      <c r="K47" s="346">
        <f>IF(B47&gt;2020,HLOOKUP(Allgemeines!$C$12,$M$32:$S$600,ROW(B47)-31,FALSE),0)</f>
        <v>0</v>
      </c>
      <c r="L47" s="346">
        <f>+IF(OR(B47=0,Allgemeines!$C$12&lt;B47,B47&lt;Allgemeines!$C$12-19),0,I47*1/20)</f>
        <v>0</v>
      </c>
      <c r="M47" s="346">
        <f t="shared" si="5"/>
        <v>0</v>
      </c>
      <c r="N47" s="346">
        <f t="shared" si="6"/>
        <v>0</v>
      </c>
      <c r="O47" s="346">
        <f t="shared" si="7"/>
        <v>0</v>
      </c>
      <c r="P47" s="346">
        <f t="shared" si="8"/>
        <v>0</v>
      </c>
      <c r="Q47" s="346">
        <f t="shared" si="9"/>
        <v>0</v>
      </c>
      <c r="R47" s="346">
        <f t="shared" si="10"/>
        <v>0</v>
      </c>
      <c r="S47" s="346">
        <f t="shared" si="11"/>
        <v>0</v>
      </c>
    </row>
    <row r="48" spans="1:20" x14ac:dyDescent="0.25">
      <c r="A48" s="369"/>
      <c r="B48" s="382"/>
      <c r="C48" s="369"/>
      <c r="D48" s="369"/>
      <c r="E48" s="369"/>
      <c r="F48" s="369"/>
      <c r="G48" s="369"/>
      <c r="H48" s="369"/>
      <c r="I48" s="344">
        <f>IF(B48&gt;Allgemeines!$C$12,0,SUM(C48,E48,G48)-SUM(F48,H48))</f>
        <v>0</v>
      </c>
      <c r="J48" s="346">
        <f>IF(B48&gt;2020,HLOOKUP(Allgemeines!$C$12,$M$32:$S$600,ROW(B48)-31,FALSE)+IF(OR(B48=0,Allgemeines!$C$12&lt;B48),0,I48*1/20),0)</f>
        <v>0</v>
      </c>
      <c r="K48" s="346">
        <f>IF(B48&gt;2020,HLOOKUP(Allgemeines!$C$12,$M$32:$S$600,ROW(B48)-31,FALSE),0)</f>
        <v>0</v>
      </c>
      <c r="L48" s="346">
        <f>+IF(OR(B48=0,Allgemeines!$C$12&lt;B48,B48&lt;Allgemeines!$C$12-19),0,I48*1/20)</f>
        <v>0</v>
      </c>
      <c r="M48" s="346">
        <f t="shared" si="5"/>
        <v>0</v>
      </c>
      <c r="N48" s="346">
        <f t="shared" si="6"/>
        <v>0</v>
      </c>
      <c r="O48" s="346">
        <f t="shared" si="7"/>
        <v>0</v>
      </c>
      <c r="P48" s="346">
        <f t="shared" si="8"/>
        <v>0</v>
      </c>
      <c r="Q48" s="346">
        <f t="shared" si="9"/>
        <v>0</v>
      </c>
      <c r="R48" s="346">
        <f t="shared" si="10"/>
        <v>0</v>
      </c>
      <c r="S48" s="346">
        <f t="shared" si="11"/>
        <v>0</v>
      </c>
    </row>
    <row r="49" spans="1:19" x14ac:dyDescent="0.25">
      <c r="A49" s="369"/>
      <c r="B49" s="382"/>
      <c r="C49" s="369"/>
      <c r="D49" s="369"/>
      <c r="E49" s="369"/>
      <c r="F49" s="369"/>
      <c r="G49" s="369"/>
      <c r="H49" s="369"/>
      <c r="I49" s="344">
        <f>IF(B49&gt;Allgemeines!$C$12,0,SUM(C49,E49,G49)-SUM(F49,H49))</f>
        <v>0</v>
      </c>
      <c r="J49" s="346">
        <f>IF(B49&gt;2020,HLOOKUP(Allgemeines!$C$12,$M$32:$S$600,ROW(B49)-31,FALSE)+IF(OR(B49=0,Allgemeines!$C$12&lt;B49),0,I49*1/20),0)</f>
        <v>0</v>
      </c>
      <c r="K49" s="346">
        <f>IF(B49&gt;2020,HLOOKUP(Allgemeines!$C$12,$M$32:$S$600,ROW(B49)-31,FALSE),0)</f>
        <v>0</v>
      </c>
      <c r="L49" s="346">
        <f>+IF(OR(B49=0,Allgemeines!$C$12&lt;B49,B49&lt;Allgemeines!$C$12-19),0,I49*1/20)</f>
        <v>0</v>
      </c>
      <c r="M49" s="346">
        <f t="shared" si="5"/>
        <v>0</v>
      </c>
      <c r="N49" s="346">
        <f t="shared" si="6"/>
        <v>0</v>
      </c>
      <c r="O49" s="346">
        <f t="shared" si="7"/>
        <v>0</v>
      </c>
      <c r="P49" s="346">
        <f t="shared" si="8"/>
        <v>0</v>
      </c>
      <c r="Q49" s="346">
        <f t="shared" si="9"/>
        <v>0</v>
      </c>
      <c r="R49" s="346">
        <f t="shared" si="10"/>
        <v>0</v>
      </c>
      <c r="S49" s="346">
        <f t="shared" si="11"/>
        <v>0</v>
      </c>
    </row>
    <row r="50" spans="1:19" x14ac:dyDescent="0.25">
      <c r="A50" s="369"/>
      <c r="B50" s="382"/>
      <c r="C50" s="369"/>
      <c r="D50" s="369"/>
      <c r="E50" s="369"/>
      <c r="F50" s="369"/>
      <c r="G50" s="369"/>
      <c r="H50" s="369"/>
      <c r="I50" s="344">
        <f>IF(B50&gt;Allgemeines!$C$12,0,SUM(C50,E50,G50)-SUM(F50,H50))</f>
        <v>0</v>
      </c>
      <c r="J50" s="346">
        <f>IF(B50&gt;2020,HLOOKUP(Allgemeines!$C$12,$M$32:$S$600,ROW(B50)-31,FALSE)+IF(OR(B50=0,Allgemeines!$C$12&lt;B50),0,I50*1/20),0)</f>
        <v>0</v>
      </c>
      <c r="K50" s="346">
        <f>IF(B50&gt;2020,HLOOKUP(Allgemeines!$C$12,$M$32:$S$600,ROW(B50)-31,FALSE),0)</f>
        <v>0</v>
      </c>
      <c r="L50" s="346">
        <f>+IF(OR(B50=0,Allgemeines!$C$12&lt;B50,B50&lt;Allgemeines!$C$12-19),0,I50*1/20)</f>
        <v>0</v>
      </c>
      <c r="M50" s="346">
        <f t="shared" si="5"/>
        <v>0</v>
      </c>
      <c r="N50" s="346">
        <f t="shared" si="6"/>
        <v>0</v>
      </c>
      <c r="O50" s="346">
        <f t="shared" si="7"/>
        <v>0</v>
      </c>
      <c r="P50" s="346">
        <f t="shared" si="8"/>
        <v>0</v>
      </c>
      <c r="Q50" s="346">
        <f t="shared" si="9"/>
        <v>0</v>
      </c>
      <c r="R50" s="346">
        <f t="shared" si="10"/>
        <v>0</v>
      </c>
      <c r="S50" s="346">
        <f t="shared" si="11"/>
        <v>0</v>
      </c>
    </row>
    <row r="51" spans="1:19" x14ac:dyDescent="0.25">
      <c r="A51" s="369"/>
      <c r="B51" s="382"/>
      <c r="C51" s="369"/>
      <c r="D51" s="369"/>
      <c r="E51" s="369"/>
      <c r="F51" s="369"/>
      <c r="G51" s="369"/>
      <c r="H51" s="369"/>
      <c r="I51" s="344">
        <f>IF(B51&gt;Allgemeines!$C$12,0,SUM(C51,E51,G51)-SUM(F51,H51))</f>
        <v>0</v>
      </c>
      <c r="J51" s="346">
        <f>IF(B51&gt;2020,HLOOKUP(Allgemeines!$C$12,$M$32:$S$600,ROW(B51)-31,FALSE)+IF(OR(B51=0,Allgemeines!$C$12&lt;B51),0,I51*1/20),0)</f>
        <v>0</v>
      </c>
      <c r="K51" s="346">
        <f>IF(B51&gt;2020,HLOOKUP(Allgemeines!$C$12,$M$32:$S$600,ROW(B51)-31,FALSE),0)</f>
        <v>0</v>
      </c>
      <c r="L51" s="346">
        <f>+IF(OR(B51=0,Allgemeines!$C$12&lt;B51,B51&lt;Allgemeines!$C$12-19),0,I51*1/20)</f>
        <v>0</v>
      </c>
      <c r="M51" s="346">
        <f t="shared" si="5"/>
        <v>0</v>
      </c>
      <c r="N51" s="346">
        <f t="shared" si="6"/>
        <v>0</v>
      </c>
      <c r="O51" s="346">
        <f t="shared" si="7"/>
        <v>0</v>
      </c>
      <c r="P51" s="346">
        <f t="shared" si="8"/>
        <v>0</v>
      </c>
      <c r="Q51" s="346">
        <f t="shared" si="9"/>
        <v>0</v>
      </c>
      <c r="R51" s="346">
        <f t="shared" si="10"/>
        <v>0</v>
      </c>
      <c r="S51" s="346">
        <f t="shared" si="11"/>
        <v>0</v>
      </c>
    </row>
    <row r="52" spans="1:19" x14ac:dyDescent="0.25">
      <c r="A52" s="369"/>
      <c r="B52" s="382"/>
      <c r="C52" s="369"/>
      <c r="D52" s="369"/>
      <c r="E52" s="369"/>
      <c r="F52" s="369"/>
      <c r="G52" s="369"/>
      <c r="H52" s="369"/>
      <c r="I52" s="344">
        <f>IF(B52&gt;Allgemeines!$C$12,0,SUM(C52,E52,G52)-SUM(F52,H52))</f>
        <v>0</v>
      </c>
      <c r="J52" s="346">
        <f>IF(B52&gt;2020,HLOOKUP(Allgemeines!$C$12,$M$32:$S$600,ROW(B52)-31,FALSE)+IF(OR(B52=0,Allgemeines!$C$12&lt;B52),0,I52*1/20),0)</f>
        <v>0</v>
      </c>
      <c r="K52" s="346">
        <f>IF(B52&gt;2020,HLOOKUP(Allgemeines!$C$12,$M$32:$S$600,ROW(B52)-31,FALSE),0)</f>
        <v>0</v>
      </c>
      <c r="L52" s="346">
        <f>+IF(OR(B52=0,Allgemeines!$C$12&lt;B52,B52&lt;Allgemeines!$C$12-19),0,I52*1/20)</f>
        <v>0</v>
      </c>
      <c r="M52" s="346">
        <f t="shared" si="5"/>
        <v>0</v>
      </c>
      <c r="N52" s="346">
        <f t="shared" si="6"/>
        <v>0</v>
      </c>
      <c r="O52" s="346">
        <f t="shared" si="7"/>
        <v>0</v>
      </c>
      <c r="P52" s="346">
        <f t="shared" si="8"/>
        <v>0</v>
      </c>
      <c r="Q52" s="346">
        <f t="shared" si="9"/>
        <v>0</v>
      </c>
      <c r="R52" s="346">
        <f t="shared" si="10"/>
        <v>0</v>
      </c>
      <c r="S52" s="346">
        <f t="shared" si="11"/>
        <v>0</v>
      </c>
    </row>
    <row r="53" spans="1:19" x14ac:dyDescent="0.25">
      <c r="A53" s="369"/>
      <c r="B53" s="382"/>
      <c r="C53" s="369"/>
      <c r="D53" s="369"/>
      <c r="E53" s="369"/>
      <c r="F53" s="369"/>
      <c r="G53" s="369"/>
      <c r="H53" s="369"/>
      <c r="I53" s="344">
        <f>IF(B53&gt;Allgemeines!$C$12,0,SUM(C53,E53,G53)-SUM(F53,H53))</f>
        <v>0</v>
      </c>
      <c r="J53" s="346">
        <f>IF(B53&gt;2020,HLOOKUP(Allgemeines!$C$12,$M$32:$S$600,ROW(B53)-31,FALSE)+IF(OR(B53=0,Allgemeines!$C$12&lt;B53),0,I53*1/20),0)</f>
        <v>0</v>
      </c>
      <c r="K53" s="346">
        <f>IF(B53&gt;2020,HLOOKUP(Allgemeines!$C$12,$M$32:$S$600,ROW(B53)-31,FALSE),0)</f>
        <v>0</v>
      </c>
      <c r="L53" s="346">
        <f>+IF(OR(B53=0,Allgemeines!$C$12&lt;B53,B53&lt;Allgemeines!$C$12-19),0,I53*1/20)</f>
        <v>0</v>
      </c>
      <c r="M53" s="346">
        <f t="shared" si="5"/>
        <v>0</v>
      </c>
      <c r="N53" s="346">
        <f t="shared" si="6"/>
        <v>0</v>
      </c>
      <c r="O53" s="346">
        <f t="shared" si="7"/>
        <v>0</v>
      </c>
      <c r="P53" s="346">
        <f t="shared" si="8"/>
        <v>0</v>
      </c>
      <c r="Q53" s="346">
        <f t="shared" si="9"/>
        <v>0</v>
      </c>
      <c r="R53" s="346">
        <f t="shared" si="10"/>
        <v>0</v>
      </c>
      <c r="S53" s="346">
        <f t="shared" si="11"/>
        <v>0</v>
      </c>
    </row>
    <row r="54" spans="1:19" x14ac:dyDescent="0.25">
      <c r="A54" s="369"/>
      <c r="B54" s="382"/>
      <c r="C54" s="369"/>
      <c r="D54" s="369"/>
      <c r="E54" s="369"/>
      <c r="F54" s="369"/>
      <c r="G54" s="369"/>
      <c r="H54" s="369"/>
      <c r="I54" s="344">
        <f>IF(B54&gt;Allgemeines!$C$12,0,SUM(C54,E54,G54)-SUM(F54,H54))</f>
        <v>0</v>
      </c>
      <c r="J54" s="346">
        <f>IF(B54&gt;2020,HLOOKUP(Allgemeines!$C$12,$M$32:$S$600,ROW(B54)-31,FALSE)+IF(OR(B54=0,Allgemeines!$C$12&lt;B54),0,I54*1/20),0)</f>
        <v>0</v>
      </c>
      <c r="K54" s="346">
        <f>IF(B54&gt;2020,HLOOKUP(Allgemeines!$C$12,$M$32:$S$600,ROW(B54)-31,FALSE),0)</f>
        <v>0</v>
      </c>
      <c r="L54" s="346">
        <f>+IF(OR(B54=0,Allgemeines!$C$12&lt;B54,B54&lt;Allgemeines!$C$12-19),0,I54*1/20)</f>
        <v>0</v>
      </c>
      <c r="M54" s="346">
        <f t="shared" si="5"/>
        <v>0</v>
      </c>
      <c r="N54" s="346">
        <f t="shared" si="6"/>
        <v>0</v>
      </c>
      <c r="O54" s="346">
        <f t="shared" si="7"/>
        <v>0</v>
      </c>
      <c r="P54" s="346">
        <f t="shared" si="8"/>
        <v>0</v>
      </c>
      <c r="Q54" s="346">
        <f t="shared" si="9"/>
        <v>0</v>
      </c>
      <c r="R54" s="346">
        <f t="shared" si="10"/>
        <v>0</v>
      </c>
      <c r="S54" s="346">
        <f t="shared" si="11"/>
        <v>0</v>
      </c>
    </row>
    <row r="55" spans="1:19" x14ac:dyDescent="0.25">
      <c r="A55" s="369"/>
      <c r="B55" s="382"/>
      <c r="C55" s="369"/>
      <c r="D55" s="369"/>
      <c r="E55" s="369"/>
      <c r="F55" s="369"/>
      <c r="G55" s="369"/>
      <c r="H55" s="369"/>
      <c r="I55" s="344">
        <f>IF(B55&gt;Allgemeines!$C$12,0,SUM(C55,E55,G55)-SUM(F55,H55))</f>
        <v>0</v>
      </c>
      <c r="J55" s="346">
        <f>IF(B55&gt;2020,HLOOKUP(Allgemeines!$C$12,$M$32:$S$600,ROW(B55)-31,FALSE)+IF(OR(B55=0,Allgemeines!$C$12&lt;B55),0,I55*1/20),0)</f>
        <v>0</v>
      </c>
      <c r="K55" s="346">
        <f>IF(B55&gt;2020,HLOOKUP(Allgemeines!$C$12,$M$32:$S$600,ROW(B55)-31,FALSE),0)</f>
        <v>0</v>
      </c>
      <c r="L55" s="346">
        <f>+IF(OR(B55=0,Allgemeines!$C$12&lt;B55,B55&lt;Allgemeines!$C$12-19),0,I55*1/20)</f>
        <v>0</v>
      </c>
      <c r="M55" s="346">
        <f t="shared" si="5"/>
        <v>0</v>
      </c>
      <c r="N55" s="346">
        <f t="shared" si="6"/>
        <v>0</v>
      </c>
      <c r="O55" s="346">
        <f t="shared" si="7"/>
        <v>0</v>
      </c>
      <c r="P55" s="346">
        <f t="shared" si="8"/>
        <v>0</v>
      </c>
      <c r="Q55" s="346">
        <f t="shared" si="9"/>
        <v>0</v>
      </c>
      <c r="R55" s="346">
        <f t="shared" si="10"/>
        <v>0</v>
      </c>
      <c r="S55" s="346">
        <f t="shared" si="11"/>
        <v>0</v>
      </c>
    </row>
    <row r="56" spans="1:19" x14ac:dyDescent="0.25">
      <c r="A56" s="369"/>
      <c r="B56" s="382"/>
      <c r="C56" s="369"/>
      <c r="D56" s="369"/>
      <c r="E56" s="369"/>
      <c r="F56" s="369"/>
      <c r="G56" s="369"/>
      <c r="H56" s="369"/>
      <c r="I56" s="344">
        <f>IF(B56&gt;Allgemeines!$C$12,0,SUM(C56,E56,G56)-SUM(F56,H56))</f>
        <v>0</v>
      </c>
      <c r="J56" s="346">
        <f>IF(B56&gt;2020,HLOOKUP(Allgemeines!$C$12,$M$32:$S$600,ROW(B56)-31,FALSE)+IF(OR(B56=0,Allgemeines!$C$12&lt;B56),0,I56*1/20),0)</f>
        <v>0</v>
      </c>
      <c r="K56" s="346">
        <f>IF(B56&gt;2020,HLOOKUP(Allgemeines!$C$12,$M$32:$S$600,ROW(B56)-31,FALSE),0)</f>
        <v>0</v>
      </c>
      <c r="L56" s="346">
        <f>+IF(OR(B56=0,Allgemeines!$C$12&lt;B56,B56&lt;Allgemeines!$C$12-19),0,I56*1/20)</f>
        <v>0</v>
      </c>
      <c r="M56" s="346">
        <f t="shared" si="5"/>
        <v>0</v>
      </c>
      <c r="N56" s="346">
        <f t="shared" si="6"/>
        <v>0</v>
      </c>
      <c r="O56" s="346">
        <f t="shared" si="7"/>
        <v>0</v>
      </c>
      <c r="P56" s="346">
        <f t="shared" si="8"/>
        <v>0</v>
      </c>
      <c r="Q56" s="346">
        <f t="shared" si="9"/>
        <v>0</v>
      </c>
      <c r="R56" s="346">
        <f t="shared" si="10"/>
        <v>0</v>
      </c>
      <c r="S56" s="346">
        <f t="shared" si="11"/>
        <v>0</v>
      </c>
    </row>
    <row r="57" spans="1:19" x14ac:dyDescent="0.25">
      <c r="A57" s="369"/>
      <c r="B57" s="382"/>
      <c r="C57" s="369"/>
      <c r="D57" s="369"/>
      <c r="E57" s="369"/>
      <c r="F57" s="369"/>
      <c r="G57" s="369"/>
      <c r="H57" s="369"/>
      <c r="I57" s="344">
        <f>IF(B57&gt;Allgemeines!$C$12,0,SUM(C57,E57,G57)-SUM(F57,H57))</f>
        <v>0</v>
      </c>
      <c r="J57" s="346">
        <f>IF(B57&gt;2020,HLOOKUP(Allgemeines!$C$12,$M$32:$S$600,ROW(B57)-31,FALSE)+IF(OR(B57=0,Allgemeines!$C$12&lt;B57),0,I57*1/20),0)</f>
        <v>0</v>
      </c>
      <c r="K57" s="346">
        <f>IF(B57&gt;2020,HLOOKUP(Allgemeines!$C$12,$M$32:$S$600,ROW(B57)-31,FALSE),0)</f>
        <v>0</v>
      </c>
      <c r="L57" s="346">
        <f>+IF(OR(B57=0,Allgemeines!$C$12&lt;B57,B57&lt;Allgemeines!$C$12-19),0,I57*1/20)</f>
        <v>0</v>
      </c>
      <c r="M57" s="346">
        <f t="shared" si="5"/>
        <v>0</v>
      </c>
      <c r="N57" s="346">
        <f t="shared" si="6"/>
        <v>0</v>
      </c>
      <c r="O57" s="346">
        <f t="shared" si="7"/>
        <v>0</v>
      </c>
      <c r="P57" s="346">
        <f t="shared" si="8"/>
        <v>0</v>
      </c>
      <c r="Q57" s="346">
        <f t="shared" si="9"/>
        <v>0</v>
      </c>
      <c r="R57" s="346">
        <f t="shared" si="10"/>
        <v>0</v>
      </c>
      <c r="S57" s="346">
        <f t="shared" si="11"/>
        <v>0</v>
      </c>
    </row>
    <row r="58" spans="1:19" x14ac:dyDescent="0.25">
      <c r="A58" s="369"/>
      <c r="B58" s="382"/>
      <c r="C58" s="369"/>
      <c r="D58" s="369"/>
      <c r="E58" s="369"/>
      <c r="F58" s="369"/>
      <c r="G58" s="369"/>
      <c r="H58" s="369"/>
      <c r="I58" s="344">
        <f>IF(B58&gt;Allgemeines!$C$12,0,SUM(C58,E58,G58)-SUM(F58,H58))</f>
        <v>0</v>
      </c>
      <c r="J58" s="346">
        <f>IF(B58&gt;2020,HLOOKUP(Allgemeines!$C$12,$M$32:$S$600,ROW(B58)-31,FALSE)+IF(OR(B58=0,Allgemeines!$C$12&lt;B58),0,I58*1/20),0)</f>
        <v>0</v>
      </c>
      <c r="K58" s="346">
        <f>IF(B58&gt;2020,HLOOKUP(Allgemeines!$C$12,$M$32:$S$600,ROW(B58)-31,FALSE),0)</f>
        <v>0</v>
      </c>
      <c r="L58" s="346">
        <f>+IF(OR(B58=0,Allgemeines!$C$12&lt;B58,B58&lt;Allgemeines!$C$12-19),0,I58*1/20)</f>
        <v>0</v>
      </c>
      <c r="M58" s="346">
        <f t="shared" si="5"/>
        <v>0</v>
      </c>
      <c r="N58" s="346">
        <f t="shared" si="6"/>
        <v>0</v>
      </c>
      <c r="O58" s="346">
        <f t="shared" si="7"/>
        <v>0</v>
      </c>
      <c r="P58" s="346">
        <f t="shared" si="8"/>
        <v>0</v>
      </c>
      <c r="Q58" s="346">
        <f t="shared" si="9"/>
        <v>0</v>
      </c>
      <c r="R58" s="346">
        <f t="shared" si="10"/>
        <v>0</v>
      </c>
      <c r="S58" s="346">
        <f t="shared" si="11"/>
        <v>0</v>
      </c>
    </row>
    <row r="59" spans="1:19" x14ac:dyDescent="0.25">
      <c r="A59" s="369"/>
      <c r="B59" s="382"/>
      <c r="C59" s="369"/>
      <c r="D59" s="369"/>
      <c r="E59" s="369"/>
      <c r="F59" s="369"/>
      <c r="G59" s="369"/>
      <c r="H59" s="369"/>
      <c r="I59" s="344">
        <f>IF(B59&gt;Allgemeines!$C$12,0,SUM(C59,E59,G59)-SUM(F59,H59))</f>
        <v>0</v>
      </c>
      <c r="J59" s="346">
        <f>IF(B59&gt;2020,HLOOKUP(Allgemeines!$C$12,$M$32:$S$600,ROW(B59)-31,FALSE)+IF(OR(B59=0,Allgemeines!$C$12&lt;B59),0,I59*1/20),0)</f>
        <v>0</v>
      </c>
      <c r="K59" s="346">
        <f>IF(B59&gt;2020,HLOOKUP(Allgemeines!$C$12,$M$32:$S$600,ROW(B59)-31,FALSE),0)</f>
        <v>0</v>
      </c>
      <c r="L59" s="346">
        <f>+IF(OR(B59=0,Allgemeines!$C$12&lt;B59,B59&lt;Allgemeines!$C$12-19),0,I59*1/20)</f>
        <v>0</v>
      </c>
      <c r="M59" s="346">
        <f t="shared" si="5"/>
        <v>0</v>
      </c>
      <c r="N59" s="346">
        <f t="shared" si="6"/>
        <v>0</v>
      </c>
      <c r="O59" s="346">
        <f t="shared" si="7"/>
        <v>0</v>
      </c>
      <c r="P59" s="346">
        <f t="shared" si="8"/>
        <v>0</v>
      </c>
      <c r="Q59" s="346">
        <f t="shared" si="9"/>
        <v>0</v>
      </c>
      <c r="R59" s="346">
        <f t="shared" si="10"/>
        <v>0</v>
      </c>
      <c r="S59" s="346">
        <f t="shared" si="11"/>
        <v>0</v>
      </c>
    </row>
    <row r="60" spans="1:19" x14ac:dyDescent="0.25">
      <c r="A60" s="369"/>
      <c r="B60" s="382"/>
      <c r="C60" s="369"/>
      <c r="D60" s="369"/>
      <c r="E60" s="369"/>
      <c r="F60" s="369"/>
      <c r="G60" s="369"/>
      <c r="H60" s="369"/>
      <c r="I60" s="344">
        <f>IF(B60&gt;Allgemeines!$C$12,0,SUM(C60,E60,G60)-SUM(F60,H60))</f>
        <v>0</v>
      </c>
      <c r="J60" s="346">
        <f>IF(B60&gt;2020,HLOOKUP(Allgemeines!$C$12,$M$32:$S$600,ROW(B60)-31,FALSE)+IF(OR(B60=0,Allgemeines!$C$12&lt;B60),0,I60*1/20),0)</f>
        <v>0</v>
      </c>
      <c r="K60" s="346">
        <f>IF(B60&gt;2020,HLOOKUP(Allgemeines!$C$12,$M$32:$S$600,ROW(B60)-31,FALSE),0)</f>
        <v>0</v>
      </c>
      <c r="L60" s="346">
        <f>+IF(OR(B60=0,Allgemeines!$C$12&lt;B60,B60&lt;Allgemeines!$C$12-19),0,I60*1/20)</f>
        <v>0</v>
      </c>
      <c r="M60" s="346">
        <f t="shared" si="5"/>
        <v>0</v>
      </c>
      <c r="N60" s="346">
        <f t="shared" si="6"/>
        <v>0</v>
      </c>
      <c r="O60" s="346">
        <f t="shared" si="7"/>
        <v>0</v>
      </c>
      <c r="P60" s="346">
        <f t="shared" si="8"/>
        <v>0</v>
      </c>
      <c r="Q60" s="346">
        <f t="shared" si="9"/>
        <v>0</v>
      </c>
      <c r="R60" s="346">
        <f t="shared" si="10"/>
        <v>0</v>
      </c>
      <c r="S60" s="346">
        <f t="shared" si="11"/>
        <v>0</v>
      </c>
    </row>
    <row r="61" spans="1:19" x14ac:dyDescent="0.25">
      <c r="A61" s="369"/>
      <c r="B61" s="382"/>
      <c r="C61" s="369"/>
      <c r="D61" s="369"/>
      <c r="E61" s="369"/>
      <c r="F61" s="369"/>
      <c r="G61" s="369"/>
      <c r="H61" s="369"/>
      <c r="I61" s="344">
        <f>IF(B61&gt;Allgemeines!$C$12,0,SUM(C61,E61,G61)-SUM(F61,H61))</f>
        <v>0</v>
      </c>
      <c r="J61" s="346">
        <f>IF(B61&gt;2020,HLOOKUP(Allgemeines!$C$12,$M$32:$S$600,ROW(B61)-31,FALSE)+IF(OR(B61=0,Allgemeines!$C$12&lt;B61),0,I61*1/20),0)</f>
        <v>0</v>
      </c>
      <c r="K61" s="346">
        <f>IF(B61&gt;2020,HLOOKUP(Allgemeines!$C$12,$M$32:$S$600,ROW(B61)-31,FALSE),0)</f>
        <v>0</v>
      </c>
      <c r="L61" s="346">
        <f>+IF(OR(B61=0,Allgemeines!$C$12&lt;B61,B61&lt;Allgemeines!$C$12-19),0,I61*1/20)</f>
        <v>0</v>
      </c>
      <c r="M61" s="346">
        <f t="shared" si="5"/>
        <v>0</v>
      </c>
      <c r="N61" s="346">
        <f t="shared" si="6"/>
        <v>0</v>
      </c>
      <c r="O61" s="346">
        <f t="shared" si="7"/>
        <v>0</v>
      </c>
      <c r="P61" s="346">
        <f t="shared" si="8"/>
        <v>0</v>
      </c>
      <c r="Q61" s="346">
        <f t="shared" si="9"/>
        <v>0</v>
      </c>
      <c r="R61" s="346">
        <f t="shared" si="10"/>
        <v>0</v>
      </c>
      <c r="S61" s="346">
        <f t="shared" si="11"/>
        <v>0</v>
      </c>
    </row>
    <row r="62" spans="1:19" x14ac:dyDescent="0.25">
      <c r="A62" s="369"/>
      <c r="B62" s="382"/>
      <c r="C62" s="369"/>
      <c r="D62" s="369"/>
      <c r="E62" s="369"/>
      <c r="F62" s="369"/>
      <c r="G62" s="369"/>
      <c r="H62" s="369"/>
      <c r="I62" s="344">
        <f>IF(B62&gt;Allgemeines!$C$12,0,SUM(C62,E62,G62)-SUM(F62,H62))</f>
        <v>0</v>
      </c>
      <c r="J62" s="346">
        <f>IF(B62&gt;2020,HLOOKUP(Allgemeines!$C$12,$M$32:$S$600,ROW(B62)-31,FALSE)+IF(OR(B62=0,Allgemeines!$C$12&lt;B62),0,I62*1/20),0)</f>
        <v>0</v>
      </c>
      <c r="K62" s="346">
        <f>IF(B62&gt;2020,HLOOKUP(Allgemeines!$C$12,$M$32:$S$600,ROW(B62)-31,FALSE),0)</f>
        <v>0</v>
      </c>
      <c r="L62" s="346">
        <f>+IF(OR(B62=0,Allgemeines!$C$12&lt;B62,B62&lt;Allgemeines!$C$12-19),0,I62*1/20)</f>
        <v>0</v>
      </c>
      <c r="M62" s="346">
        <f t="shared" si="5"/>
        <v>0</v>
      </c>
      <c r="N62" s="346">
        <f t="shared" si="6"/>
        <v>0</v>
      </c>
      <c r="O62" s="346">
        <f t="shared" si="7"/>
        <v>0</v>
      </c>
      <c r="P62" s="346">
        <f t="shared" si="8"/>
        <v>0</v>
      </c>
      <c r="Q62" s="346">
        <f t="shared" si="9"/>
        <v>0</v>
      </c>
      <c r="R62" s="346">
        <f t="shared" si="10"/>
        <v>0</v>
      </c>
      <c r="S62" s="346">
        <f t="shared" si="11"/>
        <v>0</v>
      </c>
    </row>
    <row r="63" spans="1:19" x14ac:dyDescent="0.25">
      <c r="A63" s="369"/>
      <c r="B63" s="382"/>
      <c r="C63" s="369"/>
      <c r="D63" s="369"/>
      <c r="E63" s="369"/>
      <c r="F63" s="369"/>
      <c r="G63" s="369"/>
      <c r="H63" s="369"/>
      <c r="I63" s="344">
        <f>IF(B63&gt;Allgemeines!$C$12,0,SUM(C63,E63,G63)-SUM(F63,H63))</f>
        <v>0</v>
      </c>
      <c r="J63" s="346">
        <f>IF(B63&gt;2020,HLOOKUP(Allgemeines!$C$12,$M$32:$S$600,ROW(B63)-31,FALSE)+IF(OR(B63=0,Allgemeines!$C$12&lt;B63),0,I63*1/20),0)</f>
        <v>0</v>
      </c>
      <c r="K63" s="346">
        <f>IF(B63&gt;2020,HLOOKUP(Allgemeines!$C$12,$M$32:$S$600,ROW(B63)-31,FALSE),0)</f>
        <v>0</v>
      </c>
      <c r="L63" s="346">
        <f>+IF(OR(B63=0,Allgemeines!$C$12&lt;B63,B63&lt;Allgemeines!$C$12-19),0,I63*1/20)</f>
        <v>0</v>
      </c>
      <c r="M63" s="346">
        <f t="shared" si="5"/>
        <v>0</v>
      </c>
      <c r="N63" s="346">
        <f t="shared" si="6"/>
        <v>0</v>
      </c>
      <c r="O63" s="346">
        <f t="shared" si="7"/>
        <v>0</v>
      </c>
      <c r="P63" s="346">
        <f t="shared" si="8"/>
        <v>0</v>
      </c>
      <c r="Q63" s="346">
        <f t="shared" si="9"/>
        <v>0</v>
      </c>
      <c r="R63" s="346">
        <f t="shared" si="10"/>
        <v>0</v>
      </c>
      <c r="S63" s="346">
        <f t="shared" si="11"/>
        <v>0</v>
      </c>
    </row>
    <row r="64" spans="1:19" x14ac:dyDescent="0.25">
      <c r="A64" s="369"/>
      <c r="B64" s="382"/>
      <c r="C64" s="369"/>
      <c r="D64" s="369"/>
      <c r="E64" s="369"/>
      <c r="F64" s="369"/>
      <c r="G64" s="369"/>
      <c r="H64" s="369"/>
      <c r="I64" s="344">
        <f>IF(B64&gt;Allgemeines!$C$12,0,SUM(C64,E64,G64)-SUM(F64,H64))</f>
        <v>0</v>
      </c>
      <c r="J64" s="346">
        <f>IF(B64&gt;2020,HLOOKUP(Allgemeines!$C$12,$M$32:$S$600,ROW(B64)-31,FALSE)+IF(OR(B64=0,Allgemeines!$C$12&lt;B64),0,I64*1/20),0)</f>
        <v>0</v>
      </c>
      <c r="K64" s="346">
        <f>IF(B64&gt;2020,HLOOKUP(Allgemeines!$C$12,$M$32:$S$600,ROW(B64)-31,FALSE),0)</f>
        <v>0</v>
      </c>
      <c r="L64" s="346">
        <f>+IF(OR(B64=0,Allgemeines!$C$12&lt;B64,B64&lt;Allgemeines!$C$12-19),0,I64*1/20)</f>
        <v>0</v>
      </c>
      <c r="M64" s="346">
        <f t="shared" si="5"/>
        <v>0</v>
      </c>
      <c r="N64" s="346">
        <f t="shared" si="6"/>
        <v>0</v>
      </c>
      <c r="O64" s="346">
        <f t="shared" si="7"/>
        <v>0</v>
      </c>
      <c r="P64" s="346">
        <f t="shared" si="8"/>
        <v>0</v>
      </c>
      <c r="Q64" s="346">
        <f t="shared" si="9"/>
        <v>0</v>
      </c>
      <c r="R64" s="346">
        <f t="shared" si="10"/>
        <v>0</v>
      </c>
      <c r="S64" s="346">
        <f t="shared" si="11"/>
        <v>0</v>
      </c>
    </row>
    <row r="65" spans="1:19" x14ac:dyDescent="0.25">
      <c r="A65" s="369"/>
      <c r="B65" s="382"/>
      <c r="C65" s="369"/>
      <c r="D65" s="369"/>
      <c r="E65" s="369"/>
      <c r="F65" s="369"/>
      <c r="G65" s="369"/>
      <c r="H65" s="369"/>
      <c r="I65" s="344">
        <f>IF(B65&gt;Allgemeines!$C$12,0,SUM(C65,E65,G65)-SUM(F65,H65))</f>
        <v>0</v>
      </c>
      <c r="J65" s="346">
        <f>IF(B65&gt;2020,HLOOKUP(Allgemeines!$C$12,$M$32:$S$600,ROW(B65)-31,FALSE)+IF(OR(B65=0,Allgemeines!$C$12&lt;B65),0,I65*1/20),0)</f>
        <v>0</v>
      </c>
      <c r="K65" s="346">
        <f>IF(B65&gt;2020,HLOOKUP(Allgemeines!$C$12,$M$32:$S$600,ROW(B65)-31,FALSE),0)</f>
        <v>0</v>
      </c>
      <c r="L65" s="346">
        <f>+IF(OR(B65=0,Allgemeines!$C$12&lt;B65,B65&lt;Allgemeines!$C$12-19),0,I65*1/20)</f>
        <v>0</v>
      </c>
      <c r="M65" s="346">
        <f t="shared" si="5"/>
        <v>0</v>
      </c>
      <c r="N65" s="346">
        <f t="shared" si="6"/>
        <v>0</v>
      </c>
      <c r="O65" s="346">
        <f t="shared" si="7"/>
        <v>0</v>
      </c>
      <c r="P65" s="346">
        <f t="shared" si="8"/>
        <v>0</v>
      </c>
      <c r="Q65" s="346">
        <f t="shared" si="9"/>
        <v>0</v>
      </c>
      <c r="R65" s="346">
        <f t="shared" si="10"/>
        <v>0</v>
      </c>
      <c r="S65" s="346">
        <f t="shared" si="11"/>
        <v>0</v>
      </c>
    </row>
    <row r="66" spans="1:19" x14ac:dyDescent="0.25">
      <c r="A66" s="369"/>
      <c r="B66" s="382"/>
      <c r="C66" s="369"/>
      <c r="D66" s="369"/>
      <c r="E66" s="369"/>
      <c r="F66" s="369"/>
      <c r="G66" s="369"/>
      <c r="H66" s="369"/>
      <c r="I66" s="344">
        <f>IF(B66&gt;Allgemeines!$C$12,0,SUM(C66,E66,G66)-SUM(F66,H66))</f>
        <v>0</v>
      </c>
      <c r="J66" s="346">
        <f>IF(B66&gt;2020,HLOOKUP(Allgemeines!$C$12,$M$32:$S$600,ROW(B66)-31,FALSE)+IF(OR(B66=0,Allgemeines!$C$12&lt;B66),0,I66*1/20),0)</f>
        <v>0</v>
      </c>
      <c r="K66" s="346">
        <f>IF(B66&gt;2020,HLOOKUP(Allgemeines!$C$12,$M$32:$S$600,ROW(B66)-31,FALSE),0)</f>
        <v>0</v>
      </c>
      <c r="L66" s="346">
        <f>+IF(OR(B66=0,Allgemeines!$C$12&lt;B66,B66&lt;Allgemeines!$C$12-19),0,I66*1/20)</f>
        <v>0</v>
      </c>
      <c r="M66" s="346">
        <f t="shared" si="5"/>
        <v>0</v>
      </c>
      <c r="N66" s="346">
        <f t="shared" si="6"/>
        <v>0</v>
      </c>
      <c r="O66" s="346">
        <f t="shared" si="7"/>
        <v>0</v>
      </c>
      <c r="P66" s="346">
        <f t="shared" si="8"/>
        <v>0</v>
      </c>
      <c r="Q66" s="346">
        <f t="shared" si="9"/>
        <v>0</v>
      </c>
      <c r="R66" s="346">
        <f t="shared" si="10"/>
        <v>0</v>
      </c>
      <c r="S66" s="346">
        <f t="shared" si="11"/>
        <v>0</v>
      </c>
    </row>
    <row r="67" spans="1:19" x14ac:dyDescent="0.25">
      <c r="A67" s="369"/>
      <c r="B67" s="382"/>
      <c r="C67" s="369"/>
      <c r="D67" s="369"/>
      <c r="E67" s="369"/>
      <c r="F67" s="369"/>
      <c r="G67" s="369"/>
      <c r="H67" s="369"/>
      <c r="I67" s="344">
        <f>IF(B67&gt;Allgemeines!$C$12,0,SUM(C67,E67,G67)-SUM(F67,H67))</f>
        <v>0</v>
      </c>
      <c r="J67" s="346">
        <f>IF(B67&gt;2020,HLOOKUP(Allgemeines!$C$12,$M$32:$S$600,ROW(B67)-31,FALSE)+IF(OR(B67=0,Allgemeines!$C$12&lt;B67),0,I67*1/20),0)</f>
        <v>0</v>
      </c>
      <c r="K67" s="346">
        <f>IF(B67&gt;2020,HLOOKUP(Allgemeines!$C$12,$M$32:$S$600,ROW(B67)-31,FALSE),0)</f>
        <v>0</v>
      </c>
      <c r="L67" s="346">
        <f>+IF(OR(B67=0,Allgemeines!$C$12&lt;B67,B67&lt;Allgemeines!$C$12-19),0,I67*1/20)</f>
        <v>0</v>
      </c>
      <c r="M67" s="346">
        <f t="shared" si="5"/>
        <v>0</v>
      </c>
      <c r="N67" s="346">
        <f t="shared" si="6"/>
        <v>0</v>
      </c>
      <c r="O67" s="346">
        <f t="shared" si="7"/>
        <v>0</v>
      </c>
      <c r="P67" s="346">
        <f t="shared" si="8"/>
        <v>0</v>
      </c>
      <c r="Q67" s="346">
        <f t="shared" si="9"/>
        <v>0</v>
      </c>
      <c r="R67" s="346">
        <f t="shared" si="10"/>
        <v>0</v>
      </c>
      <c r="S67" s="346">
        <f t="shared" si="11"/>
        <v>0</v>
      </c>
    </row>
    <row r="68" spans="1:19" x14ac:dyDescent="0.25">
      <c r="A68" s="369"/>
      <c r="B68" s="382"/>
      <c r="C68" s="369"/>
      <c r="D68" s="369"/>
      <c r="E68" s="369"/>
      <c r="F68" s="369"/>
      <c r="G68" s="369"/>
      <c r="H68" s="369"/>
      <c r="I68" s="344">
        <f>IF(B68&gt;Allgemeines!$C$12,0,SUM(C68,E68,G68)-SUM(F68,H68))</f>
        <v>0</v>
      </c>
      <c r="J68" s="346">
        <f>IF(B68&gt;2020,HLOOKUP(Allgemeines!$C$12,$M$32:$S$600,ROW(B68)-31,FALSE)+IF(OR(B68=0,Allgemeines!$C$12&lt;B68),0,I68*1/20),0)</f>
        <v>0</v>
      </c>
      <c r="K68" s="346">
        <f>IF(B68&gt;2020,HLOOKUP(Allgemeines!$C$12,$M$32:$S$600,ROW(B68)-31,FALSE),0)</f>
        <v>0</v>
      </c>
      <c r="L68" s="346">
        <f>+IF(OR(B68=0,Allgemeines!$C$12&lt;B68,B68&lt;Allgemeines!$C$12-19),0,I68*1/20)</f>
        <v>0</v>
      </c>
      <c r="M68" s="346">
        <f t="shared" si="5"/>
        <v>0</v>
      </c>
      <c r="N68" s="346">
        <f t="shared" si="6"/>
        <v>0</v>
      </c>
      <c r="O68" s="346">
        <f t="shared" si="7"/>
        <v>0</v>
      </c>
      <c r="P68" s="346">
        <f t="shared" si="8"/>
        <v>0</v>
      </c>
      <c r="Q68" s="346">
        <f t="shared" si="9"/>
        <v>0</v>
      </c>
      <c r="R68" s="346">
        <f t="shared" si="10"/>
        <v>0</v>
      </c>
      <c r="S68" s="346">
        <f t="shared" si="11"/>
        <v>0</v>
      </c>
    </row>
    <row r="69" spans="1:19" x14ac:dyDescent="0.25">
      <c r="A69" s="369"/>
      <c r="B69" s="382"/>
      <c r="C69" s="369"/>
      <c r="D69" s="369"/>
      <c r="E69" s="369"/>
      <c r="F69" s="369"/>
      <c r="G69" s="369"/>
      <c r="H69" s="369"/>
      <c r="I69" s="344">
        <f>IF(B69&gt;Allgemeines!$C$12,0,SUM(C69,E69,G69)-SUM(F69,H69))</f>
        <v>0</v>
      </c>
      <c r="J69" s="346">
        <f>IF(B69&gt;2020,HLOOKUP(Allgemeines!$C$12,$M$32:$S$600,ROW(B69)-31,FALSE)+IF(OR(B69=0,Allgemeines!$C$12&lt;B69),0,I69*1/20),0)</f>
        <v>0</v>
      </c>
      <c r="K69" s="346">
        <f>IF(B69&gt;2020,HLOOKUP(Allgemeines!$C$12,$M$32:$S$600,ROW(B69)-31,FALSE),0)</f>
        <v>0</v>
      </c>
      <c r="L69" s="346">
        <f>+IF(OR(B69=0,Allgemeines!$C$12&lt;B69,B69&lt;Allgemeines!$C$12-19),0,I69*1/20)</f>
        <v>0</v>
      </c>
      <c r="M69" s="346">
        <f t="shared" si="5"/>
        <v>0</v>
      </c>
      <c r="N69" s="346">
        <f t="shared" si="6"/>
        <v>0</v>
      </c>
      <c r="O69" s="346">
        <f t="shared" si="7"/>
        <v>0</v>
      </c>
      <c r="P69" s="346">
        <f t="shared" si="8"/>
        <v>0</v>
      </c>
      <c r="Q69" s="346">
        <f t="shared" si="9"/>
        <v>0</v>
      </c>
      <c r="R69" s="346">
        <f t="shared" si="10"/>
        <v>0</v>
      </c>
      <c r="S69" s="346">
        <f t="shared" si="11"/>
        <v>0</v>
      </c>
    </row>
    <row r="70" spans="1:19" x14ac:dyDescent="0.25">
      <c r="A70" s="369"/>
      <c r="B70" s="382"/>
      <c r="C70" s="369"/>
      <c r="D70" s="369"/>
      <c r="E70" s="369"/>
      <c r="F70" s="369"/>
      <c r="G70" s="369"/>
      <c r="H70" s="369"/>
      <c r="I70" s="344">
        <f>IF(B70&gt;Allgemeines!$C$12,0,SUM(C70,E70,G70)-SUM(F70,H70))</f>
        <v>0</v>
      </c>
      <c r="J70" s="346">
        <f>IF(B70&gt;2020,HLOOKUP(Allgemeines!$C$12,$M$32:$S$600,ROW(B70)-31,FALSE)+IF(OR(B70=0,Allgemeines!$C$12&lt;B70),0,I70*1/20),0)</f>
        <v>0</v>
      </c>
      <c r="K70" s="346">
        <f>IF(B70&gt;2020,HLOOKUP(Allgemeines!$C$12,$M$32:$S$600,ROW(B70)-31,FALSE),0)</f>
        <v>0</v>
      </c>
      <c r="L70" s="346">
        <f>+IF(OR(B70=0,Allgemeines!$C$12&lt;B70,B70&lt;Allgemeines!$C$12-19),0,I70*1/20)</f>
        <v>0</v>
      </c>
      <c r="M70" s="346">
        <f t="shared" si="5"/>
        <v>0</v>
      </c>
      <c r="N70" s="346">
        <f t="shared" si="6"/>
        <v>0</v>
      </c>
      <c r="O70" s="346">
        <f t="shared" si="7"/>
        <v>0</v>
      </c>
      <c r="P70" s="346">
        <f t="shared" si="8"/>
        <v>0</v>
      </c>
      <c r="Q70" s="346">
        <f t="shared" si="9"/>
        <v>0</v>
      </c>
      <c r="R70" s="346">
        <f t="shared" si="10"/>
        <v>0</v>
      </c>
      <c r="S70" s="346">
        <f t="shared" si="11"/>
        <v>0</v>
      </c>
    </row>
    <row r="71" spans="1:19" x14ac:dyDescent="0.25">
      <c r="A71" s="369"/>
      <c r="B71" s="382"/>
      <c r="C71" s="369"/>
      <c r="D71" s="369"/>
      <c r="E71" s="369"/>
      <c r="F71" s="369"/>
      <c r="G71" s="369"/>
      <c r="H71" s="369"/>
      <c r="I71" s="344">
        <f>IF(B71&gt;Allgemeines!$C$12,0,SUM(C71,E71,G71)-SUM(F71,H71))</f>
        <v>0</v>
      </c>
      <c r="J71" s="346">
        <f>IF(B71&gt;2020,HLOOKUP(Allgemeines!$C$12,$M$32:$S$600,ROW(B71)-31,FALSE)+IF(OR(B71=0,Allgemeines!$C$12&lt;B71),0,I71*1/20),0)</f>
        <v>0</v>
      </c>
      <c r="K71" s="346">
        <f>IF(B71&gt;2020,HLOOKUP(Allgemeines!$C$12,$M$32:$S$600,ROW(B71)-31,FALSE),0)</f>
        <v>0</v>
      </c>
      <c r="L71" s="346">
        <f>+IF(OR(B71=0,Allgemeines!$C$12&lt;B71,B71&lt;Allgemeines!$C$12-19),0,I71*1/20)</f>
        <v>0</v>
      </c>
      <c r="M71" s="346">
        <f t="shared" si="5"/>
        <v>0</v>
      </c>
      <c r="N71" s="346">
        <f t="shared" si="6"/>
        <v>0</v>
      </c>
      <c r="O71" s="346">
        <f t="shared" si="7"/>
        <v>0</v>
      </c>
      <c r="P71" s="346">
        <f t="shared" si="8"/>
        <v>0</v>
      </c>
      <c r="Q71" s="346">
        <f t="shared" si="9"/>
        <v>0</v>
      </c>
      <c r="R71" s="346">
        <f t="shared" si="10"/>
        <v>0</v>
      </c>
      <c r="S71" s="346">
        <f t="shared" si="11"/>
        <v>0</v>
      </c>
    </row>
    <row r="72" spans="1:19" x14ac:dyDescent="0.25">
      <c r="A72" s="369"/>
      <c r="B72" s="382"/>
      <c r="C72" s="369"/>
      <c r="D72" s="369"/>
      <c r="E72" s="369"/>
      <c r="F72" s="369"/>
      <c r="G72" s="369"/>
      <c r="H72" s="369"/>
      <c r="I72" s="344">
        <f>IF(B72&gt;Allgemeines!$C$12,0,SUM(C72,E72,G72)-SUM(F72,H72))</f>
        <v>0</v>
      </c>
      <c r="J72" s="346">
        <f>IF(B72&gt;2020,HLOOKUP(Allgemeines!$C$12,$M$32:$S$600,ROW(B72)-31,FALSE)+IF(OR(B72=0,Allgemeines!$C$12&lt;B72),0,I72*1/20),0)</f>
        <v>0</v>
      </c>
      <c r="K72" s="346">
        <f>IF(B72&gt;2020,HLOOKUP(Allgemeines!$C$12,$M$32:$S$600,ROW(B72)-31,FALSE),0)</f>
        <v>0</v>
      </c>
      <c r="L72" s="346">
        <f>+IF(OR(B72=0,Allgemeines!$C$12&lt;B72,B72&lt;Allgemeines!$C$12-19),0,I72*1/20)</f>
        <v>0</v>
      </c>
      <c r="M72" s="346">
        <f t="shared" si="5"/>
        <v>0</v>
      </c>
      <c r="N72" s="346">
        <f t="shared" si="6"/>
        <v>0</v>
      </c>
      <c r="O72" s="346">
        <f t="shared" si="7"/>
        <v>0</v>
      </c>
      <c r="P72" s="346">
        <f t="shared" si="8"/>
        <v>0</v>
      </c>
      <c r="Q72" s="346">
        <f t="shared" si="9"/>
        <v>0</v>
      </c>
      <c r="R72" s="346">
        <f t="shared" si="10"/>
        <v>0</v>
      </c>
      <c r="S72" s="346">
        <f t="shared" si="11"/>
        <v>0</v>
      </c>
    </row>
    <row r="73" spans="1:19" x14ac:dyDescent="0.25">
      <c r="A73" s="369"/>
      <c r="B73" s="382"/>
      <c r="C73" s="369"/>
      <c r="D73" s="369"/>
      <c r="E73" s="369"/>
      <c r="F73" s="369"/>
      <c r="G73" s="369"/>
      <c r="H73" s="369"/>
      <c r="I73" s="344">
        <f>IF(B73&gt;Allgemeines!$C$12,0,SUM(C73,E73,G73)-SUM(F73,H73))</f>
        <v>0</v>
      </c>
      <c r="J73" s="346">
        <f>IF(B73&gt;2020,HLOOKUP(Allgemeines!$C$12,$M$32:$S$600,ROW(B73)-31,FALSE)+IF(OR(B73=0,Allgemeines!$C$12&lt;B73),0,I73*1/20),0)</f>
        <v>0</v>
      </c>
      <c r="K73" s="346">
        <f>IF(B73&gt;2020,HLOOKUP(Allgemeines!$C$12,$M$32:$S$600,ROW(B73)-31,FALSE),0)</f>
        <v>0</v>
      </c>
      <c r="L73" s="346">
        <f>+IF(OR(B73=0,Allgemeines!$C$12&lt;B73,B73&lt;Allgemeines!$C$12-19),0,I73*1/20)</f>
        <v>0</v>
      </c>
      <c r="M73" s="346">
        <f t="shared" si="5"/>
        <v>0</v>
      </c>
      <c r="N73" s="346">
        <f t="shared" si="6"/>
        <v>0</v>
      </c>
      <c r="O73" s="346">
        <f t="shared" si="7"/>
        <v>0</v>
      </c>
      <c r="P73" s="346">
        <f t="shared" si="8"/>
        <v>0</v>
      </c>
      <c r="Q73" s="346">
        <f t="shared" si="9"/>
        <v>0</v>
      </c>
      <c r="R73" s="346">
        <f t="shared" si="10"/>
        <v>0</v>
      </c>
      <c r="S73" s="346">
        <f t="shared" si="11"/>
        <v>0</v>
      </c>
    </row>
    <row r="74" spans="1:19" x14ac:dyDescent="0.25">
      <c r="A74" s="369"/>
      <c r="B74" s="382"/>
      <c r="C74" s="369"/>
      <c r="D74" s="369"/>
      <c r="E74" s="369"/>
      <c r="F74" s="369"/>
      <c r="G74" s="369"/>
      <c r="H74" s="369"/>
      <c r="I74" s="344">
        <f>IF(B74&gt;Allgemeines!$C$12,0,SUM(C74,E74,G74)-SUM(F74,H74))</f>
        <v>0</v>
      </c>
      <c r="J74" s="346">
        <f>IF(B74&gt;2020,HLOOKUP(Allgemeines!$C$12,$M$32:$S$600,ROW(B74)-31,FALSE)+IF(OR(B74=0,Allgemeines!$C$12&lt;B74),0,I74*1/20),0)</f>
        <v>0</v>
      </c>
      <c r="K74" s="346">
        <f>IF(B74&gt;2020,HLOOKUP(Allgemeines!$C$12,$M$32:$S$600,ROW(B74)-31,FALSE),0)</f>
        <v>0</v>
      </c>
      <c r="L74" s="346">
        <f>+IF(OR(B74=0,Allgemeines!$C$12&lt;B74,B74&lt;Allgemeines!$C$12-19),0,I74*1/20)</f>
        <v>0</v>
      </c>
      <c r="M74" s="346">
        <f t="shared" si="5"/>
        <v>0</v>
      </c>
      <c r="N74" s="346">
        <f t="shared" si="6"/>
        <v>0</v>
      </c>
      <c r="O74" s="346">
        <f t="shared" si="7"/>
        <v>0</v>
      </c>
      <c r="P74" s="346">
        <f t="shared" si="8"/>
        <v>0</v>
      </c>
      <c r="Q74" s="346">
        <f t="shared" si="9"/>
        <v>0</v>
      </c>
      <c r="R74" s="346">
        <f t="shared" si="10"/>
        <v>0</v>
      </c>
      <c r="S74" s="346">
        <f t="shared" si="11"/>
        <v>0</v>
      </c>
    </row>
    <row r="75" spans="1:19" x14ac:dyDescent="0.25">
      <c r="A75" s="369"/>
      <c r="B75" s="382"/>
      <c r="C75" s="369"/>
      <c r="D75" s="369"/>
      <c r="E75" s="369"/>
      <c r="F75" s="369"/>
      <c r="G75" s="369"/>
      <c r="H75" s="369"/>
      <c r="I75" s="344">
        <f>IF(B75&gt;Allgemeines!$C$12,0,SUM(C75,E75,G75)-SUM(F75,H75))</f>
        <v>0</v>
      </c>
      <c r="J75" s="346">
        <f>IF(B75&gt;2020,HLOOKUP(Allgemeines!$C$12,$M$32:$S$600,ROW(B75)-31,FALSE)+IF(OR(B75=0,Allgemeines!$C$12&lt;B75),0,I75*1/20),0)</f>
        <v>0</v>
      </c>
      <c r="K75" s="346">
        <f>IF(B75&gt;2020,HLOOKUP(Allgemeines!$C$12,$M$32:$S$600,ROW(B75)-31,FALSE),0)</f>
        <v>0</v>
      </c>
      <c r="L75" s="346">
        <f>+IF(OR(B75=0,Allgemeines!$C$12&lt;B75,B75&lt;Allgemeines!$C$12-19),0,I75*1/20)</f>
        <v>0</v>
      </c>
      <c r="M75" s="346">
        <f t="shared" si="5"/>
        <v>0</v>
      </c>
      <c r="N75" s="346">
        <f t="shared" si="6"/>
        <v>0</v>
      </c>
      <c r="O75" s="346">
        <f t="shared" si="7"/>
        <v>0</v>
      </c>
      <c r="P75" s="346">
        <f t="shared" si="8"/>
        <v>0</v>
      </c>
      <c r="Q75" s="346">
        <f t="shared" si="9"/>
        <v>0</v>
      </c>
      <c r="R75" s="346">
        <f t="shared" si="10"/>
        <v>0</v>
      </c>
      <c r="S75" s="346">
        <f t="shared" si="11"/>
        <v>0</v>
      </c>
    </row>
    <row r="76" spans="1:19" x14ac:dyDescent="0.25">
      <c r="A76" s="369"/>
      <c r="B76" s="382"/>
      <c r="C76" s="369"/>
      <c r="D76" s="369"/>
      <c r="E76" s="369"/>
      <c r="F76" s="369"/>
      <c r="G76" s="369"/>
      <c r="H76" s="369"/>
      <c r="I76" s="344">
        <f>IF(B76&gt;Allgemeines!$C$12,0,SUM(C76,E76,G76)-SUM(F76,H76))</f>
        <v>0</v>
      </c>
      <c r="J76" s="346">
        <f>IF(B76&gt;2020,HLOOKUP(Allgemeines!$C$12,$M$32:$S$600,ROW(B76)-31,FALSE)+IF(OR(B76=0,Allgemeines!$C$12&lt;B76),0,I76*1/20),0)</f>
        <v>0</v>
      </c>
      <c r="K76" s="346">
        <f>IF(B76&gt;2020,HLOOKUP(Allgemeines!$C$12,$M$32:$S$600,ROW(B76)-31,FALSE),0)</f>
        <v>0</v>
      </c>
      <c r="L76" s="346">
        <f>+IF(OR(B76=0,Allgemeines!$C$12&lt;B76,B76&lt;Allgemeines!$C$12-19),0,I76*1/20)</f>
        <v>0</v>
      </c>
      <c r="M76" s="346">
        <f t="shared" si="5"/>
        <v>0</v>
      </c>
      <c r="N76" s="346">
        <f t="shared" si="6"/>
        <v>0</v>
      </c>
      <c r="O76" s="346">
        <f t="shared" si="7"/>
        <v>0</v>
      </c>
      <c r="P76" s="346">
        <f t="shared" si="8"/>
        <v>0</v>
      </c>
      <c r="Q76" s="346">
        <f t="shared" si="9"/>
        <v>0</v>
      </c>
      <c r="R76" s="346">
        <f t="shared" si="10"/>
        <v>0</v>
      </c>
      <c r="S76" s="346">
        <f t="shared" si="11"/>
        <v>0</v>
      </c>
    </row>
    <row r="77" spans="1:19" x14ac:dyDescent="0.25">
      <c r="A77" s="369"/>
      <c r="B77" s="382"/>
      <c r="C77" s="369"/>
      <c r="D77" s="369"/>
      <c r="E77" s="369"/>
      <c r="F77" s="369"/>
      <c r="G77" s="369"/>
      <c r="H77" s="369"/>
      <c r="I77" s="344">
        <f>IF(B77&gt;Allgemeines!$C$12,0,SUM(C77,E77,G77)-SUM(F77,H77))</f>
        <v>0</v>
      </c>
      <c r="J77" s="346">
        <f>IF(B77&gt;2020,HLOOKUP(Allgemeines!$C$12,$M$32:$S$600,ROW(B77)-31,FALSE)+IF(OR(B77=0,Allgemeines!$C$12&lt;B77),0,I77*1/20),0)</f>
        <v>0</v>
      </c>
      <c r="K77" s="346">
        <f>IF(B77&gt;2020,HLOOKUP(Allgemeines!$C$12,$M$32:$S$600,ROW(B77)-31,FALSE),0)</f>
        <v>0</v>
      </c>
      <c r="L77" s="346">
        <f>+IF(OR(B77=0,Allgemeines!$C$12&lt;B77,B77&lt;Allgemeines!$C$12-19),0,I77*1/20)</f>
        <v>0</v>
      </c>
      <c r="M77" s="346">
        <f t="shared" si="5"/>
        <v>0</v>
      </c>
      <c r="N77" s="346">
        <f t="shared" si="6"/>
        <v>0</v>
      </c>
      <c r="O77" s="346">
        <f t="shared" si="7"/>
        <v>0</v>
      </c>
      <c r="P77" s="346">
        <f t="shared" si="8"/>
        <v>0</v>
      </c>
      <c r="Q77" s="346">
        <f t="shared" si="9"/>
        <v>0</v>
      </c>
      <c r="R77" s="346">
        <f t="shared" si="10"/>
        <v>0</v>
      </c>
      <c r="S77" s="346">
        <f t="shared" si="11"/>
        <v>0</v>
      </c>
    </row>
    <row r="78" spans="1:19" x14ac:dyDescent="0.25">
      <c r="A78" s="369"/>
      <c r="B78" s="382"/>
      <c r="C78" s="369"/>
      <c r="D78" s="369"/>
      <c r="E78" s="369"/>
      <c r="F78" s="369"/>
      <c r="G78" s="369"/>
      <c r="H78" s="369"/>
      <c r="I78" s="344">
        <f>IF(B78&gt;Allgemeines!$C$12,0,SUM(C78,E78,G78)-SUM(F78,H78))</f>
        <v>0</v>
      </c>
      <c r="J78" s="346">
        <f>IF(B78&gt;2020,HLOOKUP(Allgemeines!$C$12,$M$32:$S$600,ROW(B78)-31,FALSE)+IF(OR(B78=0,Allgemeines!$C$12&lt;B78),0,I78*1/20),0)</f>
        <v>0</v>
      </c>
      <c r="K78" s="346">
        <f>IF(B78&gt;2020,HLOOKUP(Allgemeines!$C$12,$M$32:$S$600,ROW(B78)-31,FALSE),0)</f>
        <v>0</v>
      </c>
      <c r="L78" s="346">
        <f>+IF(OR(B78=0,Allgemeines!$C$12&lt;B78,B78&lt;Allgemeines!$C$12-19),0,I78*1/20)</f>
        <v>0</v>
      </c>
      <c r="M78" s="346">
        <f t="shared" si="5"/>
        <v>0</v>
      </c>
      <c r="N78" s="346">
        <f t="shared" si="6"/>
        <v>0</v>
      </c>
      <c r="O78" s="346">
        <f t="shared" si="7"/>
        <v>0</v>
      </c>
      <c r="P78" s="346">
        <f t="shared" si="8"/>
        <v>0</v>
      </c>
      <c r="Q78" s="346">
        <f t="shared" si="9"/>
        <v>0</v>
      </c>
      <c r="R78" s="346">
        <f t="shared" si="10"/>
        <v>0</v>
      </c>
      <c r="S78" s="346">
        <f t="shared" si="11"/>
        <v>0</v>
      </c>
    </row>
    <row r="79" spans="1:19" x14ac:dyDescent="0.25">
      <c r="A79" s="369"/>
      <c r="B79" s="382"/>
      <c r="C79" s="369"/>
      <c r="D79" s="369"/>
      <c r="E79" s="369"/>
      <c r="F79" s="369"/>
      <c r="G79" s="369"/>
      <c r="H79" s="369"/>
      <c r="I79" s="344">
        <f>IF(B79&gt;Allgemeines!$C$12,0,SUM(C79,E79,G79)-SUM(F79,H79))</f>
        <v>0</v>
      </c>
      <c r="J79" s="346">
        <f>IF(B79&gt;2020,HLOOKUP(Allgemeines!$C$12,$M$32:$S$600,ROW(B79)-31,FALSE)+IF(OR(B79=0,Allgemeines!$C$12&lt;B79),0,I79*1/20),0)</f>
        <v>0</v>
      </c>
      <c r="K79" s="346">
        <f>IF(B79&gt;2020,HLOOKUP(Allgemeines!$C$12,$M$32:$S$600,ROW(B79)-31,FALSE),0)</f>
        <v>0</v>
      </c>
      <c r="L79" s="346">
        <f>+IF(OR(B79=0,Allgemeines!$C$12&lt;B79,B79&lt;Allgemeines!$C$12-19),0,I79*1/20)</f>
        <v>0</v>
      </c>
      <c r="M79" s="346">
        <f t="shared" si="5"/>
        <v>0</v>
      </c>
      <c r="N79" s="346">
        <f t="shared" si="6"/>
        <v>0</v>
      </c>
      <c r="O79" s="346">
        <f t="shared" si="7"/>
        <v>0</v>
      </c>
      <c r="P79" s="346">
        <f t="shared" si="8"/>
        <v>0</v>
      </c>
      <c r="Q79" s="346">
        <f t="shared" si="9"/>
        <v>0</v>
      </c>
      <c r="R79" s="346">
        <f t="shared" si="10"/>
        <v>0</v>
      </c>
      <c r="S79" s="346">
        <f t="shared" si="11"/>
        <v>0</v>
      </c>
    </row>
    <row r="80" spans="1:19" x14ac:dyDescent="0.25">
      <c r="A80" s="369"/>
      <c r="B80" s="382"/>
      <c r="C80" s="369"/>
      <c r="D80" s="369"/>
      <c r="E80" s="369"/>
      <c r="F80" s="369"/>
      <c r="G80" s="369"/>
      <c r="H80" s="369"/>
      <c r="I80" s="344">
        <f>IF(B80&gt;Allgemeines!$C$12,0,SUM(C80,E80,G80)-SUM(F80,H80))</f>
        <v>0</v>
      </c>
      <c r="J80" s="346">
        <f>IF(B80&gt;2020,HLOOKUP(Allgemeines!$C$12,$M$32:$S$600,ROW(B80)-31,FALSE)+IF(OR(B80=0,Allgemeines!$C$12&lt;B80),0,I80*1/20),0)</f>
        <v>0</v>
      </c>
      <c r="K80" s="346">
        <f>IF(B80&gt;2020,HLOOKUP(Allgemeines!$C$12,$M$32:$S$600,ROW(B80)-31,FALSE),0)</f>
        <v>0</v>
      </c>
      <c r="L80" s="346">
        <f>+IF(OR(B80=0,Allgemeines!$C$12&lt;B80,B80&lt;Allgemeines!$C$12-19),0,I80*1/20)</f>
        <v>0</v>
      </c>
      <c r="M80" s="346">
        <f t="shared" si="5"/>
        <v>0</v>
      </c>
      <c r="N80" s="346">
        <f t="shared" si="6"/>
        <v>0</v>
      </c>
      <c r="O80" s="346">
        <f t="shared" si="7"/>
        <v>0</v>
      </c>
      <c r="P80" s="346">
        <f t="shared" si="8"/>
        <v>0</v>
      </c>
      <c r="Q80" s="346">
        <f t="shared" si="9"/>
        <v>0</v>
      </c>
      <c r="R80" s="346">
        <f t="shared" si="10"/>
        <v>0</v>
      </c>
      <c r="S80" s="346">
        <f t="shared" si="11"/>
        <v>0</v>
      </c>
    </row>
    <row r="81" spans="1:19" x14ac:dyDescent="0.25">
      <c r="A81" s="369"/>
      <c r="B81" s="382"/>
      <c r="C81" s="369"/>
      <c r="D81" s="369"/>
      <c r="E81" s="369"/>
      <c r="F81" s="369"/>
      <c r="G81" s="369"/>
      <c r="H81" s="369"/>
      <c r="I81" s="344">
        <f>IF(B81&gt;Allgemeines!$C$12,0,SUM(C81,E81,G81)-SUM(F81,H81))</f>
        <v>0</v>
      </c>
      <c r="J81" s="346">
        <f>IF(B81&gt;2020,HLOOKUP(Allgemeines!$C$12,$M$32:$S$600,ROW(B81)-31,FALSE)+IF(OR(B81=0,Allgemeines!$C$12&lt;B81),0,I81*1/20),0)</f>
        <v>0</v>
      </c>
      <c r="K81" s="346">
        <f>IF(B81&gt;2020,HLOOKUP(Allgemeines!$C$12,$M$32:$S$600,ROW(B81)-31,FALSE),0)</f>
        <v>0</v>
      </c>
      <c r="L81" s="346">
        <f>+IF(OR(B81=0,Allgemeines!$C$12&lt;B81,B81&lt;Allgemeines!$C$12-19),0,I81*1/20)</f>
        <v>0</v>
      </c>
      <c r="M81" s="346">
        <f t="shared" si="5"/>
        <v>0</v>
      </c>
      <c r="N81" s="346">
        <f t="shared" si="6"/>
        <v>0</v>
      </c>
      <c r="O81" s="346">
        <f t="shared" si="7"/>
        <v>0</v>
      </c>
      <c r="P81" s="346">
        <f t="shared" si="8"/>
        <v>0</v>
      </c>
      <c r="Q81" s="346">
        <f t="shared" si="9"/>
        <v>0</v>
      </c>
      <c r="R81" s="346">
        <f t="shared" si="10"/>
        <v>0</v>
      </c>
      <c r="S81" s="346">
        <f t="shared" si="11"/>
        <v>0</v>
      </c>
    </row>
    <row r="82" spans="1:19" x14ac:dyDescent="0.25">
      <c r="A82" s="369"/>
      <c r="B82" s="382"/>
      <c r="C82" s="369"/>
      <c r="D82" s="369"/>
      <c r="E82" s="369"/>
      <c r="F82" s="369"/>
      <c r="G82" s="369"/>
      <c r="H82" s="369"/>
      <c r="I82" s="344">
        <f>IF(B82&gt;Allgemeines!$C$12,0,SUM(C82,E82,G82)-SUM(F82,H82))</f>
        <v>0</v>
      </c>
      <c r="J82" s="346">
        <f>IF(B82&gt;2020,HLOOKUP(Allgemeines!$C$12,$M$32:$S$600,ROW(B82)-31,FALSE)+IF(OR(B82=0,Allgemeines!$C$12&lt;B82),0,I82*1/20),0)</f>
        <v>0</v>
      </c>
      <c r="K82" s="346">
        <f>IF(B82&gt;2020,HLOOKUP(Allgemeines!$C$12,$M$32:$S$600,ROW(B82)-31,FALSE),0)</f>
        <v>0</v>
      </c>
      <c r="L82" s="346">
        <f>+IF(OR(B82=0,Allgemeines!$C$12&lt;B82,B82&lt;Allgemeines!$C$12-19),0,I82*1/20)</f>
        <v>0</v>
      </c>
      <c r="M82" s="346">
        <f t="shared" si="5"/>
        <v>0</v>
      </c>
      <c r="N82" s="346">
        <f t="shared" si="6"/>
        <v>0</v>
      </c>
      <c r="O82" s="346">
        <f t="shared" si="7"/>
        <v>0</v>
      </c>
      <c r="P82" s="346">
        <f t="shared" si="8"/>
        <v>0</v>
      </c>
      <c r="Q82" s="346">
        <f t="shared" si="9"/>
        <v>0</v>
      </c>
      <c r="R82" s="346">
        <f t="shared" si="10"/>
        <v>0</v>
      </c>
      <c r="S82" s="346">
        <f t="shared" si="11"/>
        <v>0</v>
      </c>
    </row>
    <row r="83" spans="1:19" x14ac:dyDescent="0.25">
      <c r="A83" s="369"/>
      <c r="B83" s="382"/>
      <c r="C83" s="369"/>
      <c r="D83" s="369"/>
      <c r="E83" s="369"/>
      <c r="F83" s="369"/>
      <c r="G83" s="369"/>
      <c r="H83" s="369"/>
      <c r="I83" s="344">
        <f>IF(B83&gt;Allgemeines!$C$12,0,SUM(C83,E83,G83)-SUM(F83,H83))</f>
        <v>0</v>
      </c>
      <c r="J83" s="346">
        <f>IF(B83&gt;2020,HLOOKUP(Allgemeines!$C$12,$M$32:$S$600,ROW(B83)-31,FALSE)+IF(OR(B83=0,Allgemeines!$C$12&lt;B83),0,I83*1/20),0)</f>
        <v>0</v>
      </c>
      <c r="K83" s="346">
        <f>IF(B83&gt;2020,HLOOKUP(Allgemeines!$C$12,$M$32:$S$600,ROW(B83)-31,FALSE),0)</f>
        <v>0</v>
      </c>
      <c r="L83" s="346">
        <f>+IF(OR(B83=0,Allgemeines!$C$12&lt;B83,B83&lt;Allgemeines!$C$12-19),0,I83*1/20)</f>
        <v>0</v>
      </c>
      <c r="M83" s="346">
        <f t="shared" si="5"/>
        <v>0</v>
      </c>
      <c r="N83" s="346">
        <f t="shared" si="6"/>
        <v>0</v>
      </c>
      <c r="O83" s="346">
        <f t="shared" si="7"/>
        <v>0</v>
      </c>
      <c r="P83" s="346">
        <f t="shared" si="8"/>
        <v>0</v>
      </c>
      <c r="Q83" s="346">
        <f t="shared" si="9"/>
        <v>0</v>
      </c>
      <c r="R83" s="346">
        <f t="shared" si="10"/>
        <v>0</v>
      </c>
      <c r="S83" s="346">
        <f t="shared" si="11"/>
        <v>0</v>
      </c>
    </row>
    <row r="84" spans="1:19" x14ac:dyDescent="0.25">
      <c r="A84" s="369"/>
      <c r="B84" s="382"/>
      <c r="C84" s="369"/>
      <c r="D84" s="369"/>
      <c r="E84" s="369"/>
      <c r="F84" s="369"/>
      <c r="G84" s="369"/>
      <c r="H84" s="369"/>
      <c r="I84" s="344">
        <f>IF(B84&gt;Allgemeines!$C$12,0,SUM(C84,E84,G84)-SUM(F84,H84))</f>
        <v>0</v>
      </c>
      <c r="J84" s="346">
        <f>IF(B84&gt;2020,HLOOKUP(Allgemeines!$C$12,$M$32:$S$600,ROW(B84)-31,FALSE)+IF(OR(B84=0,Allgemeines!$C$12&lt;B84),0,I84*1/20),0)</f>
        <v>0</v>
      </c>
      <c r="K84" s="346">
        <f>IF(B84&gt;2020,HLOOKUP(Allgemeines!$C$12,$M$32:$S$600,ROW(B84)-31,FALSE),0)</f>
        <v>0</v>
      </c>
      <c r="L84" s="346">
        <f>+IF(OR(B84=0,Allgemeines!$C$12&lt;B84,B84&lt;Allgemeines!$C$12-19),0,I84*1/20)</f>
        <v>0</v>
      </c>
      <c r="M84" s="346">
        <f t="shared" si="5"/>
        <v>0</v>
      </c>
      <c r="N84" s="346">
        <f t="shared" si="6"/>
        <v>0</v>
      </c>
      <c r="O84" s="346">
        <f t="shared" si="7"/>
        <v>0</v>
      </c>
      <c r="P84" s="346">
        <f t="shared" si="8"/>
        <v>0</v>
      </c>
      <c r="Q84" s="346">
        <f t="shared" si="9"/>
        <v>0</v>
      </c>
      <c r="R84" s="346">
        <f t="shared" si="10"/>
        <v>0</v>
      </c>
      <c r="S84" s="346">
        <f t="shared" si="11"/>
        <v>0</v>
      </c>
    </row>
    <row r="85" spans="1:19" x14ac:dyDescent="0.25">
      <c r="A85" s="369"/>
      <c r="B85" s="382"/>
      <c r="C85" s="369"/>
      <c r="D85" s="369"/>
      <c r="E85" s="369"/>
      <c r="F85" s="369"/>
      <c r="G85" s="369"/>
      <c r="H85" s="369"/>
      <c r="I85" s="344">
        <f>IF(B85&gt;Allgemeines!$C$12,0,SUM(C85,E85,G85)-SUM(F85,H85))</f>
        <v>0</v>
      </c>
      <c r="J85" s="346">
        <f>IF(B85&gt;2020,HLOOKUP(Allgemeines!$C$12,$M$32:$S$600,ROW(B85)-31,FALSE)+IF(OR(B85=0,Allgemeines!$C$12&lt;B85),0,I85*1/20),0)</f>
        <v>0</v>
      </c>
      <c r="K85" s="346">
        <f>IF(B85&gt;2020,HLOOKUP(Allgemeines!$C$12,$M$32:$S$600,ROW(B85)-31,FALSE),0)</f>
        <v>0</v>
      </c>
      <c r="L85" s="346">
        <f>+IF(OR(B85=0,Allgemeines!$C$12&lt;B85,B85&lt;Allgemeines!$C$12-19),0,I85*1/20)</f>
        <v>0</v>
      </c>
      <c r="M85" s="346">
        <f t="shared" si="5"/>
        <v>0</v>
      </c>
      <c r="N85" s="346">
        <f t="shared" si="6"/>
        <v>0</v>
      </c>
      <c r="O85" s="346">
        <f t="shared" si="7"/>
        <v>0</v>
      </c>
      <c r="P85" s="346">
        <f t="shared" si="8"/>
        <v>0</v>
      </c>
      <c r="Q85" s="346">
        <f t="shared" si="9"/>
        <v>0</v>
      </c>
      <c r="R85" s="346">
        <f t="shared" si="10"/>
        <v>0</v>
      </c>
      <c r="S85" s="346">
        <f t="shared" si="11"/>
        <v>0</v>
      </c>
    </row>
    <row r="86" spans="1:19" x14ac:dyDescent="0.25">
      <c r="A86" s="369"/>
      <c r="B86" s="382"/>
      <c r="C86" s="369"/>
      <c r="D86" s="369"/>
      <c r="E86" s="369"/>
      <c r="F86" s="369"/>
      <c r="G86" s="369"/>
      <c r="H86" s="369"/>
      <c r="I86" s="344">
        <f>IF(B86&gt;Allgemeines!$C$12,0,SUM(C86,E86,G86)-SUM(F86,H86))</f>
        <v>0</v>
      </c>
      <c r="J86" s="346">
        <f>IF(B86&gt;2020,HLOOKUP(Allgemeines!$C$12,$M$32:$S$600,ROW(B86)-31,FALSE)+IF(OR(B86=0,Allgemeines!$C$12&lt;B86),0,I86*1/20),0)</f>
        <v>0</v>
      </c>
      <c r="K86" s="346">
        <f>IF(B86&gt;2020,HLOOKUP(Allgemeines!$C$12,$M$32:$S$600,ROW(B86)-31,FALSE),0)</f>
        <v>0</v>
      </c>
      <c r="L86" s="346">
        <f>+IF(OR(B86=0,Allgemeines!$C$12&lt;B86,B86&lt;Allgemeines!$C$12-19),0,I86*1/20)</f>
        <v>0</v>
      </c>
      <c r="M86" s="346">
        <f t="shared" si="5"/>
        <v>0</v>
      </c>
      <c r="N86" s="346">
        <f t="shared" si="6"/>
        <v>0</v>
      </c>
      <c r="O86" s="346">
        <f t="shared" si="7"/>
        <v>0</v>
      </c>
      <c r="P86" s="346">
        <f t="shared" si="8"/>
        <v>0</v>
      </c>
      <c r="Q86" s="346">
        <f t="shared" si="9"/>
        <v>0</v>
      </c>
      <c r="R86" s="346">
        <f t="shared" si="10"/>
        <v>0</v>
      </c>
      <c r="S86" s="346">
        <f t="shared" si="11"/>
        <v>0</v>
      </c>
    </row>
    <row r="87" spans="1:19" x14ac:dyDescent="0.25">
      <c r="A87" s="369"/>
      <c r="B87" s="382"/>
      <c r="C87" s="369"/>
      <c r="D87" s="369"/>
      <c r="E87" s="369"/>
      <c r="F87" s="369"/>
      <c r="G87" s="369"/>
      <c r="H87" s="369"/>
      <c r="I87" s="344">
        <f>IF(B87&gt;Allgemeines!$C$12,0,SUM(C87,E87,G87)-SUM(F87,H87))</f>
        <v>0</v>
      </c>
      <c r="J87" s="346">
        <f>IF(B87&gt;2020,HLOOKUP(Allgemeines!$C$12,$M$32:$S$600,ROW(B87)-31,FALSE)+IF(OR(B87=0,Allgemeines!$C$12&lt;B87),0,I87*1/20),0)</f>
        <v>0</v>
      </c>
      <c r="K87" s="346">
        <f>IF(B87&gt;2020,HLOOKUP(Allgemeines!$C$12,$M$32:$S$600,ROW(B87)-31,FALSE),0)</f>
        <v>0</v>
      </c>
      <c r="L87" s="346">
        <f>+IF(OR(B87=0,Allgemeines!$C$12&lt;B87,B87&lt;Allgemeines!$C$12-19),0,I87*1/20)</f>
        <v>0</v>
      </c>
      <c r="M87" s="346">
        <f t="shared" si="5"/>
        <v>0</v>
      </c>
      <c r="N87" s="346">
        <f t="shared" si="6"/>
        <v>0</v>
      </c>
      <c r="O87" s="346">
        <f t="shared" si="7"/>
        <v>0</v>
      </c>
      <c r="P87" s="346">
        <f t="shared" si="8"/>
        <v>0</v>
      </c>
      <c r="Q87" s="346">
        <f t="shared" si="9"/>
        <v>0</v>
      </c>
      <c r="R87" s="346">
        <f t="shared" si="10"/>
        <v>0</v>
      </c>
      <c r="S87" s="346">
        <f t="shared" si="11"/>
        <v>0</v>
      </c>
    </row>
    <row r="88" spans="1:19" x14ac:dyDescent="0.25">
      <c r="A88" s="369"/>
      <c r="B88" s="382"/>
      <c r="C88" s="369"/>
      <c r="D88" s="369"/>
      <c r="E88" s="369"/>
      <c r="F88" s="369"/>
      <c r="G88" s="369"/>
      <c r="H88" s="369"/>
      <c r="I88" s="344">
        <f>IF(B88&gt;Allgemeines!$C$12,0,SUM(C88,E88,G88)-SUM(F88,H88))</f>
        <v>0</v>
      </c>
      <c r="J88" s="346">
        <f>IF(B88&gt;2020,HLOOKUP(Allgemeines!$C$12,$M$32:$S$600,ROW(B88)-31,FALSE)+IF(OR(B88=0,Allgemeines!$C$12&lt;B88),0,I88*1/20),0)</f>
        <v>0</v>
      </c>
      <c r="K88" s="346">
        <f>IF(B88&gt;2020,HLOOKUP(Allgemeines!$C$12,$M$32:$S$600,ROW(B88)-31,FALSE),0)</f>
        <v>0</v>
      </c>
      <c r="L88" s="346">
        <f>+IF(OR(B88=0,Allgemeines!$C$12&lt;B88,B88&lt;Allgemeines!$C$12-19),0,I88*1/20)</f>
        <v>0</v>
      </c>
      <c r="M88" s="346">
        <f t="shared" si="5"/>
        <v>0</v>
      </c>
      <c r="N88" s="346">
        <f t="shared" si="6"/>
        <v>0</v>
      </c>
      <c r="O88" s="346">
        <f t="shared" si="7"/>
        <v>0</v>
      </c>
      <c r="P88" s="346">
        <f t="shared" si="8"/>
        <v>0</v>
      </c>
      <c r="Q88" s="346">
        <f t="shared" si="9"/>
        <v>0</v>
      </c>
      <c r="R88" s="346">
        <f t="shared" si="10"/>
        <v>0</v>
      </c>
      <c r="S88" s="346">
        <f t="shared" si="11"/>
        <v>0</v>
      </c>
    </row>
    <row r="89" spans="1:19" x14ac:dyDescent="0.25">
      <c r="A89" s="369"/>
      <c r="B89" s="382"/>
      <c r="C89" s="369"/>
      <c r="D89" s="369"/>
      <c r="E89" s="369"/>
      <c r="F89" s="369"/>
      <c r="G89" s="369"/>
      <c r="H89" s="369"/>
      <c r="I89" s="344">
        <f>IF(B89&gt;Allgemeines!$C$12,0,SUM(C89,E89,G89)-SUM(F89,H89))</f>
        <v>0</v>
      </c>
      <c r="J89" s="346">
        <f>IF(B89&gt;2020,HLOOKUP(Allgemeines!$C$12,$M$32:$S$600,ROW(B89)-31,FALSE)+IF(OR(B89=0,Allgemeines!$C$12&lt;B89),0,I89*1/20),0)</f>
        <v>0</v>
      </c>
      <c r="K89" s="346">
        <f>IF(B89&gt;2020,HLOOKUP(Allgemeines!$C$12,$M$32:$S$600,ROW(B89)-31,FALSE),0)</f>
        <v>0</v>
      </c>
      <c r="L89" s="346">
        <f>+IF(OR(B89=0,Allgemeines!$C$12&lt;B89,B89&lt;Allgemeines!$C$12-19),0,I89*1/20)</f>
        <v>0</v>
      </c>
      <c r="M89" s="346">
        <f t="shared" si="5"/>
        <v>0</v>
      </c>
      <c r="N89" s="346">
        <f t="shared" si="6"/>
        <v>0</v>
      </c>
      <c r="O89" s="346">
        <f t="shared" si="7"/>
        <v>0</v>
      </c>
      <c r="P89" s="346">
        <f t="shared" si="8"/>
        <v>0</v>
      </c>
      <c r="Q89" s="346">
        <f t="shared" si="9"/>
        <v>0</v>
      </c>
      <c r="R89" s="346">
        <f t="shared" si="10"/>
        <v>0</v>
      </c>
      <c r="S89" s="346">
        <f t="shared" si="11"/>
        <v>0</v>
      </c>
    </row>
    <row r="90" spans="1:19" x14ac:dyDescent="0.25">
      <c r="A90" s="369"/>
      <c r="B90" s="382"/>
      <c r="C90" s="369"/>
      <c r="D90" s="369"/>
      <c r="E90" s="369"/>
      <c r="F90" s="369"/>
      <c r="G90" s="369"/>
      <c r="H90" s="369"/>
      <c r="I90" s="344">
        <f>IF(B90&gt;Allgemeines!$C$12,0,SUM(C90,E90,G90)-SUM(F90,H90))</f>
        <v>0</v>
      </c>
      <c r="J90" s="346">
        <f>IF(B90&gt;2020,HLOOKUP(Allgemeines!$C$12,$M$32:$S$600,ROW(B90)-31,FALSE)+IF(OR(B90=0,Allgemeines!$C$12&lt;B90),0,I90*1/20),0)</f>
        <v>0</v>
      </c>
      <c r="K90" s="346">
        <f>IF(B90&gt;2020,HLOOKUP(Allgemeines!$C$12,$M$32:$S$600,ROW(B90)-31,FALSE),0)</f>
        <v>0</v>
      </c>
      <c r="L90" s="346">
        <f>+IF(OR(B90=0,Allgemeines!$C$12&lt;B90,B90&lt;Allgemeines!$C$12-19),0,I90*1/20)</f>
        <v>0</v>
      </c>
      <c r="M90" s="346">
        <f t="shared" si="5"/>
        <v>0</v>
      </c>
      <c r="N90" s="346">
        <f t="shared" si="6"/>
        <v>0</v>
      </c>
      <c r="O90" s="346">
        <f t="shared" si="7"/>
        <v>0</v>
      </c>
      <c r="P90" s="346">
        <f t="shared" si="8"/>
        <v>0</v>
      </c>
      <c r="Q90" s="346">
        <f t="shared" si="9"/>
        <v>0</v>
      </c>
      <c r="R90" s="346">
        <f t="shared" si="10"/>
        <v>0</v>
      </c>
      <c r="S90" s="346">
        <f t="shared" si="11"/>
        <v>0</v>
      </c>
    </row>
    <row r="91" spans="1:19" x14ac:dyDescent="0.25">
      <c r="A91" s="369"/>
      <c r="B91" s="382"/>
      <c r="C91" s="369"/>
      <c r="D91" s="369"/>
      <c r="E91" s="369"/>
      <c r="F91" s="369"/>
      <c r="G91" s="369"/>
      <c r="H91" s="369"/>
      <c r="I91" s="344">
        <f>IF(B91&gt;Allgemeines!$C$12,0,SUM(C91,E91,G91)-SUM(F91,H91))</f>
        <v>0</v>
      </c>
      <c r="J91" s="346">
        <f>IF(B91&gt;2020,HLOOKUP(Allgemeines!$C$12,$M$32:$S$600,ROW(B91)-31,FALSE)+IF(OR(B91=0,Allgemeines!$C$12&lt;B91),0,I91*1/20),0)</f>
        <v>0</v>
      </c>
      <c r="K91" s="346">
        <f>IF(B91&gt;2020,HLOOKUP(Allgemeines!$C$12,$M$32:$S$600,ROW(B91)-31,FALSE),0)</f>
        <v>0</v>
      </c>
      <c r="L91" s="346">
        <f>+IF(OR(B91=0,Allgemeines!$C$12&lt;B91,B91&lt;Allgemeines!$C$12-19),0,I91*1/20)</f>
        <v>0</v>
      </c>
      <c r="M91" s="346">
        <f t="shared" si="5"/>
        <v>0</v>
      </c>
      <c r="N91" s="346">
        <f t="shared" si="6"/>
        <v>0</v>
      </c>
      <c r="O91" s="346">
        <f t="shared" si="7"/>
        <v>0</v>
      </c>
      <c r="P91" s="346">
        <f t="shared" si="8"/>
        <v>0</v>
      </c>
      <c r="Q91" s="346">
        <f t="shared" si="9"/>
        <v>0</v>
      </c>
      <c r="R91" s="346">
        <f t="shared" si="10"/>
        <v>0</v>
      </c>
      <c r="S91" s="346">
        <f t="shared" si="11"/>
        <v>0</v>
      </c>
    </row>
    <row r="92" spans="1:19" x14ac:dyDescent="0.25">
      <c r="A92" s="369"/>
      <c r="B92" s="382"/>
      <c r="C92" s="369"/>
      <c r="D92" s="369"/>
      <c r="E92" s="369"/>
      <c r="F92" s="369"/>
      <c r="G92" s="369"/>
      <c r="H92" s="369"/>
      <c r="I92" s="344">
        <f>IF(B92&gt;Allgemeines!$C$12,0,SUM(C92,E92,G92)-SUM(F92,H92))</f>
        <v>0</v>
      </c>
      <c r="J92" s="346">
        <f>IF(B92&gt;2020,HLOOKUP(Allgemeines!$C$12,$M$32:$S$600,ROW(B92)-31,FALSE)+IF(OR(B92=0,Allgemeines!$C$12&lt;B92),0,I92*1/20),0)</f>
        <v>0</v>
      </c>
      <c r="K92" s="346">
        <f>IF(B92&gt;2020,HLOOKUP(Allgemeines!$C$12,$M$32:$S$600,ROW(B92)-31,FALSE),0)</f>
        <v>0</v>
      </c>
      <c r="L92" s="346">
        <f>+IF(OR(B92=0,Allgemeines!$C$12&lt;B92,B92&lt;Allgemeines!$C$12-19),0,I92*1/20)</f>
        <v>0</v>
      </c>
      <c r="M92" s="346">
        <f t="shared" si="5"/>
        <v>0</v>
      </c>
      <c r="N92" s="346">
        <f t="shared" si="6"/>
        <v>0</v>
      </c>
      <c r="O92" s="346">
        <f t="shared" si="7"/>
        <v>0</v>
      </c>
      <c r="P92" s="346">
        <f t="shared" si="8"/>
        <v>0</v>
      </c>
      <c r="Q92" s="346">
        <f t="shared" si="9"/>
        <v>0</v>
      </c>
      <c r="R92" s="346">
        <f t="shared" si="10"/>
        <v>0</v>
      </c>
      <c r="S92" s="346">
        <f t="shared" si="11"/>
        <v>0</v>
      </c>
    </row>
    <row r="93" spans="1:19" x14ac:dyDescent="0.25">
      <c r="A93" s="369"/>
      <c r="B93" s="382"/>
      <c r="C93" s="369"/>
      <c r="D93" s="369"/>
      <c r="E93" s="369"/>
      <c r="F93" s="369"/>
      <c r="G93" s="369"/>
      <c r="H93" s="369"/>
      <c r="I93" s="344">
        <f>IF(B93&gt;Allgemeines!$C$12,0,SUM(C93,E93,G93)-SUM(F93,H93))</f>
        <v>0</v>
      </c>
      <c r="J93" s="346">
        <f>IF(B93&gt;2020,HLOOKUP(Allgemeines!$C$12,$M$32:$S$600,ROW(B93)-31,FALSE)+IF(OR(B93=0,Allgemeines!$C$12&lt;B93),0,I93*1/20),0)</f>
        <v>0</v>
      </c>
      <c r="K93" s="346">
        <f>IF(B93&gt;2020,HLOOKUP(Allgemeines!$C$12,$M$32:$S$600,ROW(B93)-31,FALSE),0)</f>
        <v>0</v>
      </c>
      <c r="L93" s="346">
        <f>+IF(OR(B93=0,Allgemeines!$C$12&lt;B93,B93&lt;Allgemeines!$C$12-19),0,I93*1/20)</f>
        <v>0</v>
      </c>
      <c r="M93" s="346">
        <f t="shared" si="5"/>
        <v>0</v>
      </c>
      <c r="N93" s="346">
        <f t="shared" si="6"/>
        <v>0</v>
      </c>
      <c r="O93" s="346">
        <f t="shared" si="7"/>
        <v>0</v>
      </c>
      <c r="P93" s="346">
        <f t="shared" si="8"/>
        <v>0</v>
      </c>
      <c r="Q93" s="346">
        <f t="shared" si="9"/>
        <v>0</v>
      </c>
      <c r="R93" s="346">
        <f t="shared" si="10"/>
        <v>0</v>
      </c>
      <c r="S93" s="346">
        <f t="shared" si="11"/>
        <v>0</v>
      </c>
    </row>
    <row r="94" spans="1:19" x14ac:dyDescent="0.25">
      <c r="A94" s="369"/>
      <c r="B94" s="382"/>
      <c r="C94" s="369"/>
      <c r="D94" s="369"/>
      <c r="E94" s="369"/>
      <c r="F94" s="369"/>
      <c r="G94" s="369"/>
      <c r="H94" s="369"/>
      <c r="I94" s="344">
        <f>IF(B94&gt;Allgemeines!$C$12,0,SUM(C94,E94,G94)-SUM(F94,H94))</f>
        <v>0</v>
      </c>
      <c r="J94" s="346">
        <f>IF(B94&gt;2020,HLOOKUP(Allgemeines!$C$12,$M$32:$S$600,ROW(B94)-31,FALSE)+IF(OR(B94=0,Allgemeines!$C$12&lt;B94),0,I94*1/20),0)</f>
        <v>0</v>
      </c>
      <c r="K94" s="346">
        <f>IF(B94&gt;2020,HLOOKUP(Allgemeines!$C$12,$M$32:$S$600,ROW(B94)-31,FALSE),0)</f>
        <v>0</v>
      </c>
      <c r="L94" s="346">
        <f>+IF(OR(B94=0,Allgemeines!$C$12&lt;B94,B94&lt;Allgemeines!$C$12-19),0,I94*1/20)</f>
        <v>0</v>
      </c>
      <c r="M94" s="346">
        <f t="shared" si="5"/>
        <v>0</v>
      </c>
      <c r="N94" s="346">
        <f t="shared" si="6"/>
        <v>0</v>
      </c>
      <c r="O94" s="346">
        <f t="shared" si="7"/>
        <v>0</v>
      </c>
      <c r="P94" s="346">
        <f t="shared" si="8"/>
        <v>0</v>
      </c>
      <c r="Q94" s="346">
        <f t="shared" si="9"/>
        <v>0</v>
      </c>
      <c r="R94" s="346">
        <f t="shared" si="10"/>
        <v>0</v>
      </c>
      <c r="S94" s="346">
        <f t="shared" si="11"/>
        <v>0</v>
      </c>
    </row>
    <row r="95" spans="1:19" x14ac:dyDescent="0.25">
      <c r="A95" s="369"/>
      <c r="B95" s="382"/>
      <c r="C95" s="369"/>
      <c r="D95" s="369"/>
      <c r="E95" s="369"/>
      <c r="F95" s="369"/>
      <c r="G95" s="369"/>
      <c r="H95" s="369"/>
      <c r="I95" s="344">
        <f>IF(B95&gt;Allgemeines!$C$12,0,SUM(C95,E95,G95)-SUM(F95,H95))</f>
        <v>0</v>
      </c>
      <c r="J95" s="346">
        <f>IF(B95&gt;2020,HLOOKUP(Allgemeines!$C$12,$M$32:$S$600,ROW(B95)-31,FALSE)+IF(OR(B95=0,Allgemeines!$C$12&lt;B95),0,I95*1/20),0)</f>
        <v>0</v>
      </c>
      <c r="K95" s="346">
        <f>IF(B95&gt;2020,HLOOKUP(Allgemeines!$C$12,$M$32:$S$600,ROW(B95)-31,FALSE),0)</f>
        <v>0</v>
      </c>
      <c r="L95" s="346">
        <f>+IF(OR(B95=0,Allgemeines!$C$12&lt;B95,B95&lt;Allgemeines!$C$12-19),0,I95*1/20)</f>
        <v>0</v>
      </c>
      <c r="M95" s="346">
        <f t="shared" si="5"/>
        <v>0</v>
      </c>
      <c r="N95" s="346">
        <f t="shared" si="6"/>
        <v>0</v>
      </c>
      <c r="O95" s="346">
        <f t="shared" si="7"/>
        <v>0</v>
      </c>
      <c r="P95" s="346">
        <f t="shared" si="8"/>
        <v>0</v>
      </c>
      <c r="Q95" s="346">
        <f t="shared" si="9"/>
        <v>0</v>
      </c>
      <c r="R95" s="346">
        <f t="shared" si="10"/>
        <v>0</v>
      </c>
      <c r="S95" s="346">
        <f t="shared" si="11"/>
        <v>0</v>
      </c>
    </row>
    <row r="96" spans="1:19" x14ac:dyDescent="0.25">
      <c r="A96" s="369"/>
      <c r="B96" s="382"/>
      <c r="C96" s="369"/>
      <c r="D96" s="369"/>
      <c r="E96" s="369"/>
      <c r="F96" s="369"/>
      <c r="G96" s="369"/>
      <c r="H96" s="369"/>
      <c r="I96" s="344">
        <f>IF(B96&gt;Allgemeines!$C$12,0,SUM(C96,E96,G96)-SUM(F96,H96))</f>
        <v>0</v>
      </c>
      <c r="J96" s="346">
        <f>IF(B96&gt;2020,HLOOKUP(Allgemeines!$C$12,$M$32:$S$600,ROW(B96)-31,FALSE)+IF(OR(B96=0,Allgemeines!$C$12&lt;B96),0,I96*1/20),0)</f>
        <v>0</v>
      </c>
      <c r="K96" s="346">
        <f>IF(B96&gt;2020,HLOOKUP(Allgemeines!$C$12,$M$32:$S$600,ROW(B96)-31,FALSE),0)</f>
        <v>0</v>
      </c>
      <c r="L96" s="346">
        <f>+IF(OR(B96=0,Allgemeines!$C$12&lt;B96,B96&lt;Allgemeines!$C$12-19),0,I96*1/20)</f>
        <v>0</v>
      </c>
      <c r="M96" s="346">
        <f t="shared" si="5"/>
        <v>0</v>
      </c>
      <c r="N96" s="346">
        <f t="shared" si="6"/>
        <v>0</v>
      </c>
      <c r="O96" s="346">
        <f t="shared" si="7"/>
        <v>0</v>
      </c>
      <c r="P96" s="346">
        <f t="shared" si="8"/>
        <v>0</v>
      </c>
      <c r="Q96" s="346">
        <f t="shared" si="9"/>
        <v>0</v>
      </c>
      <c r="R96" s="346">
        <f t="shared" si="10"/>
        <v>0</v>
      </c>
      <c r="S96" s="346">
        <f t="shared" si="11"/>
        <v>0</v>
      </c>
    </row>
    <row r="97" spans="1:19" x14ac:dyDescent="0.25">
      <c r="A97" s="369"/>
      <c r="B97" s="382"/>
      <c r="C97" s="369"/>
      <c r="D97" s="369"/>
      <c r="E97" s="369"/>
      <c r="F97" s="369"/>
      <c r="G97" s="369"/>
      <c r="H97" s="369"/>
      <c r="I97" s="344">
        <f>IF(B97&gt;Allgemeines!$C$12,0,SUM(C97,E97,G97)-SUM(F97,H97))</f>
        <v>0</v>
      </c>
      <c r="J97" s="346">
        <f>IF(B97&gt;2020,HLOOKUP(Allgemeines!$C$12,$M$32:$S$600,ROW(B97)-31,FALSE)+IF(OR(B97=0,Allgemeines!$C$12&lt;B97),0,I97*1/20),0)</f>
        <v>0</v>
      </c>
      <c r="K97" s="346">
        <f>IF(B97&gt;2020,HLOOKUP(Allgemeines!$C$12,$M$32:$S$600,ROW(B97)-31,FALSE),0)</f>
        <v>0</v>
      </c>
      <c r="L97" s="346">
        <f>+IF(OR(B97=0,Allgemeines!$C$12&lt;B97,B97&lt;Allgemeines!$C$12-19),0,I97*1/20)</f>
        <v>0</v>
      </c>
      <c r="M97" s="346">
        <f t="shared" si="5"/>
        <v>0</v>
      </c>
      <c r="N97" s="346">
        <f t="shared" si="6"/>
        <v>0</v>
      </c>
      <c r="O97" s="346">
        <f t="shared" si="7"/>
        <v>0</v>
      </c>
      <c r="P97" s="346">
        <f t="shared" si="8"/>
        <v>0</v>
      </c>
      <c r="Q97" s="346">
        <f t="shared" si="9"/>
        <v>0</v>
      </c>
      <c r="R97" s="346">
        <f t="shared" si="10"/>
        <v>0</v>
      </c>
      <c r="S97" s="346">
        <f t="shared" si="11"/>
        <v>0</v>
      </c>
    </row>
    <row r="98" spans="1:19" x14ac:dyDescent="0.25">
      <c r="A98" s="369"/>
      <c r="B98" s="382"/>
      <c r="C98" s="369"/>
      <c r="D98" s="369"/>
      <c r="E98" s="369"/>
      <c r="F98" s="369"/>
      <c r="G98" s="369"/>
      <c r="H98" s="369"/>
      <c r="I98" s="344">
        <f>IF(B98&gt;Allgemeines!$C$12,0,SUM(C98,E98,G98)-SUM(F98,H98))</f>
        <v>0</v>
      </c>
      <c r="J98" s="346">
        <f>IF(B98&gt;2020,HLOOKUP(Allgemeines!$C$12,$M$32:$S$600,ROW(B98)-31,FALSE)+IF(OR(B98=0,Allgemeines!$C$12&lt;B98),0,I98*1/20),0)</f>
        <v>0</v>
      </c>
      <c r="K98" s="346">
        <f>IF(B98&gt;2020,HLOOKUP(Allgemeines!$C$12,$M$32:$S$600,ROW(B98)-31,FALSE),0)</f>
        <v>0</v>
      </c>
      <c r="L98" s="346">
        <f>+IF(OR(B98=0,Allgemeines!$C$12&lt;B98,B98&lt;Allgemeines!$C$12-19),0,I98*1/20)</f>
        <v>0</v>
      </c>
      <c r="M98" s="346">
        <f t="shared" si="5"/>
        <v>0</v>
      </c>
      <c r="N98" s="346">
        <f t="shared" si="6"/>
        <v>0</v>
      </c>
      <c r="O98" s="346">
        <f t="shared" si="7"/>
        <v>0</v>
      </c>
      <c r="P98" s="346">
        <f t="shared" si="8"/>
        <v>0</v>
      </c>
      <c r="Q98" s="346">
        <f t="shared" si="9"/>
        <v>0</v>
      </c>
      <c r="R98" s="346">
        <f t="shared" si="10"/>
        <v>0</v>
      </c>
      <c r="S98" s="346">
        <f t="shared" si="11"/>
        <v>0</v>
      </c>
    </row>
    <row r="99" spans="1:19" x14ac:dyDescent="0.25">
      <c r="A99" s="369"/>
      <c r="B99" s="382"/>
      <c r="C99" s="369"/>
      <c r="D99" s="369"/>
      <c r="E99" s="369"/>
      <c r="F99" s="369"/>
      <c r="G99" s="369"/>
      <c r="H99" s="369"/>
      <c r="I99" s="344">
        <f>IF(B99&gt;Allgemeines!$C$12,0,SUM(C99,E99,G99)-SUM(F99,H99))</f>
        <v>0</v>
      </c>
      <c r="J99" s="346">
        <f>IF(B99&gt;2020,HLOOKUP(Allgemeines!$C$12,$M$32:$S$600,ROW(B99)-31,FALSE)+IF(OR(B99=0,Allgemeines!$C$12&lt;B99),0,I99*1/20),0)</f>
        <v>0</v>
      </c>
      <c r="K99" s="346">
        <f>IF(B99&gt;2020,HLOOKUP(Allgemeines!$C$12,$M$32:$S$600,ROW(B99)-31,FALSE),0)</f>
        <v>0</v>
      </c>
      <c r="L99" s="346">
        <f>+IF(OR(B99=0,Allgemeines!$C$12&lt;B99,B99&lt;Allgemeines!$C$12-19),0,I99*1/20)</f>
        <v>0</v>
      </c>
      <c r="M99" s="346">
        <f t="shared" ref="M99:M162" si="12">IF(B99&gt;2020,IF(OR($I99=0,M$32&lt;$B99,$B99=0,20-(M$32-$B99)=0),0,$I99*(19-(M$32-$B99))/20),0)</f>
        <v>0</v>
      </c>
      <c r="N99" s="346">
        <f t="shared" ref="N99:N162" si="13">IF(B99&gt;2020,IF(OR($I99=0,N$32&lt;$B99,$B99=0,20-(N$32-$B99)=0),0,$I99*(19-(N$32-$B99))/20),0)</f>
        <v>0</v>
      </c>
      <c r="O99" s="346">
        <f t="shared" ref="O99:O162" si="14">IF(B99&gt;2020,IF(OR($I99=0,O$32&lt;$B99,$B99=0,20-(O$32-$B99)=0),0,$I99*(19-(O$32-$B99))/20),0)</f>
        <v>0</v>
      </c>
      <c r="P99" s="346">
        <f t="shared" ref="P99:P162" si="15">IF(B99&gt;2020,IF(OR($I99=0,P$32&lt;$B99,$B99=0,20-(P$32-$B99)=0),0,$I99*(19-(P$32-$B99))/20),0)</f>
        <v>0</v>
      </c>
      <c r="Q99" s="346">
        <f t="shared" ref="Q99:Q162" si="16">IF(B99&gt;2020,IF(OR($I99=0,Q$32&lt;$B99,$B99=0,20-(Q$32-$B99)=0),0,$I99*(19-(Q$32-$B99))/20),0)</f>
        <v>0</v>
      </c>
      <c r="R99" s="346">
        <f t="shared" ref="R99:R162" si="17">IF(B99&gt;2020,IF(OR($I99=0,R$32&lt;$B99,$B99=0,20-(R$32-$B99)=0),0,$I99*(19-(R$32-$B99))/20),0)</f>
        <v>0</v>
      </c>
      <c r="S99" s="346">
        <f t="shared" ref="S99:S162" si="18">IF(B99&gt;2020,IF(OR($I99=0,S$32&lt;$B99,$B99=0,20-(S$32-$B99)=0),0,$I99*(19-(S$32-$B99))/20),0)</f>
        <v>0</v>
      </c>
    </row>
    <row r="100" spans="1:19" x14ac:dyDescent="0.25">
      <c r="A100" s="369"/>
      <c r="B100" s="382"/>
      <c r="C100" s="369"/>
      <c r="D100" s="369"/>
      <c r="E100" s="369"/>
      <c r="F100" s="369"/>
      <c r="G100" s="369"/>
      <c r="H100" s="369"/>
      <c r="I100" s="344">
        <f>IF(B100&gt;Allgemeines!$C$12,0,SUM(C100,E100,G100)-SUM(F100,H100))</f>
        <v>0</v>
      </c>
      <c r="J100" s="346">
        <f>IF(B100&gt;2020,HLOOKUP(Allgemeines!$C$12,$M$32:$S$600,ROW(B100)-31,FALSE)+IF(OR(B100=0,Allgemeines!$C$12&lt;B100),0,I100*1/20),0)</f>
        <v>0</v>
      </c>
      <c r="K100" s="346">
        <f>IF(B100&gt;2020,HLOOKUP(Allgemeines!$C$12,$M$32:$S$600,ROW(B100)-31,FALSE),0)</f>
        <v>0</v>
      </c>
      <c r="L100" s="346">
        <f>+IF(OR(B100=0,Allgemeines!$C$12&lt;B100,B100&lt;Allgemeines!$C$12-19),0,I100*1/20)</f>
        <v>0</v>
      </c>
      <c r="M100" s="346">
        <f t="shared" si="12"/>
        <v>0</v>
      </c>
      <c r="N100" s="346">
        <f t="shared" si="13"/>
        <v>0</v>
      </c>
      <c r="O100" s="346">
        <f t="shared" si="14"/>
        <v>0</v>
      </c>
      <c r="P100" s="346">
        <f t="shared" si="15"/>
        <v>0</v>
      </c>
      <c r="Q100" s="346">
        <f t="shared" si="16"/>
        <v>0</v>
      </c>
      <c r="R100" s="346">
        <f t="shared" si="17"/>
        <v>0</v>
      </c>
      <c r="S100" s="346">
        <f t="shared" si="18"/>
        <v>0</v>
      </c>
    </row>
    <row r="101" spans="1:19" x14ac:dyDescent="0.25">
      <c r="A101" s="369"/>
      <c r="B101" s="382"/>
      <c r="C101" s="369"/>
      <c r="D101" s="369"/>
      <c r="E101" s="369"/>
      <c r="F101" s="369"/>
      <c r="G101" s="369"/>
      <c r="H101" s="369"/>
      <c r="I101" s="344">
        <f>IF(B101&gt;Allgemeines!$C$12,0,SUM(C101,E101,G101)-SUM(F101,H101))</f>
        <v>0</v>
      </c>
      <c r="J101" s="346">
        <f>IF(B101&gt;2020,HLOOKUP(Allgemeines!$C$12,$M$32:$S$600,ROW(B101)-31,FALSE)+IF(OR(B101=0,Allgemeines!$C$12&lt;B101),0,I101*1/20),0)</f>
        <v>0</v>
      </c>
      <c r="K101" s="346">
        <f>IF(B101&gt;2020,HLOOKUP(Allgemeines!$C$12,$M$32:$S$600,ROW(B101)-31,FALSE),0)</f>
        <v>0</v>
      </c>
      <c r="L101" s="346">
        <f>+IF(OR(B101=0,Allgemeines!$C$12&lt;B101,B101&lt;Allgemeines!$C$12-19),0,I101*1/20)</f>
        <v>0</v>
      </c>
      <c r="M101" s="346">
        <f t="shared" si="12"/>
        <v>0</v>
      </c>
      <c r="N101" s="346">
        <f t="shared" si="13"/>
        <v>0</v>
      </c>
      <c r="O101" s="346">
        <f t="shared" si="14"/>
        <v>0</v>
      </c>
      <c r="P101" s="346">
        <f t="shared" si="15"/>
        <v>0</v>
      </c>
      <c r="Q101" s="346">
        <f t="shared" si="16"/>
        <v>0</v>
      </c>
      <c r="R101" s="346">
        <f t="shared" si="17"/>
        <v>0</v>
      </c>
      <c r="S101" s="346">
        <f t="shared" si="18"/>
        <v>0</v>
      </c>
    </row>
    <row r="102" spans="1:19" x14ac:dyDescent="0.25">
      <c r="A102" s="369"/>
      <c r="B102" s="382"/>
      <c r="C102" s="369"/>
      <c r="D102" s="369"/>
      <c r="E102" s="369"/>
      <c r="F102" s="369"/>
      <c r="G102" s="369"/>
      <c r="H102" s="369"/>
      <c r="I102" s="344">
        <f>IF(B102&gt;Allgemeines!$C$12,0,SUM(C102,E102,G102)-SUM(F102,H102))</f>
        <v>0</v>
      </c>
      <c r="J102" s="346">
        <f>IF(B102&gt;2020,HLOOKUP(Allgemeines!$C$12,$M$32:$S$600,ROW(B102)-31,FALSE)+IF(OR(B102=0,Allgemeines!$C$12&lt;B102),0,I102*1/20),0)</f>
        <v>0</v>
      </c>
      <c r="K102" s="346">
        <f>IF(B102&gt;2020,HLOOKUP(Allgemeines!$C$12,$M$32:$S$600,ROW(B102)-31,FALSE),0)</f>
        <v>0</v>
      </c>
      <c r="L102" s="346">
        <f>+IF(OR(B102=0,Allgemeines!$C$12&lt;B102,B102&lt;Allgemeines!$C$12-19),0,I102*1/20)</f>
        <v>0</v>
      </c>
      <c r="M102" s="346">
        <f t="shared" si="12"/>
        <v>0</v>
      </c>
      <c r="N102" s="346">
        <f t="shared" si="13"/>
        <v>0</v>
      </c>
      <c r="O102" s="346">
        <f t="shared" si="14"/>
        <v>0</v>
      </c>
      <c r="P102" s="346">
        <f t="shared" si="15"/>
        <v>0</v>
      </c>
      <c r="Q102" s="346">
        <f t="shared" si="16"/>
        <v>0</v>
      </c>
      <c r="R102" s="346">
        <f t="shared" si="17"/>
        <v>0</v>
      </c>
      <c r="S102" s="346">
        <f t="shared" si="18"/>
        <v>0</v>
      </c>
    </row>
    <row r="103" spans="1:19" x14ac:dyDescent="0.25">
      <c r="A103" s="369"/>
      <c r="B103" s="382"/>
      <c r="C103" s="369"/>
      <c r="D103" s="369"/>
      <c r="E103" s="369"/>
      <c r="F103" s="369"/>
      <c r="G103" s="369"/>
      <c r="H103" s="369"/>
      <c r="I103" s="344">
        <f>IF(B103&gt;Allgemeines!$C$12,0,SUM(C103,E103,G103)-SUM(F103,H103))</f>
        <v>0</v>
      </c>
      <c r="J103" s="346">
        <f>IF(B103&gt;2020,HLOOKUP(Allgemeines!$C$12,$M$32:$S$600,ROW(B103)-31,FALSE)+IF(OR(B103=0,Allgemeines!$C$12&lt;B103),0,I103*1/20),0)</f>
        <v>0</v>
      </c>
      <c r="K103" s="346">
        <f>IF(B103&gt;2020,HLOOKUP(Allgemeines!$C$12,$M$32:$S$600,ROW(B103)-31,FALSE),0)</f>
        <v>0</v>
      </c>
      <c r="L103" s="346">
        <f>+IF(OR(B103=0,Allgemeines!$C$12&lt;B103,B103&lt;Allgemeines!$C$12-19),0,I103*1/20)</f>
        <v>0</v>
      </c>
      <c r="M103" s="346">
        <f t="shared" si="12"/>
        <v>0</v>
      </c>
      <c r="N103" s="346">
        <f t="shared" si="13"/>
        <v>0</v>
      </c>
      <c r="O103" s="346">
        <f t="shared" si="14"/>
        <v>0</v>
      </c>
      <c r="P103" s="346">
        <f t="shared" si="15"/>
        <v>0</v>
      </c>
      <c r="Q103" s="346">
        <f t="shared" si="16"/>
        <v>0</v>
      </c>
      <c r="R103" s="346">
        <f t="shared" si="17"/>
        <v>0</v>
      </c>
      <c r="S103" s="346">
        <f t="shared" si="18"/>
        <v>0</v>
      </c>
    </row>
    <row r="104" spans="1:19" x14ac:dyDescent="0.25">
      <c r="A104" s="369"/>
      <c r="B104" s="382"/>
      <c r="C104" s="369"/>
      <c r="D104" s="369"/>
      <c r="E104" s="369"/>
      <c r="F104" s="369"/>
      <c r="G104" s="369"/>
      <c r="H104" s="369"/>
      <c r="I104" s="344">
        <f>IF(B104&gt;Allgemeines!$C$12,0,SUM(C104,E104,G104)-SUM(F104,H104))</f>
        <v>0</v>
      </c>
      <c r="J104" s="346">
        <f>IF(B104&gt;2020,HLOOKUP(Allgemeines!$C$12,$M$32:$S$600,ROW(B104)-31,FALSE)+IF(OR(B104=0,Allgemeines!$C$12&lt;B104),0,I104*1/20),0)</f>
        <v>0</v>
      </c>
      <c r="K104" s="346">
        <f>IF(B104&gt;2020,HLOOKUP(Allgemeines!$C$12,$M$32:$S$600,ROW(B104)-31,FALSE),0)</f>
        <v>0</v>
      </c>
      <c r="L104" s="346">
        <f>+IF(OR(B104=0,Allgemeines!$C$12&lt;B104,B104&lt;Allgemeines!$C$12-19),0,I104*1/20)</f>
        <v>0</v>
      </c>
      <c r="M104" s="346">
        <f t="shared" si="12"/>
        <v>0</v>
      </c>
      <c r="N104" s="346">
        <f t="shared" si="13"/>
        <v>0</v>
      </c>
      <c r="O104" s="346">
        <f t="shared" si="14"/>
        <v>0</v>
      </c>
      <c r="P104" s="346">
        <f t="shared" si="15"/>
        <v>0</v>
      </c>
      <c r="Q104" s="346">
        <f t="shared" si="16"/>
        <v>0</v>
      </c>
      <c r="R104" s="346">
        <f t="shared" si="17"/>
        <v>0</v>
      </c>
      <c r="S104" s="346">
        <f t="shared" si="18"/>
        <v>0</v>
      </c>
    </row>
    <row r="105" spans="1:19" x14ac:dyDescent="0.25">
      <c r="A105" s="369"/>
      <c r="B105" s="382"/>
      <c r="C105" s="369"/>
      <c r="D105" s="369"/>
      <c r="E105" s="369"/>
      <c r="F105" s="369"/>
      <c r="G105" s="369"/>
      <c r="H105" s="369"/>
      <c r="I105" s="344">
        <f>IF(B105&gt;Allgemeines!$C$12,0,SUM(C105,E105,G105)-SUM(F105,H105))</f>
        <v>0</v>
      </c>
      <c r="J105" s="346">
        <f>IF(B105&gt;2020,HLOOKUP(Allgemeines!$C$12,$M$32:$S$600,ROW(B105)-31,FALSE)+IF(OR(B105=0,Allgemeines!$C$12&lt;B105),0,I105*1/20),0)</f>
        <v>0</v>
      </c>
      <c r="K105" s="346">
        <f>IF(B105&gt;2020,HLOOKUP(Allgemeines!$C$12,$M$32:$S$600,ROW(B105)-31,FALSE),0)</f>
        <v>0</v>
      </c>
      <c r="L105" s="346">
        <f>+IF(OR(B105=0,Allgemeines!$C$12&lt;B105,B105&lt;Allgemeines!$C$12-19),0,I105*1/20)</f>
        <v>0</v>
      </c>
      <c r="M105" s="346">
        <f t="shared" si="12"/>
        <v>0</v>
      </c>
      <c r="N105" s="346">
        <f t="shared" si="13"/>
        <v>0</v>
      </c>
      <c r="O105" s="346">
        <f t="shared" si="14"/>
        <v>0</v>
      </c>
      <c r="P105" s="346">
        <f t="shared" si="15"/>
        <v>0</v>
      </c>
      <c r="Q105" s="346">
        <f t="shared" si="16"/>
        <v>0</v>
      </c>
      <c r="R105" s="346">
        <f t="shared" si="17"/>
        <v>0</v>
      </c>
      <c r="S105" s="346">
        <f t="shared" si="18"/>
        <v>0</v>
      </c>
    </row>
    <row r="106" spans="1:19" x14ac:dyDescent="0.25">
      <c r="A106" s="369"/>
      <c r="B106" s="382"/>
      <c r="C106" s="369"/>
      <c r="D106" s="369"/>
      <c r="E106" s="369"/>
      <c r="F106" s="369"/>
      <c r="G106" s="369"/>
      <c r="H106" s="369"/>
      <c r="I106" s="344">
        <f>IF(B106&gt;Allgemeines!$C$12,0,SUM(C106,E106,G106)-SUM(F106,H106))</f>
        <v>0</v>
      </c>
      <c r="J106" s="346">
        <f>IF(B106&gt;2020,HLOOKUP(Allgemeines!$C$12,$M$32:$S$600,ROW(B106)-31,FALSE)+IF(OR(B106=0,Allgemeines!$C$12&lt;B106),0,I106*1/20),0)</f>
        <v>0</v>
      </c>
      <c r="K106" s="346">
        <f>IF(B106&gt;2020,HLOOKUP(Allgemeines!$C$12,$M$32:$S$600,ROW(B106)-31,FALSE),0)</f>
        <v>0</v>
      </c>
      <c r="L106" s="346">
        <f>+IF(OR(B106=0,Allgemeines!$C$12&lt;B106,B106&lt;Allgemeines!$C$12-19),0,I106*1/20)</f>
        <v>0</v>
      </c>
      <c r="M106" s="346">
        <f t="shared" si="12"/>
        <v>0</v>
      </c>
      <c r="N106" s="346">
        <f t="shared" si="13"/>
        <v>0</v>
      </c>
      <c r="O106" s="346">
        <f t="shared" si="14"/>
        <v>0</v>
      </c>
      <c r="P106" s="346">
        <f t="shared" si="15"/>
        <v>0</v>
      </c>
      <c r="Q106" s="346">
        <f t="shared" si="16"/>
        <v>0</v>
      </c>
      <c r="R106" s="346">
        <f t="shared" si="17"/>
        <v>0</v>
      </c>
      <c r="S106" s="346">
        <f t="shared" si="18"/>
        <v>0</v>
      </c>
    </row>
    <row r="107" spans="1:19" x14ac:dyDescent="0.25">
      <c r="A107" s="369"/>
      <c r="B107" s="382"/>
      <c r="C107" s="369"/>
      <c r="D107" s="369"/>
      <c r="E107" s="369"/>
      <c r="F107" s="369"/>
      <c r="G107" s="369"/>
      <c r="H107" s="369"/>
      <c r="I107" s="344">
        <f>IF(B107&gt;Allgemeines!$C$12,0,SUM(C107,E107,G107)-SUM(F107,H107))</f>
        <v>0</v>
      </c>
      <c r="J107" s="346">
        <f>IF(B107&gt;2020,HLOOKUP(Allgemeines!$C$12,$M$32:$S$600,ROW(B107)-31,FALSE)+IF(OR(B107=0,Allgemeines!$C$12&lt;B107),0,I107*1/20),0)</f>
        <v>0</v>
      </c>
      <c r="K107" s="346">
        <f>IF(B107&gt;2020,HLOOKUP(Allgemeines!$C$12,$M$32:$S$600,ROW(B107)-31,FALSE),0)</f>
        <v>0</v>
      </c>
      <c r="L107" s="346">
        <f>+IF(OR(B107=0,Allgemeines!$C$12&lt;B107,B107&lt;Allgemeines!$C$12-19),0,I107*1/20)</f>
        <v>0</v>
      </c>
      <c r="M107" s="346">
        <f t="shared" si="12"/>
        <v>0</v>
      </c>
      <c r="N107" s="346">
        <f t="shared" si="13"/>
        <v>0</v>
      </c>
      <c r="O107" s="346">
        <f t="shared" si="14"/>
        <v>0</v>
      </c>
      <c r="P107" s="346">
        <f t="shared" si="15"/>
        <v>0</v>
      </c>
      <c r="Q107" s="346">
        <f t="shared" si="16"/>
        <v>0</v>
      </c>
      <c r="R107" s="346">
        <f t="shared" si="17"/>
        <v>0</v>
      </c>
      <c r="S107" s="346">
        <f t="shared" si="18"/>
        <v>0</v>
      </c>
    </row>
    <row r="108" spans="1:19" x14ac:dyDescent="0.25">
      <c r="A108" s="369"/>
      <c r="B108" s="382"/>
      <c r="C108" s="369"/>
      <c r="D108" s="369"/>
      <c r="E108" s="369"/>
      <c r="F108" s="369"/>
      <c r="G108" s="369"/>
      <c r="H108" s="369"/>
      <c r="I108" s="344">
        <f>IF(B108&gt;Allgemeines!$C$12,0,SUM(C108,E108,G108)-SUM(F108,H108))</f>
        <v>0</v>
      </c>
      <c r="J108" s="346">
        <f>IF(B108&gt;2020,HLOOKUP(Allgemeines!$C$12,$M$32:$S$600,ROW(B108)-31,FALSE)+IF(OR(B108=0,Allgemeines!$C$12&lt;B108),0,I108*1/20),0)</f>
        <v>0</v>
      </c>
      <c r="K108" s="346">
        <f>IF(B108&gt;2020,HLOOKUP(Allgemeines!$C$12,$M$32:$S$600,ROW(B108)-31,FALSE),0)</f>
        <v>0</v>
      </c>
      <c r="L108" s="346">
        <f>+IF(OR(B108=0,Allgemeines!$C$12&lt;B108,B108&lt;Allgemeines!$C$12-19),0,I108*1/20)</f>
        <v>0</v>
      </c>
      <c r="M108" s="346">
        <f t="shared" si="12"/>
        <v>0</v>
      </c>
      <c r="N108" s="346">
        <f t="shared" si="13"/>
        <v>0</v>
      </c>
      <c r="O108" s="346">
        <f t="shared" si="14"/>
        <v>0</v>
      </c>
      <c r="P108" s="346">
        <f t="shared" si="15"/>
        <v>0</v>
      </c>
      <c r="Q108" s="346">
        <f t="shared" si="16"/>
        <v>0</v>
      </c>
      <c r="R108" s="346">
        <f t="shared" si="17"/>
        <v>0</v>
      </c>
      <c r="S108" s="346">
        <f t="shared" si="18"/>
        <v>0</v>
      </c>
    </row>
    <row r="109" spans="1:19" x14ac:dyDescent="0.25">
      <c r="A109" s="369"/>
      <c r="B109" s="382"/>
      <c r="C109" s="369"/>
      <c r="D109" s="369"/>
      <c r="E109" s="369"/>
      <c r="F109" s="369"/>
      <c r="G109" s="369"/>
      <c r="H109" s="369"/>
      <c r="I109" s="344">
        <f>IF(B109&gt;Allgemeines!$C$12,0,SUM(C109,E109,G109)-SUM(F109,H109))</f>
        <v>0</v>
      </c>
      <c r="J109" s="346">
        <f>IF(B109&gt;2020,HLOOKUP(Allgemeines!$C$12,$M$32:$S$600,ROW(B109)-31,FALSE)+IF(OR(B109=0,Allgemeines!$C$12&lt;B109),0,I109*1/20),0)</f>
        <v>0</v>
      </c>
      <c r="K109" s="346">
        <f>IF(B109&gt;2020,HLOOKUP(Allgemeines!$C$12,$M$32:$S$600,ROW(B109)-31,FALSE),0)</f>
        <v>0</v>
      </c>
      <c r="L109" s="346">
        <f>+IF(OR(B109=0,Allgemeines!$C$12&lt;B109,B109&lt;Allgemeines!$C$12-19),0,I109*1/20)</f>
        <v>0</v>
      </c>
      <c r="M109" s="346">
        <f t="shared" si="12"/>
        <v>0</v>
      </c>
      <c r="N109" s="346">
        <f t="shared" si="13"/>
        <v>0</v>
      </c>
      <c r="O109" s="346">
        <f t="shared" si="14"/>
        <v>0</v>
      </c>
      <c r="P109" s="346">
        <f t="shared" si="15"/>
        <v>0</v>
      </c>
      <c r="Q109" s="346">
        <f t="shared" si="16"/>
        <v>0</v>
      </c>
      <c r="R109" s="346">
        <f t="shared" si="17"/>
        <v>0</v>
      </c>
      <c r="S109" s="346">
        <f t="shared" si="18"/>
        <v>0</v>
      </c>
    </row>
    <row r="110" spans="1:19" x14ac:dyDescent="0.25">
      <c r="A110" s="369"/>
      <c r="B110" s="382"/>
      <c r="C110" s="369"/>
      <c r="D110" s="369"/>
      <c r="E110" s="369"/>
      <c r="F110" s="369"/>
      <c r="G110" s="369"/>
      <c r="H110" s="369"/>
      <c r="I110" s="344">
        <f>IF(B110&gt;Allgemeines!$C$12,0,SUM(C110,E110,G110)-SUM(F110,H110))</f>
        <v>0</v>
      </c>
      <c r="J110" s="346">
        <f>IF(B110&gt;2020,HLOOKUP(Allgemeines!$C$12,$M$32:$S$600,ROW(B110)-31,FALSE)+IF(OR(B110=0,Allgemeines!$C$12&lt;B110),0,I110*1/20),0)</f>
        <v>0</v>
      </c>
      <c r="K110" s="346">
        <f>IF(B110&gt;2020,HLOOKUP(Allgemeines!$C$12,$M$32:$S$600,ROW(B110)-31,FALSE),0)</f>
        <v>0</v>
      </c>
      <c r="L110" s="346">
        <f>+IF(OR(B110=0,Allgemeines!$C$12&lt;B110,B110&lt;Allgemeines!$C$12-19),0,I110*1/20)</f>
        <v>0</v>
      </c>
      <c r="M110" s="346">
        <f t="shared" si="12"/>
        <v>0</v>
      </c>
      <c r="N110" s="346">
        <f t="shared" si="13"/>
        <v>0</v>
      </c>
      <c r="O110" s="346">
        <f t="shared" si="14"/>
        <v>0</v>
      </c>
      <c r="P110" s="346">
        <f t="shared" si="15"/>
        <v>0</v>
      </c>
      <c r="Q110" s="346">
        <f t="shared" si="16"/>
        <v>0</v>
      </c>
      <c r="R110" s="346">
        <f t="shared" si="17"/>
        <v>0</v>
      </c>
      <c r="S110" s="346">
        <f t="shared" si="18"/>
        <v>0</v>
      </c>
    </row>
    <row r="111" spans="1:19" x14ac:dyDescent="0.25">
      <c r="A111" s="369"/>
      <c r="B111" s="382"/>
      <c r="C111" s="369"/>
      <c r="D111" s="369"/>
      <c r="E111" s="369"/>
      <c r="F111" s="369"/>
      <c r="G111" s="369"/>
      <c r="H111" s="369"/>
      <c r="I111" s="344">
        <f>IF(B111&gt;Allgemeines!$C$12,0,SUM(C111,E111,G111)-SUM(F111,H111))</f>
        <v>0</v>
      </c>
      <c r="J111" s="346">
        <f>IF(B111&gt;2020,HLOOKUP(Allgemeines!$C$12,$M$32:$S$600,ROW(B111)-31,FALSE)+IF(OR(B111=0,Allgemeines!$C$12&lt;B111),0,I111*1/20),0)</f>
        <v>0</v>
      </c>
      <c r="K111" s="346">
        <f>IF(B111&gt;2020,HLOOKUP(Allgemeines!$C$12,$M$32:$S$600,ROW(B111)-31,FALSE),0)</f>
        <v>0</v>
      </c>
      <c r="L111" s="346">
        <f>+IF(OR(B111=0,Allgemeines!$C$12&lt;B111,B111&lt;Allgemeines!$C$12-19),0,I111*1/20)</f>
        <v>0</v>
      </c>
      <c r="M111" s="346">
        <f t="shared" si="12"/>
        <v>0</v>
      </c>
      <c r="N111" s="346">
        <f t="shared" si="13"/>
        <v>0</v>
      </c>
      <c r="O111" s="346">
        <f t="shared" si="14"/>
        <v>0</v>
      </c>
      <c r="P111" s="346">
        <f t="shared" si="15"/>
        <v>0</v>
      </c>
      <c r="Q111" s="346">
        <f t="shared" si="16"/>
        <v>0</v>
      </c>
      <c r="R111" s="346">
        <f t="shared" si="17"/>
        <v>0</v>
      </c>
      <c r="S111" s="346">
        <f t="shared" si="18"/>
        <v>0</v>
      </c>
    </row>
    <row r="112" spans="1:19" x14ac:dyDescent="0.25">
      <c r="A112" s="369"/>
      <c r="B112" s="382"/>
      <c r="C112" s="369"/>
      <c r="D112" s="369"/>
      <c r="E112" s="369"/>
      <c r="F112" s="369"/>
      <c r="G112" s="369"/>
      <c r="H112" s="369"/>
      <c r="I112" s="344">
        <f>IF(B112&gt;Allgemeines!$C$12,0,SUM(C112,E112,G112)-SUM(F112,H112))</f>
        <v>0</v>
      </c>
      <c r="J112" s="346">
        <f>IF(B112&gt;2020,HLOOKUP(Allgemeines!$C$12,$M$32:$S$600,ROW(B112)-31,FALSE)+IF(OR(B112=0,Allgemeines!$C$12&lt;B112),0,I112*1/20),0)</f>
        <v>0</v>
      </c>
      <c r="K112" s="346">
        <f>IF(B112&gt;2020,HLOOKUP(Allgemeines!$C$12,$M$32:$S$600,ROW(B112)-31,FALSE),0)</f>
        <v>0</v>
      </c>
      <c r="L112" s="346">
        <f>+IF(OR(B112=0,Allgemeines!$C$12&lt;B112,B112&lt;Allgemeines!$C$12-19),0,I112*1/20)</f>
        <v>0</v>
      </c>
      <c r="M112" s="346">
        <f t="shared" si="12"/>
        <v>0</v>
      </c>
      <c r="N112" s="346">
        <f t="shared" si="13"/>
        <v>0</v>
      </c>
      <c r="O112" s="346">
        <f t="shared" si="14"/>
        <v>0</v>
      </c>
      <c r="P112" s="346">
        <f t="shared" si="15"/>
        <v>0</v>
      </c>
      <c r="Q112" s="346">
        <f t="shared" si="16"/>
        <v>0</v>
      </c>
      <c r="R112" s="346">
        <f t="shared" si="17"/>
        <v>0</v>
      </c>
      <c r="S112" s="346">
        <f t="shared" si="18"/>
        <v>0</v>
      </c>
    </row>
    <row r="113" spans="1:19" x14ac:dyDescent="0.25">
      <c r="A113" s="369"/>
      <c r="B113" s="382"/>
      <c r="C113" s="369"/>
      <c r="D113" s="369"/>
      <c r="E113" s="369"/>
      <c r="F113" s="369"/>
      <c r="G113" s="369"/>
      <c r="H113" s="369"/>
      <c r="I113" s="344">
        <f>IF(B113&gt;Allgemeines!$C$12,0,SUM(C113,E113,G113)-SUM(F113,H113))</f>
        <v>0</v>
      </c>
      <c r="J113" s="346">
        <f>IF(B113&gt;2020,HLOOKUP(Allgemeines!$C$12,$M$32:$S$600,ROW(B113)-31,FALSE)+IF(OR(B113=0,Allgemeines!$C$12&lt;B113),0,I113*1/20),0)</f>
        <v>0</v>
      </c>
      <c r="K113" s="346">
        <f>IF(B113&gt;2020,HLOOKUP(Allgemeines!$C$12,$M$32:$S$600,ROW(B113)-31,FALSE),0)</f>
        <v>0</v>
      </c>
      <c r="L113" s="346">
        <f>+IF(OR(B113=0,Allgemeines!$C$12&lt;B113,B113&lt;Allgemeines!$C$12-19),0,I113*1/20)</f>
        <v>0</v>
      </c>
      <c r="M113" s="346">
        <f t="shared" si="12"/>
        <v>0</v>
      </c>
      <c r="N113" s="346">
        <f t="shared" si="13"/>
        <v>0</v>
      </c>
      <c r="O113" s="346">
        <f t="shared" si="14"/>
        <v>0</v>
      </c>
      <c r="P113" s="346">
        <f t="shared" si="15"/>
        <v>0</v>
      </c>
      <c r="Q113" s="346">
        <f t="shared" si="16"/>
        <v>0</v>
      </c>
      <c r="R113" s="346">
        <f t="shared" si="17"/>
        <v>0</v>
      </c>
      <c r="S113" s="346">
        <f t="shared" si="18"/>
        <v>0</v>
      </c>
    </row>
    <row r="114" spans="1:19" x14ac:dyDescent="0.25">
      <c r="A114" s="369"/>
      <c r="B114" s="382"/>
      <c r="C114" s="369"/>
      <c r="D114" s="369"/>
      <c r="E114" s="369"/>
      <c r="F114" s="369"/>
      <c r="G114" s="369"/>
      <c r="H114" s="369"/>
      <c r="I114" s="344">
        <f>IF(B114&gt;Allgemeines!$C$12,0,SUM(C114,E114,G114)-SUM(F114,H114))</f>
        <v>0</v>
      </c>
      <c r="J114" s="346">
        <f>IF(B114&gt;2020,HLOOKUP(Allgemeines!$C$12,$M$32:$S$600,ROW(B114)-31,FALSE)+IF(OR(B114=0,Allgemeines!$C$12&lt;B114),0,I114*1/20),0)</f>
        <v>0</v>
      </c>
      <c r="K114" s="346">
        <f>IF(B114&gt;2020,HLOOKUP(Allgemeines!$C$12,$M$32:$S$600,ROW(B114)-31,FALSE),0)</f>
        <v>0</v>
      </c>
      <c r="L114" s="346">
        <f>+IF(OR(B114=0,Allgemeines!$C$12&lt;B114,B114&lt;Allgemeines!$C$12-19),0,I114*1/20)</f>
        <v>0</v>
      </c>
      <c r="M114" s="346">
        <f t="shared" si="12"/>
        <v>0</v>
      </c>
      <c r="N114" s="346">
        <f t="shared" si="13"/>
        <v>0</v>
      </c>
      <c r="O114" s="346">
        <f t="shared" si="14"/>
        <v>0</v>
      </c>
      <c r="P114" s="346">
        <f t="shared" si="15"/>
        <v>0</v>
      </c>
      <c r="Q114" s="346">
        <f t="shared" si="16"/>
        <v>0</v>
      </c>
      <c r="R114" s="346">
        <f t="shared" si="17"/>
        <v>0</v>
      </c>
      <c r="S114" s="346">
        <f t="shared" si="18"/>
        <v>0</v>
      </c>
    </row>
    <row r="115" spans="1:19" x14ac:dyDescent="0.25">
      <c r="A115" s="369"/>
      <c r="B115" s="382"/>
      <c r="C115" s="369"/>
      <c r="D115" s="369"/>
      <c r="E115" s="369"/>
      <c r="F115" s="369"/>
      <c r="G115" s="369"/>
      <c r="H115" s="369"/>
      <c r="I115" s="344">
        <f>IF(B115&gt;Allgemeines!$C$12,0,SUM(C115,E115,G115)-SUM(F115,H115))</f>
        <v>0</v>
      </c>
      <c r="J115" s="346">
        <f>IF(B115&gt;2020,HLOOKUP(Allgemeines!$C$12,$M$32:$S$600,ROW(B115)-31,FALSE)+IF(OR(B115=0,Allgemeines!$C$12&lt;B115),0,I115*1/20),0)</f>
        <v>0</v>
      </c>
      <c r="K115" s="346">
        <f>IF(B115&gt;2020,HLOOKUP(Allgemeines!$C$12,$M$32:$S$600,ROW(B115)-31,FALSE),0)</f>
        <v>0</v>
      </c>
      <c r="L115" s="346">
        <f>+IF(OR(B115=0,Allgemeines!$C$12&lt;B115,B115&lt;Allgemeines!$C$12-19),0,I115*1/20)</f>
        <v>0</v>
      </c>
      <c r="M115" s="346">
        <f t="shared" si="12"/>
        <v>0</v>
      </c>
      <c r="N115" s="346">
        <f t="shared" si="13"/>
        <v>0</v>
      </c>
      <c r="O115" s="346">
        <f t="shared" si="14"/>
        <v>0</v>
      </c>
      <c r="P115" s="346">
        <f t="shared" si="15"/>
        <v>0</v>
      </c>
      <c r="Q115" s="346">
        <f t="shared" si="16"/>
        <v>0</v>
      </c>
      <c r="R115" s="346">
        <f t="shared" si="17"/>
        <v>0</v>
      </c>
      <c r="S115" s="346">
        <f t="shared" si="18"/>
        <v>0</v>
      </c>
    </row>
    <row r="116" spans="1:19" x14ac:dyDescent="0.25">
      <c r="A116" s="369"/>
      <c r="B116" s="382"/>
      <c r="C116" s="369"/>
      <c r="D116" s="369"/>
      <c r="E116" s="369"/>
      <c r="F116" s="369"/>
      <c r="G116" s="369"/>
      <c r="H116" s="369"/>
      <c r="I116" s="344">
        <f>IF(B116&gt;Allgemeines!$C$12,0,SUM(C116,E116,G116)-SUM(F116,H116))</f>
        <v>0</v>
      </c>
      <c r="J116" s="346">
        <f>IF(B116&gt;2020,HLOOKUP(Allgemeines!$C$12,$M$32:$S$600,ROW(B116)-31,FALSE)+IF(OR(B116=0,Allgemeines!$C$12&lt;B116),0,I116*1/20),0)</f>
        <v>0</v>
      </c>
      <c r="K116" s="346">
        <f>IF(B116&gt;2020,HLOOKUP(Allgemeines!$C$12,$M$32:$S$600,ROW(B116)-31,FALSE),0)</f>
        <v>0</v>
      </c>
      <c r="L116" s="346">
        <f>+IF(OR(B116=0,Allgemeines!$C$12&lt;B116,B116&lt;Allgemeines!$C$12-19),0,I116*1/20)</f>
        <v>0</v>
      </c>
      <c r="M116" s="346">
        <f t="shared" si="12"/>
        <v>0</v>
      </c>
      <c r="N116" s="346">
        <f t="shared" si="13"/>
        <v>0</v>
      </c>
      <c r="O116" s="346">
        <f t="shared" si="14"/>
        <v>0</v>
      </c>
      <c r="P116" s="346">
        <f t="shared" si="15"/>
        <v>0</v>
      </c>
      <c r="Q116" s="346">
        <f t="shared" si="16"/>
        <v>0</v>
      </c>
      <c r="R116" s="346">
        <f t="shared" si="17"/>
        <v>0</v>
      </c>
      <c r="S116" s="346">
        <f t="shared" si="18"/>
        <v>0</v>
      </c>
    </row>
    <row r="117" spans="1:19" x14ac:dyDescent="0.25">
      <c r="A117" s="369"/>
      <c r="B117" s="382"/>
      <c r="C117" s="369"/>
      <c r="D117" s="369"/>
      <c r="E117" s="369"/>
      <c r="F117" s="369"/>
      <c r="G117" s="369"/>
      <c r="H117" s="369"/>
      <c r="I117" s="344">
        <f>IF(B117&gt;Allgemeines!$C$12,0,SUM(C117,E117,G117)-SUM(F117,H117))</f>
        <v>0</v>
      </c>
      <c r="J117" s="346">
        <f>IF(B117&gt;2020,HLOOKUP(Allgemeines!$C$12,$M$32:$S$600,ROW(B117)-31,FALSE)+IF(OR(B117=0,Allgemeines!$C$12&lt;B117),0,I117*1/20),0)</f>
        <v>0</v>
      </c>
      <c r="K117" s="346">
        <f>IF(B117&gt;2020,HLOOKUP(Allgemeines!$C$12,$M$32:$S$600,ROW(B117)-31,FALSE),0)</f>
        <v>0</v>
      </c>
      <c r="L117" s="346">
        <f>+IF(OR(B117=0,Allgemeines!$C$12&lt;B117,B117&lt;Allgemeines!$C$12-19),0,I117*1/20)</f>
        <v>0</v>
      </c>
      <c r="M117" s="346">
        <f t="shared" si="12"/>
        <v>0</v>
      </c>
      <c r="N117" s="346">
        <f t="shared" si="13"/>
        <v>0</v>
      </c>
      <c r="O117" s="346">
        <f t="shared" si="14"/>
        <v>0</v>
      </c>
      <c r="P117" s="346">
        <f t="shared" si="15"/>
        <v>0</v>
      </c>
      <c r="Q117" s="346">
        <f t="shared" si="16"/>
        <v>0</v>
      </c>
      <c r="R117" s="346">
        <f t="shared" si="17"/>
        <v>0</v>
      </c>
      <c r="S117" s="346">
        <f t="shared" si="18"/>
        <v>0</v>
      </c>
    </row>
    <row r="118" spans="1:19" x14ac:dyDescent="0.25">
      <c r="A118" s="369"/>
      <c r="B118" s="382"/>
      <c r="C118" s="369"/>
      <c r="D118" s="369"/>
      <c r="E118" s="369"/>
      <c r="F118" s="369"/>
      <c r="G118" s="369"/>
      <c r="H118" s="369"/>
      <c r="I118" s="344">
        <f>IF(B118&gt;Allgemeines!$C$12,0,SUM(C118,E118,G118)-SUM(F118,H118))</f>
        <v>0</v>
      </c>
      <c r="J118" s="346">
        <f>IF(B118&gt;2020,HLOOKUP(Allgemeines!$C$12,$M$32:$S$600,ROW(B118)-31,FALSE)+IF(OR(B118=0,Allgemeines!$C$12&lt;B118),0,I118*1/20),0)</f>
        <v>0</v>
      </c>
      <c r="K118" s="346">
        <f>IF(B118&gt;2020,HLOOKUP(Allgemeines!$C$12,$M$32:$S$600,ROW(B118)-31,FALSE),0)</f>
        <v>0</v>
      </c>
      <c r="L118" s="346">
        <f>+IF(OR(B118=0,Allgemeines!$C$12&lt;B118,B118&lt;Allgemeines!$C$12-19),0,I118*1/20)</f>
        <v>0</v>
      </c>
      <c r="M118" s="346">
        <f t="shared" si="12"/>
        <v>0</v>
      </c>
      <c r="N118" s="346">
        <f t="shared" si="13"/>
        <v>0</v>
      </c>
      <c r="O118" s="346">
        <f t="shared" si="14"/>
        <v>0</v>
      </c>
      <c r="P118" s="346">
        <f t="shared" si="15"/>
        <v>0</v>
      </c>
      <c r="Q118" s="346">
        <f t="shared" si="16"/>
        <v>0</v>
      </c>
      <c r="R118" s="346">
        <f t="shared" si="17"/>
        <v>0</v>
      </c>
      <c r="S118" s="346">
        <f t="shared" si="18"/>
        <v>0</v>
      </c>
    </row>
    <row r="119" spans="1:19" x14ac:dyDescent="0.25">
      <c r="A119" s="369"/>
      <c r="B119" s="382"/>
      <c r="C119" s="369"/>
      <c r="D119" s="369"/>
      <c r="E119" s="369"/>
      <c r="F119" s="369"/>
      <c r="G119" s="369"/>
      <c r="H119" s="369"/>
      <c r="I119" s="344">
        <f>IF(B119&gt;Allgemeines!$C$12,0,SUM(C119,E119,G119)-SUM(F119,H119))</f>
        <v>0</v>
      </c>
      <c r="J119" s="346">
        <f>IF(B119&gt;2020,HLOOKUP(Allgemeines!$C$12,$M$32:$S$600,ROW(B119)-31,FALSE)+IF(OR(B119=0,Allgemeines!$C$12&lt;B119),0,I119*1/20),0)</f>
        <v>0</v>
      </c>
      <c r="K119" s="346">
        <f>IF(B119&gt;2020,HLOOKUP(Allgemeines!$C$12,$M$32:$S$600,ROW(B119)-31,FALSE),0)</f>
        <v>0</v>
      </c>
      <c r="L119" s="346">
        <f>+IF(OR(B119=0,Allgemeines!$C$12&lt;B119,B119&lt;Allgemeines!$C$12-19),0,I119*1/20)</f>
        <v>0</v>
      </c>
      <c r="M119" s="346">
        <f t="shared" si="12"/>
        <v>0</v>
      </c>
      <c r="N119" s="346">
        <f t="shared" si="13"/>
        <v>0</v>
      </c>
      <c r="O119" s="346">
        <f t="shared" si="14"/>
        <v>0</v>
      </c>
      <c r="P119" s="346">
        <f t="shared" si="15"/>
        <v>0</v>
      </c>
      <c r="Q119" s="346">
        <f t="shared" si="16"/>
        <v>0</v>
      </c>
      <c r="R119" s="346">
        <f t="shared" si="17"/>
        <v>0</v>
      </c>
      <c r="S119" s="346">
        <f t="shared" si="18"/>
        <v>0</v>
      </c>
    </row>
    <row r="120" spans="1:19" x14ac:dyDescent="0.25">
      <c r="A120" s="369"/>
      <c r="B120" s="382"/>
      <c r="C120" s="369"/>
      <c r="D120" s="369"/>
      <c r="E120" s="369"/>
      <c r="F120" s="369"/>
      <c r="G120" s="369"/>
      <c r="H120" s="369"/>
      <c r="I120" s="344">
        <f>IF(B120&gt;Allgemeines!$C$12,0,SUM(C120,E120,G120)-SUM(F120,H120))</f>
        <v>0</v>
      </c>
      <c r="J120" s="346">
        <f>IF(B120&gt;2020,HLOOKUP(Allgemeines!$C$12,$M$32:$S$600,ROW(B120)-31,FALSE)+IF(OR(B120=0,Allgemeines!$C$12&lt;B120),0,I120*1/20),0)</f>
        <v>0</v>
      </c>
      <c r="K120" s="346">
        <f>IF(B120&gt;2020,HLOOKUP(Allgemeines!$C$12,$M$32:$S$600,ROW(B120)-31,FALSE),0)</f>
        <v>0</v>
      </c>
      <c r="L120" s="346">
        <f>+IF(OR(B120=0,Allgemeines!$C$12&lt;B120,B120&lt;Allgemeines!$C$12-19),0,I120*1/20)</f>
        <v>0</v>
      </c>
      <c r="M120" s="346">
        <f t="shared" si="12"/>
        <v>0</v>
      </c>
      <c r="N120" s="346">
        <f t="shared" si="13"/>
        <v>0</v>
      </c>
      <c r="O120" s="346">
        <f t="shared" si="14"/>
        <v>0</v>
      </c>
      <c r="P120" s="346">
        <f t="shared" si="15"/>
        <v>0</v>
      </c>
      <c r="Q120" s="346">
        <f t="shared" si="16"/>
        <v>0</v>
      </c>
      <c r="R120" s="346">
        <f t="shared" si="17"/>
        <v>0</v>
      </c>
      <c r="S120" s="346">
        <f t="shared" si="18"/>
        <v>0</v>
      </c>
    </row>
    <row r="121" spans="1:19" x14ac:dyDescent="0.25">
      <c r="A121" s="369"/>
      <c r="B121" s="382"/>
      <c r="C121" s="369"/>
      <c r="D121" s="369"/>
      <c r="E121" s="369"/>
      <c r="F121" s="369"/>
      <c r="G121" s="369"/>
      <c r="H121" s="369"/>
      <c r="I121" s="344">
        <f>IF(B121&gt;Allgemeines!$C$12,0,SUM(C121,E121,G121)-SUM(F121,H121))</f>
        <v>0</v>
      </c>
      <c r="J121" s="346">
        <f>IF(B121&gt;2020,HLOOKUP(Allgemeines!$C$12,$M$32:$S$600,ROW(B121)-31,FALSE)+IF(OR(B121=0,Allgemeines!$C$12&lt;B121),0,I121*1/20),0)</f>
        <v>0</v>
      </c>
      <c r="K121" s="346">
        <f>IF(B121&gt;2020,HLOOKUP(Allgemeines!$C$12,$M$32:$S$600,ROW(B121)-31,FALSE),0)</f>
        <v>0</v>
      </c>
      <c r="L121" s="346">
        <f>+IF(OR(B121=0,Allgemeines!$C$12&lt;B121,B121&lt;Allgemeines!$C$12-19),0,I121*1/20)</f>
        <v>0</v>
      </c>
      <c r="M121" s="346">
        <f t="shared" si="12"/>
        <v>0</v>
      </c>
      <c r="N121" s="346">
        <f t="shared" si="13"/>
        <v>0</v>
      </c>
      <c r="O121" s="346">
        <f t="shared" si="14"/>
        <v>0</v>
      </c>
      <c r="P121" s="346">
        <f t="shared" si="15"/>
        <v>0</v>
      </c>
      <c r="Q121" s="346">
        <f t="shared" si="16"/>
        <v>0</v>
      </c>
      <c r="R121" s="346">
        <f t="shared" si="17"/>
        <v>0</v>
      </c>
      <c r="S121" s="346">
        <f t="shared" si="18"/>
        <v>0</v>
      </c>
    </row>
    <row r="122" spans="1:19" x14ac:dyDescent="0.25">
      <c r="A122" s="369"/>
      <c r="B122" s="382"/>
      <c r="C122" s="369"/>
      <c r="D122" s="369"/>
      <c r="E122" s="369"/>
      <c r="F122" s="369"/>
      <c r="G122" s="369"/>
      <c r="H122" s="369"/>
      <c r="I122" s="344">
        <f>IF(B122&gt;Allgemeines!$C$12,0,SUM(C122,E122,G122)-SUM(F122,H122))</f>
        <v>0</v>
      </c>
      <c r="J122" s="346">
        <f>IF(B122&gt;2020,HLOOKUP(Allgemeines!$C$12,$M$32:$S$600,ROW(B122)-31,FALSE)+IF(OR(B122=0,Allgemeines!$C$12&lt;B122),0,I122*1/20),0)</f>
        <v>0</v>
      </c>
      <c r="K122" s="346">
        <f>IF(B122&gt;2020,HLOOKUP(Allgemeines!$C$12,$M$32:$S$600,ROW(B122)-31,FALSE),0)</f>
        <v>0</v>
      </c>
      <c r="L122" s="346">
        <f>+IF(OR(B122=0,Allgemeines!$C$12&lt;B122,B122&lt;Allgemeines!$C$12-19),0,I122*1/20)</f>
        <v>0</v>
      </c>
      <c r="M122" s="346">
        <f t="shared" si="12"/>
        <v>0</v>
      </c>
      <c r="N122" s="346">
        <f t="shared" si="13"/>
        <v>0</v>
      </c>
      <c r="O122" s="346">
        <f t="shared" si="14"/>
        <v>0</v>
      </c>
      <c r="P122" s="346">
        <f t="shared" si="15"/>
        <v>0</v>
      </c>
      <c r="Q122" s="346">
        <f t="shared" si="16"/>
        <v>0</v>
      </c>
      <c r="R122" s="346">
        <f t="shared" si="17"/>
        <v>0</v>
      </c>
      <c r="S122" s="346">
        <f t="shared" si="18"/>
        <v>0</v>
      </c>
    </row>
    <row r="123" spans="1:19" x14ac:dyDescent="0.25">
      <c r="A123" s="369"/>
      <c r="B123" s="382"/>
      <c r="C123" s="369"/>
      <c r="D123" s="369"/>
      <c r="E123" s="369"/>
      <c r="F123" s="369"/>
      <c r="G123" s="369"/>
      <c r="H123" s="369"/>
      <c r="I123" s="344">
        <f>IF(B123&gt;Allgemeines!$C$12,0,SUM(C123,E123,G123)-SUM(F123,H123))</f>
        <v>0</v>
      </c>
      <c r="J123" s="346">
        <f>IF(B123&gt;2020,HLOOKUP(Allgemeines!$C$12,$M$32:$S$600,ROW(B123)-31,FALSE)+IF(OR(B123=0,Allgemeines!$C$12&lt;B123),0,I123*1/20),0)</f>
        <v>0</v>
      </c>
      <c r="K123" s="346">
        <f>IF(B123&gt;2020,HLOOKUP(Allgemeines!$C$12,$M$32:$S$600,ROW(B123)-31,FALSE),0)</f>
        <v>0</v>
      </c>
      <c r="L123" s="346">
        <f>+IF(OR(B123=0,Allgemeines!$C$12&lt;B123,B123&lt;Allgemeines!$C$12-19),0,I123*1/20)</f>
        <v>0</v>
      </c>
      <c r="M123" s="346">
        <f t="shared" si="12"/>
        <v>0</v>
      </c>
      <c r="N123" s="346">
        <f t="shared" si="13"/>
        <v>0</v>
      </c>
      <c r="O123" s="346">
        <f t="shared" si="14"/>
        <v>0</v>
      </c>
      <c r="P123" s="346">
        <f t="shared" si="15"/>
        <v>0</v>
      </c>
      <c r="Q123" s="346">
        <f t="shared" si="16"/>
        <v>0</v>
      </c>
      <c r="R123" s="346">
        <f t="shared" si="17"/>
        <v>0</v>
      </c>
      <c r="S123" s="346">
        <f t="shared" si="18"/>
        <v>0</v>
      </c>
    </row>
    <row r="124" spans="1:19" x14ac:dyDescent="0.25">
      <c r="A124" s="369"/>
      <c r="B124" s="382"/>
      <c r="C124" s="369"/>
      <c r="D124" s="369"/>
      <c r="E124" s="369"/>
      <c r="F124" s="369"/>
      <c r="G124" s="369"/>
      <c r="H124" s="369"/>
      <c r="I124" s="344">
        <f>IF(B124&gt;Allgemeines!$C$12,0,SUM(C124,E124,G124)-SUM(F124,H124))</f>
        <v>0</v>
      </c>
      <c r="J124" s="346">
        <f>IF(B124&gt;2020,HLOOKUP(Allgemeines!$C$12,$M$32:$S$600,ROW(B124)-31,FALSE)+IF(OR(B124=0,Allgemeines!$C$12&lt;B124),0,I124*1/20),0)</f>
        <v>0</v>
      </c>
      <c r="K124" s="346">
        <f>IF(B124&gt;2020,HLOOKUP(Allgemeines!$C$12,$M$32:$S$600,ROW(B124)-31,FALSE),0)</f>
        <v>0</v>
      </c>
      <c r="L124" s="346">
        <f>+IF(OR(B124=0,Allgemeines!$C$12&lt;B124,B124&lt;Allgemeines!$C$12-19),0,I124*1/20)</f>
        <v>0</v>
      </c>
      <c r="M124" s="346">
        <f t="shared" si="12"/>
        <v>0</v>
      </c>
      <c r="N124" s="346">
        <f t="shared" si="13"/>
        <v>0</v>
      </c>
      <c r="O124" s="346">
        <f t="shared" si="14"/>
        <v>0</v>
      </c>
      <c r="P124" s="346">
        <f t="shared" si="15"/>
        <v>0</v>
      </c>
      <c r="Q124" s="346">
        <f t="shared" si="16"/>
        <v>0</v>
      </c>
      <c r="R124" s="346">
        <f t="shared" si="17"/>
        <v>0</v>
      </c>
      <c r="S124" s="346">
        <f t="shared" si="18"/>
        <v>0</v>
      </c>
    </row>
    <row r="125" spans="1:19" x14ac:dyDescent="0.25">
      <c r="A125" s="369"/>
      <c r="B125" s="382"/>
      <c r="C125" s="369"/>
      <c r="D125" s="369"/>
      <c r="E125" s="369"/>
      <c r="F125" s="369"/>
      <c r="G125" s="369"/>
      <c r="H125" s="369"/>
      <c r="I125" s="344">
        <f>IF(B125&gt;Allgemeines!$C$12,0,SUM(C125,E125,G125)-SUM(F125,H125))</f>
        <v>0</v>
      </c>
      <c r="J125" s="346">
        <f>IF(B125&gt;2020,HLOOKUP(Allgemeines!$C$12,$M$32:$S$600,ROW(B125)-31,FALSE)+IF(OR(B125=0,Allgemeines!$C$12&lt;B125),0,I125*1/20),0)</f>
        <v>0</v>
      </c>
      <c r="K125" s="346">
        <f>IF(B125&gt;2020,HLOOKUP(Allgemeines!$C$12,$M$32:$S$600,ROW(B125)-31,FALSE),0)</f>
        <v>0</v>
      </c>
      <c r="L125" s="346">
        <f>+IF(OR(B125=0,Allgemeines!$C$12&lt;B125,B125&lt;Allgemeines!$C$12-19),0,I125*1/20)</f>
        <v>0</v>
      </c>
      <c r="M125" s="346">
        <f t="shared" si="12"/>
        <v>0</v>
      </c>
      <c r="N125" s="346">
        <f t="shared" si="13"/>
        <v>0</v>
      </c>
      <c r="O125" s="346">
        <f t="shared" si="14"/>
        <v>0</v>
      </c>
      <c r="P125" s="346">
        <f t="shared" si="15"/>
        <v>0</v>
      </c>
      <c r="Q125" s="346">
        <f t="shared" si="16"/>
        <v>0</v>
      </c>
      <c r="R125" s="346">
        <f t="shared" si="17"/>
        <v>0</v>
      </c>
      <c r="S125" s="346">
        <f t="shared" si="18"/>
        <v>0</v>
      </c>
    </row>
    <row r="126" spans="1:19" x14ac:dyDescent="0.25">
      <c r="A126" s="369"/>
      <c r="B126" s="382"/>
      <c r="C126" s="369"/>
      <c r="D126" s="369"/>
      <c r="E126" s="369"/>
      <c r="F126" s="369"/>
      <c r="G126" s="369"/>
      <c r="H126" s="369"/>
      <c r="I126" s="344">
        <f>IF(B126&gt;Allgemeines!$C$12,0,SUM(C126,E126,G126)-SUM(F126,H126))</f>
        <v>0</v>
      </c>
      <c r="J126" s="346">
        <f>IF(B126&gt;2020,HLOOKUP(Allgemeines!$C$12,$M$32:$S$600,ROW(B126)-31,FALSE)+IF(OR(B126=0,Allgemeines!$C$12&lt;B126),0,I126*1/20),0)</f>
        <v>0</v>
      </c>
      <c r="K126" s="346">
        <f>IF(B126&gt;2020,HLOOKUP(Allgemeines!$C$12,$M$32:$S$600,ROW(B126)-31,FALSE),0)</f>
        <v>0</v>
      </c>
      <c r="L126" s="346">
        <f>+IF(OR(B126=0,Allgemeines!$C$12&lt;B126,B126&lt;Allgemeines!$C$12-19),0,I126*1/20)</f>
        <v>0</v>
      </c>
      <c r="M126" s="346">
        <f t="shared" si="12"/>
        <v>0</v>
      </c>
      <c r="N126" s="346">
        <f t="shared" si="13"/>
        <v>0</v>
      </c>
      <c r="O126" s="346">
        <f t="shared" si="14"/>
        <v>0</v>
      </c>
      <c r="P126" s="346">
        <f t="shared" si="15"/>
        <v>0</v>
      </c>
      <c r="Q126" s="346">
        <f t="shared" si="16"/>
        <v>0</v>
      </c>
      <c r="R126" s="346">
        <f t="shared" si="17"/>
        <v>0</v>
      </c>
      <c r="S126" s="346">
        <f t="shared" si="18"/>
        <v>0</v>
      </c>
    </row>
    <row r="127" spans="1:19" x14ac:dyDescent="0.25">
      <c r="A127" s="369"/>
      <c r="B127" s="382"/>
      <c r="C127" s="369"/>
      <c r="D127" s="369"/>
      <c r="E127" s="369"/>
      <c r="F127" s="369"/>
      <c r="G127" s="369"/>
      <c r="H127" s="369"/>
      <c r="I127" s="344">
        <f>IF(B127&gt;Allgemeines!$C$12,0,SUM(C127,E127,G127)-SUM(F127,H127))</f>
        <v>0</v>
      </c>
      <c r="J127" s="346">
        <f>IF(B127&gt;2020,HLOOKUP(Allgemeines!$C$12,$M$32:$S$600,ROW(B127)-31,FALSE)+IF(OR(B127=0,Allgemeines!$C$12&lt;B127),0,I127*1/20),0)</f>
        <v>0</v>
      </c>
      <c r="K127" s="346">
        <f>IF(B127&gt;2020,HLOOKUP(Allgemeines!$C$12,$M$32:$S$600,ROW(B127)-31,FALSE),0)</f>
        <v>0</v>
      </c>
      <c r="L127" s="346">
        <f>+IF(OR(B127=0,Allgemeines!$C$12&lt;B127,B127&lt;Allgemeines!$C$12-19),0,I127*1/20)</f>
        <v>0</v>
      </c>
      <c r="M127" s="346">
        <f t="shared" si="12"/>
        <v>0</v>
      </c>
      <c r="N127" s="346">
        <f t="shared" si="13"/>
        <v>0</v>
      </c>
      <c r="O127" s="346">
        <f t="shared" si="14"/>
        <v>0</v>
      </c>
      <c r="P127" s="346">
        <f t="shared" si="15"/>
        <v>0</v>
      </c>
      <c r="Q127" s="346">
        <f t="shared" si="16"/>
        <v>0</v>
      </c>
      <c r="R127" s="346">
        <f t="shared" si="17"/>
        <v>0</v>
      </c>
      <c r="S127" s="346">
        <f t="shared" si="18"/>
        <v>0</v>
      </c>
    </row>
    <row r="128" spans="1:19" x14ac:dyDescent="0.25">
      <c r="A128" s="369"/>
      <c r="B128" s="382"/>
      <c r="C128" s="369"/>
      <c r="D128" s="369"/>
      <c r="E128" s="369"/>
      <c r="F128" s="369"/>
      <c r="G128" s="369"/>
      <c r="H128" s="369"/>
      <c r="I128" s="344">
        <f>IF(B128&gt;Allgemeines!$C$12,0,SUM(C128,E128,G128)-SUM(F128,H128))</f>
        <v>0</v>
      </c>
      <c r="J128" s="346">
        <f>IF(B128&gt;2020,HLOOKUP(Allgemeines!$C$12,$M$32:$S$600,ROW(B128)-31,FALSE)+IF(OR(B128=0,Allgemeines!$C$12&lt;B128),0,I128*1/20),0)</f>
        <v>0</v>
      </c>
      <c r="K128" s="346">
        <f>IF(B128&gt;2020,HLOOKUP(Allgemeines!$C$12,$M$32:$S$600,ROW(B128)-31,FALSE),0)</f>
        <v>0</v>
      </c>
      <c r="L128" s="346">
        <f>+IF(OR(B128=0,Allgemeines!$C$12&lt;B128,B128&lt;Allgemeines!$C$12-19),0,I128*1/20)</f>
        <v>0</v>
      </c>
      <c r="M128" s="346">
        <f t="shared" si="12"/>
        <v>0</v>
      </c>
      <c r="N128" s="346">
        <f t="shared" si="13"/>
        <v>0</v>
      </c>
      <c r="O128" s="346">
        <f t="shared" si="14"/>
        <v>0</v>
      </c>
      <c r="P128" s="346">
        <f t="shared" si="15"/>
        <v>0</v>
      </c>
      <c r="Q128" s="346">
        <f t="shared" si="16"/>
        <v>0</v>
      </c>
      <c r="R128" s="346">
        <f t="shared" si="17"/>
        <v>0</v>
      </c>
      <c r="S128" s="346">
        <f t="shared" si="18"/>
        <v>0</v>
      </c>
    </row>
    <row r="129" spans="1:19" x14ac:dyDescent="0.25">
      <c r="A129" s="369"/>
      <c r="B129" s="382"/>
      <c r="C129" s="369"/>
      <c r="D129" s="369"/>
      <c r="E129" s="369"/>
      <c r="F129" s="369"/>
      <c r="G129" s="369"/>
      <c r="H129" s="369"/>
      <c r="I129" s="344">
        <f>IF(B129&gt;Allgemeines!$C$12,0,SUM(C129,E129,G129)-SUM(F129,H129))</f>
        <v>0</v>
      </c>
      <c r="J129" s="346">
        <f>IF(B129&gt;2020,HLOOKUP(Allgemeines!$C$12,$M$32:$S$600,ROW(B129)-31,FALSE)+IF(OR(B129=0,Allgemeines!$C$12&lt;B129),0,I129*1/20),0)</f>
        <v>0</v>
      </c>
      <c r="K129" s="346">
        <f>IF(B129&gt;2020,HLOOKUP(Allgemeines!$C$12,$M$32:$S$600,ROW(B129)-31,FALSE),0)</f>
        <v>0</v>
      </c>
      <c r="L129" s="346">
        <f>+IF(OR(B129=0,Allgemeines!$C$12&lt;B129,B129&lt;Allgemeines!$C$12-19),0,I129*1/20)</f>
        <v>0</v>
      </c>
      <c r="M129" s="346">
        <f t="shared" si="12"/>
        <v>0</v>
      </c>
      <c r="N129" s="346">
        <f t="shared" si="13"/>
        <v>0</v>
      </c>
      <c r="O129" s="346">
        <f t="shared" si="14"/>
        <v>0</v>
      </c>
      <c r="P129" s="346">
        <f t="shared" si="15"/>
        <v>0</v>
      </c>
      <c r="Q129" s="346">
        <f t="shared" si="16"/>
        <v>0</v>
      </c>
      <c r="R129" s="346">
        <f t="shared" si="17"/>
        <v>0</v>
      </c>
      <c r="S129" s="346">
        <f t="shared" si="18"/>
        <v>0</v>
      </c>
    </row>
    <row r="130" spans="1:19" x14ac:dyDescent="0.25">
      <c r="A130" s="369"/>
      <c r="B130" s="382"/>
      <c r="C130" s="369"/>
      <c r="D130" s="369"/>
      <c r="E130" s="369"/>
      <c r="F130" s="369"/>
      <c r="G130" s="369"/>
      <c r="H130" s="369"/>
      <c r="I130" s="344">
        <f>IF(B130&gt;Allgemeines!$C$12,0,SUM(C130,E130,G130)-SUM(F130,H130))</f>
        <v>0</v>
      </c>
      <c r="J130" s="346">
        <f>IF(B130&gt;2020,HLOOKUP(Allgemeines!$C$12,$M$32:$S$600,ROW(B130)-31,FALSE)+IF(OR(B130=0,Allgemeines!$C$12&lt;B130),0,I130*1/20),0)</f>
        <v>0</v>
      </c>
      <c r="K130" s="346">
        <f>IF(B130&gt;2020,HLOOKUP(Allgemeines!$C$12,$M$32:$S$600,ROW(B130)-31,FALSE),0)</f>
        <v>0</v>
      </c>
      <c r="L130" s="346">
        <f>+IF(OR(B130=0,Allgemeines!$C$12&lt;B130,B130&lt;Allgemeines!$C$12-19),0,I130*1/20)</f>
        <v>0</v>
      </c>
      <c r="M130" s="346">
        <f t="shared" si="12"/>
        <v>0</v>
      </c>
      <c r="N130" s="346">
        <f t="shared" si="13"/>
        <v>0</v>
      </c>
      <c r="O130" s="346">
        <f t="shared" si="14"/>
        <v>0</v>
      </c>
      <c r="P130" s="346">
        <f t="shared" si="15"/>
        <v>0</v>
      </c>
      <c r="Q130" s="346">
        <f t="shared" si="16"/>
        <v>0</v>
      </c>
      <c r="R130" s="346">
        <f t="shared" si="17"/>
        <v>0</v>
      </c>
      <c r="S130" s="346">
        <f t="shared" si="18"/>
        <v>0</v>
      </c>
    </row>
    <row r="131" spans="1:19" x14ac:dyDescent="0.25">
      <c r="A131" s="369"/>
      <c r="B131" s="382"/>
      <c r="C131" s="369"/>
      <c r="D131" s="369"/>
      <c r="E131" s="369"/>
      <c r="F131" s="369"/>
      <c r="G131" s="369"/>
      <c r="H131" s="369"/>
      <c r="I131" s="344">
        <f>IF(B131&gt;Allgemeines!$C$12,0,SUM(C131,E131,G131)-SUM(F131,H131))</f>
        <v>0</v>
      </c>
      <c r="J131" s="346">
        <f>IF(B131&gt;2020,HLOOKUP(Allgemeines!$C$12,$M$32:$S$600,ROW(B131)-31,FALSE)+IF(OR(B131=0,Allgemeines!$C$12&lt;B131),0,I131*1/20),0)</f>
        <v>0</v>
      </c>
      <c r="K131" s="346">
        <f>IF(B131&gt;2020,HLOOKUP(Allgemeines!$C$12,$M$32:$S$600,ROW(B131)-31,FALSE),0)</f>
        <v>0</v>
      </c>
      <c r="L131" s="346">
        <f>+IF(OR(B131=0,Allgemeines!$C$12&lt;B131,B131&lt;Allgemeines!$C$12-19),0,I131*1/20)</f>
        <v>0</v>
      </c>
      <c r="M131" s="346">
        <f t="shared" si="12"/>
        <v>0</v>
      </c>
      <c r="N131" s="346">
        <f t="shared" si="13"/>
        <v>0</v>
      </c>
      <c r="O131" s="346">
        <f t="shared" si="14"/>
        <v>0</v>
      </c>
      <c r="P131" s="346">
        <f t="shared" si="15"/>
        <v>0</v>
      </c>
      <c r="Q131" s="346">
        <f t="shared" si="16"/>
        <v>0</v>
      </c>
      <c r="R131" s="346">
        <f t="shared" si="17"/>
        <v>0</v>
      </c>
      <c r="S131" s="346">
        <f t="shared" si="18"/>
        <v>0</v>
      </c>
    </row>
    <row r="132" spans="1:19" x14ac:dyDescent="0.25">
      <c r="A132" s="369"/>
      <c r="B132" s="382"/>
      <c r="C132" s="369"/>
      <c r="D132" s="369"/>
      <c r="E132" s="369"/>
      <c r="F132" s="369"/>
      <c r="G132" s="369"/>
      <c r="H132" s="369"/>
      <c r="I132" s="344">
        <f>IF(B132&gt;Allgemeines!$C$12,0,SUM(C132,E132,G132)-SUM(F132,H132))</f>
        <v>0</v>
      </c>
      <c r="J132" s="346">
        <f>IF(B132&gt;2020,HLOOKUP(Allgemeines!$C$12,$M$32:$S$600,ROW(B132)-31,FALSE)+IF(OR(B132=0,Allgemeines!$C$12&lt;B132),0,I132*1/20),0)</f>
        <v>0</v>
      </c>
      <c r="K132" s="346">
        <f>IF(B132&gt;2020,HLOOKUP(Allgemeines!$C$12,$M$32:$S$600,ROW(B132)-31,FALSE),0)</f>
        <v>0</v>
      </c>
      <c r="L132" s="346">
        <f>+IF(OR(B132=0,Allgemeines!$C$12&lt;B132,B132&lt;Allgemeines!$C$12-19),0,I132*1/20)</f>
        <v>0</v>
      </c>
      <c r="M132" s="346">
        <f t="shared" si="12"/>
        <v>0</v>
      </c>
      <c r="N132" s="346">
        <f t="shared" si="13"/>
        <v>0</v>
      </c>
      <c r="O132" s="346">
        <f t="shared" si="14"/>
        <v>0</v>
      </c>
      <c r="P132" s="346">
        <f t="shared" si="15"/>
        <v>0</v>
      </c>
      <c r="Q132" s="346">
        <f t="shared" si="16"/>
        <v>0</v>
      </c>
      <c r="R132" s="346">
        <f t="shared" si="17"/>
        <v>0</v>
      </c>
      <c r="S132" s="346">
        <f t="shared" si="18"/>
        <v>0</v>
      </c>
    </row>
    <row r="133" spans="1:19" x14ac:dyDescent="0.25">
      <c r="A133" s="369"/>
      <c r="B133" s="382"/>
      <c r="C133" s="369"/>
      <c r="D133" s="369"/>
      <c r="E133" s="369"/>
      <c r="F133" s="369"/>
      <c r="G133" s="369"/>
      <c r="H133" s="369"/>
      <c r="I133" s="344">
        <f>IF(B133&gt;Allgemeines!$C$12,0,SUM(C133,E133,G133)-SUM(F133,H133))</f>
        <v>0</v>
      </c>
      <c r="J133" s="346">
        <f>IF(B133&gt;2020,HLOOKUP(Allgemeines!$C$12,$M$32:$S$600,ROW(B133)-31,FALSE)+IF(OR(B133=0,Allgemeines!$C$12&lt;B133),0,I133*1/20),0)</f>
        <v>0</v>
      </c>
      <c r="K133" s="346">
        <f>IF(B133&gt;2020,HLOOKUP(Allgemeines!$C$12,$M$32:$S$600,ROW(B133)-31,FALSE),0)</f>
        <v>0</v>
      </c>
      <c r="L133" s="346">
        <f>+IF(OR(B133=0,Allgemeines!$C$12&lt;B133,B133&lt;Allgemeines!$C$12-19),0,I133*1/20)</f>
        <v>0</v>
      </c>
      <c r="M133" s="346">
        <f t="shared" si="12"/>
        <v>0</v>
      </c>
      <c r="N133" s="346">
        <f t="shared" si="13"/>
        <v>0</v>
      </c>
      <c r="O133" s="346">
        <f t="shared" si="14"/>
        <v>0</v>
      </c>
      <c r="P133" s="346">
        <f t="shared" si="15"/>
        <v>0</v>
      </c>
      <c r="Q133" s="346">
        <f t="shared" si="16"/>
        <v>0</v>
      </c>
      <c r="R133" s="346">
        <f t="shared" si="17"/>
        <v>0</v>
      </c>
      <c r="S133" s="346">
        <f t="shared" si="18"/>
        <v>0</v>
      </c>
    </row>
    <row r="134" spans="1:19" x14ac:dyDescent="0.25">
      <c r="A134" s="369"/>
      <c r="B134" s="382"/>
      <c r="C134" s="369"/>
      <c r="D134" s="369"/>
      <c r="E134" s="369"/>
      <c r="F134" s="369"/>
      <c r="G134" s="369"/>
      <c r="H134" s="369"/>
      <c r="I134" s="344">
        <f>IF(B134&gt;Allgemeines!$C$12,0,SUM(C134,E134,G134)-SUM(F134,H134))</f>
        <v>0</v>
      </c>
      <c r="J134" s="346">
        <f>IF(B134&gt;2020,HLOOKUP(Allgemeines!$C$12,$M$32:$S$600,ROW(B134)-31,FALSE)+IF(OR(B134=0,Allgemeines!$C$12&lt;B134),0,I134*1/20),0)</f>
        <v>0</v>
      </c>
      <c r="K134" s="346">
        <f>IF(B134&gt;2020,HLOOKUP(Allgemeines!$C$12,$M$32:$S$600,ROW(B134)-31,FALSE),0)</f>
        <v>0</v>
      </c>
      <c r="L134" s="346">
        <f>+IF(OR(B134=0,Allgemeines!$C$12&lt;B134,B134&lt;Allgemeines!$C$12-19),0,I134*1/20)</f>
        <v>0</v>
      </c>
      <c r="M134" s="346">
        <f t="shared" si="12"/>
        <v>0</v>
      </c>
      <c r="N134" s="346">
        <f t="shared" si="13"/>
        <v>0</v>
      </c>
      <c r="O134" s="346">
        <f t="shared" si="14"/>
        <v>0</v>
      </c>
      <c r="P134" s="346">
        <f t="shared" si="15"/>
        <v>0</v>
      </c>
      <c r="Q134" s="346">
        <f t="shared" si="16"/>
        <v>0</v>
      </c>
      <c r="R134" s="346">
        <f t="shared" si="17"/>
        <v>0</v>
      </c>
      <c r="S134" s="346">
        <f t="shared" si="18"/>
        <v>0</v>
      </c>
    </row>
    <row r="135" spans="1:19" x14ac:dyDescent="0.25">
      <c r="A135" s="369"/>
      <c r="B135" s="382"/>
      <c r="C135" s="369"/>
      <c r="D135" s="369"/>
      <c r="E135" s="369"/>
      <c r="F135" s="369"/>
      <c r="G135" s="369"/>
      <c r="H135" s="369"/>
      <c r="I135" s="344">
        <f>IF(B135&gt;Allgemeines!$C$12,0,SUM(C135,E135,G135)-SUM(F135,H135))</f>
        <v>0</v>
      </c>
      <c r="J135" s="346">
        <f>IF(B135&gt;2020,HLOOKUP(Allgemeines!$C$12,$M$32:$S$600,ROW(B135)-31,FALSE)+IF(OR(B135=0,Allgemeines!$C$12&lt;B135),0,I135*1/20),0)</f>
        <v>0</v>
      </c>
      <c r="K135" s="346">
        <f>IF(B135&gt;2020,HLOOKUP(Allgemeines!$C$12,$M$32:$S$600,ROW(B135)-31,FALSE),0)</f>
        <v>0</v>
      </c>
      <c r="L135" s="346">
        <f>+IF(OR(B135=0,Allgemeines!$C$12&lt;B135,B135&lt;Allgemeines!$C$12-19),0,I135*1/20)</f>
        <v>0</v>
      </c>
      <c r="M135" s="346">
        <f t="shared" si="12"/>
        <v>0</v>
      </c>
      <c r="N135" s="346">
        <f t="shared" si="13"/>
        <v>0</v>
      </c>
      <c r="O135" s="346">
        <f t="shared" si="14"/>
        <v>0</v>
      </c>
      <c r="P135" s="346">
        <f t="shared" si="15"/>
        <v>0</v>
      </c>
      <c r="Q135" s="346">
        <f t="shared" si="16"/>
        <v>0</v>
      </c>
      <c r="R135" s="346">
        <f t="shared" si="17"/>
        <v>0</v>
      </c>
      <c r="S135" s="346">
        <f t="shared" si="18"/>
        <v>0</v>
      </c>
    </row>
    <row r="136" spans="1:19" x14ac:dyDescent="0.25">
      <c r="A136" s="369"/>
      <c r="B136" s="382"/>
      <c r="C136" s="369"/>
      <c r="D136" s="369"/>
      <c r="E136" s="369"/>
      <c r="F136" s="369"/>
      <c r="G136" s="369"/>
      <c r="H136" s="369"/>
      <c r="I136" s="344">
        <f>IF(B136&gt;Allgemeines!$C$12,0,SUM(C136,E136,G136)-SUM(F136,H136))</f>
        <v>0</v>
      </c>
      <c r="J136" s="346">
        <f>IF(B136&gt;2020,HLOOKUP(Allgemeines!$C$12,$M$32:$S$600,ROW(B136)-31,FALSE)+IF(OR(B136=0,Allgemeines!$C$12&lt;B136),0,I136*1/20),0)</f>
        <v>0</v>
      </c>
      <c r="K136" s="346">
        <f>IF(B136&gt;2020,HLOOKUP(Allgemeines!$C$12,$M$32:$S$600,ROW(B136)-31,FALSE),0)</f>
        <v>0</v>
      </c>
      <c r="L136" s="346">
        <f>+IF(OR(B136=0,Allgemeines!$C$12&lt;B136,B136&lt;Allgemeines!$C$12-19),0,I136*1/20)</f>
        <v>0</v>
      </c>
      <c r="M136" s="346">
        <f t="shared" si="12"/>
        <v>0</v>
      </c>
      <c r="N136" s="346">
        <f t="shared" si="13"/>
        <v>0</v>
      </c>
      <c r="O136" s="346">
        <f t="shared" si="14"/>
        <v>0</v>
      </c>
      <c r="P136" s="346">
        <f t="shared" si="15"/>
        <v>0</v>
      </c>
      <c r="Q136" s="346">
        <f t="shared" si="16"/>
        <v>0</v>
      </c>
      <c r="R136" s="346">
        <f t="shared" si="17"/>
        <v>0</v>
      </c>
      <c r="S136" s="346">
        <f t="shared" si="18"/>
        <v>0</v>
      </c>
    </row>
    <row r="137" spans="1:19" x14ac:dyDescent="0.25">
      <c r="A137" s="369"/>
      <c r="B137" s="382"/>
      <c r="C137" s="369"/>
      <c r="D137" s="369"/>
      <c r="E137" s="369"/>
      <c r="F137" s="369"/>
      <c r="G137" s="369"/>
      <c r="H137" s="369"/>
      <c r="I137" s="344">
        <f>IF(B137&gt;Allgemeines!$C$12,0,SUM(C137,E137,G137)-SUM(F137,H137))</f>
        <v>0</v>
      </c>
      <c r="J137" s="346">
        <f>IF(B137&gt;2020,HLOOKUP(Allgemeines!$C$12,$M$32:$S$600,ROW(B137)-31,FALSE)+IF(OR(B137=0,Allgemeines!$C$12&lt;B137),0,I137*1/20),0)</f>
        <v>0</v>
      </c>
      <c r="K137" s="346">
        <f>IF(B137&gt;2020,HLOOKUP(Allgemeines!$C$12,$M$32:$S$600,ROW(B137)-31,FALSE),0)</f>
        <v>0</v>
      </c>
      <c r="L137" s="346">
        <f>+IF(OR(B137=0,Allgemeines!$C$12&lt;B137,B137&lt;Allgemeines!$C$12-19),0,I137*1/20)</f>
        <v>0</v>
      </c>
      <c r="M137" s="346">
        <f t="shared" si="12"/>
        <v>0</v>
      </c>
      <c r="N137" s="346">
        <f t="shared" si="13"/>
        <v>0</v>
      </c>
      <c r="O137" s="346">
        <f t="shared" si="14"/>
        <v>0</v>
      </c>
      <c r="P137" s="346">
        <f t="shared" si="15"/>
        <v>0</v>
      </c>
      <c r="Q137" s="346">
        <f t="shared" si="16"/>
        <v>0</v>
      </c>
      <c r="R137" s="346">
        <f t="shared" si="17"/>
        <v>0</v>
      </c>
      <c r="S137" s="346">
        <f t="shared" si="18"/>
        <v>0</v>
      </c>
    </row>
    <row r="138" spans="1:19" x14ac:dyDescent="0.25">
      <c r="A138" s="369"/>
      <c r="B138" s="382"/>
      <c r="C138" s="369"/>
      <c r="D138" s="369"/>
      <c r="E138" s="369"/>
      <c r="F138" s="369"/>
      <c r="G138" s="369"/>
      <c r="H138" s="369"/>
      <c r="I138" s="344">
        <f>IF(B138&gt;Allgemeines!$C$12,0,SUM(C138,E138,G138)-SUM(F138,H138))</f>
        <v>0</v>
      </c>
      <c r="J138" s="346">
        <f>IF(B138&gt;2020,HLOOKUP(Allgemeines!$C$12,$M$32:$S$600,ROW(B138)-31,FALSE)+IF(OR(B138=0,Allgemeines!$C$12&lt;B138),0,I138*1/20),0)</f>
        <v>0</v>
      </c>
      <c r="K138" s="346">
        <f>IF(B138&gt;2020,HLOOKUP(Allgemeines!$C$12,$M$32:$S$600,ROW(B138)-31,FALSE),0)</f>
        <v>0</v>
      </c>
      <c r="L138" s="346">
        <f>+IF(OR(B138=0,Allgemeines!$C$12&lt;B138,B138&lt;Allgemeines!$C$12-19),0,I138*1/20)</f>
        <v>0</v>
      </c>
      <c r="M138" s="346">
        <f t="shared" si="12"/>
        <v>0</v>
      </c>
      <c r="N138" s="346">
        <f t="shared" si="13"/>
        <v>0</v>
      </c>
      <c r="O138" s="346">
        <f t="shared" si="14"/>
        <v>0</v>
      </c>
      <c r="P138" s="346">
        <f t="shared" si="15"/>
        <v>0</v>
      </c>
      <c r="Q138" s="346">
        <f t="shared" si="16"/>
        <v>0</v>
      </c>
      <c r="R138" s="346">
        <f t="shared" si="17"/>
        <v>0</v>
      </c>
      <c r="S138" s="346">
        <f t="shared" si="18"/>
        <v>0</v>
      </c>
    </row>
    <row r="139" spans="1:19" x14ac:dyDescent="0.25">
      <c r="A139" s="369"/>
      <c r="B139" s="382"/>
      <c r="C139" s="369"/>
      <c r="D139" s="369"/>
      <c r="E139" s="369"/>
      <c r="F139" s="369"/>
      <c r="G139" s="369"/>
      <c r="H139" s="369"/>
      <c r="I139" s="344">
        <f>IF(B139&gt;Allgemeines!$C$12,0,SUM(C139,E139,G139)-SUM(F139,H139))</f>
        <v>0</v>
      </c>
      <c r="J139" s="346">
        <f>IF(B139&gt;2020,HLOOKUP(Allgemeines!$C$12,$M$32:$S$600,ROW(B139)-31,FALSE)+IF(OR(B139=0,Allgemeines!$C$12&lt;B139),0,I139*1/20),0)</f>
        <v>0</v>
      </c>
      <c r="K139" s="346">
        <f>IF(B139&gt;2020,HLOOKUP(Allgemeines!$C$12,$M$32:$S$600,ROW(B139)-31,FALSE),0)</f>
        <v>0</v>
      </c>
      <c r="L139" s="346">
        <f>+IF(OR(B139=0,Allgemeines!$C$12&lt;B139,B139&lt;Allgemeines!$C$12-19),0,I139*1/20)</f>
        <v>0</v>
      </c>
      <c r="M139" s="346">
        <f t="shared" si="12"/>
        <v>0</v>
      </c>
      <c r="N139" s="346">
        <f t="shared" si="13"/>
        <v>0</v>
      </c>
      <c r="O139" s="346">
        <f t="shared" si="14"/>
        <v>0</v>
      </c>
      <c r="P139" s="346">
        <f t="shared" si="15"/>
        <v>0</v>
      </c>
      <c r="Q139" s="346">
        <f t="shared" si="16"/>
        <v>0</v>
      </c>
      <c r="R139" s="346">
        <f t="shared" si="17"/>
        <v>0</v>
      </c>
      <c r="S139" s="346">
        <f t="shared" si="18"/>
        <v>0</v>
      </c>
    </row>
    <row r="140" spans="1:19" x14ac:dyDescent="0.25">
      <c r="A140" s="369"/>
      <c r="B140" s="382"/>
      <c r="C140" s="369"/>
      <c r="D140" s="369"/>
      <c r="E140" s="369"/>
      <c r="F140" s="369"/>
      <c r="G140" s="369"/>
      <c r="H140" s="369"/>
      <c r="I140" s="344">
        <f>IF(B140&gt;Allgemeines!$C$12,0,SUM(C140,E140,G140)-SUM(F140,H140))</f>
        <v>0</v>
      </c>
      <c r="J140" s="346">
        <f>IF(B140&gt;2020,HLOOKUP(Allgemeines!$C$12,$M$32:$S$600,ROW(B140)-31,FALSE)+IF(OR(B140=0,Allgemeines!$C$12&lt;B140),0,I140*1/20),0)</f>
        <v>0</v>
      </c>
      <c r="K140" s="346">
        <f>IF(B140&gt;2020,HLOOKUP(Allgemeines!$C$12,$M$32:$S$600,ROW(B140)-31,FALSE),0)</f>
        <v>0</v>
      </c>
      <c r="L140" s="346">
        <f>+IF(OR(B140=0,Allgemeines!$C$12&lt;B140,B140&lt;Allgemeines!$C$12-19),0,I140*1/20)</f>
        <v>0</v>
      </c>
      <c r="M140" s="346">
        <f t="shared" si="12"/>
        <v>0</v>
      </c>
      <c r="N140" s="346">
        <f t="shared" si="13"/>
        <v>0</v>
      </c>
      <c r="O140" s="346">
        <f t="shared" si="14"/>
        <v>0</v>
      </c>
      <c r="P140" s="346">
        <f t="shared" si="15"/>
        <v>0</v>
      </c>
      <c r="Q140" s="346">
        <f t="shared" si="16"/>
        <v>0</v>
      </c>
      <c r="R140" s="346">
        <f t="shared" si="17"/>
        <v>0</v>
      </c>
      <c r="S140" s="346">
        <f t="shared" si="18"/>
        <v>0</v>
      </c>
    </row>
    <row r="141" spans="1:19" x14ac:dyDescent="0.25">
      <c r="A141" s="369"/>
      <c r="B141" s="382"/>
      <c r="C141" s="369"/>
      <c r="D141" s="369"/>
      <c r="E141" s="369"/>
      <c r="F141" s="369"/>
      <c r="G141" s="369"/>
      <c r="H141" s="369"/>
      <c r="I141" s="344">
        <f>IF(B141&gt;Allgemeines!$C$12,0,SUM(C141,E141,G141)-SUM(F141,H141))</f>
        <v>0</v>
      </c>
      <c r="J141" s="346">
        <f>IF(B141&gt;2020,HLOOKUP(Allgemeines!$C$12,$M$32:$S$600,ROW(B141)-31,FALSE)+IF(OR(B141=0,Allgemeines!$C$12&lt;B141),0,I141*1/20),0)</f>
        <v>0</v>
      </c>
      <c r="K141" s="346">
        <f>IF(B141&gt;2020,HLOOKUP(Allgemeines!$C$12,$M$32:$S$600,ROW(B141)-31,FALSE),0)</f>
        <v>0</v>
      </c>
      <c r="L141" s="346">
        <f>+IF(OR(B141=0,Allgemeines!$C$12&lt;B141,B141&lt;Allgemeines!$C$12-19),0,I141*1/20)</f>
        <v>0</v>
      </c>
      <c r="M141" s="346">
        <f t="shared" si="12"/>
        <v>0</v>
      </c>
      <c r="N141" s="346">
        <f t="shared" si="13"/>
        <v>0</v>
      </c>
      <c r="O141" s="346">
        <f t="shared" si="14"/>
        <v>0</v>
      </c>
      <c r="P141" s="346">
        <f t="shared" si="15"/>
        <v>0</v>
      </c>
      <c r="Q141" s="346">
        <f t="shared" si="16"/>
        <v>0</v>
      </c>
      <c r="R141" s="346">
        <f t="shared" si="17"/>
        <v>0</v>
      </c>
      <c r="S141" s="346">
        <f t="shared" si="18"/>
        <v>0</v>
      </c>
    </row>
    <row r="142" spans="1:19" x14ac:dyDescent="0.25">
      <c r="A142" s="369"/>
      <c r="B142" s="382"/>
      <c r="C142" s="369"/>
      <c r="D142" s="369"/>
      <c r="E142" s="369"/>
      <c r="F142" s="369"/>
      <c r="G142" s="369"/>
      <c r="H142" s="369"/>
      <c r="I142" s="344">
        <f>IF(B142&gt;Allgemeines!$C$12,0,SUM(C142,E142,G142)-SUM(F142,H142))</f>
        <v>0</v>
      </c>
      <c r="J142" s="346">
        <f>IF(B142&gt;2020,HLOOKUP(Allgemeines!$C$12,$M$32:$S$600,ROW(B142)-31,FALSE)+IF(OR(B142=0,Allgemeines!$C$12&lt;B142),0,I142*1/20),0)</f>
        <v>0</v>
      </c>
      <c r="K142" s="346">
        <f>IF(B142&gt;2020,HLOOKUP(Allgemeines!$C$12,$M$32:$S$600,ROW(B142)-31,FALSE),0)</f>
        <v>0</v>
      </c>
      <c r="L142" s="346">
        <f>+IF(OR(B142=0,Allgemeines!$C$12&lt;B142,B142&lt;Allgemeines!$C$12-19),0,I142*1/20)</f>
        <v>0</v>
      </c>
      <c r="M142" s="346">
        <f t="shared" si="12"/>
        <v>0</v>
      </c>
      <c r="N142" s="346">
        <f t="shared" si="13"/>
        <v>0</v>
      </c>
      <c r="O142" s="346">
        <f t="shared" si="14"/>
        <v>0</v>
      </c>
      <c r="P142" s="346">
        <f t="shared" si="15"/>
        <v>0</v>
      </c>
      <c r="Q142" s="346">
        <f t="shared" si="16"/>
        <v>0</v>
      </c>
      <c r="R142" s="346">
        <f t="shared" si="17"/>
        <v>0</v>
      </c>
      <c r="S142" s="346">
        <f t="shared" si="18"/>
        <v>0</v>
      </c>
    </row>
    <row r="143" spans="1:19" x14ac:dyDescent="0.25">
      <c r="A143" s="369"/>
      <c r="B143" s="382"/>
      <c r="C143" s="369"/>
      <c r="D143" s="369"/>
      <c r="E143" s="369"/>
      <c r="F143" s="369"/>
      <c r="G143" s="369"/>
      <c r="H143" s="369"/>
      <c r="I143" s="344">
        <f>IF(B143&gt;Allgemeines!$C$12,0,SUM(C143,E143,G143)-SUM(F143,H143))</f>
        <v>0</v>
      </c>
      <c r="J143" s="346">
        <f>IF(B143&gt;2020,HLOOKUP(Allgemeines!$C$12,$M$32:$S$600,ROW(B143)-31,FALSE)+IF(OR(B143=0,Allgemeines!$C$12&lt;B143),0,I143*1/20),0)</f>
        <v>0</v>
      </c>
      <c r="K143" s="346">
        <f>IF(B143&gt;2020,HLOOKUP(Allgemeines!$C$12,$M$32:$S$600,ROW(B143)-31,FALSE),0)</f>
        <v>0</v>
      </c>
      <c r="L143" s="346">
        <f>+IF(OR(B143=0,Allgemeines!$C$12&lt;B143,B143&lt;Allgemeines!$C$12-19),0,I143*1/20)</f>
        <v>0</v>
      </c>
      <c r="M143" s="346">
        <f t="shared" si="12"/>
        <v>0</v>
      </c>
      <c r="N143" s="346">
        <f t="shared" si="13"/>
        <v>0</v>
      </c>
      <c r="O143" s="346">
        <f t="shared" si="14"/>
        <v>0</v>
      </c>
      <c r="P143" s="346">
        <f t="shared" si="15"/>
        <v>0</v>
      </c>
      <c r="Q143" s="346">
        <f t="shared" si="16"/>
        <v>0</v>
      </c>
      <c r="R143" s="346">
        <f t="shared" si="17"/>
        <v>0</v>
      </c>
      <c r="S143" s="346">
        <f t="shared" si="18"/>
        <v>0</v>
      </c>
    </row>
    <row r="144" spans="1:19" x14ac:dyDescent="0.25">
      <c r="A144" s="369"/>
      <c r="B144" s="382"/>
      <c r="C144" s="369"/>
      <c r="D144" s="369"/>
      <c r="E144" s="369"/>
      <c r="F144" s="369"/>
      <c r="G144" s="369"/>
      <c r="H144" s="369"/>
      <c r="I144" s="344">
        <f>IF(B144&gt;Allgemeines!$C$12,0,SUM(C144,E144,G144)-SUM(F144,H144))</f>
        <v>0</v>
      </c>
      <c r="J144" s="346">
        <f>IF(B144&gt;2020,HLOOKUP(Allgemeines!$C$12,$M$32:$S$600,ROW(B144)-31,FALSE)+IF(OR(B144=0,Allgemeines!$C$12&lt;B144),0,I144*1/20),0)</f>
        <v>0</v>
      </c>
      <c r="K144" s="346">
        <f>IF(B144&gt;2020,HLOOKUP(Allgemeines!$C$12,$M$32:$S$600,ROW(B144)-31,FALSE),0)</f>
        <v>0</v>
      </c>
      <c r="L144" s="346">
        <f>+IF(OR(B144=0,Allgemeines!$C$12&lt;B144,B144&lt;Allgemeines!$C$12-19),0,I144*1/20)</f>
        <v>0</v>
      </c>
      <c r="M144" s="346">
        <f t="shared" si="12"/>
        <v>0</v>
      </c>
      <c r="N144" s="346">
        <f t="shared" si="13"/>
        <v>0</v>
      </c>
      <c r="O144" s="346">
        <f t="shared" si="14"/>
        <v>0</v>
      </c>
      <c r="P144" s="346">
        <f t="shared" si="15"/>
        <v>0</v>
      </c>
      <c r="Q144" s="346">
        <f t="shared" si="16"/>
        <v>0</v>
      </c>
      <c r="R144" s="346">
        <f t="shared" si="17"/>
        <v>0</v>
      </c>
      <c r="S144" s="346">
        <f t="shared" si="18"/>
        <v>0</v>
      </c>
    </row>
    <row r="145" spans="1:19" x14ac:dyDescent="0.25">
      <c r="A145" s="369"/>
      <c r="B145" s="382"/>
      <c r="C145" s="369"/>
      <c r="D145" s="369"/>
      <c r="E145" s="369"/>
      <c r="F145" s="369"/>
      <c r="G145" s="369"/>
      <c r="H145" s="369"/>
      <c r="I145" s="344">
        <f>IF(B145&gt;Allgemeines!$C$12,0,SUM(C145,E145,G145)-SUM(F145,H145))</f>
        <v>0</v>
      </c>
      <c r="J145" s="346">
        <f>IF(B145&gt;2020,HLOOKUP(Allgemeines!$C$12,$M$32:$S$600,ROW(B145)-31,FALSE)+IF(OR(B145=0,Allgemeines!$C$12&lt;B145),0,I145*1/20),0)</f>
        <v>0</v>
      </c>
      <c r="K145" s="346">
        <f>IF(B145&gt;2020,HLOOKUP(Allgemeines!$C$12,$M$32:$S$600,ROW(B145)-31,FALSE),0)</f>
        <v>0</v>
      </c>
      <c r="L145" s="346">
        <f>+IF(OR(B145=0,Allgemeines!$C$12&lt;B145,B145&lt;Allgemeines!$C$12-19),0,I145*1/20)</f>
        <v>0</v>
      </c>
      <c r="M145" s="346">
        <f t="shared" si="12"/>
        <v>0</v>
      </c>
      <c r="N145" s="346">
        <f t="shared" si="13"/>
        <v>0</v>
      </c>
      <c r="O145" s="346">
        <f t="shared" si="14"/>
        <v>0</v>
      </c>
      <c r="P145" s="346">
        <f t="shared" si="15"/>
        <v>0</v>
      </c>
      <c r="Q145" s="346">
        <f t="shared" si="16"/>
        <v>0</v>
      </c>
      <c r="R145" s="346">
        <f t="shared" si="17"/>
        <v>0</v>
      </c>
      <c r="S145" s="346">
        <f t="shared" si="18"/>
        <v>0</v>
      </c>
    </row>
    <row r="146" spans="1:19" x14ac:dyDescent="0.25">
      <c r="A146" s="369"/>
      <c r="B146" s="382"/>
      <c r="C146" s="369"/>
      <c r="D146" s="369"/>
      <c r="E146" s="369"/>
      <c r="F146" s="369"/>
      <c r="G146" s="369"/>
      <c r="H146" s="369"/>
      <c r="I146" s="344">
        <f>IF(B146&gt;Allgemeines!$C$12,0,SUM(C146,E146,G146)-SUM(F146,H146))</f>
        <v>0</v>
      </c>
      <c r="J146" s="346">
        <f>IF(B146&gt;2020,HLOOKUP(Allgemeines!$C$12,$M$32:$S$600,ROW(B146)-31,FALSE)+IF(OR(B146=0,Allgemeines!$C$12&lt;B146),0,I146*1/20),0)</f>
        <v>0</v>
      </c>
      <c r="K146" s="346">
        <f>IF(B146&gt;2020,HLOOKUP(Allgemeines!$C$12,$M$32:$S$600,ROW(B146)-31,FALSE),0)</f>
        <v>0</v>
      </c>
      <c r="L146" s="346">
        <f>+IF(OR(B146=0,Allgemeines!$C$12&lt;B146,B146&lt;Allgemeines!$C$12-19),0,I146*1/20)</f>
        <v>0</v>
      </c>
      <c r="M146" s="346">
        <f t="shared" si="12"/>
        <v>0</v>
      </c>
      <c r="N146" s="346">
        <f t="shared" si="13"/>
        <v>0</v>
      </c>
      <c r="O146" s="346">
        <f t="shared" si="14"/>
        <v>0</v>
      </c>
      <c r="P146" s="346">
        <f t="shared" si="15"/>
        <v>0</v>
      </c>
      <c r="Q146" s="346">
        <f t="shared" si="16"/>
        <v>0</v>
      </c>
      <c r="R146" s="346">
        <f t="shared" si="17"/>
        <v>0</v>
      </c>
      <c r="S146" s="346">
        <f t="shared" si="18"/>
        <v>0</v>
      </c>
    </row>
    <row r="147" spans="1:19" x14ac:dyDescent="0.25">
      <c r="A147" s="369"/>
      <c r="B147" s="382"/>
      <c r="C147" s="369"/>
      <c r="D147" s="369"/>
      <c r="E147" s="369"/>
      <c r="F147" s="369"/>
      <c r="G147" s="369"/>
      <c r="H147" s="369"/>
      <c r="I147" s="344">
        <f>IF(B147&gt;Allgemeines!$C$12,0,SUM(C147,E147,G147)-SUM(F147,H147))</f>
        <v>0</v>
      </c>
      <c r="J147" s="346">
        <f>IF(B147&gt;2020,HLOOKUP(Allgemeines!$C$12,$M$32:$S$600,ROW(B147)-31,FALSE)+IF(OR(B147=0,Allgemeines!$C$12&lt;B147),0,I147*1/20),0)</f>
        <v>0</v>
      </c>
      <c r="K147" s="346">
        <f>IF(B147&gt;2020,HLOOKUP(Allgemeines!$C$12,$M$32:$S$600,ROW(B147)-31,FALSE),0)</f>
        <v>0</v>
      </c>
      <c r="L147" s="346">
        <f>+IF(OR(B147=0,Allgemeines!$C$12&lt;B147,B147&lt;Allgemeines!$C$12-19),0,I147*1/20)</f>
        <v>0</v>
      </c>
      <c r="M147" s="346">
        <f t="shared" si="12"/>
        <v>0</v>
      </c>
      <c r="N147" s="346">
        <f t="shared" si="13"/>
        <v>0</v>
      </c>
      <c r="O147" s="346">
        <f t="shared" si="14"/>
        <v>0</v>
      </c>
      <c r="P147" s="346">
        <f t="shared" si="15"/>
        <v>0</v>
      </c>
      <c r="Q147" s="346">
        <f t="shared" si="16"/>
        <v>0</v>
      </c>
      <c r="R147" s="346">
        <f t="shared" si="17"/>
        <v>0</v>
      </c>
      <c r="S147" s="346">
        <f t="shared" si="18"/>
        <v>0</v>
      </c>
    </row>
    <row r="148" spans="1:19" x14ac:dyDescent="0.25">
      <c r="A148" s="369"/>
      <c r="B148" s="382"/>
      <c r="C148" s="369"/>
      <c r="D148" s="369"/>
      <c r="E148" s="369"/>
      <c r="F148" s="369"/>
      <c r="G148" s="369"/>
      <c r="H148" s="369"/>
      <c r="I148" s="344">
        <f>IF(B148&gt;Allgemeines!$C$12,0,SUM(C148,E148,G148)-SUM(F148,H148))</f>
        <v>0</v>
      </c>
      <c r="J148" s="346">
        <f>IF(B148&gt;2020,HLOOKUP(Allgemeines!$C$12,$M$32:$S$600,ROW(B148)-31,FALSE)+IF(OR(B148=0,Allgemeines!$C$12&lt;B148),0,I148*1/20),0)</f>
        <v>0</v>
      </c>
      <c r="K148" s="346">
        <f>IF(B148&gt;2020,HLOOKUP(Allgemeines!$C$12,$M$32:$S$600,ROW(B148)-31,FALSE),0)</f>
        <v>0</v>
      </c>
      <c r="L148" s="346">
        <f>+IF(OR(B148=0,Allgemeines!$C$12&lt;B148,B148&lt;Allgemeines!$C$12-19),0,I148*1/20)</f>
        <v>0</v>
      </c>
      <c r="M148" s="346">
        <f t="shared" si="12"/>
        <v>0</v>
      </c>
      <c r="N148" s="346">
        <f t="shared" si="13"/>
        <v>0</v>
      </c>
      <c r="O148" s="346">
        <f t="shared" si="14"/>
        <v>0</v>
      </c>
      <c r="P148" s="346">
        <f t="shared" si="15"/>
        <v>0</v>
      </c>
      <c r="Q148" s="346">
        <f t="shared" si="16"/>
        <v>0</v>
      </c>
      <c r="R148" s="346">
        <f t="shared" si="17"/>
        <v>0</v>
      </c>
      <c r="S148" s="346">
        <f t="shared" si="18"/>
        <v>0</v>
      </c>
    </row>
    <row r="149" spans="1:19" x14ac:dyDescent="0.25">
      <c r="A149" s="369"/>
      <c r="B149" s="382"/>
      <c r="C149" s="369"/>
      <c r="D149" s="369"/>
      <c r="E149" s="369"/>
      <c r="F149" s="369"/>
      <c r="G149" s="369"/>
      <c r="H149" s="369"/>
      <c r="I149" s="344">
        <f>IF(B149&gt;Allgemeines!$C$12,0,SUM(C149,E149,G149)-SUM(F149,H149))</f>
        <v>0</v>
      </c>
      <c r="J149" s="346">
        <f>IF(B149&gt;2020,HLOOKUP(Allgemeines!$C$12,$M$32:$S$600,ROW(B149)-31,FALSE)+IF(OR(B149=0,Allgemeines!$C$12&lt;B149),0,I149*1/20),0)</f>
        <v>0</v>
      </c>
      <c r="K149" s="346">
        <f>IF(B149&gt;2020,HLOOKUP(Allgemeines!$C$12,$M$32:$S$600,ROW(B149)-31,FALSE),0)</f>
        <v>0</v>
      </c>
      <c r="L149" s="346">
        <f>+IF(OR(B149=0,Allgemeines!$C$12&lt;B149,B149&lt;Allgemeines!$C$12-19),0,I149*1/20)</f>
        <v>0</v>
      </c>
      <c r="M149" s="346">
        <f t="shared" si="12"/>
        <v>0</v>
      </c>
      <c r="N149" s="346">
        <f t="shared" si="13"/>
        <v>0</v>
      </c>
      <c r="O149" s="346">
        <f t="shared" si="14"/>
        <v>0</v>
      </c>
      <c r="P149" s="346">
        <f t="shared" si="15"/>
        <v>0</v>
      </c>
      <c r="Q149" s="346">
        <f t="shared" si="16"/>
        <v>0</v>
      </c>
      <c r="R149" s="346">
        <f t="shared" si="17"/>
        <v>0</v>
      </c>
      <c r="S149" s="346">
        <f t="shared" si="18"/>
        <v>0</v>
      </c>
    </row>
    <row r="150" spans="1:19" x14ac:dyDescent="0.25">
      <c r="A150" s="369"/>
      <c r="B150" s="382"/>
      <c r="C150" s="369"/>
      <c r="D150" s="369"/>
      <c r="E150" s="369"/>
      <c r="F150" s="369"/>
      <c r="G150" s="369"/>
      <c r="H150" s="369"/>
      <c r="I150" s="344">
        <f>IF(B150&gt;Allgemeines!$C$12,0,SUM(C150,E150,G150)-SUM(F150,H150))</f>
        <v>0</v>
      </c>
      <c r="J150" s="346">
        <f>IF(B150&gt;2020,HLOOKUP(Allgemeines!$C$12,$M$32:$S$600,ROW(B150)-31,FALSE)+IF(OR(B150=0,Allgemeines!$C$12&lt;B150),0,I150*1/20),0)</f>
        <v>0</v>
      </c>
      <c r="K150" s="346">
        <f>IF(B150&gt;2020,HLOOKUP(Allgemeines!$C$12,$M$32:$S$600,ROW(B150)-31,FALSE),0)</f>
        <v>0</v>
      </c>
      <c r="L150" s="346">
        <f>+IF(OR(B150=0,Allgemeines!$C$12&lt;B150,B150&lt;Allgemeines!$C$12-19),0,I150*1/20)</f>
        <v>0</v>
      </c>
      <c r="M150" s="346">
        <f t="shared" si="12"/>
        <v>0</v>
      </c>
      <c r="N150" s="346">
        <f t="shared" si="13"/>
        <v>0</v>
      </c>
      <c r="O150" s="346">
        <f t="shared" si="14"/>
        <v>0</v>
      </c>
      <c r="P150" s="346">
        <f t="shared" si="15"/>
        <v>0</v>
      </c>
      <c r="Q150" s="346">
        <f t="shared" si="16"/>
        <v>0</v>
      </c>
      <c r="R150" s="346">
        <f t="shared" si="17"/>
        <v>0</v>
      </c>
      <c r="S150" s="346">
        <f t="shared" si="18"/>
        <v>0</v>
      </c>
    </row>
    <row r="151" spans="1:19" x14ac:dyDescent="0.25">
      <c r="A151" s="369"/>
      <c r="B151" s="382"/>
      <c r="C151" s="369"/>
      <c r="D151" s="369"/>
      <c r="E151" s="369"/>
      <c r="F151" s="369"/>
      <c r="G151" s="369"/>
      <c r="H151" s="369"/>
      <c r="I151" s="344">
        <f>IF(B151&gt;Allgemeines!$C$12,0,SUM(C151,E151,G151)-SUM(F151,H151))</f>
        <v>0</v>
      </c>
      <c r="J151" s="346">
        <f>IF(B151&gt;2020,HLOOKUP(Allgemeines!$C$12,$M$32:$S$600,ROW(B151)-31,FALSE)+IF(OR(B151=0,Allgemeines!$C$12&lt;B151),0,I151*1/20),0)</f>
        <v>0</v>
      </c>
      <c r="K151" s="346">
        <f>IF(B151&gt;2020,HLOOKUP(Allgemeines!$C$12,$M$32:$S$600,ROW(B151)-31,FALSE),0)</f>
        <v>0</v>
      </c>
      <c r="L151" s="346">
        <f>+IF(OR(B151=0,Allgemeines!$C$12&lt;B151,B151&lt;Allgemeines!$C$12-19),0,I151*1/20)</f>
        <v>0</v>
      </c>
      <c r="M151" s="346">
        <f t="shared" si="12"/>
        <v>0</v>
      </c>
      <c r="N151" s="346">
        <f t="shared" si="13"/>
        <v>0</v>
      </c>
      <c r="O151" s="346">
        <f t="shared" si="14"/>
        <v>0</v>
      </c>
      <c r="P151" s="346">
        <f t="shared" si="15"/>
        <v>0</v>
      </c>
      <c r="Q151" s="346">
        <f t="shared" si="16"/>
        <v>0</v>
      </c>
      <c r="R151" s="346">
        <f t="shared" si="17"/>
        <v>0</v>
      </c>
      <c r="S151" s="346">
        <f t="shared" si="18"/>
        <v>0</v>
      </c>
    </row>
    <row r="152" spans="1:19" x14ac:dyDescent="0.25">
      <c r="A152" s="369"/>
      <c r="B152" s="382"/>
      <c r="C152" s="369"/>
      <c r="D152" s="369"/>
      <c r="E152" s="369"/>
      <c r="F152" s="369"/>
      <c r="G152" s="369"/>
      <c r="H152" s="369"/>
      <c r="I152" s="344">
        <f>IF(B152&gt;Allgemeines!$C$12,0,SUM(C152,E152,G152)-SUM(F152,H152))</f>
        <v>0</v>
      </c>
      <c r="J152" s="346">
        <f>IF(B152&gt;2020,HLOOKUP(Allgemeines!$C$12,$M$32:$S$600,ROW(B152)-31,FALSE)+IF(OR(B152=0,Allgemeines!$C$12&lt;B152),0,I152*1/20),0)</f>
        <v>0</v>
      </c>
      <c r="K152" s="346">
        <f>IF(B152&gt;2020,HLOOKUP(Allgemeines!$C$12,$M$32:$S$600,ROW(B152)-31,FALSE),0)</f>
        <v>0</v>
      </c>
      <c r="L152" s="346">
        <f>+IF(OR(B152=0,Allgemeines!$C$12&lt;B152,B152&lt;Allgemeines!$C$12-19),0,I152*1/20)</f>
        <v>0</v>
      </c>
      <c r="M152" s="346">
        <f t="shared" si="12"/>
        <v>0</v>
      </c>
      <c r="N152" s="346">
        <f t="shared" si="13"/>
        <v>0</v>
      </c>
      <c r="O152" s="346">
        <f t="shared" si="14"/>
        <v>0</v>
      </c>
      <c r="P152" s="346">
        <f t="shared" si="15"/>
        <v>0</v>
      </c>
      <c r="Q152" s="346">
        <f t="shared" si="16"/>
        <v>0</v>
      </c>
      <c r="R152" s="346">
        <f t="shared" si="17"/>
        <v>0</v>
      </c>
      <c r="S152" s="346">
        <f t="shared" si="18"/>
        <v>0</v>
      </c>
    </row>
    <row r="153" spans="1:19" x14ac:dyDescent="0.25">
      <c r="A153" s="369"/>
      <c r="B153" s="382"/>
      <c r="C153" s="369"/>
      <c r="D153" s="369"/>
      <c r="E153" s="369"/>
      <c r="F153" s="369"/>
      <c r="G153" s="369"/>
      <c r="H153" s="369"/>
      <c r="I153" s="344">
        <f>IF(B153&gt;Allgemeines!$C$12,0,SUM(C153,E153,G153)-SUM(F153,H153))</f>
        <v>0</v>
      </c>
      <c r="J153" s="346">
        <f>IF(B153&gt;2020,HLOOKUP(Allgemeines!$C$12,$M$32:$S$600,ROW(B153)-31,FALSE)+IF(OR(B153=0,Allgemeines!$C$12&lt;B153),0,I153*1/20),0)</f>
        <v>0</v>
      </c>
      <c r="K153" s="346">
        <f>IF(B153&gt;2020,HLOOKUP(Allgemeines!$C$12,$M$32:$S$600,ROW(B153)-31,FALSE),0)</f>
        <v>0</v>
      </c>
      <c r="L153" s="346">
        <f>+IF(OR(B153=0,Allgemeines!$C$12&lt;B153,B153&lt;Allgemeines!$C$12-19),0,I153*1/20)</f>
        <v>0</v>
      </c>
      <c r="M153" s="346">
        <f t="shared" si="12"/>
        <v>0</v>
      </c>
      <c r="N153" s="346">
        <f t="shared" si="13"/>
        <v>0</v>
      </c>
      <c r="O153" s="346">
        <f t="shared" si="14"/>
        <v>0</v>
      </c>
      <c r="P153" s="346">
        <f t="shared" si="15"/>
        <v>0</v>
      </c>
      <c r="Q153" s="346">
        <f t="shared" si="16"/>
        <v>0</v>
      </c>
      <c r="R153" s="346">
        <f t="shared" si="17"/>
        <v>0</v>
      </c>
      <c r="S153" s="346">
        <f t="shared" si="18"/>
        <v>0</v>
      </c>
    </row>
    <row r="154" spans="1:19" x14ac:dyDescent="0.25">
      <c r="A154" s="369"/>
      <c r="B154" s="382"/>
      <c r="C154" s="369"/>
      <c r="D154" s="369"/>
      <c r="E154" s="369"/>
      <c r="F154" s="369"/>
      <c r="G154" s="369"/>
      <c r="H154" s="369"/>
      <c r="I154" s="344">
        <f>IF(B154&gt;Allgemeines!$C$12,0,SUM(C154,E154,G154)-SUM(F154,H154))</f>
        <v>0</v>
      </c>
      <c r="J154" s="346">
        <f>IF(B154&gt;2020,HLOOKUP(Allgemeines!$C$12,$M$32:$S$600,ROW(B154)-31,FALSE)+IF(OR(B154=0,Allgemeines!$C$12&lt;B154),0,I154*1/20),0)</f>
        <v>0</v>
      </c>
      <c r="K154" s="346">
        <f>IF(B154&gt;2020,HLOOKUP(Allgemeines!$C$12,$M$32:$S$600,ROW(B154)-31,FALSE),0)</f>
        <v>0</v>
      </c>
      <c r="L154" s="346">
        <f>+IF(OR(B154=0,Allgemeines!$C$12&lt;B154,B154&lt;Allgemeines!$C$12-19),0,I154*1/20)</f>
        <v>0</v>
      </c>
      <c r="M154" s="346">
        <f t="shared" si="12"/>
        <v>0</v>
      </c>
      <c r="N154" s="346">
        <f t="shared" si="13"/>
        <v>0</v>
      </c>
      <c r="O154" s="346">
        <f t="shared" si="14"/>
        <v>0</v>
      </c>
      <c r="P154" s="346">
        <f t="shared" si="15"/>
        <v>0</v>
      </c>
      <c r="Q154" s="346">
        <f t="shared" si="16"/>
        <v>0</v>
      </c>
      <c r="R154" s="346">
        <f t="shared" si="17"/>
        <v>0</v>
      </c>
      <c r="S154" s="346">
        <f t="shared" si="18"/>
        <v>0</v>
      </c>
    </row>
    <row r="155" spans="1:19" x14ac:dyDescent="0.25">
      <c r="A155" s="369"/>
      <c r="B155" s="382"/>
      <c r="C155" s="369"/>
      <c r="D155" s="369"/>
      <c r="E155" s="369"/>
      <c r="F155" s="369"/>
      <c r="G155" s="369"/>
      <c r="H155" s="369"/>
      <c r="I155" s="344">
        <f>IF(B155&gt;Allgemeines!$C$12,0,SUM(C155,E155,G155)-SUM(F155,H155))</f>
        <v>0</v>
      </c>
      <c r="J155" s="346">
        <f>IF(B155&gt;2020,HLOOKUP(Allgemeines!$C$12,$M$32:$S$600,ROW(B155)-31,FALSE)+IF(OR(B155=0,Allgemeines!$C$12&lt;B155),0,I155*1/20),0)</f>
        <v>0</v>
      </c>
      <c r="K155" s="346">
        <f>IF(B155&gt;2020,HLOOKUP(Allgemeines!$C$12,$M$32:$S$600,ROW(B155)-31,FALSE),0)</f>
        <v>0</v>
      </c>
      <c r="L155" s="346">
        <f>+IF(OR(B155=0,Allgemeines!$C$12&lt;B155,B155&lt;Allgemeines!$C$12-19),0,I155*1/20)</f>
        <v>0</v>
      </c>
      <c r="M155" s="346">
        <f t="shared" si="12"/>
        <v>0</v>
      </c>
      <c r="N155" s="346">
        <f t="shared" si="13"/>
        <v>0</v>
      </c>
      <c r="O155" s="346">
        <f t="shared" si="14"/>
        <v>0</v>
      </c>
      <c r="P155" s="346">
        <f t="shared" si="15"/>
        <v>0</v>
      </c>
      <c r="Q155" s="346">
        <f t="shared" si="16"/>
        <v>0</v>
      </c>
      <c r="R155" s="346">
        <f t="shared" si="17"/>
        <v>0</v>
      </c>
      <c r="S155" s="346">
        <f t="shared" si="18"/>
        <v>0</v>
      </c>
    </row>
    <row r="156" spans="1:19" x14ac:dyDescent="0.25">
      <c r="A156" s="369"/>
      <c r="B156" s="382"/>
      <c r="C156" s="369"/>
      <c r="D156" s="369"/>
      <c r="E156" s="369"/>
      <c r="F156" s="369"/>
      <c r="G156" s="369"/>
      <c r="H156" s="369"/>
      <c r="I156" s="344">
        <f>IF(B156&gt;Allgemeines!$C$12,0,SUM(C156,E156,G156)-SUM(F156,H156))</f>
        <v>0</v>
      </c>
      <c r="J156" s="346">
        <f>IF(B156&gt;2020,HLOOKUP(Allgemeines!$C$12,$M$32:$S$600,ROW(B156)-31,FALSE)+IF(OR(B156=0,Allgemeines!$C$12&lt;B156),0,I156*1/20),0)</f>
        <v>0</v>
      </c>
      <c r="K156" s="346">
        <f>IF(B156&gt;2020,HLOOKUP(Allgemeines!$C$12,$M$32:$S$600,ROW(B156)-31,FALSE),0)</f>
        <v>0</v>
      </c>
      <c r="L156" s="346">
        <f>+IF(OR(B156=0,Allgemeines!$C$12&lt;B156,B156&lt;Allgemeines!$C$12-19),0,I156*1/20)</f>
        <v>0</v>
      </c>
      <c r="M156" s="346">
        <f t="shared" si="12"/>
        <v>0</v>
      </c>
      <c r="N156" s="346">
        <f t="shared" si="13"/>
        <v>0</v>
      </c>
      <c r="O156" s="346">
        <f t="shared" si="14"/>
        <v>0</v>
      </c>
      <c r="P156" s="346">
        <f t="shared" si="15"/>
        <v>0</v>
      </c>
      <c r="Q156" s="346">
        <f t="shared" si="16"/>
        <v>0</v>
      </c>
      <c r="R156" s="346">
        <f t="shared" si="17"/>
        <v>0</v>
      </c>
      <c r="S156" s="346">
        <f t="shared" si="18"/>
        <v>0</v>
      </c>
    </row>
    <row r="157" spans="1:19" x14ac:dyDescent="0.25">
      <c r="A157" s="369"/>
      <c r="B157" s="382"/>
      <c r="C157" s="369"/>
      <c r="D157" s="369"/>
      <c r="E157" s="369"/>
      <c r="F157" s="369"/>
      <c r="G157" s="369"/>
      <c r="H157" s="369"/>
      <c r="I157" s="344">
        <f>IF(B157&gt;Allgemeines!$C$12,0,SUM(C157,E157,G157)-SUM(F157,H157))</f>
        <v>0</v>
      </c>
      <c r="J157" s="346">
        <f>IF(B157&gt;2020,HLOOKUP(Allgemeines!$C$12,$M$32:$S$600,ROW(B157)-31,FALSE)+IF(OR(B157=0,Allgemeines!$C$12&lt;B157),0,I157*1/20),0)</f>
        <v>0</v>
      </c>
      <c r="K157" s="346">
        <f>IF(B157&gt;2020,HLOOKUP(Allgemeines!$C$12,$M$32:$S$600,ROW(B157)-31,FALSE),0)</f>
        <v>0</v>
      </c>
      <c r="L157" s="346">
        <f>+IF(OR(B157=0,Allgemeines!$C$12&lt;B157,B157&lt;Allgemeines!$C$12-19),0,I157*1/20)</f>
        <v>0</v>
      </c>
      <c r="M157" s="346">
        <f t="shared" si="12"/>
        <v>0</v>
      </c>
      <c r="N157" s="346">
        <f t="shared" si="13"/>
        <v>0</v>
      </c>
      <c r="O157" s="346">
        <f t="shared" si="14"/>
        <v>0</v>
      </c>
      <c r="P157" s="346">
        <f t="shared" si="15"/>
        <v>0</v>
      </c>
      <c r="Q157" s="346">
        <f t="shared" si="16"/>
        <v>0</v>
      </c>
      <c r="R157" s="346">
        <f t="shared" si="17"/>
        <v>0</v>
      </c>
      <c r="S157" s="346">
        <f t="shared" si="18"/>
        <v>0</v>
      </c>
    </row>
    <row r="158" spans="1:19" x14ac:dyDescent="0.25">
      <c r="A158" s="369"/>
      <c r="B158" s="382"/>
      <c r="C158" s="369"/>
      <c r="D158" s="369"/>
      <c r="E158" s="369"/>
      <c r="F158" s="369"/>
      <c r="G158" s="369"/>
      <c r="H158" s="369"/>
      <c r="I158" s="344">
        <f>IF(B158&gt;Allgemeines!$C$12,0,SUM(C158,E158,G158)-SUM(F158,H158))</f>
        <v>0</v>
      </c>
      <c r="J158" s="346">
        <f>IF(B158&gt;2020,HLOOKUP(Allgemeines!$C$12,$M$32:$S$600,ROW(B158)-31,FALSE)+IF(OR(B158=0,Allgemeines!$C$12&lt;B158),0,I158*1/20),0)</f>
        <v>0</v>
      </c>
      <c r="K158" s="346">
        <f>IF(B158&gt;2020,HLOOKUP(Allgemeines!$C$12,$M$32:$S$600,ROW(B158)-31,FALSE),0)</f>
        <v>0</v>
      </c>
      <c r="L158" s="346">
        <f>+IF(OR(B158=0,Allgemeines!$C$12&lt;B158,B158&lt;Allgemeines!$C$12-19),0,I158*1/20)</f>
        <v>0</v>
      </c>
      <c r="M158" s="346">
        <f t="shared" si="12"/>
        <v>0</v>
      </c>
      <c r="N158" s="346">
        <f t="shared" si="13"/>
        <v>0</v>
      </c>
      <c r="O158" s="346">
        <f t="shared" si="14"/>
        <v>0</v>
      </c>
      <c r="P158" s="346">
        <f t="shared" si="15"/>
        <v>0</v>
      </c>
      <c r="Q158" s="346">
        <f t="shared" si="16"/>
        <v>0</v>
      </c>
      <c r="R158" s="346">
        <f t="shared" si="17"/>
        <v>0</v>
      </c>
      <c r="S158" s="346">
        <f t="shared" si="18"/>
        <v>0</v>
      </c>
    </row>
    <row r="159" spans="1:19" x14ac:dyDescent="0.25">
      <c r="A159" s="369"/>
      <c r="B159" s="382"/>
      <c r="C159" s="369"/>
      <c r="D159" s="369"/>
      <c r="E159" s="369"/>
      <c r="F159" s="369"/>
      <c r="G159" s="369"/>
      <c r="H159" s="369"/>
      <c r="I159" s="344">
        <f>IF(B159&gt;Allgemeines!$C$12,0,SUM(C159,E159,G159)-SUM(F159,H159))</f>
        <v>0</v>
      </c>
      <c r="J159" s="346">
        <f>IF(B159&gt;2020,HLOOKUP(Allgemeines!$C$12,$M$32:$S$600,ROW(B159)-31,FALSE)+IF(OR(B159=0,Allgemeines!$C$12&lt;B159),0,I159*1/20),0)</f>
        <v>0</v>
      </c>
      <c r="K159" s="346">
        <f>IF(B159&gt;2020,HLOOKUP(Allgemeines!$C$12,$M$32:$S$600,ROW(B159)-31,FALSE),0)</f>
        <v>0</v>
      </c>
      <c r="L159" s="346">
        <f>+IF(OR(B159=0,Allgemeines!$C$12&lt;B159,B159&lt;Allgemeines!$C$12-19),0,I159*1/20)</f>
        <v>0</v>
      </c>
      <c r="M159" s="346">
        <f t="shared" si="12"/>
        <v>0</v>
      </c>
      <c r="N159" s="346">
        <f t="shared" si="13"/>
        <v>0</v>
      </c>
      <c r="O159" s="346">
        <f t="shared" si="14"/>
        <v>0</v>
      </c>
      <c r="P159" s="346">
        <f t="shared" si="15"/>
        <v>0</v>
      </c>
      <c r="Q159" s="346">
        <f t="shared" si="16"/>
        <v>0</v>
      </c>
      <c r="R159" s="346">
        <f t="shared" si="17"/>
        <v>0</v>
      </c>
      <c r="S159" s="346">
        <f t="shared" si="18"/>
        <v>0</v>
      </c>
    </row>
    <row r="160" spans="1:19" x14ac:dyDescent="0.25">
      <c r="A160" s="369"/>
      <c r="B160" s="382"/>
      <c r="C160" s="369"/>
      <c r="D160" s="369"/>
      <c r="E160" s="369"/>
      <c r="F160" s="369"/>
      <c r="G160" s="369"/>
      <c r="H160" s="369"/>
      <c r="I160" s="344">
        <f>IF(B160&gt;Allgemeines!$C$12,0,SUM(C160,E160,G160)-SUM(F160,H160))</f>
        <v>0</v>
      </c>
      <c r="J160" s="346">
        <f>IF(B160&gt;2020,HLOOKUP(Allgemeines!$C$12,$M$32:$S$600,ROW(B160)-31,FALSE)+IF(OR(B160=0,Allgemeines!$C$12&lt;B160),0,I160*1/20),0)</f>
        <v>0</v>
      </c>
      <c r="K160" s="346">
        <f>IF(B160&gt;2020,HLOOKUP(Allgemeines!$C$12,$M$32:$S$600,ROW(B160)-31,FALSE),0)</f>
        <v>0</v>
      </c>
      <c r="L160" s="346">
        <f>+IF(OR(B160=0,Allgemeines!$C$12&lt;B160,B160&lt;Allgemeines!$C$12-19),0,I160*1/20)</f>
        <v>0</v>
      </c>
      <c r="M160" s="346">
        <f t="shared" si="12"/>
        <v>0</v>
      </c>
      <c r="N160" s="346">
        <f t="shared" si="13"/>
        <v>0</v>
      </c>
      <c r="O160" s="346">
        <f t="shared" si="14"/>
        <v>0</v>
      </c>
      <c r="P160" s="346">
        <f t="shared" si="15"/>
        <v>0</v>
      </c>
      <c r="Q160" s="346">
        <f t="shared" si="16"/>
        <v>0</v>
      </c>
      <c r="R160" s="346">
        <f t="shared" si="17"/>
        <v>0</v>
      </c>
      <c r="S160" s="346">
        <f t="shared" si="18"/>
        <v>0</v>
      </c>
    </row>
    <row r="161" spans="1:19" x14ac:dyDescent="0.25">
      <c r="A161" s="369"/>
      <c r="B161" s="382"/>
      <c r="C161" s="369"/>
      <c r="D161" s="369"/>
      <c r="E161" s="369"/>
      <c r="F161" s="369"/>
      <c r="G161" s="369"/>
      <c r="H161" s="369"/>
      <c r="I161" s="344">
        <f>IF(B161&gt;Allgemeines!$C$12,0,SUM(C161,E161,G161)-SUM(F161,H161))</f>
        <v>0</v>
      </c>
      <c r="J161" s="346">
        <f>IF(B161&gt;2020,HLOOKUP(Allgemeines!$C$12,$M$32:$S$600,ROW(B161)-31,FALSE)+IF(OR(B161=0,Allgemeines!$C$12&lt;B161),0,I161*1/20),0)</f>
        <v>0</v>
      </c>
      <c r="K161" s="346">
        <f>IF(B161&gt;2020,HLOOKUP(Allgemeines!$C$12,$M$32:$S$600,ROW(B161)-31,FALSE),0)</f>
        <v>0</v>
      </c>
      <c r="L161" s="346">
        <f>+IF(OR(B161=0,Allgemeines!$C$12&lt;B161,B161&lt;Allgemeines!$C$12-19),0,I161*1/20)</f>
        <v>0</v>
      </c>
      <c r="M161" s="346">
        <f t="shared" si="12"/>
        <v>0</v>
      </c>
      <c r="N161" s="346">
        <f t="shared" si="13"/>
        <v>0</v>
      </c>
      <c r="O161" s="346">
        <f t="shared" si="14"/>
        <v>0</v>
      </c>
      <c r="P161" s="346">
        <f t="shared" si="15"/>
        <v>0</v>
      </c>
      <c r="Q161" s="346">
        <f t="shared" si="16"/>
        <v>0</v>
      </c>
      <c r="R161" s="346">
        <f t="shared" si="17"/>
        <v>0</v>
      </c>
      <c r="S161" s="346">
        <f t="shared" si="18"/>
        <v>0</v>
      </c>
    </row>
    <row r="162" spans="1:19" x14ac:dyDescent="0.25">
      <c r="A162" s="369"/>
      <c r="B162" s="382"/>
      <c r="C162" s="369"/>
      <c r="D162" s="369"/>
      <c r="E162" s="369"/>
      <c r="F162" s="369"/>
      <c r="G162" s="369"/>
      <c r="H162" s="369"/>
      <c r="I162" s="344">
        <f>IF(B162&gt;Allgemeines!$C$12,0,SUM(C162,E162,G162)-SUM(F162,H162))</f>
        <v>0</v>
      </c>
      <c r="J162" s="346">
        <f>IF(B162&gt;2020,HLOOKUP(Allgemeines!$C$12,$M$32:$S$600,ROW(B162)-31,FALSE)+IF(OR(B162=0,Allgemeines!$C$12&lt;B162),0,I162*1/20),0)</f>
        <v>0</v>
      </c>
      <c r="K162" s="346">
        <f>IF(B162&gt;2020,HLOOKUP(Allgemeines!$C$12,$M$32:$S$600,ROW(B162)-31,FALSE),0)</f>
        <v>0</v>
      </c>
      <c r="L162" s="346">
        <f>+IF(OR(B162=0,Allgemeines!$C$12&lt;B162,B162&lt;Allgemeines!$C$12-19),0,I162*1/20)</f>
        <v>0</v>
      </c>
      <c r="M162" s="346">
        <f t="shared" si="12"/>
        <v>0</v>
      </c>
      <c r="N162" s="346">
        <f t="shared" si="13"/>
        <v>0</v>
      </c>
      <c r="O162" s="346">
        <f t="shared" si="14"/>
        <v>0</v>
      </c>
      <c r="P162" s="346">
        <f t="shared" si="15"/>
        <v>0</v>
      </c>
      <c r="Q162" s="346">
        <f t="shared" si="16"/>
        <v>0</v>
      </c>
      <c r="R162" s="346">
        <f t="shared" si="17"/>
        <v>0</v>
      </c>
      <c r="S162" s="346">
        <f t="shared" si="18"/>
        <v>0</v>
      </c>
    </row>
    <row r="163" spans="1:19" x14ac:dyDescent="0.25">
      <c r="A163" s="369"/>
      <c r="B163" s="382"/>
      <c r="C163" s="369"/>
      <c r="D163" s="369"/>
      <c r="E163" s="369"/>
      <c r="F163" s="369"/>
      <c r="G163" s="369"/>
      <c r="H163" s="369"/>
      <c r="I163" s="344">
        <f>IF(B163&gt;Allgemeines!$C$12,0,SUM(C163,E163,G163)-SUM(F163,H163))</f>
        <v>0</v>
      </c>
      <c r="J163" s="346">
        <f>IF(B163&gt;2020,HLOOKUP(Allgemeines!$C$12,$M$32:$S$600,ROW(B163)-31,FALSE)+IF(OR(B163=0,Allgemeines!$C$12&lt;B163),0,I163*1/20),0)</f>
        <v>0</v>
      </c>
      <c r="K163" s="346">
        <f>IF(B163&gt;2020,HLOOKUP(Allgemeines!$C$12,$M$32:$S$600,ROW(B163)-31,FALSE),0)</f>
        <v>0</v>
      </c>
      <c r="L163" s="346">
        <f>+IF(OR(B163=0,Allgemeines!$C$12&lt;B163,B163&lt;Allgemeines!$C$12-19),0,I163*1/20)</f>
        <v>0</v>
      </c>
      <c r="M163" s="346">
        <f t="shared" ref="M163:M226" si="19">IF(B163&gt;2020,IF(OR($I163=0,M$32&lt;$B163,$B163=0,20-(M$32-$B163)=0),0,$I163*(19-(M$32-$B163))/20),0)</f>
        <v>0</v>
      </c>
      <c r="N163" s="346">
        <f t="shared" ref="N163:N226" si="20">IF(B163&gt;2020,IF(OR($I163=0,N$32&lt;$B163,$B163=0,20-(N$32-$B163)=0),0,$I163*(19-(N$32-$B163))/20),0)</f>
        <v>0</v>
      </c>
      <c r="O163" s="346">
        <f t="shared" ref="O163:O226" si="21">IF(B163&gt;2020,IF(OR($I163=0,O$32&lt;$B163,$B163=0,20-(O$32-$B163)=0),0,$I163*(19-(O$32-$B163))/20),0)</f>
        <v>0</v>
      </c>
      <c r="P163" s="346">
        <f t="shared" ref="P163:P226" si="22">IF(B163&gt;2020,IF(OR($I163=0,P$32&lt;$B163,$B163=0,20-(P$32-$B163)=0),0,$I163*(19-(P$32-$B163))/20),0)</f>
        <v>0</v>
      </c>
      <c r="Q163" s="346">
        <f t="shared" ref="Q163:Q226" si="23">IF(B163&gt;2020,IF(OR($I163=0,Q$32&lt;$B163,$B163=0,20-(Q$32-$B163)=0),0,$I163*(19-(Q$32-$B163))/20),0)</f>
        <v>0</v>
      </c>
      <c r="R163" s="346">
        <f t="shared" ref="R163:R226" si="24">IF(B163&gt;2020,IF(OR($I163=0,R$32&lt;$B163,$B163=0,20-(R$32-$B163)=0),0,$I163*(19-(R$32-$B163))/20),0)</f>
        <v>0</v>
      </c>
      <c r="S163" s="346">
        <f t="shared" ref="S163:S226" si="25">IF(B163&gt;2020,IF(OR($I163=0,S$32&lt;$B163,$B163=0,20-(S$32-$B163)=0),0,$I163*(19-(S$32-$B163))/20),0)</f>
        <v>0</v>
      </c>
    </row>
    <row r="164" spans="1:19" x14ac:dyDescent="0.25">
      <c r="A164" s="369"/>
      <c r="B164" s="382"/>
      <c r="C164" s="369"/>
      <c r="D164" s="369"/>
      <c r="E164" s="369"/>
      <c r="F164" s="369"/>
      <c r="G164" s="369"/>
      <c r="H164" s="369"/>
      <c r="I164" s="344">
        <f>IF(B164&gt;Allgemeines!$C$12,0,SUM(C164,E164,G164)-SUM(F164,H164))</f>
        <v>0</v>
      </c>
      <c r="J164" s="346">
        <f>IF(B164&gt;2020,HLOOKUP(Allgemeines!$C$12,$M$32:$S$600,ROW(B164)-31,FALSE)+IF(OR(B164=0,Allgemeines!$C$12&lt;B164),0,I164*1/20),0)</f>
        <v>0</v>
      </c>
      <c r="K164" s="346">
        <f>IF(B164&gt;2020,HLOOKUP(Allgemeines!$C$12,$M$32:$S$600,ROW(B164)-31,FALSE),0)</f>
        <v>0</v>
      </c>
      <c r="L164" s="346">
        <f>+IF(OR(B164=0,Allgemeines!$C$12&lt;B164,B164&lt;Allgemeines!$C$12-19),0,I164*1/20)</f>
        <v>0</v>
      </c>
      <c r="M164" s="346">
        <f t="shared" si="19"/>
        <v>0</v>
      </c>
      <c r="N164" s="346">
        <f t="shared" si="20"/>
        <v>0</v>
      </c>
      <c r="O164" s="346">
        <f t="shared" si="21"/>
        <v>0</v>
      </c>
      <c r="P164" s="346">
        <f t="shared" si="22"/>
        <v>0</v>
      </c>
      <c r="Q164" s="346">
        <f t="shared" si="23"/>
        <v>0</v>
      </c>
      <c r="R164" s="346">
        <f t="shared" si="24"/>
        <v>0</v>
      </c>
      <c r="S164" s="346">
        <f t="shared" si="25"/>
        <v>0</v>
      </c>
    </row>
    <row r="165" spans="1:19" x14ac:dyDescent="0.25">
      <c r="A165" s="369"/>
      <c r="B165" s="382"/>
      <c r="C165" s="369"/>
      <c r="D165" s="369"/>
      <c r="E165" s="369"/>
      <c r="F165" s="369"/>
      <c r="G165" s="369"/>
      <c r="H165" s="369"/>
      <c r="I165" s="344">
        <f>IF(B165&gt;Allgemeines!$C$12,0,SUM(C165,E165,G165)-SUM(F165,H165))</f>
        <v>0</v>
      </c>
      <c r="J165" s="346">
        <f>IF(B165&gt;2020,HLOOKUP(Allgemeines!$C$12,$M$32:$S$600,ROW(B165)-31,FALSE)+IF(OR(B165=0,Allgemeines!$C$12&lt;B165),0,I165*1/20),0)</f>
        <v>0</v>
      </c>
      <c r="K165" s="346">
        <f>IF(B165&gt;2020,HLOOKUP(Allgemeines!$C$12,$M$32:$S$600,ROW(B165)-31,FALSE),0)</f>
        <v>0</v>
      </c>
      <c r="L165" s="346">
        <f>+IF(OR(B165=0,Allgemeines!$C$12&lt;B165,B165&lt;Allgemeines!$C$12-19),0,I165*1/20)</f>
        <v>0</v>
      </c>
      <c r="M165" s="346">
        <f t="shared" si="19"/>
        <v>0</v>
      </c>
      <c r="N165" s="346">
        <f t="shared" si="20"/>
        <v>0</v>
      </c>
      <c r="O165" s="346">
        <f t="shared" si="21"/>
        <v>0</v>
      </c>
      <c r="P165" s="346">
        <f t="shared" si="22"/>
        <v>0</v>
      </c>
      <c r="Q165" s="346">
        <f t="shared" si="23"/>
        <v>0</v>
      </c>
      <c r="R165" s="346">
        <f t="shared" si="24"/>
        <v>0</v>
      </c>
      <c r="S165" s="346">
        <f t="shared" si="25"/>
        <v>0</v>
      </c>
    </row>
    <row r="166" spans="1:19" x14ac:dyDescent="0.25">
      <c r="A166" s="369"/>
      <c r="B166" s="382"/>
      <c r="C166" s="369"/>
      <c r="D166" s="369"/>
      <c r="E166" s="369"/>
      <c r="F166" s="369"/>
      <c r="G166" s="369"/>
      <c r="H166" s="369"/>
      <c r="I166" s="344">
        <f>IF(B166&gt;Allgemeines!$C$12,0,SUM(C166,E166,G166)-SUM(F166,H166))</f>
        <v>0</v>
      </c>
      <c r="J166" s="346">
        <f>IF(B166&gt;2020,HLOOKUP(Allgemeines!$C$12,$M$32:$S$600,ROW(B166)-31,FALSE)+IF(OR(B166=0,Allgemeines!$C$12&lt;B166),0,I166*1/20),0)</f>
        <v>0</v>
      </c>
      <c r="K166" s="346">
        <f>IF(B166&gt;2020,HLOOKUP(Allgemeines!$C$12,$M$32:$S$600,ROW(B166)-31,FALSE),0)</f>
        <v>0</v>
      </c>
      <c r="L166" s="346">
        <f>+IF(OR(B166=0,Allgemeines!$C$12&lt;B166,B166&lt;Allgemeines!$C$12-19),0,I166*1/20)</f>
        <v>0</v>
      </c>
      <c r="M166" s="346">
        <f t="shared" si="19"/>
        <v>0</v>
      </c>
      <c r="N166" s="346">
        <f t="shared" si="20"/>
        <v>0</v>
      </c>
      <c r="O166" s="346">
        <f t="shared" si="21"/>
        <v>0</v>
      </c>
      <c r="P166" s="346">
        <f t="shared" si="22"/>
        <v>0</v>
      </c>
      <c r="Q166" s="346">
        <f t="shared" si="23"/>
        <v>0</v>
      </c>
      <c r="R166" s="346">
        <f t="shared" si="24"/>
        <v>0</v>
      </c>
      <c r="S166" s="346">
        <f t="shared" si="25"/>
        <v>0</v>
      </c>
    </row>
    <row r="167" spans="1:19" x14ac:dyDescent="0.25">
      <c r="A167" s="369"/>
      <c r="B167" s="382"/>
      <c r="C167" s="369"/>
      <c r="D167" s="369"/>
      <c r="E167" s="369"/>
      <c r="F167" s="369"/>
      <c r="G167" s="369"/>
      <c r="H167" s="369"/>
      <c r="I167" s="344">
        <f>IF(B167&gt;Allgemeines!$C$12,0,SUM(C167,E167,G167)-SUM(F167,H167))</f>
        <v>0</v>
      </c>
      <c r="J167" s="346">
        <f>IF(B167&gt;2020,HLOOKUP(Allgemeines!$C$12,$M$32:$S$600,ROW(B167)-31,FALSE)+IF(OR(B167=0,Allgemeines!$C$12&lt;B167),0,I167*1/20),0)</f>
        <v>0</v>
      </c>
      <c r="K167" s="346">
        <f>IF(B167&gt;2020,HLOOKUP(Allgemeines!$C$12,$M$32:$S$600,ROW(B167)-31,FALSE),0)</f>
        <v>0</v>
      </c>
      <c r="L167" s="346">
        <f>+IF(OR(B167=0,Allgemeines!$C$12&lt;B167,B167&lt;Allgemeines!$C$12-19),0,I167*1/20)</f>
        <v>0</v>
      </c>
      <c r="M167" s="346">
        <f t="shared" si="19"/>
        <v>0</v>
      </c>
      <c r="N167" s="346">
        <f t="shared" si="20"/>
        <v>0</v>
      </c>
      <c r="O167" s="346">
        <f t="shared" si="21"/>
        <v>0</v>
      </c>
      <c r="P167" s="346">
        <f t="shared" si="22"/>
        <v>0</v>
      </c>
      <c r="Q167" s="346">
        <f t="shared" si="23"/>
        <v>0</v>
      </c>
      <c r="R167" s="346">
        <f t="shared" si="24"/>
        <v>0</v>
      </c>
      <c r="S167" s="346">
        <f t="shared" si="25"/>
        <v>0</v>
      </c>
    </row>
    <row r="168" spans="1:19" x14ac:dyDescent="0.25">
      <c r="A168" s="369"/>
      <c r="B168" s="382"/>
      <c r="C168" s="369"/>
      <c r="D168" s="369"/>
      <c r="E168" s="369"/>
      <c r="F168" s="369"/>
      <c r="G168" s="369"/>
      <c r="H168" s="369"/>
      <c r="I168" s="344">
        <f>IF(B168&gt;Allgemeines!$C$12,0,SUM(C168,E168,G168)-SUM(F168,H168))</f>
        <v>0</v>
      </c>
      <c r="J168" s="346">
        <f>IF(B168&gt;2020,HLOOKUP(Allgemeines!$C$12,$M$32:$S$600,ROW(B168)-31,FALSE)+IF(OR(B168=0,Allgemeines!$C$12&lt;B168),0,I168*1/20),0)</f>
        <v>0</v>
      </c>
      <c r="K168" s="346">
        <f>IF(B168&gt;2020,HLOOKUP(Allgemeines!$C$12,$M$32:$S$600,ROW(B168)-31,FALSE),0)</f>
        <v>0</v>
      </c>
      <c r="L168" s="346">
        <f>+IF(OR(B168=0,Allgemeines!$C$12&lt;B168,B168&lt;Allgemeines!$C$12-19),0,I168*1/20)</f>
        <v>0</v>
      </c>
      <c r="M168" s="346">
        <f t="shared" si="19"/>
        <v>0</v>
      </c>
      <c r="N168" s="346">
        <f t="shared" si="20"/>
        <v>0</v>
      </c>
      <c r="O168" s="346">
        <f t="shared" si="21"/>
        <v>0</v>
      </c>
      <c r="P168" s="346">
        <f t="shared" si="22"/>
        <v>0</v>
      </c>
      <c r="Q168" s="346">
        <f t="shared" si="23"/>
        <v>0</v>
      </c>
      <c r="R168" s="346">
        <f t="shared" si="24"/>
        <v>0</v>
      </c>
      <c r="S168" s="346">
        <f t="shared" si="25"/>
        <v>0</v>
      </c>
    </row>
    <row r="169" spans="1:19" x14ac:dyDescent="0.25">
      <c r="A169" s="369"/>
      <c r="B169" s="382"/>
      <c r="C169" s="369"/>
      <c r="D169" s="369"/>
      <c r="E169" s="369"/>
      <c r="F169" s="369"/>
      <c r="G169" s="369"/>
      <c r="H169" s="369"/>
      <c r="I169" s="344">
        <f>IF(B169&gt;Allgemeines!$C$12,0,SUM(C169,E169,G169)-SUM(F169,H169))</f>
        <v>0</v>
      </c>
      <c r="J169" s="346">
        <f>IF(B169&gt;2020,HLOOKUP(Allgemeines!$C$12,$M$32:$S$600,ROW(B169)-31,FALSE)+IF(OR(B169=0,Allgemeines!$C$12&lt;B169),0,I169*1/20),0)</f>
        <v>0</v>
      </c>
      <c r="K169" s="346">
        <f>IF(B169&gt;2020,HLOOKUP(Allgemeines!$C$12,$M$32:$S$600,ROW(B169)-31,FALSE),0)</f>
        <v>0</v>
      </c>
      <c r="L169" s="346">
        <f>+IF(OR(B169=0,Allgemeines!$C$12&lt;B169,B169&lt;Allgemeines!$C$12-19),0,I169*1/20)</f>
        <v>0</v>
      </c>
      <c r="M169" s="346">
        <f t="shared" si="19"/>
        <v>0</v>
      </c>
      <c r="N169" s="346">
        <f t="shared" si="20"/>
        <v>0</v>
      </c>
      <c r="O169" s="346">
        <f t="shared" si="21"/>
        <v>0</v>
      </c>
      <c r="P169" s="346">
        <f t="shared" si="22"/>
        <v>0</v>
      </c>
      <c r="Q169" s="346">
        <f t="shared" si="23"/>
        <v>0</v>
      </c>
      <c r="R169" s="346">
        <f t="shared" si="24"/>
        <v>0</v>
      </c>
      <c r="S169" s="346">
        <f t="shared" si="25"/>
        <v>0</v>
      </c>
    </row>
    <row r="170" spans="1:19" x14ac:dyDescent="0.25">
      <c r="A170" s="369"/>
      <c r="B170" s="382"/>
      <c r="C170" s="369"/>
      <c r="D170" s="369"/>
      <c r="E170" s="369"/>
      <c r="F170" s="369"/>
      <c r="G170" s="369"/>
      <c r="H170" s="369"/>
      <c r="I170" s="344">
        <f>IF(B170&gt;Allgemeines!$C$12,0,SUM(C170,E170,G170)-SUM(F170,H170))</f>
        <v>0</v>
      </c>
      <c r="J170" s="346">
        <f>IF(B170&gt;2020,HLOOKUP(Allgemeines!$C$12,$M$32:$S$600,ROW(B170)-31,FALSE)+IF(OR(B170=0,Allgemeines!$C$12&lt;B170),0,I170*1/20),0)</f>
        <v>0</v>
      </c>
      <c r="K170" s="346">
        <f>IF(B170&gt;2020,HLOOKUP(Allgemeines!$C$12,$M$32:$S$600,ROW(B170)-31,FALSE),0)</f>
        <v>0</v>
      </c>
      <c r="L170" s="346">
        <f>+IF(OR(B170=0,Allgemeines!$C$12&lt;B170,B170&lt;Allgemeines!$C$12-19),0,I170*1/20)</f>
        <v>0</v>
      </c>
      <c r="M170" s="346">
        <f t="shared" si="19"/>
        <v>0</v>
      </c>
      <c r="N170" s="346">
        <f t="shared" si="20"/>
        <v>0</v>
      </c>
      <c r="O170" s="346">
        <f t="shared" si="21"/>
        <v>0</v>
      </c>
      <c r="P170" s="346">
        <f t="shared" si="22"/>
        <v>0</v>
      </c>
      <c r="Q170" s="346">
        <f t="shared" si="23"/>
        <v>0</v>
      </c>
      <c r="R170" s="346">
        <f t="shared" si="24"/>
        <v>0</v>
      </c>
      <c r="S170" s="346">
        <f t="shared" si="25"/>
        <v>0</v>
      </c>
    </row>
    <row r="171" spans="1:19" x14ac:dyDescent="0.25">
      <c r="A171" s="369"/>
      <c r="B171" s="382"/>
      <c r="C171" s="369"/>
      <c r="D171" s="369"/>
      <c r="E171" s="369"/>
      <c r="F171" s="369"/>
      <c r="G171" s="369"/>
      <c r="H171" s="369"/>
      <c r="I171" s="344">
        <f>IF(B171&gt;Allgemeines!$C$12,0,SUM(C171,E171,G171)-SUM(F171,H171))</f>
        <v>0</v>
      </c>
      <c r="J171" s="346">
        <f>IF(B171&gt;2020,HLOOKUP(Allgemeines!$C$12,$M$32:$S$600,ROW(B171)-31,FALSE)+IF(OR(B171=0,Allgemeines!$C$12&lt;B171),0,I171*1/20),0)</f>
        <v>0</v>
      </c>
      <c r="K171" s="346">
        <f>IF(B171&gt;2020,HLOOKUP(Allgemeines!$C$12,$M$32:$S$600,ROW(B171)-31,FALSE),0)</f>
        <v>0</v>
      </c>
      <c r="L171" s="346">
        <f>+IF(OR(B171=0,Allgemeines!$C$12&lt;B171,B171&lt;Allgemeines!$C$12-19),0,I171*1/20)</f>
        <v>0</v>
      </c>
      <c r="M171" s="346">
        <f t="shared" si="19"/>
        <v>0</v>
      </c>
      <c r="N171" s="346">
        <f t="shared" si="20"/>
        <v>0</v>
      </c>
      <c r="O171" s="346">
        <f t="shared" si="21"/>
        <v>0</v>
      </c>
      <c r="P171" s="346">
        <f t="shared" si="22"/>
        <v>0</v>
      </c>
      <c r="Q171" s="346">
        <f t="shared" si="23"/>
        <v>0</v>
      </c>
      <c r="R171" s="346">
        <f t="shared" si="24"/>
        <v>0</v>
      </c>
      <c r="S171" s="346">
        <f t="shared" si="25"/>
        <v>0</v>
      </c>
    </row>
    <row r="172" spans="1:19" x14ac:dyDescent="0.25">
      <c r="A172" s="369"/>
      <c r="B172" s="382"/>
      <c r="C172" s="369"/>
      <c r="D172" s="369"/>
      <c r="E172" s="369"/>
      <c r="F172" s="369"/>
      <c r="G172" s="369"/>
      <c r="H172" s="369"/>
      <c r="I172" s="344">
        <f>IF(B172&gt;Allgemeines!$C$12,0,SUM(C172,E172,G172)-SUM(F172,H172))</f>
        <v>0</v>
      </c>
      <c r="J172" s="346">
        <f>IF(B172&gt;2020,HLOOKUP(Allgemeines!$C$12,$M$32:$S$600,ROW(B172)-31,FALSE)+IF(OR(B172=0,Allgemeines!$C$12&lt;B172),0,I172*1/20),0)</f>
        <v>0</v>
      </c>
      <c r="K172" s="346">
        <f>IF(B172&gt;2020,HLOOKUP(Allgemeines!$C$12,$M$32:$S$600,ROW(B172)-31,FALSE),0)</f>
        <v>0</v>
      </c>
      <c r="L172" s="346">
        <f>+IF(OR(B172=0,Allgemeines!$C$12&lt;B172,B172&lt;Allgemeines!$C$12-19),0,I172*1/20)</f>
        <v>0</v>
      </c>
      <c r="M172" s="346">
        <f t="shared" si="19"/>
        <v>0</v>
      </c>
      <c r="N172" s="346">
        <f t="shared" si="20"/>
        <v>0</v>
      </c>
      <c r="O172" s="346">
        <f t="shared" si="21"/>
        <v>0</v>
      </c>
      <c r="P172" s="346">
        <f t="shared" si="22"/>
        <v>0</v>
      </c>
      <c r="Q172" s="346">
        <f t="shared" si="23"/>
        <v>0</v>
      </c>
      <c r="R172" s="346">
        <f t="shared" si="24"/>
        <v>0</v>
      </c>
      <c r="S172" s="346">
        <f t="shared" si="25"/>
        <v>0</v>
      </c>
    </row>
    <row r="173" spans="1:19" x14ac:dyDescent="0.25">
      <c r="A173" s="369"/>
      <c r="B173" s="382"/>
      <c r="C173" s="369"/>
      <c r="D173" s="369"/>
      <c r="E173" s="369"/>
      <c r="F173" s="369"/>
      <c r="G173" s="369"/>
      <c r="H173" s="369"/>
      <c r="I173" s="344">
        <f>IF(B173&gt;Allgemeines!$C$12,0,SUM(C173,E173,G173)-SUM(F173,H173))</f>
        <v>0</v>
      </c>
      <c r="J173" s="346">
        <f>IF(B173&gt;2020,HLOOKUP(Allgemeines!$C$12,$M$32:$S$600,ROW(B173)-31,FALSE)+IF(OR(B173=0,Allgemeines!$C$12&lt;B173),0,I173*1/20),0)</f>
        <v>0</v>
      </c>
      <c r="K173" s="346">
        <f>IF(B173&gt;2020,HLOOKUP(Allgemeines!$C$12,$M$32:$S$600,ROW(B173)-31,FALSE),0)</f>
        <v>0</v>
      </c>
      <c r="L173" s="346">
        <f>+IF(OR(B173=0,Allgemeines!$C$12&lt;B173,B173&lt;Allgemeines!$C$12-19),0,I173*1/20)</f>
        <v>0</v>
      </c>
      <c r="M173" s="346">
        <f t="shared" si="19"/>
        <v>0</v>
      </c>
      <c r="N173" s="346">
        <f t="shared" si="20"/>
        <v>0</v>
      </c>
      <c r="O173" s="346">
        <f t="shared" si="21"/>
        <v>0</v>
      </c>
      <c r="P173" s="346">
        <f t="shared" si="22"/>
        <v>0</v>
      </c>
      <c r="Q173" s="346">
        <f t="shared" si="23"/>
        <v>0</v>
      </c>
      <c r="R173" s="346">
        <f t="shared" si="24"/>
        <v>0</v>
      </c>
      <c r="S173" s="346">
        <f t="shared" si="25"/>
        <v>0</v>
      </c>
    </row>
    <row r="174" spans="1:19" x14ac:dyDescent="0.25">
      <c r="A174" s="369"/>
      <c r="B174" s="382"/>
      <c r="C174" s="369"/>
      <c r="D174" s="369"/>
      <c r="E174" s="369"/>
      <c r="F174" s="369"/>
      <c r="G174" s="369"/>
      <c r="H174" s="369"/>
      <c r="I174" s="344">
        <f>IF(B174&gt;Allgemeines!$C$12,0,SUM(C174,E174,G174)-SUM(F174,H174))</f>
        <v>0</v>
      </c>
      <c r="J174" s="346">
        <f>IF(B174&gt;2020,HLOOKUP(Allgemeines!$C$12,$M$32:$S$600,ROW(B174)-31,FALSE)+IF(OR(B174=0,Allgemeines!$C$12&lt;B174),0,I174*1/20),0)</f>
        <v>0</v>
      </c>
      <c r="K174" s="346">
        <f>IF(B174&gt;2020,HLOOKUP(Allgemeines!$C$12,$M$32:$S$600,ROW(B174)-31,FALSE),0)</f>
        <v>0</v>
      </c>
      <c r="L174" s="346">
        <f>+IF(OR(B174=0,Allgemeines!$C$12&lt;B174,B174&lt;Allgemeines!$C$12-19),0,I174*1/20)</f>
        <v>0</v>
      </c>
      <c r="M174" s="346">
        <f t="shared" si="19"/>
        <v>0</v>
      </c>
      <c r="N174" s="346">
        <f t="shared" si="20"/>
        <v>0</v>
      </c>
      <c r="O174" s="346">
        <f t="shared" si="21"/>
        <v>0</v>
      </c>
      <c r="P174" s="346">
        <f t="shared" si="22"/>
        <v>0</v>
      </c>
      <c r="Q174" s="346">
        <f t="shared" si="23"/>
        <v>0</v>
      </c>
      <c r="R174" s="346">
        <f t="shared" si="24"/>
        <v>0</v>
      </c>
      <c r="S174" s="346">
        <f t="shared" si="25"/>
        <v>0</v>
      </c>
    </row>
    <row r="175" spans="1:19" x14ac:dyDescent="0.25">
      <c r="A175" s="369"/>
      <c r="B175" s="382"/>
      <c r="C175" s="369"/>
      <c r="D175" s="369"/>
      <c r="E175" s="369"/>
      <c r="F175" s="369"/>
      <c r="G175" s="369"/>
      <c r="H175" s="369"/>
      <c r="I175" s="344">
        <f>IF(B175&gt;Allgemeines!$C$12,0,SUM(C175,E175,G175)-SUM(F175,H175))</f>
        <v>0</v>
      </c>
      <c r="J175" s="346">
        <f>IF(B175&gt;2020,HLOOKUP(Allgemeines!$C$12,$M$32:$S$600,ROW(B175)-31,FALSE)+IF(OR(B175=0,Allgemeines!$C$12&lt;B175),0,I175*1/20),0)</f>
        <v>0</v>
      </c>
      <c r="K175" s="346">
        <f>IF(B175&gt;2020,HLOOKUP(Allgemeines!$C$12,$M$32:$S$600,ROW(B175)-31,FALSE),0)</f>
        <v>0</v>
      </c>
      <c r="L175" s="346">
        <f>+IF(OR(B175=0,Allgemeines!$C$12&lt;B175,B175&lt;Allgemeines!$C$12-19),0,I175*1/20)</f>
        <v>0</v>
      </c>
      <c r="M175" s="346">
        <f t="shared" si="19"/>
        <v>0</v>
      </c>
      <c r="N175" s="346">
        <f t="shared" si="20"/>
        <v>0</v>
      </c>
      <c r="O175" s="346">
        <f t="shared" si="21"/>
        <v>0</v>
      </c>
      <c r="P175" s="346">
        <f t="shared" si="22"/>
        <v>0</v>
      </c>
      <c r="Q175" s="346">
        <f t="shared" si="23"/>
        <v>0</v>
      </c>
      <c r="R175" s="346">
        <f t="shared" si="24"/>
        <v>0</v>
      </c>
      <c r="S175" s="346">
        <f t="shared" si="25"/>
        <v>0</v>
      </c>
    </row>
    <row r="176" spans="1:19" x14ac:dyDescent="0.25">
      <c r="A176" s="369"/>
      <c r="B176" s="382"/>
      <c r="C176" s="369"/>
      <c r="D176" s="369"/>
      <c r="E176" s="369"/>
      <c r="F176" s="369"/>
      <c r="G176" s="369"/>
      <c r="H176" s="369"/>
      <c r="I176" s="344">
        <f>IF(B176&gt;Allgemeines!$C$12,0,SUM(C176,E176,G176)-SUM(F176,H176))</f>
        <v>0</v>
      </c>
      <c r="J176" s="346">
        <f>IF(B176&gt;2020,HLOOKUP(Allgemeines!$C$12,$M$32:$S$600,ROW(B176)-31,FALSE)+IF(OR(B176=0,Allgemeines!$C$12&lt;B176),0,I176*1/20),0)</f>
        <v>0</v>
      </c>
      <c r="K176" s="346">
        <f>IF(B176&gt;2020,HLOOKUP(Allgemeines!$C$12,$M$32:$S$600,ROW(B176)-31,FALSE),0)</f>
        <v>0</v>
      </c>
      <c r="L176" s="346">
        <f>+IF(OR(B176=0,Allgemeines!$C$12&lt;B176,B176&lt;Allgemeines!$C$12-19),0,I176*1/20)</f>
        <v>0</v>
      </c>
      <c r="M176" s="346">
        <f t="shared" si="19"/>
        <v>0</v>
      </c>
      <c r="N176" s="346">
        <f t="shared" si="20"/>
        <v>0</v>
      </c>
      <c r="O176" s="346">
        <f t="shared" si="21"/>
        <v>0</v>
      </c>
      <c r="P176" s="346">
        <f t="shared" si="22"/>
        <v>0</v>
      </c>
      <c r="Q176" s="346">
        <f t="shared" si="23"/>
        <v>0</v>
      </c>
      <c r="R176" s="346">
        <f t="shared" si="24"/>
        <v>0</v>
      </c>
      <c r="S176" s="346">
        <f t="shared" si="25"/>
        <v>0</v>
      </c>
    </row>
    <row r="177" spans="1:19" x14ac:dyDescent="0.25">
      <c r="A177" s="369"/>
      <c r="B177" s="382"/>
      <c r="C177" s="369"/>
      <c r="D177" s="369"/>
      <c r="E177" s="369"/>
      <c r="F177" s="369"/>
      <c r="G177" s="369"/>
      <c r="H177" s="369"/>
      <c r="I177" s="344">
        <f>IF(B177&gt;Allgemeines!$C$12,0,SUM(C177,E177,G177)-SUM(F177,H177))</f>
        <v>0</v>
      </c>
      <c r="J177" s="346">
        <f>IF(B177&gt;2020,HLOOKUP(Allgemeines!$C$12,$M$32:$S$600,ROW(B177)-31,FALSE)+IF(OR(B177=0,Allgemeines!$C$12&lt;B177),0,I177*1/20),0)</f>
        <v>0</v>
      </c>
      <c r="K177" s="346">
        <f>IF(B177&gt;2020,HLOOKUP(Allgemeines!$C$12,$M$32:$S$600,ROW(B177)-31,FALSE),0)</f>
        <v>0</v>
      </c>
      <c r="L177" s="346">
        <f>+IF(OR(B177=0,Allgemeines!$C$12&lt;B177,B177&lt;Allgemeines!$C$12-19),0,I177*1/20)</f>
        <v>0</v>
      </c>
      <c r="M177" s="346">
        <f t="shared" si="19"/>
        <v>0</v>
      </c>
      <c r="N177" s="346">
        <f t="shared" si="20"/>
        <v>0</v>
      </c>
      <c r="O177" s="346">
        <f t="shared" si="21"/>
        <v>0</v>
      </c>
      <c r="P177" s="346">
        <f t="shared" si="22"/>
        <v>0</v>
      </c>
      <c r="Q177" s="346">
        <f t="shared" si="23"/>
        <v>0</v>
      </c>
      <c r="R177" s="346">
        <f t="shared" si="24"/>
        <v>0</v>
      </c>
      <c r="S177" s="346">
        <f t="shared" si="25"/>
        <v>0</v>
      </c>
    </row>
    <row r="178" spans="1:19" x14ac:dyDescent="0.25">
      <c r="A178" s="369"/>
      <c r="B178" s="382"/>
      <c r="C178" s="369"/>
      <c r="D178" s="369"/>
      <c r="E178" s="369"/>
      <c r="F178" s="369"/>
      <c r="G178" s="369"/>
      <c r="H178" s="369"/>
      <c r="I178" s="344">
        <f>IF(B178&gt;Allgemeines!$C$12,0,SUM(C178,E178,G178)-SUM(F178,H178))</f>
        <v>0</v>
      </c>
      <c r="J178" s="346">
        <f>IF(B178&gt;2020,HLOOKUP(Allgemeines!$C$12,$M$32:$S$600,ROW(B178)-31,FALSE)+IF(OR(B178=0,Allgemeines!$C$12&lt;B178),0,I178*1/20),0)</f>
        <v>0</v>
      </c>
      <c r="K178" s="346">
        <f>IF(B178&gt;2020,HLOOKUP(Allgemeines!$C$12,$M$32:$S$600,ROW(B178)-31,FALSE),0)</f>
        <v>0</v>
      </c>
      <c r="L178" s="346">
        <f>+IF(OR(B178=0,Allgemeines!$C$12&lt;B178,B178&lt;Allgemeines!$C$12-19),0,I178*1/20)</f>
        <v>0</v>
      </c>
      <c r="M178" s="346">
        <f t="shared" si="19"/>
        <v>0</v>
      </c>
      <c r="N178" s="346">
        <f t="shared" si="20"/>
        <v>0</v>
      </c>
      <c r="O178" s="346">
        <f t="shared" si="21"/>
        <v>0</v>
      </c>
      <c r="P178" s="346">
        <f t="shared" si="22"/>
        <v>0</v>
      </c>
      <c r="Q178" s="346">
        <f t="shared" si="23"/>
        <v>0</v>
      </c>
      <c r="R178" s="346">
        <f t="shared" si="24"/>
        <v>0</v>
      </c>
      <c r="S178" s="346">
        <f t="shared" si="25"/>
        <v>0</v>
      </c>
    </row>
    <row r="179" spans="1:19" x14ac:dyDescent="0.25">
      <c r="A179" s="369"/>
      <c r="B179" s="382"/>
      <c r="C179" s="369"/>
      <c r="D179" s="369"/>
      <c r="E179" s="369"/>
      <c r="F179" s="369"/>
      <c r="G179" s="369"/>
      <c r="H179" s="369"/>
      <c r="I179" s="344">
        <f>IF(B179&gt;Allgemeines!$C$12,0,SUM(C179,E179,G179)-SUM(F179,H179))</f>
        <v>0</v>
      </c>
      <c r="J179" s="346">
        <f>IF(B179&gt;2020,HLOOKUP(Allgemeines!$C$12,$M$32:$S$600,ROW(B179)-31,FALSE)+IF(OR(B179=0,Allgemeines!$C$12&lt;B179),0,I179*1/20),0)</f>
        <v>0</v>
      </c>
      <c r="K179" s="346">
        <f>IF(B179&gt;2020,HLOOKUP(Allgemeines!$C$12,$M$32:$S$600,ROW(B179)-31,FALSE),0)</f>
        <v>0</v>
      </c>
      <c r="L179" s="346">
        <f>+IF(OR(B179=0,Allgemeines!$C$12&lt;B179,B179&lt;Allgemeines!$C$12-19),0,I179*1/20)</f>
        <v>0</v>
      </c>
      <c r="M179" s="346">
        <f t="shared" si="19"/>
        <v>0</v>
      </c>
      <c r="N179" s="346">
        <f t="shared" si="20"/>
        <v>0</v>
      </c>
      <c r="O179" s="346">
        <f t="shared" si="21"/>
        <v>0</v>
      </c>
      <c r="P179" s="346">
        <f t="shared" si="22"/>
        <v>0</v>
      </c>
      <c r="Q179" s="346">
        <f t="shared" si="23"/>
        <v>0</v>
      </c>
      <c r="R179" s="346">
        <f t="shared" si="24"/>
        <v>0</v>
      </c>
      <c r="S179" s="346">
        <f t="shared" si="25"/>
        <v>0</v>
      </c>
    </row>
    <row r="180" spans="1:19" x14ac:dyDescent="0.25">
      <c r="A180" s="369"/>
      <c r="B180" s="382"/>
      <c r="C180" s="369"/>
      <c r="D180" s="369"/>
      <c r="E180" s="369"/>
      <c r="F180" s="369"/>
      <c r="G180" s="369"/>
      <c r="H180" s="369"/>
      <c r="I180" s="344">
        <f>IF(B180&gt;Allgemeines!$C$12,0,SUM(C180,E180,G180)-SUM(F180,H180))</f>
        <v>0</v>
      </c>
      <c r="J180" s="346">
        <f>IF(B180&gt;2020,HLOOKUP(Allgemeines!$C$12,$M$32:$S$600,ROW(B180)-31,FALSE)+IF(OR(B180=0,Allgemeines!$C$12&lt;B180),0,I180*1/20),0)</f>
        <v>0</v>
      </c>
      <c r="K180" s="346">
        <f>IF(B180&gt;2020,HLOOKUP(Allgemeines!$C$12,$M$32:$S$600,ROW(B180)-31,FALSE),0)</f>
        <v>0</v>
      </c>
      <c r="L180" s="346">
        <f>+IF(OR(B180=0,Allgemeines!$C$12&lt;B180,B180&lt;Allgemeines!$C$12-19),0,I180*1/20)</f>
        <v>0</v>
      </c>
      <c r="M180" s="346">
        <f t="shared" si="19"/>
        <v>0</v>
      </c>
      <c r="N180" s="346">
        <f t="shared" si="20"/>
        <v>0</v>
      </c>
      <c r="O180" s="346">
        <f t="shared" si="21"/>
        <v>0</v>
      </c>
      <c r="P180" s="346">
        <f t="shared" si="22"/>
        <v>0</v>
      </c>
      <c r="Q180" s="346">
        <f t="shared" si="23"/>
        <v>0</v>
      </c>
      <c r="R180" s="346">
        <f t="shared" si="24"/>
        <v>0</v>
      </c>
      <c r="S180" s="346">
        <f t="shared" si="25"/>
        <v>0</v>
      </c>
    </row>
    <row r="181" spans="1:19" x14ac:dyDescent="0.25">
      <c r="A181" s="369"/>
      <c r="B181" s="382"/>
      <c r="C181" s="369"/>
      <c r="D181" s="369"/>
      <c r="E181" s="369"/>
      <c r="F181" s="369"/>
      <c r="G181" s="369"/>
      <c r="H181" s="369"/>
      <c r="I181" s="344">
        <f>IF(B181&gt;Allgemeines!$C$12,0,SUM(C181,E181,G181)-SUM(F181,H181))</f>
        <v>0</v>
      </c>
      <c r="J181" s="346">
        <f>IF(B181&gt;2020,HLOOKUP(Allgemeines!$C$12,$M$32:$S$600,ROW(B181)-31,FALSE)+IF(OR(B181=0,Allgemeines!$C$12&lt;B181),0,I181*1/20),0)</f>
        <v>0</v>
      </c>
      <c r="K181" s="346">
        <f>IF(B181&gt;2020,HLOOKUP(Allgemeines!$C$12,$M$32:$S$600,ROW(B181)-31,FALSE),0)</f>
        <v>0</v>
      </c>
      <c r="L181" s="346">
        <f>+IF(OR(B181=0,Allgemeines!$C$12&lt;B181,B181&lt;Allgemeines!$C$12-19),0,I181*1/20)</f>
        <v>0</v>
      </c>
      <c r="M181" s="346">
        <f t="shared" si="19"/>
        <v>0</v>
      </c>
      <c r="N181" s="346">
        <f t="shared" si="20"/>
        <v>0</v>
      </c>
      <c r="O181" s="346">
        <f t="shared" si="21"/>
        <v>0</v>
      </c>
      <c r="P181" s="346">
        <f t="shared" si="22"/>
        <v>0</v>
      </c>
      <c r="Q181" s="346">
        <f t="shared" si="23"/>
        <v>0</v>
      </c>
      <c r="R181" s="346">
        <f t="shared" si="24"/>
        <v>0</v>
      </c>
      <c r="S181" s="346">
        <f t="shared" si="25"/>
        <v>0</v>
      </c>
    </row>
    <row r="182" spans="1:19" x14ac:dyDescent="0.25">
      <c r="A182" s="369"/>
      <c r="B182" s="382"/>
      <c r="C182" s="369"/>
      <c r="D182" s="369"/>
      <c r="E182" s="369"/>
      <c r="F182" s="369"/>
      <c r="G182" s="369"/>
      <c r="H182" s="369"/>
      <c r="I182" s="344">
        <f>IF(B182&gt;Allgemeines!$C$12,0,SUM(C182,E182,G182)-SUM(F182,H182))</f>
        <v>0</v>
      </c>
      <c r="J182" s="346">
        <f>IF(B182&gt;2020,HLOOKUP(Allgemeines!$C$12,$M$32:$S$600,ROW(B182)-31,FALSE)+IF(OR(B182=0,Allgemeines!$C$12&lt;B182),0,I182*1/20),0)</f>
        <v>0</v>
      </c>
      <c r="K182" s="346">
        <f>IF(B182&gt;2020,HLOOKUP(Allgemeines!$C$12,$M$32:$S$600,ROW(B182)-31,FALSE),0)</f>
        <v>0</v>
      </c>
      <c r="L182" s="346">
        <f>+IF(OR(B182=0,Allgemeines!$C$12&lt;B182,B182&lt;Allgemeines!$C$12-19),0,I182*1/20)</f>
        <v>0</v>
      </c>
      <c r="M182" s="346">
        <f t="shared" si="19"/>
        <v>0</v>
      </c>
      <c r="N182" s="346">
        <f t="shared" si="20"/>
        <v>0</v>
      </c>
      <c r="O182" s="346">
        <f t="shared" si="21"/>
        <v>0</v>
      </c>
      <c r="P182" s="346">
        <f t="shared" si="22"/>
        <v>0</v>
      </c>
      <c r="Q182" s="346">
        <f t="shared" si="23"/>
        <v>0</v>
      </c>
      <c r="R182" s="346">
        <f t="shared" si="24"/>
        <v>0</v>
      </c>
      <c r="S182" s="346">
        <f t="shared" si="25"/>
        <v>0</v>
      </c>
    </row>
    <row r="183" spans="1:19" x14ac:dyDescent="0.25">
      <c r="A183" s="369"/>
      <c r="B183" s="382"/>
      <c r="C183" s="369"/>
      <c r="D183" s="369"/>
      <c r="E183" s="369"/>
      <c r="F183" s="369"/>
      <c r="G183" s="369"/>
      <c r="H183" s="369"/>
      <c r="I183" s="344">
        <f>IF(B183&gt;Allgemeines!$C$12,0,SUM(C183,E183,G183)-SUM(F183,H183))</f>
        <v>0</v>
      </c>
      <c r="J183" s="346">
        <f>IF(B183&gt;2020,HLOOKUP(Allgemeines!$C$12,$M$32:$S$600,ROW(B183)-31,FALSE)+IF(OR(B183=0,Allgemeines!$C$12&lt;B183),0,I183*1/20),0)</f>
        <v>0</v>
      </c>
      <c r="K183" s="346">
        <f>IF(B183&gt;2020,HLOOKUP(Allgemeines!$C$12,$M$32:$S$600,ROW(B183)-31,FALSE),0)</f>
        <v>0</v>
      </c>
      <c r="L183" s="346">
        <f>+IF(OR(B183=0,Allgemeines!$C$12&lt;B183,B183&lt;Allgemeines!$C$12-19),0,I183*1/20)</f>
        <v>0</v>
      </c>
      <c r="M183" s="346">
        <f t="shared" si="19"/>
        <v>0</v>
      </c>
      <c r="N183" s="346">
        <f t="shared" si="20"/>
        <v>0</v>
      </c>
      <c r="O183" s="346">
        <f t="shared" si="21"/>
        <v>0</v>
      </c>
      <c r="P183" s="346">
        <f t="shared" si="22"/>
        <v>0</v>
      </c>
      <c r="Q183" s="346">
        <f t="shared" si="23"/>
        <v>0</v>
      </c>
      <c r="R183" s="346">
        <f t="shared" si="24"/>
        <v>0</v>
      </c>
      <c r="S183" s="346">
        <f t="shared" si="25"/>
        <v>0</v>
      </c>
    </row>
    <row r="184" spans="1:19" x14ac:dyDescent="0.25">
      <c r="A184" s="369"/>
      <c r="B184" s="382"/>
      <c r="C184" s="369"/>
      <c r="D184" s="369"/>
      <c r="E184" s="369"/>
      <c r="F184" s="369"/>
      <c r="G184" s="369"/>
      <c r="H184" s="369"/>
      <c r="I184" s="344">
        <f>IF(B184&gt;Allgemeines!$C$12,0,SUM(C184,E184,G184)-SUM(F184,H184))</f>
        <v>0</v>
      </c>
      <c r="J184" s="346">
        <f>IF(B184&gt;2020,HLOOKUP(Allgemeines!$C$12,$M$32:$S$600,ROW(B184)-31,FALSE)+IF(OR(B184=0,Allgemeines!$C$12&lt;B184),0,I184*1/20),0)</f>
        <v>0</v>
      </c>
      <c r="K184" s="346">
        <f>IF(B184&gt;2020,HLOOKUP(Allgemeines!$C$12,$M$32:$S$600,ROW(B184)-31,FALSE),0)</f>
        <v>0</v>
      </c>
      <c r="L184" s="346">
        <f>+IF(OR(B184=0,Allgemeines!$C$12&lt;B184,B184&lt;Allgemeines!$C$12-19),0,I184*1/20)</f>
        <v>0</v>
      </c>
      <c r="M184" s="346">
        <f t="shared" si="19"/>
        <v>0</v>
      </c>
      <c r="N184" s="346">
        <f t="shared" si="20"/>
        <v>0</v>
      </c>
      <c r="O184" s="346">
        <f t="shared" si="21"/>
        <v>0</v>
      </c>
      <c r="P184" s="346">
        <f t="shared" si="22"/>
        <v>0</v>
      </c>
      <c r="Q184" s="346">
        <f t="shared" si="23"/>
        <v>0</v>
      </c>
      <c r="R184" s="346">
        <f t="shared" si="24"/>
        <v>0</v>
      </c>
      <c r="S184" s="346">
        <f t="shared" si="25"/>
        <v>0</v>
      </c>
    </row>
    <row r="185" spans="1:19" x14ac:dyDescent="0.25">
      <c r="A185" s="369"/>
      <c r="B185" s="382"/>
      <c r="C185" s="369"/>
      <c r="D185" s="369"/>
      <c r="E185" s="369"/>
      <c r="F185" s="369"/>
      <c r="G185" s="369"/>
      <c r="H185" s="369"/>
      <c r="I185" s="344">
        <f>IF(B185&gt;Allgemeines!$C$12,0,SUM(C185,E185,G185)-SUM(F185,H185))</f>
        <v>0</v>
      </c>
      <c r="J185" s="346">
        <f>IF(B185&gt;2020,HLOOKUP(Allgemeines!$C$12,$M$32:$S$600,ROW(B185)-31,FALSE)+IF(OR(B185=0,Allgemeines!$C$12&lt;B185),0,I185*1/20),0)</f>
        <v>0</v>
      </c>
      <c r="K185" s="346">
        <f>IF(B185&gt;2020,HLOOKUP(Allgemeines!$C$12,$M$32:$S$600,ROW(B185)-31,FALSE),0)</f>
        <v>0</v>
      </c>
      <c r="L185" s="346">
        <f>+IF(OR(B185=0,Allgemeines!$C$12&lt;B185,B185&lt;Allgemeines!$C$12-19),0,I185*1/20)</f>
        <v>0</v>
      </c>
      <c r="M185" s="346">
        <f t="shared" si="19"/>
        <v>0</v>
      </c>
      <c r="N185" s="346">
        <f t="shared" si="20"/>
        <v>0</v>
      </c>
      <c r="O185" s="346">
        <f t="shared" si="21"/>
        <v>0</v>
      </c>
      <c r="P185" s="346">
        <f t="shared" si="22"/>
        <v>0</v>
      </c>
      <c r="Q185" s="346">
        <f t="shared" si="23"/>
        <v>0</v>
      </c>
      <c r="R185" s="346">
        <f t="shared" si="24"/>
        <v>0</v>
      </c>
      <c r="S185" s="346">
        <f t="shared" si="25"/>
        <v>0</v>
      </c>
    </row>
    <row r="186" spans="1:19" x14ac:dyDescent="0.25">
      <c r="A186" s="369"/>
      <c r="B186" s="382"/>
      <c r="C186" s="369"/>
      <c r="D186" s="369"/>
      <c r="E186" s="369"/>
      <c r="F186" s="369"/>
      <c r="G186" s="369"/>
      <c r="H186" s="369"/>
      <c r="I186" s="344">
        <f>IF(B186&gt;Allgemeines!$C$12,0,SUM(C186,E186,G186)-SUM(F186,H186))</f>
        <v>0</v>
      </c>
      <c r="J186" s="346">
        <f>IF(B186&gt;2020,HLOOKUP(Allgemeines!$C$12,$M$32:$S$600,ROW(B186)-31,FALSE)+IF(OR(B186=0,Allgemeines!$C$12&lt;B186),0,I186*1/20),0)</f>
        <v>0</v>
      </c>
      <c r="K186" s="346">
        <f>IF(B186&gt;2020,HLOOKUP(Allgemeines!$C$12,$M$32:$S$600,ROW(B186)-31,FALSE),0)</f>
        <v>0</v>
      </c>
      <c r="L186" s="346">
        <f>+IF(OR(B186=0,Allgemeines!$C$12&lt;B186,B186&lt;Allgemeines!$C$12-19),0,I186*1/20)</f>
        <v>0</v>
      </c>
      <c r="M186" s="346">
        <f t="shared" si="19"/>
        <v>0</v>
      </c>
      <c r="N186" s="346">
        <f t="shared" si="20"/>
        <v>0</v>
      </c>
      <c r="O186" s="346">
        <f t="shared" si="21"/>
        <v>0</v>
      </c>
      <c r="P186" s="346">
        <f t="shared" si="22"/>
        <v>0</v>
      </c>
      <c r="Q186" s="346">
        <f t="shared" si="23"/>
        <v>0</v>
      </c>
      <c r="R186" s="346">
        <f t="shared" si="24"/>
        <v>0</v>
      </c>
      <c r="S186" s="346">
        <f t="shared" si="25"/>
        <v>0</v>
      </c>
    </row>
    <row r="187" spans="1:19" x14ac:dyDescent="0.25">
      <c r="A187" s="369"/>
      <c r="B187" s="382"/>
      <c r="C187" s="369"/>
      <c r="D187" s="369"/>
      <c r="E187" s="369"/>
      <c r="F187" s="369"/>
      <c r="G187" s="369"/>
      <c r="H187" s="369"/>
      <c r="I187" s="344">
        <f>IF(B187&gt;Allgemeines!$C$12,0,SUM(C187,E187,G187)-SUM(F187,H187))</f>
        <v>0</v>
      </c>
      <c r="J187" s="346">
        <f>IF(B187&gt;2020,HLOOKUP(Allgemeines!$C$12,$M$32:$S$600,ROW(B187)-31,FALSE)+IF(OR(B187=0,Allgemeines!$C$12&lt;B187),0,I187*1/20),0)</f>
        <v>0</v>
      </c>
      <c r="K187" s="346">
        <f>IF(B187&gt;2020,HLOOKUP(Allgemeines!$C$12,$M$32:$S$600,ROW(B187)-31,FALSE),0)</f>
        <v>0</v>
      </c>
      <c r="L187" s="346">
        <f>+IF(OR(B187=0,Allgemeines!$C$12&lt;B187,B187&lt;Allgemeines!$C$12-19),0,I187*1/20)</f>
        <v>0</v>
      </c>
      <c r="M187" s="346">
        <f t="shared" si="19"/>
        <v>0</v>
      </c>
      <c r="N187" s="346">
        <f t="shared" si="20"/>
        <v>0</v>
      </c>
      <c r="O187" s="346">
        <f t="shared" si="21"/>
        <v>0</v>
      </c>
      <c r="P187" s="346">
        <f t="shared" si="22"/>
        <v>0</v>
      </c>
      <c r="Q187" s="346">
        <f t="shared" si="23"/>
        <v>0</v>
      </c>
      <c r="R187" s="346">
        <f t="shared" si="24"/>
        <v>0</v>
      </c>
      <c r="S187" s="346">
        <f t="shared" si="25"/>
        <v>0</v>
      </c>
    </row>
    <row r="188" spans="1:19" x14ac:dyDescent="0.25">
      <c r="A188" s="369"/>
      <c r="B188" s="382"/>
      <c r="C188" s="369"/>
      <c r="D188" s="369"/>
      <c r="E188" s="369"/>
      <c r="F188" s="369"/>
      <c r="G188" s="369"/>
      <c r="H188" s="369"/>
      <c r="I188" s="344">
        <f>IF(B188&gt;Allgemeines!$C$12,0,SUM(C188,E188,G188)-SUM(F188,H188))</f>
        <v>0</v>
      </c>
      <c r="J188" s="346">
        <f>IF(B188&gt;2020,HLOOKUP(Allgemeines!$C$12,$M$32:$S$600,ROW(B188)-31,FALSE)+IF(OR(B188=0,Allgemeines!$C$12&lt;B188),0,I188*1/20),0)</f>
        <v>0</v>
      </c>
      <c r="K188" s="346">
        <f>IF(B188&gt;2020,HLOOKUP(Allgemeines!$C$12,$M$32:$S$600,ROW(B188)-31,FALSE),0)</f>
        <v>0</v>
      </c>
      <c r="L188" s="346">
        <f>+IF(OR(B188=0,Allgemeines!$C$12&lt;B188,B188&lt;Allgemeines!$C$12-19),0,I188*1/20)</f>
        <v>0</v>
      </c>
      <c r="M188" s="346">
        <f t="shared" si="19"/>
        <v>0</v>
      </c>
      <c r="N188" s="346">
        <f t="shared" si="20"/>
        <v>0</v>
      </c>
      <c r="O188" s="346">
        <f t="shared" si="21"/>
        <v>0</v>
      </c>
      <c r="P188" s="346">
        <f t="shared" si="22"/>
        <v>0</v>
      </c>
      <c r="Q188" s="346">
        <f t="shared" si="23"/>
        <v>0</v>
      </c>
      <c r="R188" s="346">
        <f t="shared" si="24"/>
        <v>0</v>
      </c>
      <c r="S188" s="346">
        <f t="shared" si="25"/>
        <v>0</v>
      </c>
    </row>
    <row r="189" spans="1:19" x14ac:dyDescent="0.25">
      <c r="A189" s="369"/>
      <c r="B189" s="382"/>
      <c r="C189" s="369"/>
      <c r="D189" s="369"/>
      <c r="E189" s="369"/>
      <c r="F189" s="369"/>
      <c r="G189" s="369"/>
      <c r="H189" s="369"/>
      <c r="I189" s="344">
        <f>IF(B189&gt;Allgemeines!$C$12,0,SUM(C189,E189,G189)-SUM(F189,H189))</f>
        <v>0</v>
      </c>
      <c r="J189" s="346">
        <f>IF(B189&gt;2020,HLOOKUP(Allgemeines!$C$12,$M$32:$S$600,ROW(B189)-31,FALSE)+IF(OR(B189=0,Allgemeines!$C$12&lt;B189),0,I189*1/20),0)</f>
        <v>0</v>
      </c>
      <c r="K189" s="346">
        <f>IF(B189&gt;2020,HLOOKUP(Allgemeines!$C$12,$M$32:$S$600,ROW(B189)-31,FALSE),0)</f>
        <v>0</v>
      </c>
      <c r="L189" s="346">
        <f>+IF(OR(B189=0,Allgemeines!$C$12&lt;B189,B189&lt;Allgemeines!$C$12-19),0,I189*1/20)</f>
        <v>0</v>
      </c>
      <c r="M189" s="346">
        <f t="shared" si="19"/>
        <v>0</v>
      </c>
      <c r="N189" s="346">
        <f t="shared" si="20"/>
        <v>0</v>
      </c>
      <c r="O189" s="346">
        <f t="shared" si="21"/>
        <v>0</v>
      </c>
      <c r="P189" s="346">
        <f t="shared" si="22"/>
        <v>0</v>
      </c>
      <c r="Q189" s="346">
        <f t="shared" si="23"/>
        <v>0</v>
      </c>
      <c r="R189" s="346">
        <f t="shared" si="24"/>
        <v>0</v>
      </c>
      <c r="S189" s="346">
        <f t="shared" si="25"/>
        <v>0</v>
      </c>
    </row>
    <row r="190" spans="1:19" x14ac:dyDescent="0.25">
      <c r="A190" s="369"/>
      <c r="B190" s="382"/>
      <c r="C190" s="369"/>
      <c r="D190" s="369"/>
      <c r="E190" s="369"/>
      <c r="F190" s="369"/>
      <c r="G190" s="369"/>
      <c r="H190" s="369"/>
      <c r="I190" s="344">
        <f>IF(B190&gt;Allgemeines!$C$12,0,SUM(C190,E190,G190)-SUM(F190,H190))</f>
        <v>0</v>
      </c>
      <c r="J190" s="346">
        <f>IF(B190&gt;2020,HLOOKUP(Allgemeines!$C$12,$M$32:$S$600,ROW(B190)-31,FALSE)+IF(OR(B190=0,Allgemeines!$C$12&lt;B190),0,I190*1/20),0)</f>
        <v>0</v>
      </c>
      <c r="K190" s="346">
        <f>IF(B190&gt;2020,HLOOKUP(Allgemeines!$C$12,$M$32:$S$600,ROW(B190)-31,FALSE),0)</f>
        <v>0</v>
      </c>
      <c r="L190" s="346">
        <f>+IF(OR(B190=0,Allgemeines!$C$12&lt;B190,B190&lt;Allgemeines!$C$12-19),0,I190*1/20)</f>
        <v>0</v>
      </c>
      <c r="M190" s="346">
        <f t="shared" si="19"/>
        <v>0</v>
      </c>
      <c r="N190" s="346">
        <f t="shared" si="20"/>
        <v>0</v>
      </c>
      <c r="O190" s="346">
        <f t="shared" si="21"/>
        <v>0</v>
      </c>
      <c r="P190" s="346">
        <f t="shared" si="22"/>
        <v>0</v>
      </c>
      <c r="Q190" s="346">
        <f t="shared" si="23"/>
        <v>0</v>
      </c>
      <c r="R190" s="346">
        <f t="shared" si="24"/>
        <v>0</v>
      </c>
      <c r="S190" s="346">
        <f t="shared" si="25"/>
        <v>0</v>
      </c>
    </row>
    <row r="191" spans="1:19" x14ac:dyDescent="0.25">
      <c r="A191" s="369"/>
      <c r="B191" s="382"/>
      <c r="C191" s="369"/>
      <c r="D191" s="369"/>
      <c r="E191" s="369"/>
      <c r="F191" s="369"/>
      <c r="G191" s="369"/>
      <c r="H191" s="369"/>
      <c r="I191" s="344">
        <f>IF(B191&gt;Allgemeines!$C$12,0,SUM(C191,E191,G191)-SUM(F191,H191))</f>
        <v>0</v>
      </c>
      <c r="J191" s="346">
        <f>IF(B191&gt;2020,HLOOKUP(Allgemeines!$C$12,$M$32:$S$600,ROW(B191)-31,FALSE)+IF(OR(B191=0,Allgemeines!$C$12&lt;B191),0,I191*1/20),0)</f>
        <v>0</v>
      </c>
      <c r="K191" s="346">
        <f>IF(B191&gt;2020,HLOOKUP(Allgemeines!$C$12,$M$32:$S$600,ROW(B191)-31,FALSE),0)</f>
        <v>0</v>
      </c>
      <c r="L191" s="346">
        <f>+IF(OR(B191=0,Allgemeines!$C$12&lt;B191,B191&lt;Allgemeines!$C$12-19),0,I191*1/20)</f>
        <v>0</v>
      </c>
      <c r="M191" s="346">
        <f t="shared" si="19"/>
        <v>0</v>
      </c>
      <c r="N191" s="346">
        <f t="shared" si="20"/>
        <v>0</v>
      </c>
      <c r="O191" s="346">
        <f t="shared" si="21"/>
        <v>0</v>
      </c>
      <c r="P191" s="346">
        <f t="shared" si="22"/>
        <v>0</v>
      </c>
      <c r="Q191" s="346">
        <f t="shared" si="23"/>
        <v>0</v>
      </c>
      <c r="R191" s="346">
        <f t="shared" si="24"/>
        <v>0</v>
      </c>
      <c r="S191" s="346">
        <f t="shared" si="25"/>
        <v>0</v>
      </c>
    </row>
    <row r="192" spans="1:19" x14ac:dyDescent="0.25">
      <c r="A192" s="369"/>
      <c r="B192" s="382"/>
      <c r="C192" s="369"/>
      <c r="D192" s="369"/>
      <c r="E192" s="369"/>
      <c r="F192" s="369"/>
      <c r="G192" s="369"/>
      <c r="H192" s="369"/>
      <c r="I192" s="344">
        <f>IF(B192&gt;Allgemeines!$C$12,0,SUM(C192,E192,G192)-SUM(F192,H192))</f>
        <v>0</v>
      </c>
      <c r="J192" s="346">
        <f>IF(B192&gt;2020,HLOOKUP(Allgemeines!$C$12,$M$32:$S$600,ROW(B192)-31,FALSE)+IF(OR(B192=0,Allgemeines!$C$12&lt;B192),0,I192*1/20),0)</f>
        <v>0</v>
      </c>
      <c r="K192" s="346">
        <f>IF(B192&gt;2020,HLOOKUP(Allgemeines!$C$12,$M$32:$S$600,ROW(B192)-31,FALSE),0)</f>
        <v>0</v>
      </c>
      <c r="L192" s="346">
        <f>+IF(OR(B192=0,Allgemeines!$C$12&lt;B192,B192&lt;Allgemeines!$C$12-19),0,I192*1/20)</f>
        <v>0</v>
      </c>
      <c r="M192" s="346">
        <f t="shared" si="19"/>
        <v>0</v>
      </c>
      <c r="N192" s="346">
        <f t="shared" si="20"/>
        <v>0</v>
      </c>
      <c r="O192" s="346">
        <f t="shared" si="21"/>
        <v>0</v>
      </c>
      <c r="P192" s="346">
        <f t="shared" si="22"/>
        <v>0</v>
      </c>
      <c r="Q192" s="346">
        <f t="shared" si="23"/>
        <v>0</v>
      </c>
      <c r="R192" s="346">
        <f t="shared" si="24"/>
        <v>0</v>
      </c>
      <c r="S192" s="346">
        <f t="shared" si="25"/>
        <v>0</v>
      </c>
    </row>
    <row r="193" spans="1:19" x14ac:dyDescent="0.25">
      <c r="A193" s="369"/>
      <c r="B193" s="382"/>
      <c r="C193" s="369"/>
      <c r="D193" s="369"/>
      <c r="E193" s="369"/>
      <c r="F193" s="369"/>
      <c r="G193" s="369"/>
      <c r="H193" s="369"/>
      <c r="I193" s="344">
        <f>IF(B193&gt;Allgemeines!$C$12,0,SUM(C193,E193,G193)-SUM(F193,H193))</f>
        <v>0</v>
      </c>
      <c r="J193" s="346">
        <f>IF(B193&gt;2020,HLOOKUP(Allgemeines!$C$12,$M$32:$S$600,ROW(B193)-31,FALSE)+IF(OR(B193=0,Allgemeines!$C$12&lt;B193),0,I193*1/20),0)</f>
        <v>0</v>
      </c>
      <c r="K193" s="346">
        <f>IF(B193&gt;2020,HLOOKUP(Allgemeines!$C$12,$M$32:$S$600,ROW(B193)-31,FALSE),0)</f>
        <v>0</v>
      </c>
      <c r="L193" s="346">
        <f>+IF(OR(B193=0,Allgemeines!$C$12&lt;B193,B193&lt;Allgemeines!$C$12-19),0,I193*1/20)</f>
        <v>0</v>
      </c>
      <c r="M193" s="346">
        <f t="shared" si="19"/>
        <v>0</v>
      </c>
      <c r="N193" s="346">
        <f t="shared" si="20"/>
        <v>0</v>
      </c>
      <c r="O193" s="346">
        <f t="shared" si="21"/>
        <v>0</v>
      </c>
      <c r="P193" s="346">
        <f t="shared" si="22"/>
        <v>0</v>
      </c>
      <c r="Q193" s="346">
        <f t="shared" si="23"/>
        <v>0</v>
      </c>
      <c r="R193" s="346">
        <f t="shared" si="24"/>
        <v>0</v>
      </c>
      <c r="S193" s="346">
        <f t="shared" si="25"/>
        <v>0</v>
      </c>
    </row>
    <row r="194" spans="1:19" x14ac:dyDescent="0.25">
      <c r="A194" s="369"/>
      <c r="B194" s="382"/>
      <c r="C194" s="369"/>
      <c r="D194" s="369"/>
      <c r="E194" s="369"/>
      <c r="F194" s="369"/>
      <c r="G194" s="369"/>
      <c r="H194" s="369"/>
      <c r="I194" s="344">
        <f>IF(B194&gt;Allgemeines!$C$12,0,SUM(C194,E194,G194)-SUM(F194,H194))</f>
        <v>0</v>
      </c>
      <c r="J194" s="346">
        <f>IF(B194&gt;2020,HLOOKUP(Allgemeines!$C$12,$M$32:$S$600,ROW(B194)-31,FALSE)+IF(OR(B194=0,Allgemeines!$C$12&lt;B194),0,I194*1/20),0)</f>
        <v>0</v>
      </c>
      <c r="K194" s="346">
        <f>IF(B194&gt;2020,HLOOKUP(Allgemeines!$C$12,$M$32:$S$600,ROW(B194)-31,FALSE),0)</f>
        <v>0</v>
      </c>
      <c r="L194" s="346">
        <f>+IF(OR(B194=0,Allgemeines!$C$12&lt;B194,B194&lt;Allgemeines!$C$12-19),0,I194*1/20)</f>
        <v>0</v>
      </c>
      <c r="M194" s="346">
        <f t="shared" si="19"/>
        <v>0</v>
      </c>
      <c r="N194" s="346">
        <f t="shared" si="20"/>
        <v>0</v>
      </c>
      <c r="O194" s="346">
        <f t="shared" si="21"/>
        <v>0</v>
      </c>
      <c r="P194" s="346">
        <f t="shared" si="22"/>
        <v>0</v>
      </c>
      <c r="Q194" s="346">
        <f t="shared" si="23"/>
        <v>0</v>
      </c>
      <c r="R194" s="346">
        <f t="shared" si="24"/>
        <v>0</v>
      </c>
      <c r="S194" s="346">
        <f t="shared" si="25"/>
        <v>0</v>
      </c>
    </row>
    <row r="195" spans="1:19" x14ac:dyDescent="0.25">
      <c r="A195" s="369"/>
      <c r="B195" s="382"/>
      <c r="C195" s="369"/>
      <c r="D195" s="369"/>
      <c r="E195" s="369"/>
      <c r="F195" s="369"/>
      <c r="G195" s="369"/>
      <c r="H195" s="369"/>
      <c r="I195" s="344">
        <f>IF(B195&gt;Allgemeines!$C$12,0,SUM(C195,E195,G195)-SUM(F195,H195))</f>
        <v>0</v>
      </c>
      <c r="J195" s="346">
        <f>IF(B195&gt;2020,HLOOKUP(Allgemeines!$C$12,$M$32:$S$600,ROW(B195)-31,FALSE)+IF(OR(B195=0,Allgemeines!$C$12&lt;B195),0,I195*1/20),0)</f>
        <v>0</v>
      </c>
      <c r="K195" s="346">
        <f>IF(B195&gt;2020,HLOOKUP(Allgemeines!$C$12,$M$32:$S$600,ROW(B195)-31,FALSE),0)</f>
        <v>0</v>
      </c>
      <c r="L195" s="346">
        <f>+IF(OR(B195=0,Allgemeines!$C$12&lt;B195,B195&lt;Allgemeines!$C$12-19),0,I195*1/20)</f>
        <v>0</v>
      </c>
      <c r="M195" s="346">
        <f t="shared" si="19"/>
        <v>0</v>
      </c>
      <c r="N195" s="346">
        <f t="shared" si="20"/>
        <v>0</v>
      </c>
      <c r="O195" s="346">
        <f t="shared" si="21"/>
        <v>0</v>
      </c>
      <c r="P195" s="346">
        <f t="shared" si="22"/>
        <v>0</v>
      </c>
      <c r="Q195" s="346">
        <f t="shared" si="23"/>
        <v>0</v>
      </c>
      <c r="R195" s="346">
        <f t="shared" si="24"/>
        <v>0</v>
      </c>
      <c r="S195" s="346">
        <f t="shared" si="25"/>
        <v>0</v>
      </c>
    </row>
    <row r="196" spans="1:19" x14ac:dyDescent="0.25">
      <c r="A196" s="369"/>
      <c r="B196" s="382"/>
      <c r="C196" s="369"/>
      <c r="D196" s="369"/>
      <c r="E196" s="369"/>
      <c r="F196" s="369"/>
      <c r="G196" s="369"/>
      <c r="H196" s="369"/>
      <c r="I196" s="344">
        <f>IF(B196&gt;Allgemeines!$C$12,0,SUM(C196,E196,G196)-SUM(F196,H196))</f>
        <v>0</v>
      </c>
      <c r="J196" s="346">
        <f>IF(B196&gt;2020,HLOOKUP(Allgemeines!$C$12,$M$32:$S$600,ROW(B196)-31,FALSE)+IF(OR(B196=0,Allgemeines!$C$12&lt;B196),0,I196*1/20),0)</f>
        <v>0</v>
      </c>
      <c r="K196" s="346">
        <f>IF(B196&gt;2020,HLOOKUP(Allgemeines!$C$12,$M$32:$S$600,ROW(B196)-31,FALSE),0)</f>
        <v>0</v>
      </c>
      <c r="L196" s="346">
        <f>+IF(OR(B196=0,Allgemeines!$C$12&lt;B196,B196&lt;Allgemeines!$C$12-19),0,I196*1/20)</f>
        <v>0</v>
      </c>
      <c r="M196" s="346">
        <f t="shared" si="19"/>
        <v>0</v>
      </c>
      <c r="N196" s="346">
        <f t="shared" si="20"/>
        <v>0</v>
      </c>
      <c r="O196" s="346">
        <f t="shared" si="21"/>
        <v>0</v>
      </c>
      <c r="P196" s="346">
        <f t="shared" si="22"/>
        <v>0</v>
      </c>
      <c r="Q196" s="346">
        <f t="shared" si="23"/>
        <v>0</v>
      </c>
      <c r="R196" s="346">
        <f t="shared" si="24"/>
        <v>0</v>
      </c>
      <c r="S196" s="346">
        <f t="shared" si="25"/>
        <v>0</v>
      </c>
    </row>
    <row r="197" spans="1:19" x14ac:dyDescent="0.25">
      <c r="A197" s="369"/>
      <c r="B197" s="382"/>
      <c r="C197" s="369"/>
      <c r="D197" s="369"/>
      <c r="E197" s="369"/>
      <c r="F197" s="369"/>
      <c r="G197" s="369"/>
      <c r="H197" s="369"/>
      <c r="I197" s="344">
        <f>IF(B197&gt;Allgemeines!$C$12,0,SUM(C197,E197,G197)-SUM(F197,H197))</f>
        <v>0</v>
      </c>
      <c r="J197" s="346">
        <f>IF(B197&gt;2020,HLOOKUP(Allgemeines!$C$12,$M$32:$S$600,ROW(B197)-31,FALSE)+IF(OR(B197=0,Allgemeines!$C$12&lt;B197),0,I197*1/20),0)</f>
        <v>0</v>
      </c>
      <c r="K197" s="346">
        <f>IF(B197&gt;2020,HLOOKUP(Allgemeines!$C$12,$M$32:$S$600,ROW(B197)-31,FALSE),0)</f>
        <v>0</v>
      </c>
      <c r="L197" s="346">
        <f>+IF(OR(B197=0,Allgemeines!$C$12&lt;B197,B197&lt;Allgemeines!$C$12-19),0,I197*1/20)</f>
        <v>0</v>
      </c>
      <c r="M197" s="346">
        <f t="shared" si="19"/>
        <v>0</v>
      </c>
      <c r="N197" s="346">
        <f t="shared" si="20"/>
        <v>0</v>
      </c>
      <c r="O197" s="346">
        <f t="shared" si="21"/>
        <v>0</v>
      </c>
      <c r="P197" s="346">
        <f t="shared" si="22"/>
        <v>0</v>
      </c>
      <c r="Q197" s="346">
        <f t="shared" si="23"/>
        <v>0</v>
      </c>
      <c r="R197" s="346">
        <f t="shared" si="24"/>
        <v>0</v>
      </c>
      <c r="S197" s="346">
        <f t="shared" si="25"/>
        <v>0</v>
      </c>
    </row>
    <row r="198" spans="1:19" x14ac:dyDescent="0.25">
      <c r="A198" s="369"/>
      <c r="B198" s="382"/>
      <c r="C198" s="369"/>
      <c r="D198" s="369"/>
      <c r="E198" s="369"/>
      <c r="F198" s="369"/>
      <c r="G198" s="369"/>
      <c r="H198" s="369"/>
      <c r="I198" s="344">
        <f>IF(B198&gt;Allgemeines!$C$12,0,SUM(C198,E198,G198)-SUM(F198,H198))</f>
        <v>0</v>
      </c>
      <c r="J198" s="346">
        <f>IF(B198&gt;2020,HLOOKUP(Allgemeines!$C$12,$M$32:$S$600,ROW(B198)-31,FALSE)+IF(OR(B198=0,Allgemeines!$C$12&lt;B198),0,I198*1/20),0)</f>
        <v>0</v>
      </c>
      <c r="K198" s="346">
        <f>IF(B198&gt;2020,HLOOKUP(Allgemeines!$C$12,$M$32:$S$600,ROW(B198)-31,FALSE),0)</f>
        <v>0</v>
      </c>
      <c r="L198" s="346">
        <f>+IF(OR(B198=0,Allgemeines!$C$12&lt;B198,B198&lt;Allgemeines!$C$12-19),0,I198*1/20)</f>
        <v>0</v>
      </c>
      <c r="M198" s="346">
        <f t="shared" si="19"/>
        <v>0</v>
      </c>
      <c r="N198" s="346">
        <f t="shared" si="20"/>
        <v>0</v>
      </c>
      <c r="O198" s="346">
        <f t="shared" si="21"/>
        <v>0</v>
      </c>
      <c r="P198" s="346">
        <f t="shared" si="22"/>
        <v>0</v>
      </c>
      <c r="Q198" s="346">
        <f t="shared" si="23"/>
        <v>0</v>
      </c>
      <c r="R198" s="346">
        <f t="shared" si="24"/>
        <v>0</v>
      </c>
      <c r="S198" s="346">
        <f t="shared" si="25"/>
        <v>0</v>
      </c>
    </row>
    <row r="199" spans="1:19" x14ac:dyDescent="0.25">
      <c r="A199" s="369"/>
      <c r="B199" s="382"/>
      <c r="C199" s="369"/>
      <c r="D199" s="369"/>
      <c r="E199" s="369"/>
      <c r="F199" s="369"/>
      <c r="G199" s="369"/>
      <c r="H199" s="369"/>
      <c r="I199" s="344">
        <f>IF(B199&gt;Allgemeines!$C$12,0,SUM(C199,E199,G199)-SUM(F199,H199))</f>
        <v>0</v>
      </c>
      <c r="J199" s="346">
        <f>IF(B199&gt;2020,HLOOKUP(Allgemeines!$C$12,$M$32:$S$600,ROW(B199)-31,FALSE)+IF(OR(B199=0,Allgemeines!$C$12&lt;B199),0,I199*1/20),0)</f>
        <v>0</v>
      </c>
      <c r="K199" s="346">
        <f>IF(B199&gt;2020,HLOOKUP(Allgemeines!$C$12,$M$32:$S$600,ROW(B199)-31,FALSE),0)</f>
        <v>0</v>
      </c>
      <c r="L199" s="346">
        <f>+IF(OR(B199=0,Allgemeines!$C$12&lt;B199,B199&lt;Allgemeines!$C$12-19),0,I199*1/20)</f>
        <v>0</v>
      </c>
      <c r="M199" s="346">
        <f t="shared" si="19"/>
        <v>0</v>
      </c>
      <c r="N199" s="346">
        <f t="shared" si="20"/>
        <v>0</v>
      </c>
      <c r="O199" s="346">
        <f t="shared" si="21"/>
        <v>0</v>
      </c>
      <c r="P199" s="346">
        <f t="shared" si="22"/>
        <v>0</v>
      </c>
      <c r="Q199" s="346">
        <f t="shared" si="23"/>
        <v>0</v>
      </c>
      <c r="R199" s="346">
        <f t="shared" si="24"/>
        <v>0</v>
      </c>
      <c r="S199" s="346">
        <f t="shared" si="25"/>
        <v>0</v>
      </c>
    </row>
    <row r="200" spans="1:19" x14ac:dyDescent="0.25">
      <c r="A200" s="369"/>
      <c r="B200" s="382"/>
      <c r="C200" s="369"/>
      <c r="D200" s="369"/>
      <c r="E200" s="369"/>
      <c r="F200" s="369"/>
      <c r="G200" s="369"/>
      <c r="H200" s="369"/>
      <c r="I200" s="344">
        <f>IF(B200&gt;Allgemeines!$C$12,0,SUM(C200,E200,G200)-SUM(F200,H200))</f>
        <v>0</v>
      </c>
      <c r="J200" s="346">
        <f>IF(B200&gt;2020,HLOOKUP(Allgemeines!$C$12,$M$32:$S$600,ROW(B200)-31,FALSE)+IF(OR(B200=0,Allgemeines!$C$12&lt;B200),0,I200*1/20),0)</f>
        <v>0</v>
      </c>
      <c r="K200" s="346">
        <f>IF(B200&gt;2020,HLOOKUP(Allgemeines!$C$12,$M$32:$S$600,ROW(B200)-31,FALSE),0)</f>
        <v>0</v>
      </c>
      <c r="L200" s="346">
        <f>+IF(OR(B200=0,Allgemeines!$C$12&lt;B200,B200&lt;Allgemeines!$C$12-19),0,I200*1/20)</f>
        <v>0</v>
      </c>
      <c r="M200" s="346">
        <f t="shared" si="19"/>
        <v>0</v>
      </c>
      <c r="N200" s="346">
        <f t="shared" si="20"/>
        <v>0</v>
      </c>
      <c r="O200" s="346">
        <f t="shared" si="21"/>
        <v>0</v>
      </c>
      <c r="P200" s="346">
        <f t="shared" si="22"/>
        <v>0</v>
      </c>
      <c r="Q200" s="346">
        <f t="shared" si="23"/>
        <v>0</v>
      </c>
      <c r="R200" s="346">
        <f t="shared" si="24"/>
        <v>0</v>
      </c>
      <c r="S200" s="346">
        <f t="shared" si="25"/>
        <v>0</v>
      </c>
    </row>
    <row r="201" spans="1:19" x14ac:dyDescent="0.25">
      <c r="A201" s="369"/>
      <c r="B201" s="382"/>
      <c r="C201" s="369"/>
      <c r="D201" s="369"/>
      <c r="E201" s="369"/>
      <c r="F201" s="369"/>
      <c r="G201" s="369"/>
      <c r="H201" s="369"/>
      <c r="I201" s="344">
        <f>IF(B201&gt;Allgemeines!$C$12,0,SUM(C201,E201,G201)-SUM(F201,H201))</f>
        <v>0</v>
      </c>
      <c r="J201" s="346">
        <f>IF(B201&gt;2020,HLOOKUP(Allgemeines!$C$12,$M$32:$S$600,ROW(B201)-31,FALSE)+IF(OR(B201=0,Allgemeines!$C$12&lt;B201),0,I201*1/20),0)</f>
        <v>0</v>
      </c>
      <c r="K201" s="346">
        <f>IF(B201&gt;2020,HLOOKUP(Allgemeines!$C$12,$M$32:$S$600,ROW(B201)-31,FALSE),0)</f>
        <v>0</v>
      </c>
      <c r="L201" s="346">
        <f>+IF(OR(B201=0,Allgemeines!$C$12&lt;B201,B201&lt;Allgemeines!$C$12-19),0,I201*1/20)</f>
        <v>0</v>
      </c>
      <c r="M201" s="346">
        <f t="shared" si="19"/>
        <v>0</v>
      </c>
      <c r="N201" s="346">
        <f t="shared" si="20"/>
        <v>0</v>
      </c>
      <c r="O201" s="346">
        <f t="shared" si="21"/>
        <v>0</v>
      </c>
      <c r="P201" s="346">
        <f t="shared" si="22"/>
        <v>0</v>
      </c>
      <c r="Q201" s="346">
        <f t="shared" si="23"/>
        <v>0</v>
      </c>
      <c r="R201" s="346">
        <f t="shared" si="24"/>
        <v>0</v>
      </c>
      <c r="S201" s="346">
        <f t="shared" si="25"/>
        <v>0</v>
      </c>
    </row>
    <row r="202" spans="1:19" x14ac:dyDescent="0.25">
      <c r="A202" s="369"/>
      <c r="B202" s="382"/>
      <c r="C202" s="369"/>
      <c r="D202" s="369"/>
      <c r="E202" s="369"/>
      <c r="F202" s="369"/>
      <c r="G202" s="369"/>
      <c r="H202" s="369"/>
      <c r="I202" s="344">
        <f>IF(B202&gt;Allgemeines!$C$12,0,SUM(C202,E202,G202)-SUM(F202,H202))</f>
        <v>0</v>
      </c>
      <c r="J202" s="346">
        <f>IF(B202&gt;2020,HLOOKUP(Allgemeines!$C$12,$M$32:$S$600,ROW(B202)-31,FALSE)+IF(OR(B202=0,Allgemeines!$C$12&lt;B202),0,I202*1/20),0)</f>
        <v>0</v>
      </c>
      <c r="K202" s="346">
        <f>IF(B202&gt;2020,HLOOKUP(Allgemeines!$C$12,$M$32:$S$600,ROW(B202)-31,FALSE),0)</f>
        <v>0</v>
      </c>
      <c r="L202" s="346">
        <f>+IF(OR(B202=0,Allgemeines!$C$12&lt;B202,B202&lt;Allgemeines!$C$12-19),0,I202*1/20)</f>
        <v>0</v>
      </c>
      <c r="M202" s="346">
        <f t="shared" si="19"/>
        <v>0</v>
      </c>
      <c r="N202" s="346">
        <f t="shared" si="20"/>
        <v>0</v>
      </c>
      <c r="O202" s="346">
        <f t="shared" si="21"/>
        <v>0</v>
      </c>
      <c r="P202" s="346">
        <f t="shared" si="22"/>
        <v>0</v>
      </c>
      <c r="Q202" s="346">
        <f t="shared" si="23"/>
        <v>0</v>
      </c>
      <c r="R202" s="346">
        <f t="shared" si="24"/>
        <v>0</v>
      </c>
      <c r="S202" s="346">
        <f t="shared" si="25"/>
        <v>0</v>
      </c>
    </row>
    <row r="203" spans="1:19" x14ac:dyDescent="0.25">
      <c r="A203" s="369"/>
      <c r="B203" s="382"/>
      <c r="C203" s="369"/>
      <c r="D203" s="369"/>
      <c r="E203" s="369"/>
      <c r="F203" s="369"/>
      <c r="G203" s="369"/>
      <c r="H203" s="369"/>
      <c r="I203" s="344">
        <f>IF(B203&gt;Allgemeines!$C$12,0,SUM(C203,E203,G203)-SUM(F203,H203))</f>
        <v>0</v>
      </c>
      <c r="J203" s="346">
        <f>IF(B203&gt;2020,HLOOKUP(Allgemeines!$C$12,$M$32:$S$600,ROW(B203)-31,FALSE)+IF(OR(B203=0,Allgemeines!$C$12&lt;B203),0,I203*1/20),0)</f>
        <v>0</v>
      </c>
      <c r="K203" s="346">
        <f>IF(B203&gt;2020,HLOOKUP(Allgemeines!$C$12,$M$32:$S$600,ROW(B203)-31,FALSE),0)</f>
        <v>0</v>
      </c>
      <c r="L203" s="346">
        <f>+IF(OR(B203=0,Allgemeines!$C$12&lt;B203,B203&lt;Allgemeines!$C$12-19),0,I203*1/20)</f>
        <v>0</v>
      </c>
      <c r="M203" s="346">
        <f t="shared" si="19"/>
        <v>0</v>
      </c>
      <c r="N203" s="346">
        <f t="shared" si="20"/>
        <v>0</v>
      </c>
      <c r="O203" s="346">
        <f t="shared" si="21"/>
        <v>0</v>
      </c>
      <c r="P203" s="346">
        <f t="shared" si="22"/>
        <v>0</v>
      </c>
      <c r="Q203" s="346">
        <f t="shared" si="23"/>
        <v>0</v>
      </c>
      <c r="R203" s="346">
        <f t="shared" si="24"/>
        <v>0</v>
      </c>
      <c r="S203" s="346">
        <f t="shared" si="25"/>
        <v>0</v>
      </c>
    </row>
    <row r="204" spans="1:19" x14ac:dyDescent="0.25">
      <c r="A204" s="369"/>
      <c r="B204" s="382"/>
      <c r="C204" s="369"/>
      <c r="D204" s="369"/>
      <c r="E204" s="369"/>
      <c r="F204" s="369"/>
      <c r="G204" s="369"/>
      <c r="H204" s="369"/>
      <c r="I204" s="344">
        <f>IF(B204&gt;Allgemeines!$C$12,0,SUM(C204,E204,G204)-SUM(F204,H204))</f>
        <v>0</v>
      </c>
      <c r="J204" s="346">
        <f>IF(B204&gt;2020,HLOOKUP(Allgemeines!$C$12,$M$32:$S$600,ROW(B204)-31,FALSE)+IF(OR(B204=0,Allgemeines!$C$12&lt;B204),0,I204*1/20),0)</f>
        <v>0</v>
      </c>
      <c r="K204" s="346">
        <f>IF(B204&gt;2020,HLOOKUP(Allgemeines!$C$12,$M$32:$S$600,ROW(B204)-31,FALSE),0)</f>
        <v>0</v>
      </c>
      <c r="L204" s="346">
        <f>+IF(OR(B204=0,Allgemeines!$C$12&lt;B204,B204&lt;Allgemeines!$C$12-19),0,I204*1/20)</f>
        <v>0</v>
      </c>
      <c r="M204" s="346">
        <f t="shared" si="19"/>
        <v>0</v>
      </c>
      <c r="N204" s="346">
        <f t="shared" si="20"/>
        <v>0</v>
      </c>
      <c r="O204" s="346">
        <f t="shared" si="21"/>
        <v>0</v>
      </c>
      <c r="P204" s="346">
        <f t="shared" si="22"/>
        <v>0</v>
      </c>
      <c r="Q204" s="346">
        <f t="shared" si="23"/>
        <v>0</v>
      </c>
      <c r="R204" s="346">
        <f t="shared" si="24"/>
        <v>0</v>
      </c>
      <c r="S204" s="346">
        <f t="shared" si="25"/>
        <v>0</v>
      </c>
    </row>
    <row r="205" spans="1:19" x14ac:dyDescent="0.25">
      <c r="A205" s="369"/>
      <c r="B205" s="382"/>
      <c r="C205" s="369"/>
      <c r="D205" s="369"/>
      <c r="E205" s="369"/>
      <c r="F205" s="369"/>
      <c r="G205" s="369"/>
      <c r="H205" s="369"/>
      <c r="I205" s="344">
        <f>IF(B205&gt;Allgemeines!$C$12,0,SUM(C205,E205,G205)-SUM(F205,H205))</f>
        <v>0</v>
      </c>
      <c r="J205" s="346">
        <f>IF(B205&gt;2020,HLOOKUP(Allgemeines!$C$12,$M$32:$S$600,ROW(B205)-31,FALSE)+IF(OR(B205=0,Allgemeines!$C$12&lt;B205),0,I205*1/20),0)</f>
        <v>0</v>
      </c>
      <c r="K205" s="346">
        <f>IF(B205&gt;2020,HLOOKUP(Allgemeines!$C$12,$M$32:$S$600,ROW(B205)-31,FALSE),0)</f>
        <v>0</v>
      </c>
      <c r="L205" s="346">
        <f>+IF(OR(B205=0,Allgemeines!$C$12&lt;B205,B205&lt;Allgemeines!$C$12-19),0,I205*1/20)</f>
        <v>0</v>
      </c>
      <c r="M205" s="346">
        <f t="shared" si="19"/>
        <v>0</v>
      </c>
      <c r="N205" s="346">
        <f t="shared" si="20"/>
        <v>0</v>
      </c>
      <c r="O205" s="346">
        <f t="shared" si="21"/>
        <v>0</v>
      </c>
      <c r="P205" s="346">
        <f t="shared" si="22"/>
        <v>0</v>
      </c>
      <c r="Q205" s="346">
        <f t="shared" si="23"/>
        <v>0</v>
      </c>
      <c r="R205" s="346">
        <f t="shared" si="24"/>
        <v>0</v>
      </c>
      <c r="S205" s="346">
        <f t="shared" si="25"/>
        <v>0</v>
      </c>
    </row>
    <row r="206" spans="1:19" x14ac:dyDescent="0.25">
      <c r="A206" s="369"/>
      <c r="B206" s="382"/>
      <c r="C206" s="369"/>
      <c r="D206" s="369"/>
      <c r="E206" s="369"/>
      <c r="F206" s="369"/>
      <c r="G206" s="369"/>
      <c r="H206" s="369"/>
      <c r="I206" s="344">
        <f>IF(B206&gt;Allgemeines!$C$12,0,SUM(C206,E206,G206)-SUM(F206,H206))</f>
        <v>0</v>
      </c>
      <c r="J206" s="346">
        <f>IF(B206&gt;2020,HLOOKUP(Allgemeines!$C$12,$M$32:$S$600,ROW(B206)-31,FALSE)+IF(OR(B206=0,Allgemeines!$C$12&lt;B206),0,I206*1/20),0)</f>
        <v>0</v>
      </c>
      <c r="K206" s="346">
        <f>IF(B206&gt;2020,HLOOKUP(Allgemeines!$C$12,$M$32:$S$600,ROW(B206)-31,FALSE),0)</f>
        <v>0</v>
      </c>
      <c r="L206" s="346">
        <f>+IF(OR(B206=0,Allgemeines!$C$12&lt;B206,B206&lt;Allgemeines!$C$12-19),0,I206*1/20)</f>
        <v>0</v>
      </c>
      <c r="M206" s="346">
        <f t="shared" si="19"/>
        <v>0</v>
      </c>
      <c r="N206" s="346">
        <f t="shared" si="20"/>
        <v>0</v>
      </c>
      <c r="O206" s="346">
        <f t="shared" si="21"/>
        <v>0</v>
      </c>
      <c r="P206" s="346">
        <f t="shared" si="22"/>
        <v>0</v>
      </c>
      <c r="Q206" s="346">
        <f t="shared" si="23"/>
        <v>0</v>
      </c>
      <c r="R206" s="346">
        <f t="shared" si="24"/>
        <v>0</v>
      </c>
      <c r="S206" s="346">
        <f t="shared" si="25"/>
        <v>0</v>
      </c>
    </row>
    <row r="207" spans="1:19" x14ac:dyDescent="0.25">
      <c r="A207" s="369"/>
      <c r="B207" s="382"/>
      <c r="C207" s="369"/>
      <c r="D207" s="369"/>
      <c r="E207" s="369"/>
      <c r="F207" s="369"/>
      <c r="G207" s="369"/>
      <c r="H207" s="369"/>
      <c r="I207" s="344">
        <f>IF(B207&gt;Allgemeines!$C$12,0,SUM(C207,E207,G207)-SUM(F207,H207))</f>
        <v>0</v>
      </c>
      <c r="J207" s="346">
        <f>IF(B207&gt;2020,HLOOKUP(Allgemeines!$C$12,$M$32:$S$600,ROW(B207)-31,FALSE)+IF(OR(B207=0,Allgemeines!$C$12&lt;B207),0,I207*1/20),0)</f>
        <v>0</v>
      </c>
      <c r="K207" s="346">
        <f>IF(B207&gt;2020,HLOOKUP(Allgemeines!$C$12,$M$32:$S$600,ROW(B207)-31,FALSE),0)</f>
        <v>0</v>
      </c>
      <c r="L207" s="346">
        <f>+IF(OR(B207=0,Allgemeines!$C$12&lt;B207,B207&lt;Allgemeines!$C$12-19),0,I207*1/20)</f>
        <v>0</v>
      </c>
      <c r="M207" s="346">
        <f t="shared" si="19"/>
        <v>0</v>
      </c>
      <c r="N207" s="346">
        <f t="shared" si="20"/>
        <v>0</v>
      </c>
      <c r="O207" s="346">
        <f t="shared" si="21"/>
        <v>0</v>
      </c>
      <c r="P207" s="346">
        <f t="shared" si="22"/>
        <v>0</v>
      </c>
      <c r="Q207" s="346">
        <f t="shared" si="23"/>
        <v>0</v>
      </c>
      <c r="R207" s="346">
        <f t="shared" si="24"/>
        <v>0</v>
      </c>
      <c r="S207" s="346">
        <f t="shared" si="25"/>
        <v>0</v>
      </c>
    </row>
    <row r="208" spans="1:19" x14ac:dyDescent="0.25">
      <c r="A208" s="369"/>
      <c r="B208" s="382"/>
      <c r="C208" s="369"/>
      <c r="D208" s="369"/>
      <c r="E208" s="369"/>
      <c r="F208" s="369"/>
      <c r="G208" s="369"/>
      <c r="H208" s="369"/>
      <c r="I208" s="344">
        <f>IF(B208&gt;Allgemeines!$C$12,0,SUM(C208,E208,G208)-SUM(F208,H208))</f>
        <v>0</v>
      </c>
      <c r="J208" s="346">
        <f>IF(B208&gt;2020,HLOOKUP(Allgemeines!$C$12,$M$32:$S$600,ROW(B208)-31,FALSE)+IF(OR(B208=0,Allgemeines!$C$12&lt;B208),0,I208*1/20),0)</f>
        <v>0</v>
      </c>
      <c r="K208" s="346">
        <f>IF(B208&gt;2020,HLOOKUP(Allgemeines!$C$12,$M$32:$S$600,ROW(B208)-31,FALSE),0)</f>
        <v>0</v>
      </c>
      <c r="L208" s="346">
        <f>+IF(OR(B208=0,Allgemeines!$C$12&lt;B208,B208&lt;Allgemeines!$C$12-19),0,I208*1/20)</f>
        <v>0</v>
      </c>
      <c r="M208" s="346">
        <f t="shared" si="19"/>
        <v>0</v>
      </c>
      <c r="N208" s="346">
        <f t="shared" si="20"/>
        <v>0</v>
      </c>
      <c r="O208" s="346">
        <f t="shared" si="21"/>
        <v>0</v>
      </c>
      <c r="P208" s="346">
        <f t="shared" si="22"/>
        <v>0</v>
      </c>
      <c r="Q208" s="346">
        <f t="shared" si="23"/>
        <v>0</v>
      </c>
      <c r="R208" s="346">
        <f t="shared" si="24"/>
        <v>0</v>
      </c>
      <c r="S208" s="346">
        <f t="shared" si="25"/>
        <v>0</v>
      </c>
    </row>
    <row r="209" spans="1:19" x14ac:dyDescent="0.25">
      <c r="A209" s="369"/>
      <c r="B209" s="382"/>
      <c r="C209" s="369"/>
      <c r="D209" s="369"/>
      <c r="E209" s="369"/>
      <c r="F209" s="369"/>
      <c r="G209" s="369"/>
      <c r="H209" s="369"/>
      <c r="I209" s="344">
        <f>IF(B209&gt;Allgemeines!$C$12,0,SUM(C209,E209,G209)-SUM(F209,H209))</f>
        <v>0</v>
      </c>
      <c r="J209" s="346">
        <f>IF(B209&gt;2020,HLOOKUP(Allgemeines!$C$12,$M$32:$S$600,ROW(B209)-31,FALSE)+IF(OR(B209=0,Allgemeines!$C$12&lt;B209),0,I209*1/20),0)</f>
        <v>0</v>
      </c>
      <c r="K209" s="346">
        <f>IF(B209&gt;2020,HLOOKUP(Allgemeines!$C$12,$M$32:$S$600,ROW(B209)-31,FALSE),0)</f>
        <v>0</v>
      </c>
      <c r="L209" s="346">
        <f>+IF(OR(B209=0,Allgemeines!$C$12&lt;B209,B209&lt;Allgemeines!$C$12-19),0,I209*1/20)</f>
        <v>0</v>
      </c>
      <c r="M209" s="346">
        <f t="shared" si="19"/>
        <v>0</v>
      </c>
      <c r="N209" s="346">
        <f t="shared" si="20"/>
        <v>0</v>
      </c>
      <c r="O209" s="346">
        <f t="shared" si="21"/>
        <v>0</v>
      </c>
      <c r="P209" s="346">
        <f t="shared" si="22"/>
        <v>0</v>
      </c>
      <c r="Q209" s="346">
        <f t="shared" si="23"/>
        <v>0</v>
      </c>
      <c r="R209" s="346">
        <f t="shared" si="24"/>
        <v>0</v>
      </c>
      <c r="S209" s="346">
        <f t="shared" si="25"/>
        <v>0</v>
      </c>
    </row>
    <row r="210" spans="1:19" x14ac:dyDescent="0.25">
      <c r="A210" s="369"/>
      <c r="B210" s="382"/>
      <c r="C210" s="369"/>
      <c r="D210" s="369"/>
      <c r="E210" s="369"/>
      <c r="F210" s="369"/>
      <c r="G210" s="369"/>
      <c r="H210" s="369"/>
      <c r="I210" s="344">
        <f>IF(B210&gt;Allgemeines!$C$12,0,SUM(C210,E210,G210)-SUM(F210,H210))</f>
        <v>0</v>
      </c>
      <c r="J210" s="346">
        <f>IF(B210&gt;2020,HLOOKUP(Allgemeines!$C$12,$M$32:$S$600,ROW(B210)-31,FALSE)+IF(OR(B210=0,Allgemeines!$C$12&lt;B210),0,I210*1/20),0)</f>
        <v>0</v>
      </c>
      <c r="K210" s="346">
        <f>IF(B210&gt;2020,HLOOKUP(Allgemeines!$C$12,$M$32:$S$600,ROW(B210)-31,FALSE),0)</f>
        <v>0</v>
      </c>
      <c r="L210" s="346">
        <f>+IF(OR(B210=0,Allgemeines!$C$12&lt;B210,B210&lt;Allgemeines!$C$12-19),0,I210*1/20)</f>
        <v>0</v>
      </c>
      <c r="M210" s="346">
        <f t="shared" si="19"/>
        <v>0</v>
      </c>
      <c r="N210" s="346">
        <f t="shared" si="20"/>
        <v>0</v>
      </c>
      <c r="O210" s="346">
        <f t="shared" si="21"/>
        <v>0</v>
      </c>
      <c r="P210" s="346">
        <f t="shared" si="22"/>
        <v>0</v>
      </c>
      <c r="Q210" s="346">
        <f t="shared" si="23"/>
        <v>0</v>
      </c>
      <c r="R210" s="346">
        <f t="shared" si="24"/>
        <v>0</v>
      </c>
      <c r="S210" s="346">
        <f t="shared" si="25"/>
        <v>0</v>
      </c>
    </row>
    <row r="211" spans="1:19" x14ac:dyDescent="0.25">
      <c r="A211" s="369"/>
      <c r="B211" s="382"/>
      <c r="C211" s="369"/>
      <c r="D211" s="369"/>
      <c r="E211" s="369"/>
      <c r="F211" s="369"/>
      <c r="G211" s="369"/>
      <c r="H211" s="369"/>
      <c r="I211" s="344">
        <f>IF(B211&gt;Allgemeines!$C$12,0,SUM(C211,E211,G211)-SUM(F211,H211))</f>
        <v>0</v>
      </c>
      <c r="J211" s="346">
        <f>IF(B211&gt;2020,HLOOKUP(Allgemeines!$C$12,$M$32:$S$600,ROW(B211)-31,FALSE)+IF(OR(B211=0,Allgemeines!$C$12&lt;B211),0,I211*1/20),0)</f>
        <v>0</v>
      </c>
      <c r="K211" s="346">
        <f>IF(B211&gt;2020,HLOOKUP(Allgemeines!$C$12,$M$32:$S$600,ROW(B211)-31,FALSE),0)</f>
        <v>0</v>
      </c>
      <c r="L211" s="346">
        <f>+IF(OR(B211=0,Allgemeines!$C$12&lt;B211,B211&lt;Allgemeines!$C$12-19),0,I211*1/20)</f>
        <v>0</v>
      </c>
      <c r="M211" s="346">
        <f t="shared" si="19"/>
        <v>0</v>
      </c>
      <c r="N211" s="346">
        <f t="shared" si="20"/>
        <v>0</v>
      </c>
      <c r="O211" s="346">
        <f t="shared" si="21"/>
        <v>0</v>
      </c>
      <c r="P211" s="346">
        <f t="shared" si="22"/>
        <v>0</v>
      </c>
      <c r="Q211" s="346">
        <f t="shared" si="23"/>
        <v>0</v>
      </c>
      <c r="R211" s="346">
        <f t="shared" si="24"/>
        <v>0</v>
      </c>
      <c r="S211" s="346">
        <f t="shared" si="25"/>
        <v>0</v>
      </c>
    </row>
    <row r="212" spans="1:19" x14ac:dyDescent="0.25">
      <c r="A212" s="369"/>
      <c r="B212" s="382"/>
      <c r="C212" s="369"/>
      <c r="D212" s="369"/>
      <c r="E212" s="369"/>
      <c r="F212" s="369"/>
      <c r="G212" s="369"/>
      <c r="H212" s="369"/>
      <c r="I212" s="344">
        <f>IF(B212&gt;Allgemeines!$C$12,0,SUM(C212,E212,G212)-SUM(F212,H212))</f>
        <v>0</v>
      </c>
      <c r="J212" s="346">
        <f>IF(B212&gt;2020,HLOOKUP(Allgemeines!$C$12,$M$32:$S$600,ROW(B212)-31,FALSE)+IF(OR(B212=0,Allgemeines!$C$12&lt;B212),0,I212*1/20),0)</f>
        <v>0</v>
      </c>
      <c r="K212" s="346">
        <f>IF(B212&gt;2020,HLOOKUP(Allgemeines!$C$12,$M$32:$S$600,ROW(B212)-31,FALSE),0)</f>
        <v>0</v>
      </c>
      <c r="L212" s="346">
        <f>+IF(OR(B212=0,Allgemeines!$C$12&lt;B212,B212&lt;Allgemeines!$C$12-19),0,I212*1/20)</f>
        <v>0</v>
      </c>
      <c r="M212" s="346">
        <f t="shared" si="19"/>
        <v>0</v>
      </c>
      <c r="N212" s="346">
        <f t="shared" si="20"/>
        <v>0</v>
      </c>
      <c r="O212" s="346">
        <f t="shared" si="21"/>
        <v>0</v>
      </c>
      <c r="P212" s="346">
        <f t="shared" si="22"/>
        <v>0</v>
      </c>
      <c r="Q212" s="346">
        <f t="shared" si="23"/>
        <v>0</v>
      </c>
      <c r="R212" s="346">
        <f t="shared" si="24"/>
        <v>0</v>
      </c>
      <c r="S212" s="346">
        <f t="shared" si="25"/>
        <v>0</v>
      </c>
    </row>
    <row r="213" spans="1:19" x14ac:dyDescent="0.25">
      <c r="A213" s="369"/>
      <c r="B213" s="382"/>
      <c r="C213" s="369"/>
      <c r="D213" s="369"/>
      <c r="E213" s="369"/>
      <c r="F213" s="369"/>
      <c r="G213" s="369"/>
      <c r="H213" s="369"/>
      <c r="I213" s="344">
        <f>IF(B213&gt;Allgemeines!$C$12,0,SUM(C213,E213,G213)-SUM(F213,H213))</f>
        <v>0</v>
      </c>
      <c r="J213" s="346">
        <f>IF(B213&gt;2020,HLOOKUP(Allgemeines!$C$12,$M$32:$S$600,ROW(B213)-31,FALSE)+IF(OR(B213=0,Allgemeines!$C$12&lt;B213),0,I213*1/20),0)</f>
        <v>0</v>
      </c>
      <c r="K213" s="346">
        <f>IF(B213&gt;2020,HLOOKUP(Allgemeines!$C$12,$M$32:$S$600,ROW(B213)-31,FALSE),0)</f>
        <v>0</v>
      </c>
      <c r="L213" s="346">
        <f>+IF(OR(B213=0,Allgemeines!$C$12&lt;B213,B213&lt;Allgemeines!$C$12-19),0,I213*1/20)</f>
        <v>0</v>
      </c>
      <c r="M213" s="346">
        <f t="shared" si="19"/>
        <v>0</v>
      </c>
      <c r="N213" s="346">
        <f t="shared" si="20"/>
        <v>0</v>
      </c>
      <c r="O213" s="346">
        <f t="shared" si="21"/>
        <v>0</v>
      </c>
      <c r="P213" s="346">
        <f t="shared" si="22"/>
        <v>0</v>
      </c>
      <c r="Q213" s="346">
        <f t="shared" si="23"/>
        <v>0</v>
      </c>
      <c r="R213" s="346">
        <f t="shared" si="24"/>
        <v>0</v>
      </c>
      <c r="S213" s="346">
        <f t="shared" si="25"/>
        <v>0</v>
      </c>
    </row>
    <row r="214" spans="1:19" x14ac:dyDescent="0.25">
      <c r="A214" s="369"/>
      <c r="B214" s="382"/>
      <c r="C214" s="369"/>
      <c r="D214" s="369"/>
      <c r="E214" s="369"/>
      <c r="F214" s="369"/>
      <c r="G214" s="369"/>
      <c r="H214" s="369"/>
      <c r="I214" s="344">
        <f>IF(B214&gt;Allgemeines!$C$12,0,SUM(C214,E214,G214)-SUM(F214,H214))</f>
        <v>0</v>
      </c>
      <c r="J214" s="346">
        <f>IF(B214&gt;2020,HLOOKUP(Allgemeines!$C$12,$M$32:$S$600,ROW(B214)-31,FALSE)+IF(OR(B214=0,Allgemeines!$C$12&lt;B214),0,I214*1/20),0)</f>
        <v>0</v>
      </c>
      <c r="K214" s="346">
        <f>IF(B214&gt;2020,HLOOKUP(Allgemeines!$C$12,$M$32:$S$600,ROW(B214)-31,FALSE),0)</f>
        <v>0</v>
      </c>
      <c r="L214" s="346">
        <f>+IF(OR(B214=0,Allgemeines!$C$12&lt;B214,B214&lt;Allgemeines!$C$12-19),0,I214*1/20)</f>
        <v>0</v>
      </c>
      <c r="M214" s="346">
        <f t="shared" si="19"/>
        <v>0</v>
      </c>
      <c r="N214" s="346">
        <f t="shared" si="20"/>
        <v>0</v>
      </c>
      <c r="O214" s="346">
        <f t="shared" si="21"/>
        <v>0</v>
      </c>
      <c r="P214" s="346">
        <f t="shared" si="22"/>
        <v>0</v>
      </c>
      <c r="Q214" s="346">
        <f t="shared" si="23"/>
        <v>0</v>
      </c>
      <c r="R214" s="346">
        <f t="shared" si="24"/>
        <v>0</v>
      </c>
      <c r="S214" s="346">
        <f t="shared" si="25"/>
        <v>0</v>
      </c>
    </row>
    <row r="215" spans="1:19" x14ac:dyDescent="0.25">
      <c r="A215" s="369"/>
      <c r="B215" s="382"/>
      <c r="C215" s="369"/>
      <c r="D215" s="369"/>
      <c r="E215" s="369"/>
      <c r="F215" s="369"/>
      <c r="G215" s="369"/>
      <c r="H215" s="369"/>
      <c r="I215" s="344">
        <f>IF(B215&gt;Allgemeines!$C$12,0,SUM(C215,E215,G215)-SUM(F215,H215))</f>
        <v>0</v>
      </c>
      <c r="J215" s="346">
        <f>IF(B215&gt;2020,HLOOKUP(Allgemeines!$C$12,$M$32:$S$600,ROW(B215)-31,FALSE)+IF(OR(B215=0,Allgemeines!$C$12&lt;B215),0,I215*1/20),0)</f>
        <v>0</v>
      </c>
      <c r="K215" s="346">
        <f>IF(B215&gt;2020,HLOOKUP(Allgemeines!$C$12,$M$32:$S$600,ROW(B215)-31,FALSE),0)</f>
        <v>0</v>
      </c>
      <c r="L215" s="346">
        <f>+IF(OR(B215=0,Allgemeines!$C$12&lt;B215,B215&lt;Allgemeines!$C$12-19),0,I215*1/20)</f>
        <v>0</v>
      </c>
      <c r="M215" s="346">
        <f t="shared" si="19"/>
        <v>0</v>
      </c>
      <c r="N215" s="346">
        <f t="shared" si="20"/>
        <v>0</v>
      </c>
      <c r="O215" s="346">
        <f t="shared" si="21"/>
        <v>0</v>
      </c>
      <c r="P215" s="346">
        <f t="shared" si="22"/>
        <v>0</v>
      </c>
      <c r="Q215" s="346">
        <f t="shared" si="23"/>
        <v>0</v>
      </c>
      <c r="R215" s="346">
        <f t="shared" si="24"/>
        <v>0</v>
      </c>
      <c r="S215" s="346">
        <f t="shared" si="25"/>
        <v>0</v>
      </c>
    </row>
    <row r="216" spans="1:19" x14ac:dyDescent="0.25">
      <c r="A216" s="369"/>
      <c r="B216" s="382"/>
      <c r="C216" s="369"/>
      <c r="D216" s="369"/>
      <c r="E216" s="369"/>
      <c r="F216" s="369"/>
      <c r="G216" s="369"/>
      <c r="H216" s="369"/>
      <c r="I216" s="344">
        <f>IF(B216&gt;Allgemeines!$C$12,0,SUM(C216,E216,G216)-SUM(F216,H216))</f>
        <v>0</v>
      </c>
      <c r="J216" s="346">
        <f>IF(B216&gt;2020,HLOOKUP(Allgemeines!$C$12,$M$32:$S$600,ROW(B216)-31,FALSE)+IF(OR(B216=0,Allgemeines!$C$12&lt;B216),0,I216*1/20),0)</f>
        <v>0</v>
      </c>
      <c r="K216" s="346">
        <f>IF(B216&gt;2020,HLOOKUP(Allgemeines!$C$12,$M$32:$S$600,ROW(B216)-31,FALSE),0)</f>
        <v>0</v>
      </c>
      <c r="L216" s="346">
        <f>+IF(OR(B216=0,Allgemeines!$C$12&lt;B216,B216&lt;Allgemeines!$C$12-19),0,I216*1/20)</f>
        <v>0</v>
      </c>
      <c r="M216" s="346">
        <f t="shared" si="19"/>
        <v>0</v>
      </c>
      <c r="N216" s="346">
        <f t="shared" si="20"/>
        <v>0</v>
      </c>
      <c r="O216" s="346">
        <f t="shared" si="21"/>
        <v>0</v>
      </c>
      <c r="P216" s="346">
        <f t="shared" si="22"/>
        <v>0</v>
      </c>
      <c r="Q216" s="346">
        <f t="shared" si="23"/>
        <v>0</v>
      </c>
      <c r="R216" s="346">
        <f t="shared" si="24"/>
        <v>0</v>
      </c>
      <c r="S216" s="346">
        <f t="shared" si="25"/>
        <v>0</v>
      </c>
    </row>
    <row r="217" spans="1:19" x14ac:dyDescent="0.25">
      <c r="A217" s="369"/>
      <c r="B217" s="382"/>
      <c r="C217" s="369"/>
      <c r="D217" s="369"/>
      <c r="E217" s="369"/>
      <c r="F217" s="369"/>
      <c r="G217" s="369"/>
      <c r="H217" s="369"/>
      <c r="I217" s="344">
        <f>IF(B217&gt;Allgemeines!$C$12,0,SUM(C217,E217,G217)-SUM(F217,H217))</f>
        <v>0</v>
      </c>
      <c r="J217" s="346">
        <f>IF(B217&gt;2020,HLOOKUP(Allgemeines!$C$12,$M$32:$S$600,ROW(B217)-31,FALSE)+IF(OR(B217=0,Allgemeines!$C$12&lt;B217),0,I217*1/20),0)</f>
        <v>0</v>
      </c>
      <c r="K217" s="346">
        <f>IF(B217&gt;2020,HLOOKUP(Allgemeines!$C$12,$M$32:$S$600,ROW(B217)-31,FALSE),0)</f>
        <v>0</v>
      </c>
      <c r="L217" s="346">
        <f>+IF(OR(B217=0,Allgemeines!$C$12&lt;B217,B217&lt;Allgemeines!$C$12-19),0,I217*1/20)</f>
        <v>0</v>
      </c>
      <c r="M217" s="346">
        <f t="shared" si="19"/>
        <v>0</v>
      </c>
      <c r="N217" s="346">
        <f t="shared" si="20"/>
        <v>0</v>
      </c>
      <c r="O217" s="346">
        <f t="shared" si="21"/>
        <v>0</v>
      </c>
      <c r="P217" s="346">
        <f t="shared" si="22"/>
        <v>0</v>
      </c>
      <c r="Q217" s="346">
        <f t="shared" si="23"/>
        <v>0</v>
      </c>
      <c r="R217" s="346">
        <f t="shared" si="24"/>
        <v>0</v>
      </c>
      <c r="S217" s="346">
        <f t="shared" si="25"/>
        <v>0</v>
      </c>
    </row>
    <row r="218" spans="1:19" x14ac:dyDescent="0.25">
      <c r="A218" s="369"/>
      <c r="B218" s="382"/>
      <c r="C218" s="369"/>
      <c r="D218" s="369"/>
      <c r="E218" s="369"/>
      <c r="F218" s="369"/>
      <c r="G218" s="369"/>
      <c r="H218" s="369"/>
      <c r="I218" s="344">
        <f>IF(B218&gt;Allgemeines!$C$12,0,SUM(C218,E218,G218)-SUM(F218,H218))</f>
        <v>0</v>
      </c>
      <c r="J218" s="346">
        <f>IF(B218&gt;2020,HLOOKUP(Allgemeines!$C$12,$M$32:$S$600,ROW(B218)-31,FALSE)+IF(OR(B218=0,Allgemeines!$C$12&lt;B218),0,I218*1/20),0)</f>
        <v>0</v>
      </c>
      <c r="K218" s="346">
        <f>IF(B218&gt;2020,HLOOKUP(Allgemeines!$C$12,$M$32:$S$600,ROW(B218)-31,FALSE),0)</f>
        <v>0</v>
      </c>
      <c r="L218" s="346">
        <f>+IF(OR(B218=0,Allgemeines!$C$12&lt;B218,B218&lt;Allgemeines!$C$12-19),0,I218*1/20)</f>
        <v>0</v>
      </c>
      <c r="M218" s="346">
        <f t="shared" si="19"/>
        <v>0</v>
      </c>
      <c r="N218" s="346">
        <f t="shared" si="20"/>
        <v>0</v>
      </c>
      <c r="O218" s="346">
        <f t="shared" si="21"/>
        <v>0</v>
      </c>
      <c r="P218" s="346">
        <f t="shared" si="22"/>
        <v>0</v>
      </c>
      <c r="Q218" s="346">
        <f t="shared" si="23"/>
        <v>0</v>
      </c>
      <c r="R218" s="346">
        <f t="shared" si="24"/>
        <v>0</v>
      </c>
      <c r="S218" s="346">
        <f t="shared" si="25"/>
        <v>0</v>
      </c>
    </row>
    <row r="219" spans="1:19" x14ac:dyDescent="0.25">
      <c r="A219" s="369"/>
      <c r="B219" s="382"/>
      <c r="C219" s="369"/>
      <c r="D219" s="369"/>
      <c r="E219" s="369"/>
      <c r="F219" s="369"/>
      <c r="G219" s="369"/>
      <c r="H219" s="369"/>
      <c r="I219" s="344">
        <f>IF(B219&gt;Allgemeines!$C$12,0,SUM(C219,E219,G219)-SUM(F219,H219))</f>
        <v>0</v>
      </c>
      <c r="J219" s="346">
        <f>IF(B219&gt;2020,HLOOKUP(Allgemeines!$C$12,$M$32:$S$600,ROW(B219)-31,FALSE)+IF(OR(B219=0,Allgemeines!$C$12&lt;B219),0,I219*1/20),0)</f>
        <v>0</v>
      </c>
      <c r="K219" s="346">
        <f>IF(B219&gt;2020,HLOOKUP(Allgemeines!$C$12,$M$32:$S$600,ROW(B219)-31,FALSE),0)</f>
        <v>0</v>
      </c>
      <c r="L219" s="346">
        <f>+IF(OR(B219=0,Allgemeines!$C$12&lt;B219,B219&lt;Allgemeines!$C$12-19),0,I219*1/20)</f>
        <v>0</v>
      </c>
      <c r="M219" s="346">
        <f t="shared" si="19"/>
        <v>0</v>
      </c>
      <c r="N219" s="346">
        <f t="shared" si="20"/>
        <v>0</v>
      </c>
      <c r="O219" s="346">
        <f t="shared" si="21"/>
        <v>0</v>
      </c>
      <c r="P219" s="346">
        <f t="shared" si="22"/>
        <v>0</v>
      </c>
      <c r="Q219" s="346">
        <f t="shared" si="23"/>
        <v>0</v>
      </c>
      <c r="R219" s="346">
        <f t="shared" si="24"/>
        <v>0</v>
      </c>
      <c r="S219" s="346">
        <f t="shared" si="25"/>
        <v>0</v>
      </c>
    </row>
    <row r="220" spans="1:19" x14ac:dyDescent="0.25">
      <c r="A220" s="369"/>
      <c r="B220" s="382"/>
      <c r="C220" s="369"/>
      <c r="D220" s="369"/>
      <c r="E220" s="369"/>
      <c r="F220" s="369"/>
      <c r="G220" s="369"/>
      <c r="H220" s="369"/>
      <c r="I220" s="344">
        <f>IF(B220&gt;Allgemeines!$C$12,0,SUM(C220,E220,G220)-SUM(F220,H220))</f>
        <v>0</v>
      </c>
      <c r="J220" s="346">
        <f>IF(B220&gt;2020,HLOOKUP(Allgemeines!$C$12,$M$32:$S$600,ROW(B220)-31,FALSE)+IF(OR(B220=0,Allgemeines!$C$12&lt;B220),0,I220*1/20),0)</f>
        <v>0</v>
      </c>
      <c r="K220" s="346">
        <f>IF(B220&gt;2020,HLOOKUP(Allgemeines!$C$12,$M$32:$S$600,ROW(B220)-31,FALSE),0)</f>
        <v>0</v>
      </c>
      <c r="L220" s="346">
        <f>+IF(OR(B220=0,Allgemeines!$C$12&lt;B220,B220&lt;Allgemeines!$C$12-19),0,I220*1/20)</f>
        <v>0</v>
      </c>
      <c r="M220" s="346">
        <f t="shared" si="19"/>
        <v>0</v>
      </c>
      <c r="N220" s="346">
        <f t="shared" si="20"/>
        <v>0</v>
      </c>
      <c r="O220" s="346">
        <f t="shared" si="21"/>
        <v>0</v>
      </c>
      <c r="P220" s="346">
        <f t="shared" si="22"/>
        <v>0</v>
      </c>
      <c r="Q220" s="346">
        <f t="shared" si="23"/>
        <v>0</v>
      </c>
      <c r="R220" s="346">
        <f t="shared" si="24"/>
        <v>0</v>
      </c>
      <c r="S220" s="346">
        <f t="shared" si="25"/>
        <v>0</v>
      </c>
    </row>
    <row r="221" spans="1:19" x14ac:dyDescent="0.25">
      <c r="A221" s="369"/>
      <c r="B221" s="382"/>
      <c r="C221" s="369"/>
      <c r="D221" s="369"/>
      <c r="E221" s="369"/>
      <c r="F221" s="369"/>
      <c r="G221" s="369"/>
      <c r="H221" s="369"/>
      <c r="I221" s="344">
        <f>IF(B221&gt;Allgemeines!$C$12,0,SUM(C221,E221,G221)-SUM(F221,H221))</f>
        <v>0</v>
      </c>
      <c r="J221" s="346">
        <f>IF(B221&gt;2020,HLOOKUP(Allgemeines!$C$12,$M$32:$S$600,ROW(B221)-31,FALSE)+IF(OR(B221=0,Allgemeines!$C$12&lt;B221),0,I221*1/20),0)</f>
        <v>0</v>
      </c>
      <c r="K221" s="346">
        <f>IF(B221&gt;2020,HLOOKUP(Allgemeines!$C$12,$M$32:$S$600,ROW(B221)-31,FALSE),0)</f>
        <v>0</v>
      </c>
      <c r="L221" s="346">
        <f>+IF(OR(B221=0,Allgemeines!$C$12&lt;B221,B221&lt;Allgemeines!$C$12-19),0,I221*1/20)</f>
        <v>0</v>
      </c>
      <c r="M221" s="346">
        <f t="shared" si="19"/>
        <v>0</v>
      </c>
      <c r="N221" s="346">
        <f t="shared" si="20"/>
        <v>0</v>
      </c>
      <c r="O221" s="346">
        <f t="shared" si="21"/>
        <v>0</v>
      </c>
      <c r="P221" s="346">
        <f t="shared" si="22"/>
        <v>0</v>
      </c>
      <c r="Q221" s="346">
        <f t="shared" si="23"/>
        <v>0</v>
      </c>
      <c r="R221" s="346">
        <f t="shared" si="24"/>
        <v>0</v>
      </c>
      <c r="S221" s="346">
        <f t="shared" si="25"/>
        <v>0</v>
      </c>
    </row>
    <row r="222" spans="1:19" x14ac:dyDescent="0.25">
      <c r="A222" s="369"/>
      <c r="B222" s="382"/>
      <c r="C222" s="369"/>
      <c r="D222" s="369"/>
      <c r="E222" s="369"/>
      <c r="F222" s="369"/>
      <c r="G222" s="369"/>
      <c r="H222" s="369"/>
      <c r="I222" s="344">
        <f>IF(B222&gt;Allgemeines!$C$12,0,SUM(C222,E222,G222)-SUM(F222,H222))</f>
        <v>0</v>
      </c>
      <c r="J222" s="346">
        <f>IF(B222&gt;2020,HLOOKUP(Allgemeines!$C$12,$M$32:$S$600,ROW(B222)-31,FALSE)+IF(OR(B222=0,Allgemeines!$C$12&lt;B222),0,I222*1/20),0)</f>
        <v>0</v>
      </c>
      <c r="K222" s="346">
        <f>IF(B222&gt;2020,HLOOKUP(Allgemeines!$C$12,$M$32:$S$600,ROW(B222)-31,FALSE),0)</f>
        <v>0</v>
      </c>
      <c r="L222" s="346">
        <f>+IF(OR(B222=0,Allgemeines!$C$12&lt;B222,B222&lt;Allgemeines!$C$12-19),0,I222*1/20)</f>
        <v>0</v>
      </c>
      <c r="M222" s="346">
        <f t="shared" si="19"/>
        <v>0</v>
      </c>
      <c r="N222" s="346">
        <f t="shared" si="20"/>
        <v>0</v>
      </c>
      <c r="O222" s="346">
        <f t="shared" si="21"/>
        <v>0</v>
      </c>
      <c r="P222" s="346">
        <f t="shared" si="22"/>
        <v>0</v>
      </c>
      <c r="Q222" s="346">
        <f t="shared" si="23"/>
        <v>0</v>
      </c>
      <c r="R222" s="346">
        <f t="shared" si="24"/>
        <v>0</v>
      </c>
      <c r="S222" s="346">
        <f t="shared" si="25"/>
        <v>0</v>
      </c>
    </row>
    <row r="223" spans="1:19" x14ac:dyDescent="0.25">
      <c r="A223" s="369"/>
      <c r="B223" s="382"/>
      <c r="C223" s="369"/>
      <c r="D223" s="369"/>
      <c r="E223" s="369"/>
      <c r="F223" s="369"/>
      <c r="G223" s="369"/>
      <c r="H223" s="369"/>
      <c r="I223" s="344">
        <f>IF(B223&gt;Allgemeines!$C$12,0,SUM(C223,E223,G223)-SUM(F223,H223))</f>
        <v>0</v>
      </c>
      <c r="J223" s="346">
        <f>IF(B223&gt;2020,HLOOKUP(Allgemeines!$C$12,$M$32:$S$600,ROW(B223)-31,FALSE)+IF(OR(B223=0,Allgemeines!$C$12&lt;B223),0,I223*1/20),0)</f>
        <v>0</v>
      </c>
      <c r="K223" s="346">
        <f>IF(B223&gt;2020,HLOOKUP(Allgemeines!$C$12,$M$32:$S$600,ROW(B223)-31,FALSE),0)</f>
        <v>0</v>
      </c>
      <c r="L223" s="346">
        <f>+IF(OR(B223=0,Allgemeines!$C$12&lt;B223,B223&lt;Allgemeines!$C$12-19),0,I223*1/20)</f>
        <v>0</v>
      </c>
      <c r="M223" s="346">
        <f t="shared" si="19"/>
        <v>0</v>
      </c>
      <c r="N223" s="346">
        <f t="shared" si="20"/>
        <v>0</v>
      </c>
      <c r="O223" s="346">
        <f t="shared" si="21"/>
        <v>0</v>
      </c>
      <c r="P223" s="346">
        <f t="shared" si="22"/>
        <v>0</v>
      </c>
      <c r="Q223" s="346">
        <f t="shared" si="23"/>
        <v>0</v>
      </c>
      <c r="R223" s="346">
        <f t="shared" si="24"/>
        <v>0</v>
      </c>
      <c r="S223" s="346">
        <f t="shared" si="25"/>
        <v>0</v>
      </c>
    </row>
    <row r="224" spans="1:19" x14ac:dyDescent="0.25">
      <c r="A224" s="369"/>
      <c r="B224" s="382"/>
      <c r="C224" s="369"/>
      <c r="D224" s="369"/>
      <c r="E224" s="369"/>
      <c r="F224" s="369"/>
      <c r="G224" s="369"/>
      <c r="H224" s="369"/>
      <c r="I224" s="344">
        <f>IF(B224&gt;Allgemeines!$C$12,0,SUM(C224,E224,G224)-SUM(F224,H224))</f>
        <v>0</v>
      </c>
      <c r="J224" s="346">
        <f>IF(B224&gt;2020,HLOOKUP(Allgemeines!$C$12,$M$32:$S$600,ROW(B224)-31,FALSE)+IF(OR(B224=0,Allgemeines!$C$12&lt;B224),0,I224*1/20),0)</f>
        <v>0</v>
      </c>
      <c r="K224" s="346">
        <f>IF(B224&gt;2020,HLOOKUP(Allgemeines!$C$12,$M$32:$S$600,ROW(B224)-31,FALSE),0)</f>
        <v>0</v>
      </c>
      <c r="L224" s="346">
        <f>+IF(OR(B224=0,Allgemeines!$C$12&lt;B224,B224&lt;Allgemeines!$C$12-19),0,I224*1/20)</f>
        <v>0</v>
      </c>
      <c r="M224" s="346">
        <f t="shared" si="19"/>
        <v>0</v>
      </c>
      <c r="N224" s="346">
        <f t="shared" si="20"/>
        <v>0</v>
      </c>
      <c r="O224" s="346">
        <f t="shared" si="21"/>
        <v>0</v>
      </c>
      <c r="P224" s="346">
        <f t="shared" si="22"/>
        <v>0</v>
      </c>
      <c r="Q224" s="346">
        <f t="shared" si="23"/>
        <v>0</v>
      </c>
      <c r="R224" s="346">
        <f t="shared" si="24"/>
        <v>0</v>
      </c>
      <c r="S224" s="346">
        <f t="shared" si="25"/>
        <v>0</v>
      </c>
    </row>
    <row r="225" spans="1:19" x14ac:dyDescent="0.25">
      <c r="A225" s="369"/>
      <c r="B225" s="382"/>
      <c r="C225" s="369"/>
      <c r="D225" s="369"/>
      <c r="E225" s="369"/>
      <c r="F225" s="369"/>
      <c r="G225" s="369"/>
      <c r="H225" s="369"/>
      <c r="I225" s="344">
        <f>IF(B225&gt;Allgemeines!$C$12,0,SUM(C225,E225,G225)-SUM(F225,H225))</f>
        <v>0</v>
      </c>
      <c r="J225" s="346">
        <f>IF(B225&gt;2020,HLOOKUP(Allgemeines!$C$12,$M$32:$S$600,ROW(B225)-31,FALSE)+IF(OR(B225=0,Allgemeines!$C$12&lt;B225),0,I225*1/20),0)</f>
        <v>0</v>
      </c>
      <c r="K225" s="346">
        <f>IF(B225&gt;2020,HLOOKUP(Allgemeines!$C$12,$M$32:$S$600,ROW(B225)-31,FALSE),0)</f>
        <v>0</v>
      </c>
      <c r="L225" s="346">
        <f>+IF(OR(B225=0,Allgemeines!$C$12&lt;B225,B225&lt;Allgemeines!$C$12-19),0,I225*1/20)</f>
        <v>0</v>
      </c>
      <c r="M225" s="346">
        <f t="shared" si="19"/>
        <v>0</v>
      </c>
      <c r="N225" s="346">
        <f t="shared" si="20"/>
        <v>0</v>
      </c>
      <c r="O225" s="346">
        <f t="shared" si="21"/>
        <v>0</v>
      </c>
      <c r="P225" s="346">
        <f t="shared" si="22"/>
        <v>0</v>
      </c>
      <c r="Q225" s="346">
        <f t="shared" si="23"/>
        <v>0</v>
      </c>
      <c r="R225" s="346">
        <f t="shared" si="24"/>
        <v>0</v>
      </c>
      <c r="S225" s="346">
        <f t="shared" si="25"/>
        <v>0</v>
      </c>
    </row>
    <row r="226" spans="1:19" x14ac:dyDescent="0.25">
      <c r="A226" s="369"/>
      <c r="B226" s="382"/>
      <c r="C226" s="369"/>
      <c r="D226" s="369"/>
      <c r="E226" s="369"/>
      <c r="F226" s="369"/>
      <c r="G226" s="369"/>
      <c r="H226" s="369"/>
      <c r="I226" s="344">
        <f>IF(B226&gt;Allgemeines!$C$12,0,SUM(C226,E226,G226)-SUM(F226,H226))</f>
        <v>0</v>
      </c>
      <c r="J226" s="346">
        <f>IF(B226&gt;2020,HLOOKUP(Allgemeines!$C$12,$M$32:$S$600,ROW(B226)-31,FALSE)+IF(OR(B226=0,Allgemeines!$C$12&lt;B226),0,I226*1/20),0)</f>
        <v>0</v>
      </c>
      <c r="K226" s="346">
        <f>IF(B226&gt;2020,HLOOKUP(Allgemeines!$C$12,$M$32:$S$600,ROW(B226)-31,FALSE),0)</f>
        <v>0</v>
      </c>
      <c r="L226" s="346">
        <f>+IF(OR(B226=0,Allgemeines!$C$12&lt;B226,B226&lt;Allgemeines!$C$12-19),0,I226*1/20)</f>
        <v>0</v>
      </c>
      <c r="M226" s="346">
        <f t="shared" si="19"/>
        <v>0</v>
      </c>
      <c r="N226" s="346">
        <f t="shared" si="20"/>
        <v>0</v>
      </c>
      <c r="O226" s="346">
        <f t="shared" si="21"/>
        <v>0</v>
      </c>
      <c r="P226" s="346">
        <f t="shared" si="22"/>
        <v>0</v>
      </c>
      <c r="Q226" s="346">
        <f t="shared" si="23"/>
        <v>0</v>
      </c>
      <c r="R226" s="346">
        <f t="shared" si="24"/>
        <v>0</v>
      </c>
      <c r="S226" s="346">
        <f t="shared" si="25"/>
        <v>0</v>
      </c>
    </row>
    <row r="227" spans="1:19" x14ac:dyDescent="0.25">
      <c r="A227" s="369"/>
      <c r="B227" s="382"/>
      <c r="C227" s="369"/>
      <c r="D227" s="369"/>
      <c r="E227" s="369"/>
      <c r="F227" s="369"/>
      <c r="G227" s="369"/>
      <c r="H227" s="369"/>
      <c r="I227" s="344">
        <f>IF(B227&gt;Allgemeines!$C$12,0,SUM(C227,E227,G227)-SUM(F227,H227))</f>
        <v>0</v>
      </c>
      <c r="J227" s="346">
        <f>IF(B227&gt;2020,HLOOKUP(Allgemeines!$C$12,$M$32:$S$600,ROW(B227)-31,FALSE)+IF(OR(B227=0,Allgemeines!$C$12&lt;B227),0,I227*1/20),0)</f>
        <v>0</v>
      </c>
      <c r="K227" s="346">
        <f>IF(B227&gt;2020,HLOOKUP(Allgemeines!$C$12,$M$32:$S$600,ROW(B227)-31,FALSE),0)</f>
        <v>0</v>
      </c>
      <c r="L227" s="346">
        <f>+IF(OR(B227=0,Allgemeines!$C$12&lt;B227,B227&lt;Allgemeines!$C$12-19),0,I227*1/20)</f>
        <v>0</v>
      </c>
      <c r="M227" s="346">
        <f t="shared" ref="M227:M290" si="26">IF(B227&gt;2020,IF(OR($I227=0,M$32&lt;$B227,$B227=0,20-(M$32-$B227)=0),0,$I227*(19-(M$32-$B227))/20),0)</f>
        <v>0</v>
      </c>
      <c r="N227" s="346">
        <f t="shared" ref="N227:N290" si="27">IF(B227&gt;2020,IF(OR($I227=0,N$32&lt;$B227,$B227=0,20-(N$32-$B227)=0),0,$I227*(19-(N$32-$B227))/20),0)</f>
        <v>0</v>
      </c>
      <c r="O227" s="346">
        <f t="shared" ref="O227:O290" si="28">IF(B227&gt;2020,IF(OR($I227=0,O$32&lt;$B227,$B227=0,20-(O$32-$B227)=0),0,$I227*(19-(O$32-$B227))/20),0)</f>
        <v>0</v>
      </c>
      <c r="P227" s="346">
        <f t="shared" ref="P227:P290" si="29">IF(B227&gt;2020,IF(OR($I227=0,P$32&lt;$B227,$B227=0,20-(P$32-$B227)=0),0,$I227*(19-(P$32-$B227))/20),0)</f>
        <v>0</v>
      </c>
      <c r="Q227" s="346">
        <f t="shared" ref="Q227:Q290" si="30">IF(B227&gt;2020,IF(OR($I227=0,Q$32&lt;$B227,$B227=0,20-(Q$32-$B227)=0),0,$I227*(19-(Q$32-$B227))/20),0)</f>
        <v>0</v>
      </c>
      <c r="R227" s="346">
        <f t="shared" ref="R227:R290" si="31">IF(B227&gt;2020,IF(OR($I227=0,R$32&lt;$B227,$B227=0,20-(R$32-$B227)=0),0,$I227*(19-(R$32-$B227))/20),0)</f>
        <v>0</v>
      </c>
      <c r="S227" s="346">
        <f t="shared" ref="S227:S290" si="32">IF(B227&gt;2020,IF(OR($I227=0,S$32&lt;$B227,$B227=0,20-(S$32-$B227)=0),0,$I227*(19-(S$32-$B227))/20),0)</f>
        <v>0</v>
      </c>
    </row>
    <row r="228" spans="1:19" x14ac:dyDescent="0.25">
      <c r="A228" s="369"/>
      <c r="B228" s="382"/>
      <c r="C228" s="369"/>
      <c r="D228" s="369"/>
      <c r="E228" s="369"/>
      <c r="F228" s="369"/>
      <c r="G228" s="369"/>
      <c r="H228" s="369"/>
      <c r="I228" s="344">
        <f>IF(B228&gt;Allgemeines!$C$12,0,SUM(C228,E228,G228)-SUM(F228,H228))</f>
        <v>0</v>
      </c>
      <c r="J228" s="346">
        <f>IF(B228&gt;2020,HLOOKUP(Allgemeines!$C$12,$M$32:$S$600,ROW(B228)-31,FALSE)+IF(OR(B228=0,Allgemeines!$C$12&lt;B228),0,I228*1/20),0)</f>
        <v>0</v>
      </c>
      <c r="K228" s="346">
        <f>IF(B228&gt;2020,HLOOKUP(Allgemeines!$C$12,$M$32:$S$600,ROW(B228)-31,FALSE),0)</f>
        <v>0</v>
      </c>
      <c r="L228" s="346">
        <f>+IF(OR(B228=0,Allgemeines!$C$12&lt;B228,B228&lt;Allgemeines!$C$12-19),0,I228*1/20)</f>
        <v>0</v>
      </c>
      <c r="M228" s="346">
        <f t="shared" si="26"/>
        <v>0</v>
      </c>
      <c r="N228" s="346">
        <f t="shared" si="27"/>
        <v>0</v>
      </c>
      <c r="O228" s="346">
        <f t="shared" si="28"/>
        <v>0</v>
      </c>
      <c r="P228" s="346">
        <f t="shared" si="29"/>
        <v>0</v>
      </c>
      <c r="Q228" s="346">
        <f t="shared" si="30"/>
        <v>0</v>
      </c>
      <c r="R228" s="346">
        <f t="shared" si="31"/>
        <v>0</v>
      </c>
      <c r="S228" s="346">
        <f t="shared" si="32"/>
        <v>0</v>
      </c>
    </row>
    <row r="229" spans="1:19" x14ac:dyDescent="0.25">
      <c r="A229" s="369"/>
      <c r="B229" s="382"/>
      <c r="C229" s="369"/>
      <c r="D229" s="369"/>
      <c r="E229" s="369"/>
      <c r="F229" s="369"/>
      <c r="G229" s="369"/>
      <c r="H229" s="369"/>
      <c r="I229" s="344">
        <f>IF(B229&gt;Allgemeines!$C$12,0,SUM(C229,E229,G229)-SUM(F229,H229))</f>
        <v>0</v>
      </c>
      <c r="J229" s="346">
        <f>IF(B229&gt;2020,HLOOKUP(Allgemeines!$C$12,$M$32:$S$600,ROW(B229)-31,FALSE)+IF(OR(B229=0,Allgemeines!$C$12&lt;B229),0,I229*1/20),0)</f>
        <v>0</v>
      </c>
      <c r="K229" s="346">
        <f>IF(B229&gt;2020,HLOOKUP(Allgemeines!$C$12,$M$32:$S$600,ROW(B229)-31,FALSE),0)</f>
        <v>0</v>
      </c>
      <c r="L229" s="346">
        <f>+IF(OR(B229=0,Allgemeines!$C$12&lt;B229,B229&lt;Allgemeines!$C$12-19),0,I229*1/20)</f>
        <v>0</v>
      </c>
      <c r="M229" s="346">
        <f t="shared" si="26"/>
        <v>0</v>
      </c>
      <c r="N229" s="346">
        <f t="shared" si="27"/>
        <v>0</v>
      </c>
      <c r="O229" s="346">
        <f t="shared" si="28"/>
        <v>0</v>
      </c>
      <c r="P229" s="346">
        <f t="shared" si="29"/>
        <v>0</v>
      </c>
      <c r="Q229" s="346">
        <f t="shared" si="30"/>
        <v>0</v>
      </c>
      <c r="R229" s="346">
        <f t="shared" si="31"/>
        <v>0</v>
      </c>
      <c r="S229" s="346">
        <f t="shared" si="32"/>
        <v>0</v>
      </c>
    </row>
    <row r="230" spans="1:19" x14ac:dyDescent="0.25">
      <c r="A230" s="369"/>
      <c r="B230" s="382"/>
      <c r="C230" s="369"/>
      <c r="D230" s="369"/>
      <c r="E230" s="369"/>
      <c r="F230" s="369"/>
      <c r="G230" s="369"/>
      <c r="H230" s="369"/>
      <c r="I230" s="344">
        <f>IF(B230&gt;Allgemeines!$C$12,0,SUM(C230,E230,G230)-SUM(F230,H230))</f>
        <v>0</v>
      </c>
      <c r="J230" s="346">
        <f>IF(B230&gt;2020,HLOOKUP(Allgemeines!$C$12,$M$32:$S$600,ROW(B230)-31,FALSE)+IF(OR(B230=0,Allgemeines!$C$12&lt;B230),0,I230*1/20),0)</f>
        <v>0</v>
      </c>
      <c r="K230" s="346">
        <f>IF(B230&gt;2020,HLOOKUP(Allgemeines!$C$12,$M$32:$S$600,ROW(B230)-31,FALSE),0)</f>
        <v>0</v>
      </c>
      <c r="L230" s="346">
        <f>+IF(OR(B230=0,Allgemeines!$C$12&lt;B230,B230&lt;Allgemeines!$C$12-19),0,I230*1/20)</f>
        <v>0</v>
      </c>
      <c r="M230" s="346">
        <f t="shared" si="26"/>
        <v>0</v>
      </c>
      <c r="N230" s="346">
        <f t="shared" si="27"/>
        <v>0</v>
      </c>
      <c r="O230" s="346">
        <f t="shared" si="28"/>
        <v>0</v>
      </c>
      <c r="P230" s="346">
        <f t="shared" si="29"/>
        <v>0</v>
      </c>
      <c r="Q230" s="346">
        <f t="shared" si="30"/>
        <v>0</v>
      </c>
      <c r="R230" s="346">
        <f t="shared" si="31"/>
        <v>0</v>
      </c>
      <c r="S230" s="346">
        <f t="shared" si="32"/>
        <v>0</v>
      </c>
    </row>
    <row r="231" spans="1:19" x14ac:dyDescent="0.25">
      <c r="A231" s="369"/>
      <c r="B231" s="382"/>
      <c r="C231" s="369"/>
      <c r="D231" s="369"/>
      <c r="E231" s="369"/>
      <c r="F231" s="369"/>
      <c r="G231" s="369"/>
      <c r="H231" s="369"/>
      <c r="I231" s="344">
        <f>IF(B231&gt;Allgemeines!$C$12,0,SUM(C231,E231,G231)-SUM(F231,H231))</f>
        <v>0</v>
      </c>
      <c r="J231" s="346">
        <f>IF(B231&gt;2020,HLOOKUP(Allgemeines!$C$12,$M$32:$S$600,ROW(B231)-31,FALSE)+IF(OR(B231=0,Allgemeines!$C$12&lt;B231),0,I231*1/20),0)</f>
        <v>0</v>
      </c>
      <c r="K231" s="346">
        <f>IF(B231&gt;2020,HLOOKUP(Allgemeines!$C$12,$M$32:$S$600,ROW(B231)-31,FALSE),0)</f>
        <v>0</v>
      </c>
      <c r="L231" s="346">
        <f>+IF(OR(B231=0,Allgemeines!$C$12&lt;B231,B231&lt;Allgemeines!$C$12-19),0,I231*1/20)</f>
        <v>0</v>
      </c>
      <c r="M231" s="346">
        <f t="shared" si="26"/>
        <v>0</v>
      </c>
      <c r="N231" s="346">
        <f t="shared" si="27"/>
        <v>0</v>
      </c>
      <c r="O231" s="346">
        <f t="shared" si="28"/>
        <v>0</v>
      </c>
      <c r="P231" s="346">
        <f t="shared" si="29"/>
        <v>0</v>
      </c>
      <c r="Q231" s="346">
        <f t="shared" si="30"/>
        <v>0</v>
      </c>
      <c r="R231" s="346">
        <f t="shared" si="31"/>
        <v>0</v>
      </c>
      <c r="S231" s="346">
        <f t="shared" si="32"/>
        <v>0</v>
      </c>
    </row>
    <row r="232" spans="1:19" x14ac:dyDescent="0.25">
      <c r="A232" s="369"/>
      <c r="B232" s="382"/>
      <c r="C232" s="369"/>
      <c r="D232" s="369"/>
      <c r="E232" s="369"/>
      <c r="F232" s="369"/>
      <c r="G232" s="369"/>
      <c r="H232" s="369"/>
      <c r="I232" s="344">
        <f>IF(B232&gt;Allgemeines!$C$12,0,SUM(C232,E232,G232)-SUM(F232,H232))</f>
        <v>0</v>
      </c>
      <c r="J232" s="346">
        <f>IF(B232&gt;2020,HLOOKUP(Allgemeines!$C$12,$M$32:$S$600,ROW(B232)-31,FALSE)+IF(OR(B232=0,Allgemeines!$C$12&lt;B232),0,I232*1/20),0)</f>
        <v>0</v>
      </c>
      <c r="K232" s="346">
        <f>IF(B232&gt;2020,HLOOKUP(Allgemeines!$C$12,$M$32:$S$600,ROW(B232)-31,FALSE),0)</f>
        <v>0</v>
      </c>
      <c r="L232" s="346">
        <f>+IF(OR(B232=0,Allgemeines!$C$12&lt;B232,B232&lt;Allgemeines!$C$12-19),0,I232*1/20)</f>
        <v>0</v>
      </c>
      <c r="M232" s="346">
        <f t="shared" si="26"/>
        <v>0</v>
      </c>
      <c r="N232" s="346">
        <f t="shared" si="27"/>
        <v>0</v>
      </c>
      <c r="O232" s="346">
        <f t="shared" si="28"/>
        <v>0</v>
      </c>
      <c r="P232" s="346">
        <f t="shared" si="29"/>
        <v>0</v>
      </c>
      <c r="Q232" s="346">
        <f t="shared" si="30"/>
        <v>0</v>
      </c>
      <c r="R232" s="346">
        <f t="shared" si="31"/>
        <v>0</v>
      </c>
      <c r="S232" s="346">
        <f t="shared" si="32"/>
        <v>0</v>
      </c>
    </row>
    <row r="233" spans="1:19" x14ac:dyDescent="0.25">
      <c r="A233" s="369"/>
      <c r="B233" s="382"/>
      <c r="C233" s="369"/>
      <c r="D233" s="369"/>
      <c r="E233" s="369"/>
      <c r="F233" s="369"/>
      <c r="G233" s="369"/>
      <c r="H233" s="369"/>
      <c r="I233" s="344">
        <f>IF(B233&gt;Allgemeines!$C$12,0,SUM(C233,E233,G233)-SUM(F233,H233))</f>
        <v>0</v>
      </c>
      <c r="J233" s="346">
        <f>IF(B233&gt;2020,HLOOKUP(Allgemeines!$C$12,$M$32:$S$600,ROW(B233)-31,FALSE)+IF(OR(B233=0,Allgemeines!$C$12&lt;B233),0,I233*1/20),0)</f>
        <v>0</v>
      </c>
      <c r="K233" s="346">
        <f>IF(B233&gt;2020,HLOOKUP(Allgemeines!$C$12,$M$32:$S$600,ROW(B233)-31,FALSE),0)</f>
        <v>0</v>
      </c>
      <c r="L233" s="346">
        <f>+IF(OR(B233=0,Allgemeines!$C$12&lt;B233,B233&lt;Allgemeines!$C$12-19),0,I233*1/20)</f>
        <v>0</v>
      </c>
      <c r="M233" s="346">
        <f t="shared" si="26"/>
        <v>0</v>
      </c>
      <c r="N233" s="346">
        <f t="shared" si="27"/>
        <v>0</v>
      </c>
      <c r="O233" s="346">
        <f t="shared" si="28"/>
        <v>0</v>
      </c>
      <c r="P233" s="346">
        <f t="shared" si="29"/>
        <v>0</v>
      </c>
      <c r="Q233" s="346">
        <f t="shared" si="30"/>
        <v>0</v>
      </c>
      <c r="R233" s="346">
        <f t="shared" si="31"/>
        <v>0</v>
      </c>
      <c r="S233" s="346">
        <f t="shared" si="32"/>
        <v>0</v>
      </c>
    </row>
    <row r="234" spans="1:19" x14ac:dyDescent="0.25">
      <c r="A234" s="369"/>
      <c r="B234" s="382"/>
      <c r="C234" s="369"/>
      <c r="D234" s="369"/>
      <c r="E234" s="369"/>
      <c r="F234" s="369"/>
      <c r="G234" s="369"/>
      <c r="H234" s="369"/>
      <c r="I234" s="344">
        <f>IF(B234&gt;Allgemeines!$C$12,0,SUM(C234,E234,G234)-SUM(F234,H234))</f>
        <v>0</v>
      </c>
      <c r="J234" s="346">
        <f>IF(B234&gt;2020,HLOOKUP(Allgemeines!$C$12,$M$32:$S$600,ROW(B234)-31,FALSE)+IF(OR(B234=0,Allgemeines!$C$12&lt;B234),0,I234*1/20),0)</f>
        <v>0</v>
      </c>
      <c r="K234" s="346">
        <f>IF(B234&gt;2020,HLOOKUP(Allgemeines!$C$12,$M$32:$S$600,ROW(B234)-31,FALSE),0)</f>
        <v>0</v>
      </c>
      <c r="L234" s="346">
        <f>+IF(OR(B234=0,Allgemeines!$C$12&lt;B234,B234&lt;Allgemeines!$C$12-19),0,I234*1/20)</f>
        <v>0</v>
      </c>
      <c r="M234" s="346">
        <f t="shared" si="26"/>
        <v>0</v>
      </c>
      <c r="N234" s="346">
        <f t="shared" si="27"/>
        <v>0</v>
      </c>
      <c r="O234" s="346">
        <f t="shared" si="28"/>
        <v>0</v>
      </c>
      <c r="P234" s="346">
        <f t="shared" si="29"/>
        <v>0</v>
      </c>
      <c r="Q234" s="346">
        <f t="shared" si="30"/>
        <v>0</v>
      </c>
      <c r="R234" s="346">
        <f t="shared" si="31"/>
        <v>0</v>
      </c>
      <c r="S234" s="346">
        <f t="shared" si="32"/>
        <v>0</v>
      </c>
    </row>
    <row r="235" spans="1:19" x14ac:dyDescent="0.25">
      <c r="A235" s="369"/>
      <c r="B235" s="382"/>
      <c r="C235" s="369"/>
      <c r="D235" s="369"/>
      <c r="E235" s="369"/>
      <c r="F235" s="369"/>
      <c r="G235" s="369"/>
      <c r="H235" s="369"/>
      <c r="I235" s="344">
        <f>IF(B235&gt;Allgemeines!$C$12,0,SUM(C235,E235,G235)-SUM(F235,H235))</f>
        <v>0</v>
      </c>
      <c r="J235" s="346">
        <f>IF(B235&gt;2020,HLOOKUP(Allgemeines!$C$12,$M$32:$S$600,ROW(B235)-31,FALSE)+IF(OR(B235=0,Allgemeines!$C$12&lt;B235),0,I235*1/20),0)</f>
        <v>0</v>
      </c>
      <c r="K235" s="346">
        <f>IF(B235&gt;2020,HLOOKUP(Allgemeines!$C$12,$M$32:$S$600,ROW(B235)-31,FALSE),0)</f>
        <v>0</v>
      </c>
      <c r="L235" s="346">
        <f>+IF(OR(B235=0,Allgemeines!$C$12&lt;B235,B235&lt;Allgemeines!$C$12-19),0,I235*1/20)</f>
        <v>0</v>
      </c>
      <c r="M235" s="346">
        <f t="shared" si="26"/>
        <v>0</v>
      </c>
      <c r="N235" s="346">
        <f t="shared" si="27"/>
        <v>0</v>
      </c>
      <c r="O235" s="346">
        <f t="shared" si="28"/>
        <v>0</v>
      </c>
      <c r="P235" s="346">
        <f t="shared" si="29"/>
        <v>0</v>
      </c>
      <c r="Q235" s="346">
        <f t="shared" si="30"/>
        <v>0</v>
      </c>
      <c r="R235" s="346">
        <f t="shared" si="31"/>
        <v>0</v>
      </c>
      <c r="S235" s="346">
        <f t="shared" si="32"/>
        <v>0</v>
      </c>
    </row>
    <row r="236" spans="1:19" x14ac:dyDescent="0.25">
      <c r="A236" s="369"/>
      <c r="B236" s="382"/>
      <c r="C236" s="369"/>
      <c r="D236" s="369"/>
      <c r="E236" s="369"/>
      <c r="F236" s="369"/>
      <c r="G236" s="369"/>
      <c r="H236" s="369"/>
      <c r="I236" s="344">
        <f>IF(B236&gt;Allgemeines!$C$12,0,SUM(C236,E236,G236)-SUM(F236,H236))</f>
        <v>0</v>
      </c>
      <c r="J236" s="346">
        <f>IF(B236&gt;2020,HLOOKUP(Allgemeines!$C$12,$M$32:$S$600,ROW(B236)-31,FALSE)+IF(OR(B236=0,Allgemeines!$C$12&lt;B236),0,I236*1/20),0)</f>
        <v>0</v>
      </c>
      <c r="K236" s="346">
        <f>IF(B236&gt;2020,HLOOKUP(Allgemeines!$C$12,$M$32:$S$600,ROW(B236)-31,FALSE),0)</f>
        <v>0</v>
      </c>
      <c r="L236" s="346">
        <f>+IF(OR(B236=0,Allgemeines!$C$12&lt;B236,B236&lt;Allgemeines!$C$12-19),0,I236*1/20)</f>
        <v>0</v>
      </c>
      <c r="M236" s="346">
        <f t="shared" si="26"/>
        <v>0</v>
      </c>
      <c r="N236" s="346">
        <f t="shared" si="27"/>
        <v>0</v>
      </c>
      <c r="O236" s="346">
        <f t="shared" si="28"/>
        <v>0</v>
      </c>
      <c r="P236" s="346">
        <f t="shared" si="29"/>
        <v>0</v>
      </c>
      <c r="Q236" s="346">
        <f t="shared" si="30"/>
        <v>0</v>
      </c>
      <c r="R236" s="346">
        <f t="shared" si="31"/>
        <v>0</v>
      </c>
      <c r="S236" s="346">
        <f t="shared" si="32"/>
        <v>0</v>
      </c>
    </row>
    <row r="237" spans="1:19" x14ac:dyDescent="0.25">
      <c r="A237" s="369"/>
      <c r="B237" s="382"/>
      <c r="C237" s="369"/>
      <c r="D237" s="369"/>
      <c r="E237" s="369"/>
      <c r="F237" s="369"/>
      <c r="G237" s="369"/>
      <c r="H237" s="369"/>
      <c r="I237" s="344">
        <f>IF(B237&gt;Allgemeines!$C$12,0,SUM(C237,E237,G237)-SUM(F237,H237))</f>
        <v>0</v>
      </c>
      <c r="J237" s="346">
        <f>IF(B237&gt;2020,HLOOKUP(Allgemeines!$C$12,$M$32:$S$600,ROW(B237)-31,FALSE)+IF(OR(B237=0,Allgemeines!$C$12&lt;B237),0,I237*1/20),0)</f>
        <v>0</v>
      </c>
      <c r="K237" s="346">
        <f>IF(B237&gt;2020,HLOOKUP(Allgemeines!$C$12,$M$32:$S$600,ROW(B237)-31,FALSE),0)</f>
        <v>0</v>
      </c>
      <c r="L237" s="346">
        <f>+IF(OR(B237=0,Allgemeines!$C$12&lt;B237,B237&lt;Allgemeines!$C$12-19),0,I237*1/20)</f>
        <v>0</v>
      </c>
      <c r="M237" s="346">
        <f t="shared" si="26"/>
        <v>0</v>
      </c>
      <c r="N237" s="346">
        <f t="shared" si="27"/>
        <v>0</v>
      </c>
      <c r="O237" s="346">
        <f t="shared" si="28"/>
        <v>0</v>
      </c>
      <c r="P237" s="346">
        <f t="shared" si="29"/>
        <v>0</v>
      </c>
      <c r="Q237" s="346">
        <f t="shared" si="30"/>
        <v>0</v>
      </c>
      <c r="R237" s="346">
        <f t="shared" si="31"/>
        <v>0</v>
      </c>
      <c r="S237" s="346">
        <f t="shared" si="32"/>
        <v>0</v>
      </c>
    </row>
    <row r="238" spans="1:19" x14ac:dyDescent="0.25">
      <c r="A238" s="369"/>
      <c r="B238" s="382"/>
      <c r="C238" s="369"/>
      <c r="D238" s="369"/>
      <c r="E238" s="369"/>
      <c r="F238" s="369"/>
      <c r="G238" s="369"/>
      <c r="H238" s="369"/>
      <c r="I238" s="344">
        <f>IF(B238&gt;Allgemeines!$C$12,0,SUM(C238,E238,G238)-SUM(F238,H238))</f>
        <v>0</v>
      </c>
      <c r="J238" s="346">
        <f>IF(B238&gt;2020,HLOOKUP(Allgemeines!$C$12,$M$32:$S$600,ROW(B238)-31,FALSE)+IF(OR(B238=0,Allgemeines!$C$12&lt;B238),0,I238*1/20),0)</f>
        <v>0</v>
      </c>
      <c r="K238" s="346">
        <f>IF(B238&gt;2020,HLOOKUP(Allgemeines!$C$12,$M$32:$S$600,ROW(B238)-31,FALSE),0)</f>
        <v>0</v>
      </c>
      <c r="L238" s="346">
        <f>+IF(OR(B238=0,Allgemeines!$C$12&lt;B238,B238&lt;Allgemeines!$C$12-19),0,I238*1/20)</f>
        <v>0</v>
      </c>
      <c r="M238" s="346">
        <f t="shared" si="26"/>
        <v>0</v>
      </c>
      <c r="N238" s="346">
        <f t="shared" si="27"/>
        <v>0</v>
      </c>
      <c r="O238" s="346">
        <f t="shared" si="28"/>
        <v>0</v>
      </c>
      <c r="P238" s="346">
        <f t="shared" si="29"/>
        <v>0</v>
      </c>
      <c r="Q238" s="346">
        <f t="shared" si="30"/>
        <v>0</v>
      </c>
      <c r="R238" s="346">
        <f t="shared" si="31"/>
        <v>0</v>
      </c>
      <c r="S238" s="346">
        <f t="shared" si="32"/>
        <v>0</v>
      </c>
    </row>
    <row r="239" spans="1:19" x14ac:dyDescent="0.25">
      <c r="A239" s="369"/>
      <c r="B239" s="382"/>
      <c r="C239" s="369"/>
      <c r="D239" s="369"/>
      <c r="E239" s="369"/>
      <c r="F239" s="369"/>
      <c r="G239" s="369"/>
      <c r="H239" s="369"/>
      <c r="I239" s="344">
        <f>IF(B239&gt;Allgemeines!$C$12,0,SUM(C239,E239,G239)-SUM(F239,H239))</f>
        <v>0</v>
      </c>
      <c r="J239" s="346">
        <f>IF(B239&gt;2020,HLOOKUP(Allgemeines!$C$12,$M$32:$S$600,ROW(B239)-31,FALSE)+IF(OR(B239=0,Allgemeines!$C$12&lt;B239),0,I239*1/20),0)</f>
        <v>0</v>
      </c>
      <c r="K239" s="346">
        <f>IF(B239&gt;2020,HLOOKUP(Allgemeines!$C$12,$M$32:$S$600,ROW(B239)-31,FALSE),0)</f>
        <v>0</v>
      </c>
      <c r="L239" s="346">
        <f>+IF(OR(B239=0,Allgemeines!$C$12&lt;B239,B239&lt;Allgemeines!$C$12-19),0,I239*1/20)</f>
        <v>0</v>
      </c>
      <c r="M239" s="346">
        <f t="shared" si="26"/>
        <v>0</v>
      </c>
      <c r="N239" s="346">
        <f t="shared" si="27"/>
        <v>0</v>
      </c>
      <c r="O239" s="346">
        <f t="shared" si="28"/>
        <v>0</v>
      </c>
      <c r="P239" s="346">
        <f t="shared" si="29"/>
        <v>0</v>
      </c>
      <c r="Q239" s="346">
        <f t="shared" si="30"/>
        <v>0</v>
      </c>
      <c r="R239" s="346">
        <f t="shared" si="31"/>
        <v>0</v>
      </c>
      <c r="S239" s="346">
        <f t="shared" si="32"/>
        <v>0</v>
      </c>
    </row>
    <row r="240" spans="1:19" x14ac:dyDescent="0.25">
      <c r="A240" s="369"/>
      <c r="B240" s="382"/>
      <c r="C240" s="369"/>
      <c r="D240" s="369"/>
      <c r="E240" s="369"/>
      <c r="F240" s="369"/>
      <c r="G240" s="369"/>
      <c r="H240" s="369"/>
      <c r="I240" s="344">
        <f>IF(B240&gt;Allgemeines!$C$12,0,SUM(C240,E240,G240)-SUM(F240,H240))</f>
        <v>0</v>
      </c>
      <c r="J240" s="346">
        <f>IF(B240&gt;2020,HLOOKUP(Allgemeines!$C$12,$M$32:$S$600,ROW(B240)-31,FALSE)+IF(OR(B240=0,Allgemeines!$C$12&lt;B240),0,I240*1/20),0)</f>
        <v>0</v>
      </c>
      <c r="K240" s="346">
        <f>IF(B240&gt;2020,HLOOKUP(Allgemeines!$C$12,$M$32:$S$600,ROW(B240)-31,FALSE),0)</f>
        <v>0</v>
      </c>
      <c r="L240" s="346">
        <f>+IF(OR(B240=0,Allgemeines!$C$12&lt;B240,B240&lt;Allgemeines!$C$12-19),0,I240*1/20)</f>
        <v>0</v>
      </c>
      <c r="M240" s="346">
        <f t="shared" si="26"/>
        <v>0</v>
      </c>
      <c r="N240" s="346">
        <f t="shared" si="27"/>
        <v>0</v>
      </c>
      <c r="O240" s="346">
        <f t="shared" si="28"/>
        <v>0</v>
      </c>
      <c r="P240" s="346">
        <f t="shared" si="29"/>
        <v>0</v>
      </c>
      <c r="Q240" s="346">
        <f t="shared" si="30"/>
        <v>0</v>
      </c>
      <c r="R240" s="346">
        <f t="shared" si="31"/>
        <v>0</v>
      </c>
      <c r="S240" s="346">
        <f t="shared" si="32"/>
        <v>0</v>
      </c>
    </row>
    <row r="241" spans="1:19" x14ac:dyDescent="0.25">
      <c r="A241" s="369"/>
      <c r="B241" s="382"/>
      <c r="C241" s="369"/>
      <c r="D241" s="369"/>
      <c r="E241" s="369"/>
      <c r="F241" s="369"/>
      <c r="G241" s="369"/>
      <c r="H241" s="369"/>
      <c r="I241" s="344">
        <f>IF(B241&gt;Allgemeines!$C$12,0,SUM(C241,E241,G241)-SUM(F241,H241))</f>
        <v>0</v>
      </c>
      <c r="J241" s="346">
        <f>IF(B241&gt;2020,HLOOKUP(Allgemeines!$C$12,$M$32:$S$600,ROW(B241)-31,FALSE)+IF(OR(B241=0,Allgemeines!$C$12&lt;B241),0,I241*1/20),0)</f>
        <v>0</v>
      </c>
      <c r="K241" s="346">
        <f>IF(B241&gt;2020,HLOOKUP(Allgemeines!$C$12,$M$32:$S$600,ROW(B241)-31,FALSE),0)</f>
        <v>0</v>
      </c>
      <c r="L241" s="346">
        <f>+IF(OR(B241=0,Allgemeines!$C$12&lt;B241,B241&lt;Allgemeines!$C$12-19),0,I241*1/20)</f>
        <v>0</v>
      </c>
      <c r="M241" s="346">
        <f t="shared" si="26"/>
        <v>0</v>
      </c>
      <c r="N241" s="346">
        <f t="shared" si="27"/>
        <v>0</v>
      </c>
      <c r="O241" s="346">
        <f t="shared" si="28"/>
        <v>0</v>
      </c>
      <c r="P241" s="346">
        <f t="shared" si="29"/>
        <v>0</v>
      </c>
      <c r="Q241" s="346">
        <f t="shared" si="30"/>
        <v>0</v>
      </c>
      <c r="R241" s="346">
        <f t="shared" si="31"/>
        <v>0</v>
      </c>
      <c r="S241" s="346">
        <f t="shared" si="32"/>
        <v>0</v>
      </c>
    </row>
    <row r="242" spans="1:19" x14ac:dyDescent="0.25">
      <c r="A242" s="369"/>
      <c r="B242" s="382"/>
      <c r="C242" s="369"/>
      <c r="D242" s="369"/>
      <c r="E242" s="369"/>
      <c r="F242" s="369"/>
      <c r="G242" s="369"/>
      <c r="H242" s="369"/>
      <c r="I242" s="344">
        <f>IF(B242&gt;Allgemeines!$C$12,0,SUM(C242,E242,G242)-SUM(F242,H242))</f>
        <v>0</v>
      </c>
      <c r="J242" s="346">
        <f>IF(B242&gt;2020,HLOOKUP(Allgemeines!$C$12,$M$32:$S$600,ROW(B242)-31,FALSE)+IF(OR(B242=0,Allgemeines!$C$12&lt;B242),0,I242*1/20),0)</f>
        <v>0</v>
      </c>
      <c r="K242" s="346">
        <f>IF(B242&gt;2020,HLOOKUP(Allgemeines!$C$12,$M$32:$S$600,ROW(B242)-31,FALSE),0)</f>
        <v>0</v>
      </c>
      <c r="L242" s="346">
        <f>+IF(OR(B242=0,Allgemeines!$C$12&lt;B242,B242&lt;Allgemeines!$C$12-19),0,I242*1/20)</f>
        <v>0</v>
      </c>
      <c r="M242" s="346">
        <f t="shared" si="26"/>
        <v>0</v>
      </c>
      <c r="N242" s="346">
        <f t="shared" si="27"/>
        <v>0</v>
      </c>
      <c r="O242" s="346">
        <f t="shared" si="28"/>
        <v>0</v>
      </c>
      <c r="P242" s="346">
        <f t="shared" si="29"/>
        <v>0</v>
      </c>
      <c r="Q242" s="346">
        <f t="shared" si="30"/>
        <v>0</v>
      </c>
      <c r="R242" s="346">
        <f t="shared" si="31"/>
        <v>0</v>
      </c>
      <c r="S242" s="346">
        <f t="shared" si="32"/>
        <v>0</v>
      </c>
    </row>
    <row r="243" spans="1:19" x14ac:dyDescent="0.25">
      <c r="A243" s="369"/>
      <c r="B243" s="382"/>
      <c r="C243" s="369"/>
      <c r="D243" s="369"/>
      <c r="E243" s="369"/>
      <c r="F243" s="369"/>
      <c r="G243" s="369"/>
      <c r="H243" s="369"/>
      <c r="I243" s="344">
        <f>IF(B243&gt;Allgemeines!$C$12,0,SUM(C243,E243,G243)-SUM(F243,H243))</f>
        <v>0</v>
      </c>
      <c r="J243" s="346">
        <f>IF(B243&gt;2020,HLOOKUP(Allgemeines!$C$12,$M$32:$S$600,ROW(B243)-31,FALSE)+IF(OR(B243=0,Allgemeines!$C$12&lt;B243),0,I243*1/20),0)</f>
        <v>0</v>
      </c>
      <c r="K243" s="346">
        <f>IF(B243&gt;2020,HLOOKUP(Allgemeines!$C$12,$M$32:$S$600,ROW(B243)-31,FALSE),0)</f>
        <v>0</v>
      </c>
      <c r="L243" s="346">
        <f>+IF(OR(B243=0,Allgemeines!$C$12&lt;B243,B243&lt;Allgemeines!$C$12-19),0,I243*1/20)</f>
        <v>0</v>
      </c>
      <c r="M243" s="346">
        <f t="shared" si="26"/>
        <v>0</v>
      </c>
      <c r="N243" s="346">
        <f t="shared" si="27"/>
        <v>0</v>
      </c>
      <c r="O243" s="346">
        <f t="shared" si="28"/>
        <v>0</v>
      </c>
      <c r="P243" s="346">
        <f t="shared" si="29"/>
        <v>0</v>
      </c>
      <c r="Q243" s="346">
        <f t="shared" si="30"/>
        <v>0</v>
      </c>
      <c r="R243" s="346">
        <f t="shared" si="31"/>
        <v>0</v>
      </c>
      <c r="S243" s="346">
        <f t="shared" si="32"/>
        <v>0</v>
      </c>
    </row>
    <row r="244" spans="1:19" x14ac:dyDescent="0.25">
      <c r="A244" s="369"/>
      <c r="B244" s="382"/>
      <c r="C244" s="369"/>
      <c r="D244" s="369"/>
      <c r="E244" s="369"/>
      <c r="F244" s="369"/>
      <c r="G244" s="369"/>
      <c r="H244" s="369"/>
      <c r="I244" s="344">
        <f>IF(B244&gt;Allgemeines!$C$12,0,SUM(C244,E244,G244)-SUM(F244,H244))</f>
        <v>0</v>
      </c>
      <c r="J244" s="346">
        <f>IF(B244&gt;2020,HLOOKUP(Allgemeines!$C$12,$M$32:$S$600,ROW(B244)-31,FALSE)+IF(OR(B244=0,Allgemeines!$C$12&lt;B244),0,I244*1/20),0)</f>
        <v>0</v>
      </c>
      <c r="K244" s="346">
        <f>IF(B244&gt;2020,HLOOKUP(Allgemeines!$C$12,$M$32:$S$600,ROW(B244)-31,FALSE),0)</f>
        <v>0</v>
      </c>
      <c r="L244" s="346">
        <f>+IF(OR(B244=0,Allgemeines!$C$12&lt;B244,B244&lt;Allgemeines!$C$12-19),0,I244*1/20)</f>
        <v>0</v>
      </c>
      <c r="M244" s="346">
        <f t="shared" si="26"/>
        <v>0</v>
      </c>
      <c r="N244" s="346">
        <f t="shared" si="27"/>
        <v>0</v>
      </c>
      <c r="O244" s="346">
        <f t="shared" si="28"/>
        <v>0</v>
      </c>
      <c r="P244" s="346">
        <f t="shared" si="29"/>
        <v>0</v>
      </c>
      <c r="Q244" s="346">
        <f t="shared" si="30"/>
        <v>0</v>
      </c>
      <c r="R244" s="346">
        <f t="shared" si="31"/>
        <v>0</v>
      </c>
      <c r="S244" s="346">
        <f t="shared" si="32"/>
        <v>0</v>
      </c>
    </row>
    <row r="245" spans="1:19" x14ac:dyDescent="0.25">
      <c r="A245" s="369"/>
      <c r="B245" s="382"/>
      <c r="C245" s="369"/>
      <c r="D245" s="369"/>
      <c r="E245" s="369"/>
      <c r="F245" s="369"/>
      <c r="G245" s="369"/>
      <c r="H245" s="369"/>
      <c r="I245" s="344">
        <f>IF(B245&gt;Allgemeines!$C$12,0,SUM(C245,E245,G245)-SUM(F245,H245))</f>
        <v>0</v>
      </c>
      <c r="J245" s="346">
        <f>IF(B245&gt;2020,HLOOKUP(Allgemeines!$C$12,$M$32:$S$600,ROW(B245)-31,FALSE)+IF(OR(B245=0,Allgemeines!$C$12&lt;B245),0,I245*1/20),0)</f>
        <v>0</v>
      </c>
      <c r="K245" s="346">
        <f>IF(B245&gt;2020,HLOOKUP(Allgemeines!$C$12,$M$32:$S$600,ROW(B245)-31,FALSE),0)</f>
        <v>0</v>
      </c>
      <c r="L245" s="346">
        <f>+IF(OR(B245=0,Allgemeines!$C$12&lt;B245,B245&lt;Allgemeines!$C$12-19),0,I245*1/20)</f>
        <v>0</v>
      </c>
      <c r="M245" s="346">
        <f t="shared" si="26"/>
        <v>0</v>
      </c>
      <c r="N245" s="346">
        <f t="shared" si="27"/>
        <v>0</v>
      </c>
      <c r="O245" s="346">
        <f t="shared" si="28"/>
        <v>0</v>
      </c>
      <c r="P245" s="346">
        <f t="shared" si="29"/>
        <v>0</v>
      </c>
      <c r="Q245" s="346">
        <f t="shared" si="30"/>
        <v>0</v>
      </c>
      <c r="R245" s="346">
        <f t="shared" si="31"/>
        <v>0</v>
      </c>
      <c r="S245" s="346">
        <f t="shared" si="32"/>
        <v>0</v>
      </c>
    </row>
    <row r="246" spans="1:19" x14ac:dyDescent="0.25">
      <c r="A246" s="369"/>
      <c r="B246" s="382"/>
      <c r="C246" s="369"/>
      <c r="D246" s="369"/>
      <c r="E246" s="369"/>
      <c r="F246" s="369"/>
      <c r="G246" s="369"/>
      <c r="H246" s="369"/>
      <c r="I246" s="344">
        <f>IF(B246&gt;Allgemeines!$C$12,0,SUM(C246,E246,G246)-SUM(F246,H246))</f>
        <v>0</v>
      </c>
      <c r="J246" s="346">
        <f>IF(B246&gt;2020,HLOOKUP(Allgemeines!$C$12,$M$32:$S$600,ROW(B246)-31,FALSE)+IF(OR(B246=0,Allgemeines!$C$12&lt;B246),0,I246*1/20),0)</f>
        <v>0</v>
      </c>
      <c r="K246" s="346">
        <f>IF(B246&gt;2020,HLOOKUP(Allgemeines!$C$12,$M$32:$S$600,ROW(B246)-31,FALSE),0)</f>
        <v>0</v>
      </c>
      <c r="L246" s="346">
        <f>+IF(OR(B246=0,Allgemeines!$C$12&lt;B246,B246&lt;Allgemeines!$C$12-19),0,I246*1/20)</f>
        <v>0</v>
      </c>
      <c r="M246" s="346">
        <f t="shared" si="26"/>
        <v>0</v>
      </c>
      <c r="N246" s="346">
        <f t="shared" si="27"/>
        <v>0</v>
      </c>
      <c r="O246" s="346">
        <f t="shared" si="28"/>
        <v>0</v>
      </c>
      <c r="P246" s="346">
        <f t="shared" si="29"/>
        <v>0</v>
      </c>
      <c r="Q246" s="346">
        <f t="shared" si="30"/>
        <v>0</v>
      </c>
      <c r="R246" s="346">
        <f t="shared" si="31"/>
        <v>0</v>
      </c>
      <c r="S246" s="346">
        <f t="shared" si="32"/>
        <v>0</v>
      </c>
    </row>
    <row r="247" spans="1:19" x14ac:dyDescent="0.25">
      <c r="A247" s="369"/>
      <c r="B247" s="382"/>
      <c r="C247" s="369"/>
      <c r="D247" s="369"/>
      <c r="E247" s="369"/>
      <c r="F247" s="369"/>
      <c r="G247" s="369"/>
      <c r="H247" s="369"/>
      <c r="I247" s="344">
        <f>IF(B247&gt;Allgemeines!$C$12,0,SUM(C247,E247,G247)-SUM(F247,H247))</f>
        <v>0</v>
      </c>
      <c r="J247" s="346">
        <f>IF(B247&gt;2020,HLOOKUP(Allgemeines!$C$12,$M$32:$S$600,ROW(B247)-31,FALSE)+IF(OR(B247=0,Allgemeines!$C$12&lt;B247),0,I247*1/20),0)</f>
        <v>0</v>
      </c>
      <c r="K247" s="346">
        <f>IF(B247&gt;2020,HLOOKUP(Allgemeines!$C$12,$M$32:$S$600,ROW(B247)-31,FALSE),0)</f>
        <v>0</v>
      </c>
      <c r="L247" s="346">
        <f>+IF(OR(B247=0,Allgemeines!$C$12&lt;B247,B247&lt;Allgemeines!$C$12-19),0,I247*1/20)</f>
        <v>0</v>
      </c>
      <c r="M247" s="346">
        <f t="shared" si="26"/>
        <v>0</v>
      </c>
      <c r="N247" s="346">
        <f t="shared" si="27"/>
        <v>0</v>
      </c>
      <c r="O247" s="346">
        <f t="shared" si="28"/>
        <v>0</v>
      </c>
      <c r="P247" s="346">
        <f t="shared" si="29"/>
        <v>0</v>
      </c>
      <c r="Q247" s="346">
        <f t="shared" si="30"/>
        <v>0</v>
      </c>
      <c r="R247" s="346">
        <f t="shared" si="31"/>
        <v>0</v>
      </c>
      <c r="S247" s="346">
        <f t="shared" si="32"/>
        <v>0</v>
      </c>
    </row>
    <row r="248" spans="1:19" x14ac:dyDescent="0.25">
      <c r="A248" s="369"/>
      <c r="B248" s="382"/>
      <c r="C248" s="369"/>
      <c r="D248" s="369"/>
      <c r="E248" s="369"/>
      <c r="F248" s="369"/>
      <c r="G248" s="369"/>
      <c r="H248" s="369"/>
      <c r="I248" s="344">
        <f>IF(B248&gt;Allgemeines!$C$12,0,SUM(C248,E248,G248)-SUM(F248,H248))</f>
        <v>0</v>
      </c>
      <c r="J248" s="346">
        <f>IF(B248&gt;2020,HLOOKUP(Allgemeines!$C$12,$M$32:$S$600,ROW(B248)-31,FALSE)+IF(OR(B248=0,Allgemeines!$C$12&lt;B248),0,I248*1/20),0)</f>
        <v>0</v>
      </c>
      <c r="K248" s="346">
        <f>IF(B248&gt;2020,HLOOKUP(Allgemeines!$C$12,$M$32:$S$600,ROW(B248)-31,FALSE),0)</f>
        <v>0</v>
      </c>
      <c r="L248" s="346">
        <f>+IF(OR(B248=0,Allgemeines!$C$12&lt;B248,B248&lt;Allgemeines!$C$12-19),0,I248*1/20)</f>
        <v>0</v>
      </c>
      <c r="M248" s="346">
        <f t="shared" si="26"/>
        <v>0</v>
      </c>
      <c r="N248" s="346">
        <f t="shared" si="27"/>
        <v>0</v>
      </c>
      <c r="O248" s="346">
        <f t="shared" si="28"/>
        <v>0</v>
      </c>
      <c r="P248" s="346">
        <f t="shared" si="29"/>
        <v>0</v>
      </c>
      <c r="Q248" s="346">
        <f t="shared" si="30"/>
        <v>0</v>
      </c>
      <c r="R248" s="346">
        <f t="shared" si="31"/>
        <v>0</v>
      </c>
      <c r="S248" s="346">
        <f t="shared" si="32"/>
        <v>0</v>
      </c>
    </row>
    <row r="249" spans="1:19" x14ac:dyDescent="0.25">
      <c r="A249" s="369"/>
      <c r="B249" s="382"/>
      <c r="C249" s="369"/>
      <c r="D249" s="369"/>
      <c r="E249" s="369"/>
      <c r="F249" s="369"/>
      <c r="G249" s="369"/>
      <c r="H249" s="369"/>
      <c r="I249" s="344">
        <f>IF(B249&gt;Allgemeines!$C$12,0,SUM(C249,E249,G249)-SUM(F249,H249))</f>
        <v>0</v>
      </c>
      <c r="J249" s="346">
        <f>IF(B249&gt;2020,HLOOKUP(Allgemeines!$C$12,$M$32:$S$600,ROW(B249)-31,FALSE)+IF(OR(B249=0,Allgemeines!$C$12&lt;B249),0,I249*1/20),0)</f>
        <v>0</v>
      </c>
      <c r="K249" s="346">
        <f>IF(B249&gt;2020,HLOOKUP(Allgemeines!$C$12,$M$32:$S$600,ROW(B249)-31,FALSE),0)</f>
        <v>0</v>
      </c>
      <c r="L249" s="346">
        <f>+IF(OR(B249=0,Allgemeines!$C$12&lt;B249,B249&lt;Allgemeines!$C$12-19),0,I249*1/20)</f>
        <v>0</v>
      </c>
      <c r="M249" s="346">
        <f t="shared" si="26"/>
        <v>0</v>
      </c>
      <c r="N249" s="346">
        <f t="shared" si="27"/>
        <v>0</v>
      </c>
      <c r="O249" s="346">
        <f t="shared" si="28"/>
        <v>0</v>
      </c>
      <c r="P249" s="346">
        <f t="shared" si="29"/>
        <v>0</v>
      </c>
      <c r="Q249" s="346">
        <f t="shared" si="30"/>
        <v>0</v>
      </c>
      <c r="R249" s="346">
        <f t="shared" si="31"/>
        <v>0</v>
      </c>
      <c r="S249" s="346">
        <f t="shared" si="32"/>
        <v>0</v>
      </c>
    </row>
    <row r="250" spans="1:19" x14ac:dyDescent="0.25">
      <c r="A250" s="369"/>
      <c r="B250" s="382"/>
      <c r="C250" s="369"/>
      <c r="D250" s="369"/>
      <c r="E250" s="369"/>
      <c r="F250" s="369"/>
      <c r="G250" s="369"/>
      <c r="H250" s="369"/>
      <c r="I250" s="344">
        <f>IF(B250&gt;Allgemeines!$C$12,0,SUM(C250,E250,G250)-SUM(F250,H250))</f>
        <v>0</v>
      </c>
      <c r="J250" s="346">
        <f>IF(B250&gt;2020,HLOOKUP(Allgemeines!$C$12,$M$32:$S$600,ROW(B250)-31,FALSE)+IF(OR(B250=0,Allgemeines!$C$12&lt;B250),0,I250*1/20),0)</f>
        <v>0</v>
      </c>
      <c r="K250" s="346">
        <f>IF(B250&gt;2020,HLOOKUP(Allgemeines!$C$12,$M$32:$S$600,ROW(B250)-31,FALSE),0)</f>
        <v>0</v>
      </c>
      <c r="L250" s="346">
        <f>+IF(OR(B250=0,Allgemeines!$C$12&lt;B250,B250&lt;Allgemeines!$C$12-19),0,I250*1/20)</f>
        <v>0</v>
      </c>
      <c r="M250" s="346">
        <f t="shared" si="26"/>
        <v>0</v>
      </c>
      <c r="N250" s="346">
        <f t="shared" si="27"/>
        <v>0</v>
      </c>
      <c r="O250" s="346">
        <f t="shared" si="28"/>
        <v>0</v>
      </c>
      <c r="P250" s="346">
        <f t="shared" si="29"/>
        <v>0</v>
      </c>
      <c r="Q250" s="346">
        <f t="shared" si="30"/>
        <v>0</v>
      </c>
      <c r="R250" s="346">
        <f t="shared" si="31"/>
        <v>0</v>
      </c>
      <c r="S250" s="346">
        <f t="shared" si="32"/>
        <v>0</v>
      </c>
    </row>
    <row r="251" spans="1:19" x14ac:dyDescent="0.25">
      <c r="A251" s="369"/>
      <c r="B251" s="382"/>
      <c r="C251" s="369"/>
      <c r="D251" s="369"/>
      <c r="E251" s="369"/>
      <c r="F251" s="369"/>
      <c r="G251" s="369"/>
      <c r="H251" s="369"/>
      <c r="I251" s="344">
        <f>IF(B251&gt;Allgemeines!$C$12,0,SUM(C251,E251,G251)-SUM(F251,H251))</f>
        <v>0</v>
      </c>
      <c r="J251" s="346">
        <f>IF(B251&gt;2020,HLOOKUP(Allgemeines!$C$12,$M$32:$S$600,ROW(B251)-31,FALSE)+IF(OR(B251=0,Allgemeines!$C$12&lt;B251),0,I251*1/20),0)</f>
        <v>0</v>
      </c>
      <c r="K251" s="346">
        <f>IF(B251&gt;2020,HLOOKUP(Allgemeines!$C$12,$M$32:$S$600,ROW(B251)-31,FALSE),0)</f>
        <v>0</v>
      </c>
      <c r="L251" s="346">
        <f>+IF(OR(B251=0,Allgemeines!$C$12&lt;B251,B251&lt;Allgemeines!$C$12-19),0,I251*1/20)</f>
        <v>0</v>
      </c>
      <c r="M251" s="346">
        <f t="shared" si="26"/>
        <v>0</v>
      </c>
      <c r="N251" s="346">
        <f t="shared" si="27"/>
        <v>0</v>
      </c>
      <c r="O251" s="346">
        <f t="shared" si="28"/>
        <v>0</v>
      </c>
      <c r="P251" s="346">
        <f t="shared" si="29"/>
        <v>0</v>
      </c>
      <c r="Q251" s="346">
        <f t="shared" si="30"/>
        <v>0</v>
      </c>
      <c r="R251" s="346">
        <f t="shared" si="31"/>
        <v>0</v>
      </c>
      <c r="S251" s="346">
        <f t="shared" si="32"/>
        <v>0</v>
      </c>
    </row>
    <row r="252" spans="1:19" x14ac:dyDescent="0.25">
      <c r="A252" s="369"/>
      <c r="B252" s="382"/>
      <c r="C252" s="369"/>
      <c r="D252" s="369"/>
      <c r="E252" s="369"/>
      <c r="F252" s="369"/>
      <c r="G252" s="369"/>
      <c r="H252" s="369"/>
      <c r="I252" s="344">
        <f>IF(B252&gt;Allgemeines!$C$12,0,SUM(C252,E252,G252)-SUM(F252,H252))</f>
        <v>0</v>
      </c>
      <c r="J252" s="346">
        <f>IF(B252&gt;2020,HLOOKUP(Allgemeines!$C$12,$M$32:$S$600,ROW(B252)-31,FALSE)+IF(OR(B252=0,Allgemeines!$C$12&lt;B252),0,I252*1/20),0)</f>
        <v>0</v>
      </c>
      <c r="K252" s="346">
        <f>IF(B252&gt;2020,HLOOKUP(Allgemeines!$C$12,$M$32:$S$600,ROW(B252)-31,FALSE),0)</f>
        <v>0</v>
      </c>
      <c r="L252" s="346">
        <f>+IF(OR(B252=0,Allgemeines!$C$12&lt;B252,B252&lt;Allgemeines!$C$12-19),0,I252*1/20)</f>
        <v>0</v>
      </c>
      <c r="M252" s="346">
        <f t="shared" si="26"/>
        <v>0</v>
      </c>
      <c r="N252" s="346">
        <f t="shared" si="27"/>
        <v>0</v>
      </c>
      <c r="O252" s="346">
        <f t="shared" si="28"/>
        <v>0</v>
      </c>
      <c r="P252" s="346">
        <f t="shared" si="29"/>
        <v>0</v>
      </c>
      <c r="Q252" s="346">
        <f t="shared" si="30"/>
        <v>0</v>
      </c>
      <c r="R252" s="346">
        <f t="shared" si="31"/>
        <v>0</v>
      </c>
      <c r="S252" s="346">
        <f t="shared" si="32"/>
        <v>0</v>
      </c>
    </row>
    <row r="253" spans="1:19" x14ac:dyDescent="0.25">
      <c r="A253" s="369"/>
      <c r="B253" s="382"/>
      <c r="C253" s="369"/>
      <c r="D253" s="369"/>
      <c r="E253" s="369"/>
      <c r="F253" s="369"/>
      <c r="G253" s="369"/>
      <c r="H253" s="369"/>
      <c r="I253" s="344">
        <f>IF(B253&gt;Allgemeines!$C$12,0,SUM(C253,E253,G253)-SUM(F253,H253))</f>
        <v>0</v>
      </c>
      <c r="J253" s="346">
        <f>IF(B253&gt;2020,HLOOKUP(Allgemeines!$C$12,$M$32:$S$600,ROW(B253)-31,FALSE)+IF(OR(B253=0,Allgemeines!$C$12&lt;B253),0,I253*1/20),0)</f>
        <v>0</v>
      </c>
      <c r="K253" s="346">
        <f>IF(B253&gt;2020,HLOOKUP(Allgemeines!$C$12,$M$32:$S$600,ROW(B253)-31,FALSE),0)</f>
        <v>0</v>
      </c>
      <c r="L253" s="346">
        <f>+IF(OR(B253=0,Allgemeines!$C$12&lt;B253,B253&lt;Allgemeines!$C$12-19),0,I253*1/20)</f>
        <v>0</v>
      </c>
      <c r="M253" s="346">
        <f t="shared" si="26"/>
        <v>0</v>
      </c>
      <c r="N253" s="346">
        <f t="shared" si="27"/>
        <v>0</v>
      </c>
      <c r="O253" s="346">
        <f t="shared" si="28"/>
        <v>0</v>
      </c>
      <c r="P253" s="346">
        <f t="shared" si="29"/>
        <v>0</v>
      </c>
      <c r="Q253" s="346">
        <f t="shared" si="30"/>
        <v>0</v>
      </c>
      <c r="R253" s="346">
        <f t="shared" si="31"/>
        <v>0</v>
      </c>
      <c r="S253" s="346">
        <f t="shared" si="32"/>
        <v>0</v>
      </c>
    </row>
    <row r="254" spans="1:19" x14ac:dyDescent="0.25">
      <c r="A254" s="369"/>
      <c r="B254" s="382"/>
      <c r="C254" s="369"/>
      <c r="D254" s="369"/>
      <c r="E254" s="369"/>
      <c r="F254" s="369"/>
      <c r="G254" s="369"/>
      <c r="H254" s="369"/>
      <c r="I254" s="344">
        <f>IF(B254&gt;Allgemeines!$C$12,0,SUM(C254,E254,G254)-SUM(F254,H254))</f>
        <v>0</v>
      </c>
      <c r="J254" s="346">
        <f>IF(B254&gt;2020,HLOOKUP(Allgemeines!$C$12,$M$32:$S$600,ROW(B254)-31,FALSE)+IF(OR(B254=0,Allgemeines!$C$12&lt;B254),0,I254*1/20),0)</f>
        <v>0</v>
      </c>
      <c r="K254" s="346">
        <f>IF(B254&gt;2020,HLOOKUP(Allgemeines!$C$12,$M$32:$S$600,ROW(B254)-31,FALSE),0)</f>
        <v>0</v>
      </c>
      <c r="L254" s="346">
        <f>+IF(OR(B254=0,Allgemeines!$C$12&lt;B254,B254&lt;Allgemeines!$C$12-19),0,I254*1/20)</f>
        <v>0</v>
      </c>
      <c r="M254" s="346">
        <f t="shared" si="26"/>
        <v>0</v>
      </c>
      <c r="N254" s="346">
        <f t="shared" si="27"/>
        <v>0</v>
      </c>
      <c r="O254" s="346">
        <f t="shared" si="28"/>
        <v>0</v>
      </c>
      <c r="P254" s="346">
        <f t="shared" si="29"/>
        <v>0</v>
      </c>
      <c r="Q254" s="346">
        <f t="shared" si="30"/>
        <v>0</v>
      </c>
      <c r="R254" s="346">
        <f t="shared" si="31"/>
        <v>0</v>
      </c>
      <c r="S254" s="346">
        <f t="shared" si="32"/>
        <v>0</v>
      </c>
    </row>
    <row r="255" spans="1:19" x14ac:dyDescent="0.25">
      <c r="A255" s="369"/>
      <c r="B255" s="382"/>
      <c r="C255" s="369"/>
      <c r="D255" s="369"/>
      <c r="E255" s="369"/>
      <c r="F255" s="369"/>
      <c r="G255" s="369"/>
      <c r="H255" s="369"/>
      <c r="I255" s="344">
        <f>IF(B255&gt;Allgemeines!$C$12,0,SUM(C255,E255,G255)-SUM(F255,H255))</f>
        <v>0</v>
      </c>
      <c r="J255" s="346">
        <f>IF(B255&gt;2020,HLOOKUP(Allgemeines!$C$12,$M$32:$S$600,ROW(B255)-31,FALSE)+IF(OR(B255=0,Allgemeines!$C$12&lt;B255),0,I255*1/20),0)</f>
        <v>0</v>
      </c>
      <c r="K255" s="346">
        <f>IF(B255&gt;2020,HLOOKUP(Allgemeines!$C$12,$M$32:$S$600,ROW(B255)-31,FALSE),0)</f>
        <v>0</v>
      </c>
      <c r="L255" s="346">
        <f>+IF(OR(B255=0,Allgemeines!$C$12&lt;B255,B255&lt;Allgemeines!$C$12-19),0,I255*1/20)</f>
        <v>0</v>
      </c>
      <c r="M255" s="346">
        <f t="shared" si="26"/>
        <v>0</v>
      </c>
      <c r="N255" s="346">
        <f t="shared" si="27"/>
        <v>0</v>
      </c>
      <c r="O255" s="346">
        <f t="shared" si="28"/>
        <v>0</v>
      </c>
      <c r="P255" s="346">
        <f t="shared" si="29"/>
        <v>0</v>
      </c>
      <c r="Q255" s="346">
        <f t="shared" si="30"/>
        <v>0</v>
      </c>
      <c r="R255" s="346">
        <f t="shared" si="31"/>
        <v>0</v>
      </c>
      <c r="S255" s="346">
        <f t="shared" si="32"/>
        <v>0</v>
      </c>
    </row>
    <row r="256" spans="1:19" x14ac:dyDescent="0.25">
      <c r="A256" s="369"/>
      <c r="B256" s="382"/>
      <c r="C256" s="369"/>
      <c r="D256" s="369"/>
      <c r="E256" s="369"/>
      <c r="F256" s="369"/>
      <c r="G256" s="369"/>
      <c r="H256" s="369"/>
      <c r="I256" s="344">
        <f>IF(B256&gt;Allgemeines!$C$12,0,SUM(C256,E256,G256)-SUM(F256,H256))</f>
        <v>0</v>
      </c>
      <c r="J256" s="346">
        <f>IF(B256&gt;2020,HLOOKUP(Allgemeines!$C$12,$M$32:$S$600,ROW(B256)-31,FALSE)+IF(OR(B256=0,Allgemeines!$C$12&lt;B256),0,I256*1/20),0)</f>
        <v>0</v>
      </c>
      <c r="K256" s="346">
        <f>IF(B256&gt;2020,HLOOKUP(Allgemeines!$C$12,$M$32:$S$600,ROW(B256)-31,FALSE),0)</f>
        <v>0</v>
      </c>
      <c r="L256" s="346">
        <f>+IF(OR(B256=0,Allgemeines!$C$12&lt;B256,B256&lt;Allgemeines!$C$12-19),0,I256*1/20)</f>
        <v>0</v>
      </c>
      <c r="M256" s="346">
        <f t="shared" si="26"/>
        <v>0</v>
      </c>
      <c r="N256" s="346">
        <f t="shared" si="27"/>
        <v>0</v>
      </c>
      <c r="O256" s="346">
        <f t="shared" si="28"/>
        <v>0</v>
      </c>
      <c r="P256" s="346">
        <f t="shared" si="29"/>
        <v>0</v>
      </c>
      <c r="Q256" s="346">
        <f t="shared" si="30"/>
        <v>0</v>
      </c>
      <c r="R256" s="346">
        <f t="shared" si="31"/>
        <v>0</v>
      </c>
      <c r="S256" s="346">
        <f t="shared" si="32"/>
        <v>0</v>
      </c>
    </row>
    <row r="257" spans="1:19" x14ac:dyDescent="0.25">
      <c r="A257" s="369"/>
      <c r="B257" s="382"/>
      <c r="C257" s="369"/>
      <c r="D257" s="369"/>
      <c r="E257" s="369"/>
      <c r="F257" s="369"/>
      <c r="G257" s="369"/>
      <c r="H257" s="369"/>
      <c r="I257" s="344">
        <f>IF(B257&gt;Allgemeines!$C$12,0,SUM(C257,E257,G257)-SUM(F257,H257))</f>
        <v>0</v>
      </c>
      <c r="J257" s="346">
        <f>IF(B257&gt;2020,HLOOKUP(Allgemeines!$C$12,$M$32:$S$600,ROW(B257)-31,FALSE)+IF(OR(B257=0,Allgemeines!$C$12&lt;B257),0,I257*1/20),0)</f>
        <v>0</v>
      </c>
      <c r="K257" s="346">
        <f>IF(B257&gt;2020,HLOOKUP(Allgemeines!$C$12,$M$32:$S$600,ROW(B257)-31,FALSE),0)</f>
        <v>0</v>
      </c>
      <c r="L257" s="346">
        <f>+IF(OR(B257=0,Allgemeines!$C$12&lt;B257,B257&lt;Allgemeines!$C$12-19),0,I257*1/20)</f>
        <v>0</v>
      </c>
      <c r="M257" s="346">
        <f t="shared" si="26"/>
        <v>0</v>
      </c>
      <c r="N257" s="346">
        <f t="shared" si="27"/>
        <v>0</v>
      </c>
      <c r="O257" s="346">
        <f t="shared" si="28"/>
        <v>0</v>
      </c>
      <c r="P257" s="346">
        <f t="shared" si="29"/>
        <v>0</v>
      </c>
      <c r="Q257" s="346">
        <f t="shared" si="30"/>
        <v>0</v>
      </c>
      <c r="R257" s="346">
        <f t="shared" si="31"/>
        <v>0</v>
      </c>
      <c r="S257" s="346">
        <f t="shared" si="32"/>
        <v>0</v>
      </c>
    </row>
    <row r="258" spans="1:19" x14ac:dyDescent="0.25">
      <c r="A258" s="369"/>
      <c r="B258" s="382"/>
      <c r="C258" s="369"/>
      <c r="D258" s="369"/>
      <c r="E258" s="369"/>
      <c r="F258" s="369"/>
      <c r="G258" s="369"/>
      <c r="H258" s="369"/>
      <c r="I258" s="344">
        <f>IF(B258&gt;Allgemeines!$C$12,0,SUM(C258,E258,G258)-SUM(F258,H258))</f>
        <v>0</v>
      </c>
      <c r="J258" s="346">
        <f>IF(B258&gt;2020,HLOOKUP(Allgemeines!$C$12,$M$32:$S$600,ROW(B258)-31,FALSE)+IF(OR(B258=0,Allgemeines!$C$12&lt;B258),0,I258*1/20),0)</f>
        <v>0</v>
      </c>
      <c r="K258" s="346">
        <f>IF(B258&gt;2020,HLOOKUP(Allgemeines!$C$12,$M$32:$S$600,ROW(B258)-31,FALSE),0)</f>
        <v>0</v>
      </c>
      <c r="L258" s="346">
        <f>+IF(OR(B258=0,Allgemeines!$C$12&lt;B258,B258&lt;Allgemeines!$C$12-19),0,I258*1/20)</f>
        <v>0</v>
      </c>
      <c r="M258" s="346">
        <f t="shared" si="26"/>
        <v>0</v>
      </c>
      <c r="N258" s="346">
        <f t="shared" si="27"/>
        <v>0</v>
      </c>
      <c r="O258" s="346">
        <f t="shared" si="28"/>
        <v>0</v>
      </c>
      <c r="P258" s="346">
        <f t="shared" si="29"/>
        <v>0</v>
      </c>
      <c r="Q258" s="346">
        <f t="shared" si="30"/>
        <v>0</v>
      </c>
      <c r="R258" s="346">
        <f t="shared" si="31"/>
        <v>0</v>
      </c>
      <c r="S258" s="346">
        <f t="shared" si="32"/>
        <v>0</v>
      </c>
    </row>
    <row r="259" spans="1:19" x14ac:dyDescent="0.25">
      <c r="A259" s="369"/>
      <c r="B259" s="382"/>
      <c r="C259" s="369"/>
      <c r="D259" s="369"/>
      <c r="E259" s="369"/>
      <c r="F259" s="369"/>
      <c r="G259" s="369"/>
      <c r="H259" s="369"/>
      <c r="I259" s="344">
        <f>IF(B259&gt;Allgemeines!$C$12,0,SUM(C259,E259,G259)-SUM(F259,H259))</f>
        <v>0</v>
      </c>
      <c r="J259" s="346">
        <f>IF(B259&gt;2020,HLOOKUP(Allgemeines!$C$12,$M$32:$S$600,ROW(B259)-31,FALSE)+IF(OR(B259=0,Allgemeines!$C$12&lt;B259),0,I259*1/20),0)</f>
        <v>0</v>
      </c>
      <c r="K259" s="346">
        <f>IF(B259&gt;2020,HLOOKUP(Allgemeines!$C$12,$M$32:$S$600,ROW(B259)-31,FALSE),0)</f>
        <v>0</v>
      </c>
      <c r="L259" s="346">
        <f>+IF(OR(B259=0,Allgemeines!$C$12&lt;B259,B259&lt;Allgemeines!$C$12-19),0,I259*1/20)</f>
        <v>0</v>
      </c>
      <c r="M259" s="346">
        <f t="shared" si="26"/>
        <v>0</v>
      </c>
      <c r="N259" s="346">
        <f t="shared" si="27"/>
        <v>0</v>
      </c>
      <c r="O259" s="346">
        <f t="shared" si="28"/>
        <v>0</v>
      </c>
      <c r="P259" s="346">
        <f t="shared" si="29"/>
        <v>0</v>
      </c>
      <c r="Q259" s="346">
        <f t="shared" si="30"/>
        <v>0</v>
      </c>
      <c r="R259" s="346">
        <f t="shared" si="31"/>
        <v>0</v>
      </c>
      <c r="S259" s="346">
        <f t="shared" si="32"/>
        <v>0</v>
      </c>
    </row>
    <row r="260" spans="1:19" x14ac:dyDescent="0.25">
      <c r="A260" s="369"/>
      <c r="B260" s="382"/>
      <c r="C260" s="369"/>
      <c r="D260" s="369"/>
      <c r="E260" s="369"/>
      <c r="F260" s="369"/>
      <c r="G260" s="369"/>
      <c r="H260" s="369"/>
      <c r="I260" s="344">
        <f>IF(B260&gt;Allgemeines!$C$12,0,SUM(C260,E260,G260)-SUM(F260,H260))</f>
        <v>0</v>
      </c>
      <c r="J260" s="346">
        <f>IF(B260&gt;2020,HLOOKUP(Allgemeines!$C$12,$M$32:$S$600,ROW(B260)-31,FALSE)+IF(OR(B260=0,Allgemeines!$C$12&lt;B260),0,I260*1/20),0)</f>
        <v>0</v>
      </c>
      <c r="K260" s="346">
        <f>IF(B260&gt;2020,HLOOKUP(Allgemeines!$C$12,$M$32:$S$600,ROW(B260)-31,FALSE),0)</f>
        <v>0</v>
      </c>
      <c r="L260" s="346">
        <f>+IF(OR(B260=0,Allgemeines!$C$12&lt;B260,B260&lt;Allgemeines!$C$12-19),0,I260*1/20)</f>
        <v>0</v>
      </c>
      <c r="M260" s="346">
        <f t="shared" si="26"/>
        <v>0</v>
      </c>
      <c r="N260" s="346">
        <f t="shared" si="27"/>
        <v>0</v>
      </c>
      <c r="O260" s="346">
        <f t="shared" si="28"/>
        <v>0</v>
      </c>
      <c r="P260" s="346">
        <f t="shared" si="29"/>
        <v>0</v>
      </c>
      <c r="Q260" s="346">
        <f t="shared" si="30"/>
        <v>0</v>
      </c>
      <c r="R260" s="346">
        <f t="shared" si="31"/>
        <v>0</v>
      </c>
      <c r="S260" s="346">
        <f t="shared" si="32"/>
        <v>0</v>
      </c>
    </row>
    <row r="261" spans="1:19" x14ac:dyDescent="0.25">
      <c r="A261" s="369"/>
      <c r="B261" s="382"/>
      <c r="C261" s="369"/>
      <c r="D261" s="369"/>
      <c r="E261" s="369"/>
      <c r="F261" s="369"/>
      <c r="G261" s="369"/>
      <c r="H261" s="369"/>
      <c r="I261" s="344">
        <f>IF(B261&gt;Allgemeines!$C$12,0,SUM(C261,E261,G261)-SUM(F261,H261))</f>
        <v>0</v>
      </c>
      <c r="J261" s="346">
        <f>IF(B261&gt;2020,HLOOKUP(Allgemeines!$C$12,$M$32:$S$600,ROW(B261)-31,FALSE)+IF(OR(B261=0,Allgemeines!$C$12&lt;B261),0,I261*1/20),0)</f>
        <v>0</v>
      </c>
      <c r="K261" s="346">
        <f>IF(B261&gt;2020,HLOOKUP(Allgemeines!$C$12,$M$32:$S$600,ROW(B261)-31,FALSE),0)</f>
        <v>0</v>
      </c>
      <c r="L261" s="346">
        <f>+IF(OR(B261=0,Allgemeines!$C$12&lt;B261,B261&lt;Allgemeines!$C$12-19),0,I261*1/20)</f>
        <v>0</v>
      </c>
      <c r="M261" s="346">
        <f t="shared" si="26"/>
        <v>0</v>
      </c>
      <c r="N261" s="346">
        <f t="shared" si="27"/>
        <v>0</v>
      </c>
      <c r="O261" s="346">
        <f t="shared" si="28"/>
        <v>0</v>
      </c>
      <c r="P261" s="346">
        <f t="shared" si="29"/>
        <v>0</v>
      </c>
      <c r="Q261" s="346">
        <f t="shared" si="30"/>
        <v>0</v>
      </c>
      <c r="R261" s="346">
        <f t="shared" si="31"/>
        <v>0</v>
      </c>
      <c r="S261" s="346">
        <f t="shared" si="32"/>
        <v>0</v>
      </c>
    </row>
    <row r="262" spans="1:19" x14ac:dyDescent="0.25">
      <c r="A262" s="369"/>
      <c r="B262" s="382"/>
      <c r="C262" s="369"/>
      <c r="D262" s="369"/>
      <c r="E262" s="369"/>
      <c r="F262" s="369"/>
      <c r="G262" s="369"/>
      <c r="H262" s="369"/>
      <c r="I262" s="344">
        <f>IF(B262&gt;Allgemeines!$C$12,0,SUM(C262,E262,G262)-SUM(F262,H262))</f>
        <v>0</v>
      </c>
      <c r="J262" s="346">
        <f>IF(B262&gt;2020,HLOOKUP(Allgemeines!$C$12,$M$32:$S$600,ROW(B262)-31,FALSE)+IF(OR(B262=0,Allgemeines!$C$12&lt;B262),0,I262*1/20),0)</f>
        <v>0</v>
      </c>
      <c r="K262" s="346">
        <f>IF(B262&gt;2020,HLOOKUP(Allgemeines!$C$12,$M$32:$S$600,ROW(B262)-31,FALSE),0)</f>
        <v>0</v>
      </c>
      <c r="L262" s="346">
        <f>+IF(OR(B262=0,Allgemeines!$C$12&lt;B262,B262&lt;Allgemeines!$C$12-19),0,I262*1/20)</f>
        <v>0</v>
      </c>
      <c r="M262" s="346">
        <f t="shared" si="26"/>
        <v>0</v>
      </c>
      <c r="N262" s="346">
        <f t="shared" si="27"/>
        <v>0</v>
      </c>
      <c r="O262" s="346">
        <f t="shared" si="28"/>
        <v>0</v>
      </c>
      <c r="P262" s="346">
        <f t="shared" si="29"/>
        <v>0</v>
      </c>
      <c r="Q262" s="346">
        <f t="shared" si="30"/>
        <v>0</v>
      </c>
      <c r="R262" s="346">
        <f t="shared" si="31"/>
        <v>0</v>
      </c>
      <c r="S262" s="346">
        <f t="shared" si="32"/>
        <v>0</v>
      </c>
    </row>
    <row r="263" spans="1:19" x14ac:dyDescent="0.25">
      <c r="A263" s="369"/>
      <c r="B263" s="382"/>
      <c r="C263" s="369"/>
      <c r="D263" s="369"/>
      <c r="E263" s="369"/>
      <c r="F263" s="369"/>
      <c r="G263" s="369"/>
      <c r="H263" s="369"/>
      <c r="I263" s="344">
        <f>IF(B263&gt;Allgemeines!$C$12,0,SUM(C263,E263,G263)-SUM(F263,H263))</f>
        <v>0</v>
      </c>
      <c r="J263" s="346">
        <f>IF(B263&gt;2020,HLOOKUP(Allgemeines!$C$12,$M$32:$S$600,ROW(B263)-31,FALSE)+IF(OR(B263=0,Allgemeines!$C$12&lt;B263),0,I263*1/20),0)</f>
        <v>0</v>
      </c>
      <c r="K263" s="346">
        <f>IF(B263&gt;2020,HLOOKUP(Allgemeines!$C$12,$M$32:$S$600,ROW(B263)-31,FALSE),0)</f>
        <v>0</v>
      </c>
      <c r="L263" s="346">
        <f>+IF(OR(B263=0,Allgemeines!$C$12&lt;B263,B263&lt;Allgemeines!$C$12-19),0,I263*1/20)</f>
        <v>0</v>
      </c>
      <c r="M263" s="346">
        <f t="shared" si="26"/>
        <v>0</v>
      </c>
      <c r="N263" s="346">
        <f t="shared" si="27"/>
        <v>0</v>
      </c>
      <c r="O263" s="346">
        <f t="shared" si="28"/>
        <v>0</v>
      </c>
      <c r="P263" s="346">
        <f t="shared" si="29"/>
        <v>0</v>
      </c>
      <c r="Q263" s="346">
        <f t="shared" si="30"/>
        <v>0</v>
      </c>
      <c r="R263" s="346">
        <f t="shared" si="31"/>
        <v>0</v>
      </c>
      <c r="S263" s="346">
        <f t="shared" si="32"/>
        <v>0</v>
      </c>
    </row>
    <row r="264" spans="1:19" x14ac:dyDescent="0.25">
      <c r="A264" s="369"/>
      <c r="B264" s="382"/>
      <c r="C264" s="369"/>
      <c r="D264" s="369"/>
      <c r="E264" s="369"/>
      <c r="F264" s="369"/>
      <c r="G264" s="369"/>
      <c r="H264" s="369"/>
      <c r="I264" s="344">
        <f>IF(B264&gt;Allgemeines!$C$12,0,SUM(C264,E264,G264)-SUM(F264,H264))</f>
        <v>0</v>
      </c>
      <c r="J264" s="346">
        <f>IF(B264&gt;2020,HLOOKUP(Allgemeines!$C$12,$M$32:$S$600,ROW(B264)-31,FALSE)+IF(OR(B264=0,Allgemeines!$C$12&lt;B264),0,I264*1/20),0)</f>
        <v>0</v>
      </c>
      <c r="K264" s="346">
        <f>IF(B264&gt;2020,HLOOKUP(Allgemeines!$C$12,$M$32:$S$600,ROW(B264)-31,FALSE),0)</f>
        <v>0</v>
      </c>
      <c r="L264" s="346">
        <f>+IF(OR(B264=0,Allgemeines!$C$12&lt;B264,B264&lt;Allgemeines!$C$12-19),0,I264*1/20)</f>
        <v>0</v>
      </c>
      <c r="M264" s="346">
        <f t="shared" si="26"/>
        <v>0</v>
      </c>
      <c r="N264" s="346">
        <f t="shared" si="27"/>
        <v>0</v>
      </c>
      <c r="O264" s="346">
        <f t="shared" si="28"/>
        <v>0</v>
      </c>
      <c r="P264" s="346">
        <f t="shared" si="29"/>
        <v>0</v>
      </c>
      <c r="Q264" s="346">
        <f t="shared" si="30"/>
        <v>0</v>
      </c>
      <c r="R264" s="346">
        <f t="shared" si="31"/>
        <v>0</v>
      </c>
      <c r="S264" s="346">
        <f t="shared" si="32"/>
        <v>0</v>
      </c>
    </row>
    <row r="265" spans="1:19" x14ac:dyDescent="0.25">
      <c r="A265" s="369"/>
      <c r="B265" s="382"/>
      <c r="C265" s="369"/>
      <c r="D265" s="369"/>
      <c r="E265" s="369"/>
      <c r="F265" s="369"/>
      <c r="G265" s="369"/>
      <c r="H265" s="369"/>
      <c r="I265" s="344">
        <f>IF(B265&gt;Allgemeines!$C$12,0,SUM(C265,E265,G265)-SUM(F265,H265))</f>
        <v>0</v>
      </c>
      <c r="J265" s="346">
        <f>IF(B265&gt;2020,HLOOKUP(Allgemeines!$C$12,$M$32:$S$600,ROW(B265)-31,FALSE)+IF(OR(B265=0,Allgemeines!$C$12&lt;B265),0,I265*1/20),0)</f>
        <v>0</v>
      </c>
      <c r="K265" s="346">
        <f>IF(B265&gt;2020,HLOOKUP(Allgemeines!$C$12,$M$32:$S$600,ROW(B265)-31,FALSE),0)</f>
        <v>0</v>
      </c>
      <c r="L265" s="346">
        <f>+IF(OR(B265=0,Allgemeines!$C$12&lt;B265,B265&lt;Allgemeines!$C$12-19),0,I265*1/20)</f>
        <v>0</v>
      </c>
      <c r="M265" s="346">
        <f t="shared" si="26"/>
        <v>0</v>
      </c>
      <c r="N265" s="346">
        <f t="shared" si="27"/>
        <v>0</v>
      </c>
      <c r="O265" s="346">
        <f t="shared" si="28"/>
        <v>0</v>
      </c>
      <c r="P265" s="346">
        <f t="shared" si="29"/>
        <v>0</v>
      </c>
      <c r="Q265" s="346">
        <f t="shared" si="30"/>
        <v>0</v>
      </c>
      <c r="R265" s="346">
        <f t="shared" si="31"/>
        <v>0</v>
      </c>
      <c r="S265" s="346">
        <f t="shared" si="32"/>
        <v>0</v>
      </c>
    </row>
    <row r="266" spans="1:19" x14ac:dyDescent="0.25">
      <c r="A266" s="369"/>
      <c r="B266" s="382"/>
      <c r="C266" s="369"/>
      <c r="D266" s="369"/>
      <c r="E266" s="369"/>
      <c r="F266" s="369"/>
      <c r="G266" s="369"/>
      <c r="H266" s="369"/>
      <c r="I266" s="344">
        <f>IF(B266&gt;Allgemeines!$C$12,0,SUM(C266,E266,G266)-SUM(F266,H266))</f>
        <v>0</v>
      </c>
      <c r="J266" s="346">
        <f>IF(B266&gt;2020,HLOOKUP(Allgemeines!$C$12,$M$32:$S$600,ROW(B266)-31,FALSE)+IF(OR(B266=0,Allgemeines!$C$12&lt;B266),0,I266*1/20),0)</f>
        <v>0</v>
      </c>
      <c r="K266" s="346">
        <f>IF(B266&gt;2020,HLOOKUP(Allgemeines!$C$12,$M$32:$S$600,ROW(B266)-31,FALSE),0)</f>
        <v>0</v>
      </c>
      <c r="L266" s="346">
        <f>+IF(OR(B266=0,Allgemeines!$C$12&lt;B266,B266&lt;Allgemeines!$C$12-19),0,I266*1/20)</f>
        <v>0</v>
      </c>
      <c r="M266" s="346">
        <f t="shared" si="26"/>
        <v>0</v>
      </c>
      <c r="N266" s="346">
        <f t="shared" si="27"/>
        <v>0</v>
      </c>
      <c r="O266" s="346">
        <f t="shared" si="28"/>
        <v>0</v>
      </c>
      <c r="P266" s="346">
        <f t="shared" si="29"/>
        <v>0</v>
      </c>
      <c r="Q266" s="346">
        <f t="shared" si="30"/>
        <v>0</v>
      </c>
      <c r="R266" s="346">
        <f t="shared" si="31"/>
        <v>0</v>
      </c>
      <c r="S266" s="346">
        <f t="shared" si="32"/>
        <v>0</v>
      </c>
    </row>
    <row r="267" spans="1:19" x14ac:dyDescent="0.25">
      <c r="A267" s="369"/>
      <c r="B267" s="382"/>
      <c r="C267" s="369"/>
      <c r="D267" s="369"/>
      <c r="E267" s="369"/>
      <c r="F267" s="369"/>
      <c r="G267" s="369"/>
      <c r="H267" s="369"/>
      <c r="I267" s="344">
        <f>IF(B267&gt;Allgemeines!$C$12,0,SUM(C267,E267,G267)-SUM(F267,H267))</f>
        <v>0</v>
      </c>
      <c r="J267" s="346">
        <f>IF(B267&gt;2020,HLOOKUP(Allgemeines!$C$12,$M$32:$S$600,ROW(B267)-31,FALSE)+IF(OR(B267=0,Allgemeines!$C$12&lt;B267),0,I267*1/20),0)</f>
        <v>0</v>
      </c>
      <c r="K267" s="346">
        <f>IF(B267&gt;2020,HLOOKUP(Allgemeines!$C$12,$M$32:$S$600,ROW(B267)-31,FALSE),0)</f>
        <v>0</v>
      </c>
      <c r="L267" s="346">
        <f>+IF(OR(B267=0,Allgemeines!$C$12&lt;B267,B267&lt;Allgemeines!$C$12-19),0,I267*1/20)</f>
        <v>0</v>
      </c>
      <c r="M267" s="346">
        <f t="shared" si="26"/>
        <v>0</v>
      </c>
      <c r="N267" s="346">
        <f t="shared" si="27"/>
        <v>0</v>
      </c>
      <c r="O267" s="346">
        <f t="shared" si="28"/>
        <v>0</v>
      </c>
      <c r="P267" s="346">
        <f t="shared" si="29"/>
        <v>0</v>
      </c>
      <c r="Q267" s="346">
        <f t="shared" si="30"/>
        <v>0</v>
      </c>
      <c r="R267" s="346">
        <f t="shared" si="31"/>
        <v>0</v>
      </c>
      <c r="S267" s="346">
        <f t="shared" si="32"/>
        <v>0</v>
      </c>
    </row>
    <row r="268" spans="1:19" x14ac:dyDescent="0.25">
      <c r="A268" s="369"/>
      <c r="B268" s="382"/>
      <c r="C268" s="369"/>
      <c r="D268" s="369"/>
      <c r="E268" s="369"/>
      <c r="F268" s="369"/>
      <c r="G268" s="369"/>
      <c r="H268" s="369"/>
      <c r="I268" s="344">
        <f>IF(B268&gt;Allgemeines!$C$12,0,SUM(C268,E268,G268)-SUM(F268,H268))</f>
        <v>0</v>
      </c>
      <c r="J268" s="346">
        <f>IF(B268&gt;2020,HLOOKUP(Allgemeines!$C$12,$M$32:$S$600,ROW(B268)-31,FALSE)+IF(OR(B268=0,Allgemeines!$C$12&lt;B268),0,I268*1/20),0)</f>
        <v>0</v>
      </c>
      <c r="K268" s="346">
        <f>IF(B268&gt;2020,HLOOKUP(Allgemeines!$C$12,$M$32:$S$600,ROW(B268)-31,FALSE),0)</f>
        <v>0</v>
      </c>
      <c r="L268" s="346">
        <f>+IF(OR(B268=0,Allgemeines!$C$12&lt;B268,B268&lt;Allgemeines!$C$12-19),0,I268*1/20)</f>
        <v>0</v>
      </c>
      <c r="M268" s="346">
        <f t="shared" si="26"/>
        <v>0</v>
      </c>
      <c r="N268" s="346">
        <f t="shared" si="27"/>
        <v>0</v>
      </c>
      <c r="O268" s="346">
        <f t="shared" si="28"/>
        <v>0</v>
      </c>
      <c r="P268" s="346">
        <f t="shared" si="29"/>
        <v>0</v>
      </c>
      <c r="Q268" s="346">
        <f t="shared" si="30"/>
        <v>0</v>
      </c>
      <c r="R268" s="346">
        <f t="shared" si="31"/>
        <v>0</v>
      </c>
      <c r="S268" s="346">
        <f t="shared" si="32"/>
        <v>0</v>
      </c>
    </row>
    <row r="269" spans="1:19" x14ac:dyDescent="0.25">
      <c r="A269" s="369"/>
      <c r="B269" s="382"/>
      <c r="C269" s="369"/>
      <c r="D269" s="369"/>
      <c r="E269" s="369"/>
      <c r="F269" s="369"/>
      <c r="G269" s="369"/>
      <c r="H269" s="369"/>
      <c r="I269" s="344">
        <f>IF(B269&gt;Allgemeines!$C$12,0,SUM(C269,E269,G269)-SUM(F269,H269))</f>
        <v>0</v>
      </c>
      <c r="J269" s="346">
        <f>IF(B269&gt;2020,HLOOKUP(Allgemeines!$C$12,$M$32:$S$600,ROW(B269)-31,FALSE)+IF(OR(B269=0,Allgemeines!$C$12&lt;B269),0,I269*1/20),0)</f>
        <v>0</v>
      </c>
      <c r="K269" s="346">
        <f>IF(B269&gt;2020,HLOOKUP(Allgemeines!$C$12,$M$32:$S$600,ROW(B269)-31,FALSE),0)</f>
        <v>0</v>
      </c>
      <c r="L269" s="346">
        <f>+IF(OR(B269=0,Allgemeines!$C$12&lt;B269,B269&lt;Allgemeines!$C$12-19),0,I269*1/20)</f>
        <v>0</v>
      </c>
      <c r="M269" s="346">
        <f t="shared" si="26"/>
        <v>0</v>
      </c>
      <c r="N269" s="346">
        <f t="shared" si="27"/>
        <v>0</v>
      </c>
      <c r="O269" s="346">
        <f t="shared" si="28"/>
        <v>0</v>
      </c>
      <c r="P269" s="346">
        <f t="shared" si="29"/>
        <v>0</v>
      </c>
      <c r="Q269" s="346">
        <f t="shared" si="30"/>
        <v>0</v>
      </c>
      <c r="R269" s="346">
        <f t="shared" si="31"/>
        <v>0</v>
      </c>
      <c r="S269" s="346">
        <f t="shared" si="32"/>
        <v>0</v>
      </c>
    </row>
    <row r="270" spans="1:19" x14ac:dyDescent="0.25">
      <c r="A270" s="369"/>
      <c r="B270" s="382"/>
      <c r="C270" s="369"/>
      <c r="D270" s="369"/>
      <c r="E270" s="369"/>
      <c r="F270" s="369"/>
      <c r="G270" s="369"/>
      <c r="H270" s="369"/>
      <c r="I270" s="344">
        <f>IF(B270&gt;Allgemeines!$C$12,0,SUM(C270,E270,G270)-SUM(F270,H270))</f>
        <v>0</v>
      </c>
      <c r="J270" s="346">
        <f>IF(B270&gt;2020,HLOOKUP(Allgemeines!$C$12,$M$32:$S$600,ROW(B270)-31,FALSE)+IF(OR(B270=0,Allgemeines!$C$12&lt;B270),0,I270*1/20),0)</f>
        <v>0</v>
      </c>
      <c r="K270" s="346">
        <f>IF(B270&gt;2020,HLOOKUP(Allgemeines!$C$12,$M$32:$S$600,ROW(B270)-31,FALSE),0)</f>
        <v>0</v>
      </c>
      <c r="L270" s="346">
        <f>+IF(OR(B270=0,Allgemeines!$C$12&lt;B270,B270&lt;Allgemeines!$C$12-19),0,I270*1/20)</f>
        <v>0</v>
      </c>
      <c r="M270" s="346">
        <f t="shared" si="26"/>
        <v>0</v>
      </c>
      <c r="N270" s="346">
        <f t="shared" si="27"/>
        <v>0</v>
      </c>
      <c r="O270" s="346">
        <f t="shared" si="28"/>
        <v>0</v>
      </c>
      <c r="P270" s="346">
        <f t="shared" si="29"/>
        <v>0</v>
      </c>
      <c r="Q270" s="346">
        <f t="shared" si="30"/>
        <v>0</v>
      </c>
      <c r="R270" s="346">
        <f t="shared" si="31"/>
        <v>0</v>
      </c>
      <c r="S270" s="346">
        <f t="shared" si="32"/>
        <v>0</v>
      </c>
    </row>
    <row r="271" spans="1:19" x14ac:dyDescent="0.25">
      <c r="A271" s="369"/>
      <c r="B271" s="382"/>
      <c r="C271" s="369"/>
      <c r="D271" s="369"/>
      <c r="E271" s="369"/>
      <c r="F271" s="369"/>
      <c r="G271" s="369"/>
      <c r="H271" s="369"/>
      <c r="I271" s="344">
        <f>IF(B271&gt;Allgemeines!$C$12,0,SUM(C271,E271,G271)-SUM(F271,H271))</f>
        <v>0</v>
      </c>
      <c r="J271" s="346">
        <f>IF(B271&gt;2020,HLOOKUP(Allgemeines!$C$12,$M$32:$S$600,ROW(B271)-31,FALSE)+IF(OR(B271=0,Allgemeines!$C$12&lt;B271),0,I271*1/20),0)</f>
        <v>0</v>
      </c>
      <c r="K271" s="346">
        <f>IF(B271&gt;2020,HLOOKUP(Allgemeines!$C$12,$M$32:$S$600,ROW(B271)-31,FALSE),0)</f>
        <v>0</v>
      </c>
      <c r="L271" s="346">
        <f>+IF(OR(B271=0,Allgemeines!$C$12&lt;B271,B271&lt;Allgemeines!$C$12-19),0,I271*1/20)</f>
        <v>0</v>
      </c>
      <c r="M271" s="346">
        <f t="shared" si="26"/>
        <v>0</v>
      </c>
      <c r="N271" s="346">
        <f t="shared" si="27"/>
        <v>0</v>
      </c>
      <c r="O271" s="346">
        <f t="shared" si="28"/>
        <v>0</v>
      </c>
      <c r="P271" s="346">
        <f t="shared" si="29"/>
        <v>0</v>
      </c>
      <c r="Q271" s="346">
        <f t="shared" si="30"/>
        <v>0</v>
      </c>
      <c r="R271" s="346">
        <f t="shared" si="31"/>
        <v>0</v>
      </c>
      <c r="S271" s="346">
        <f t="shared" si="32"/>
        <v>0</v>
      </c>
    </row>
    <row r="272" spans="1:19" x14ac:dyDescent="0.25">
      <c r="A272" s="369"/>
      <c r="B272" s="382"/>
      <c r="C272" s="369"/>
      <c r="D272" s="369"/>
      <c r="E272" s="369"/>
      <c r="F272" s="369"/>
      <c r="G272" s="369"/>
      <c r="H272" s="369"/>
      <c r="I272" s="344">
        <f>IF(B272&gt;Allgemeines!$C$12,0,SUM(C272,E272,G272)-SUM(F272,H272))</f>
        <v>0</v>
      </c>
      <c r="J272" s="346">
        <f>IF(B272&gt;2020,HLOOKUP(Allgemeines!$C$12,$M$32:$S$600,ROW(B272)-31,FALSE)+IF(OR(B272=0,Allgemeines!$C$12&lt;B272),0,I272*1/20),0)</f>
        <v>0</v>
      </c>
      <c r="K272" s="346">
        <f>IF(B272&gt;2020,HLOOKUP(Allgemeines!$C$12,$M$32:$S$600,ROW(B272)-31,FALSE),0)</f>
        <v>0</v>
      </c>
      <c r="L272" s="346">
        <f>+IF(OR(B272=0,Allgemeines!$C$12&lt;B272,B272&lt;Allgemeines!$C$12-19),0,I272*1/20)</f>
        <v>0</v>
      </c>
      <c r="M272" s="346">
        <f t="shared" si="26"/>
        <v>0</v>
      </c>
      <c r="N272" s="346">
        <f t="shared" si="27"/>
        <v>0</v>
      </c>
      <c r="O272" s="346">
        <f t="shared" si="28"/>
        <v>0</v>
      </c>
      <c r="P272" s="346">
        <f t="shared" si="29"/>
        <v>0</v>
      </c>
      <c r="Q272" s="346">
        <f t="shared" si="30"/>
        <v>0</v>
      </c>
      <c r="R272" s="346">
        <f t="shared" si="31"/>
        <v>0</v>
      </c>
      <c r="S272" s="346">
        <f t="shared" si="32"/>
        <v>0</v>
      </c>
    </row>
    <row r="273" spans="1:19" x14ac:dyDescent="0.25">
      <c r="A273" s="369"/>
      <c r="B273" s="382"/>
      <c r="C273" s="369"/>
      <c r="D273" s="369"/>
      <c r="E273" s="369"/>
      <c r="F273" s="369"/>
      <c r="G273" s="369"/>
      <c r="H273" s="369"/>
      <c r="I273" s="344">
        <f>IF(B273&gt;Allgemeines!$C$12,0,SUM(C273,E273,G273)-SUM(F273,H273))</f>
        <v>0</v>
      </c>
      <c r="J273" s="346">
        <f>IF(B273&gt;2020,HLOOKUP(Allgemeines!$C$12,$M$32:$S$600,ROW(B273)-31,FALSE)+IF(OR(B273=0,Allgemeines!$C$12&lt;B273),0,I273*1/20),0)</f>
        <v>0</v>
      </c>
      <c r="K273" s="346">
        <f>IF(B273&gt;2020,HLOOKUP(Allgemeines!$C$12,$M$32:$S$600,ROW(B273)-31,FALSE),0)</f>
        <v>0</v>
      </c>
      <c r="L273" s="346">
        <f>+IF(OR(B273=0,Allgemeines!$C$12&lt;B273,B273&lt;Allgemeines!$C$12-19),0,I273*1/20)</f>
        <v>0</v>
      </c>
      <c r="M273" s="346">
        <f t="shared" si="26"/>
        <v>0</v>
      </c>
      <c r="N273" s="346">
        <f t="shared" si="27"/>
        <v>0</v>
      </c>
      <c r="O273" s="346">
        <f t="shared" si="28"/>
        <v>0</v>
      </c>
      <c r="P273" s="346">
        <f t="shared" si="29"/>
        <v>0</v>
      </c>
      <c r="Q273" s="346">
        <f t="shared" si="30"/>
        <v>0</v>
      </c>
      <c r="R273" s="346">
        <f t="shared" si="31"/>
        <v>0</v>
      </c>
      <c r="S273" s="346">
        <f t="shared" si="32"/>
        <v>0</v>
      </c>
    </row>
    <row r="274" spans="1:19" x14ac:dyDescent="0.25">
      <c r="A274" s="369"/>
      <c r="B274" s="382"/>
      <c r="C274" s="369"/>
      <c r="D274" s="369"/>
      <c r="E274" s="369"/>
      <c r="F274" s="369"/>
      <c r="G274" s="369"/>
      <c r="H274" s="369"/>
      <c r="I274" s="344">
        <f>IF(B274&gt;Allgemeines!$C$12,0,SUM(C274,E274,G274)-SUM(F274,H274))</f>
        <v>0</v>
      </c>
      <c r="J274" s="346">
        <f>IF(B274&gt;2020,HLOOKUP(Allgemeines!$C$12,$M$32:$S$600,ROW(B274)-31,FALSE)+IF(OR(B274=0,Allgemeines!$C$12&lt;B274),0,I274*1/20),0)</f>
        <v>0</v>
      </c>
      <c r="K274" s="346">
        <f>IF(B274&gt;2020,HLOOKUP(Allgemeines!$C$12,$M$32:$S$600,ROW(B274)-31,FALSE),0)</f>
        <v>0</v>
      </c>
      <c r="L274" s="346">
        <f>+IF(OR(B274=0,Allgemeines!$C$12&lt;B274,B274&lt;Allgemeines!$C$12-19),0,I274*1/20)</f>
        <v>0</v>
      </c>
      <c r="M274" s="346">
        <f t="shared" si="26"/>
        <v>0</v>
      </c>
      <c r="N274" s="346">
        <f t="shared" si="27"/>
        <v>0</v>
      </c>
      <c r="O274" s="346">
        <f t="shared" si="28"/>
        <v>0</v>
      </c>
      <c r="P274" s="346">
        <f t="shared" si="29"/>
        <v>0</v>
      </c>
      <c r="Q274" s="346">
        <f t="shared" si="30"/>
        <v>0</v>
      </c>
      <c r="R274" s="346">
        <f t="shared" si="31"/>
        <v>0</v>
      </c>
      <c r="S274" s="346">
        <f t="shared" si="32"/>
        <v>0</v>
      </c>
    </row>
    <row r="275" spans="1:19" x14ac:dyDescent="0.25">
      <c r="A275" s="369"/>
      <c r="B275" s="382"/>
      <c r="C275" s="369"/>
      <c r="D275" s="369"/>
      <c r="E275" s="369"/>
      <c r="F275" s="369"/>
      <c r="G275" s="369"/>
      <c r="H275" s="369"/>
      <c r="I275" s="344">
        <f>IF(B275&gt;Allgemeines!$C$12,0,SUM(C275,E275,G275)-SUM(F275,H275))</f>
        <v>0</v>
      </c>
      <c r="J275" s="346">
        <f>IF(B275&gt;2020,HLOOKUP(Allgemeines!$C$12,$M$32:$S$600,ROW(B275)-31,FALSE)+IF(OR(B275=0,Allgemeines!$C$12&lt;B275),0,I275*1/20),0)</f>
        <v>0</v>
      </c>
      <c r="K275" s="346">
        <f>IF(B275&gt;2020,HLOOKUP(Allgemeines!$C$12,$M$32:$S$600,ROW(B275)-31,FALSE),0)</f>
        <v>0</v>
      </c>
      <c r="L275" s="346">
        <f>+IF(OR(B275=0,Allgemeines!$C$12&lt;B275,B275&lt;Allgemeines!$C$12-19),0,I275*1/20)</f>
        <v>0</v>
      </c>
      <c r="M275" s="346">
        <f t="shared" si="26"/>
        <v>0</v>
      </c>
      <c r="N275" s="346">
        <f t="shared" si="27"/>
        <v>0</v>
      </c>
      <c r="O275" s="346">
        <f t="shared" si="28"/>
        <v>0</v>
      </c>
      <c r="P275" s="346">
        <f t="shared" si="29"/>
        <v>0</v>
      </c>
      <c r="Q275" s="346">
        <f t="shared" si="30"/>
        <v>0</v>
      </c>
      <c r="R275" s="346">
        <f t="shared" si="31"/>
        <v>0</v>
      </c>
      <c r="S275" s="346">
        <f t="shared" si="32"/>
        <v>0</v>
      </c>
    </row>
    <row r="276" spans="1:19" x14ac:dyDescent="0.25">
      <c r="A276" s="369"/>
      <c r="B276" s="382"/>
      <c r="C276" s="369"/>
      <c r="D276" s="369"/>
      <c r="E276" s="369"/>
      <c r="F276" s="369"/>
      <c r="G276" s="369"/>
      <c r="H276" s="369"/>
      <c r="I276" s="344">
        <f>IF(B276&gt;Allgemeines!$C$12,0,SUM(C276,E276,G276)-SUM(F276,H276))</f>
        <v>0</v>
      </c>
      <c r="J276" s="346">
        <f>IF(B276&gt;2020,HLOOKUP(Allgemeines!$C$12,$M$32:$S$600,ROW(B276)-31,FALSE)+IF(OR(B276=0,Allgemeines!$C$12&lt;B276),0,I276*1/20),0)</f>
        <v>0</v>
      </c>
      <c r="K276" s="346">
        <f>IF(B276&gt;2020,HLOOKUP(Allgemeines!$C$12,$M$32:$S$600,ROW(B276)-31,FALSE),0)</f>
        <v>0</v>
      </c>
      <c r="L276" s="346">
        <f>+IF(OR(B276=0,Allgemeines!$C$12&lt;B276,B276&lt;Allgemeines!$C$12-19),0,I276*1/20)</f>
        <v>0</v>
      </c>
      <c r="M276" s="346">
        <f t="shared" si="26"/>
        <v>0</v>
      </c>
      <c r="N276" s="346">
        <f t="shared" si="27"/>
        <v>0</v>
      </c>
      <c r="O276" s="346">
        <f t="shared" si="28"/>
        <v>0</v>
      </c>
      <c r="P276" s="346">
        <f t="shared" si="29"/>
        <v>0</v>
      </c>
      <c r="Q276" s="346">
        <f t="shared" si="30"/>
        <v>0</v>
      </c>
      <c r="R276" s="346">
        <f t="shared" si="31"/>
        <v>0</v>
      </c>
      <c r="S276" s="346">
        <f t="shared" si="32"/>
        <v>0</v>
      </c>
    </row>
    <row r="277" spans="1:19" x14ac:dyDescent="0.25">
      <c r="A277" s="369"/>
      <c r="B277" s="382"/>
      <c r="C277" s="369"/>
      <c r="D277" s="369"/>
      <c r="E277" s="369"/>
      <c r="F277" s="369"/>
      <c r="G277" s="369"/>
      <c r="H277" s="369"/>
      <c r="I277" s="344">
        <f>IF(B277&gt;Allgemeines!$C$12,0,SUM(C277,E277,G277)-SUM(F277,H277))</f>
        <v>0</v>
      </c>
      <c r="J277" s="346">
        <f>IF(B277&gt;2020,HLOOKUP(Allgemeines!$C$12,$M$32:$S$600,ROW(B277)-31,FALSE)+IF(OR(B277=0,Allgemeines!$C$12&lt;B277),0,I277*1/20),0)</f>
        <v>0</v>
      </c>
      <c r="K277" s="346">
        <f>IF(B277&gt;2020,HLOOKUP(Allgemeines!$C$12,$M$32:$S$600,ROW(B277)-31,FALSE),0)</f>
        <v>0</v>
      </c>
      <c r="L277" s="346">
        <f>+IF(OR(B277=0,Allgemeines!$C$12&lt;B277,B277&lt;Allgemeines!$C$12-19),0,I277*1/20)</f>
        <v>0</v>
      </c>
      <c r="M277" s="346">
        <f t="shared" si="26"/>
        <v>0</v>
      </c>
      <c r="N277" s="346">
        <f t="shared" si="27"/>
        <v>0</v>
      </c>
      <c r="O277" s="346">
        <f t="shared" si="28"/>
        <v>0</v>
      </c>
      <c r="P277" s="346">
        <f t="shared" si="29"/>
        <v>0</v>
      </c>
      <c r="Q277" s="346">
        <f t="shared" si="30"/>
        <v>0</v>
      </c>
      <c r="R277" s="346">
        <f t="shared" si="31"/>
        <v>0</v>
      </c>
      <c r="S277" s="346">
        <f t="shared" si="32"/>
        <v>0</v>
      </c>
    </row>
    <row r="278" spans="1:19" x14ac:dyDescent="0.25">
      <c r="A278" s="369"/>
      <c r="B278" s="382"/>
      <c r="C278" s="369"/>
      <c r="D278" s="369"/>
      <c r="E278" s="369"/>
      <c r="F278" s="369"/>
      <c r="G278" s="369"/>
      <c r="H278" s="369"/>
      <c r="I278" s="344">
        <f>IF(B278&gt;Allgemeines!$C$12,0,SUM(C278,E278,G278)-SUM(F278,H278))</f>
        <v>0</v>
      </c>
      <c r="J278" s="346">
        <f>IF(B278&gt;2020,HLOOKUP(Allgemeines!$C$12,$M$32:$S$600,ROW(B278)-31,FALSE)+IF(OR(B278=0,Allgemeines!$C$12&lt;B278),0,I278*1/20),0)</f>
        <v>0</v>
      </c>
      <c r="K278" s="346">
        <f>IF(B278&gt;2020,HLOOKUP(Allgemeines!$C$12,$M$32:$S$600,ROW(B278)-31,FALSE),0)</f>
        <v>0</v>
      </c>
      <c r="L278" s="346">
        <f>+IF(OR(B278=0,Allgemeines!$C$12&lt;B278,B278&lt;Allgemeines!$C$12-19),0,I278*1/20)</f>
        <v>0</v>
      </c>
      <c r="M278" s="346">
        <f t="shared" si="26"/>
        <v>0</v>
      </c>
      <c r="N278" s="346">
        <f t="shared" si="27"/>
        <v>0</v>
      </c>
      <c r="O278" s="346">
        <f t="shared" si="28"/>
        <v>0</v>
      </c>
      <c r="P278" s="346">
        <f t="shared" si="29"/>
        <v>0</v>
      </c>
      <c r="Q278" s="346">
        <f t="shared" si="30"/>
        <v>0</v>
      </c>
      <c r="R278" s="346">
        <f t="shared" si="31"/>
        <v>0</v>
      </c>
      <c r="S278" s="346">
        <f t="shared" si="32"/>
        <v>0</v>
      </c>
    </row>
    <row r="279" spans="1:19" x14ac:dyDescent="0.25">
      <c r="A279" s="369"/>
      <c r="B279" s="382"/>
      <c r="C279" s="369"/>
      <c r="D279" s="369"/>
      <c r="E279" s="369"/>
      <c r="F279" s="369"/>
      <c r="G279" s="369"/>
      <c r="H279" s="369"/>
      <c r="I279" s="344">
        <f>IF(B279&gt;Allgemeines!$C$12,0,SUM(C279,E279,G279)-SUM(F279,H279))</f>
        <v>0</v>
      </c>
      <c r="J279" s="346">
        <f>IF(B279&gt;2020,HLOOKUP(Allgemeines!$C$12,$M$32:$S$600,ROW(B279)-31,FALSE)+IF(OR(B279=0,Allgemeines!$C$12&lt;B279),0,I279*1/20),0)</f>
        <v>0</v>
      </c>
      <c r="K279" s="346">
        <f>IF(B279&gt;2020,HLOOKUP(Allgemeines!$C$12,$M$32:$S$600,ROW(B279)-31,FALSE),0)</f>
        <v>0</v>
      </c>
      <c r="L279" s="346">
        <f>+IF(OR(B279=0,Allgemeines!$C$12&lt;B279,B279&lt;Allgemeines!$C$12-19),0,I279*1/20)</f>
        <v>0</v>
      </c>
      <c r="M279" s="346">
        <f t="shared" si="26"/>
        <v>0</v>
      </c>
      <c r="N279" s="346">
        <f t="shared" si="27"/>
        <v>0</v>
      </c>
      <c r="O279" s="346">
        <f t="shared" si="28"/>
        <v>0</v>
      </c>
      <c r="P279" s="346">
        <f t="shared" si="29"/>
        <v>0</v>
      </c>
      <c r="Q279" s="346">
        <f t="shared" si="30"/>
        <v>0</v>
      </c>
      <c r="R279" s="346">
        <f t="shared" si="31"/>
        <v>0</v>
      </c>
      <c r="S279" s="346">
        <f t="shared" si="32"/>
        <v>0</v>
      </c>
    </row>
    <row r="280" spans="1:19" x14ac:dyDescent="0.25">
      <c r="A280" s="369"/>
      <c r="B280" s="382"/>
      <c r="C280" s="369"/>
      <c r="D280" s="369"/>
      <c r="E280" s="369"/>
      <c r="F280" s="369"/>
      <c r="G280" s="369"/>
      <c r="H280" s="369"/>
      <c r="I280" s="344">
        <f>IF(B280&gt;Allgemeines!$C$12,0,SUM(C280,E280,G280)-SUM(F280,H280))</f>
        <v>0</v>
      </c>
      <c r="J280" s="346">
        <f>IF(B280&gt;2020,HLOOKUP(Allgemeines!$C$12,$M$32:$S$600,ROW(B280)-31,FALSE)+IF(OR(B280=0,Allgemeines!$C$12&lt;B280),0,I280*1/20),0)</f>
        <v>0</v>
      </c>
      <c r="K280" s="346">
        <f>IF(B280&gt;2020,HLOOKUP(Allgemeines!$C$12,$M$32:$S$600,ROW(B280)-31,FALSE),0)</f>
        <v>0</v>
      </c>
      <c r="L280" s="346">
        <f>+IF(OR(B280=0,Allgemeines!$C$12&lt;B280,B280&lt;Allgemeines!$C$12-19),0,I280*1/20)</f>
        <v>0</v>
      </c>
      <c r="M280" s="346">
        <f t="shared" si="26"/>
        <v>0</v>
      </c>
      <c r="N280" s="346">
        <f t="shared" si="27"/>
        <v>0</v>
      </c>
      <c r="O280" s="346">
        <f t="shared" si="28"/>
        <v>0</v>
      </c>
      <c r="P280" s="346">
        <f t="shared" si="29"/>
        <v>0</v>
      </c>
      <c r="Q280" s="346">
        <f t="shared" si="30"/>
        <v>0</v>
      </c>
      <c r="R280" s="346">
        <f t="shared" si="31"/>
        <v>0</v>
      </c>
      <c r="S280" s="346">
        <f t="shared" si="32"/>
        <v>0</v>
      </c>
    </row>
    <row r="281" spans="1:19" x14ac:dyDescent="0.25">
      <c r="A281" s="369"/>
      <c r="B281" s="382"/>
      <c r="C281" s="369"/>
      <c r="D281" s="369"/>
      <c r="E281" s="369"/>
      <c r="F281" s="369"/>
      <c r="G281" s="369"/>
      <c r="H281" s="369"/>
      <c r="I281" s="344">
        <f>IF(B281&gt;Allgemeines!$C$12,0,SUM(C281,E281,G281)-SUM(F281,H281))</f>
        <v>0</v>
      </c>
      <c r="J281" s="346">
        <f>IF(B281&gt;2020,HLOOKUP(Allgemeines!$C$12,$M$32:$S$600,ROW(B281)-31,FALSE)+IF(OR(B281=0,Allgemeines!$C$12&lt;B281),0,I281*1/20),0)</f>
        <v>0</v>
      </c>
      <c r="K281" s="346">
        <f>IF(B281&gt;2020,HLOOKUP(Allgemeines!$C$12,$M$32:$S$600,ROW(B281)-31,FALSE),0)</f>
        <v>0</v>
      </c>
      <c r="L281" s="346">
        <f>+IF(OR(B281=0,Allgemeines!$C$12&lt;B281,B281&lt;Allgemeines!$C$12-19),0,I281*1/20)</f>
        <v>0</v>
      </c>
      <c r="M281" s="346">
        <f t="shared" si="26"/>
        <v>0</v>
      </c>
      <c r="N281" s="346">
        <f t="shared" si="27"/>
        <v>0</v>
      </c>
      <c r="O281" s="346">
        <f t="shared" si="28"/>
        <v>0</v>
      </c>
      <c r="P281" s="346">
        <f t="shared" si="29"/>
        <v>0</v>
      </c>
      <c r="Q281" s="346">
        <f t="shared" si="30"/>
        <v>0</v>
      </c>
      <c r="R281" s="346">
        <f t="shared" si="31"/>
        <v>0</v>
      </c>
      <c r="S281" s="346">
        <f t="shared" si="32"/>
        <v>0</v>
      </c>
    </row>
    <row r="282" spans="1:19" x14ac:dyDescent="0.25">
      <c r="A282" s="369"/>
      <c r="B282" s="382"/>
      <c r="C282" s="369"/>
      <c r="D282" s="369"/>
      <c r="E282" s="369"/>
      <c r="F282" s="369"/>
      <c r="G282" s="369"/>
      <c r="H282" s="369"/>
      <c r="I282" s="344">
        <f>IF(B282&gt;Allgemeines!$C$12,0,SUM(C282,E282,G282)-SUM(F282,H282))</f>
        <v>0</v>
      </c>
      <c r="J282" s="346">
        <f>IF(B282&gt;2020,HLOOKUP(Allgemeines!$C$12,$M$32:$S$600,ROW(B282)-31,FALSE)+IF(OR(B282=0,Allgemeines!$C$12&lt;B282),0,I282*1/20),0)</f>
        <v>0</v>
      </c>
      <c r="K282" s="346">
        <f>IF(B282&gt;2020,HLOOKUP(Allgemeines!$C$12,$M$32:$S$600,ROW(B282)-31,FALSE),0)</f>
        <v>0</v>
      </c>
      <c r="L282" s="346">
        <f>+IF(OR(B282=0,Allgemeines!$C$12&lt;B282,B282&lt;Allgemeines!$C$12-19),0,I282*1/20)</f>
        <v>0</v>
      </c>
      <c r="M282" s="346">
        <f t="shared" si="26"/>
        <v>0</v>
      </c>
      <c r="N282" s="346">
        <f t="shared" si="27"/>
        <v>0</v>
      </c>
      <c r="O282" s="346">
        <f t="shared" si="28"/>
        <v>0</v>
      </c>
      <c r="P282" s="346">
        <f t="shared" si="29"/>
        <v>0</v>
      </c>
      <c r="Q282" s="346">
        <f t="shared" si="30"/>
        <v>0</v>
      </c>
      <c r="R282" s="346">
        <f t="shared" si="31"/>
        <v>0</v>
      </c>
      <c r="S282" s="346">
        <f t="shared" si="32"/>
        <v>0</v>
      </c>
    </row>
    <row r="283" spans="1:19" x14ac:dyDescent="0.25">
      <c r="A283" s="369"/>
      <c r="B283" s="382"/>
      <c r="C283" s="369"/>
      <c r="D283" s="369"/>
      <c r="E283" s="369"/>
      <c r="F283" s="369"/>
      <c r="G283" s="369"/>
      <c r="H283" s="369"/>
      <c r="I283" s="344">
        <f>IF(B283&gt;Allgemeines!$C$12,0,SUM(C283,E283,G283)-SUM(F283,H283))</f>
        <v>0</v>
      </c>
      <c r="J283" s="346">
        <f>IF(B283&gt;2020,HLOOKUP(Allgemeines!$C$12,$M$32:$S$600,ROW(B283)-31,FALSE)+IF(OR(B283=0,Allgemeines!$C$12&lt;B283),0,I283*1/20),0)</f>
        <v>0</v>
      </c>
      <c r="K283" s="346">
        <f>IF(B283&gt;2020,HLOOKUP(Allgemeines!$C$12,$M$32:$S$600,ROW(B283)-31,FALSE),0)</f>
        <v>0</v>
      </c>
      <c r="L283" s="346">
        <f>+IF(OR(B283=0,Allgemeines!$C$12&lt;B283,B283&lt;Allgemeines!$C$12-19),0,I283*1/20)</f>
        <v>0</v>
      </c>
      <c r="M283" s="346">
        <f t="shared" si="26"/>
        <v>0</v>
      </c>
      <c r="N283" s="346">
        <f t="shared" si="27"/>
        <v>0</v>
      </c>
      <c r="O283" s="346">
        <f t="shared" si="28"/>
        <v>0</v>
      </c>
      <c r="P283" s="346">
        <f t="shared" si="29"/>
        <v>0</v>
      </c>
      <c r="Q283" s="346">
        <f t="shared" si="30"/>
        <v>0</v>
      </c>
      <c r="R283" s="346">
        <f t="shared" si="31"/>
        <v>0</v>
      </c>
      <c r="S283" s="346">
        <f t="shared" si="32"/>
        <v>0</v>
      </c>
    </row>
    <row r="284" spans="1:19" x14ac:dyDescent="0.25">
      <c r="A284" s="369"/>
      <c r="B284" s="382"/>
      <c r="C284" s="369"/>
      <c r="D284" s="369"/>
      <c r="E284" s="369"/>
      <c r="F284" s="369"/>
      <c r="G284" s="369"/>
      <c r="H284" s="369"/>
      <c r="I284" s="344">
        <f>IF(B284&gt;Allgemeines!$C$12,0,SUM(C284,E284,G284)-SUM(F284,H284))</f>
        <v>0</v>
      </c>
      <c r="J284" s="346">
        <f>IF(B284&gt;2020,HLOOKUP(Allgemeines!$C$12,$M$32:$S$600,ROW(B284)-31,FALSE)+IF(OR(B284=0,Allgemeines!$C$12&lt;B284),0,I284*1/20),0)</f>
        <v>0</v>
      </c>
      <c r="K284" s="346">
        <f>IF(B284&gt;2020,HLOOKUP(Allgemeines!$C$12,$M$32:$S$600,ROW(B284)-31,FALSE),0)</f>
        <v>0</v>
      </c>
      <c r="L284" s="346">
        <f>+IF(OR(B284=0,Allgemeines!$C$12&lt;B284,B284&lt;Allgemeines!$C$12-19),0,I284*1/20)</f>
        <v>0</v>
      </c>
      <c r="M284" s="346">
        <f t="shared" si="26"/>
        <v>0</v>
      </c>
      <c r="N284" s="346">
        <f t="shared" si="27"/>
        <v>0</v>
      </c>
      <c r="O284" s="346">
        <f t="shared" si="28"/>
        <v>0</v>
      </c>
      <c r="P284" s="346">
        <f t="shared" si="29"/>
        <v>0</v>
      </c>
      <c r="Q284" s="346">
        <f t="shared" si="30"/>
        <v>0</v>
      </c>
      <c r="R284" s="346">
        <f t="shared" si="31"/>
        <v>0</v>
      </c>
      <c r="S284" s="346">
        <f t="shared" si="32"/>
        <v>0</v>
      </c>
    </row>
    <row r="285" spans="1:19" x14ac:dyDescent="0.25">
      <c r="A285" s="369"/>
      <c r="B285" s="382"/>
      <c r="C285" s="369"/>
      <c r="D285" s="369"/>
      <c r="E285" s="369"/>
      <c r="F285" s="369"/>
      <c r="G285" s="369"/>
      <c r="H285" s="369"/>
      <c r="I285" s="344">
        <f>IF(B285&gt;Allgemeines!$C$12,0,SUM(C285,E285,G285)-SUM(F285,H285))</f>
        <v>0</v>
      </c>
      <c r="J285" s="346">
        <f>IF(B285&gt;2020,HLOOKUP(Allgemeines!$C$12,$M$32:$S$600,ROW(B285)-31,FALSE)+IF(OR(B285=0,Allgemeines!$C$12&lt;B285),0,I285*1/20),0)</f>
        <v>0</v>
      </c>
      <c r="K285" s="346">
        <f>IF(B285&gt;2020,HLOOKUP(Allgemeines!$C$12,$M$32:$S$600,ROW(B285)-31,FALSE),0)</f>
        <v>0</v>
      </c>
      <c r="L285" s="346">
        <f>+IF(OR(B285=0,Allgemeines!$C$12&lt;B285,B285&lt;Allgemeines!$C$12-19),0,I285*1/20)</f>
        <v>0</v>
      </c>
      <c r="M285" s="346">
        <f t="shared" si="26"/>
        <v>0</v>
      </c>
      <c r="N285" s="346">
        <f t="shared" si="27"/>
        <v>0</v>
      </c>
      <c r="O285" s="346">
        <f t="shared" si="28"/>
        <v>0</v>
      </c>
      <c r="P285" s="346">
        <f t="shared" si="29"/>
        <v>0</v>
      </c>
      <c r="Q285" s="346">
        <f t="shared" si="30"/>
        <v>0</v>
      </c>
      <c r="R285" s="346">
        <f t="shared" si="31"/>
        <v>0</v>
      </c>
      <c r="S285" s="346">
        <f t="shared" si="32"/>
        <v>0</v>
      </c>
    </row>
    <row r="286" spans="1:19" x14ac:dyDescent="0.25">
      <c r="A286" s="369"/>
      <c r="B286" s="382"/>
      <c r="C286" s="369"/>
      <c r="D286" s="369"/>
      <c r="E286" s="369"/>
      <c r="F286" s="369"/>
      <c r="G286" s="369"/>
      <c r="H286" s="369"/>
      <c r="I286" s="344">
        <f>IF(B286&gt;Allgemeines!$C$12,0,SUM(C286,E286,G286)-SUM(F286,H286))</f>
        <v>0</v>
      </c>
      <c r="J286" s="346">
        <f>IF(B286&gt;2020,HLOOKUP(Allgemeines!$C$12,$M$32:$S$600,ROW(B286)-31,FALSE)+IF(OR(B286=0,Allgemeines!$C$12&lt;B286),0,I286*1/20),0)</f>
        <v>0</v>
      </c>
      <c r="K286" s="346">
        <f>IF(B286&gt;2020,HLOOKUP(Allgemeines!$C$12,$M$32:$S$600,ROW(B286)-31,FALSE),0)</f>
        <v>0</v>
      </c>
      <c r="L286" s="346">
        <f>+IF(OR(B286=0,Allgemeines!$C$12&lt;B286,B286&lt;Allgemeines!$C$12-19),0,I286*1/20)</f>
        <v>0</v>
      </c>
      <c r="M286" s="346">
        <f t="shared" si="26"/>
        <v>0</v>
      </c>
      <c r="N286" s="346">
        <f t="shared" si="27"/>
        <v>0</v>
      </c>
      <c r="O286" s="346">
        <f t="shared" si="28"/>
        <v>0</v>
      </c>
      <c r="P286" s="346">
        <f t="shared" si="29"/>
        <v>0</v>
      </c>
      <c r="Q286" s="346">
        <f t="shared" si="30"/>
        <v>0</v>
      </c>
      <c r="R286" s="346">
        <f t="shared" si="31"/>
        <v>0</v>
      </c>
      <c r="S286" s="346">
        <f t="shared" si="32"/>
        <v>0</v>
      </c>
    </row>
    <row r="287" spans="1:19" x14ac:dyDescent="0.25">
      <c r="A287" s="369"/>
      <c r="B287" s="382"/>
      <c r="C287" s="369"/>
      <c r="D287" s="369"/>
      <c r="E287" s="369"/>
      <c r="F287" s="369"/>
      <c r="G287" s="369"/>
      <c r="H287" s="369"/>
      <c r="I287" s="344">
        <f>IF(B287&gt;Allgemeines!$C$12,0,SUM(C287,E287,G287)-SUM(F287,H287))</f>
        <v>0</v>
      </c>
      <c r="J287" s="346">
        <f>IF(B287&gt;2020,HLOOKUP(Allgemeines!$C$12,$M$32:$S$600,ROW(B287)-31,FALSE)+IF(OR(B287=0,Allgemeines!$C$12&lt;B287),0,I287*1/20),0)</f>
        <v>0</v>
      </c>
      <c r="K287" s="346">
        <f>IF(B287&gt;2020,HLOOKUP(Allgemeines!$C$12,$M$32:$S$600,ROW(B287)-31,FALSE),0)</f>
        <v>0</v>
      </c>
      <c r="L287" s="346">
        <f>+IF(OR(B287=0,Allgemeines!$C$12&lt;B287,B287&lt;Allgemeines!$C$12-19),0,I287*1/20)</f>
        <v>0</v>
      </c>
      <c r="M287" s="346">
        <f t="shared" si="26"/>
        <v>0</v>
      </c>
      <c r="N287" s="346">
        <f t="shared" si="27"/>
        <v>0</v>
      </c>
      <c r="O287" s="346">
        <f t="shared" si="28"/>
        <v>0</v>
      </c>
      <c r="P287" s="346">
        <f t="shared" si="29"/>
        <v>0</v>
      </c>
      <c r="Q287" s="346">
        <f t="shared" si="30"/>
        <v>0</v>
      </c>
      <c r="R287" s="346">
        <f t="shared" si="31"/>
        <v>0</v>
      </c>
      <c r="S287" s="346">
        <f t="shared" si="32"/>
        <v>0</v>
      </c>
    </row>
    <row r="288" spans="1:19" x14ac:dyDescent="0.25">
      <c r="A288" s="369"/>
      <c r="B288" s="382"/>
      <c r="C288" s="369"/>
      <c r="D288" s="369"/>
      <c r="E288" s="369"/>
      <c r="F288" s="369"/>
      <c r="G288" s="369"/>
      <c r="H288" s="369"/>
      <c r="I288" s="344">
        <f>IF(B288&gt;Allgemeines!$C$12,0,SUM(C288,E288,G288)-SUM(F288,H288))</f>
        <v>0</v>
      </c>
      <c r="J288" s="346">
        <f>IF(B288&gt;2020,HLOOKUP(Allgemeines!$C$12,$M$32:$S$600,ROW(B288)-31,FALSE)+IF(OR(B288=0,Allgemeines!$C$12&lt;B288),0,I288*1/20),0)</f>
        <v>0</v>
      </c>
      <c r="K288" s="346">
        <f>IF(B288&gt;2020,HLOOKUP(Allgemeines!$C$12,$M$32:$S$600,ROW(B288)-31,FALSE),0)</f>
        <v>0</v>
      </c>
      <c r="L288" s="346">
        <f>+IF(OR(B288=0,Allgemeines!$C$12&lt;B288,B288&lt;Allgemeines!$C$12-19),0,I288*1/20)</f>
        <v>0</v>
      </c>
      <c r="M288" s="346">
        <f t="shared" si="26"/>
        <v>0</v>
      </c>
      <c r="N288" s="346">
        <f t="shared" si="27"/>
        <v>0</v>
      </c>
      <c r="O288" s="346">
        <f t="shared" si="28"/>
        <v>0</v>
      </c>
      <c r="P288" s="346">
        <f t="shared" si="29"/>
        <v>0</v>
      </c>
      <c r="Q288" s="346">
        <f t="shared" si="30"/>
        <v>0</v>
      </c>
      <c r="R288" s="346">
        <f t="shared" si="31"/>
        <v>0</v>
      </c>
      <c r="S288" s="346">
        <f t="shared" si="32"/>
        <v>0</v>
      </c>
    </row>
    <row r="289" spans="1:19" x14ac:dyDescent="0.25">
      <c r="A289" s="369"/>
      <c r="B289" s="382"/>
      <c r="C289" s="369"/>
      <c r="D289" s="369"/>
      <c r="E289" s="369"/>
      <c r="F289" s="369"/>
      <c r="G289" s="369"/>
      <c r="H289" s="369"/>
      <c r="I289" s="344">
        <f>IF(B289&gt;Allgemeines!$C$12,0,SUM(C289,E289,G289)-SUM(F289,H289))</f>
        <v>0</v>
      </c>
      <c r="J289" s="346">
        <f>IF(B289&gt;2020,HLOOKUP(Allgemeines!$C$12,$M$32:$S$600,ROW(B289)-31,FALSE)+IF(OR(B289=0,Allgemeines!$C$12&lt;B289),0,I289*1/20),0)</f>
        <v>0</v>
      </c>
      <c r="K289" s="346">
        <f>IF(B289&gt;2020,HLOOKUP(Allgemeines!$C$12,$M$32:$S$600,ROW(B289)-31,FALSE),0)</f>
        <v>0</v>
      </c>
      <c r="L289" s="346">
        <f>+IF(OR(B289=0,Allgemeines!$C$12&lt;B289,B289&lt;Allgemeines!$C$12-19),0,I289*1/20)</f>
        <v>0</v>
      </c>
      <c r="M289" s="346">
        <f t="shared" si="26"/>
        <v>0</v>
      </c>
      <c r="N289" s="346">
        <f t="shared" si="27"/>
        <v>0</v>
      </c>
      <c r="O289" s="346">
        <f t="shared" si="28"/>
        <v>0</v>
      </c>
      <c r="P289" s="346">
        <f t="shared" si="29"/>
        <v>0</v>
      </c>
      <c r="Q289" s="346">
        <f t="shared" si="30"/>
        <v>0</v>
      </c>
      <c r="R289" s="346">
        <f t="shared" si="31"/>
        <v>0</v>
      </c>
      <c r="S289" s="346">
        <f t="shared" si="32"/>
        <v>0</v>
      </c>
    </row>
    <row r="290" spans="1:19" x14ac:dyDescent="0.25">
      <c r="A290" s="369"/>
      <c r="B290" s="382"/>
      <c r="C290" s="369"/>
      <c r="D290" s="369"/>
      <c r="E290" s="369"/>
      <c r="F290" s="369"/>
      <c r="G290" s="369"/>
      <c r="H290" s="369"/>
      <c r="I290" s="344">
        <f>IF(B290&gt;Allgemeines!$C$12,0,SUM(C290,E290,G290)-SUM(F290,H290))</f>
        <v>0</v>
      </c>
      <c r="J290" s="346">
        <f>IF(B290&gt;2020,HLOOKUP(Allgemeines!$C$12,$M$32:$S$600,ROW(B290)-31,FALSE)+IF(OR(B290=0,Allgemeines!$C$12&lt;B290),0,I290*1/20),0)</f>
        <v>0</v>
      </c>
      <c r="K290" s="346">
        <f>IF(B290&gt;2020,HLOOKUP(Allgemeines!$C$12,$M$32:$S$600,ROW(B290)-31,FALSE),0)</f>
        <v>0</v>
      </c>
      <c r="L290" s="346">
        <f>+IF(OR(B290=0,Allgemeines!$C$12&lt;B290,B290&lt;Allgemeines!$C$12-19),0,I290*1/20)</f>
        <v>0</v>
      </c>
      <c r="M290" s="346">
        <f t="shared" si="26"/>
        <v>0</v>
      </c>
      <c r="N290" s="346">
        <f t="shared" si="27"/>
        <v>0</v>
      </c>
      <c r="O290" s="346">
        <f t="shared" si="28"/>
        <v>0</v>
      </c>
      <c r="P290" s="346">
        <f t="shared" si="29"/>
        <v>0</v>
      </c>
      <c r="Q290" s="346">
        <f t="shared" si="30"/>
        <v>0</v>
      </c>
      <c r="R290" s="346">
        <f t="shared" si="31"/>
        <v>0</v>
      </c>
      <c r="S290" s="346">
        <f t="shared" si="32"/>
        <v>0</v>
      </c>
    </row>
    <row r="291" spans="1:19" x14ac:dyDescent="0.25">
      <c r="A291" s="369"/>
      <c r="B291" s="382"/>
      <c r="C291" s="369"/>
      <c r="D291" s="369"/>
      <c r="E291" s="369"/>
      <c r="F291" s="369"/>
      <c r="G291" s="369"/>
      <c r="H291" s="369"/>
      <c r="I291" s="344">
        <f>IF(B291&gt;Allgemeines!$C$12,0,SUM(C291,E291,G291)-SUM(F291,H291))</f>
        <v>0</v>
      </c>
      <c r="J291" s="346">
        <f>IF(B291&gt;2020,HLOOKUP(Allgemeines!$C$12,$M$32:$S$600,ROW(B291)-31,FALSE)+IF(OR(B291=0,Allgemeines!$C$12&lt;B291),0,I291*1/20),0)</f>
        <v>0</v>
      </c>
      <c r="K291" s="346">
        <f>IF(B291&gt;2020,HLOOKUP(Allgemeines!$C$12,$M$32:$S$600,ROW(B291)-31,FALSE),0)</f>
        <v>0</v>
      </c>
      <c r="L291" s="346">
        <f>+IF(OR(B291=0,Allgemeines!$C$12&lt;B291,B291&lt;Allgemeines!$C$12-19),0,I291*1/20)</f>
        <v>0</v>
      </c>
      <c r="M291" s="346">
        <f t="shared" ref="M291:M354" si="33">IF(B291&gt;2020,IF(OR($I291=0,M$32&lt;$B291,$B291=0,20-(M$32-$B291)=0),0,$I291*(19-(M$32-$B291))/20),0)</f>
        <v>0</v>
      </c>
      <c r="N291" s="346">
        <f t="shared" ref="N291:N354" si="34">IF(B291&gt;2020,IF(OR($I291=0,N$32&lt;$B291,$B291=0,20-(N$32-$B291)=0),0,$I291*(19-(N$32-$B291))/20),0)</f>
        <v>0</v>
      </c>
      <c r="O291" s="346">
        <f t="shared" ref="O291:O354" si="35">IF(B291&gt;2020,IF(OR($I291=0,O$32&lt;$B291,$B291=0,20-(O$32-$B291)=0),0,$I291*(19-(O$32-$B291))/20),0)</f>
        <v>0</v>
      </c>
      <c r="P291" s="346">
        <f t="shared" ref="P291:P354" si="36">IF(B291&gt;2020,IF(OR($I291=0,P$32&lt;$B291,$B291=0,20-(P$32-$B291)=0),0,$I291*(19-(P$32-$B291))/20),0)</f>
        <v>0</v>
      </c>
      <c r="Q291" s="346">
        <f t="shared" ref="Q291:Q354" si="37">IF(B291&gt;2020,IF(OR($I291=0,Q$32&lt;$B291,$B291=0,20-(Q$32-$B291)=0),0,$I291*(19-(Q$32-$B291))/20),0)</f>
        <v>0</v>
      </c>
      <c r="R291" s="346">
        <f t="shared" ref="R291:R354" si="38">IF(B291&gt;2020,IF(OR($I291=0,R$32&lt;$B291,$B291=0,20-(R$32-$B291)=0),0,$I291*(19-(R$32-$B291))/20),0)</f>
        <v>0</v>
      </c>
      <c r="S291" s="346">
        <f t="shared" ref="S291:S354" si="39">IF(B291&gt;2020,IF(OR($I291=0,S$32&lt;$B291,$B291=0,20-(S$32-$B291)=0),0,$I291*(19-(S$32-$B291))/20),0)</f>
        <v>0</v>
      </c>
    </row>
    <row r="292" spans="1:19" x14ac:dyDescent="0.25">
      <c r="A292" s="369"/>
      <c r="B292" s="382"/>
      <c r="C292" s="369"/>
      <c r="D292" s="369"/>
      <c r="E292" s="369"/>
      <c r="F292" s="369"/>
      <c r="G292" s="369"/>
      <c r="H292" s="369"/>
      <c r="I292" s="344">
        <f>IF(B292&gt;Allgemeines!$C$12,0,SUM(C292,E292,G292)-SUM(F292,H292))</f>
        <v>0</v>
      </c>
      <c r="J292" s="346">
        <f>IF(B292&gt;2020,HLOOKUP(Allgemeines!$C$12,$M$32:$S$600,ROW(B292)-31,FALSE)+IF(OR(B292=0,Allgemeines!$C$12&lt;B292),0,I292*1/20),0)</f>
        <v>0</v>
      </c>
      <c r="K292" s="346">
        <f>IF(B292&gt;2020,HLOOKUP(Allgemeines!$C$12,$M$32:$S$600,ROW(B292)-31,FALSE),0)</f>
        <v>0</v>
      </c>
      <c r="L292" s="346">
        <f>+IF(OR(B292=0,Allgemeines!$C$12&lt;B292,B292&lt;Allgemeines!$C$12-19),0,I292*1/20)</f>
        <v>0</v>
      </c>
      <c r="M292" s="346">
        <f t="shared" si="33"/>
        <v>0</v>
      </c>
      <c r="N292" s="346">
        <f t="shared" si="34"/>
        <v>0</v>
      </c>
      <c r="O292" s="346">
        <f t="shared" si="35"/>
        <v>0</v>
      </c>
      <c r="P292" s="346">
        <f t="shared" si="36"/>
        <v>0</v>
      </c>
      <c r="Q292" s="346">
        <f t="shared" si="37"/>
        <v>0</v>
      </c>
      <c r="R292" s="346">
        <f t="shared" si="38"/>
        <v>0</v>
      </c>
      <c r="S292" s="346">
        <f t="shared" si="39"/>
        <v>0</v>
      </c>
    </row>
    <row r="293" spans="1:19" x14ac:dyDescent="0.25">
      <c r="A293" s="369"/>
      <c r="B293" s="382"/>
      <c r="C293" s="369"/>
      <c r="D293" s="369"/>
      <c r="E293" s="369"/>
      <c r="F293" s="369"/>
      <c r="G293" s="369"/>
      <c r="H293" s="369"/>
      <c r="I293" s="344">
        <f>IF(B293&gt;Allgemeines!$C$12,0,SUM(C293,E293,G293)-SUM(F293,H293))</f>
        <v>0</v>
      </c>
      <c r="J293" s="346">
        <f>IF(B293&gt;2020,HLOOKUP(Allgemeines!$C$12,$M$32:$S$600,ROW(B293)-31,FALSE)+IF(OR(B293=0,Allgemeines!$C$12&lt;B293),0,I293*1/20),0)</f>
        <v>0</v>
      </c>
      <c r="K293" s="346">
        <f>IF(B293&gt;2020,HLOOKUP(Allgemeines!$C$12,$M$32:$S$600,ROW(B293)-31,FALSE),0)</f>
        <v>0</v>
      </c>
      <c r="L293" s="346">
        <f>+IF(OR(B293=0,Allgemeines!$C$12&lt;B293,B293&lt;Allgemeines!$C$12-19),0,I293*1/20)</f>
        <v>0</v>
      </c>
      <c r="M293" s="346">
        <f t="shared" si="33"/>
        <v>0</v>
      </c>
      <c r="N293" s="346">
        <f t="shared" si="34"/>
        <v>0</v>
      </c>
      <c r="O293" s="346">
        <f t="shared" si="35"/>
        <v>0</v>
      </c>
      <c r="P293" s="346">
        <f t="shared" si="36"/>
        <v>0</v>
      </c>
      <c r="Q293" s="346">
        <f t="shared" si="37"/>
        <v>0</v>
      </c>
      <c r="R293" s="346">
        <f t="shared" si="38"/>
        <v>0</v>
      </c>
      <c r="S293" s="346">
        <f t="shared" si="39"/>
        <v>0</v>
      </c>
    </row>
    <row r="294" spans="1:19" x14ac:dyDescent="0.25">
      <c r="A294" s="369"/>
      <c r="B294" s="382"/>
      <c r="C294" s="369"/>
      <c r="D294" s="369"/>
      <c r="E294" s="369"/>
      <c r="F294" s="369"/>
      <c r="G294" s="369"/>
      <c r="H294" s="369"/>
      <c r="I294" s="344">
        <f>IF(B294&gt;Allgemeines!$C$12,0,SUM(C294,E294,G294)-SUM(F294,H294))</f>
        <v>0</v>
      </c>
      <c r="J294" s="346">
        <f>IF(B294&gt;2020,HLOOKUP(Allgemeines!$C$12,$M$32:$S$600,ROW(B294)-31,FALSE)+IF(OR(B294=0,Allgemeines!$C$12&lt;B294),0,I294*1/20),0)</f>
        <v>0</v>
      </c>
      <c r="K294" s="346">
        <f>IF(B294&gt;2020,HLOOKUP(Allgemeines!$C$12,$M$32:$S$600,ROW(B294)-31,FALSE),0)</f>
        <v>0</v>
      </c>
      <c r="L294" s="346">
        <f>+IF(OR(B294=0,Allgemeines!$C$12&lt;B294,B294&lt;Allgemeines!$C$12-19),0,I294*1/20)</f>
        <v>0</v>
      </c>
      <c r="M294" s="346">
        <f t="shared" si="33"/>
        <v>0</v>
      </c>
      <c r="N294" s="346">
        <f t="shared" si="34"/>
        <v>0</v>
      </c>
      <c r="O294" s="346">
        <f t="shared" si="35"/>
        <v>0</v>
      </c>
      <c r="P294" s="346">
        <f t="shared" si="36"/>
        <v>0</v>
      </c>
      <c r="Q294" s="346">
        <f t="shared" si="37"/>
        <v>0</v>
      </c>
      <c r="R294" s="346">
        <f t="shared" si="38"/>
        <v>0</v>
      </c>
      <c r="S294" s="346">
        <f t="shared" si="39"/>
        <v>0</v>
      </c>
    </row>
    <row r="295" spans="1:19" x14ac:dyDescent="0.25">
      <c r="A295" s="369"/>
      <c r="B295" s="382"/>
      <c r="C295" s="369"/>
      <c r="D295" s="369"/>
      <c r="E295" s="369"/>
      <c r="F295" s="369"/>
      <c r="G295" s="369"/>
      <c r="H295" s="369"/>
      <c r="I295" s="344">
        <f>IF(B295&gt;Allgemeines!$C$12,0,SUM(C295,E295,G295)-SUM(F295,H295))</f>
        <v>0</v>
      </c>
      <c r="J295" s="346">
        <f>IF(B295&gt;2020,HLOOKUP(Allgemeines!$C$12,$M$32:$S$600,ROW(B295)-31,FALSE)+IF(OR(B295=0,Allgemeines!$C$12&lt;B295),0,I295*1/20),0)</f>
        <v>0</v>
      </c>
      <c r="K295" s="346">
        <f>IF(B295&gt;2020,HLOOKUP(Allgemeines!$C$12,$M$32:$S$600,ROW(B295)-31,FALSE),0)</f>
        <v>0</v>
      </c>
      <c r="L295" s="346">
        <f>+IF(OR(B295=0,Allgemeines!$C$12&lt;B295,B295&lt;Allgemeines!$C$12-19),0,I295*1/20)</f>
        <v>0</v>
      </c>
      <c r="M295" s="346">
        <f t="shared" si="33"/>
        <v>0</v>
      </c>
      <c r="N295" s="346">
        <f t="shared" si="34"/>
        <v>0</v>
      </c>
      <c r="O295" s="346">
        <f t="shared" si="35"/>
        <v>0</v>
      </c>
      <c r="P295" s="346">
        <f t="shared" si="36"/>
        <v>0</v>
      </c>
      <c r="Q295" s="346">
        <f t="shared" si="37"/>
        <v>0</v>
      </c>
      <c r="R295" s="346">
        <f t="shared" si="38"/>
        <v>0</v>
      </c>
      <c r="S295" s="346">
        <f t="shared" si="39"/>
        <v>0</v>
      </c>
    </row>
    <row r="296" spans="1:19" x14ac:dyDescent="0.25">
      <c r="A296" s="369"/>
      <c r="B296" s="382"/>
      <c r="C296" s="369"/>
      <c r="D296" s="369"/>
      <c r="E296" s="369"/>
      <c r="F296" s="369"/>
      <c r="G296" s="369"/>
      <c r="H296" s="369"/>
      <c r="I296" s="344">
        <f>IF(B296&gt;Allgemeines!$C$12,0,SUM(C296,E296,G296)-SUM(F296,H296))</f>
        <v>0</v>
      </c>
      <c r="J296" s="346">
        <f>IF(B296&gt;2020,HLOOKUP(Allgemeines!$C$12,$M$32:$S$600,ROW(B296)-31,FALSE)+IF(OR(B296=0,Allgemeines!$C$12&lt;B296),0,I296*1/20),0)</f>
        <v>0</v>
      </c>
      <c r="K296" s="346">
        <f>IF(B296&gt;2020,HLOOKUP(Allgemeines!$C$12,$M$32:$S$600,ROW(B296)-31,FALSE),0)</f>
        <v>0</v>
      </c>
      <c r="L296" s="346">
        <f>+IF(OR(B296=0,Allgemeines!$C$12&lt;B296,B296&lt;Allgemeines!$C$12-19),0,I296*1/20)</f>
        <v>0</v>
      </c>
      <c r="M296" s="346">
        <f t="shared" si="33"/>
        <v>0</v>
      </c>
      <c r="N296" s="346">
        <f t="shared" si="34"/>
        <v>0</v>
      </c>
      <c r="O296" s="346">
        <f t="shared" si="35"/>
        <v>0</v>
      </c>
      <c r="P296" s="346">
        <f t="shared" si="36"/>
        <v>0</v>
      </c>
      <c r="Q296" s="346">
        <f t="shared" si="37"/>
        <v>0</v>
      </c>
      <c r="R296" s="346">
        <f t="shared" si="38"/>
        <v>0</v>
      </c>
      <c r="S296" s="346">
        <f t="shared" si="39"/>
        <v>0</v>
      </c>
    </row>
    <row r="297" spans="1:19" x14ac:dyDescent="0.25">
      <c r="A297" s="369"/>
      <c r="B297" s="382"/>
      <c r="C297" s="369"/>
      <c r="D297" s="369"/>
      <c r="E297" s="369"/>
      <c r="F297" s="369"/>
      <c r="G297" s="369"/>
      <c r="H297" s="369"/>
      <c r="I297" s="344">
        <f>IF(B297&gt;Allgemeines!$C$12,0,SUM(C297,E297,G297)-SUM(F297,H297))</f>
        <v>0</v>
      </c>
      <c r="J297" s="346">
        <f>IF(B297&gt;2020,HLOOKUP(Allgemeines!$C$12,$M$32:$S$600,ROW(B297)-31,FALSE)+IF(OR(B297=0,Allgemeines!$C$12&lt;B297),0,I297*1/20),0)</f>
        <v>0</v>
      </c>
      <c r="K297" s="346">
        <f>IF(B297&gt;2020,HLOOKUP(Allgemeines!$C$12,$M$32:$S$600,ROW(B297)-31,FALSE),0)</f>
        <v>0</v>
      </c>
      <c r="L297" s="346">
        <f>+IF(OR(B297=0,Allgemeines!$C$12&lt;B297,B297&lt;Allgemeines!$C$12-19),0,I297*1/20)</f>
        <v>0</v>
      </c>
      <c r="M297" s="346">
        <f t="shared" si="33"/>
        <v>0</v>
      </c>
      <c r="N297" s="346">
        <f t="shared" si="34"/>
        <v>0</v>
      </c>
      <c r="O297" s="346">
        <f t="shared" si="35"/>
        <v>0</v>
      </c>
      <c r="P297" s="346">
        <f t="shared" si="36"/>
        <v>0</v>
      </c>
      <c r="Q297" s="346">
        <f t="shared" si="37"/>
        <v>0</v>
      </c>
      <c r="R297" s="346">
        <f t="shared" si="38"/>
        <v>0</v>
      </c>
      <c r="S297" s="346">
        <f t="shared" si="39"/>
        <v>0</v>
      </c>
    </row>
    <row r="298" spans="1:19" x14ac:dyDescent="0.25">
      <c r="A298" s="369"/>
      <c r="B298" s="382"/>
      <c r="C298" s="369"/>
      <c r="D298" s="369"/>
      <c r="E298" s="369"/>
      <c r="F298" s="369"/>
      <c r="G298" s="369"/>
      <c r="H298" s="369"/>
      <c r="I298" s="344">
        <f>IF(B298&gt;Allgemeines!$C$12,0,SUM(C298,E298,G298)-SUM(F298,H298))</f>
        <v>0</v>
      </c>
      <c r="J298" s="346">
        <f>IF(B298&gt;2020,HLOOKUP(Allgemeines!$C$12,$M$32:$S$600,ROW(B298)-31,FALSE)+IF(OR(B298=0,Allgemeines!$C$12&lt;B298),0,I298*1/20),0)</f>
        <v>0</v>
      </c>
      <c r="K298" s="346">
        <f>IF(B298&gt;2020,HLOOKUP(Allgemeines!$C$12,$M$32:$S$600,ROW(B298)-31,FALSE),0)</f>
        <v>0</v>
      </c>
      <c r="L298" s="346">
        <f>+IF(OR(B298=0,Allgemeines!$C$12&lt;B298,B298&lt;Allgemeines!$C$12-19),0,I298*1/20)</f>
        <v>0</v>
      </c>
      <c r="M298" s="346">
        <f t="shared" si="33"/>
        <v>0</v>
      </c>
      <c r="N298" s="346">
        <f t="shared" si="34"/>
        <v>0</v>
      </c>
      <c r="O298" s="346">
        <f t="shared" si="35"/>
        <v>0</v>
      </c>
      <c r="P298" s="346">
        <f t="shared" si="36"/>
        <v>0</v>
      </c>
      <c r="Q298" s="346">
        <f t="shared" si="37"/>
        <v>0</v>
      </c>
      <c r="R298" s="346">
        <f t="shared" si="38"/>
        <v>0</v>
      </c>
      <c r="S298" s="346">
        <f t="shared" si="39"/>
        <v>0</v>
      </c>
    </row>
    <row r="299" spans="1:19" x14ac:dyDescent="0.25">
      <c r="A299" s="369"/>
      <c r="B299" s="382"/>
      <c r="C299" s="369"/>
      <c r="D299" s="369"/>
      <c r="E299" s="369"/>
      <c r="F299" s="369"/>
      <c r="G299" s="369"/>
      <c r="H299" s="369"/>
      <c r="I299" s="344">
        <f>IF(B299&gt;Allgemeines!$C$12,0,SUM(C299,E299,G299)-SUM(F299,H299))</f>
        <v>0</v>
      </c>
      <c r="J299" s="346">
        <f>IF(B299&gt;2020,HLOOKUP(Allgemeines!$C$12,$M$32:$S$600,ROW(B299)-31,FALSE)+IF(OR(B299=0,Allgemeines!$C$12&lt;B299),0,I299*1/20),0)</f>
        <v>0</v>
      </c>
      <c r="K299" s="346">
        <f>IF(B299&gt;2020,HLOOKUP(Allgemeines!$C$12,$M$32:$S$600,ROW(B299)-31,FALSE),0)</f>
        <v>0</v>
      </c>
      <c r="L299" s="346">
        <f>+IF(OR(B299=0,Allgemeines!$C$12&lt;B299,B299&lt;Allgemeines!$C$12-19),0,I299*1/20)</f>
        <v>0</v>
      </c>
      <c r="M299" s="346">
        <f t="shared" si="33"/>
        <v>0</v>
      </c>
      <c r="N299" s="346">
        <f t="shared" si="34"/>
        <v>0</v>
      </c>
      <c r="O299" s="346">
        <f t="shared" si="35"/>
        <v>0</v>
      </c>
      <c r="P299" s="346">
        <f t="shared" si="36"/>
        <v>0</v>
      </c>
      <c r="Q299" s="346">
        <f t="shared" si="37"/>
        <v>0</v>
      </c>
      <c r="R299" s="346">
        <f t="shared" si="38"/>
        <v>0</v>
      </c>
      <c r="S299" s="346">
        <f t="shared" si="39"/>
        <v>0</v>
      </c>
    </row>
    <row r="300" spans="1:19" x14ac:dyDescent="0.25">
      <c r="A300" s="369"/>
      <c r="B300" s="382"/>
      <c r="C300" s="369"/>
      <c r="D300" s="369"/>
      <c r="E300" s="369"/>
      <c r="F300" s="369"/>
      <c r="G300" s="369"/>
      <c r="H300" s="369"/>
      <c r="I300" s="344">
        <f>IF(B300&gt;Allgemeines!$C$12,0,SUM(C300,E300,G300)-SUM(F300,H300))</f>
        <v>0</v>
      </c>
      <c r="J300" s="346">
        <f>IF(B300&gt;2020,HLOOKUP(Allgemeines!$C$12,$M$32:$S$600,ROW(B300)-31,FALSE)+IF(OR(B300=0,Allgemeines!$C$12&lt;B300),0,I300*1/20),0)</f>
        <v>0</v>
      </c>
      <c r="K300" s="346">
        <f>IF(B300&gt;2020,HLOOKUP(Allgemeines!$C$12,$M$32:$S$600,ROW(B300)-31,FALSE),0)</f>
        <v>0</v>
      </c>
      <c r="L300" s="346">
        <f>+IF(OR(B300=0,Allgemeines!$C$12&lt;B300,B300&lt;Allgemeines!$C$12-19),0,I300*1/20)</f>
        <v>0</v>
      </c>
      <c r="M300" s="346">
        <f t="shared" si="33"/>
        <v>0</v>
      </c>
      <c r="N300" s="346">
        <f t="shared" si="34"/>
        <v>0</v>
      </c>
      <c r="O300" s="346">
        <f t="shared" si="35"/>
        <v>0</v>
      </c>
      <c r="P300" s="346">
        <f t="shared" si="36"/>
        <v>0</v>
      </c>
      <c r="Q300" s="346">
        <f t="shared" si="37"/>
        <v>0</v>
      </c>
      <c r="R300" s="346">
        <f t="shared" si="38"/>
        <v>0</v>
      </c>
      <c r="S300" s="346">
        <f t="shared" si="39"/>
        <v>0</v>
      </c>
    </row>
    <row r="301" spans="1:19" x14ac:dyDescent="0.25">
      <c r="A301" s="369"/>
      <c r="B301" s="382"/>
      <c r="C301" s="369"/>
      <c r="D301" s="369"/>
      <c r="E301" s="369"/>
      <c r="F301" s="369"/>
      <c r="G301" s="369"/>
      <c r="H301" s="369"/>
      <c r="I301" s="344">
        <f>IF(B301&gt;Allgemeines!$C$12,0,SUM(C301,E301,G301)-SUM(F301,H301))</f>
        <v>0</v>
      </c>
      <c r="J301" s="346">
        <f>IF(B301&gt;2020,HLOOKUP(Allgemeines!$C$12,$M$32:$S$600,ROW(B301)-31,FALSE)+IF(OR(B301=0,Allgemeines!$C$12&lt;B301),0,I301*1/20),0)</f>
        <v>0</v>
      </c>
      <c r="K301" s="346">
        <f>IF(B301&gt;2020,HLOOKUP(Allgemeines!$C$12,$M$32:$S$600,ROW(B301)-31,FALSE),0)</f>
        <v>0</v>
      </c>
      <c r="L301" s="346">
        <f>+IF(OR(B301=0,Allgemeines!$C$12&lt;B301,B301&lt;Allgemeines!$C$12-19),0,I301*1/20)</f>
        <v>0</v>
      </c>
      <c r="M301" s="346">
        <f t="shared" si="33"/>
        <v>0</v>
      </c>
      <c r="N301" s="346">
        <f t="shared" si="34"/>
        <v>0</v>
      </c>
      <c r="O301" s="346">
        <f t="shared" si="35"/>
        <v>0</v>
      </c>
      <c r="P301" s="346">
        <f t="shared" si="36"/>
        <v>0</v>
      </c>
      <c r="Q301" s="346">
        <f t="shared" si="37"/>
        <v>0</v>
      </c>
      <c r="R301" s="346">
        <f t="shared" si="38"/>
        <v>0</v>
      </c>
      <c r="S301" s="346">
        <f t="shared" si="39"/>
        <v>0</v>
      </c>
    </row>
    <row r="302" spans="1:19" x14ac:dyDescent="0.25">
      <c r="A302" s="369"/>
      <c r="B302" s="382"/>
      <c r="C302" s="369"/>
      <c r="D302" s="369"/>
      <c r="E302" s="369"/>
      <c r="F302" s="369"/>
      <c r="G302" s="369"/>
      <c r="H302" s="369"/>
      <c r="I302" s="344">
        <f>IF(B302&gt;Allgemeines!$C$12,0,SUM(C302,E302,G302)-SUM(F302,H302))</f>
        <v>0</v>
      </c>
      <c r="J302" s="346">
        <f>IF(B302&gt;2020,HLOOKUP(Allgemeines!$C$12,$M$32:$S$600,ROW(B302)-31,FALSE)+IF(OR(B302=0,Allgemeines!$C$12&lt;B302),0,I302*1/20),0)</f>
        <v>0</v>
      </c>
      <c r="K302" s="346">
        <f>IF(B302&gt;2020,HLOOKUP(Allgemeines!$C$12,$M$32:$S$600,ROW(B302)-31,FALSE),0)</f>
        <v>0</v>
      </c>
      <c r="L302" s="346">
        <f>+IF(OR(B302=0,Allgemeines!$C$12&lt;B302,B302&lt;Allgemeines!$C$12-19),0,I302*1/20)</f>
        <v>0</v>
      </c>
      <c r="M302" s="346">
        <f t="shared" si="33"/>
        <v>0</v>
      </c>
      <c r="N302" s="346">
        <f t="shared" si="34"/>
        <v>0</v>
      </c>
      <c r="O302" s="346">
        <f t="shared" si="35"/>
        <v>0</v>
      </c>
      <c r="P302" s="346">
        <f t="shared" si="36"/>
        <v>0</v>
      </c>
      <c r="Q302" s="346">
        <f t="shared" si="37"/>
        <v>0</v>
      </c>
      <c r="R302" s="346">
        <f t="shared" si="38"/>
        <v>0</v>
      </c>
      <c r="S302" s="346">
        <f t="shared" si="39"/>
        <v>0</v>
      </c>
    </row>
    <row r="303" spans="1:19" x14ac:dyDescent="0.25">
      <c r="A303" s="369"/>
      <c r="B303" s="382"/>
      <c r="C303" s="369"/>
      <c r="D303" s="369"/>
      <c r="E303" s="369"/>
      <c r="F303" s="369"/>
      <c r="G303" s="369"/>
      <c r="H303" s="369"/>
      <c r="I303" s="344">
        <f>IF(B303&gt;Allgemeines!$C$12,0,SUM(C303,E303,G303)-SUM(F303,H303))</f>
        <v>0</v>
      </c>
      <c r="J303" s="346">
        <f>IF(B303&gt;2020,HLOOKUP(Allgemeines!$C$12,$M$32:$S$600,ROW(B303)-31,FALSE)+IF(OR(B303=0,Allgemeines!$C$12&lt;B303),0,I303*1/20),0)</f>
        <v>0</v>
      </c>
      <c r="K303" s="346">
        <f>IF(B303&gt;2020,HLOOKUP(Allgemeines!$C$12,$M$32:$S$600,ROW(B303)-31,FALSE),0)</f>
        <v>0</v>
      </c>
      <c r="L303" s="346">
        <f>+IF(OR(B303=0,Allgemeines!$C$12&lt;B303,B303&lt;Allgemeines!$C$12-19),0,I303*1/20)</f>
        <v>0</v>
      </c>
      <c r="M303" s="346">
        <f t="shared" si="33"/>
        <v>0</v>
      </c>
      <c r="N303" s="346">
        <f t="shared" si="34"/>
        <v>0</v>
      </c>
      <c r="O303" s="346">
        <f t="shared" si="35"/>
        <v>0</v>
      </c>
      <c r="P303" s="346">
        <f t="shared" si="36"/>
        <v>0</v>
      </c>
      <c r="Q303" s="346">
        <f t="shared" si="37"/>
        <v>0</v>
      </c>
      <c r="R303" s="346">
        <f t="shared" si="38"/>
        <v>0</v>
      </c>
      <c r="S303" s="346">
        <f t="shared" si="39"/>
        <v>0</v>
      </c>
    </row>
    <row r="304" spans="1:19" x14ac:dyDescent="0.25">
      <c r="A304" s="369"/>
      <c r="B304" s="382"/>
      <c r="C304" s="369"/>
      <c r="D304" s="369"/>
      <c r="E304" s="369"/>
      <c r="F304" s="369"/>
      <c r="G304" s="369"/>
      <c r="H304" s="369"/>
      <c r="I304" s="344">
        <f>IF(B304&gt;Allgemeines!$C$12,0,SUM(C304,E304,G304)-SUM(F304,H304))</f>
        <v>0</v>
      </c>
      <c r="J304" s="346">
        <f>IF(B304&gt;2020,HLOOKUP(Allgemeines!$C$12,$M$32:$S$600,ROW(B304)-31,FALSE)+IF(OR(B304=0,Allgemeines!$C$12&lt;B304),0,I304*1/20),0)</f>
        <v>0</v>
      </c>
      <c r="K304" s="346">
        <f>IF(B304&gt;2020,HLOOKUP(Allgemeines!$C$12,$M$32:$S$600,ROW(B304)-31,FALSE),0)</f>
        <v>0</v>
      </c>
      <c r="L304" s="346">
        <f>+IF(OR(B304=0,Allgemeines!$C$12&lt;B304,B304&lt;Allgemeines!$C$12-19),0,I304*1/20)</f>
        <v>0</v>
      </c>
      <c r="M304" s="346">
        <f t="shared" si="33"/>
        <v>0</v>
      </c>
      <c r="N304" s="346">
        <f t="shared" si="34"/>
        <v>0</v>
      </c>
      <c r="O304" s="346">
        <f t="shared" si="35"/>
        <v>0</v>
      </c>
      <c r="P304" s="346">
        <f t="shared" si="36"/>
        <v>0</v>
      </c>
      <c r="Q304" s="346">
        <f t="shared" si="37"/>
        <v>0</v>
      </c>
      <c r="R304" s="346">
        <f t="shared" si="38"/>
        <v>0</v>
      </c>
      <c r="S304" s="346">
        <f t="shared" si="39"/>
        <v>0</v>
      </c>
    </row>
    <row r="305" spans="1:19" x14ac:dyDescent="0.25">
      <c r="A305" s="369"/>
      <c r="B305" s="382"/>
      <c r="C305" s="369"/>
      <c r="D305" s="369"/>
      <c r="E305" s="369"/>
      <c r="F305" s="369"/>
      <c r="G305" s="369"/>
      <c r="H305" s="369"/>
      <c r="I305" s="344">
        <f>IF(B305&gt;Allgemeines!$C$12,0,SUM(C305,E305,G305)-SUM(F305,H305))</f>
        <v>0</v>
      </c>
      <c r="J305" s="346">
        <f>IF(B305&gt;2020,HLOOKUP(Allgemeines!$C$12,$M$32:$S$600,ROW(B305)-31,FALSE)+IF(OR(B305=0,Allgemeines!$C$12&lt;B305),0,I305*1/20),0)</f>
        <v>0</v>
      </c>
      <c r="K305" s="346">
        <f>IF(B305&gt;2020,HLOOKUP(Allgemeines!$C$12,$M$32:$S$600,ROW(B305)-31,FALSE),0)</f>
        <v>0</v>
      </c>
      <c r="L305" s="346">
        <f>+IF(OR(B305=0,Allgemeines!$C$12&lt;B305,B305&lt;Allgemeines!$C$12-19),0,I305*1/20)</f>
        <v>0</v>
      </c>
      <c r="M305" s="346">
        <f t="shared" si="33"/>
        <v>0</v>
      </c>
      <c r="N305" s="346">
        <f t="shared" si="34"/>
        <v>0</v>
      </c>
      <c r="O305" s="346">
        <f t="shared" si="35"/>
        <v>0</v>
      </c>
      <c r="P305" s="346">
        <f t="shared" si="36"/>
        <v>0</v>
      </c>
      <c r="Q305" s="346">
        <f t="shared" si="37"/>
        <v>0</v>
      </c>
      <c r="R305" s="346">
        <f t="shared" si="38"/>
        <v>0</v>
      </c>
      <c r="S305" s="346">
        <f t="shared" si="39"/>
        <v>0</v>
      </c>
    </row>
    <row r="306" spans="1:19" x14ac:dyDescent="0.25">
      <c r="A306" s="369"/>
      <c r="B306" s="382"/>
      <c r="C306" s="369"/>
      <c r="D306" s="369"/>
      <c r="E306" s="369"/>
      <c r="F306" s="369"/>
      <c r="G306" s="369"/>
      <c r="H306" s="369"/>
      <c r="I306" s="344">
        <f>IF(B306&gt;Allgemeines!$C$12,0,SUM(C306,E306,G306)-SUM(F306,H306))</f>
        <v>0</v>
      </c>
      <c r="J306" s="346">
        <f>IF(B306&gt;2020,HLOOKUP(Allgemeines!$C$12,$M$32:$S$600,ROW(B306)-31,FALSE)+IF(OR(B306=0,Allgemeines!$C$12&lt;B306),0,I306*1/20),0)</f>
        <v>0</v>
      </c>
      <c r="K306" s="346">
        <f>IF(B306&gt;2020,HLOOKUP(Allgemeines!$C$12,$M$32:$S$600,ROW(B306)-31,FALSE),0)</f>
        <v>0</v>
      </c>
      <c r="L306" s="346">
        <f>+IF(OR(B306=0,Allgemeines!$C$12&lt;B306,B306&lt;Allgemeines!$C$12-19),0,I306*1/20)</f>
        <v>0</v>
      </c>
      <c r="M306" s="346">
        <f t="shared" si="33"/>
        <v>0</v>
      </c>
      <c r="N306" s="346">
        <f t="shared" si="34"/>
        <v>0</v>
      </c>
      <c r="O306" s="346">
        <f t="shared" si="35"/>
        <v>0</v>
      </c>
      <c r="P306" s="346">
        <f t="shared" si="36"/>
        <v>0</v>
      </c>
      <c r="Q306" s="346">
        <f t="shared" si="37"/>
        <v>0</v>
      </c>
      <c r="R306" s="346">
        <f t="shared" si="38"/>
        <v>0</v>
      </c>
      <c r="S306" s="346">
        <f t="shared" si="39"/>
        <v>0</v>
      </c>
    </row>
    <row r="307" spans="1:19" x14ac:dyDescent="0.25">
      <c r="A307" s="369"/>
      <c r="B307" s="382"/>
      <c r="C307" s="369"/>
      <c r="D307" s="369"/>
      <c r="E307" s="369"/>
      <c r="F307" s="369"/>
      <c r="G307" s="369"/>
      <c r="H307" s="369"/>
      <c r="I307" s="344">
        <f>IF(B307&gt;Allgemeines!$C$12,0,SUM(C307,E307,G307)-SUM(F307,H307))</f>
        <v>0</v>
      </c>
      <c r="J307" s="346">
        <f>IF(B307&gt;2020,HLOOKUP(Allgemeines!$C$12,$M$32:$S$600,ROW(B307)-31,FALSE)+IF(OR(B307=0,Allgemeines!$C$12&lt;B307),0,I307*1/20),0)</f>
        <v>0</v>
      </c>
      <c r="K307" s="346">
        <f>IF(B307&gt;2020,HLOOKUP(Allgemeines!$C$12,$M$32:$S$600,ROW(B307)-31,FALSE),0)</f>
        <v>0</v>
      </c>
      <c r="L307" s="346">
        <f>+IF(OR(B307=0,Allgemeines!$C$12&lt;B307,B307&lt;Allgemeines!$C$12-19),0,I307*1/20)</f>
        <v>0</v>
      </c>
      <c r="M307" s="346">
        <f t="shared" si="33"/>
        <v>0</v>
      </c>
      <c r="N307" s="346">
        <f t="shared" si="34"/>
        <v>0</v>
      </c>
      <c r="O307" s="346">
        <f t="shared" si="35"/>
        <v>0</v>
      </c>
      <c r="P307" s="346">
        <f t="shared" si="36"/>
        <v>0</v>
      </c>
      <c r="Q307" s="346">
        <f t="shared" si="37"/>
        <v>0</v>
      </c>
      <c r="R307" s="346">
        <f t="shared" si="38"/>
        <v>0</v>
      </c>
      <c r="S307" s="346">
        <f t="shared" si="39"/>
        <v>0</v>
      </c>
    </row>
    <row r="308" spans="1:19" x14ac:dyDescent="0.25">
      <c r="A308" s="369"/>
      <c r="B308" s="382"/>
      <c r="C308" s="369"/>
      <c r="D308" s="369"/>
      <c r="E308" s="369"/>
      <c r="F308" s="369"/>
      <c r="G308" s="369"/>
      <c r="H308" s="369"/>
      <c r="I308" s="344">
        <f>IF(B308&gt;Allgemeines!$C$12,0,SUM(C308,E308,G308)-SUM(F308,H308))</f>
        <v>0</v>
      </c>
      <c r="J308" s="346">
        <f>IF(B308&gt;2020,HLOOKUP(Allgemeines!$C$12,$M$32:$S$600,ROW(B308)-31,FALSE)+IF(OR(B308=0,Allgemeines!$C$12&lt;B308),0,I308*1/20),0)</f>
        <v>0</v>
      </c>
      <c r="K308" s="346">
        <f>IF(B308&gt;2020,HLOOKUP(Allgemeines!$C$12,$M$32:$S$600,ROW(B308)-31,FALSE),0)</f>
        <v>0</v>
      </c>
      <c r="L308" s="346">
        <f>+IF(OR(B308=0,Allgemeines!$C$12&lt;B308,B308&lt;Allgemeines!$C$12-19),0,I308*1/20)</f>
        <v>0</v>
      </c>
      <c r="M308" s="346">
        <f t="shared" si="33"/>
        <v>0</v>
      </c>
      <c r="N308" s="346">
        <f t="shared" si="34"/>
        <v>0</v>
      </c>
      <c r="O308" s="346">
        <f t="shared" si="35"/>
        <v>0</v>
      </c>
      <c r="P308" s="346">
        <f t="shared" si="36"/>
        <v>0</v>
      </c>
      <c r="Q308" s="346">
        <f t="shared" si="37"/>
        <v>0</v>
      </c>
      <c r="R308" s="346">
        <f t="shared" si="38"/>
        <v>0</v>
      </c>
      <c r="S308" s="346">
        <f t="shared" si="39"/>
        <v>0</v>
      </c>
    </row>
    <row r="309" spans="1:19" x14ac:dyDescent="0.25">
      <c r="A309" s="369"/>
      <c r="B309" s="382"/>
      <c r="C309" s="369"/>
      <c r="D309" s="369"/>
      <c r="E309" s="369"/>
      <c r="F309" s="369"/>
      <c r="G309" s="369"/>
      <c r="H309" s="369"/>
      <c r="I309" s="344">
        <f>IF(B309&gt;Allgemeines!$C$12,0,SUM(C309,E309,G309)-SUM(F309,H309))</f>
        <v>0</v>
      </c>
      <c r="J309" s="346">
        <f>IF(B309&gt;2020,HLOOKUP(Allgemeines!$C$12,$M$32:$S$600,ROW(B309)-31,FALSE)+IF(OR(B309=0,Allgemeines!$C$12&lt;B309),0,I309*1/20),0)</f>
        <v>0</v>
      </c>
      <c r="K309" s="346">
        <f>IF(B309&gt;2020,HLOOKUP(Allgemeines!$C$12,$M$32:$S$600,ROW(B309)-31,FALSE),0)</f>
        <v>0</v>
      </c>
      <c r="L309" s="346">
        <f>+IF(OR(B309=0,Allgemeines!$C$12&lt;B309,B309&lt;Allgemeines!$C$12-19),0,I309*1/20)</f>
        <v>0</v>
      </c>
      <c r="M309" s="346">
        <f t="shared" si="33"/>
        <v>0</v>
      </c>
      <c r="N309" s="346">
        <f t="shared" si="34"/>
        <v>0</v>
      </c>
      <c r="O309" s="346">
        <f t="shared" si="35"/>
        <v>0</v>
      </c>
      <c r="P309" s="346">
        <f t="shared" si="36"/>
        <v>0</v>
      </c>
      <c r="Q309" s="346">
        <f t="shared" si="37"/>
        <v>0</v>
      </c>
      <c r="R309" s="346">
        <f t="shared" si="38"/>
        <v>0</v>
      </c>
      <c r="S309" s="346">
        <f t="shared" si="39"/>
        <v>0</v>
      </c>
    </row>
    <row r="310" spans="1:19" x14ac:dyDescent="0.25">
      <c r="A310" s="369"/>
      <c r="B310" s="382"/>
      <c r="C310" s="369"/>
      <c r="D310" s="369"/>
      <c r="E310" s="369"/>
      <c r="F310" s="369"/>
      <c r="G310" s="369"/>
      <c r="H310" s="369"/>
      <c r="I310" s="344">
        <f>IF(B310&gt;Allgemeines!$C$12,0,SUM(C310,E310,G310)-SUM(F310,H310))</f>
        <v>0</v>
      </c>
      <c r="J310" s="346">
        <f>IF(B310&gt;2020,HLOOKUP(Allgemeines!$C$12,$M$32:$S$600,ROW(B310)-31,FALSE)+IF(OR(B310=0,Allgemeines!$C$12&lt;B310),0,I310*1/20),0)</f>
        <v>0</v>
      </c>
      <c r="K310" s="346">
        <f>IF(B310&gt;2020,HLOOKUP(Allgemeines!$C$12,$M$32:$S$600,ROW(B310)-31,FALSE),0)</f>
        <v>0</v>
      </c>
      <c r="L310" s="346">
        <f>+IF(OR(B310=0,Allgemeines!$C$12&lt;B310,B310&lt;Allgemeines!$C$12-19),0,I310*1/20)</f>
        <v>0</v>
      </c>
      <c r="M310" s="346">
        <f t="shared" si="33"/>
        <v>0</v>
      </c>
      <c r="N310" s="346">
        <f t="shared" si="34"/>
        <v>0</v>
      </c>
      <c r="O310" s="346">
        <f t="shared" si="35"/>
        <v>0</v>
      </c>
      <c r="P310" s="346">
        <f t="shared" si="36"/>
        <v>0</v>
      </c>
      <c r="Q310" s="346">
        <f t="shared" si="37"/>
        <v>0</v>
      </c>
      <c r="R310" s="346">
        <f t="shared" si="38"/>
        <v>0</v>
      </c>
      <c r="S310" s="346">
        <f t="shared" si="39"/>
        <v>0</v>
      </c>
    </row>
    <row r="311" spans="1:19" x14ac:dyDescent="0.25">
      <c r="A311" s="369"/>
      <c r="B311" s="382"/>
      <c r="C311" s="369"/>
      <c r="D311" s="369"/>
      <c r="E311" s="369"/>
      <c r="F311" s="369"/>
      <c r="G311" s="369"/>
      <c r="H311" s="369"/>
      <c r="I311" s="344">
        <f>IF(B311&gt;Allgemeines!$C$12,0,SUM(C311,E311,G311)-SUM(F311,H311))</f>
        <v>0</v>
      </c>
      <c r="J311" s="346">
        <f>IF(B311&gt;2020,HLOOKUP(Allgemeines!$C$12,$M$32:$S$600,ROW(B311)-31,FALSE)+IF(OR(B311=0,Allgemeines!$C$12&lt;B311),0,I311*1/20),0)</f>
        <v>0</v>
      </c>
      <c r="K311" s="346">
        <f>IF(B311&gt;2020,HLOOKUP(Allgemeines!$C$12,$M$32:$S$600,ROW(B311)-31,FALSE),0)</f>
        <v>0</v>
      </c>
      <c r="L311" s="346">
        <f>+IF(OR(B311=0,Allgemeines!$C$12&lt;B311,B311&lt;Allgemeines!$C$12-19),0,I311*1/20)</f>
        <v>0</v>
      </c>
      <c r="M311" s="346">
        <f t="shared" si="33"/>
        <v>0</v>
      </c>
      <c r="N311" s="346">
        <f t="shared" si="34"/>
        <v>0</v>
      </c>
      <c r="O311" s="346">
        <f t="shared" si="35"/>
        <v>0</v>
      </c>
      <c r="P311" s="346">
        <f t="shared" si="36"/>
        <v>0</v>
      </c>
      <c r="Q311" s="346">
        <f t="shared" si="37"/>
        <v>0</v>
      </c>
      <c r="R311" s="346">
        <f t="shared" si="38"/>
        <v>0</v>
      </c>
      <c r="S311" s="346">
        <f t="shared" si="39"/>
        <v>0</v>
      </c>
    </row>
    <row r="312" spans="1:19" x14ac:dyDescent="0.25">
      <c r="A312" s="369"/>
      <c r="B312" s="382"/>
      <c r="C312" s="369"/>
      <c r="D312" s="369"/>
      <c r="E312" s="369"/>
      <c r="F312" s="369"/>
      <c r="G312" s="369"/>
      <c r="H312" s="369"/>
      <c r="I312" s="344">
        <f>IF(B312&gt;Allgemeines!$C$12,0,SUM(C312,E312,G312)-SUM(F312,H312))</f>
        <v>0</v>
      </c>
      <c r="J312" s="346">
        <f>IF(B312&gt;2020,HLOOKUP(Allgemeines!$C$12,$M$32:$S$600,ROW(B312)-31,FALSE)+IF(OR(B312=0,Allgemeines!$C$12&lt;B312),0,I312*1/20),0)</f>
        <v>0</v>
      </c>
      <c r="K312" s="346">
        <f>IF(B312&gt;2020,HLOOKUP(Allgemeines!$C$12,$M$32:$S$600,ROW(B312)-31,FALSE),0)</f>
        <v>0</v>
      </c>
      <c r="L312" s="346">
        <f>+IF(OR(B312=0,Allgemeines!$C$12&lt;B312,B312&lt;Allgemeines!$C$12-19),0,I312*1/20)</f>
        <v>0</v>
      </c>
      <c r="M312" s="346">
        <f t="shared" si="33"/>
        <v>0</v>
      </c>
      <c r="N312" s="346">
        <f t="shared" si="34"/>
        <v>0</v>
      </c>
      <c r="O312" s="346">
        <f t="shared" si="35"/>
        <v>0</v>
      </c>
      <c r="P312" s="346">
        <f t="shared" si="36"/>
        <v>0</v>
      </c>
      <c r="Q312" s="346">
        <f t="shared" si="37"/>
        <v>0</v>
      </c>
      <c r="R312" s="346">
        <f t="shared" si="38"/>
        <v>0</v>
      </c>
      <c r="S312" s="346">
        <f t="shared" si="39"/>
        <v>0</v>
      </c>
    </row>
    <row r="313" spans="1:19" x14ac:dyDescent="0.25">
      <c r="A313" s="369"/>
      <c r="B313" s="382"/>
      <c r="C313" s="369"/>
      <c r="D313" s="369"/>
      <c r="E313" s="369"/>
      <c r="F313" s="369"/>
      <c r="G313" s="369"/>
      <c r="H313" s="369"/>
      <c r="I313" s="344">
        <f>IF(B313&gt;Allgemeines!$C$12,0,SUM(C313,E313,G313)-SUM(F313,H313))</f>
        <v>0</v>
      </c>
      <c r="J313" s="346">
        <f>IF(B313&gt;2020,HLOOKUP(Allgemeines!$C$12,$M$32:$S$600,ROW(B313)-31,FALSE)+IF(OR(B313=0,Allgemeines!$C$12&lt;B313),0,I313*1/20),0)</f>
        <v>0</v>
      </c>
      <c r="K313" s="346">
        <f>IF(B313&gt;2020,HLOOKUP(Allgemeines!$C$12,$M$32:$S$600,ROW(B313)-31,FALSE),0)</f>
        <v>0</v>
      </c>
      <c r="L313" s="346">
        <f>+IF(OR(B313=0,Allgemeines!$C$12&lt;B313,B313&lt;Allgemeines!$C$12-19),0,I313*1/20)</f>
        <v>0</v>
      </c>
      <c r="M313" s="346">
        <f t="shared" si="33"/>
        <v>0</v>
      </c>
      <c r="N313" s="346">
        <f t="shared" si="34"/>
        <v>0</v>
      </c>
      <c r="O313" s="346">
        <f t="shared" si="35"/>
        <v>0</v>
      </c>
      <c r="P313" s="346">
        <f t="shared" si="36"/>
        <v>0</v>
      </c>
      <c r="Q313" s="346">
        <f t="shared" si="37"/>
        <v>0</v>
      </c>
      <c r="R313" s="346">
        <f t="shared" si="38"/>
        <v>0</v>
      </c>
      <c r="S313" s="346">
        <f t="shared" si="39"/>
        <v>0</v>
      </c>
    </row>
    <row r="314" spans="1:19" x14ac:dyDescent="0.25">
      <c r="A314" s="369"/>
      <c r="B314" s="382"/>
      <c r="C314" s="369"/>
      <c r="D314" s="369"/>
      <c r="E314" s="369"/>
      <c r="F314" s="369"/>
      <c r="G314" s="369"/>
      <c r="H314" s="369"/>
      <c r="I314" s="344">
        <f>IF(B314&gt;Allgemeines!$C$12,0,SUM(C314,E314,G314)-SUM(F314,H314))</f>
        <v>0</v>
      </c>
      <c r="J314" s="346">
        <f>IF(B314&gt;2020,HLOOKUP(Allgemeines!$C$12,$M$32:$S$600,ROW(B314)-31,FALSE)+IF(OR(B314=0,Allgemeines!$C$12&lt;B314),0,I314*1/20),0)</f>
        <v>0</v>
      </c>
      <c r="K314" s="346">
        <f>IF(B314&gt;2020,HLOOKUP(Allgemeines!$C$12,$M$32:$S$600,ROW(B314)-31,FALSE),0)</f>
        <v>0</v>
      </c>
      <c r="L314" s="346">
        <f>+IF(OR(B314=0,Allgemeines!$C$12&lt;B314,B314&lt;Allgemeines!$C$12-19),0,I314*1/20)</f>
        <v>0</v>
      </c>
      <c r="M314" s="346">
        <f t="shared" si="33"/>
        <v>0</v>
      </c>
      <c r="N314" s="346">
        <f t="shared" si="34"/>
        <v>0</v>
      </c>
      <c r="O314" s="346">
        <f t="shared" si="35"/>
        <v>0</v>
      </c>
      <c r="P314" s="346">
        <f t="shared" si="36"/>
        <v>0</v>
      </c>
      <c r="Q314" s="346">
        <f t="shared" si="37"/>
        <v>0</v>
      </c>
      <c r="R314" s="346">
        <f t="shared" si="38"/>
        <v>0</v>
      </c>
      <c r="S314" s="346">
        <f t="shared" si="39"/>
        <v>0</v>
      </c>
    </row>
    <row r="315" spans="1:19" x14ac:dyDescent="0.25">
      <c r="A315" s="369"/>
      <c r="B315" s="382"/>
      <c r="C315" s="369"/>
      <c r="D315" s="369"/>
      <c r="E315" s="369"/>
      <c r="F315" s="369"/>
      <c r="G315" s="369"/>
      <c r="H315" s="369"/>
      <c r="I315" s="344">
        <f>IF(B315&gt;Allgemeines!$C$12,0,SUM(C315,E315,G315)-SUM(F315,H315))</f>
        <v>0</v>
      </c>
      <c r="J315" s="346">
        <f>IF(B315&gt;2020,HLOOKUP(Allgemeines!$C$12,$M$32:$S$600,ROW(B315)-31,FALSE)+IF(OR(B315=0,Allgemeines!$C$12&lt;B315),0,I315*1/20),0)</f>
        <v>0</v>
      </c>
      <c r="K315" s="346">
        <f>IF(B315&gt;2020,HLOOKUP(Allgemeines!$C$12,$M$32:$S$600,ROW(B315)-31,FALSE),0)</f>
        <v>0</v>
      </c>
      <c r="L315" s="346">
        <f>+IF(OR(B315=0,Allgemeines!$C$12&lt;B315,B315&lt;Allgemeines!$C$12-19),0,I315*1/20)</f>
        <v>0</v>
      </c>
      <c r="M315" s="346">
        <f t="shared" si="33"/>
        <v>0</v>
      </c>
      <c r="N315" s="346">
        <f t="shared" si="34"/>
        <v>0</v>
      </c>
      <c r="O315" s="346">
        <f t="shared" si="35"/>
        <v>0</v>
      </c>
      <c r="P315" s="346">
        <f t="shared" si="36"/>
        <v>0</v>
      </c>
      <c r="Q315" s="346">
        <f t="shared" si="37"/>
        <v>0</v>
      </c>
      <c r="R315" s="346">
        <f t="shared" si="38"/>
        <v>0</v>
      </c>
      <c r="S315" s="346">
        <f t="shared" si="39"/>
        <v>0</v>
      </c>
    </row>
    <row r="316" spans="1:19" x14ac:dyDescent="0.25">
      <c r="A316" s="369"/>
      <c r="B316" s="382"/>
      <c r="C316" s="369"/>
      <c r="D316" s="369"/>
      <c r="E316" s="369"/>
      <c r="F316" s="369"/>
      <c r="G316" s="369"/>
      <c r="H316" s="369"/>
      <c r="I316" s="344">
        <f>IF(B316&gt;Allgemeines!$C$12,0,SUM(C316,E316,G316)-SUM(F316,H316))</f>
        <v>0</v>
      </c>
      <c r="J316" s="346">
        <f>IF(B316&gt;2020,HLOOKUP(Allgemeines!$C$12,$M$32:$S$600,ROW(B316)-31,FALSE)+IF(OR(B316=0,Allgemeines!$C$12&lt;B316),0,I316*1/20),0)</f>
        <v>0</v>
      </c>
      <c r="K316" s="346">
        <f>IF(B316&gt;2020,HLOOKUP(Allgemeines!$C$12,$M$32:$S$600,ROW(B316)-31,FALSE),0)</f>
        <v>0</v>
      </c>
      <c r="L316" s="346">
        <f>+IF(OR(B316=0,Allgemeines!$C$12&lt;B316,B316&lt;Allgemeines!$C$12-19),0,I316*1/20)</f>
        <v>0</v>
      </c>
      <c r="M316" s="346">
        <f t="shared" si="33"/>
        <v>0</v>
      </c>
      <c r="N316" s="346">
        <f t="shared" si="34"/>
        <v>0</v>
      </c>
      <c r="O316" s="346">
        <f t="shared" si="35"/>
        <v>0</v>
      </c>
      <c r="P316" s="346">
        <f t="shared" si="36"/>
        <v>0</v>
      </c>
      <c r="Q316" s="346">
        <f t="shared" si="37"/>
        <v>0</v>
      </c>
      <c r="R316" s="346">
        <f t="shared" si="38"/>
        <v>0</v>
      </c>
      <c r="S316" s="346">
        <f t="shared" si="39"/>
        <v>0</v>
      </c>
    </row>
    <row r="317" spans="1:19" x14ac:dyDescent="0.25">
      <c r="A317" s="369"/>
      <c r="B317" s="382"/>
      <c r="C317" s="369"/>
      <c r="D317" s="369"/>
      <c r="E317" s="369"/>
      <c r="F317" s="369"/>
      <c r="G317" s="369"/>
      <c r="H317" s="369"/>
      <c r="I317" s="344">
        <f>IF(B317&gt;Allgemeines!$C$12,0,SUM(C317,E317,G317)-SUM(F317,H317))</f>
        <v>0</v>
      </c>
      <c r="J317" s="346">
        <f>IF(B317&gt;2020,HLOOKUP(Allgemeines!$C$12,$M$32:$S$600,ROW(B317)-31,FALSE)+IF(OR(B317=0,Allgemeines!$C$12&lt;B317),0,I317*1/20),0)</f>
        <v>0</v>
      </c>
      <c r="K317" s="346">
        <f>IF(B317&gt;2020,HLOOKUP(Allgemeines!$C$12,$M$32:$S$600,ROW(B317)-31,FALSE),0)</f>
        <v>0</v>
      </c>
      <c r="L317" s="346">
        <f>+IF(OR(B317=0,Allgemeines!$C$12&lt;B317,B317&lt;Allgemeines!$C$12-19),0,I317*1/20)</f>
        <v>0</v>
      </c>
      <c r="M317" s="346">
        <f t="shared" si="33"/>
        <v>0</v>
      </c>
      <c r="N317" s="346">
        <f t="shared" si="34"/>
        <v>0</v>
      </c>
      <c r="O317" s="346">
        <f t="shared" si="35"/>
        <v>0</v>
      </c>
      <c r="P317" s="346">
        <f t="shared" si="36"/>
        <v>0</v>
      </c>
      <c r="Q317" s="346">
        <f t="shared" si="37"/>
        <v>0</v>
      </c>
      <c r="R317" s="346">
        <f t="shared" si="38"/>
        <v>0</v>
      </c>
      <c r="S317" s="346">
        <f t="shared" si="39"/>
        <v>0</v>
      </c>
    </row>
    <row r="318" spans="1:19" x14ac:dyDescent="0.25">
      <c r="A318" s="369"/>
      <c r="B318" s="382"/>
      <c r="C318" s="369"/>
      <c r="D318" s="369"/>
      <c r="E318" s="369"/>
      <c r="F318" s="369"/>
      <c r="G318" s="369"/>
      <c r="H318" s="369"/>
      <c r="I318" s="344">
        <f>IF(B318&gt;Allgemeines!$C$12,0,SUM(C318,E318,G318)-SUM(F318,H318))</f>
        <v>0</v>
      </c>
      <c r="J318" s="346">
        <f>IF(B318&gt;2020,HLOOKUP(Allgemeines!$C$12,$M$32:$S$600,ROW(B318)-31,FALSE)+IF(OR(B318=0,Allgemeines!$C$12&lt;B318),0,I318*1/20),0)</f>
        <v>0</v>
      </c>
      <c r="K318" s="346">
        <f>IF(B318&gt;2020,HLOOKUP(Allgemeines!$C$12,$M$32:$S$600,ROW(B318)-31,FALSE),0)</f>
        <v>0</v>
      </c>
      <c r="L318" s="346">
        <f>+IF(OR(B318=0,Allgemeines!$C$12&lt;B318,B318&lt;Allgemeines!$C$12-19),0,I318*1/20)</f>
        <v>0</v>
      </c>
      <c r="M318" s="346">
        <f t="shared" si="33"/>
        <v>0</v>
      </c>
      <c r="N318" s="346">
        <f t="shared" si="34"/>
        <v>0</v>
      </c>
      <c r="O318" s="346">
        <f t="shared" si="35"/>
        <v>0</v>
      </c>
      <c r="P318" s="346">
        <f t="shared" si="36"/>
        <v>0</v>
      </c>
      <c r="Q318" s="346">
        <f t="shared" si="37"/>
        <v>0</v>
      </c>
      <c r="R318" s="346">
        <f t="shared" si="38"/>
        <v>0</v>
      </c>
      <c r="S318" s="346">
        <f t="shared" si="39"/>
        <v>0</v>
      </c>
    </row>
    <row r="319" spans="1:19" x14ac:dyDescent="0.25">
      <c r="A319" s="369"/>
      <c r="B319" s="382"/>
      <c r="C319" s="369"/>
      <c r="D319" s="369"/>
      <c r="E319" s="369"/>
      <c r="F319" s="369"/>
      <c r="G319" s="369"/>
      <c r="H319" s="369"/>
      <c r="I319" s="344">
        <f>IF(B319&gt;Allgemeines!$C$12,0,SUM(C319,E319,G319)-SUM(F319,H319))</f>
        <v>0</v>
      </c>
      <c r="J319" s="346">
        <f>IF(B319&gt;2020,HLOOKUP(Allgemeines!$C$12,$M$32:$S$600,ROW(B319)-31,FALSE)+IF(OR(B319=0,Allgemeines!$C$12&lt;B319),0,I319*1/20),0)</f>
        <v>0</v>
      </c>
      <c r="K319" s="346">
        <f>IF(B319&gt;2020,HLOOKUP(Allgemeines!$C$12,$M$32:$S$600,ROW(B319)-31,FALSE),0)</f>
        <v>0</v>
      </c>
      <c r="L319" s="346">
        <f>+IF(OR(B319=0,Allgemeines!$C$12&lt;B319,B319&lt;Allgemeines!$C$12-19),0,I319*1/20)</f>
        <v>0</v>
      </c>
      <c r="M319" s="346">
        <f t="shared" si="33"/>
        <v>0</v>
      </c>
      <c r="N319" s="346">
        <f t="shared" si="34"/>
        <v>0</v>
      </c>
      <c r="O319" s="346">
        <f t="shared" si="35"/>
        <v>0</v>
      </c>
      <c r="P319" s="346">
        <f t="shared" si="36"/>
        <v>0</v>
      </c>
      <c r="Q319" s="346">
        <f t="shared" si="37"/>
        <v>0</v>
      </c>
      <c r="R319" s="346">
        <f t="shared" si="38"/>
        <v>0</v>
      </c>
      <c r="S319" s="346">
        <f t="shared" si="39"/>
        <v>0</v>
      </c>
    </row>
    <row r="320" spans="1:19" x14ac:dyDescent="0.25">
      <c r="A320" s="369"/>
      <c r="B320" s="382"/>
      <c r="C320" s="369"/>
      <c r="D320" s="369"/>
      <c r="E320" s="369"/>
      <c r="F320" s="369"/>
      <c r="G320" s="369"/>
      <c r="H320" s="369"/>
      <c r="I320" s="344">
        <f>IF(B320&gt;Allgemeines!$C$12,0,SUM(C320,E320,G320)-SUM(F320,H320))</f>
        <v>0</v>
      </c>
      <c r="J320" s="346">
        <f>IF(B320&gt;2020,HLOOKUP(Allgemeines!$C$12,$M$32:$S$600,ROW(B320)-31,FALSE)+IF(OR(B320=0,Allgemeines!$C$12&lt;B320),0,I320*1/20),0)</f>
        <v>0</v>
      </c>
      <c r="K320" s="346">
        <f>IF(B320&gt;2020,HLOOKUP(Allgemeines!$C$12,$M$32:$S$600,ROW(B320)-31,FALSE),0)</f>
        <v>0</v>
      </c>
      <c r="L320" s="346">
        <f>+IF(OR(B320=0,Allgemeines!$C$12&lt;B320,B320&lt;Allgemeines!$C$12-19),0,I320*1/20)</f>
        <v>0</v>
      </c>
      <c r="M320" s="346">
        <f t="shared" si="33"/>
        <v>0</v>
      </c>
      <c r="N320" s="346">
        <f t="shared" si="34"/>
        <v>0</v>
      </c>
      <c r="O320" s="346">
        <f t="shared" si="35"/>
        <v>0</v>
      </c>
      <c r="P320" s="346">
        <f t="shared" si="36"/>
        <v>0</v>
      </c>
      <c r="Q320" s="346">
        <f t="shared" si="37"/>
        <v>0</v>
      </c>
      <c r="R320" s="346">
        <f t="shared" si="38"/>
        <v>0</v>
      </c>
      <c r="S320" s="346">
        <f t="shared" si="39"/>
        <v>0</v>
      </c>
    </row>
    <row r="321" spans="1:19" x14ac:dyDescent="0.25">
      <c r="A321" s="369"/>
      <c r="B321" s="382"/>
      <c r="C321" s="369"/>
      <c r="D321" s="369"/>
      <c r="E321" s="369"/>
      <c r="F321" s="369"/>
      <c r="G321" s="369"/>
      <c r="H321" s="369"/>
      <c r="I321" s="344">
        <f>IF(B321&gt;Allgemeines!$C$12,0,SUM(C321,E321,G321)-SUM(F321,H321))</f>
        <v>0</v>
      </c>
      <c r="J321" s="346">
        <f>IF(B321&gt;2020,HLOOKUP(Allgemeines!$C$12,$M$32:$S$600,ROW(B321)-31,FALSE)+IF(OR(B321=0,Allgemeines!$C$12&lt;B321),0,I321*1/20),0)</f>
        <v>0</v>
      </c>
      <c r="K321" s="346">
        <f>IF(B321&gt;2020,HLOOKUP(Allgemeines!$C$12,$M$32:$S$600,ROW(B321)-31,FALSE),0)</f>
        <v>0</v>
      </c>
      <c r="L321" s="346">
        <f>+IF(OR(B321=0,Allgemeines!$C$12&lt;B321,B321&lt;Allgemeines!$C$12-19),0,I321*1/20)</f>
        <v>0</v>
      </c>
      <c r="M321" s="346">
        <f t="shared" si="33"/>
        <v>0</v>
      </c>
      <c r="N321" s="346">
        <f t="shared" si="34"/>
        <v>0</v>
      </c>
      <c r="O321" s="346">
        <f t="shared" si="35"/>
        <v>0</v>
      </c>
      <c r="P321" s="346">
        <f t="shared" si="36"/>
        <v>0</v>
      </c>
      <c r="Q321" s="346">
        <f t="shared" si="37"/>
        <v>0</v>
      </c>
      <c r="R321" s="346">
        <f t="shared" si="38"/>
        <v>0</v>
      </c>
      <c r="S321" s="346">
        <f t="shared" si="39"/>
        <v>0</v>
      </c>
    </row>
    <row r="322" spans="1:19" x14ac:dyDescent="0.25">
      <c r="A322" s="369"/>
      <c r="B322" s="382"/>
      <c r="C322" s="369"/>
      <c r="D322" s="369"/>
      <c r="E322" s="369"/>
      <c r="F322" s="369"/>
      <c r="G322" s="369"/>
      <c r="H322" s="369"/>
      <c r="I322" s="344">
        <f>IF(B322&gt;Allgemeines!$C$12,0,SUM(C322,E322,G322)-SUM(F322,H322))</f>
        <v>0</v>
      </c>
      <c r="J322" s="346">
        <f>IF(B322&gt;2020,HLOOKUP(Allgemeines!$C$12,$M$32:$S$600,ROW(B322)-31,FALSE)+IF(OR(B322=0,Allgemeines!$C$12&lt;B322),0,I322*1/20),0)</f>
        <v>0</v>
      </c>
      <c r="K322" s="346">
        <f>IF(B322&gt;2020,HLOOKUP(Allgemeines!$C$12,$M$32:$S$600,ROW(B322)-31,FALSE),0)</f>
        <v>0</v>
      </c>
      <c r="L322" s="346">
        <f>+IF(OR(B322=0,Allgemeines!$C$12&lt;B322,B322&lt;Allgemeines!$C$12-19),0,I322*1/20)</f>
        <v>0</v>
      </c>
      <c r="M322" s="346">
        <f t="shared" si="33"/>
        <v>0</v>
      </c>
      <c r="N322" s="346">
        <f t="shared" si="34"/>
        <v>0</v>
      </c>
      <c r="O322" s="346">
        <f t="shared" si="35"/>
        <v>0</v>
      </c>
      <c r="P322" s="346">
        <f t="shared" si="36"/>
        <v>0</v>
      </c>
      <c r="Q322" s="346">
        <f t="shared" si="37"/>
        <v>0</v>
      </c>
      <c r="R322" s="346">
        <f t="shared" si="38"/>
        <v>0</v>
      </c>
      <c r="S322" s="346">
        <f t="shared" si="39"/>
        <v>0</v>
      </c>
    </row>
    <row r="323" spans="1:19" x14ac:dyDescent="0.25">
      <c r="A323" s="369"/>
      <c r="B323" s="382"/>
      <c r="C323" s="369"/>
      <c r="D323" s="369"/>
      <c r="E323" s="369"/>
      <c r="F323" s="369"/>
      <c r="G323" s="369"/>
      <c r="H323" s="369"/>
      <c r="I323" s="344">
        <f>IF(B323&gt;Allgemeines!$C$12,0,SUM(C323,E323,G323)-SUM(F323,H323))</f>
        <v>0</v>
      </c>
      <c r="J323" s="346">
        <f>IF(B323&gt;2020,HLOOKUP(Allgemeines!$C$12,$M$32:$S$600,ROW(B323)-31,FALSE)+IF(OR(B323=0,Allgemeines!$C$12&lt;B323),0,I323*1/20),0)</f>
        <v>0</v>
      </c>
      <c r="K323" s="346">
        <f>IF(B323&gt;2020,HLOOKUP(Allgemeines!$C$12,$M$32:$S$600,ROW(B323)-31,FALSE),0)</f>
        <v>0</v>
      </c>
      <c r="L323" s="346">
        <f>+IF(OR(B323=0,Allgemeines!$C$12&lt;B323,B323&lt;Allgemeines!$C$12-19),0,I323*1/20)</f>
        <v>0</v>
      </c>
      <c r="M323" s="346">
        <f t="shared" si="33"/>
        <v>0</v>
      </c>
      <c r="N323" s="346">
        <f t="shared" si="34"/>
        <v>0</v>
      </c>
      <c r="O323" s="346">
        <f t="shared" si="35"/>
        <v>0</v>
      </c>
      <c r="P323" s="346">
        <f t="shared" si="36"/>
        <v>0</v>
      </c>
      <c r="Q323" s="346">
        <f t="shared" si="37"/>
        <v>0</v>
      </c>
      <c r="R323" s="346">
        <f t="shared" si="38"/>
        <v>0</v>
      </c>
      <c r="S323" s="346">
        <f t="shared" si="39"/>
        <v>0</v>
      </c>
    </row>
    <row r="324" spans="1:19" x14ac:dyDescent="0.25">
      <c r="A324" s="369"/>
      <c r="B324" s="382"/>
      <c r="C324" s="369"/>
      <c r="D324" s="369"/>
      <c r="E324" s="369"/>
      <c r="F324" s="369"/>
      <c r="G324" s="369"/>
      <c r="H324" s="369"/>
      <c r="I324" s="344">
        <f>IF(B324&gt;Allgemeines!$C$12,0,SUM(C324,E324,G324)-SUM(F324,H324))</f>
        <v>0</v>
      </c>
      <c r="J324" s="346">
        <f>IF(B324&gt;2020,HLOOKUP(Allgemeines!$C$12,$M$32:$S$600,ROW(B324)-31,FALSE)+IF(OR(B324=0,Allgemeines!$C$12&lt;B324),0,I324*1/20),0)</f>
        <v>0</v>
      </c>
      <c r="K324" s="346">
        <f>IF(B324&gt;2020,HLOOKUP(Allgemeines!$C$12,$M$32:$S$600,ROW(B324)-31,FALSE),0)</f>
        <v>0</v>
      </c>
      <c r="L324" s="346">
        <f>+IF(OR(B324=0,Allgemeines!$C$12&lt;B324,B324&lt;Allgemeines!$C$12-19),0,I324*1/20)</f>
        <v>0</v>
      </c>
      <c r="M324" s="346">
        <f t="shared" si="33"/>
        <v>0</v>
      </c>
      <c r="N324" s="346">
        <f t="shared" si="34"/>
        <v>0</v>
      </c>
      <c r="O324" s="346">
        <f t="shared" si="35"/>
        <v>0</v>
      </c>
      <c r="P324" s="346">
        <f t="shared" si="36"/>
        <v>0</v>
      </c>
      <c r="Q324" s="346">
        <f t="shared" si="37"/>
        <v>0</v>
      </c>
      <c r="R324" s="346">
        <f t="shared" si="38"/>
        <v>0</v>
      </c>
      <c r="S324" s="346">
        <f t="shared" si="39"/>
        <v>0</v>
      </c>
    </row>
    <row r="325" spans="1:19" x14ac:dyDescent="0.25">
      <c r="A325" s="369"/>
      <c r="B325" s="382"/>
      <c r="C325" s="369"/>
      <c r="D325" s="369"/>
      <c r="E325" s="369"/>
      <c r="F325" s="369"/>
      <c r="G325" s="369"/>
      <c r="H325" s="369"/>
      <c r="I325" s="344">
        <f>IF(B325&gt;Allgemeines!$C$12,0,SUM(C325,E325,G325)-SUM(F325,H325))</f>
        <v>0</v>
      </c>
      <c r="J325" s="346">
        <f>IF(B325&gt;2020,HLOOKUP(Allgemeines!$C$12,$M$32:$S$600,ROW(B325)-31,FALSE)+IF(OR(B325=0,Allgemeines!$C$12&lt;B325),0,I325*1/20),0)</f>
        <v>0</v>
      </c>
      <c r="K325" s="346">
        <f>IF(B325&gt;2020,HLOOKUP(Allgemeines!$C$12,$M$32:$S$600,ROW(B325)-31,FALSE),0)</f>
        <v>0</v>
      </c>
      <c r="L325" s="346">
        <f>+IF(OR(B325=0,Allgemeines!$C$12&lt;B325,B325&lt;Allgemeines!$C$12-19),0,I325*1/20)</f>
        <v>0</v>
      </c>
      <c r="M325" s="346">
        <f t="shared" si="33"/>
        <v>0</v>
      </c>
      <c r="N325" s="346">
        <f t="shared" si="34"/>
        <v>0</v>
      </c>
      <c r="O325" s="346">
        <f t="shared" si="35"/>
        <v>0</v>
      </c>
      <c r="P325" s="346">
        <f t="shared" si="36"/>
        <v>0</v>
      </c>
      <c r="Q325" s="346">
        <f t="shared" si="37"/>
        <v>0</v>
      </c>
      <c r="R325" s="346">
        <f t="shared" si="38"/>
        <v>0</v>
      </c>
      <c r="S325" s="346">
        <f t="shared" si="39"/>
        <v>0</v>
      </c>
    </row>
    <row r="326" spans="1:19" x14ac:dyDescent="0.25">
      <c r="A326" s="369"/>
      <c r="B326" s="382"/>
      <c r="C326" s="369"/>
      <c r="D326" s="369"/>
      <c r="E326" s="369"/>
      <c r="F326" s="369"/>
      <c r="G326" s="369"/>
      <c r="H326" s="369"/>
      <c r="I326" s="344">
        <f>IF(B326&gt;Allgemeines!$C$12,0,SUM(C326,E326,G326)-SUM(F326,H326))</f>
        <v>0</v>
      </c>
      <c r="J326" s="346">
        <f>IF(B326&gt;2020,HLOOKUP(Allgemeines!$C$12,$M$32:$S$600,ROW(B326)-31,FALSE)+IF(OR(B326=0,Allgemeines!$C$12&lt;B326),0,I326*1/20),0)</f>
        <v>0</v>
      </c>
      <c r="K326" s="346">
        <f>IF(B326&gt;2020,HLOOKUP(Allgemeines!$C$12,$M$32:$S$600,ROW(B326)-31,FALSE),0)</f>
        <v>0</v>
      </c>
      <c r="L326" s="346">
        <f>+IF(OR(B326=0,Allgemeines!$C$12&lt;B326,B326&lt;Allgemeines!$C$12-19),0,I326*1/20)</f>
        <v>0</v>
      </c>
      <c r="M326" s="346">
        <f t="shared" si="33"/>
        <v>0</v>
      </c>
      <c r="N326" s="346">
        <f t="shared" si="34"/>
        <v>0</v>
      </c>
      <c r="O326" s="346">
        <f t="shared" si="35"/>
        <v>0</v>
      </c>
      <c r="P326" s="346">
        <f t="shared" si="36"/>
        <v>0</v>
      </c>
      <c r="Q326" s="346">
        <f t="shared" si="37"/>
        <v>0</v>
      </c>
      <c r="R326" s="346">
        <f t="shared" si="38"/>
        <v>0</v>
      </c>
      <c r="S326" s="346">
        <f t="shared" si="39"/>
        <v>0</v>
      </c>
    </row>
    <row r="327" spans="1:19" x14ac:dyDescent="0.25">
      <c r="A327" s="369"/>
      <c r="B327" s="382"/>
      <c r="C327" s="369"/>
      <c r="D327" s="369"/>
      <c r="E327" s="369"/>
      <c r="F327" s="369"/>
      <c r="G327" s="369"/>
      <c r="H327" s="369"/>
      <c r="I327" s="344">
        <f>IF(B327&gt;Allgemeines!$C$12,0,SUM(C327,E327,G327)-SUM(F327,H327))</f>
        <v>0</v>
      </c>
      <c r="J327" s="346">
        <f>IF(B327&gt;2020,HLOOKUP(Allgemeines!$C$12,$M$32:$S$600,ROW(B327)-31,FALSE)+IF(OR(B327=0,Allgemeines!$C$12&lt;B327),0,I327*1/20),0)</f>
        <v>0</v>
      </c>
      <c r="K327" s="346">
        <f>IF(B327&gt;2020,HLOOKUP(Allgemeines!$C$12,$M$32:$S$600,ROW(B327)-31,FALSE),0)</f>
        <v>0</v>
      </c>
      <c r="L327" s="346">
        <f>+IF(OR(B327=0,Allgemeines!$C$12&lt;B327,B327&lt;Allgemeines!$C$12-19),0,I327*1/20)</f>
        <v>0</v>
      </c>
      <c r="M327" s="346">
        <f t="shared" si="33"/>
        <v>0</v>
      </c>
      <c r="N327" s="346">
        <f t="shared" si="34"/>
        <v>0</v>
      </c>
      <c r="O327" s="346">
        <f t="shared" si="35"/>
        <v>0</v>
      </c>
      <c r="P327" s="346">
        <f t="shared" si="36"/>
        <v>0</v>
      </c>
      <c r="Q327" s="346">
        <f t="shared" si="37"/>
        <v>0</v>
      </c>
      <c r="R327" s="346">
        <f t="shared" si="38"/>
        <v>0</v>
      </c>
      <c r="S327" s="346">
        <f t="shared" si="39"/>
        <v>0</v>
      </c>
    </row>
    <row r="328" spans="1:19" x14ac:dyDescent="0.25">
      <c r="A328" s="369"/>
      <c r="B328" s="382"/>
      <c r="C328" s="369"/>
      <c r="D328" s="369"/>
      <c r="E328" s="369"/>
      <c r="F328" s="369"/>
      <c r="G328" s="369"/>
      <c r="H328" s="369"/>
      <c r="I328" s="344">
        <f>IF(B328&gt;Allgemeines!$C$12,0,SUM(C328,E328,G328)-SUM(F328,H328))</f>
        <v>0</v>
      </c>
      <c r="J328" s="346">
        <f>IF(B328&gt;2020,HLOOKUP(Allgemeines!$C$12,$M$32:$S$600,ROW(B328)-31,FALSE)+IF(OR(B328=0,Allgemeines!$C$12&lt;B328),0,I328*1/20),0)</f>
        <v>0</v>
      </c>
      <c r="K328" s="346">
        <f>IF(B328&gt;2020,HLOOKUP(Allgemeines!$C$12,$M$32:$S$600,ROW(B328)-31,FALSE),0)</f>
        <v>0</v>
      </c>
      <c r="L328" s="346">
        <f>+IF(OR(B328=0,Allgemeines!$C$12&lt;B328,B328&lt;Allgemeines!$C$12-19),0,I328*1/20)</f>
        <v>0</v>
      </c>
      <c r="M328" s="346">
        <f t="shared" si="33"/>
        <v>0</v>
      </c>
      <c r="N328" s="346">
        <f t="shared" si="34"/>
        <v>0</v>
      </c>
      <c r="O328" s="346">
        <f t="shared" si="35"/>
        <v>0</v>
      </c>
      <c r="P328" s="346">
        <f t="shared" si="36"/>
        <v>0</v>
      </c>
      <c r="Q328" s="346">
        <f t="shared" si="37"/>
        <v>0</v>
      </c>
      <c r="R328" s="346">
        <f t="shared" si="38"/>
        <v>0</v>
      </c>
      <c r="S328" s="346">
        <f t="shared" si="39"/>
        <v>0</v>
      </c>
    </row>
    <row r="329" spans="1:19" x14ac:dyDescent="0.25">
      <c r="A329" s="369"/>
      <c r="B329" s="382"/>
      <c r="C329" s="369"/>
      <c r="D329" s="369"/>
      <c r="E329" s="369"/>
      <c r="F329" s="369"/>
      <c r="G329" s="369"/>
      <c r="H329" s="369"/>
      <c r="I329" s="344">
        <f>IF(B329&gt;Allgemeines!$C$12,0,SUM(C329,E329,G329)-SUM(F329,H329))</f>
        <v>0</v>
      </c>
      <c r="J329" s="346">
        <f>IF(B329&gt;2020,HLOOKUP(Allgemeines!$C$12,$M$32:$S$600,ROW(B329)-31,FALSE)+IF(OR(B329=0,Allgemeines!$C$12&lt;B329),0,I329*1/20),0)</f>
        <v>0</v>
      </c>
      <c r="K329" s="346">
        <f>IF(B329&gt;2020,HLOOKUP(Allgemeines!$C$12,$M$32:$S$600,ROW(B329)-31,FALSE),0)</f>
        <v>0</v>
      </c>
      <c r="L329" s="346">
        <f>+IF(OR(B329=0,Allgemeines!$C$12&lt;B329,B329&lt;Allgemeines!$C$12-19),0,I329*1/20)</f>
        <v>0</v>
      </c>
      <c r="M329" s="346">
        <f t="shared" si="33"/>
        <v>0</v>
      </c>
      <c r="N329" s="346">
        <f t="shared" si="34"/>
        <v>0</v>
      </c>
      <c r="O329" s="346">
        <f t="shared" si="35"/>
        <v>0</v>
      </c>
      <c r="P329" s="346">
        <f t="shared" si="36"/>
        <v>0</v>
      </c>
      <c r="Q329" s="346">
        <f t="shared" si="37"/>
        <v>0</v>
      </c>
      <c r="R329" s="346">
        <f t="shared" si="38"/>
        <v>0</v>
      </c>
      <c r="S329" s="346">
        <f t="shared" si="39"/>
        <v>0</v>
      </c>
    </row>
    <row r="330" spans="1:19" x14ac:dyDescent="0.25">
      <c r="A330" s="369"/>
      <c r="B330" s="382"/>
      <c r="C330" s="369"/>
      <c r="D330" s="369"/>
      <c r="E330" s="369"/>
      <c r="F330" s="369"/>
      <c r="G330" s="369"/>
      <c r="H330" s="369"/>
      <c r="I330" s="344">
        <f>IF(B330&gt;Allgemeines!$C$12,0,SUM(C330,E330,G330)-SUM(F330,H330))</f>
        <v>0</v>
      </c>
      <c r="J330" s="346">
        <f>IF(B330&gt;2020,HLOOKUP(Allgemeines!$C$12,$M$32:$S$600,ROW(B330)-31,FALSE)+IF(OR(B330=0,Allgemeines!$C$12&lt;B330),0,I330*1/20),0)</f>
        <v>0</v>
      </c>
      <c r="K330" s="346">
        <f>IF(B330&gt;2020,HLOOKUP(Allgemeines!$C$12,$M$32:$S$600,ROW(B330)-31,FALSE),0)</f>
        <v>0</v>
      </c>
      <c r="L330" s="346">
        <f>+IF(OR(B330=0,Allgemeines!$C$12&lt;B330,B330&lt;Allgemeines!$C$12-19),0,I330*1/20)</f>
        <v>0</v>
      </c>
      <c r="M330" s="346">
        <f t="shared" si="33"/>
        <v>0</v>
      </c>
      <c r="N330" s="346">
        <f t="shared" si="34"/>
        <v>0</v>
      </c>
      <c r="O330" s="346">
        <f t="shared" si="35"/>
        <v>0</v>
      </c>
      <c r="P330" s="346">
        <f t="shared" si="36"/>
        <v>0</v>
      </c>
      <c r="Q330" s="346">
        <f t="shared" si="37"/>
        <v>0</v>
      </c>
      <c r="R330" s="346">
        <f t="shared" si="38"/>
        <v>0</v>
      </c>
      <c r="S330" s="346">
        <f t="shared" si="39"/>
        <v>0</v>
      </c>
    </row>
    <row r="331" spans="1:19" x14ac:dyDescent="0.25">
      <c r="A331" s="369"/>
      <c r="B331" s="382"/>
      <c r="C331" s="369"/>
      <c r="D331" s="369"/>
      <c r="E331" s="369"/>
      <c r="F331" s="369"/>
      <c r="G331" s="369"/>
      <c r="H331" s="369"/>
      <c r="I331" s="344">
        <f>IF(B331&gt;Allgemeines!$C$12,0,SUM(C331,E331,G331)-SUM(F331,H331))</f>
        <v>0</v>
      </c>
      <c r="J331" s="346">
        <f>IF(B331&gt;2020,HLOOKUP(Allgemeines!$C$12,$M$32:$S$600,ROW(B331)-31,FALSE)+IF(OR(B331=0,Allgemeines!$C$12&lt;B331),0,I331*1/20),0)</f>
        <v>0</v>
      </c>
      <c r="K331" s="346">
        <f>IF(B331&gt;2020,HLOOKUP(Allgemeines!$C$12,$M$32:$S$600,ROW(B331)-31,FALSE),0)</f>
        <v>0</v>
      </c>
      <c r="L331" s="346">
        <f>+IF(OR(B331=0,Allgemeines!$C$12&lt;B331,B331&lt;Allgemeines!$C$12-19),0,I331*1/20)</f>
        <v>0</v>
      </c>
      <c r="M331" s="346">
        <f t="shared" si="33"/>
        <v>0</v>
      </c>
      <c r="N331" s="346">
        <f t="shared" si="34"/>
        <v>0</v>
      </c>
      <c r="O331" s="346">
        <f t="shared" si="35"/>
        <v>0</v>
      </c>
      <c r="P331" s="346">
        <f t="shared" si="36"/>
        <v>0</v>
      </c>
      <c r="Q331" s="346">
        <f t="shared" si="37"/>
        <v>0</v>
      </c>
      <c r="R331" s="346">
        <f t="shared" si="38"/>
        <v>0</v>
      </c>
      <c r="S331" s="346">
        <f t="shared" si="39"/>
        <v>0</v>
      </c>
    </row>
    <row r="332" spans="1:19" x14ac:dyDescent="0.25">
      <c r="A332" s="369"/>
      <c r="B332" s="382"/>
      <c r="C332" s="369"/>
      <c r="D332" s="369"/>
      <c r="E332" s="369"/>
      <c r="F332" s="369"/>
      <c r="G332" s="369"/>
      <c r="H332" s="369"/>
      <c r="I332" s="344">
        <f>IF(B332&gt;Allgemeines!$C$12,0,SUM(C332,E332,G332)-SUM(F332,H332))</f>
        <v>0</v>
      </c>
      <c r="J332" s="346">
        <f>IF(B332&gt;2020,HLOOKUP(Allgemeines!$C$12,$M$32:$S$600,ROW(B332)-31,FALSE)+IF(OR(B332=0,Allgemeines!$C$12&lt;B332),0,I332*1/20),0)</f>
        <v>0</v>
      </c>
      <c r="K332" s="346">
        <f>IF(B332&gt;2020,HLOOKUP(Allgemeines!$C$12,$M$32:$S$600,ROW(B332)-31,FALSE),0)</f>
        <v>0</v>
      </c>
      <c r="L332" s="346">
        <f>+IF(OR(B332=0,Allgemeines!$C$12&lt;B332,B332&lt;Allgemeines!$C$12-19),0,I332*1/20)</f>
        <v>0</v>
      </c>
      <c r="M332" s="346">
        <f t="shared" si="33"/>
        <v>0</v>
      </c>
      <c r="N332" s="346">
        <f t="shared" si="34"/>
        <v>0</v>
      </c>
      <c r="O332" s="346">
        <f t="shared" si="35"/>
        <v>0</v>
      </c>
      <c r="P332" s="346">
        <f t="shared" si="36"/>
        <v>0</v>
      </c>
      <c r="Q332" s="346">
        <f t="shared" si="37"/>
        <v>0</v>
      </c>
      <c r="R332" s="346">
        <f t="shared" si="38"/>
        <v>0</v>
      </c>
      <c r="S332" s="346">
        <f t="shared" si="39"/>
        <v>0</v>
      </c>
    </row>
    <row r="333" spans="1:19" x14ac:dyDescent="0.25">
      <c r="A333" s="369"/>
      <c r="B333" s="382"/>
      <c r="C333" s="369"/>
      <c r="D333" s="369"/>
      <c r="E333" s="369"/>
      <c r="F333" s="369"/>
      <c r="G333" s="369"/>
      <c r="H333" s="369"/>
      <c r="I333" s="344">
        <f>IF(B333&gt;Allgemeines!$C$12,0,SUM(C333,E333,G333)-SUM(F333,H333))</f>
        <v>0</v>
      </c>
      <c r="J333" s="346">
        <f>IF(B333&gt;2020,HLOOKUP(Allgemeines!$C$12,$M$32:$S$600,ROW(B333)-31,FALSE)+IF(OR(B333=0,Allgemeines!$C$12&lt;B333),0,I333*1/20),0)</f>
        <v>0</v>
      </c>
      <c r="K333" s="346">
        <f>IF(B333&gt;2020,HLOOKUP(Allgemeines!$C$12,$M$32:$S$600,ROW(B333)-31,FALSE),0)</f>
        <v>0</v>
      </c>
      <c r="L333" s="346">
        <f>+IF(OR(B333=0,Allgemeines!$C$12&lt;B333,B333&lt;Allgemeines!$C$12-19),0,I333*1/20)</f>
        <v>0</v>
      </c>
      <c r="M333" s="346">
        <f t="shared" si="33"/>
        <v>0</v>
      </c>
      <c r="N333" s="346">
        <f t="shared" si="34"/>
        <v>0</v>
      </c>
      <c r="O333" s="346">
        <f t="shared" si="35"/>
        <v>0</v>
      </c>
      <c r="P333" s="346">
        <f t="shared" si="36"/>
        <v>0</v>
      </c>
      <c r="Q333" s="346">
        <f t="shared" si="37"/>
        <v>0</v>
      </c>
      <c r="R333" s="346">
        <f t="shared" si="38"/>
        <v>0</v>
      </c>
      <c r="S333" s="346">
        <f t="shared" si="39"/>
        <v>0</v>
      </c>
    </row>
    <row r="334" spans="1:19" x14ac:dyDescent="0.25">
      <c r="A334" s="369"/>
      <c r="B334" s="382"/>
      <c r="C334" s="369"/>
      <c r="D334" s="369"/>
      <c r="E334" s="369"/>
      <c r="F334" s="369"/>
      <c r="G334" s="369"/>
      <c r="H334" s="369"/>
      <c r="I334" s="344">
        <f>IF(B334&gt;Allgemeines!$C$12,0,SUM(C334,E334,G334)-SUM(F334,H334))</f>
        <v>0</v>
      </c>
      <c r="J334" s="346">
        <f>IF(B334&gt;2020,HLOOKUP(Allgemeines!$C$12,$M$32:$S$600,ROW(B334)-31,FALSE)+IF(OR(B334=0,Allgemeines!$C$12&lt;B334),0,I334*1/20),0)</f>
        <v>0</v>
      </c>
      <c r="K334" s="346">
        <f>IF(B334&gt;2020,HLOOKUP(Allgemeines!$C$12,$M$32:$S$600,ROW(B334)-31,FALSE),0)</f>
        <v>0</v>
      </c>
      <c r="L334" s="346">
        <f>+IF(OR(B334=0,Allgemeines!$C$12&lt;B334,B334&lt;Allgemeines!$C$12-19),0,I334*1/20)</f>
        <v>0</v>
      </c>
      <c r="M334" s="346">
        <f t="shared" si="33"/>
        <v>0</v>
      </c>
      <c r="N334" s="346">
        <f t="shared" si="34"/>
        <v>0</v>
      </c>
      <c r="O334" s="346">
        <f t="shared" si="35"/>
        <v>0</v>
      </c>
      <c r="P334" s="346">
        <f t="shared" si="36"/>
        <v>0</v>
      </c>
      <c r="Q334" s="346">
        <f t="shared" si="37"/>
        <v>0</v>
      </c>
      <c r="R334" s="346">
        <f t="shared" si="38"/>
        <v>0</v>
      </c>
      <c r="S334" s="346">
        <f t="shared" si="39"/>
        <v>0</v>
      </c>
    </row>
    <row r="335" spans="1:19" x14ac:dyDescent="0.25">
      <c r="A335" s="369"/>
      <c r="B335" s="382"/>
      <c r="C335" s="369"/>
      <c r="D335" s="369"/>
      <c r="E335" s="369"/>
      <c r="F335" s="369"/>
      <c r="G335" s="369"/>
      <c r="H335" s="369"/>
      <c r="I335" s="344">
        <f>IF(B335&gt;Allgemeines!$C$12,0,SUM(C335,E335,G335)-SUM(F335,H335))</f>
        <v>0</v>
      </c>
      <c r="J335" s="346">
        <f>IF(B335&gt;2020,HLOOKUP(Allgemeines!$C$12,$M$32:$S$600,ROW(B335)-31,FALSE)+IF(OR(B335=0,Allgemeines!$C$12&lt;B335),0,I335*1/20),0)</f>
        <v>0</v>
      </c>
      <c r="K335" s="346">
        <f>IF(B335&gt;2020,HLOOKUP(Allgemeines!$C$12,$M$32:$S$600,ROW(B335)-31,FALSE),0)</f>
        <v>0</v>
      </c>
      <c r="L335" s="346">
        <f>+IF(OR(B335=0,Allgemeines!$C$12&lt;B335,B335&lt;Allgemeines!$C$12-19),0,I335*1/20)</f>
        <v>0</v>
      </c>
      <c r="M335" s="346">
        <f t="shared" si="33"/>
        <v>0</v>
      </c>
      <c r="N335" s="346">
        <f t="shared" si="34"/>
        <v>0</v>
      </c>
      <c r="O335" s="346">
        <f t="shared" si="35"/>
        <v>0</v>
      </c>
      <c r="P335" s="346">
        <f t="shared" si="36"/>
        <v>0</v>
      </c>
      <c r="Q335" s="346">
        <f t="shared" si="37"/>
        <v>0</v>
      </c>
      <c r="R335" s="346">
        <f t="shared" si="38"/>
        <v>0</v>
      </c>
      <c r="S335" s="346">
        <f t="shared" si="39"/>
        <v>0</v>
      </c>
    </row>
    <row r="336" spans="1:19" x14ac:dyDescent="0.25">
      <c r="A336" s="369"/>
      <c r="B336" s="382"/>
      <c r="C336" s="369"/>
      <c r="D336" s="369"/>
      <c r="E336" s="369"/>
      <c r="F336" s="369"/>
      <c r="G336" s="369"/>
      <c r="H336" s="369"/>
      <c r="I336" s="344">
        <f>IF(B336&gt;Allgemeines!$C$12,0,SUM(C336,E336,G336)-SUM(F336,H336))</f>
        <v>0</v>
      </c>
      <c r="J336" s="346">
        <f>IF(B336&gt;2020,HLOOKUP(Allgemeines!$C$12,$M$32:$S$600,ROW(B336)-31,FALSE)+IF(OR(B336=0,Allgemeines!$C$12&lt;B336),0,I336*1/20),0)</f>
        <v>0</v>
      </c>
      <c r="K336" s="346">
        <f>IF(B336&gt;2020,HLOOKUP(Allgemeines!$C$12,$M$32:$S$600,ROW(B336)-31,FALSE),0)</f>
        <v>0</v>
      </c>
      <c r="L336" s="346">
        <f>+IF(OR(B336=0,Allgemeines!$C$12&lt;B336,B336&lt;Allgemeines!$C$12-19),0,I336*1/20)</f>
        <v>0</v>
      </c>
      <c r="M336" s="346">
        <f t="shared" si="33"/>
        <v>0</v>
      </c>
      <c r="N336" s="346">
        <f t="shared" si="34"/>
        <v>0</v>
      </c>
      <c r="O336" s="346">
        <f t="shared" si="35"/>
        <v>0</v>
      </c>
      <c r="P336" s="346">
        <f t="shared" si="36"/>
        <v>0</v>
      </c>
      <c r="Q336" s="346">
        <f t="shared" si="37"/>
        <v>0</v>
      </c>
      <c r="R336" s="346">
        <f t="shared" si="38"/>
        <v>0</v>
      </c>
      <c r="S336" s="346">
        <f t="shared" si="39"/>
        <v>0</v>
      </c>
    </row>
    <row r="337" spans="1:19" x14ac:dyDescent="0.25">
      <c r="A337" s="369"/>
      <c r="B337" s="382"/>
      <c r="C337" s="369"/>
      <c r="D337" s="369"/>
      <c r="E337" s="369"/>
      <c r="F337" s="369"/>
      <c r="G337" s="369"/>
      <c r="H337" s="369"/>
      <c r="I337" s="344">
        <f>IF(B337&gt;Allgemeines!$C$12,0,SUM(C337,E337,G337)-SUM(F337,H337))</f>
        <v>0</v>
      </c>
      <c r="J337" s="346">
        <f>IF(B337&gt;2020,HLOOKUP(Allgemeines!$C$12,$M$32:$S$600,ROW(B337)-31,FALSE)+IF(OR(B337=0,Allgemeines!$C$12&lt;B337),0,I337*1/20),0)</f>
        <v>0</v>
      </c>
      <c r="K337" s="346">
        <f>IF(B337&gt;2020,HLOOKUP(Allgemeines!$C$12,$M$32:$S$600,ROW(B337)-31,FALSE),0)</f>
        <v>0</v>
      </c>
      <c r="L337" s="346">
        <f>+IF(OR(B337=0,Allgemeines!$C$12&lt;B337,B337&lt;Allgemeines!$C$12-19),0,I337*1/20)</f>
        <v>0</v>
      </c>
      <c r="M337" s="346">
        <f t="shared" si="33"/>
        <v>0</v>
      </c>
      <c r="N337" s="346">
        <f t="shared" si="34"/>
        <v>0</v>
      </c>
      <c r="O337" s="346">
        <f t="shared" si="35"/>
        <v>0</v>
      </c>
      <c r="P337" s="346">
        <f t="shared" si="36"/>
        <v>0</v>
      </c>
      <c r="Q337" s="346">
        <f t="shared" si="37"/>
        <v>0</v>
      </c>
      <c r="R337" s="346">
        <f t="shared" si="38"/>
        <v>0</v>
      </c>
      <c r="S337" s="346">
        <f t="shared" si="39"/>
        <v>0</v>
      </c>
    </row>
    <row r="338" spans="1:19" x14ac:dyDescent="0.25">
      <c r="A338" s="369"/>
      <c r="B338" s="382"/>
      <c r="C338" s="369"/>
      <c r="D338" s="369"/>
      <c r="E338" s="369"/>
      <c r="F338" s="369"/>
      <c r="G338" s="369"/>
      <c r="H338" s="369"/>
      <c r="I338" s="344">
        <f>IF(B338&gt;Allgemeines!$C$12,0,SUM(C338,E338,G338)-SUM(F338,H338))</f>
        <v>0</v>
      </c>
      <c r="J338" s="346">
        <f>IF(B338&gt;2020,HLOOKUP(Allgemeines!$C$12,$M$32:$S$600,ROW(B338)-31,FALSE)+IF(OR(B338=0,Allgemeines!$C$12&lt;B338),0,I338*1/20),0)</f>
        <v>0</v>
      </c>
      <c r="K338" s="346">
        <f>IF(B338&gt;2020,HLOOKUP(Allgemeines!$C$12,$M$32:$S$600,ROW(B338)-31,FALSE),0)</f>
        <v>0</v>
      </c>
      <c r="L338" s="346">
        <f>+IF(OR(B338=0,Allgemeines!$C$12&lt;B338,B338&lt;Allgemeines!$C$12-19),0,I338*1/20)</f>
        <v>0</v>
      </c>
      <c r="M338" s="346">
        <f t="shared" si="33"/>
        <v>0</v>
      </c>
      <c r="N338" s="346">
        <f t="shared" si="34"/>
        <v>0</v>
      </c>
      <c r="O338" s="346">
        <f t="shared" si="35"/>
        <v>0</v>
      </c>
      <c r="P338" s="346">
        <f t="shared" si="36"/>
        <v>0</v>
      </c>
      <c r="Q338" s="346">
        <f t="shared" si="37"/>
        <v>0</v>
      </c>
      <c r="R338" s="346">
        <f t="shared" si="38"/>
        <v>0</v>
      </c>
      <c r="S338" s="346">
        <f t="shared" si="39"/>
        <v>0</v>
      </c>
    </row>
    <row r="339" spans="1:19" x14ac:dyDescent="0.25">
      <c r="A339" s="369"/>
      <c r="B339" s="382"/>
      <c r="C339" s="369"/>
      <c r="D339" s="369"/>
      <c r="E339" s="369"/>
      <c r="F339" s="369"/>
      <c r="G339" s="369"/>
      <c r="H339" s="369"/>
      <c r="I339" s="344">
        <f>IF(B339&gt;Allgemeines!$C$12,0,SUM(C339,E339,G339)-SUM(F339,H339))</f>
        <v>0</v>
      </c>
      <c r="J339" s="346">
        <f>IF(B339&gt;2020,HLOOKUP(Allgemeines!$C$12,$M$32:$S$600,ROW(B339)-31,FALSE)+IF(OR(B339=0,Allgemeines!$C$12&lt;B339),0,I339*1/20),0)</f>
        <v>0</v>
      </c>
      <c r="K339" s="346">
        <f>IF(B339&gt;2020,HLOOKUP(Allgemeines!$C$12,$M$32:$S$600,ROW(B339)-31,FALSE),0)</f>
        <v>0</v>
      </c>
      <c r="L339" s="346">
        <f>+IF(OR(B339=0,Allgemeines!$C$12&lt;B339,B339&lt;Allgemeines!$C$12-19),0,I339*1/20)</f>
        <v>0</v>
      </c>
      <c r="M339" s="346">
        <f t="shared" si="33"/>
        <v>0</v>
      </c>
      <c r="N339" s="346">
        <f t="shared" si="34"/>
        <v>0</v>
      </c>
      <c r="O339" s="346">
        <f t="shared" si="35"/>
        <v>0</v>
      </c>
      <c r="P339" s="346">
        <f t="shared" si="36"/>
        <v>0</v>
      </c>
      <c r="Q339" s="346">
        <f t="shared" si="37"/>
        <v>0</v>
      </c>
      <c r="R339" s="346">
        <f t="shared" si="38"/>
        <v>0</v>
      </c>
      <c r="S339" s="346">
        <f t="shared" si="39"/>
        <v>0</v>
      </c>
    </row>
    <row r="340" spans="1:19" x14ac:dyDescent="0.25">
      <c r="A340" s="369"/>
      <c r="B340" s="382"/>
      <c r="C340" s="369"/>
      <c r="D340" s="369"/>
      <c r="E340" s="369"/>
      <c r="F340" s="369"/>
      <c r="G340" s="369"/>
      <c r="H340" s="369"/>
      <c r="I340" s="344">
        <f>IF(B340&gt;Allgemeines!$C$12,0,SUM(C340,E340,G340)-SUM(F340,H340))</f>
        <v>0</v>
      </c>
      <c r="J340" s="346">
        <f>IF(B340&gt;2020,HLOOKUP(Allgemeines!$C$12,$M$32:$S$600,ROW(B340)-31,FALSE)+IF(OR(B340=0,Allgemeines!$C$12&lt;B340),0,I340*1/20),0)</f>
        <v>0</v>
      </c>
      <c r="K340" s="346">
        <f>IF(B340&gt;2020,HLOOKUP(Allgemeines!$C$12,$M$32:$S$600,ROW(B340)-31,FALSE),0)</f>
        <v>0</v>
      </c>
      <c r="L340" s="346">
        <f>+IF(OR(B340=0,Allgemeines!$C$12&lt;B340,B340&lt;Allgemeines!$C$12-19),0,I340*1/20)</f>
        <v>0</v>
      </c>
      <c r="M340" s="346">
        <f t="shared" si="33"/>
        <v>0</v>
      </c>
      <c r="N340" s="346">
        <f t="shared" si="34"/>
        <v>0</v>
      </c>
      <c r="O340" s="346">
        <f t="shared" si="35"/>
        <v>0</v>
      </c>
      <c r="P340" s="346">
        <f t="shared" si="36"/>
        <v>0</v>
      </c>
      <c r="Q340" s="346">
        <f t="shared" si="37"/>
        <v>0</v>
      </c>
      <c r="R340" s="346">
        <f t="shared" si="38"/>
        <v>0</v>
      </c>
      <c r="S340" s="346">
        <f t="shared" si="39"/>
        <v>0</v>
      </c>
    </row>
    <row r="341" spans="1:19" x14ac:dyDescent="0.25">
      <c r="A341" s="369"/>
      <c r="B341" s="382"/>
      <c r="C341" s="369"/>
      <c r="D341" s="369"/>
      <c r="E341" s="369"/>
      <c r="F341" s="369"/>
      <c r="G341" s="369"/>
      <c r="H341" s="369"/>
      <c r="I341" s="344">
        <f>IF(B341&gt;Allgemeines!$C$12,0,SUM(C341,E341,G341)-SUM(F341,H341))</f>
        <v>0</v>
      </c>
      <c r="J341" s="346">
        <f>IF(B341&gt;2020,HLOOKUP(Allgemeines!$C$12,$M$32:$S$600,ROW(B341)-31,FALSE)+IF(OR(B341=0,Allgemeines!$C$12&lt;B341),0,I341*1/20),0)</f>
        <v>0</v>
      </c>
      <c r="K341" s="346">
        <f>IF(B341&gt;2020,HLOOKUP(Allgemeines!$C$12,$M$32:$S$600,ROW(B341)-31,FALSE),0)</f>
        <v>0</v>
      </c>
      <c r="L341" s="346">
        <f>+IF(OR(B341=0,Allgemeines!$C$12&lt;B341,B341&lt;Allgemeines!$C$12-19),0,I341*1/20)</f>
        <v>0</v>
      </c>
      <c r="M341" s="346">
        <f t="shared" si="33"/>
        <v>0</v>
      </c>
      <c r="N341" s="346">
        <f t="shared" si="34"/>
        <v>0</v>
      </c>
      <c r="O341" s="346">
        <f t="shared" si="35"/>
        <v>0</v>
      </c>
      <c r="P341" s="346">
        <f t="shared" si="36"/>
        <v>0</v>
      </c>
      <c r="Q341" s="346">
        <f t="shared" si="37"/>
        <v>0</v>
      </c>
      <c r="R341" s="346">
        <f t="shared" si="38"/>
        <v>0</v>
      </c>
      <c r="S341" s="346">
        <f t="shared" si="39"/>
        <v>0</v>
      </c>
    </row>
    <row r="342" spans="1:19" x14ac:dyDescent="0.25">
      <c r="A342" s="369"/>
      <c r="B342" s="382"/>
      <c r="C342" s="369"/>
      <c r="D342" s="369"/>
      <c r="E342" s="369"/>
      <c r="F342" s="369"/>
      <c r="G342" s="369"/>
      <c r="H342" s="369"/>
      <c r="I342" s="344">
        <f>IF(B342&gt;Allgemeines!$C$12,0,SUM(C342,E342,G342)-SUM(F342,H342))</f>
        <v>0</v>
      </c>
      <c r="J342" s="346">
        <f>IF(B342&gt;2020,HLOOKUP(Allgemeines!$C$12,$M$32:$S$600,ROW(B342)-31,FALSE)+IF(OR(B342=0,Allgemeines!$C$12&lt;B342),0,I342*1/20),0)</f>
        <v>0</v>
      </c>
      <c r="K342" s="346">
        <f>IF(B342&gt;2020,HLOOKUP(Allgemeines!$C$12,$M$32:$S$600,ROW(B342)-31,FALSE),0)</f>
        <v>0</v>
      </c>
      <c r="L342" s="346">
        <f>+IF(OR(B342=0,Allgemeines!$C$12&lt;B342,B342&lt;Allgemeines!$C$12-19),0,I342*1/20)</f>
        <v>0</v>
      </c>
      <c r="M342" s="346">
        <f t="shared" si="33"/>
        <v>0</v>
      </c>
      <c r="N342" s="346">
        <f t="shared" si="34"/>
        <v>0</v>
      </c>
      <c r="O342" s="346">
        <f t="shared" si="35"/>
        <v>0</v>
      </c>
      <c r="P342" s="346">
        <f t="shared" si="36"/>
        <v>0</v>
      </c>
      <c r="Q342" s="346">
        <f t="shared" si="37"/>
        <v>0</v>
      </c>
      <c r="R342" s="346">
        <f t="shared" si="38"/>
        <v>0</v>
      </c>
      <c r="S342" s="346">
        <f t="shared" si="39"/>
        <v>0</v>
      </c>
    </row>
    <row r="343" spans="1:19" x14ac:dyDescent="0.25">
      <c r="A343" s="369"/>
      <c r="B343" s="382"/>
      <c r="C343" s="369"/>
      <c r="D343" s="369"/>
      <c r="E343" s="369"/>
      <c r="F343" s="369"/>
      <c r="G343" s="369"/>
      <c r="H343" s="369"/>
      <c r="I343" s="344">
        <f>IF(B343&gt;Allgemeines!$C$12,0,SUM(C343,E343,G343)-SUM(F343,H343))</f>
        <v>0</v>
      </c>
      <c r="J343" s="346">
        <f>IF(B343&gt;2020,HLOOKUP(Allgemeines!$C$12,$M$32:$S$600,ROW(B343)-31,FALSE)+IF(OR(B343=0,Allgemeines!$C$12&lt;B343),0,I343*1/20),0)</f>
        <v>0</v>
      </c>
      <c r="K343" s="346">
        <f>IF(B343&gt;2020,HLOOKUP(Allgemeines!$C$12,$M$32:$S$600,ROW(B343)-31,FALSE),0)</f>
        <v>0</v>
      </c>
      <c r="L343" s="346">
        <f>+IF(OR(B343=0,Allgemeines!$C$12&lt;B343,B343&lt;Allgemeines!$C$12-19),0,I343*1/20)</f>
        <v>0</v>
      </c>
      <c r="M343" s="346">
        <f t="shared" si="33"/>
        <v>0</v>
      </c>
      <c r="N343" s="346">
        <f t="shared" si="34"/>
        <v>0</v>
      </c>
      <c r="O343" s="346">
        <f t="shared" si="35"/>
        <v>0</v>
      </c>
      <c r="P343" s="346">
        <f t="shared" si="36"/>
        <v>0</v>
      </c>
      <c r="Q343" s="346">
        <f t="shared" si="37"/>
        <v>0</v>
      </c>
      <c r="R343" s="346">
        <f t="shared" si="38"/>
        <v>0</v>
      </c>
      <c r="S343" s="346">
        <f t="shared" si="39"/>
        <v>0</v>
      </c>
    </row>
    <row r="344" spans="1:19" x14ac:dyDescent="0.25">
      <c r="A344" s="369"/>
      <c r="B344" s="382"/>
      <c r="C344" s="369"/>
      <c r="D344" s="369"/>
      <c r="E344" s="369"/>
      <c r="F344" s="369"/>
      <c r="G344" s="369"/>
      <c r="H344" s="369"/>
      <c r="I344" s="344">
        <f>IF(B344&gt;Allgemeines!$C$12,0,SUM(C344,E344,G344)-SUM(F344,H344))</f>
        <v>0</v>
      </c>
      <c r="J344" s="346">
        <f>IF(B344&gt;2020,HLOOKUP(Allgemeines!$C$12,$M$32:$S$600,ROW(B344)-31,FALSE)+IF(OR(B344=0,Allgemeines!$C$12&lt;B344),0,I344*1/20),0)</f>
        <v>0</v>
      </c>
      <c r="K344" s="346">
        <f>IF(B344&gt;2020,HLOOKUP(Allgemeines!$C$12,$M$32:$S$600,ROW(B344)-31,FALSE),0)</f>
        <v>0</v>
      </c>
      <c r="L344" s="346">
        <f>+IF(OR(B344=0,Allgemeines!$C$12&lt;B344,B344&lt;Allgemeines!$C$12-19),0,I344*1/20)</f>
        <v>0</v>
      </c>
      <c r="M344" s="346">
        <f t="shared" si="33"/>
        <v>0</v>
      </c>
      <c r="N344" s="346">
        <f t="shared" si="34"/>
        <v>0</v>
      </c>
      <c r="O344" s="346">
        <f t="shared" si="35"/>
        <v>0</v>
      </c>
      <c r="P344" s="346">
        <f t="shared" si="36"/>
        <v>0</v>
      </c>
      <c r="Q344" s="346">
        <f t="shared" si="37"/>
        <v>0</v>
      </c>
      <c r="R344" s="346">
        <f t="shared" si="38"/>
        <v>0</v>
      </c>
      <c r="S344" s="346">
        <f t="shared" si="39"/>
        <v>0</v>
      </c>
    </row>
    <row r="345" spans="1:19" x14ac:dyDescent="0.25">
      <c r="A345" s="369"/>
      <c r="B345" s="382"/>
      <c r="C345" s="369"/>
      <c r="D345" s="369"/>
      <c r="E345" s="369"/>
      <c r="F345" s="369"/>
      <c r="G345" s="369"/>
      <c r="H345" s="369"/>
      <c r="I345" s="344">
        <f>IF(B345&gt;Allgemeines!$C$12,0,SUM(C345,E345,G345)-SUM(F345,H345))</f>
        <v>0</v>
      </c>
      <c r="J345" s="346">
        <f>IF(B345&gt;2020,HLOOKUP(Allgemeines!$C$12,$M$32:$S$600,ROW(B345)-31,FALSE)+IF(OR(B345=0,Allgemeines!$C$12&lt;B345),0,I345*1/20),0)</f>
        <v>0</v>
      </c>
      <c r="K345" s="346">
        <f>IF(B345&gt;2020,HLOOKUP(Allgemeines!$C$12,$M$32:$S$600,ROW(B345)-31,FALSE),0)</f>
        <v>0</v>
      </c>
      <c r="L345" s="346">
        <f>+IF(OR(B345=0,Allgemeines!$C$12&lt;B345,B345&lt;Allgemeines!$C$12-19),0,I345*1/20)</f>
        <v>0</v>
      </c>
      <c r="M345" s="346">
        <f t="shared" si="33"/>
        <v>0</v>
      </c>
      <c r="N345" s="346">
        <f t="shared" si="34"/>
        <v>0</v>
      </c>
      <c r="O345" s="346">
        <f t="shared" si="35"/>
        <v>0</v>
      </c>
      <c r="P345" s="346">
        <f t="shared" si="36"/>
        <v>0</v>
      </c>
      <c r="Q345" s="346">
        <f t="shared" si="37"/>
        <v>0</v>
      </c>
      <c r="R345" s="346">
        <f t="shared" si="38"/>
        <v>0</v>
      </c>
      <c r="S345" s="346">
        <f t="shared" si="39"/>
        <v>0</v>
      </c>
    </row>
    <row r="346" spans="1:19" x14ac:dyDescent="0.25">
      <c r="A346" s="369"/>
      <c r="B346" s="382"/>
      <c r="C346" s="369"/>
      <c r="D346" s="369"/>
      <c r="E346" s="369"/>
      <c r="F346" s="369"/>
      <c r="G346" s="369"/>
      <c r="H346" s="369"/>
      <c r="I346" s="344">
        <f>IF(B346&gt;Allgemeines!$C$12,0,SUM(C346,E346,G346)-SUM(F346,H346))</f>
        <v>0</v>
      </c>
      <c r="J346" s="346">
        <f>IF(B346&gt;2020,HLOOKUP(Allgemeines!$C$12,$M$32:$S$600,ROW(B346)-31,FALSE)+IF(OR(B346=0,Allgemeines!$C$12&lt;B346),0,I346*1/20),0)</f>
        <v>0</v>
      </c>
      <c r="K346" s="346">
        <f>IF(B346&gt;2020,HLOOKUP(Allgemeines!$C$12,$M$32:$S$600,ROW(B346)-31,FALSE),0)</f>
        <v>0</v>
      </c>
      <c r="L346" s="346">
        <f>+IF(OR(B346=0,Allgemeines!$C$12&lt;B346,B346&lt;Allgemeines!$C$12-19),0,I346*1/20)</f>
        <v>0</v>
      </c>
      <c r="M346" s="346">
        <f t="shared" si="33"/>
        <v>0</v>
      </c>
      <c r="N346" s="346">
        <f t="shared" si="34"/>
        <v>0</v>
      </c>
      <c r="O346" s="346">
        <f t="shared" si="35"/>
        <v>0</v>
      </c>
      <c r="P346" s="346">
        <f t="shared" si="36"/>
        <v>0</v>
      </c>
      <c r="Q346" s="346">
        <f t="shared" si="37"/>
        <v>0</v>
      </c>
      <c r="R346" s="346">
        <f t="shared" si="38"/>
        <v>0</v>
      </c>
      <c r="S346" s="346">
        <f t="shared" si="39"/>
        <v>0</v>
      </c>
    </row>
    <row r="347" spans="1:19" x14ac:dyDescent="0.25">
      <c r="A347" s="369"/>
      <c r="B347" s="382"/>
      <c r="C347" s="369"/>
      <c r="D347" s="369"/>
      <c r="E347" s="369"/>
      <c r="F347" s="369"/>
      <c r="G347" s="369"/>
      <c r="H347" s="369"/>
      <c r="I347" s="344">
        <f>IF(B347&gt;Allgemeines!$C$12,0,SUM(C347,E347,G347)-SUM(F347,H347))</f>
        <v>0</v>
      </c>
      <c r="J347" s="346">
        <f>IF(B347&gt;2020,HLOOKUP(Allgemeines!$C$12,$M$32:$S$600,ROW(B347)-31,FALSE)+IF(OR(B347=0,Allgemeines!$C$12&lt;B347),0,I347*1/20),0)</f>
        <v>0</v>
      </c>
      <c r="K347" s="346">
        <f>IF(B347&gt;2020,HLOOKUP(Allgemeines!$C$12,$M$32:$S$600,ROW(B347)-31,FALSE),0)</f>
        <v>0</v>
      </c>
      <c r="L347" s="346">
        <f>+IF(OR(B347=0,Allgemeines!$C$12&lt;B347,B347&lt;Allgemeines!$C$12-19),0,I347*1/20)</f>
        <v>0</v>
      </c>
      <c r="M347" s="346">
        <f t="shared" si="33"/>
        <v>0</v>
      </c>
      <c r="N347" s="346">
        <f t="shared" si="34"/>
        <v>0</v>
      </c>
      <c r="O347" s="346">
        <f t="shared" si="35"/>
        <v>0</v>
      </c>
      <c r="P347" s="346">
        <f t="shared" si="36"/>
        <v>0</v>
      </c>
      <c r="Q347" s="346">
        <f t="shared" si="37"/>
        <v>0</v>
      </c>
      <c r="R347" s="346">
        <f t="shared" si="38"/>
        <v>0</v>
      </c>
      <c r="S347" s="346">
        <f t="shared" si="39"/>
        <v>0</v>
      </c>
    </row>
    <row r="348" spans="1:19" x14ac:dyDescent="0.25">
      <c r="A348" s="369"/>
      <c r="B348" s="382"/>
      <c r="C348" s="369"/>
      <c r="D348" s="369"/>
      <c r="E348" s="369"/>
      <c r="F348" s="369"/>
      <c r="G348" s="369"/>
      <c r="H348" s="369"/>
      <c r="I348" s="344">
        <f>IF(B348&gt;Allgemeines!$C$12,0,SUM(C348,E348,G348)-SUM(F348,H348))</f>
        <v>0</v>
      </c>
      <c r="J348" s="346">
        <f>IF(B348&gt;2020,HLOOKUP(Allgemeines!$C$12,$M$32:$S$600,ROW(B348)-31,FALSE)+IF(OR(B348=0,Allgemeines!$C$12&lt;B348),0,I348*1/20),0)</f>
        <v>0</v>
      </c>
      <c r="K348" s="346">
        <f>IF(B348&gt;2020,HLOOKUP(Allgemeines!$C$12,$M$32:$S$600,ROW(B348)-31,FALSE),0)</f>
        <v>0</v>
      </c>
      <c r="L348" s="346">
        <f>+IF(OR(B348=0,Allgemeines!$C$12&lt;B348,B348&lt;Allgemeines!$C$12-19),0,I348*1/20)</f>
        <v>0</v>
      </c>
      <c r="M348" s="346">
        <f t="shared" si="33"/>
        <v>0</v>
      </c>
      <c r="N348" s="346">
        <f t="shared" si="34"/>
        <v>0</v>
      </c>
      <c r="O348" s="346">
        <f t="shared" si="35"/>
        <v>0</v>
      </c>
      <c r="P348" s="346">
        <f t="shared" si="36"/>
        <v>0</v>
      </c>
      <c r="Q348" s="346">
        <f t="shared" si="37"/>
        <v>0</v>
      </c>
      <c r="R348" s="346">
        <f t="shared" si="38"/>
        <v>0</v>
      </c>
      <c r="S348" s="346">
        <f t="shared" si="39"/>
        <v>0</v>
      </c>
    </row>
    <row r="349" spans="1:19" x14ac:dyDescent="0.25">
      <c r="A349" s="369"/>
      <c r="B349" s="382"/>
      <c r="C349" s="369"/>
      <c r="D349" s="369"/>
      <c r="E349" s="369"/>
      <c r="F349" s="369"/>
      <c r="G349" s="369"/>
      <c r="H349" s="369"/>
      <c r="I349" s="344">
        <f>IF(B349&gt;Allgemeines!$C$12,0,SUM(C349,E349,G349)-SUM(F349,H349))</f>
        <v>0</v>
      </c>
      <c r="J349" s="346">
        <f>IF(B349&gt;2020,HLOOKUP(Allgemeines!$C$12,$M$32:$S$600,ROW(B349)-31,FALSE)+IF(OR(B349=0,Allgemeines!$C$12&lt;B349),0,I349*1/20),0)</f>
        <v>0</v>
      </c>
      <c r="K349" s="346">
        <f>IF(B349&gt;2020,HLOOKUP(Allgemeines!$C$12,$M$32:$S$600,ROW(B349)-31,FALSE),0)</f>
        <v>0</v>
      </c>
      <c r="L349" s="346">
        <f>+IF(OR(B349=0,Allgemeines!$C$12&lt;B349,B349&lt;Allgemeines!$C$12-19),0,I349*1/20)</f>
        <v>0</v>
      </c>
      <c r="M349" s="346">
        <f t="shared" si="33"/>
        <v>0</v>
      </c>
      <c r="N349" s="346">
        <f t="shared" si="34"/>
        <v>0</v>
      </c>
      <c r="O349" s="346">
        <f t="shared" si="35"/>
        <v>0</v>
      </c>
      <c r="P349" s="346">
        <f t="shared" si="36"/>
        <v>0</v>
      </c>
      <c r="Q349" s="346">
        <f t="shared" si="37"/>
        <v>0</v>
      </c>
      <c r="R349" s="346">
        <f t="shared" si="38"/>
        <v>0</v>
      </c>
      <c r="S349" s="346">
        <f t="shared" si="39"/>
        <v>0</v>
      </c>
    </row>
    <row r="350" spans="1:19" x14ac:dyDescent="0.25">
      <c r="A350" s="369"/>
      <c r="B350" s="382"/>
      <c r="C350" s="369"/>
      <c r="D350" s="369"/>
      <c r="E350" s="369"/>
      <c r="F350" s="369"/>
      <c r="G350" s="369"/>
      <c r="H350" s="369"/>
      <c r="I350" s="344">
        <f>IF(B350&gt;Allgemeines!$C$12,0,SUM(C350,E350,G350)-SUM(F350,H350))</f>
        <v>0</v>
      </c>
      <c r="J350" s="346">
        <f>IF(B350&gt;2020,HLOOKUP(Allgemeines!$C$12,$M$32:$S$600,ROW(B350)-31,FALSE)+IF(OR(B350=0,Allgemeines!$C$12&lt;B350),0,I350*1/20),0)</f>
        <v>0</v>
      </c>
      <c r="K350" s="346">
        <f>IF(B350&gt;2020,HLOOKUP(Allgemeines!$C$12,$M$32:$S$600,ROW(B350)-31,FALSE),0)</f>
        <v>0</v>
      </c>
      <c r="L350" s="346">
        <f>+IF(OR(B350=0,Allgemeines!$C$12&lt;B350,B350&lt;Allgemeines!$C$12-19),0,I350*1/20)</f>
        <v>0</v>
      </c>
      <c r="M350" s="346">
        <f t="shared" si="33"/>
        <v>0</v>
      </c>
      <c r="N350" s="346">
        <f t="shared" si="34"/>
        <v>0</v>
      </c>
      <c r="O350" s="346">
        <f t="shared" si="35"/>
        <v>0</v>
      </c>
      <c r="P350" s="346">
        <f t="shared" si="36"/>
        <v>0</v>
      </c>
      <c r="Q350" s="346">
        <f t="shared" si="37"/>
        <v>0</v>
      </c>
      <c r="R350" s="346">
        <f t="shared" si="38"/>
        <v>0</v>
      </c>
      <c r="S350" s="346">
        <f t="shared" si="39"/>
        <v>0</v>
      </c>
    </row>
    <row r="351" spans="1:19" x14ac:dyDescent="0.25">
      <c r="A351" s="369"/>
      <c r="B351" s="382"/>
      <c r="C351" s="369"/>
      <c r="D351" s="369"/>
      <c r="E351" s="369"/>
      <c r="F351" s="369"/>
      <c r="G351" s="369"/>
      <c r="H351" s="369"/>
      <c r="I351" s="344">
        <f>IF(B351&gt;Allgemeines!$C$12,0,SUM(C351,E351,G351)-SUM(F351,H351))</f>
        <v>0</v>
      </c>
      <c r="J351" s="346">
        <f>IF(B351&gt;2020,HLOOKUP(Allgemeines!$C$12,$M$32:$S$600,ROW(B351)-31,FALSE)+IF(OR(B351=0,Allgemeines!$C$12&lt;B351),0,I351*1/20),0)</f>
        <v>0</v>
      </c>
      <c r="K351" s="346">
        <f>IF(B351&gt;2020,HLOOKUP(Allgemeines!$C$12,$M$32:$S$600,ROW(B351)-31,FALSE),0)</f>
        <v>0</v>
      </c>
      <c r="L351" s="346">
        <f>+IF(OR(B351=0,Allgemeines!$C$12&lt;B351,B351&lt;Allgemeines!$C$12-19),0,I351*1/20)</f>
        <v>0</v>
      </c>
      <c r="M351" s="346">
        <f t="shared" si="33"/>
        <v>0</v>
      </c>
      <c r="N351" s="346">
        <f t="shared" si="34"/>
        <v>0</v>
      </c>
      <c r="O351" s="346">
        <f t="shared" si="35"/>
        <v>0</v>
      </c>
      <c r="P351" s="346">
        <f t="shared" si="36"/>
        <v>0</v>
      </c>
      <c r="Q351" s="346">
        <f t="shared" si="37"/>
        <v>0</v>
      </c>
      <c r="R351" s="346">
        <f t="shared" si="38"/>
        <v>0</v>
      </c>
      <c r="S351" s="346">
        <f t="shared" si="39"/>
        <v>0</v>
      </c>
    </row>
    <row r="352" spans="1:19" x14ac:dyDescent="0.25">
      <c r="A352" s="369"/>
      <c r="B352" s="382"/>
      <c r="C352" s="369"/>
      <c r="D352" s="369"/>
      <c r="E352" s="369"/>
      <c r="F352" s="369"/>
      <c r="G352" s="369"/>
      <c r="H352" s="369"/>
      <c r="I352" s="344">
        <f>IF(B352&gt;Allgemeines!$C$12,0,SUM(C352,E352,G352)-SUM(F352,H352))</f>
        <v>0</v>
      </c>
      <c r="J352" s="346">
        <f>IF(B352&gt;2020,HLOOKUP(Allgemeines!$C$12,$M$32:$S$600,ROW(B352)-31,FALSE)+IF(OR(B352=0,Allgemeines!$C$12&lt;B352),0,I352*1/20),0)</f>
        <v>0</v>
      </c>
      <c r="K352" s="346">
        <f>IF(B352&gt;2020,HLOOKUP(Allgemeines!$C$12,$M$32:$S$600,ROW(B352)-31,FALSE),0)</f>
        <v>0</v>
      </c>
      <c r="L352" s="346">
        <f>+IF(OR(B352=0,Allgemeines!$C$12&lt;B352,B352&lt;Allgemeines!$C$12-19),0,I352*1/20)</f>
        <v>0</v>
      </c>
      <c r="M352" s="346">
        <f t="shared" si="33"/>
        <v>0</v>
      </c>
      <c r="N352" s="346">
        <f t="shared" si="34"/>
        <v>0</v>
      </c>
      <c r="O352" s="346">
        <f t="shared" si="35"/>
        <v>0</v>
      </c>
      <c r="P352" s="346">
        <f t="shared" si="36"/>
        <v>0</v>
      </c>
      <c r="Q352" s="346">
        <f t="shared" si="37"/>
        <v>0</v>
      </c>
      <c r="R352" s="346">
        <f t="shared" si="38"/>
        <v>0</v>
      </c>
      <c r="S352" s="346">
        <f t="shared" si="39"/>
        <v>0</v>
      </c>
    </row>
    <row r="353" spans="1:19" x14ac:dyDescent="0.25">
      <c r="A353" s="369"/>
      <c r="B353" s="382"/>
      <c r="C353" s="369"/>
      <c r="D353" s="369"/>
      <c r="E353" s="369"/>
      <c r="F353" s="369"/>
      <c r="G353" s="369"/>
      <c r="H353" s="369"/>
      <c r="I353" s="344">
        <f>IF(B353&gt;Allgemeines!$C$12,0,SUM(C353,E353,G353)-SUM(F353,H353))</f>
        <v>0</v>
      </c>
      <c r="J353" s="346">
        <f>IF(B353&gt;2020,HLOOKUP(Allgemeines!$C$12,$M$32:$S$600,ROW(B353)-31,FALSE)+IF(OR(B353=0,Allgemeines!$C$12&lt;B353),0,I353*1/20),0)</f>
        <v>0</v>
      </c>
      <c r="K353" s="346">
        <f>IF(B353&gt;2020,HLOOKUP(Allgemeines!$C$12,$M$32:$S$600,ROW(B353)-31,FALSE),0)</f>
        <v>0</v>
      </c>
      <c r="L353" s="346">
        <f>+IF(OR(B353=0,Allgemeines!$C$12&lt;B353,B353&lt;Allgemeines!$C$12-19),0,I353*1/20)</f>
        <v>0</v>
      </c>
      <c r="M353" s="346">
        <f t="shared" si="33"/>
        <v>0</v>
      </c>
      <c r="N353" s="346">
        <f t="shared" si="34"/>
        <v>0</v>
      </c>
      <c r="O353" s="346">
        <f t="shared" si="35"/>
        <v>0</v>
      </c>
      <c r="P353" s="346">
        <f t="shared" si="36"/>
        <v>0</v>
      </c>
      <c r="Q353" s="346">
        <f t="shared" si="37"/>
        <v>0</v>
      </c>
      <c r="R353" s="346">
        <f t="shared" si="38"/>
        <v>0</v>
      </c>
      <c r="S353" s="346">
        <f t="shared" si="39"/>
        <v>0</v>
      </c>
    </row>
    <row r="354" spans="1:19" x14ac:dyDescent="0.25">
      <c r="A354" s="369"/>
      <c r="B354" s="382"/>
      <c r="C354" s="369"/>
      <c r="D354" s="369"/>
      <c r="E354" s="369"/>
      <c r="F354" s="369"/>
      <c r="G354" s="369"/>
      <c r="H354" s="369"/>
      <c r="I354" s="344">
        <f>IF(B354&gt;Allgemeines!$C$12,0,SUM(C354,E354,G354)-SUM(F354,H354))</f>
        <v>0</v>
      </c>
      <c r="J354" s="346">
        <f>IF(B354&gt;2020,HLOOKUP(Allgemeines!$C$12,$M$32:$S$600,ROW(B354)-31,FALSE)+IF(OR(B354=0,Allgemeines!$C$12&lt;B354),0,I354*1/20),0)</f>
        <v>0</v>
      </c>
      <c r="K354" s="346">
        <f>IF(B354&gt;2020,HLOOKUP(Allgemeines!$C$12,$M$32:$S$600,ROW(B354)-31,FALSE),0)</f>
        <v>0</v>
      </c>
      <c r="L354" s="346">
        <f>+IF(OR(B354=0,Allgemeines!$C$12&lt;B354,B354&lt;Allgemeines!$C$12-19),0,I354*1/20)</f>
        <v>0</v>
      </c>
      <c r="M354" s="346">
        <f t="shared" si="33"/>
        <v>0</v>
      </c>
      <c r="N354" s="346">
        <f t="shared" si="34"/>
        <v>0</v>
      </c>
      <c r="O354" s="346">
        <f t="shared" si="35"/>
        <v>0</v>
      </c>
      <c r="P354" s="346">
        <f t="shared" si="36"/>
        <v>0</v>
      </c>
      <c r="Q354" s="346">
        <f t="shared" si="37"/>
        <v>0</v>
      </c>
      <c r="R354" s="346">
        <f t="shared" si="38"/>
        <v>0</v>
      </c>
      <c r="S354" s="346">
        <f t="shared" si="39"/>
        <v>0</v>
      </c>
    </row>
    <row r="355" spans="1:19" x14ac:dyDescent="0.25">
      <c r="A355" s="369"/>
      <c r="B355" s="382"/>
      <c r="C355" s="369"/>
      <c r="D355" s="369"/>
      <c r="E355" s="369"/>
      <c r="F355" s="369"/>
      <c r="G355" s="369"/>
      <c r="H355" s="369"/>
      <c r="I355" s="344">
        <f>IF(B355&gt;Allgemeines!$C$12,0,SUM(C355,E355,G355)-SUM(F355,H355))</f>
        <v>0</v>
      </c>
      <c r="J355" s="346">
        <f>IF(B355&gt;2020,HLOOKUP(Allgemeines!$C$12,$M$32:$S$600,ROW(B355)-31,FALSE)+IF(OR(B355=0,Allgemeines!$C$12&lt;B355),0,I355*1/20),0)</f>
        <v>0</v>
      </c>
      <c r="K355" s="346">
        <f>IF(B355&gt;2020,HLOOKUP(Allgemeines!$C$12,$M$32:$S$600,ROW(B355)-31,FALSE),0)</f>
        <v>0</v>
      </c>
      <c r="L355" s="346">
        <f>+IF(OR(B355=0,Allgemeines!$C$12&lt;B355,B355&lt;Allgemeines!$C$12-19),0,I355*1/20)</f>
        <v>0</v>
      </c>
      <c r="M355" s="346">
        <f t="shared" ref="M355:M418" si="40">IF(B355&gt;2020,IF(OR($I355=0,M$32&lt;$B355,$B355=0,20-(M$32-$B355)=0),0,$I355*(19-(M$32-$B355))/20),0)</f>
        <v>0</v>
      </c>
      <c r="N355" s="346">
        <f t="shared" ref="N355:N418" si="41">IF(B355&gt;2020,IF(OR($I355=0,N$32&lt;$B355,$B355=0,20-(N$32-$B355)=0),0,$I355*(19-(N$32-$B355))/20),0)</f>
        <v>0</v>
      </c>
      <c r="O355" s="346">
        <f t="shared" ref="O355:O418" si="42">IF(B355&gt;2020,IF(OR($I355=0,O$32&lt;$B355,$B355=0,20-(O$32-$B355)=0),0,$I355*(19-(O$32-$B355))/20),0)</f>
        <v>0</v>
      </c>
      <c r="P355" s="346">
        <f t="shared" ref="P355:P418" si="43">IF(B355&gt;2020,IF(OR($I355=0,P$32&lt;$B355,$B355=0,20-(P$32-$B355)=0),0,$I355*(19-(P$32-$B355))/20),0)</f>
        <v>0</v>
      </c>
      <c r="Q355" s="346">
        <f t="shared" ref="Q355:Q418" si="44">IF(B355&gt;2020,IF(OR($I355=0,Q$32&lt;$B355,$B355=0,20-(Q$32-$B355)=0),0,$I355*(19-(Q$32-$B355))/20),0)</f>
        <v>0</v>
      </c>
      <c r="R355" s="346">
        <f t="shared" ref="R355:R418" si="45">IF(B355&gt;2020,IF(OR($I355=0,R$32&lt;$B355,$B355=0,20-(R$32-$B355)=0),0,$I355*(19-(R$32-$B355))/20),0)</f>
        <v>0</v>
      </c>
      <c r="S355" s="346">
        <f t="shared" ref="S355:S418" si="46">IF(B355&gt;2020,IF(OR($I355=0,S$32&lt;$B355,$B355=0,20-(S$32-$B355)=0),0,$I355*(19-(S$32-$B355))/20),0)</f>
        <v>0</v>
      </c>
    </row>
    <row r="356" spans="1:19" x14ac:dyDescent="0.25">
      <c r="A356" s="369"/>
      <c r="B356" s="382"/>
      <c r="C356" s="369"/>
      <c r="D356" s="369"/>
      <c r="E356" s="369"/>
      <c r="F356" s="369"/>
      <c r="G356" s="369"/>
      <c r="H356" s="369"/>
      <c r="I356" s="344">
        <f>IF(B356&gt;Allgemeines!$C$12,0,SUM(C356,E356,G356)-SUM(F356,H356))</f>
        <v>0</v>
      </c>
      <c r="J356" s="346">
        <f>IF(B356&gt;2020,HLOOKUP(Allgemeines!$C$12,$M$32:$S$600,ROW(B356)-31,FALSE)+IF(OR(B356=0,Allgemeines!$C$12&lt;B356),0,I356*1/20),0)</f>
        <v>0</v>
      </c>
      <c r="K356" s="346">
        <f>IF(B356&gt;2020,HLOOKUP(Allgemeines!$C$12,$M$32:$S$600,ROW(B356)-31,FALSE),0)</f>
        <v>0</v>
      </c>
      <c r="L356" s="346">
        <f>+IF(OR(B356=0,Allgemeines!$C$12&lt;B356,B356&lt;Allgemeines!$C$12-19),0,I356*1/20)</f>
        <v>0</v>
      </c>
      <c r="M356" s="346">
        <f t="shared" si="40"/>
        <v>0</v>
      </c>
      <c r="N356" s="346">
        <f t="shared" si="41"/>
        <v>0</v>
      </c>
      <c r="O356" s="346">
        <f t="shared" si="42"/>
        <v>0</v>
      </c>
      <c r="P356" s="346">
        <f t="shared" si="43"/>
        <v>0</v>
      </c>
      <c r="Q356" s="346">
        <f t="shared" si="44"/>
        <v>0</v>
      </c>
      <c r="R356" s="346">
        <f t="shared" si="45"/>
        <v>0</v>
      </c>
      <c r="S356" s="346">
        <f t="shared" si="46"/>
        <v>0</v>
      </c>
    </row>
    <row r="357" spans="1:19" x14ac:dyDescent="0.25">
      <c r="A357" s="369"/>
      <c r="B357" s="382"/>
      <c r="C357" s="369"/>
      <c r="D357" s="369"/>
      <c r="E357" s="369"/>
      <c r="F357" s="369"/>
      <c r="G357" s="369"/>
      <c r="H357" s="369"/>
      <c r="I357" s="344">
        <f>IF(B357&gt;Allgemeines!$C$12,0,SUM(C357,E357,G357)-SUM(F357,H357))</f>
        <v>0</v>
      </c>
      <c r="J357" s="346">
        <f>IF(B357&gt;2020,HLOOKUP(Allgemeines!$C$12,$M$32:$S$600,ROW(B357)-31,FALSE)+IF(OR(B357=0,Allgemeines!$C$12&lt;B357),0,I357*1/20),0)</f>
        <v>0</v>
      </c>
      <c r="K357" s="346">
        <f>IF(B357&gt;2020,HLOOKUP(Allgemeines!$C$12,$M$32:$S$600,ROW(B357)-31,FALSE),0)</f>
        <v>0</v>
      </c>
      <c r="L357" s="346">
        <f>+IF(OR(B357=0,Allgemeines!$C$12&lt;B357,B357&lt;Allgemeines!$C$12-19),0,I357*1/20)</f>
        <v>0</v>
      </c>
      <c r="M357" s="346">
        <f t="shared" si="40"/>
        <v>0</v>
      </c>
      <c r="N357" s="346">
        <f t="shared" si="41"/>
        <v>0</v>
      </c>
      <c r="O357" s="346">
        <f t="shared" si="42"/>
        <v>0</v>
      </c>
      <c r="P357" s="346">
        <f t="shared" si="43"/>
        <v>0</v>
      </c>
      <c r="Q357" s="346">
        <f t="shared" si="44"/>
        <v>0</v>
      </c>
      <c r="R357" s="346">
        <f t="shared" si="45"/>
        <v>0</v>
      </c>
      <c r="S357" s="346">
        <f t="shared" si="46"/>
        <v>0</v>
      </c>
    </row>
    <row r="358" spans="1:19" x14ac:dyDescent="0.25">
      <c r="A358" s="369"/>
      <c r="B358" s="382"/>
      <c r="C358" s="369"/>
      <c r="D358" s="369"/>
      <c r="E358" s="369"/>
      <c r="F358" s="369"/>
      <c r="G358" s="369"/>
      <c r="H358" s="369"/>
      <c r="I358" s="344">
        <f>IF(B358&gt;Allgemeines!$C$12,0,SUM(C358,E358,G358)-SUM(F358,H358))</f>
        <v>0</v>
      </c>
      <c r="J358" s="346">
        <f>IF(B358&gt;2020,HLOOKUP(Allgemeines!$C$12,$M$32:$S$600,ROW(B358)-31,FALSE)+IF(OR(B358=0,Allgemeines!$C$12&lt;B358),0,I358*1/20),0)</f>
        <v>0</v>
      </c>
      <c r="K358" s="346">
        <f>IF(B358&gt;2020,HLOOKUP(Allgemeines!$C$12,$M$32:$S$600,ROW(B358)-31,FALSE),0)</f>
        <v>0</v>
      </c>
      <c r="L358" s="346">
        <f>+IF(OR(B358=0,Allgemeines!$C$12&lt;B358,B358&lt;Allgemeines!$C$12-19),0,I358*1/20)</f>
        <v>0</v>
      </c>
      <c r="M358" s="346">
        <f t="shared" si="40"/>
        <v>0</v>
      </c>
      <c r="N358" s="346">
        <f t="shared" si="41"/>
        <v>0</v>
      </c>
      <c r="O358" s="346">
        <f t="shared" si="42"/>
        <v>0</v>
      </c>
      <c r="P358" s="346">
        <f t="shared" si="43"/>
        <v>0</v>
      </c>
      <c r="Q358" s="346">
        <f t="shared" si="44"/>
        <v>0</v>
      </c>
      <c r="R358" s="346">
        <f t="shared" si="45"/>
        <v>0</v>
      </c>
      <c r="S358" s="346">
        <f t="shared" si="46"/>
        <v>0</v>
      </c>
    </row>
    <row r="359" spans="1:19" x14ac:dyDescent="0.25">
      <c r="A359" s="369"/>
      <c r="B359" s="382"/>
      <c r="C359" s="369"/>
      <c r="D359" s="369"/>
      <c r="E359" s="369"/>
      <c r="F359" s="369"/>
      <c r="G359" s="369"/>
      <c r="H359" s="369"/>
      <c r="I359" s="344">
        <f>IF(B359&gt;Allgemeines!$C$12,0,SUM(C359,E359,G359)-SUM(F359,H359))</f>
        <v>0</v>
      </c>
      <c r="J359" s="346">
        <f>IF(B359&gt;2020,HLOOKUP(Allgemeines!$C$12,$M$32:$S$600,ROW(B359)-31,FALSE)+IF(OR(B359=0,Allgemeines!$C$12&lt;B359),0,I359*1/20),0)</f>
        <v>0</v>
      </c>
      <c r="K359" s="346">
        <f>IF(B359&gt;2020,HLOOKUP(Allgemeines!$C$12,$M$32:$S$600,ROW(B359)-31,FALSE),0)</f>
        <v>0</v>
      </c>
      <c r="L359" s="346">
        <f>+IF(OR(B359=0,Allgemeines!$C$12&lt;B359,B359&lt;Allgemeines!$C$12-19),0,I359*1/20)</f>
        <v>0</v>
      </c>
      <c r="M359" s="346">
        <f t="shared" si="40"/>
        <v>0</v>
      </c>
      <c r="N359" s="346">
        <f t="shared" si="41"/>
        <v>0</v>
      </c>
      <c r="O359" s="346">
        <f t="shared" si="42"/>
        <v>0</v>
      </c>
      <c r="P359" s="346">
        <f t="shared" si="43"/>
        <v>0</v>
      </c>
      <c r="Q359" s="346">
        <f t="shared" si="44"/>
        <v>0</v>
      </c>
      <c r="R359" s="346">
        <f t="shared" si="45"/>
        <v>0</v>
      </c>
      <c r="S359" s="346">
        <f t="shared" si="46"/>
        <v>0</v>
      </c>
    </row>
    <row r="360" spans="1:19" x14ac:dyDescent="0.25">
      <c r="A360" s="369"/>
      <c r="B360" s="382"/>
      <c r="C360" s="369"/>
      <c r="D360" s="369"/>
      <c r="E360" s="369"/>
      <c r="F360" s="369"/>
      <c r="G360" s="369"/>
      <c r="H360" s="369"/>
      <c r="I360" s="344">
        <f>IF(B360&gt;Allgemeines!$C$12,0,SUM(C360,E360,G360)-SUM(F360,H360))</f>
        <v>0</v>
      </c>
      <c r="J360" s="346">
        <f>IF(B360&gt;2020,HLOOKUP(Allgemeines!$C$12,$M$32:$S$600,ROW(B360)-31,FALSE)+IF(OR(B360=0,Allgemeines!$C$12&lt;B360),0,I360*1/20),0)</f>
        <v>0</v>
      </c>
      <c r="K360" s="346">
        <f>IF(B360&gt;2020,HLOOKUP(Allgemeines!$C$12,$M$32:$S$600,ROW(B360)-31,FALSE),0)</f>
        <v>0</v>
      </c>
      <c r="L360" s="346">
        <f>+IF(OR(B360=0,Allgemeines!$C$12&lt;B360,B360&lt;Allgemeines!$C$12-19),0,I360*1/20)</f>
        <v>0</v>
      </c>
      <c r="M360" s="346">
        <f t="shared" si="40"/>
        <v>0</v>
      </c>
      <c r="N360" s="346">
        <f t="shared" si="41"/>
        <v>0</v>
      </c>
      <c r="O360" s="346">
        <f t="shared" si="42"/>
        <v>0</v>
      </c>
      <c r="P360" s="346">
        <f t="shared" si="43"/>
        <v>0</v>
      </c>
      <c r="Q360" s="346">
        <f t="shared" si="44"/>
        <v>0</v>
      </c>
      <c r="R360" s="346">
        <f t="shared" si="45"/>
        <v>0</v>
      </c>
      <c r="S360" s="346">
        <f t="shared" si="46"/>
        <v>0</v>
      </c>
    </row>
    <row r="361" spans="1:19" x14ac:dyDescent="0.25">
      <c r="A361" s="369"/>
      <c r="B361" s="382"/>
      <c r="C361" s="369"/>
      <c r="D361" s="369"/>
      <c r="E361" s="369"/>
      <c r="F361" s="369"/>
      <c r="G361" s="369"/>
      <c r="H361" s="369"/>
      <c r="I361" s="344">
        <f>IF(B361&gt;Allgemeines!$C$12,0,SUM(C361,E361,G361)-SUM(F361,H361))</f>
        <v>0</v>
      </c>
      <c r="J361" s="346">
        <f>IF(B361&gt;2020,HLOOKUP(Allgemeines!$C$12,$M$32:$S$600,ROW(B361)-31,FALSE)+IF(OR(B361=0,Allgemeines!$C$12&lt;B361),0,I361*1/20),0)</f>
        <v>0</v>
      </c>
      <c r="K361" s="346">
        <f>IF(B361&gt;2020,HLOOKUP(Allgemeines!$C$12,$M$32:$S$600,ROW(B361)-31,FALSE),0)</f>
        <v>0</v>
      </c>
      <c r="L361" s="346">
        <f>+IF(OR(B361=0,Allgemeines!$C$12&lt;B361,B361&lt;Allgemeines!$C$12-19),0,I361*1/20)</f>
        <v>0</v>
      </c>
      <c r="M361" s="346">
        <f t="shared" si="40"/>
        <v>0</v>
      </c>
      <c r="N361" s="346">
        <f t="shared" si="41"/>
        <v>0</v>
      </c>
      <c r="O361" s="346">
        <f t="shared" si="42"/>
        <v>0</v>
      </c>
      <c r="P361" s="346">
        <f t="shared" si="43"/>
        <v>0</v>
      </c>
      <c r="Q361" s="346">
        <f t="shared" si="44"/>
        <v>0</v>
      </c>
      <c r="R361" s="346">
        <f t="shared" si="45"/>
        <v>0</v>
      </c>
      <c r="S361" s="346">
        <f t="shared" si="46"/>
        <v>0</v>
      </c>
    </row>
    <row r="362" spans="1:19" x14ac:dyDescent="0.25">
      <c r="A362" s="369"/>
      <c r="B362" s="382"/>
      <c r="C362" s="369"/>
      <c r="D362" s="369"/>
      <c r="E362" s="369"/>
      <c r="F362" s="369"/>
      <c r="G362" s="369"/>
      <c r="H362" s="369"/>
      <c r="I362" s="344">
        <f>IF(B362&gt;Allgemeines!$C$12,0,SUM(C362,E362,G362)-SUM(F362,H362))</f>
        <v>0</v>
      </c>
      <c r="J362" s="346">
        <f>IF(B362&gt;2020,HLOOKUP(Allgemeines!$C$12,$M$32:$S$600,ROW(B362)-31,FALSE)+IF(OR(B362=0,Allgemeines!$C$12&lt;B362),0,I362*1/20),0)</f>
        <v>0</v>
      </c>
      <c r="K362" s="346">
        <f>IF(B362&gt;2020,HLOOKUP(Allgemeines!$C$12,$M$32:$S$600,ROW(B362)-31,FALSE),0)</f>
        <v>0</v>
      </c>
      <c r="L362" s="346">
        <f>+IF(OR(B362=0,Allgemeines!$C$12&lt;B362,B362&lt;Allgemeines!$C$12-19),0,I362*1/20)</f>
        <v>0</v>
      </c>
      <c r="M362" s="346">
        <f t="shared" si="40"/>
        <v>0</v>
      </c>
      <c r="N362" s="346">
        <f t="shared" si="41"/>
        <v>0</v>
      </c>
      <c r="O362" s="346">
        <f t="shared" si="42"/>
        <v>0</v>
      </c>
      <c r="P362" s="346">
        <f t="shared" si="43"/>
        <v>0</v>
      </c>
      <c r="Q362" s="346">
        <f t="shared" si="44"/>
        <v>0</v>
      </c>
      <c r="R362" s="346">
        <f t="shared" si="45"/>
        <v>0</v>
      </c>
      <c r="S362" s="346">
        <f t="shared" si="46"/>
        <v>0</v>
      </c>
    </row>
    <row r="363" spans="1:19" x14ac:dyDescent="0.25">
      <c r="A363" s="369"/>
      <c r="B363" s="382"/>
      <c r="C363" s="369"/>
      <c r="D363" s="369"/>
      <c r="E363" s="369"/>
      <c r="F363" s="369"/>
      <c r="G363" s="369"/>
      <c r="H363" s="369"/>
      <c r="I363" s="344">
        <f>IF(B363&gt;Allgemeines!$C$12,0,SUM(C363,E363,G363)-SUM(F363,H363))</f>
        <v>0</v>
      </c>
      <c r="J363" s="346">
        <f>IF(B363&gt;2020,HLOOKUP(Allgemeines!$C$12,$M$32:$S$600,ROW(B363)-31,FALSE)+IF(OR(B363=0,Allgemeines!$C$12&lt;B363),0,I363*1/20),0)</f>
        <v>0</v>
      </c>
      <c r="K363" s="346">
        <f>IF(B363&gt;2020,HLOOKUP(Allgemeines!$C$12,$M$32:$S$600,ROW(B363)-31,FALSE),0)</f>
        <v>0</v>
      </c>
      <c r="L363" s="346">
        <f>+IF(OR(B363=0,Allgemeines!$C$12&lt;B363,B363&lt;Allgemeines!$C$12-19),0,I363*1/20)</f>
        <v>0</v>
      </c>
      <c r="M363" s="346">
        <f t="shared" si="40"/>
        <v>0</v>
      </c>
      <c r="N363" s="346">
        <f t="shared" si="41"/>
        <v>0</v>
      </c>
      <c r="O363" s="346">
        <f t="shared" si="42"/>
        <v>0</v>
      </c>
      <c r="P363" s="346">
        <f t="shared" si="43"/>
        <v>0</v>
      </c>
      <c r="Q363" s="346">
        <f t="shared" si="44"/>
        <v>0</v>
      </c>
      <c r="R363" s="346">
        <f t="shared" si="45"/>
        <v>0</v>
      </c>
      <c r="S363" s="346">
        <f t="shared" si="46"/>
        <v>0</v>
      </c>
    </row>
    <row r="364" spans="1:19" x14ac:dyDescent="0.25">
      <c r="A364" s="369"/>
      <c r="B364" s="382"/>
      <c r="C364" s="369"/>
      <c r="D364" s="369"/>
      <c r="E364" s="369"/>
      <c r="F364" s="369"/>
      <c r="G364" s="369"/>
      <c r="H364" s="369"/>
      <c r="I364" s="344">
        <f>IF(B364&gt;Allgemeines!$C$12,0,SUM(C364,E364,G364)-SUM(F364,H364))</f>
        <v>0</v>
      </c>
      <c r="J364" s="346">
        <f>IF(B364&gt;2020,HLOOKUP(Allgemeines!$C$12,$M$32:$S$600,ROW(B364)-31,FALSE)+IF(OR(B364=0,Allgemeines!$C$12&lt;B364),0,I364*1/20),0)</f>
        <v>0</v>
      </c>
      <c r="K364" s="346">
        <f>IF(B364&gt;2020,HLOOKUP(Allgemeines!$C$12,$M$32:$S$600,ROW(B364)-31,FALSE),0)</f>
        <v>0</v>
      </c>
      <c r="L364" s="346">
        <f>+IF(OR(B364=0,Allgemeines!$C$12&lt;B364,B364&lt;Allgemeines!$C$12-19),0,I364*1/20)</f>
        <v>0</v>
      </c>
      <c r="M364" s="346">
        <f t="shared" si="40"/>
        <v>0</v>
      </c>
      <c r="N364" s="346">
        <f t="shared" si="41"/>
        <v>0</v>
      </c>
      <c r="O364" s="346">
        <f t="shared" si="42"/>
        <v>0</v>
      </c>
      <c r="P364" s="346">
        <f t="shared" si="43"/>
        <v>0</v>
      </c>
      <c r="Q364" s="346">
        <f t="shared" si="44"/>
        <v>0</v>
      </c>
      <c r="R364" s="346">
        <f t="shared" si="45"/>
        <v>0</v>
      </c>
      <c r="S364" s="346">
        <f t="shared" si="46"/>
        <v>0</v>
      </c>
    </row>
    <row r="365" spans="1:19" x14ac:dyDescent="0.25">
      <c r="A365" s="369"/>
      <c r="B365" s="382"/>
      <c r="C365" s="369"/>
      <c r="D365" s="369"/>
      <c r="E365" s="369"/>
      <c r="F365" s="369"/>
      <c r="G365" s="369"/>
      <c r="H365" s="369"/>
      <c r="I365" s="344">
        <f>IF(B365&gt;Allgemeines!$C$12,0,SUM(C365,E365,G365)-SUM(F365,H365))</f>
        <v>0</v>
      </c>
      <c r="J365" s="346">
        <f>IF(B365&gt;2020,HLOOKUP(Allgemeines!$C$12,$M$32:$S$600,ROW(B365)-31,FALSE)+IF(OR(B365=0,Allgemeines!$C$12&lt;B365),0,I365*1/20),0)</f>
        <v>0</v>
      </c>
      <c r="K365" s="346">
        <f>IF(B365&gt;2020,HLOOKUP(Allgemeines!$C$12,$M$32:$S$600,ROW(B365)-31,FALSE),0)</f>
        <v>0</v>
      </c>
      <c r="L365" s="346">
        <f>+IF(OR(B365=0,Allgemeines!$C$12&lt;B365,B365&lt;Allgemeines!$C$12-19),0,I365*1/20)</f>
        <v>0</v>
      </c>
      <c r="M365" s="346">
        <f t="shared" si="40"/>
        <v>0</v>
      </c>
      <c r="N365" s="346">
        <f t="shared" si="41"/>
        <v>0</v>
      </c>
      <c r="O365" s="346">
        <f t="shared" si="42"/>
        <v>0</v>
      </c>
      <c r="P365" s="346">
        <f t="shared" si="43"/>
        <v>0</v>
      </c>
      <c r="Q365" s="346">
        <f t="shared" si="44"/>
        <v>0</v>
      </c>
      <c r="R365" s="346">
        <f t="shared" si="45"/>
        <v>0</v>
      </c>
      <c r="S365" s="346">
        <f t="shared" si="46"/>
        <v>0</v>
      </c>
    </row>
    <row r="366" spans="1:19" x14ac:dyDescent="0.25">
      <c r="A366" s="369"/>
      <c r="B366" s="382"/>
      <c r="C366" s="369"/>
      <c r="D366" s="369"/>
      <c r="E366" s="369"/>
      <c r="F366" s="369"/>
      <c r="G366" s="369"/>
      <c r="H366" s="369"/>
      <c r="I366" s="344">
        <f>IF(B366&gt;Allgemeines!$C$12,0,SUM(C366,E366,G366)-SUM(F366,H366))</f>
        <v>0</v>
      </c>
      <c r="J366" s="346">
        <f>IF(B366&gt;2020,HLOOKUP(Allgemeines!$C$12,$M$32:$S$600,ROW(B366)-31,FALSE)+IF(OR(B366=0,Allgemeines!$C$12&lt;B366),0,I366*1/20),0)</f>
        <v>0</v>
      </c>
      <c r="K366" s="346">
        <f>IF(B366&gt;2020,HLOOKUP(Allgemeines!$C$12,$M$32:$S$600,ROW(B366)-31,FALSE),0)</f>
        <v>0</v>
      </c>
      <c r="L366" s="346">
        <f>+IF(OR(B366=0,Allgemeines!$C$12&lt;B366,B366&lt;Allgemeines!$C$12-19),0,I366*1/20)</f>
        <v>0</v>
      </c>
      <c r="M366" s="346">
        <f t="shared" si="40"/>
        <v>0</v>
      </c>
      <c r="N366" s="346">
        <f t="shared" si="41"/>
        <v>0</v>
      </c>
      <c r="O366" s="346">
        <f t="shared" si="42"/>
        <v>0</v>
      </c>
      <c r="P366" s="346">
        <f t="shared" si="43"/>
        <v>0</v>
      </c>
      <c r="Q366" s="346">
        <f t="shared" si="44"/>
        <v>0</v>
      </c>
      <c r="R366" s="346">
        <f t="shared" si="45"/>
        <v>0</v>
      </c>
      <c r="S366" s="346">
        <f t="shared" si="46"/>
        <v>0</v>
      </c>
    </row>
    <row r="367" spans="1:19" x14ac:dyDescent="0.25">
      <c r="A367" s="369"/>
      <c r="B367" s="382"/>
      <c r="C367" s="369"/>
      <c r="D367" s="369"/>
      <c r="E367" s="369"/>
      <c r="F367" s="369"/>
      <c r="G367" s="369"/>
      <c r="H367" s="369"/>
      <c r="I367" s="344">
        <f>IF(B367&gt;Allgemeines!$C$12,0,SUM(C367,E367,G367)-SUM(F367,H367))</f>
        <v>0</v>
      </c>
      <c r="J367" s="346">
        <f>IF(B367&gt;2020,HLOOKUP(Allgemeines!$C$12,$M$32:$S$600,ROW(B367)-31,FALSE)+IF(OR(B367=0,Allgemeines!$C$12&lt;B367),0,I367*1/20),0)</f>
        <v>0</v>
      </c>
      <c r="K367" s="346">
        <f>IF(B367&gt;2020,HLOOKUP(Allgemeines!$C$12,$M$32:$S$600,ROW(B367)-31,FALSE),0)</f>
        <v>0</v>
      </c>
      <c r="L367" s="346">
        <f>+IF(OR(B367=0,Allgemeines!$C$12&lt;B367,B367&lt;Allgemeines!$C$12-19),0,I367*1/20)</f>
        <v>0</v>
      </c>
      <c r="M367" s="346">
        <f t="shared" si="40"/>
        <v>0</v>
      </c>
      <c r="N367" s="346">
        <f t="shared" si="41"/>
        <v>0</v>
      </c>
      <c r="O367" s="346">
        <f t="shared" si="42"/>
        <v>0</v>
      </c>
      <c r="P367" s="346">
        <f t="shared" si="43"/>
        <v>0</v>
      </c>
      <c r="Q367" s="346">
        <f t="shared" si="44"/>
        <v>0</v>
      </c>
      <c r="R367" s="346">
        <f t="shared" si="45"/>
        <v>0</v>
      </c>
      <c r="S367" s="346">
        <f t="shared" si="46"/>
        <v>0</v>
      </c>
    </row>
    <row r="368" spans="1:19" x14ac:dyDescent="0.25">
      <c r="A368" s="369"/>
      <c r="B368" s="382"/>
      <c r="C368" s="369"/>
      <c r="D368" s="369"/>
      <c r="E368" s="369"/>
      <c r="F368" s="369"/>
      <c r="G368" s="369"/>
      <c r="H368" s="369"/>
      <c r="I368" s="344">
        <f>IF(B368&gt;Allgemeines!$C$12,0,SUM(C368,E368,G368)-SUM(F368,H368))</f>
        <v>0</v>
      </c>
      <c r="J368" s="346">
        <f>IF(B368&gt;2020,HLOOKUP(Allgemeines!$C$12,$M$32:$S$600,ROW(B368)-31,FALSE)+IF(OR(B368=0,Allgemeines!$C$12&lt;B368),0,I368*1/20),0)</f>
        <v>0</v>
      </c>
      <c r="K368" s="346">
        <f>IF(B368&gt;2020,HLOOKUP(Allgemeines!$C$12,$M$32:$S$600,ROW(B368)-31,FALSE),0)</f>
        <v>0</v>
      </c>
      <c r="L368" s="346">
        <f>+IF(OR(B368=0,Allgemeines!$C$12&lt;B368,B368&lt;Allgemeines!$C$12-19),0,I368*1/20)</f>
        <v>0</v>
      </c>
      <c r="M368" s="346">
        <f t="shared" si="40"/>
        <v>0</v>
      </c>
      <c r="N368" s="346">
        <f t="shared" si="41"/>
        <v>0</v>
      </c>
      <c r="O368" s="346">
        <f t="shared" si="42"/>
        <v>0</v>
      </c>
      <c r="P368" s="346">
        <f t="shared" si="43"/>
        <v>0</v>
      </c>
      <c r="Q368" s="346">
        <f t="shared" si="44"/>
        <v>0</v>
      </c>
      <c r="R368" s="346">
        <f t="shared" si="45"/>
        <v>0</v>
      </c>
      <c r="S368" s="346">
        <f t="shared" si="46"/>
        <v>0</v>
      </c>
    </row>
    <row r="369" spans="1:19" x14ac:dyDescent="0.25">
      <c r="A369" s="369"/>
      <c r="B369" s="382"/>
      <c r="C369" s="369"/>
      <c r="D369" s="369"/>
      <c r="E369" s="369"/>
      <c r="F369" s="369"/>
      <c r="G369" s="369"/>
      <c r="H369" s="369"/>
      <c r="I369" s="344">
        <f>IF(B369&gt;Allgemeines!$C$12,0,SUM(C369,E369,G369)-SUM(F369,H369))</f>
        <v>0</v>
      </c>
      <c r="J369" s="346">
        <f>IF(B369&gt;2020,HLOOKUP(Allgemeines!$C$12,$M$32:$S$600,ROW(B369)-31,FALSE)+IF(OR(B369=0,Allgemeines!$C$12&lt;B369),0,I369*1/20),0)</f>
        <v>0</v>
      </c>
      <c r="K369" s="346">
        <f>IF(B369&gt;2020,HLOOKUP(Allgemeines!$C$12,$M$32:$S$600,ROW(B369)-31,FALSE),0)</f>
        <v>0</v>
      </c>
      <c r="L369" s="346">
        <f>+IF(OR(B369=0,Allgemeines!$C$12&lt;B369,B369&lt;Allgemeines!$C$12-19),0,I369*1/20)</f>
        <v>0</v>
      </c>
      <c r="M369" s="346">
        <f t="shared" si="40"/>
        <v>0</v>
      </c>
      <c r="N369" s="346">
        <f t="shared" si="41"/>
        <v>0</v>
      </c>
      <c r="O369" s="346">
        <f t="shared" si="42"/>
        <v>0</v>
      </c>
      <c r="P369" s="346">
        <f t="shared" si="43"/>
        <v>0</v>
      </c>
      <c r="Q369" s="346">
        <f t="shared" si="44"/>
        <v>0</v>
      </c>
      <c r="R369" s="346">
        <f t="shared" si="45"/>
        <v>0</v>
      </c>
      <c r="S369" s="346">
        <f t="shared" si="46"/>
        <v>0</v>
      </c>
    </row>
    <row r="370" spans="1:19" x14ac:dyDescent="0.25">
      <c r="A370" s="369"/>
      <c r="B370" s="382"/>
      <c r="C370" s="369"/>
      <c r="D370" s="369"/>
      <c r="E370" s="369"/>
      <c r="F370" s="369"/>
      <c r="G370" s="369"/>
      <c r="H370" s="369"/>
      <c r="I370" s="344">
        <f>IF(B370&gt;Allgemeines!$C$12,0,SUM(C370,E370,G370)-SUM(F370,H370))</f>
        <v>0</v>
      </c>
      <c r="J370" s="346">
        <f>IF(B370&gt;2020,HLOOKUP(Allgemeines!$C$12,$M$32:$S$600,ROW(B370)-31,FALSE)+IF(OR(B370=0,Allgemeines!$C$12&lt;B370),0,I370*1/20),0)</f>
        <v>0</v>
      </c>
      <c r="K370" s="346">
        <f>IF(B370&gt;2020,HLOOKUP(Allgemeines!$C$12,$M$32:$S$600,ROW(B370)-31,FALSE),0)</f>
        <v>0</v>
      </c>
      <c r="L370" s="346">
        <f>+IF(OR(B370=0,Allgemeines!$C$12&lt;B370,B370&lt;Allgemeines!$C$12-19),0,I370*1/20)</f>
        <v>0</v>
      </c>
      <c r="M370" s="346">
        <f t="shared" si="40"/>
        <v>0</v>
      </c>
      <c r="N370" s="346">
        <f t="shared" si="41"/>
        <v>0</v>
      </c>
      <c r="O370" s="346">
        <f t="shared" si="42"/>
        <v>0</v>
      </c>
      <c r="P370" s="346">
        <f t="shared" si="43"/>
        <v>0</v>
      </c>
      <c r="Q370" s="346">
        <f t="shared" si="44"/>
        <v>0</v>
      </c>
      <c r="R370" s="346">
        <f t="shared" si="45"/>
        <v>0</v>
      </c>
      <c r="S370" s="346">
        <f t="shared" si="46"/>
        <v>0</v>
      </c>
    </row>
    <row r="371" spans="1:19" x14ac:dyDescent="0.25">
      <c r="A371" s="369"/>
      <c r="B371" s="382"/>
      <c r="C371" s="369"/>
      <c r="D371" s="369"/>
      <c r="E371" s="369"/>
      <c r="F371" s="369"/>
      <c r="G371" s="369"/>
      <c r="H371" s="369"/>
      <c r="I371" s="344">
        <f>IF(B371&gt;Allgemeines!$C$12,0,SUM(C371,E371,G371)-SUM(F371,H371))</f>
        <v>0</v>
      </c>
      <c r="J371" s="346">
        <f>IF(B371&gt;2020,HLOOKUP(Allgemeines!$C$12,$M$32:$S$600,ROW(B371)-31,FALSE)+IF(OR(B371=0,Allgemeines!$C$12&lt;B371),0,I371*1/20),0)</f>
        <v>0</v>
      </c>
      <c r="K371" s="346">
        <f>IF(B371&gt;2020,HLOOKUP(Allgemeines!$C$12,$M$32:$S$600,ROW(B371)-31,FALSE),0)</f>
        <v>0</v>
      </c>
      <c r="L371" s="346">
        <f>+IF(OR(B371=0,Allgemeines!$C$12&lt;B371,B371&lt;Allgemeines!$C$12-19),0,I371*1/20)</f>
        <v>0</v>
      </c>
      <c r="M371" s="346">
        <f t="shared" si="40"/>
        <v>0</v>
      </c>
      <c r="N371" s="346">
        <f t="shared" si="41"/>
        <v>0</v>
      </c>
      <c r="O371" s="346">
        <f t="shared" si="42"/>
        <v>0</v>
      </c>
      <c r="P371" s="346">
        <f t="shared" si="43"/>
        <v>0</v>
      </c>
      <c r="Q371" s="346">
        <f t="shared" si="44"/>
        <v>0</v>
      </c>
      <c r="R371" s="346">
        <f t="shared" si="45"/>
        <v>0</v>
      </c>
      <c r="S371" s="346">
        <f t="shared" si="46"/>
        <v>0</v>
      </c>
    </row>
    <row r="372" spans="1:19" x14ac:dyDescent="0.25">
      <c r="A372" s="369"/>
      <c r="B372" s="382"/>
      <c r="C372" s="369"/>
      <c r="D372" s="369"/>
      <c r="E372" s="369"/>
      <c r="F372" s="369"/>
      <c r="G372" s="369"/>
      <c r="H372" s="369"/>
      <c r="I372" s="344">
        <f>IF(B372&gt;Allgemeines!$C$12,0,SUM(C372,E372,G372)-SUM(F372,H372))</f>
        <v>0</v>
      </c>
      <c r="J372" s="346">
        <f>IF(B372&gt;2020,HLOOKUP(Allgemeines!$C$12,$M$32:$S$600,ROW(B372)-31,FALSE)+IF(OR(B372=0,Allgemeines!$C$12&lt;B372),0,I372*1/20),0)</f>
        <v>0</v>
      </c>
      <c r="K372" s="346">
        <f>IF(B372&gt;2020,HLOOKUP(Allgemeines!$C$12,$M$32:$S$600,ROW(B372)-31,FALSE),0)</f>
        <v>0</v>
      </c>
      <c r="L372" s="346">
        <f>+IF(OR(B372=0,Allgemeines!$C$12&lt;B372,B372&lt;Allgemeines!$C$12-19),0,I372*1/20)</f>
        <v>0</v>
      </c>
      <c r="M372" s="346">
        <f t="shared" si="40"/>
        <v>0</v>
      </c>
      <c r="N372" s="346">
        <f t="shared" si="41"/>
        <v>0</v>
      </c>
      <c r="O372" s="346">
        <f t="shared" si="42"/>
        <v>0</v>
      </c>
      <c r="P372" s="346">
        <f t="shared" si="43"/>
        <v>0</v>
      </c>
      <c r="Q372" s="346">
        <f t="shared" si="44"/>
        <v>0</v>
      </c>
      <c r="R372" s="346">
        <f t="shared" si="45"/>
        <v>0</v>
      </c>
      <c r="S372" s="346">
        <f t="shared" si="46"/>
        <v>0</v>
      </c>
    </row>
    <row r="373" spans="1:19" x14ac:dyDescent="0.25">
      <c r="A373" s="369"/>
      <c r="B373" s="382"/>
      <c r="C373" s="369"/>
      <c r="D373" s="369"/>
      <c r="E373" s="369"/>
      <c r="F373" s="369"/>
      <c r="G373" s="369"/>
      <c r="H373" s="369"/>
      <c r="I373" s="344">
        <f>IF(B373&gt;Allgemeines!$C$12,0,SUM(C373,E373,G373)-SUM(F373,H373))</f>
        <v>0</v>
      </c>
      <c r="J373" s="346">
        <f>IF(B373&gt;2020,HLOOKUP(Allgemeines!$C$12,$M$32:$S$600,ROW(B373)-31,FALSE)+IF(OR(B373=0,Allgemeines!$C$12&lt;B373),0,I373*1/20),0)</f>
        <v>0</v>
      </c>
      <c r="K373" s="346">
        <f>IF(B373&gt;2020,HLOOKUP(Allgemeines!$C$12,$M$32:$S$600,ROW(B373)-31,FALSE),0)</f>
        <v>0</v>
      </c>
      <c r="L373" s="346">
        <f>+IF(OR(B373=0,Allgemeines!$C$12&lt;B373,B373&lt;Allgemeines!$C$12-19),0,I373*1/20)</f>
        <v>0</v>
      </c>
      <c r="M373" s="346">
        <f t="shared" si="40"/>
        <v>0</v>
      </c>
      <c r="N373" s="346">
        <f t="shared" si="41"/>
        <v>0</v>
      </c>
      <c r="O373" s="346">
        <f t="shared" si="42"/>
        <v>0</v>
      </c>
      <c r="P373" s="346">
        <f t="shared" si="43"/>
        <v>0</v>
      </c>
      <c r="Q373" s="346">
        <f t="shared" si="44"/>
        <v>0</v>
      </c>
      <c r="R373" s="346">
        <f t="shared" si="45"/>
        <v>0</v>
      </c>
      <c r="S373" s="346">
        <f t="shared" si="46"/>
        <v>0</v>
      </c>
    </row>
    <row r="374" spans="1:19" x14ac:dyDescent="0.25">
      <c r="A374" s="369"/>
      <c r="B374" s="382"/>
      <c r="C374" s="369"/>
      <c r="D374" s="369"/>
      <c r="E374" s="369"/>
      <c r="F374" s="369"/>
      <c r="G374" s="369"/>
      <c r="H374" s="369"/>
      <c r="I374" s="344">
        <f>IF(B374&gt;Allgemeines!$C$12,0,SUM(C374,E374,G374)-SUM(F374,H374))</f>
        <v>0</v>
      </c>
      <c r="J374" s="346">
        <f>IF(B374&gt;2020,HLOOKUP(Allgemeines!$C$12,$M$32:$S$600,ROW(B374)-31,FALSE)+IF(OR(B374=0,Allgemeines!$C$12&lt;B374),0,I374*1/20),0)</f>
        <v>0</v>
      </c>
      <c r="K374" s="346">
        <f>IF(B374&gt;2020,HLOOKUP(Allgemeines!$C$12,$M$32:$S$600,ROW(B374)-31,FALSE),0)</f>
        <v>0</v>
      </c>
      <c r="L374" s="346">
        <f>+IF(OR(B374=0,Allgemeines!$C$12&lt;B374,B374&lt;Allgemeines!$C$12-19),0,I374*1/20)</f>
        <v>0</v>
      </c>
      <c r="M374" s="346">
        <f t="shared" si="40"/>
        <v>0</v>
      </c>
      <c r="N374" s="346">
        <f t="shared" si="41"/>
        <v>0</v>
      </c>
      <c r="O374" s="346">
        <f t="shared" si="42"/>
        <v>0</v>
      </c>
      <c r="P374" s="346">
        <f t="shared" si="43"/>
        <v>0</v>
      </c>
      <c r="Q374" s="346">
        <f t="shared" si="44"/>
        <v>0</v>
      </c>
      <c r="R374" s="346">
        <f t="shared" si="45"/>
        <v>0</v>
      </c>
      <c r="S374" s="346">
        <f t="shared" si="46"/>
        <v>0</v>
      </c>
    </row>
    <row r="375" spans="1:19" x14ac:dyDescent="0.25">
      <c r="A375" s="369"/>
      <c r="B375" s="382"/>
      <c r="C375" s="369"/>
      <c r="D375" s="369"/>
      <c r="E375" s="369"/>
      <c r="F375" s="369"/>
      <c r="G375" s="369"/>
      <c r="H375" s="369"/>
      <c r="I375" s="344">
        <f>IF(B375&gt;Allgemeines!$C$12,0,SUM(C375,E375,G375)-SUM(F375,H375))</f>
        <v>0</v>
      </c>
      <c r="J375" s="346">
        <f>IF(B375&gt;2020,HLOOKUP(Allgemeines!$C$12,$M$32:$S$600,ROW(B375)-31,FALSE)+IF(OR(B375=0,Allgemeines!$C$12&lt;B375),0,I375*1/20),0)</f>
        <v>0</v>
      </c>
      <c r="K375" s="346">
        <f>IF(B375&gt;2020,HLOOKUP(Allgemeines!$C$12,$M$32:$S$600,ROW(B375)-31,FALSE),0)</f>
        <v>0</v>
      </c>
      <c r="L375" s="346">
        <f>+IF(OR(B375=0,Allgemeines!$C$12&lt;B375,B375&lt;Allgemeines!$C$12-19),0,I375*1/20)</f>
        <v>0</v>
      </c>
      <c r="M375" s="346">
        <f t="shared" si="40"/>
        <v>0</v>
      </c>
      <c r="N375" s="346">
        <f t="shared" si="41"/>
        <v>0</v>
      </c>
      <c r="O375" s="346">
        <f t="shared" si="42"/>
        <v>0</v>
      </c>
      <c r="P375" s="346">
        <f t="shared" si="43"/>
        <v>0</v>
      </c>
      <c r="Q375" s="346">
        <f t="shared" si="44"/>
        <v>0</v>
      </c>
      <c r="R375" s="346">
        <f t="shared" si="45"/>
        <v>0</v>
      </c>
      <c r="S375" s="346">
        <f t="shared" si="46"/>
        <v>0</v>
      </c>
    </row>
    <row r="376" spans="1:19" x14ac:dyDescent="0.25">
      <c r="A376" s="369"/>
      <c r="B376" s="382"/>
      <c r="C376" s="369"/>
      <c r="D376" s="369"/>
      <c r="E376" s="369"/>
      <c r="F376" s="369"/>
      <c r="G376" s="369"/>
      <c r="H376" s="369"/>
      <c r="I376" s="344">
        <f>IF(B376&gt;Allgemeines!$C$12,0,SUM(C376,E376,G376)-SUM(F376,H376))</f>
        <v>0</v>
      </c>
      <c r="J376" s="346">
        <f>IF(B376&gt;2020,HLOOKUP(Allgemeines!$C$12,$M$32:$S$600,ROW(B376)-31,FALSE)+IF(OR(B376=0,Allgemeines!$C$12&lt;B376),0,I376*1/20),0)</f>
        <v>0</v>
      </c>
      <c r="K376" s="346">
        <f>IF(B376&gt;2020,HLOOKUP(Allgemeines!$C$12,$M$32:$S$600,ROW(B376)-31,FALSE),0)</f>
        <v>0</v>
      </c>
      <c r="L376" s="346">
        <f>+IF(OR(B376=0,Allgemeines!$C$12&lt;B376,B376&lt;Allgemeines!$C$12-19),0,I376*1/20)</f>
        <v>0</v>
      </c>
      <c r="M376" s="346">
        <f t="shared" si="40"/>
        <v>0</v>
      </c>
      <c r="N376" s="346">
        <f t="shared" si="41"/>
        <v>0</v>
      </c>
      <c r="O376" s="346">
        <f t="shared" si="42"/>
        <v>0</v>
      </c>
      <c r="P376" s="346">
        <f t="shared" si="43"/>
        <v>0</v>
      </c>
      <c r="Q376" s="346">
        <f t="shared" si="44"/>
        <v>0</v>
      </c>
      <c r="R376" s="346">
        <f t="shared" si="45"/>
        <v>0</v>
      </c>
      <c r="S376" s="346">
        <f t="shared" si="46"/>
        <v>0</v>
      </c>
    </row>
    <row r="377" spans="1:19" x14ac:dyDescent="0.25">
      <c r="A377" s="369"/>
      <c r="B377" s="382"/>
      <c r="C377" s="369"/>
      <c r="D377" s="369"/>
      <c r="E377" s="369"/>
      <c r="F377" s="369"/>
      <c r="G377" s="369"/>
      <c r="H377" s="369"/>
      <c r="I377" s="344">
        <f>IF(B377&gt;Allgemeines!$C$12,0,SUM(C377,E377,G377)-SUM(F377,H377))</f>
        <v>0</v>
      </c>
      <c r="J377" s="346">
        <f>IF(B377&gt;2020,HLOOKUP(Allgemeines!$C$12,$M$32:$S$600,ROW(B377)-31,FALSE)+IF(OR(B377=0,Allgemeines!$C$12&lt;B377),0,I377*1/20),0)</f>
        <v>0</v>
      </c>
      <c r="K377" s="346">
        <f>IF(B377&gt;2020,HLOOKUP(Allgemeines!$C$12,$M$32:$S$600,ROW(B377)-31,FALSE),0)</f>
        <v>0</v>
      </c>
      <c r="L377" s="346">
        <f>+IF(OR(B377=0,Allgemeines!$C$12&lt;B377,B377&lt;Allgemeines!$C$12-19),0,I377*1/20)</f>
        <v>0</v>
      </c>
      <c r="M377" s="346">
        <f t="shared" si="40"/>
        <v>0</v>
      </c>
      <c r="N377" s="346">
        <f t="shared" si="41"/>
        <v>0</v>
      </c>
      <c r="O377" s="346">
        <f t="shared" si="42"/>
        <v>0</v>
      </c>
      <c r="P377" s="346">
        <f t="shared" si="43"/>
        <v>0</v>
      </c>
      <c r="Q377" s="346">
        <f t="shared" si="44"/>
        <v>0</v>
      </c>
      <c r="R377" s="346">
        <f t="shared" si="45"/>
        <v>0</v>
      </c>
      <c r="S377" s="346">
        <f t="shared" si="46"/>
        <v>0</v>
      </c>
    </row>
    <row r="378" spans="1:19" x14ac:dyDescent="0.25">
      <c r="A378" s="369"/>
      <c r="B378" s="382"/>
      <c r="C378" s="369"/>
      <c r="D378" s="369"/>
      <c r="E378" s="369"/>
      <c r="F378" s="369"/>
      <c r="G378" s="369"/>
      <c r="H378" s="369"/>
      <c r="I378" s="344">
        <f>IF(B378&gt;Allgemeines!$C$12,0,SUM(C378,E378,G378)-SUM(F378,H378))</f>
        <v>0</v>
      </c>
      <c r="J378" s="346">
        <f>IF(B378&gt;2020,HLOOKUP(Allgemeines!$C$12,$M$32:$S$600,ROW(B378)-31,FALSE)+IF(OR(B378=0,Allgemeines!$C$12&lt;B378),0,I378*1/20),0)</f>
        <v>0</v>
      </c>
      <c r="K378" s="346">
        <f>IF(B378&gt;2020,HLOOKUP(Allgemeines!$C$12,$M$32:$S$600,ROW(B378)-31,FALSE),0)</f>
        <v>0</v>
      </c>
      <c r="L378" s="346">
        <f>+IF(OR(B378=0,Allgemeines!$C$12&lt;B378,B378&lt;Allgemeines!$C$12-19),0,I378*1/20)</f>
        <v>0</v>
      </c>
      <c r="M378" s="346">
        <f t="shared" si="40"/>
        <v>0</v>
      </c>
      <c r="N378" s="346">
        <f t="shared" si="41"/>
        <v>0</v>
      </c>
      <c r="O378" s="346">
        <f t="shared" si="42"/>
        <v>0</v>
      </c>
      <c r="P378" s="346">
        <f t="shared" si="43"/>
        <v>0</v>
      </c>
      <c r="Q378" s="346">
        <f t="shared" si="44"/>
        <v>0</v>
      </c>
      <c r="R378" s="346">
        <f t="shared" si="45"/>
        <v>0</v>
      </c>
      <c r="S378" s="346">
        <f t="shared" si="46"/>
        <v>0</v>
      </c>
    </row>
    <row r="379" spans="1:19" x14ac:dyDescent="0.25">
      <c r="A379" s="369"/>
      <c r="B379" s="382"/>
      <c r="C379" s="369"/>
      <c r="D379" s="369"/>
      <c r="E379" s="369"/>
      <c r="F379" s="369"/>
      <c r="G379" s="369"/>
      <c r="H379" s="369"/>
      <c r="I379" s="344">
        <f>IF(B379&gt;Allgemeines!$C$12,0,SUM(C379,E379,G379)-SUM(F379,H379))</f>
        <v>0</v>
      </c>
      <c r="J379" s="346">
        <f>IF(B379&gt;2020,HLOOKUP(Allgemeines!$C$12,$M$32:$S$600,ROW(B379)-31,FALSE)+IF(OR(B379=0,Allgemeines!$C$12&lt;B379),0,I379*1/20),0)</f>
        <v>0</v>
      </c>
      <c r="K379" s="346">
        <f>IF(B379&gt;2020,HLOOKUP(Allgemeines!$C$12,$M$32:$S$600,ROW(B379)-31,FALSE),0)</f>
        <v>0</v>
      </c>
      <c r="L379" s="346">
        <f>+IF(OR(B379=0,Allgemeines!$C$12&lt;B379,B379&lt;Allgemeines!$C$12-19),0,I379*1/20)</f>
        <v>0</v>
      </c>
      <c r="M379" s="346">
        <f t="shared" si="40"/>
        <v>0</v>
      </c>
      <c r="N379" s="346">
        <f t="shared" si="41"/>
        <v>0</v>
      </c>
      <c r="O379" s="346">
        <f t="shared" si="42"/>
        <v>0</v>
      </c>
      <c r="P379" s="346">
        <f t="shared" si="43"/>
        <v>0</v>
      </c>
      <c r="Q379" s="346">
        <f t="shared" si="44"/>
        <v>0</v>
      </c>
      <c r="R379" s="346">
        <f t="shared" si="45"/>
        <v>0</v>
      </c>
      <c r="S379" s="346">
        <f t="shared" si="46"/>
        <v>0</v>
      </c>
    </row>
    <row r="380" spans="1:19" x14ac:dyDescent="0.25">
      <c r="A380" s="369"/>
      <c r="B380" s="382"/>
      <c r="C380" s="369"/>
      <c r="D380" s="369"/>
      <c r="E380" s="369"/>
      <c r="F380" s="369"/>
      <c r="G380" s="369"/>
      <c r="H380" s="369"/>
      <c r="I380" s="344">
        <f>IF(B380&gt;Allgemeines!$C$12,0,SUM(C380,E380,G380)-SUM(F380,H380))</f>
        <v>0</v>
      </c>
      <c r="J380" s="346">
        <f>IF(B380&gt;2020,HLOOKUP(Allgemeines!$C$12,$M$32:$S$600,ROW(B380)-31,FALSE)+IF(OR(B380=0,Allgemeines!$C$12&lt;B380),0,I380*1/20),0)</f>
        <v>0</v>
      </c>
      <c r="K380" s="346">
        <f>IF(B380&gt;2020,HLOOKUP(Allgemeines!$C$12,$M$32:$S$600,ROW(B380)-31,FALSE),0)</f>
        <v>0</v>
      </c>
      <c r="L380" s="346">
        <f>+IF(OR(B380=0,Allgemeines!$C$12&lt;B380,B380&lt;Allgemeines!$C$12-19),0,I380*1/20)</f>
        <v>0</v>
      </c>
      <c r="M380" s="346">
        <f t="shared" si="40"/>
        <v>0</v>
      </c>
      <c r="N380" s="346">
        <f t="shared" si="41"/>
        <v>0</v>
      </c>
      <c r="O380" s="346">
        <f t="shared" si="42"/>
        <v>0</v>
      </c>
      <c r="P380" s="346">
        <f t="shared" si="43"/>
        <v>0</v>
      </c>
      <c r="Q380" s="346">
        <f t="shared" si="44"/>
        <v>0</v>
      </c>
      <c r="R380" s="346">
        <f t="shared" si="45"/>
        <v>0</v>
      </c>
      <c r="S380" s="346">
        <f t="shared" si="46"/>
        <v>0</v>
      </c>
    </row>
    <row r="381" spans="1:19" x14ac:dyDescent="0.25">
      <c r="A381" s="369"/>
      <c r="B381" s="382"/>
      <c r="C381" s="369"/>
      <c r="D381" s="369"/>
      <c r="E381" s="369"/>
      <c r="F381" s="369"/>
      <c r="G381" s="369"/>
      <c r="H381" s="369"/>
      <c r="I381" s="344">
        <f>IF(B381&gt;Allgemeines!$C$12,0,SUM(C381,E381,G381)-SUM(F381,H381))</f>
        <v>0</v>
      </c>
      <c r="J381" s="346">
        <f>IF(B381&gt;2020,HLOOKUP(Allgemeines!$C$12,$M$32:$S$600,ROW(B381)-31,FALSE)+IF(OR(B381=0,Allgemeines!$C$12&lt;B381),0,I381*1/20),0)</f>
        <v>0</v>
      </c>
      <c r="K381" s="346">
        <f>IF(B381&gt;2020,HLOOKUP(Allgemeines!$C$12,$M$32:$S$600,ROW(B381)-31,FALSE),0)</f>
        <v>0</v>
      </c>
      <c r="L381" s="346">
        <f>+IF(OR(B381=0,Allgemeines!$C$12&lt;B381,B381&lt;Allgemeines!$C$12-19),0,I381*1/20)</f>
        <v>0</v>
      </c>
      <c r="M381" s="346">
        <f t="shared" si="40"/>
        <v>0</v>
      </c>
      <c r="N381" s="346">
        <f t="shared" si="41"/>
        <v>0</v>
      </c>
      <c r="O381" s="346">
        <f t="shared" si="42"/>
        <v>0</v>
      </c>
      <c r="P381" s="346">
        <f t="shared" si="43"/>
        <v>0</v>
      </c>
      <c r="Q381" s="346">
        <f t="shared" si="44"/>
        <v>0</v>
      </c>
      <c r="R381" s="346">
        <f t="shared" si="45"/>
        <v>0</v>
      </c>
      <c r="S381" s="346">
        <f t="shared" si="46"/>
        <v>0</v>
      </c>
    </row>
    <row r="382" spans="1:19" x14ac:dyDescent="0.25">
      <c r="A382" s="369"/>
      <c r="B382" s="382"/>
      <c r="C382" s="369"/>
      <c r="D382" s="369"/>
      <c r="E382" s="369"/>
      <c r="F382" s="369"/>
      <c r="G382" s="369"/>
      <c r="H382" s="369"/>
      <c r="I382" s="344">
        <f>IF(B382&gt;Allgemeines!$C$12,0,SUM(C382,E382,G382)-SUM(F382,H382))</f>
        <v>0</v>
      </c>
      <c r="J382" s="346">
        <f>IF(B382&gt;2020,HLOOKUP(Allgemeines!$C$12,$M$32:$S$600,ROW(B382)-31,FALSE)+IF(OR(B382=0,Allgemeines!$C$12&lt;B382),0,I382*1/20),0)</f>
        <v>0</v>
      </c>
      <c r="K382" s="346">
        <f>IF(B382&gt;2020,HLOOKUP(Allgemeines!$C$12,$M$32:$S$600,ROW(B382)-31,FALSE),0)</f>
        <v>0</v>
      </c>
      <c r="L382" s="346">
        <f>+IF(OR(B382=0,Allgemeines!$C$12&lt;B382,B382&lt;Allgemeines!$C$12-19),0,I382*1/20)</f>
        <v>0</v>
      </c>
      <c r="M382" s="346">
        <f t="shared" si="40"/>
        <v>0</v>
      </c>
      <c r="N382" s="346">
        <f t="shared" si="41"/>
        <v>0</v>
      </c>
      <c r="O382" s="346">
        <f t="shared" si="42"/>
        <v>0</v>
      </c>
      <c r="P382" s="346">
        <f t="shared" si="43"/>
        <v>0</v>
      </c>
      <c r="Q382" s="346">
        <f t="shared" si="44"/>
        <v>0</v>
      </c>
      <c r="R382" s="346">
        <f t="shared" si="45"/>
        <v>0</v>
      </c>
      <c r="S382" s="346">
        <f t="shared" si="46"/>
        <v>0</v>
      </c>
    </row>
    <row r="383" spans="1:19" x14ac:dyDescent="0.25">
      <c r="A383" s="369"/>
      <c r="B383" s="382"/>
      <c r="C383" s="369"/>
      <c r="D383" s="369"/>
      <c r="E383" s="369"/>
      <c r="F383" s="369"/>
      <c r="G383" s="369"/>
      <c r="H383" s="369"/>
      <c r="I383" s="344">
        <f>IF(B383&gt;Allgemeines!$C$12,0,SUM(C383,E383,G383)-SUM(F383,H383))</f>
        <v>0</v>
      </c>
      <c r="J383" s="346">
        <f>IF(B383&gt;2020,HLOOKUP(Allgemeines!$C$12,$M$32:$S$600,ROW(B383)-31,FALSE)+IF(OR(B383=0,Allgemeines!$C$12&lt;B383),0,I383*1/20),0)</f>
        <v>0</v>
      </c>
      <c r="K383" s="346">
        <f>IF(B383&gt;2020,HLOOKUP(Allgemeines!$C$12,$M$32:$S$600,ROW(B383)-31,FALSE),0)</f>
        <v>0</v>
      </c>
      <c r="L383" s="346">
        <f>+IF(OR(B383=0,Allgemeines!$C$12&lt;B383,B383&lt;Allgemeines!$C$12-19),0,I383*1/20)</f>
        <v>0</v>
      </c>
      <c r="M383" s="346">
        <f t="shared" si="40"/>
        <v>0</v>
      </c>
      <c r="N383" s="346">
        <f t="shared" si="41"/>
        <v>0</v>
      </c>
      <c r="O383" s="346">
        <f t="shared" si="42"/>
        <v>0</v>
      </c>
      <c r="P383" s="346">
        <f t="shared" si="43"/>
        <v>0</v>
      </c>
      <c r="Q383" s="346">
        <f t="shared" si="44"/>
        <v>0</v>
      </c>
      <c r="R383" s="346">
        <f t="shared" si="45"/>
        <v>0</v>
      </c>
      <c r="S383" s="346">
        <f t="shared" si="46"/>
        <v>0</v>
      </c>
    </row>
    <row r="384" spans="1:19" x14ac:dyDescent="0.25">
      <c r="A384" s="369"/>
      <c r="B384" s="382"/>
      <c r="C384" s="369"/>
      <c r="D384" s="369"/>
      <c r="E384" s="369"/>
      <c r="F384" s="369"/>
      <c r="G384" s="369"/>
      <c r="H384" s="369"/>
      <c r="I384" s="344">
        <f>IF(B384&gt;Allgemeines!$C$12,0,SUM(C384,E384,G384)-SUM(F384,H384))</f>
        <v>0</v>
      </c>
      <c r="J384" s="346">
        <f>IF(B384&gt;2020,HLOOKUP(Allgemeines!$C$12,$M$32:$S$600,ROW(B384)-31,FALSE)+IF(OR(B384=0,Allgemeines!$C$12&lt;B384),0,I384*1/20),0)</f>
        <v>0</v>
      </c>
      <c r="K384" s="346">
        <f>IF(B384&gt;2020,HLOOKUP(Allgemeines!$C$12,$M$32:$S$600,ROW(B384)-31,FALSE),0)</f>
        <v>0</v>
      </c>
      <c r="L384" s="346">
        <f>+IF(OR(B384=0,Allgemeines!$C$12&lt;B384,B384&lt;Allgemeines!$C$12-19),0,I384*1/20)</f>
        <v>0</v>
      </c>
      <c r="M384" s="346">
        <f t="shared" si="40"/>
        <v>0</v>
      </c>
      <c r="N384" s="346">
        <f t="shared" si="41"/>
        <v>0</v>
      </c>
      <c r="O384" s="346">
        <f t="shared" si="42"/>
        <v>0</v>
      </c>
      <c r="P384" s="346">
        <f t="shared" si="43"/>
        <v>0</v>
      </c>
      <c r="Q384" s="346">
        <f t="shared" si="44"/>
        <v>0</v>
      </c>
      <c r="R384" s="346">
        <f t="shared" si="45"/>
        <v>0</v>
      </c>
      <c r="S384" s="346">
        <f t="shared" si="46"/>
        <v>0</v>
      </c>
    </row>
    <row r="385" spans="1:19" x14ac:dyDescent="0.25">
      <c r="A385" s="369"/>
      <c r="B385" s="382"/>
      <c r="C385" s="369"/>
      <c r="D385" s="369"/>
      <c r="E385" s="369"/>
      <c r="F385" s="369"/>
      <c r="G385" s="369"/>
      <c r="H385" s="369"/>
      <c r="I385" s="344">
        <f>IF(B385&gt;Allgemeines!$C$12,0,SUM(C385,E385,G385)-SUM(F385,H385))</f>
        <v>0</v>
      </c>
      <c r="J385" s="346">
        <f>IF(B385&gt;2020,HLOOKUP(Allgemeines!$C$12,$M$32:$S$600,ROW(B385)-31,FALSE)+IF(OR(B385=0,Allgemeines!$C$12&lt;B385),0,I385*1/20),0)</f>
        <v>0</v>
      </c>
      <c r="K385" s="346">
        <f>IF(B385&gt;2020,HLOOKUP(Allgemeines!$C$12,$M$32:$S$600,ROW(B385)-31,FALSE),0)</f>
        <v>0</v>
      </c>
      <c r="L385" s="346">
        <f>+IF(OR(B385=0,Allgemeines!$C$12&lt;B385,B385&lt;Allgemeines!$C$12-19),0,I385*1/20)</f>
        <v>0</v>
      </c>
      <c r="M385" s="346">
        <f t="shared" si="40"/>
        <v>0</v>
      </c>
      <c r="N385" s="346">
        <f t="shared" si="41"/>
        <v>0</v>
      </c>
      <c r="O385" s="346">
        <f t="shared" si="42"/>
        <v>0</v>
      </c>
      <c r="P385" s="346">
        <f t="shared" si="43"/>
        <v>0</v>
      </c>
      <c r="Q385" s="346">
        <f t="shared" si="44"/>
        <v>0</v>
      </c>
      <c r="R385" s="346">
        <f t="shared" si="45"/>
        <v>0</v>
      </c>
      <c r="S385" s="346">
        <f t="shared" si="46"/>
        <v>0</v>
      </c>
    </row>
    <row r="386" spans="1:19" x14ac:dyDescent="0.25">
      <c r="A386" s="369"/>
      <c r="B386" s="382"/>
      <c r="C386" s="369"/>
      <c r="D386" s="369"/>
      <c r="E386" s="369"/>
      <c r="F386" s="369"/>
      <c r="G386" s="369"/>
      <c r="H386" s="369"/>
      <c r="I386" s="344">
        <f>IF(B386&gt;Allgemeines!$C$12,0,SUM(C386,E386,G386)-SUM(F386,H386))</f>
        <v>0</v>
      </c>
      <c r="J386" s="346">
        <f>IF(B386&gt;2020,HLOOKUP(Allgemeines!$C$12,$M$32:$S$600,ROW(B386)-31,FALSE)+IF(OR(B386=0,Allgemeines!$C$12&lt;B386),0,I386*1/20),0)</f>
        <v>0</v>
      </c>
      <c r="K386" s="346">
        <f>IF(B386&gt;2020,HLOOKUP(Allgemeines!$C$12,$M$32:$S$600,ROW(B386)-31,FALSE),0)</f>
        <v>0</v>
      </c>
      <c r="L386" s="346">
        <f>+IF(OR(B386=0,Allgemeines!$C$12&lt;B386,B386&lt;Allgemeines!$C$12-19),0,I386*1/20)</f>
        <v>0</v>
      </c>
      <c r="M386" s="346">
        <f t="shared" si="40"/>
        <v>0</v>
      </c>
      <c r="N386" s="346">
        <f t="shared" si="41"/>
        <v>0</v>
      </c>
      <c r="O386" s="346">
        <f t="shared" si="42"/>
        <v>0</v>
      </c>
      <c r="P386" s="346">
        <f t="shared" si="43"/>
        <v>0</v>
      </c>
      <c r="Q386" s="346">
        <f t="shared" si="44"/>
        <v>0</v>
      </c>
      <c r="R386" s="346">
        <f t="shared" si="45"/>
        <v>0</v>
      </c>
      <c r="S386" s="346">
        <f t="shared" si="46"/>
        <v>0</v>
      </c>
    </row>
    <row r="387" spans="1:19" x14ac:dyDescent="0.25">
      <c r="A387" s="369"/>
      <c r="B387" s="382"/>
      <c r="C387" s="369"/>
      <c r="D387" s="369"/>
      <c r="E387" s="369"/>
      <c r="F387" s="369"/>
      <c r="G387" s="369"/>
      <c r="H387" s="369"/>
      <c r="I387" s="344">
        <f>IF(B387&gt;Allgemeines!$C$12,0,SUM(C387,E387,G387)-SUM(F387,H387))</f>
        <v>0</v>
      </c>
      <c r="J387" s="346">
        <f>IF(B387&gt;2020,HLOOKUP(Allgemeines!$C$12,$M$32:$S$600,ROW(B387)-31,FALSE)+IF(OR(B387=0,Allgemeines!$C$12&lt;B387),0,I387*1/20),0)</f>
        <v>0</v>
      </c>
      <c r="K387" s="346">
        <f>IF(B387&gt;2020,HLOOKUP(Allgemeines!$C$12,$M$32:$S$600,ROW(B387)-31,FALSE),0)</f>
        <v>0</v>
      </c>
      <c r="L387" s="346">
        <f>+IF(OR(B387=0,Allgemeines!$C$12&lt;B387,B387&lt;Allgemeines!$C$12-19),0,I387*1/20)</f>
        <v>0</v>
      </c>
      <c r="M387" s="346">
        <f t="shared" si="40"/>
        <v>0</v>
      </c>
      <c r="N387" s="346">
        <f t="shared" si="41"/>
        <v>0</v>
      </c>
      <c r="O387" s="346">
        <f t="shared" si="42"/>
        <v>0</v>
      </c>
      <c r="P387" s="346">
        <f t="shared" si="43"/>
        <v>0</v>
      </c>
      <c r="Q387" s="346">
        <f t="shared" si="44"/>
        <v>0</v>
      </c>
      <c r="R387" s="346">
        <f t="shared" si="45"/>
        <v>0</v>
      </c>
      <c r="S387" s="346">
        <f t="shared" si="46"/>
        <v>0</v>
      </c>
    </row>
    <row r="388" spans="1:19" x14ac:dyDescent="0.25">
      <c r="A388" s="369"/>
      <c r="B388" s="382"/>
      <c r="C388" s="369"/>
      <c r="D388" s="369"/>
      <c r="E388" s="369"/>
      <c r="F388" s="369"/>
      <c r="G388" s="369"/>
      <c r="H388" s="369"/>
      <c r="I388" s="344">
        <f>IF(B388&gt;Allgemeines!$C$12,0,SUM(C388,E388,G388)-SUM(F388,H388))</f>
        <v>0</v>
      </c>
      <c r="J388" s="346">
        <f>IF(B388&gt;2020,HLOOKUP(Allgemeines!$C$12,$M$32:$S$600,ROW(B388)-31,FALSE)+IF(OR(B388=0,Allgemeines!$C$12&lt;B388),0,I388*1/20),0)</f>
        <v>0</v>
      </c>
      <c r="K388" s="346">
        <f>IF(B388&gt;2020,HLOOKUP(Allgemeines!$C$12,$M$32:$S$600,ROW(B388)-31,FALSE),0)</f>
        <v>0</v>
      </c>
      <c r="L388" s="346">
        <f>+IF(OR(B388=0,Allgemeines!$C$12&lt;B388,B388&lt;Allgemeines!$C$12-19),0,I388*1/20)</f>
        <v>0</v>
      </c>
      <c r="M388" s="346">
        <f t="shared" si="40"/>
        <v>0</v>
      </c>
      <c r="N388" s="346">
        <f t="shared" si="41"/>
        <v>0</v>
      </c>
      <c r="O388" s="346">
        <f t="shared" si="42"/>
        <v>0</v>
      </c>
      <c r="P388" s="346">
        <f t="shared" si="43"/>
        <v>0</v>
      </c>
      <c r="Q388" s="346">
        <f t="shared" si="44"/>
        <v>0</v>
      </c>
      <c r="R388" s="346">
        <f t="shared" si="45"/>
        <v>0</v>
      </c>
      <c r="S388" s="346">
        <f t="shared" si="46"/>
        <v>0</v>
      </c>
    </row>
    <row r="389" spans="1:19" x14ac:dyDescent="0.25">
      <c r="A389" s="369"/>
      <c r="B389" s="382"/>
      <c r="C389" s="369"/>
      <c r="D389" s="369"/>
      <c r="E389" s="369"/>
      <c r="F389" s="369"/>
      <c r="G389" s="369"/>
      <c r="H389" s="369"/>
      <c r="I389" s="344">
        <f>IF(B389&gt;Allgemeines!$C$12,0,SUM(C389,E389,G389)-SUM(F389,H389))</f>
        <v>0</v>
      </c>
      <c r="J389" s="346">
        <f>IF(B389&gt;2020,HLOOKUP(Allgemeines!$C$12,$M$32:$S$600,ROW(B389)-31,FALSE)+IF(OR(B389=0,Allgemeines!$C$12&lt;B389),0,I389*1/20),0)</f>
        <v>0</v>
      </c>
      <c r="K389" s="346">
        <f>IF(B389&gt;2020,HLOOKUP(Allgemeines!$C$12,$M$32:$S$600,ROW(B389)-31,FALSE),0)</f>
        <v>0</v>
      </c>
      <c r="L389" s="346">
        <f>+IF(OR(B389=0,Allgemeines!$C$12&lt;B389,B389&lt;Allgemeines!$C$12-19),0,I389*1/20)</f>
        <v>0</v>
      </c>
      <c r="M389" s="346">
        <f t="shared" si="40"/>
        <v>0</v>
      </c>
      <c r="N389" s="346">
        <f t="shared" si="41"/>
        <v>0</v>
      </c>
      <c r="O389" s="346">
        <f t="shared" si="42"/>
        <v>0</v>
      </c>
      <c r="P389" s="346">
        <f t="shared" si="43"/>
        <v>0</v>
      </c>
      <c r="Q389" s="346">
        <f t="shared" si="44"/>
        <v>0</v>
      </c>
      <c r="R389" s="346">
        <f t="shared" si="45"/>
        <v>0</v>
      </c>
      <c r="S389" s="346">
        <f t="shared" si="46"/>
        <v>0</v>
      </c>
    </row>
    <row r="390" spans="1:19" x14ac:dyDescent="0.25">
      <c r="A390" s="369"/>
      <c r="B390" s="382"/>
      <c r="C390" s="369"/>
      <c r="D390" s="369"/>
      <c r="E390" s="369"/>
      <c r="F390" s="369"/>
      <c r="G390" s="369"/>
      <c r="H390" s="369"/>
      <c r="I390" s="344">
        <f>IF(B390&gt;Allgemeines!$C$12,0,SUM(C390,E390,G390)-SUM(F390,H390))</f>
        <v>0</v>
      </c>
      <c r="J390" s="346">
        <f>IF(B390&gt;2020,HLOOKUP(Allgemeines!$C$12,$M$32:$S$600,ROW(B390)-31,FALSE)+IF(OR(B390=0,Allgemeines!$C$12&lt;B390),0,I390*1/20),0)</f>
        <v>0</v>
      </c>
      <c r="K390" s="346">
        <f>IF(B390&gt;2020,HLOOKUP(Allgemeines!$C$12,$M$32:$S$600,ROW(B390)-31,FALSE),0)</f>
        <v>0</v>
      </c>
      <c r="L390" s="346">
        <f>+IF(OR(B390=0,Allgemeines!$C$12&lt;B390,B390&lt;Allgemeines!$C$12-19),0,I390*1/20)</f>
        <v>0</v>
      </c>
      <c r="M390" s="346">
        <f t="shared" si="40"/>
        <v>0</v>
      </c>
      <c r="N390" s="346">
        <f t="shared" si="41"/>
        <v>0</v>
      </c>
      <c r="O390" s="346">
        <f t="shared" si="42"/>
        <v>0</v>
      </c>
      <c r="P390" s="346">
        <f t="shared" si="43"/>
        <v>0</v>
      </c>
      <c r="Q390" s="346">
        <f t="shared" si="44"/>
        <v>0</v>
      </c>
      <c r="R390" s="346">
        <f t="shared" si="45"/>
        <v>0</v>
      </c>
      <c r="S390" s="346">
        <f t="shared" si="46"/>
        <v>0</v>
      </c>
    </row>
    <row r="391" spans="1:19" x14ac:dyDescent="0.25">
      <c r="A391" s="369"/>
      <c r="B391" s="382"/>
      <c r="C391" s="369"/>
      <c r="D391" s="369"/>
      <c r="E391" s="369"/>
      <c r="F391" s="369"/>
      <c r="G391" s="369"/>
      <c r="H391" s="369"/>
      <c r="I391" s="344">
        <f>IF(B391&gt;Allgemeines!$C$12,0,SUM(C391,E391,G391)-SUM(F391,H391))</f>
        <v>0</v>
      </c>
      <c r="J391" s="346">
        <f>IF(B391&gt;2020,HLOOKUP(Allgemeines!$C$12,$M$32:$S$600,ROW(B391)-31,FALSE)+IF(OR(B391=0,Allgemeines!$C$12&lt;B391),0,I391*1/20),0)</f>
        <v>0</v>
      </c>
      <c r="K391" s="346">
        <f>IF(B391&gt;2020,HLOOKUP(Allgemeines!$C$12,$M$32:$S$600,ROW(B391)-31,FALSE),0)</f>
        <v>0</v>
      </c>
      <c r="L391" s="346">
        <f>+IF(OR(B391=0,Allgemeines!$C$12&lt;B391,B391&lt;Allgemeines!$C$12-19),0,I391*1/20)</f>
        <v>0</v>
      </c>
      <c r="M391" s="346">
        <f t="shared" si="40"/>
        <v>0</v>
      </c>
      <c r="N391" s="346">
        <f t="shared" si="41"/>
        <v>0</v>
      </c>
      <c r="O391" s="346">
        <f t="shared" si="42"/>
        <v>0</v>
      </c>
      <c r="P391" s="346">
        <f t="shared" si="43"/>
        <v>0</v>
      </c>
      <c r="Q391" s="346">
        <f t="shared" si="44"/>
        <v>0</v>
      </c>
      <c r="R391" s="346">
        <f t="shared" si="45"/>
        <v>0</v>
      </c>
      <c r="S391" s="346">
        <f t="shared" si="46"/>
        <v>0</v>
      </c>
    </row>
    <row r="392" spans="1:19" x14ac:dyDescent="0.25">
      <c r="A392" s="369"/>
      <c r="B392" s="382"/>
      <c r="C392" s="369"/>
      <c r="D392" s="369"/>
      <c r="E392" s="369"/>
      <c r="F392" s="369"/>
      <c r="G392" s="369"/>
      <c r="H392" s="369"/>
      <c r="I392" s="344">
        <f>IF(B392&gt;Allgemeines!$C$12,0,SUM(C392,E392,G392)-SUM(F392,H392))</f>
        <v>0</v>
      </c>
      <c r="J392" s="346">
        <f>IF(B392&gt;2020,HLOOKUP(Allgemeines!$C$12,$M$32:$S$600,ROW(B392)-31,FALSE)+IF(OR(B392=0,Allgemeines!$C$12&lt;B392),0,I392*1/20),0)</f>
        <v>0</v>
      </c>
      <c r="K392" s="346">
        <f>IF(B392&gt;2020,HLOOKUP(Allgemeines!$C$12,$M$32:$S$600,ROW(B392)-31,FALSE),0)</f>
        <v>0</v>
      </c>
      <c r="L392" s="346">
        <f>+IF(OR(B392=0,Allgemeines!$C$12&lt;B392,B392&lt;Allgemeines!$C$12-19),0,I392*1/20)</f>
        <v>0</v>
      </c>
      <c r="M392" s="346">
        <f t="shared" si="40"/>
        <v>0</v>
      </c>
      <c r="N392" s="346">
        <f t="shared" si="41"/>
        <v>0</v>
      </c>
      <c r="O392" s="346">
        <f t="shared" si="42"/>
        <v>0</v>
      </c>
      <c r="P392" s="346">
        <f t="shared" si="43"/>
        <v>0</v>
      </c>
      <c r="Q392" s="346">
        <f t="shared" si="44"/>
        <v>0</v>
      </c>
      <c r="R392" s="346">
        <f t="shared" si="45"/>
        <v>0</v>
      </c>
      <c r="S392" s="346">
        <f t="shared" si="46"/>
        <v>0</v>
      </c>
    </row>
    <row r="393" spans="1:19" x14ac:dyDescent="0.25">
      <c r="A393" s="369"/>
      <c r="B393" s="382"/>
      <c r="C393" s="369"/>
      <c r="D393" s="369"/>
      <c r="E393" s="369"/>
      <c r="F393" s="369"/>
      <c r="G393" s="369"/>
      <c r="H393" s="369"/>
      <c r="I393" s="344">
        <f>IF(B393&gt;Allgemeines!$C$12,0,SUM(C393,E393,G393)-SUM(F393,H393))</f>
        <v>0</v>
      </c>
      <c r="J393" s="346">
        <f>IF(B393&gt;2020,HLOOKUP(Allgemeines!$C$12,$M$32:$S$600,ROW(B393)-31,FALSE)+IF(OR(B393=0,Allgemeines!$C$12&lt;B393),0,I393*1/20),0)</f>
        <v>0</v>
      </c>
      <c r="K393" s="346">
        <f>IF(B393&gt;2020,HLOOKUP(Allgemeines!$C$12,$M$32:$S$600,ROW(B393)-31,FALSE),0)</f>
        <v>0</v>
      </c>
      <c r="L393" s="346">
        <f>+IF(OR(B393=0,Allgemeines!$C$12&lt;B393,B393&lt;Allgemeines!$C$12-19),0,I393*1/20)</f>
        <v>0</v>
      </c>
      <c r="M393" s="346">
        <f t="shared" si="40"/>
        <v>0</v>
      </c>
      <c r="N393" s="346">
        <f t="shared" si="41"/>
        <v>0</v>
      </c>
      <c r="O393" s="346">
        <f t="shared" si="42"/>
        <v>0</v>
      </c>
      <c r="P393" s="346">
        <f t="shared" si="43"/>
        <v>0</v>
      </c>
      <c r="Q393" s="346">
        <f t="shared" si="44"/>
        <v>0</v>
      </c>
      <c r="R393" s="346">
        <f t="shared" si="45"/>
        <v>0</v>
      </c>
      <c r="S393" s="346">
        <f t="shared" si="46"/>
        <v>0</v>
      </c>
    </row>
    <row r="394" spans="1:19" x14ac:dyDescent="0.25">
      <c r="A394" s="369"/>
      <c r="B394" s="382"/>
      <c r="C394" s="369"/>
      <c r="D394" s="369"/>
      <c r="E394" s="369"/>
      <c r="F394" s="369"/>
      <c r="G394" s="369"/>
      <c r="H394" s="369"/>
      <c r="I394" s="344">
        <f>IF(B394&gt;Allgemeines!$C$12,0,SUM(C394,E394,G394)-SUM(F394,H394))</f>
        <v>0</v>
      </c>
      <c r="J394" s="346">
        <f>IF(B394&gt;2020,HLOOKUP(Allgemeines!$C$12,$M$32:$S$600,ROW(B394)-31,FALSE)+IF(OR(B394=0,Allgemeines!$C$12&lt;B394),0,I394*1/20),0)</f>
        <v>0</v>
      </c>
      <c r="K394" s="346">
        <f>IF(B394&gt;2020,HLOOKUP(Allgemeines!$C$12,$M$32:$S$600,ROW(B394)-31,FALSE),0)</f>
        <v>0</v>
      </c>
      <c r="L394" s="346">
        <f>+IF(OR(B394=0,Allgemeines!$C$12&lt;B394,B394&lt;Allgemeines!$C$12-19),0,I394*1/20)</f>
        <v>0</v>
      </c>
      <c r="M394" s="346">
        <f t="shared" si="40"/>
        <v>0</v>
      </c>
      <c r="N394" s="346">
        <f t="shared" si="41"/>
        <v>0</v>
      </c>
      <c r="O394" s="346">
        <f t="shared" si="42"/>
        <v>0</v>
      </c>
      <c r="P394" s="346">
        <f t="shared" si="43"/>
        <v>0</v>
      </c>
      <c r="Q394" s="346">
        <f t="shared" si="44"/>
        <v>0</v>
      </c>
      <c r="R394" s="346">
        <f t="shared" si="45"/>
        <v>0</v>
      </c>
      <c r="S394" s="346">
        <f t="shared" si="46"/>
        <v>0</v>
      </c>
    </row>
    <row r="395" spans="1:19" x14ac:dyDescent="0.25">
      <c r="A395" s="369"/>
      <c r="B395" s="382"/>
      <c r="C395" s="369"/>
      <c r="D395" s="369"/>
      <c r="E395" s="369"/>
      <c r="F395" s="369"/>
      <c r="G395" s="369"/>
      <c r="H395" s="369"/>
      <c r="I395" s="344">
        <f>IF(B395&gt;Allgemeines!$C$12,0,SUM(C395,E395,G395)-SUM(F395,H395))</f>
        <v>0</v>
      </c>
      <c r="J395" s="346">
        <f>IF(B395&gt;2020,HLOOKUP(Allgemeines!$C$12,$M$32:$S$600,ROW(B395)-31,FALSE)+IF(OR(B395=0,Allgemeines!$C$12&lt;B395),0,I395*1/20),0)</f>
        <v>0</v>
      </c>
      <c r="K395" s="346">
        <f>IF(B395&gt;2020,HLOOKUP(Allgemeines!$C$12,$M$32:$S$600,ROW(B395)-31,FALSE),0)</f>
        <v>0</v>
      </c>
      <c r="L395" s="346">
        <f>+IF(OR(B395=0,Allgemeines!$C$12&lt;B395,B395&lt;Allgemeines!$C$12-19),0,I395*1/20)</f>
        <v>0</v>
      </c>
      <c r="M395" s="346">
        <f t="shared" si="40"/>
        <v>0</v>
      </c>
      <c r="N395" s="346">
        <f t="shared" si="41"/>
        <v>0</v>
      </c>
      <c r="O395" s="346">
        <f t="shared" si="42"/>
        <v>0</v>
      </c>
      <c r="P395" s="346">
        <f t="shared" si="43"/>
        <v>0</v>
      </c>
      <c r="Q395" s="346">
        <f t="shared" si="44"/>
        <v>0</v>
      </c>
      <c r="R395" s="346">
        <f t="shared" si="45"/>
        <v>0</v>
      </c>
      <c r="S395" s="346">
        <f t="shared" si="46"/>
        <v>0</v>
      </c>
    </row>
    <row r="396" spans="1:19" x14ac:dyDescent="0.25">
      <c r="A396" s="369"/>
      <c r="B396" s="382"/>
      <c r="C396" s="369"/>
      <c r="D396" s="369"/>
      <c r="E396" s="369"/>
      <c r="F396" s="369"/>
      <c r="G396" s="369"/>
      <c r="H396" s="369"/>
      <c r="I396" s="344">
        <f>IF(B396&gt;Allgemeines!$C$12,0,SUM(C396,E396,G396)-SUM(F396,H396))</f>
        <v>0</v>
      </c>
      <c r="J396" s="346">
        <f>IF(B396&gt;2020,HLOOKUP(Allgemeines!$C$12,$M$32:$S$600,ROW(B396)-31,FALSE)+IF(OR(B396=0,Allgemeines!$C$12&lt;B396),0,I396*1/20),0)</f>
        <v>0</v>
      </c>
      <c r="K396" s="346">
        <f>IF(B396&gt;2020,HLOOKUP(Allgemeines!$C$12,$M$32:$S$600,ROW(B396)-31,FALSE),0)</f>
        <v>0</v>
      </c>
      <c r="L396" s="346">
        <f>+IF(OR(B396=0,Allgemeines!$C$12&lt;B396,B396&lt;Allgemeines!$C$12-19),0,I396*1/20)</f>
        <v>0</v>
      </c>
      <c r="M396" s="346">
        <f t="shared" si="40"/>
        <v>0</v>
      </c>
      <c r="N396" s="346">
        <f t="shared" si="41"/>
        <v>0</v>
      </c>
      <c r="O396" s="346">
        <f t="shared" si="42"/>
        <v>0</v>
      </c>
      <c r="P396" s="346">
        <f t="shared" si="43"/>
        <v>0</v>
      </c>
      <c r="Q396" s="346">
        <f t="shared" si="44"/>
        <v>0</v>
      </c>
      <c r="R396" s="346">
        <f t="shared" si="45"/>
        <v>0</v>
      </c>
      <c r="S396" s="346">
        <f t="shared" si="46"/>
        <v>0</v>
      </c>
    </row>
    <row r="397" spans="1:19" x14ac:dyDescent="0.25">
      <c r="A397" s="369"/>
      <c r="B397" s="382"/>
      <c r="C397" s="369"/>
      <c r="D397" s="369"/>
      <c r="E397" s="369"/>
      <c r="F397" s="369"/>
      <c r="G397" s="369"/>
      <c r="H397" s="369"/>
      <c r="I397" s="344">
        <f>IF(B397&gt;Allgemeines!$C$12,0,SUM(C397,E397,G397)-SUM(F397,H397))</f>
        <v>0</v>
      </c>
      <c r="J397" s="346">
        <f>IF(B397&gt;2020,HLOOKUP(Allgemeines!$C$12,$M$32:$S$600,ROW(B397)-31,FALSE)+IF(OR(B397=0,Allgemeines!$C$12&lt;B397),0,I397*1/20),0)</f>
        <v>0</v>
      </c>
      <c r="K397" s="346">
        <f>IF(B397&gt;2020,HLOOKUP(Allgemeines!$C$12,$M$32:$S$600,ROW(B397)-31,FALSE),0)</f>
        <v>0</v>
      </c>
      <c r="L397" s="346">
        <f>+IF(OR(B397=0,Allgemeines!$C$12&lt;B397,B397&lt;Allgemeines!$C$12-19),0,I397*1/20)</f>
        <v>0</v>
      </c>
      <c r="M397" s="346">
        <f t="shared" si="40"/>
        <v>0</v>
      </c>
      <c r="N397" s="346">
        <f t="shared" si="41"/>
        <v>0</v>
      </c>
      <c r="O397" s="346">
        <f t="shared" si="42"/>
        <v>0</v>
      </c>
      <c r="P397" s="346">
        <f t="shared" si="43"/>
        <v>0</v>
      </c>
      <c r="Q397" s="346">
        <f t="shared" si="44"/>
        <v>0</v>
      </c>
      <c r="R397" s="346">
        <f t="shared" si="45"/>
        <v>0</v>
      </c>
      <c r="S397" s="346">
        <f t="shared" si="46"/>
        <v>0</v>
      </c>
    </row>
    <row r="398" spans="1:19" x14ac:dyDescent="0.25">
      <c r="A398" s="369"/>
      <c r="B398" s="382"/>
      <c r="C398" s="369"/>
      <c r="D398" s="369"/>
      <c r="E398" s="369"/>
      <c r="F398" s="369"/>
      <c r="G398" s="369"/>
      <c r="H398" s="369"/>
      <c r="I398" s="344">
        <f>IF(B398&gt;Allgemeines!$C$12,0,SUM(C398,E398,G398)-SUM(F398,H398))</f>
        <v>0</v>
      </c>
      <c r="J398" s="346">
        <f>IF(B398&gt;2020,HLOOKUP(Allgemeines!$C$12,$M$32:$S$600,ROW(B398)-31,FALSE)+IF(OR(B398=0,Allgemeines!$C$12&lt;B398),0,I398*1/20),0)</f>
        <v>0</v>
      </c>
      <c r="K398" s="346">
        <f>IF(B398&gt;2020,HLOOKUP(Allgemeines!$C$12,$M$32:$S$600,ROW(B398)-31,FALSE),0)</f>
        <v>0</v>
      </c>
      <c r="L398" s="346">
        <f>+IF(OR(B398=0,Allgemeines!$C$12&lt;B398,B398&lt;Allgemeines!$C$12-19),0,I398*1/20)</f>
        <v>0</v>
      </c>
      <c r="M398" s="346">
        <f t="shared" si="40"/>
        <v>0</v>
      </c>
      <c r="N398" s="346">
        <f t="shared" si="41"/>
        <v>0</v>
      </c>
      <c r="O398" s="346">
        <f t="shared" si="42"/>
        <v>0</v>
      </c>
      <c r="P398" s="346">
        <f t="shared" si="43"/>
        <v>0</v>
      </c>
      <c r="Q398" s="346">
        <f t="shared" si="44"/>
        <v>0</v>
      </c>
      <c r="R398" s="346">
        <f t="shared" si="45"/>
        <v>0</v>
      </c>
      <c r="S398" s="346">
        <f t="shared" si="46"/>
        <v>0</v>
      </c>
    </row>
    <row r="399" spans="1:19" x14ac:dyDescent="0.25">
      <c r="A399" s="369"/>
      <c r="B399" s="382"/>
      <c r="C399" s="369"/>
      <c r="D399" s="369"/>
      <c r="E399" s="369"/>
      <c r="F399" s="369"/>
      <c r="G399" s="369"/>
      <c r="H399" s="369"/>
      <c r="I399" s="344">
        <f>IF(B399&gt;Allgemeines!$C$12,0,SUM(C399,E399,G399)-SUM(F399,H399))</f>
        <v>0</v>
      </c>
      <c r="J399" s="346">
        <f>IF(B399&gt;2020,HLOOKUP(Allgemeines!$C$12,$M$32:$S$600,ROW(B399)-31,FALSE)+IF(OR(B399=0,Allgemeines!$C$12&lt;B399),0,I399*1/20),0)</f>
        <v>0</v>
      </c>
      <c r="K399" s="346">
        <f>IF(B399&gt;2020,HLOOKUP(Allgemeines!$C$12,$M$32:$S$600,ROW(B399)-31,FALSE),0)</f>
        <v>0</v>
      </c>
      <c r="L399" s="346">
        <f>+IF(OR(B399=0,Allgemeines!$C$12&lt;B399,B399&lt;Allgemeines!$C$12-19),0,I399*1/20)</f>
        <v>0</v>
      </c>
      <c r="M399" s="346">
        <f t="shared" si="40"/>
        <v>0</v>
      </c>
      <c r="N399" s="346">
        <f t="shared" si="41"/>
        <v>0</v>
      </c>
      <c r="O399" s="346">
        <f t="shared" si="42"/>
        <v>0</v>
      </c>
      <c r="P399" s="346">
        <f t="shared" si="43"/>
        <v>0</v>
      </c>
      <c r="Q399" s="346">
        <f t="shared" si="44"/>
        <v>0</v>
      </c>
      <c r="R399" s="346">
        <f t="shared" si="45"/>
        <v>0</v>
      </c>
      <c r="S399" s="346">
        <f t="shared" si="46"/>
        <v>0</v>
      </c>
    </row>
    <row r="400" spans="1:19" x14ac:dyDescent="0.25">
      <c r="A400" s="369"/>
      <c r="B400" s="382"/>
      <c r="C400" s="369"/>
      <c r="D400" s="369"/>
      <c r="E400" s="369"/>
      <c r="F400" s="369"/>
      <c r="G400" s="369"/>
      <c r="H400" s="369"/>
      <c r="I400" s="344">
        <f>IF(B400&gt;Allgemeines!$C$12,0,SUM(C400,E400,G400)-SUM(F400,H400))</f>
        <v>0</v>
      </c>
      <c r="J400" s="346">
        <f>IF(B400&gt;2020,HLOOKUP(Allgemeines!$C$12,$M$32:$S$600,ROW(B400)-31,FALSE)+IF(OR(B400=0,Allgemeines!$C$12&lt;B400),0,I400*1/20),0)</f>
        <v>0</v>
      </c>
      <c r="K400" s="346">
        <f>IF(B400&gt;2020,HLOOKUP(Allgemeines!$C$12,$M$32:$S$600,ROW(B400)-31,FALSE),0)</f>
        <v>0</v>
      </c>
      <c r="L400" s="346">
        <f>+IF(OR(B400=0,Allgemeines!$C$12&lt;B400,B400&lt;Allgemeines!$C$12-19),0,I400*1/20)</f>
        <v>0</v>
      </c>
      <c r="M400" s="346">
        <f t="shared" si="40"/>
        <v>0</v>
      </c>
      <c r="N400" s="346">
        <f t="shared" si="41"/>
        <v>0</v>
      </c>
      <c r="O400" s="346">
        <f t="shared" si="42"/>
        <v>0</v>
      </c>
      <c r="P400" s="346">
        <f t="shared" si="43"/>
        <v>0</v>
      </c>
      <c r="Q400" s="346">
        <f t="shared" si="44"/>
        <v>0</v>
      </c>
      <c r="R400" s="346">
        <f t="shared" si="45"/>
        <v>0</v>
      </c>
      <c r="S400" s="346">
        <f t="shared" si="46"/>
        <v>0</v>
      </c>
    </row>
    <row r="401" spans="1:19" x14ac:dyDescent="0.25">
      <c r="A401" s="369"/>
      <c r="B401" s="382"/>
      <c r="C401" s="369"/>
      <c r="D401" s="369"/>
      <c r="E401" s="369"/>
      <c r="F401" s="369"/>
      <c r="G401" s="369"/>
      <c r="H401" s="369"/>
      <c r="I401" s="344">
        <f>IF(B401&gt;Allgemeines!$C$12,0,SUM(C401,E401,G401)-SUM(F401,H401))</f>
        <v>0</v>
      </c>
      <c r="J401" s="346">
        <f>IF(B401&gt;2020,HLOOKUP(Allgemeines!$C$12,$M$32:$S$600,ROW(B401)-31,FALSE)+IF(OR(B401=0,Allgemeines!$C$12&lt;B401),0,I401*1/20),0)</f>
        <v>0</v>
      </c>
      <c r="K401" s="346">
        <f>IF(B401&gt;2020,HLOOKUP(Allgemeines!$C$12,$M$32:$S$600,ROW(B401)-31,FALSE),0)</f>
        <v>0</v>
      </c>
      <c r="L401" s="346">
        <f>+IF(OR(B401=0,Allgemeines!$C$12&lt;B401,B401&lt;Allgemeines!$C$12-19),0,I401*1/20)</f>
        <v>0</v>
      </c>
      <c r="M401" s="346">
        <f t="shared" si="40"/>
        <v>0</v>
      </c>
      <c r="N401" s="346">
        <f t="shared" si="41"/>
        <v>0</v>
      </c>
      <c r="O401" s="346">
        <f t="shared" si="42"/>
        <v>0</v>
      </c>
      <c r="P401" s="346">
        <f t="shared" si="43"/>
        <v>0</v>
      </c>
      <c r="Q401" s="346">
        <f t="shared" si="44"/>
        <v>0</v>
      </c>
      <c r="R401" s="346">
        <f t="shared" si="45"/>
        <v>0</v>
      </c>
      <c r="S401" s="346">
        <f t="shared" si="46"/>
        <v>0</v>
      </c>
    </row>
    <row r="402" spans="1:19" x14ac:dyDescent="0.25">
      <c r="A402" s="369"/>
      <c r="B402" s="382"/>
      <c r="C402" s="369"/>
      <c r="D402" s="369"/>
      <c r="E402" s="369"/>
      <c r="F402" s="369"/>
      <c r="G402" s="369"/>
      <c r="H402" s="369"/>
      <c r="I402" s="344">
        <f>IF(B402&gt;Allgemeines!$C$12,0,SUM(C402,E402,G402)-SUM(F402,H402))</f>
        <v>0</v>
      </c>
      <c r="J402" s="346">
        <f>IF(B402&gt;2020,HLOOKUP(Allgemeines!$C$12,$M$32:$S$600,ROW(B402)-31,FALSE)+IF(OR(B402=0,Allgemeines!$C$12&lt;B402),0,I402*1/20),0)</f>
        <v>0</v>
      </c>
      <c r="K402" s="346">
        <f>IF(B402&gt;2020,HLOOKUP(Allgemeines!$C$12,$M$32:$S$600,ROW(B402)-31,FALSE),0)</f>
        <v>0</v>
      </c>
      <c r="L402" s="346">
        <f>+IF(OR(B402=0,Allgemeines!$C$12&lt;B402,B402&lt;Allgemeines!$C$12-19),0,I402*1/20)</f>
        <v>0</v>
      </c>
      <c r="M402" s="346">
        <f t="shared" si="40"/>
        <v>0</v>
      </c>
      <c r="N402" s="346">
        <f t="shared" si="41"/>
        <v>0</v>
      </c>
      <c r="O402" s="346">
        <f t="shared" si="42"/>
        <v>0</v>
      </c>
      <c r="P402" s="346">
        <f t="shared" si="43"/>
        <v>0</v>
      </c>
      <c r="Q402" s="346">
        <f t="shared" si="44"/>
        <v>0</v>
      </c>
      <c r="R402" s="346">
        <f t="shared" si="45"/>
        <v>0</v>
      </c>
      <c r="S402" s="346">
        <f t="shared" si="46"/>
        <v>0</v>
      </c>
    </row>
    <row r="403" spans="1:19" x14ac:dyDescent="0.25">
      <c r="A403" s="369"/>
      <c r="B403" s="382"/>
      <c r="C403" s="369"/>
      <c r="D403" s="369"/>
      <c r="E403" s="369"/>
      <c r="F403" s="369"/>
      <c r="G403" s="369"/>
      <c r="H403" s="369"/>
      <c r="I403" s="344">
        <f>IF(B403&gt;Allgemeines!$C$12,0,SUM(C403,E403,G403)-SUM(F403,H403))</f>
        <v>0</v>
      </c>
      <c r="J403" s="346">
        <f>IF(B403&gt;2020,HLOOKUP(Allgemeines!$C$12,$M$32:$S$600,ROW(B403)-31,FALSE)+IF(OR(B403=0,Allgemeines!$C$12&lt;B403),0,I403*1/20),0)</f>
        <v>0</v>
      </c>
      <c r="K403" s="346">
        <f>IF(B403&gt;2020,HLOOKUP(Allgemeines!$C$12,$M$32:$S$600,ROW(B403)-31,FALSE),0)</f>
        <v>0</v>
      </c>
      <c r="L403" s="346">
        <f>+IF(OR(B403=0,Allgemeines!$C$12&lt;B403,B403&lt;Allgemeines!$C$12-19),0,I403*1/20)</f>
        <v>0</v>
      </c>
      <c r="M403" s="346">
        <f t="shared" si="40"/>
        <v>0</v>
      </c>
      <c r="N403" s="346">
        <f t="shared" si="41"/>
        <v>0</v>
      </c>
      <c r="O403" s="346">
        <f t="shared" si="42"/>
        <v>0</v>
      </c>
      <c r="P403" s="346">
        <f t="shared" si="43"/>
        <v>0</v>
      </c>
      <c r="Q403" s="346">
        <f t="shared" si="44"/>
        <v>0</v>
      </c>
      <c r="R403" s="346">
        <f t="shared" si="45"/>
        <v>0</v>
      </c>
      <c r="S403" s="346">
        <f t="shared" si="46"/>
        <v>0</v>
      </c>
    </row>
    <row r="404" spans="1:19" x14ac:dyDescent="0.25">
      <c r="A404" s="369"/>
      <c r="B404" s="382"/>
      <c r="C404" s="369"/>
      <c r="D404" s="369"/>
      <c r="E404" s="369"/>
      <c r="F404" s="369"/>
      <c r="G404" s="369"/>
      <c r="H404" s="369"/>
      <c r="I404" s="344">
        <f>IF(B404&gt;Allgemeines!$C$12,0,SUM(C404,E404,G404)-SUM(F404,H404))</f>
        <v>0</v>
      </c>
      <c r="J404" s="346">
        <f>IF(B404&gt;2020,HLOOKUP(Allgemeines!$C$12,$M$32:$S$600,ROW(B404)-31,FALSE)+IF(OR(B404=0,Allgemeines!$C$12&lt;B404),0,I404*1/20),0)</f>
        <v>0</v>
      </c>
      <c r="K404" s="346">
        <f>IF(B404&gt;2020,HLOOKUP(Allgemeines!$C$12,$M$32:$S$600,ROW(B404)-31,FALSE),0)</f>
        <v>0</v>
      </c>
      <c r="L404" s="346">
        <f>+IF(OR(B404=0,Allgemeines!$C$12&lt;B404,B404&lt;Allgemeines!$C$12-19),0,I404*1/20)</f>
        <v>0</v>
      </c>
      <c r="M404" s="346">
        <f t="shared" si="40"/>
        <v>0</v>
      </c>
      <c r="N404" s="346">
        <f t="shared" si="41"/>
        <v>0</v>
      </c>
      <c r="O404" s="346">
        <f t="shared" si="42"/>
        <v>0</v>
      </c>
      <c r="P404" s="346">
        <f t="shared" si="43"/>
        <v>0</v>
      </c>
      <c r="Q404" s="346">
        <f t="shared" si="44"/>
        <v>0</v>
      </c>
      <c r="R404" s="346">
        <f t="shared" si="45"/>
        <v>0</v>
      </c>
      <c r="S404" s="346">
        <f t="shared" si="46"/>
        <v>0</v>
      </c>
    </row>
    <row r="405" spans="1:19" x14ac:dyDescent="0.25">
      <c r="A405" s="369"/>
      <c r="B405" s="382"/>
      <c r="C405" s="369"/>
      <c r="D405" s="369"/>
      <c r="E405" s="369"/>
      <c r="F405" s="369"/>
      <c r="G405" s="369"/>
      <c r="H405" s="369"/>
      <c r="I405" s="344">
        <f>IF(B405&gt;Allgemeines!$C$12,0,SUM(C405,E405,G405)-SUM(F405,H405))</f>
        <v>0</v>
      </c>
      <c r="J405" s="346">
        <f>IF(B405&gt;2020,HLOOKUP(Allgemeines!$C$12,$M$32:$S$600,ROW(B405)-31,FALSE)+IF(OR(B405=0,Allgemeines!$C$12&lt;B405),0,I405*1/20),0)</f>
        <v>0</v>
      </c>
      <c r="K405" s="346">
        <f>IF(B405&gt;2020,HLOOKUP(Allgemeines!$C$12,$M$32:$S$600,ROW(B405)-31,FALSE),0)</f>
        <v>0</v>
      </c>
      <c r="L405" s="346">
        <f>+IF(OR(B405=0,Allgemeines!$C$12&lt;B405,B405&lt;Allgemeines!$C$12-19),0,I405*1/20)</f>
        <v>0</v>
      </c>
      <c r="M405" s="346">
        <f t="shared" si="40"/>
        <v>0</v>
      </c>
      <c r="N405" s="346">
        <f t="shared" si="41"/>
        <v>0</v>
      </c>
      <c r="O405" s="346">
        <f t="shared" si="42"/>
        <v>0</v>
      </c>
      <c r="P405" s="346">
        <f t="shared" si="43"/>
        <v>0</v>
      </c>
      <c r="Q405" s="346">
        <f t="shared" si="44"/>
        <v>0</v>
      </c>
      <c r="R405" s="346">
        <f t="shared" si="45"/>
        <v>0</v>
      </c>
      <c r="S405" s="346">
        <f t="shared" si="46"/>
        <v>0</v>
      </c>
    </row>
    <row r="406" spans="1:19" x14ac:dyDescent="0.25">
      <c r="A406" s="369"/>
      <c r="B406" s="382"/>
      <c r="C406" s="369"/>
      <c r="D406" s="369"/>
      <c r="E406" s="369"/>
      <c r="F406" s="369"/>
      <c r="G406" s="369"/>
      <c r="H406" s="369"/>
      <c r="I406" s="344">
        <f>IF(B406&gt;Allgemeines!$C$12,0,SUM(C406,E406,G406)-SUM(F406,H406))</f>
        <v>0</v>
      </c>
      <c r="J406" s="346">
        <f>IF(B406&gt;2020,HLOOKUP(Allgemeines!$C$12,$M$32:$S$600,ROW(B406)-31,FALSE)+IF(OR(B406=0,Allgemeines!$C$12&lt;B406),0,I406*1/20),0)</f>
        <v>0</v>
      </c>
      <c r="K406" s="346">
        <f>IF(B406&gt;2020,HLOOKUP(Allgemeines!$C$12,$M$32:$S$600,ROW(B406)-31,FALSE),0)</f>
        <v>0</v>
      </c>
      <c r="L406" s="346">
        <f>+IF(OR(B406=0,Allgemeines!$C$12&lt;B406,B406&lt;Allgemeines!$C$12-19),0,I406*1/20)</f>
        <v>0</v>
      </c>
      <c r="M406" s="346">
        <f t="shared" si="40"/>
        <v>0</v>
      </c>
      <c r="N406" s="346">
        <f t="shared" si="41"/>
        <v>0</v>
      </c>
      <c r="O406" s="346">
        <f t="shared" si="42"/>
        <v>0</v>
      </c>
      <c r="P406" s="346">
        <f t="shared" si="43"/>
        <v>0</v>
      </c>
      <c r="Q406" s="346">
        <f t="shared" si="44"/>
        <v>0</v>
      </c>
      <c r="R406" s="346">
        <f t="shared" si="45"/>
        <v>0</v>
      </c>
      <c r="S406" s="346">
        <f t="shared" si="46"/>
        <v>0</v>
      </c>
    </row>
    <row r="407" spans="1:19" x14ac:dyDescent="0.25">
      <c r="A407" s="369"/>
      <c r="B407" s="382"/>
      <c r="C407" s="369"/>
      <c r="D407" s="369"/>
      <c r="E407" s="369"/>
      <c r="F407" s="369"/>
      <c r="G407" s="369"/>
      <c r="H407" s="369"/>
      <c r="I407" s="344">
        <f>IF(B407&gt;Allgemeines!$C$12,0,SUM(C407,E407,G407)-SUM(F407,H407))</f>
        <v>0</v>
      </c>
      <c r="J407" s="346">
        <f>IF(B407&gt;2020,HLOOKUP(Allgemeines!$C$12,$M$32:$S$600,ROW(B407)-31,FALSE)+IF(OR(B407=0,Allgemeines!$C$12&lt;B407),0,I407*1/20),0)</f>
        <v>0</v>
      </c>
      <c r="K407" s="346">
        <f>IF(B407&gt;2020,HLOOKUP(Allgemeines!$C$12,$M$32:$S$600,ROW(B407)-31,FALSE),0)</f>
        <v>0</v>
      </c>
      <c r="L407" s="346">
        <f>+IF(OR(B407=0,Allgemeines!$C$12&lt;B407,B407&lt;Allgemeines!$C$12-19),0,I407*1/20)</f>
        <v>0</v>
      </c>
      <c r="M407" s="346">
        <f t="shared" si="40"/>
        <v>0</v>
      </c>
      <c r="N407" s="346">
        <f t="shared" si="41"/>
        <v>0</v>
      </c>
      <c r="O407" s="346">
        <f t="shared" si="42"/>
        <v>0</v>
      </c>
      <c r="P407" s="346">
        <f t="shared" si="43"/>
        <v>0</v>
      </c>
      <c r="Q407" s="346">
        <f t="shared" si="44"/>
        <v>0</v>
      </c>
      <c r="R407" s="346">
        <f t="shared" si="45"/>
        <v>0</v>
      </c>
      <c r="S407" s="346">
        <f t="shared" si="46"/>
        <v>0</v>
      </c>
    </row>
    <row r="408" spans="1:19" x14ac:dyDescent="0.25">
      <c r="A408" s="369"/>
      <c r="B408" s="382"/>
      <c r="C408" s="369"/>
      <c r="D408" s="369"/>
      <c r="E408" s="369"/>
      <c r="F408" s="369"/>
      <c r="G408" s="369"/>
      <c r="H408" s="369"/>
      <c r="I408" s="344">
        <f>IF(B408&gt;Allgemeines!$C$12,0,SUM(C408,E408,G408)-SUM(F408,H408))</f>
        <v>0</v>
      </c>
      <c r="J408" s="346">
        <f>IF(B408&gt;2020,HLOOKUP(Allgemeines!$C$12,$M$32:$S$600,ROW(B408)-31,FALSE)+IF(OR(B408=0,Allgemeines!$C$12&lt;B408),0,I408*1/20),0)</f>
        <v>0</v>
      </c>
      <c r="K408" s="346">
        <f>IF(B408&gt;2020,HLOOKUP(Allgemeines!$C$12,$M$32:$S$600,ROW(B408)-31,FALSE),0)</f>
        <v>0</v>
      </c>
      <c r="L408" s="346">
        <f>+IF(OR(B408=0,Allgemeines!$C$12&lt;B408,B408&lt;Allgemeines!$C$12-19),0,I408*1/20)</f>
        <v>0</v>
      </c>
      <c r="M408" s="346">
        <f t="shared" si="40"/>
        <v>0</v>
      </c>
      <c r="N408" s="346">
        <f t="shared" si="41"/>
        <v>0</v>
      </c>
      <c r="O408" s="346">
        <f t="shared" si="42"/>
        <v>0</v>
      </c>
      <c r="P408" s="346">
        <f t="shared" si="43"/>
        <v>0</v>
      </c>
      <c r="Q408" s="346">
        <f t="shared" si="44"/>
        <v>0</v>
      </c>
      <c r="R408" s="346">
        <f t="shared" si="45"/>
        <v>0</v>
      </c>
      <c r="S408" s="346">
        <f t="shared" si="46"/>
        <v>0</v>
      </c>
    </row>
    <row r="409" spans="1:19" x14ac:dyDescent="0.25">
      <c r="A409" s="369"/>
      <c r="B409" s="382"/>
      <c r="C409" s="369"/>
      <c r="D409" s="369"/>
      <c r="E409" s="369"/>
      <c r="F409" s="369"/>
      <c r="G409" s="369"/>
      <c r="H409" s="369"/>
      <c r="I409" s="344">
        <f>IF(B409&gt;Allgemeines!$C$12,0,SUM(C409,E409,G409)-SUM(F409,H409))</f>
        <v>0</v>
      </c>
      <c r="J409" s="346">
        <f>IF(B409&gt;2020,HLOOKUP(Allgemeines!$C$12,$M$32:$S$600,ROW(B409)-31,FALSE)+IF(OR(B409=0,Allgemeines!$C$12&lt;B409),0,I409*1/20),0)</f>
        <v>0</v>
      </c>
      <c r="K409" s="346">
        <f>IF(B409&gt;2020,HLOOKUP(Allgemeines!$C$12,$M$32:$S$600,ROW(B409)-31,FALSE),0)</f>
        <v>0</v>
      </c>
      <c r="L409" s="346">
        <f>+IF(OR(B409=0,Allgemeines!$C$12&lt;B409,B409&lt;Allgemeines!$C$12-19),0,I409*1/20)</f>
        <v>0</v>
      </c>
      <c r="M409" s="346">
        <f t="shared" si="40"/>
        <v>0</v>
      </c>
      <c r="N409" s="346">
        <f t="shared" si="41"/>
        <v>0</v>
      </c>
      <c r="O409" s="346">
        <f t="shared" si="42"/>
        <v>0</v>
      </c>
      <c r="P409" s="346">
        <f t="shared" si="43"/>
        <v>0</v>
      </c>
      <c r="Q409" s="346">
        <f t="shared" si="44"/>
        <v>0</v>
      </c>
      <c r="R409" s="346">
        <f t="shared" si="45"/>
        <v>0</v>
      </c>
      <c r="S409" s="346">
        <f t="shared" si="46"/>
        <v>0</v>
      </c>
    </row>
    <row r="410" spans="1:19" x14ac:dyDescent="0.25">
      <c r="A410" s="369"/>
      <c r="B410" s="382"/>
      <c r="C410" s="369"/>
      <c r="D410" s="369"/>
      <c r="E410" s="369"/>
      <c r="F410" s="369"/>
      <c r="G410" s="369"/>
      <c r="H410" s="369"/>
      <c r="I410" s="344">
        <f>IF(B410&gt;Allgemeines!$C$12,0,SUM(C410,E410,G410)-SUM(F410,H410))</f>
        <v>0</v>
      </c>
      <c r="J410" s="346">
        <f>IF(B410&gt;2020,HLOOKUP(Allgemeines!$C$12,$M$32:$S$600,ROW(B410)-31,FALSE)+IF(OR(B410=0,Allgemeines!$C$12&lt;B410),0,I410*1/20),0)</f>
        <v>0</v>
      </c>
      <c r="K410" s="346">
        <f>IF(B410&gt;2020,HLOOKUP(Allgemeines!$C$12,$M$32:$S$600,ROW(B410)-31,FALSE),0)</f>
        <v>0</v>
      </c>
      <c r="L410" s="346">
        <f>+IF(OR(B410=0,Allgemeines!$C$12&lt;B410,B410&lt;Allgemeines!$C$12-19),0,I410*1/20)</f>
        <v>0</v>
      </c>
      <c r="M410" s="346">
        <f t="shared" si="40"/>
        <v>0</v>
      </c>
      <c r="N410" s="346">
        <f t="shared" si="41"/>
        <v>0</v>
      </c>
      <c r="O410" s="346">
        <f t="shared" si="42"/>
        <v>0</v>
      </c>
      <c r="P410" s="346">
        <f t="shared" si="43"/>
        <v>0</v>
      </c>
      <c r="Q410" s="346">
        <f t="shared" si="44"/>
        <v>0</v>
      </c>
      <c r="R410" s="346">
        <f t="shared" si="45"/>
        <v>0</v>
      </c>
      <c r="S410" s="346">
        <f t="shared" si="46"/>
        <v>0</v>
      </c>
    </row>
    <row r="411" spans="1:19" x14ac:dyDescent="0.25">
      <c r="A411" s="369"/>
      <c r="B411" s="382"/>
      <c r="C411" s="369"/>
      <c r="D411" s="369"/>
      <c r="E411" s="369"/>
      <c r="F411" s="369"/>
      <c r="G411" s="369"/>
      <c r="H411" s="369"/>
      <c r="I411" s="344">
        <f>IF(B411&gt;Allgemeines!$C$12,0,SUM(C411,E411,G411)-SUM(F411,H411))</f>
        <v>0</v>
      </c>
      <c r="J411" s="346">
        <f>IF(B411&gt;2020,HLOOKUP(Allgemeines!$C$12,$M$32:$S$600,ROW(B411)-31,FALSE)+IF(OR(B411=0,Allgemeines!$C$12&lt;B411),0,I411*1/20),0)</f>
        <v>0</v>
      </c>
      <c r="K411" s="346">
        <f>IF(B411&gt;2020,HLOOKUP(Allgemeines!$C$12,$M$32:$S$600,ROW(B411)-31,FALSE),0)</f>
        <v>0</v>
      </c>
      <c r="L411" s="346">
        <f>+IF(OR(B411=0,Allgemeines!$C$12&lt;B411,B411&lt;Allgemeines!$C$12-19),0,I411*1/20)</f>
        <v>0</v>
      </c>
      <c r="M411" s="346">
        <f t="shared" si="40"/>
        <v>0</v>
      </c>
      <c r="N411" s="346">
        <f t="shared" si="41"/>
        <v>0</v>
      </c>
      <c r="O411" s="346">
        <f t="shared" si="42"/>
        <v>0</v>
      </c>
      <c r="P411" s="346">
        <f t="shared" si="43"/>
        <v>0</v>
      </c>
      <c r="Q411" s="346">
        <f t="shared" si="44"/>
        <v>0</v>
      </c>
      <c r="R411" s="346">
        <f t="shared" si="45"/>
        <v>0</v>
      </c>
      <c r="S411" s="346">
        <f t="shared" si="46"/>
        <v>0</v>
      </c>
    </row>
    <row r="412" spans="1:19" x14ac:dyDescent="0.25">
      <c r="A412" s="369"/>
      <c r="B412" s="382"/>
      <c r="C412" s="369"/>
      <c r="D412" s="369"/>
      <c r="E412" s="369"/>
      <c r="F412" s="369"/>
      <c r="G412" s="369"/>
      <c r="H412" s="369"/>
      <c r="I412" s="344">
        <f>IF(B412&gt;Allgemeines!$C$12,0,SUM(C412,E412,G412)-SUM(F412,H412))</f>
        <v>0</v>
      </c>
      <c r="J412" s="346">
        <f>IF(B412&gt;2020,HLOOKUP(Allgemeines!$C$12,$M$32:$S$600,ROW(B412)-31,FALSE)+IF(OR(B412=0,Allgemeines!$C$12&lt;B412),0,I412*1/20),0)</f>
        <v>0</v>
      </c>
      <c r="K412" s="346">
        <f>IF(B412&gt;2020,HLOOKUP(Allgemeines!$C$12,$M$32:$S$600,ROW(B412)-31,FALSE),0)</f>
        <v>0</v>
      </c>
      <c r="L412" s="346">
        <f>+IF(OR(B412=0,Allgemeines!$C$12&lt;B412,B412&lt;Allgemeines!$C$12-19),0,I412*1/20)</f>
        <v>0</v>
      </c>
      <c r="M412" s="346">
        <f t="shared" si="40"/>
        <v>0</v>
      </c>
      <c r="N412" s="346">
        <f t="shared" si="41"/>
        <v>0</v>
      </c>
      <c r="O412" s="346">
        <f t="shared" si="42"/>
        <v>0</v>
      </c>
      <c r="P412" s="346">
        <f t="shared" si="43"/>
        <v>0</v>
      </c>
      <c r="Q412" s="346">
        <f t="shared" si="44"/>
        <v>0</v>
      </c>
      <c r="R412" s="346">
        <f t="shared" si="45"/>
        <v>0</v>
      </c>
      <c r="S412" s="346">
        <f t="shared" si="46"/>
        <v>0</v>
      </c>
    </row>
    <row r="413" spans="1:19" x14ac:dyDescent="0.25">
      <c r="A413" s="369"/>
      <c r="B413" s="382"/>
      <c r="C413" s="369"/>
      <c r="D413" s="369"/>
      <c r="E413" s="369"/>
      <c r="F413" s="369"/>
      <c r="G413" s="369"/>
      <c r="H413" s="369"/>
      <c r="I413" s="344">
        <f>IF(B413&gt;Allgemeines!$C$12,0,SUM(C413,E413,G413)-SUM(F413,H413))</f>
        <v>0</v>
      </c>
      <c r="J413" s="346">
        <f>IF(B413&gt;2020,HLOOKUP(Allgemeines!$C$12,$M$32:$S$600,ROW(B413)-31,FALSE)+IF(OR(B413=0,Allgemeines!$C$12&lt;B413),0,I413*1/20),0)</f>
        <v>0</v>
      </c>
      <c r="K413" s="346">
        <f>IF(B413&gt;2020,HLOOKUP(Allgemeines!$C$12,$M$32:$S$600,ROW(B413)-31,FALSE),0)</f>
        <v>0</v>
      </c>
      <c r="L413" s="346">
        <f>+IF(OR(B413=0,Allgemeines!$C$12&lt;B413,B413&lt;Allgemeines!$C$12-19),0,I413*1/20)</f>
        <v>0</v>
      </c>
      <c r="M413" s="346">
        <f t="shared" si="40"/>
        <v>0</v>
      </c>
      <c r="N413" s="346">
        <f t="shared" si="41"/>
        <v>0</v>
      </c>
      <c r="O413" s="346">
        <f t="shared" si="42"/>
        <v>0</v>
      </c>
      <c r="P413" s="346">
        <f t="shared" si="43"/>
        <v>0</v>
      </c>
      <c r="Q413" s="346">
        <f t="shared" si="44"/>
        <v>0</v>
      </c>
      <c r="R413" s="346">
        <f t="shared" si="45"/>
        <v>0</v>
      </c>
      <c r="S413" s="346">
        <f t="shared" si="46"/>
        <v>0</v>
      </c>
    </row>
    <row r="414" spans="1:19" x14ac:dyDescent="0.25">
      <c r="A414" s="369"/>
      <c r="B414" s="382"/>
      <c r="C414" s="369"/>
      <c r="D414" s="369"/>
      <c r="E414" s="369"/>
      <c r="F414" s="369"/>
      <c r="G414" s="369"/>
      <c r="H414" s="369"/>
      <c r="I414" s="344">
        <f>IF(B414&gt;Allgemeines!$C$12,0,SUM(C414,E414,G414)-SUM(F414,H414))</f>
        <v>0</v>
      </c>
      <c r="J414" s="346">
        <f>IF(B414&gt;2020,HLOOKUP(Allgemeines!$C$12,$M$32:$S$600,ROW(B414)-31,FALSE)+IF(OR(B414=0,Allgemeines!$C$12&lt;B414),0,I414*1/20),0)</f>
        <v>0</v>
      </c>
      <c r="K414" s="346">
        <f>IF(B414&gt;2020,HLOOKUP(Allgemeines!$C$12,$M$32:$S$600,ROW(B414)-31,FALSE),0)</f>
        <v>0</v>
      </c>
      <c r="L414" s="346">
        <f>+IF(OR(B414=0,Allgemeines!$C$12&lt;B414,B414&lt;Allgemeines!$C$12-19),0,I414*1/20)</f>
        <v>0</v>
      </c>
      <c r="M414" s="346">
        <f t="shared" si="40"/>
        <v>0</v>
      </c>
      <c r="N414" s="346">
        <f t="shared" si="41"/>
        <v>0</v>
      </c>
      <c r="O414" s="346">
        <f t="shared" si="42"/>
        <v>0</v>
      </c>
      <c r="P414" s="346">
        <f t="shared" si="43"/>
        <v>0</v>
      </c>
      <c r="Q414" s="346">
        <f t="shared" si="44"/>
        <v>0</v>
      </c>
      <c r="R414" s="346">
        <f t="shared" si="45"/>
        <v>0</v>
      </c>
      <c r="S414" s="346">
        <f t="shared" si="46"/>
        <v>0</v>
      </c>
    </row>
    <row r="415" spans="1:19" x14ac:dyDescent="0.25">
      <c r="A415" s="369"/>
      <c r="B415" s="382"/>
      <c r="C415" s="369"/>
      <c r="D415" s="369"/>
      <c r="E415" s="369"/>
      <c r="F415" s="369"/>
      <c r="G415" s="369"/>
      <c r="H415" s="369"/>
      <c r="I415" s="344">
        <f>IF(B415&gt;Allgemeines!$C$12,0,SUM(C415,E415,G415)-SUM(F415,H415))</f>
        <v>0</v>
      </c>
      <c r="J415" s="346">
        <f>IF(B415&gt;2020,HLOOKUP(Allgemeines!$C$12,$M$32:$S$600,ROW(B415)-31,FALSE)+IF(OR(B415=0,Allgemeines!$C$12&lt;B415),0,I415*1/20),0)</f>
        <v>0</v>
      </c>
      <c r="K415" s="346">
        <f>IF(B415&gt;2020,HLOOKUP(Allgemeines!$C$12,$M$32:$S$600,ROW(B415)-31,FALSE),0)</f>
        <v>0</v>
      </c>
      <c r="L415" s="346">
        <f>+IF(OR(B415=0,Allgemeines!$C$12&lt;B415,B415&lt;Allgemeines!$C$12-19),0,I415*1/20)</f>
        <v>0</v>
      </c>
      <c r="M415" s="346">
        <f t="shared" si="40"/>
        <v>0</v>
      </c>
      <c r="N415" s="346">
        <f t="shared" si="41"/>
        <v>0</v>
      </c>
      <c r="O415" s="346">
        <f t="shared" si="42"/>
        <v>0</v>
      </c>
      <c r="P415" s="346">
        <f t="shared" si="43"/>
        <v>0</v>
      </c>
      <c r="Q415" s="346">
        <f t="shared" si="44"/>
        <v>0</v>
      </c>
      <c r="R415" s="346">
        <f t="shared" si="45"/>
        <v>0</v>
      </c>
      <c r="S415" s="346">
        <f t="shared" si="46"/>
        <v>0</v>
      </c>
    </row>
    <row r="416" spans="1:19" x14ac:dyDescent="0.25">
      <c r="A416" s="369"/>
      <c r="B416" s="382"/>
      <c r="C416" s="369"/>
      <c r="D416" s="369"/>
      <c r="E416" s="369"/>
      <c r="F416" s="369"/>
      <c r="G416" s="369"/>
      <c r="H416" s="369"/>
      <c r="I416" s="344">
        <f>IF(B416&gt;Allgemeines!$C$12,0,SUM(C416,E416,G416)-SUM(F416,H416))</f>
        <v>0</v>
      </c>
      <c r="J416" s="346">
        <f>IF(B416&gt;2020,HLOOKUP(Allgemeines!$C$12,$M$32:$S$600,ROW(B416)-31,FALSE)+IF(OR(B416=0,Allgemeines!$C$12&lt;B416),0,I416*1/20),0)</f>
        <v>0</v>
      </c>
      <c r="K416" s="346">
        <f>IF(B416&gt;2020,HLOOKUP(Allgemeines!$C$12,$M$32:$S$600,ROW(B416)-31,FALSE),0)</f>
        <v>0</v>
      </c>
      <c r="L416" s="346">
        <f>+IF(OR(B416=0,Allgemeines!$C$12&lt;B416,B416&lt;Allgemeines!$C$12-19),0,I416*1/20)</f>
        <v>0</v>
      </c>
      <c r="M416" s="346">
        <f t="shared" si="40"/>
        <v>0</v>
      </c>
      <c r="N416" s="346">
        <f t="shared" si="41"/>
        <v>0</v>
      </c>
      <c r="O416" s="346">
        <f t="shared" si="42"/>
        <v>0</v>
      </c>
      <c r="P416" s="346">
        <f t="shared" si="43"/>
        <v>0</v>
      </c>
      <c r="Q416" s="346">
        <f t="shared" si="44"/>
        <v>0</v>
      </c>
      <c r="R416" s="346">
        <f t="shared" si="45"/>
        <v>0</v>
      </c>
      <c r="S416" s="346">
        <f t="shared" si="46"/>
        <v>0</v>
      </c>
    </row>
    <row r="417" spans="1:19" x14ac:dyDescent="0.25">
      <c r="A417" s="369"/>
      <c r="B417" s="382"/>
      <c r="C417" s="369"/>
      <c r="D417" s="369"/>
      <c r="E417" s="369"/>
      <c r="F417" s="369"/>
      <c r="G417" s="369"/>
      <c r="H417" s="369"/>
      <c r="I417" s="344">
        <f>IF(B417&gt;Allgemeines!$C$12,0,SUM(C417,E417,G417)-SUM(F417,H417))</f>
        <v>0</v>
      </c>
      <c r="J417" s="346">
        <f>IF(B417&gt;2020,HLOOKUP(Allgemeines!$C$12,$M$32:$S$600,ROW(B417)-31,FALSE)+IF(OR(B417=0,Allgemeines!$C$12&lt;B417),0,I417*1/20),0)</f>
        <v>0</v>
      </c>
      <c r="K417" s="346">
        <f>IF(B417&gt;2020,HLOOKUP(Allgemeines!$C$12,$M$32:$S$600,ROW(B417)-31,FALSE),0)</f>
        <v>0</v>
      </c>
      <c r="L417" s="346">
        <f>+IF(OR(B417=0,Allgemeines!$C$12&lt;B417,B417&lt;Allgemeines!$C$12-19),0,I417*1/20)</f>
        <v>0</v>
      </c>
      <c r="M417" s="346">
        <f t="shared" si="40"/>
        <v>0</v>
      </c>
      <c r="N417" s="346">
        <f t="shared" si="41"/>
        <v>0</v>
      </c>
      <c r="O417" s="346">
        <f t="shared" si="42"/>
        <v>0</v>
      </c>
      <c r="P417" s="346">
        <f t="shared" si="43"/>
        <v>0</v>
      </c>
      <c r="Q417" s="346">
        <f t="shared" si="44"/>
        <v>0</v>
      </c>
      <c r="R417" s="346">
        <f t="shared" si="45"/>
        <v>0</v>
      </c>
      <c r="S417" s="346">
        <f t="shared" si="46"/>
        <v>0</v>
      </c>
    </row>
    <row r="418" spans="1:19" x14ac:dyDescent="0.25">
      <c r="A418" s="369"/>
      <c r="B418" s="382"/>
      <c r="C418" s="369"/>
      <c r="D418" s="369"/>
      <c r="E418" s="369"/>
      <c r="F418" s="369"/>
      <c r="G418" s="369"/>
      <c r="H418" s="369"/>
      <c r="I418" s="344">
        <f>IF(B418&gt;Allgemeines!$C$12,0,SUM(C418,E418,G418)-SUM(F418,H418))</f>
        <v>0</v>
      </c>
      <c r="J418" s="346">
        <f>IF(B418&gt;2020,HLOOKUP(Allgemeines!$C$12,$M$32:$S$600,ROW(B418)-31,FALSE)+IF(OR(B418=0,Allgemeines!$C$12&lt;B418),0,I418*1/20),0)</f>
        <v>0</v>
      </c>
      <c r="K418" s="346">
        <f>IF(B418&gt;2020,HLOOKUP(Allgemeines!$C$12,$M$32:$S$600,ROW(B418)-31,FALSE),0)</f>
        <v>0</v>
      </c>
      <c r="L418" s="346">
        <f>+IF(OR(B418=0,Allgemeines!$C$12&lt;B418,B418&lt;Allgemeines!$C$12-19),0,I418*1/20)</f>
        <v>0</v>
      </c>
      <c r="M418" s="346">
        <f t="shared" si="40"/>
        <v>0</v>
      </c>
      <c r="N418" s="346">
        <f t="shared" si="41"/>
        <v>0</v>
      </c>
      <c r="O418" s="346">
        <f t="shared" si="42"/>
        <v>0</v>
      </c>
      <c r="P418" s="346">
        <f t="shared" si="43"/>
        <v>0</v>
      </c>
      <c r="Q418" s="346">
        <f t="shared" si="44"/>
        <v>0</v>
      </c>
      <c r="R418" s="346">
        <f t="shared" si="45"/>
        <v>0</v>
      </c>
      <c r="S418" s="346">
        <f t="shared" si="46"/>
        <v>0</v>
      </c>
    </row>
    <row r="419" spans="1:19" x14ac:dyDescent="0.25">
      <c r="A419" s="369"/>
      <c r="B419" s="382"/>
      <c r="C419" s="369"/>
      <c r="D419" s="369"/>
      <c r="E419" s="369"/>
      <c r="F419" s="369"/>
      <c r="G419" s="369"/>
      <c r="H419" s="369"/>
      <c r="I419" s="344">
        <f>IF(B419&gt;Allgemeines!$C$12,0,SUM(C419,E419,G419)-SUM(F419,H419))</f>
        <v>0</v>
      </c>
      <c r="J419" s="346">
        <f>IF(B419&gt;2020,HLOOKUP(Allgemeines!$C$12,$M$32:$S$600,ROW(B419)-31,FALSE)+IF(OR(B419=0,Allgemeines!$C$12&lt;B419),0,I419*1/20),0)</f>
        <v>0</v>
      </c>
      <c r="K419" s="346">
        <f>IF(B419&gt;2020,HLOOKUP(Allgemeines!$C$12,$M$32:$S$600,ROW(B419)-31,FALSE),0)</f>
        <v>0</v>
      </c>
      <c r="L419" s="346">
        <f>+IF(OR(B419=0,Allgemeines!$C$12&lt;B419,B419&lt;Allgemeines!$C$12-19),0,I419*1/20)</f>
        <v>0</v>
      </c>
      <c r="M419" s="346">
        <f t="shared" ref="M419:M482" si="47">IF(B419&gt;2020,IF(OR($I419=0,M$32&lt;$B419,$B419=0,20-(M$32-$B419)=0),0,$I419*(19-(M$32-$B419))/20),0)</f>
        <v>0</v>
      </c>
      <c r="N419" s="346">
        <f t="shared" ref="N419:N482" si="48">IF(B419&gt;2020,IF(OR($I419=0,N$32&lt;$B419,$B419=0,20-(N$32-$B419)=0),0,$I419*(19-(N$32-$B419))/20),0)</f>
        <v>0</v>
      </c>
      <c r="O419" s="346">
        <f t="shared" ref="O419:O482" si="49">IF(B419&gt;2020,IF(OR($I419=0,O$32&lt;$B419,$B419=0,20-(O$32-$B419)=0),0,$I419*(19-(O$32-$B419))/20),0)</f>
        <v>0</v>
      </c>
      <c r="P419" s="346">
        <f t="shared" ref="P419:P482" si="50">IF(B419&gt;2020,IF(OR($I419=0,P$32&lt;$B419,$B419=0,20-(P$32-$B419)=0),0,$I419*(19-(P$32-$B419))/20),0)</f>
        <v>0</v>
      </c>
      <c r="Q419" s="346">
        <f t="shared" ref="Q419:Q482" si="51">IF(B419&gt;2020,IF(OR($I419=0,Q$32&lt;$B419,$B419=0,20-(Q$32-$B419)=0),0,$I419*(19-(Q$32-$B419))/20),0)</f>
        <v>0</v>
      </c>
      <c r="R419" s="346">
        <f t="shared" ref="R419:R482" si="52">IF(B419&gt;2020,IF(OR($I419=0,R$32&lt;$B419,$B419=0,20-(R$32-$B419)=0),0,$I419*(19-(R$32-$B419))/20),0)</f>
        <v>0</v>
      </c>
      <c r="S419" s="346">
        <f t="shared" ref="S419:S482" si="53">IF(B419&gt;2020,IF(OR($I419=0,S$32&lt;$B419,$B419=0,20-(S$32-$B419)=0),0,$I419*(19-(S$32-$B419))/20),0)</f>
        <v>0</v>
      </c>
    </row>
    <row r="420" spans="1:19" x14ac:dyDescent="0.25">
      <c r="A420" s="369"/>
      <c r="B420" s="382"/>
      <c r="C420" s="369"/>
      <c r="D420" s="369"/>
      <c r="E420" s="369"/>
      <c r="F420" s="369"/>
      <c r="G420" s="369"/>
      <c r="H420" s="369"/>
      <c r="I420" s="344">
        <f>IF(B420&gt;Allgemeines!$C$12,0,SUM(C420,E420,G420)-SUM(F420,H420))</f>
        <v>0</v>
      </c>
      <c r="J420" s="346">
        <f>IF(B420&gt;2020,HLOOKUP(Allgemeines!$C$12,$M$32:$S$600,ROW(B420)-31,FALSE)+IF(OR(B420=0,Allgemeines!$C$12&lt;B420),0,I420*1/20),0)</f>
        <v>0</v>
      </c>
      <c r="K420" s="346">
        <f>IF(B420&gt;2020,HLOOKUP(Allgemeines!$C$12,$M$32:$S$600,ROW(B420)-31,FALSE),0)</f>
        <v>0</v>
      </c>
      <c r="L420" s="346">
        <f>+IF(OR(B420=0,Allgemeines!$C$12&lt;B420,B420&lt;Allgemeines!$C$12-19),0,I420*1/20)</f>
        <v>0</v>
      </c>
      <c r="M420" s="346">
        <f t="shared" si="47"/>
        <v>0</v>
      </c>
      <c r="N420" s="346">
        <f t="shared" si="48"/>
        <v>0</v>
      </c>
      <c r="O420" s="346">
        <f t="shared" si="49"/>
        <v>0</v>
      </c>
      <c r="P420" s="346">
        <f t="shared" si="50"/>
        <v>0</v>
      </c>
      <c r="Q420" s="346">
        <f t="shared" si="51"/>
        <v>0</v>
      </c>
      <c r="R420" s="346">
        <f t="shared" si="52"/>
        <v>0</v>
      </c>
      <c r="S420" s="346">
        <f t="shared" si="53"/>
        <v>0</v>
      </c>
    </row>
    <row r="421" spans="1:19" x14ac:dyDescent="0.25">
      <c r="A421" s="369"/>
      <c r="B421" s="382"/>
      <c r="C421" s="369"/>
      <c r="D421" s="369"/>
      <c r="E421" s="369"/>
      <c r="F421" s="369"/>
      <c r="G421" s="369"/>
      <c r="H421" s="369"/>
      <c r="I421" s="344">
        <f>IF(B421&gt;Allgemeines!$C$12,0,SUM(C421,E421,G421)-SUM(F421,H421))</f>
        <v>0</v>
      </c>
      <c r="J421" s="346">
        <f>IF(B421&gt;2020,HLOOKUP(Allgemeines!$C$12,$M$32:$S$600,ROW(B421)-31,FALSE)+IF(OR(B421=0,Allgemeines!$C$12&lt;B421),0,I421*1/20),0)</f>
        <v>0</v>
      </c>
      <c r="K421" s="346">
        <f>IF(B421&gt;2020,HLOOKUP(Allgemeines!$C$12,$M$32:$S$600,ROW(B421)-31,FALSE),0)</f>
        <v>0</v>
      </c>
      <c r="L421" s="346">
        <f>+IF(OR(B421=0,Allgemeines!$C$12&lt;B421,B421&lt;Allgemeines!$C$12-19),0,I421*1/20)</f>
        <v>0</v>
      </c>
      <c r="M421" s="346">
        <f t="shared" si="47"/>
        <v>0</v>
      </c>
      <c r="N421" s="346">
        <f t="shared" si="48"/>
        <v>0</v>
      </c>
      <c r="O421" s="346">
        <f t="shared" si="49"/>
        <v>0</v>
      </c>
      <c r="P421" s="346">
        <f t="shared" si="50"/>
        <v>0</v>
      </c>
      <c r="Q421" s="346">
        <f t="shared" si="51"/>
        <v>0</v>
      </c>
      <c r="R421" s="346">
        <f t="shared" si="52"/>
        <v>0</v>
      </c>
      <c r="S421" s="346">
        <f t="shared" si="53"/>
        <v>0</v>
      </c>
    </row>
    <row r="422" spans="1:19" x14ac:dyDescent="0.25">
      <c r="A422" s="369"/>
      <c r="B422" s="382"/>
      <c r="C422" s="369"/>
      <c r="D422" s="369"/>
      <c r="E422" s="369"/>
      <c r="F422" s="369"/>
      <c r="G422" s="369"/>
      <c r="H422" s="369"/>
      <c r="I422" s="344">
        <f>IF(B422&gt;Allgemeines!$C$12,0,SUM(C422,E422,G422)-SUM(F422,H422))</f>
        <v>0</v>
      </c>
      <c r="J422" s="346">
        <f>IF(B422&gt;2020,HLOOKUP(Allgemeines!$C$12,$M$32:$S$600,ROW(B422)-31,FALSE)+IF(OR(B422=0,Allgemeines!$C$12&lt;B422),0,I422*1/20),0)</f>
        <v>0</v>
      </c>
      <c r="K422" s="346">
        <f>IF(B422&gt;2020,HLOOKUP(Allgemeines!$C$12,$M$32:$S$600,ROW(B422)-31,FALSE),0)</f>
        <v>0</v>
      </c>
      <c r="L422" s="346">
        <f>+IF(OR(B422=0,Allgemeines!$C$12&lt;B422,B422&lt;Allgemeines!$C$12-19),0,I422*1/20)</f>
        <v>0</v>
      </c>
      <c r="M422" s="346">
        <f t="shared" si="47"/>
        <v>0</v>
      </c>
      <c r="N422" s="346">
        <f t="shared" si="48"/>
        <v>0</v>
      </c>
      <c r="O422" s="346">
        <f t="shared" si="49"/>
        <v>0</v>
      </c>
      <c r="P422" s="346">
        <f t="shared" si="50"/>
        <v>0</v>
      </c>
      <c r="Q422" s="346">
        <f t="shared" si="51"/>
        <v>0</v>
      </c>
      <c r="R422" s="346">
        <f t="shared" si="52"/>
        <v>0</v>
      </c>
      <c r="S422" s="346">
        <f t="shared" si="53"/>
        <v>0</v>
      </c>
    </row>
    <row r="423" spans="1:19" x14ac:dyDescent="0.25">
      <c r="A423" s="369"/>
      <c r="B423" s="382"/>
      <c r="C423" s="369"/>
      <c r="D423" s="369"/>
      <c r="E423" s="369"/>
      <c r="F423" s="369"/>
      <c r="G423" s="369"/>
      <c r="H423" s="369"/>
      <c r="I423" s="344">
        <f>IF(B423&gt;Allgemeines!$C$12,0,SUM(C423,E423,G423)-SUM(F423,H423))</f>
        <v>0</v>
      </c>
      <c r="J423" s="346">
        <f>IF(B423&gt;2020,HLOOKUP(Allgemeines!$C$12,$M$32:$S$600,ROW(B423)-31,FALSE)+IF(OR(B423=0,Allgemeines!$C$12&lt;B423),0,I423*1/20),0)</f>
        <v>0</v>
      </c>
      <c r="K423" s="346">
        <f>IF(B423&gt;2020,HLOOKUP(Allgemeines!$C$12,$M$32:$S$600,ROW(B423)-31,FALSE),0)</f>
        <v>0</v>
      </c>
      <c r="L423" s="346">
        <f>+IF(OR(B423=0,Allgemeines!$C$12&lt;B423,B423&lt;Allgemeines!$C$12-19),0,I423*1/20)</f>
        <v>0</v>
      </c>
      <c r="M423" s="346">
        <f t="shared" si="47"/>
        <v>0</v>
      </c>
      <c r="N423" s="346">
        <f t="shared" si="48"/>
        <v>0</v>
      </c>
      <c r="O423" s="346">
        <f t="shared" si="49"/>
        <v>0</v>
      </c>
      <c r="P423" s="346">
        <f t="shared" si="50"/>
        <v>0</v>
      </c>
      <c r="Q423" s="346">
        <f t="shared" si="51"/>
        <v>0</v>
      </c>
      <c r="R423" s="346">
        <f t="shared" si="52"/>
        <v>0</v>
      </c>
      <c r="S423" s="346">
        <f t="shared" si="53"/>
        <v>0</v>
      </c>
    </row>
    <row r="424" spans="1:19" x14ac:dyDescent="0.25">
      <c r="A424" s="369"/>
      <c r="B424" s="382"/>
      <c r="C424" s="369"/>
      <c r="D424" s="369"/>
      <c r="E424" s="369"/>
      <c r="F424" s="369"/>
      <c r="G424" s="369"/>
      <c r="H424" s="369"/>
      <c r="I424" s="344">
        <f>IF(B424&gt;Allgemeines!$C$12,0,SUM(C424,E424,G424)-SUM(F424,H424))</f>
        <v>0</v>
      </c>
      <c r="J424" s="346">
        <f>IF(B424&gt;2020,HLOOKUP(Allgemeines!$C$12,$M$32:$S$600,ROW(B424)-31,FALSE)+IF(OR(B424=0,Allgemeines!$C$12&lt;B424),0,I424*1/20),0)</f>
        <v>0</v>
      </c>
      <c r="K424" s="346">
        <f>IF(B424&gt;2020,HLOOKUP(Allgemeines!$C$12,$M$32:$S$600,ROW(B424)-31,FALSE),0)</f>
        <v>0</v>
      </c>
      <c r="L424" s="346">
        <f>+IF(OR(B424=0,Allgemeines!$C$12&lt;B424,B424&lt;Allgemeines!$C$12-19),0,I424*1/20)</f>
        <v>0</v>
      </c>
      <c r="M424" s="346">
        <f t="shared" si="47"/>
        <v>0</v>
      </c>
      <c r="N424" s="346">
        <f t="shared" si="48"/>
        <v>0</v>
      </c>
      <c r="O424" s="346">
        <f t="shared" si="49"/>
        <v>0</v>
      </c>
      <c r="P424" s="346">
        <f t="shared" si="50"/>
        <v>0</v>
      </c>
      <c r="Q424" s="346">
        <f t="shared" si="51"/>
        <v>0</v>
      </c>
      <c r="R424" s="346">
        <f t="shared" si="52"/>
        <v>0</v>
      </c>
      <c r="S424" s="346">
        <f t="shared" si="53"/>
        <v>0</v>
      </c>
    </row>
    <row r="425" spans="1:19" x14ac:dyDescent="0.25">
      <c r="A425" s="369"/>
      <c r="B425" s="382"/>
      <c r="C425" s="369"/>
      <c r="D425" s="369"/>
      <c r="E425" s="369"/>
      <c r="F425" s="369"/>
      <c r="G425" s="369"/>
      <c r="H425" s="369"/>
      <c r="I425" s="344">
        <f>IF(B425&gt;Allgemeines!$C$12,0,SUM(C425,E425,G425)-SUM(F425,H425))</f>
        <v>0</v>
      </c>
      <c r="J425" s="346">
        <f>IF(B425&gt;2020,HLOOKUP(Allgemeines!$C$12,$M$32:$S$600,ROW(B425)-31,FALSE)+IF(OR(B425=0,Allgemeines!$C$12&lt;B425),0,I425*1/20),0)</f>
        <v>0</v>
      </c>
      <c r="K425" s="346">
        <f>IF(B425&gt;2020,HLOOKUP(Allgemeines!$C$12,$M$32:$S$600,ROW(B425)-31,FALSE),0)</f>
        <v>0</v>
      </c>
      <c r="L425" s="346">
        <f>+IF(OR(B425=0,Allgemeines!$C$12&lt;B425,B425&lt;Allgemeines!$C$12-19),0,I425*1/20)</f>
        <v>0</v>
      </c>
      <c r="M425" s="346">
        <f t="shared" si="47"/>
        <v>0</v>
      </c>
      <c r="N425" s="346">
        <f t="shared" si="48"/>
        <v>0</v>
      </c>
      <c r="O425" s="346">
        <f t="shared" si="49"/>
        <v>0</v>
      </c>
      <c r="P425" s="346">
        <f t="shared" si="50"/>
        <v>0</v>
      </c>
      <c r="Q425" s="346">
        <f t="shared" si="51"/>
        <v>0</v>
      </c>
      <c r="R425" s="346">
        <f t="shared" si="52"/>
        <v>0</v>
      </c>
      <c r="S425" s="346">
        <f t="shared" si="53"/>
        <v>0</v>
      </c>
    </row>
    <row r="426" spans="1:19" x14ac:dyDescent="0.25">
      <c r="A426" s="369"/>
      <c r="B426" s="382"/>
      <c r="C426" s="369"/>
      <c r="D426" s="369"/>
      <c r="E426" s="369"/>
      <c r="F426" s="369"/>
      <c r="G426" s="369"/>
      <c r="H426" s="369"/>
      <c r="I426" s="344">
        <f>IF(B426&gt;Allgemeines!$C$12,0,SUM(C426,E426,G426)-SUM(F426,H426))</f>
        <v>0</v>
      </c>
      <c r="J426" s="346">
        <f>IF(B426&gt;2020,HLOOKUP(Allgemeines!$C$12,$M$32:$S$600,ROW(B426)-31,FALSE)+IF(OR(B426=0,Allgemeines!$C$12&lt;B426),0,I426*1/20),0)</f>
        <v>0</v>
      </c>
      <c r="K426" s="346">
        <f>IF(B426&gt;2020,HLOOKUP(Allgemeines!$C$12,$M$32:$S$600,ROW(B426)-31,FALSE),0)</f>
        <v>0</v>
      </c>
      <c r="L426" s="346">
        <f>+IF(OR(B426=0,Allgemeines!$C$12&lt;B426,B426&lt;Allgemeines!$C$12-19),0,I426*1/20)</f>
        <v>0</v>
      </c>
      <c r="M426" s="346">
        <f t="shared" si="47"/>
        <v>0</v>
      </c>
      <c r="N426" s="346">
        <f t="shared" si="48"/>
        <v>0</v>
      </c>
      <c r="O426" s="346">
        <f t="shared" si="49"/>
        <v>0</v>
      </c>
      <c r="P426" s="346">
        <f t="shared" si="50"/>
        <v>0</v>
      </c>
      <c r="Q426" s="346">
        <f t="shared" si="51"/>
        <v>0</v>
      </c>
      <c r="R426" s="346">
        <f t="shared" si="52"/>
        <v>0</v>
      </c>
      <c r="S426" s="346">
        <f t="shared" si="53"/>
        <v>0</v>
      </c>
    </row>
    <row r="427" spans="1:19" x14ac:dyDescent="0.25">
      <c r="A427" s="369"/>
      <c r="B427" s="382"/>
      <c r="C427" s="369"/>
      <c r="D427" s="369"/>
      <c r="E427" s="369"/>
      <c r="F427" s="369"/>
      <c r="G427" s="369"/>
      <c r="H427" s="369"/>
      <c r="I427" s="344">
        <f>IF(B427&gt;Allgemeines!$C$12,0,SUM(C427,E427,G427)-SUM(F427,H427))</f>
        <v>0</v>
      </c>
      <c r="J427" s="346">
        <f>IF(B427&gt;2020,HLOOKUP(Allgemeines!$C$12,$M$32:$S$600,ROW(B427)-31,FALSE)+IF(OR(B427=0,Allgemeines!$C$12&lt;B427),0,I427*1/20),0)</f>
        <v>0</v>
      </c>
      <c r="K427" s="346">
        <f>IF(B427&gt;2020,HLOOKUP(Allgemeines!$C$12,$M$32:$S$600,ROW(B427)-31,FALSE),0)</f>
        <v>0</v>
      </c>
      <c r="L427" s="346">
        <f>+IF(OR(B427=0,Allgemeines!$C$12&lt;B427,B427&lt;Allgemeines!$C$12-19),0,I427*1/20)</f>
        <v>0</v>
      </c>
      <c r="M427" s="346">
        <f t="shared" si="47"/>
        <v>0</v>
      </c>
      <c r="N427" s="346">
        <f t="shared" si="48"/>
        <v>0</v>
      </c>
      <c r="O427" s="346">
        <f t="shared" si="49"/>
        <v>0</v>
      </c>
      <c r="P427" s="346">
        <f t="shared" si="50"/>
        <v>0</v>
      </c>
      <c r="Q427" s="346">
        <f t="shared" si="51"/>
        <v>0</v>
      </c>
      <c r="R427" s="346">
        <f t="shared" si="52"/>
        <v>0</v>
      </c>
      <c r="S427" s="346">
        <f t="shared" si="53"/>
        <v>0</v>
      </c>
    </row>
    <row r="428" spans="1:19" x14ac:dyDescent="0.25">
      <c r="A428" s="369"/>
      <c r="B428" s="382"/>
      <c r="C428" s="369"/>
      <c r="D428" s="369"/>
      <c r="E428" s="369"/>
      <c r="F428" s="369"/>
      <c r="G428" s="369"/>
      <c r="H428" s="369"/>
      <c r="I428" s="344">
        <f>IF(B428&gt;Allgemeines!$C$12,0,SUM(C428,E428,G428)-SUM(F428,H428))</f>
        <v>0</v>
      </c>
      <c r="J428" s="346">
        <f>IF(B428&gt;2020,HLOOKUP(Allgemeines!$C$12,$M$32:$S$600,ROW(B428)-31,FALSE)+IF(OR(B428=0,Allgemeines!$C$12&lt;B428),0,I428*1/20),0)</f>
        <v>0</v>
      </c>
      <c r="K428" s="346">
        <f>IF(B428&gt;2020,HLOOKUP(Allgemeines!$C$12,$M$32:$S$600,ROW(B428)-31,FALSE),0)</f>
        <v>0</v>
      </c>
      <c r="L428" s="346">
        <f>+IF(OR(B428=0,Allgemeines!$C$12&lt;B428,B428&lt;Allgemeines!$C$12-19),0,I428*1/20)</f>
        <v>0</v>
      </c>
      <c r="M428" s="346">
        <f t="shared" si="47"/>
        <v>0</v>
      </c>
      <c r="N428" s="346">
        <f t="shared" si="48"/>
        <v>0</v>
      </c>
      <c r="O428" s="346">
        <f t="shared" si="49"/>
        <v>0</v>
      </c>
      <c r="P428" s="346">
        <f t="shared" si="50"/>
        <v>0</v>
      </c>
      <c r="Q428" s="346">
        <f t="shared" si="51"/>
        <v>0</v>
      </c>
      <c r="R428" s="346">
        <f t="shared" si="52"/>
        <v>0</v>
      </c>
      <c r="S428" s="346">
        <f t="shared" si="53"/>
        <v>0</v>
      </c>
    </row>
    <row r="429" spans="1:19" x14ac:dyDescent="0.25">
      <c r="A429" s="369"/>
      <c r="B429" s="382"/>
      <c r="C429" s="369"/>
      <c r="D429" s="369"/>
      <c r="E429" s="369"/>
      <c r="F429" s="369"/>
      <c r="G429" s="369"/>
      <c r="H429" s="369"/>
      <c r="I429" s="344">
        <f>IF(B429&gt;Allgemeines!$C$12,0,SUM(C429,E429,G429)-SUM(F429,H429))</f>
        <v>0</v>
      </c>
      <c r="J429" s="346">
        <f>IF(B429&gt;2020,HLOOKUP(Allgemeines!$C$12,$M$32:$S$600,ROW(B429)-31,FALSE)+IF(OR(B429=0,Allgemeines!$C$12&lt;B429),0,I429*1/20),0)</f>
        <v>0</v>
      </c>
      <c r="K429" s="346">
        <f>IF(B429&gt;2020,HLOOKUP(Allgemeines!$C$12,$M$32:$S$600,ROW(B429)-31,FALSE),0)</f>
        <v>0</v>
      </c>
      <c r="L429" s="346">
        <f>+IF(OR(B429=0,Allgemeines!$C$12&lt;B429,B429&lt;Allgemeines!$C$12-19),0,I429*1/20)</f>
        <v>0</v>
      </c>
      <c r="M429" s="346">
        <f t="shared" si="47"/>
        <v>0</v>
      </c>
      <c r="N429" s="346">
        <f t="shared" si="48"/>
        <v>0</v>
      </c>
      <c r="O429" s="346">
        <f t="shared" si="49"/>
        <v>0</v>
      </c>
      <c r="P429" s="346">
        <f t="shared" si="50"/>
        <v>0</v>
      </c>
      <c r="Q429" s="346">
        <f t="shared" si="51"/>
        <v>0</v>
      </c>
      <c r="R429" s="346">
        <f t="shared" si="52"/>
        <v>0</v>
      </c>
      <c r="S429" s="346">
        <f t="shared" si="53"/>
        <v>0</v>
      </c>
    </row>
    <row r="430" spans="1:19" x14ac:dyDescent="0.25">
      <c r="A430" s="369"/>
      <c r="B430" s="382"/>
      <c r="C430" s="369"/>
      <c r="D430" s="369"/>
      <c r="E430" s="369"/>
      <c r="F430" s="369"/>
      <c r="G430" s="369"/>
      <c r="H430" s="369"/>
      <c r="I430" s="344">
        <f>IF(B430&gt;Allgemeines!$C$12,0,SUM(C430,E430,G430)-SUM(F430,H430))</f>
        <v>0</v>
      </c>
      <c r="J430" s="346">
        <f>IF(B430&gt;2020,HLOOKUP(Allgemeines!$C$12,$M$32:$S$600,ROW(B430)-31,FALSE)+IF(OR(B430=0,Allgemeines!$C$12&lt;B430),0,I430*1/20),0)</f>
        <v>0</v>
      </c>
      <c r="K430" s="346">
        <f>IF(B430&gt;2020,HLOOKUP(Allgemeines!$C$12,$M$32:$S$600,ROW(B430)-31,FALSE),0)</f>
        <v>0</v>
      </c>
      <c r="L430" s="346">
        <f>+IF(OR(B430=0,Allgemeines!$C$12&lt;B430,B430&lt;Allgemeines!$C$12-19),0,I430*1/20)</f>
        <v>0</v>
      </c>
      <c r="M430" s="346">
        <f t="shared" si="47"/>
        <v>0</v>
      </c>
      <c r="N430" s="346">
        <f t="shared" si="48"/>
        <v>0</v>
      </c>
      <c r="O430" s="346">
        <f t="shared" si="49"/>
        <v>0</v>
      </c>
      <c r="P430" s="346">
        <f t="shared" si="50"/>
        <v>0</v>
      </c>
      <c r="Q430" s="346">
        <f t="shared" si="51"/>
        <v>0</v>
      </c>
      <c r="R430" s="346">
        <f t="shared" si="52"/>
        <v>0</v>
      </c>
      <c r="S430" s="346">
        <f t="shared" si="53"/>
        <v>0</v>
      </c>
    </row>
    <row r="431" spans="1:19" x14ac:dyDescent="0.25">
      <c r="A431" s="369"/>
      <c r="B431" s="382"/>
      <c r="C431" s="369"/>
      <c r="D431" s="369"/>
      <c r="E431" s="369"/>
      <c r="F431" s="369"/>
      <c r="G431" s="369"/>
      <c r="H431" s="369"/>
      <c r="I431" s="344">
        <f>IF(B431&gt;Allgemeines!$C$12,0,SUM(C431,E431,G431)-SUM(F431,H431))</f>
        <v>0</v>
      </c>
      <c r="J431" s="346">
        <f>IF(B431&gt;2020,HLOOKUP(Allgemeines!$C$12,$M$32:$S$600,ROW(B431)-31,FALSE)+IF(OR(B431=0,Allgemeines!$C$12&lt;B431),0,I431*1/20),0)</f>
        <v>0</v>
      </c>
      <c r="K431" s="346">
        <f>IF(B431&gt;2020,HLOOKUP(Allgemeines!$C$12,$M$32:$S$600,ROW(B431)-31,FALSE),0)</f>
        <v>0</v>
      </c>
      <c r="L431" s="346">
        <f>+IF(OR(B431=0,Allgemeines!$C$12&lt;B431,B431&lt;Allgemeines!$C$12-19),0,I431*1/20)</f>
        <v>0</v>
      </c>
      <c r="M431" s="346">
        <f t="shared" si="47"/>
        <v>0</v>
      </c>
      <c r="N431" s="346">
        <f t="shared" si="48"/>
        <v>0</v>
      </c>
      <c r="O431" s="346">
        <f t="shared" si="49"/>
        <v>0</v>
      </c>
      <c r="P431" s="346">
        <f t="shared" si="50"/>
        <v>0</v>
      </c>
      <c r="Q431" s="346">
        <f t="shared" si="51"/>
        <v>0</v>
      </c>
      <c r="R431" s="346">
        <f t="shared" si="52"/>
        <v>0</v>
      </c>
      <c r="S431" s="346">
        <f t="shared" si="53"/>
        <v>0</v>
      </c>
    </row>
    <row r="432" spans="1:19" x14ac:dyDescent="0.25">
      <c r="A432" s="369"/>
      <c r="B432" s="382"/>
      <c r="C432" s="369"/>
      <c r="D432" s="369"/>
      <c r="E432" s="369"/>
      <c r="F432" s="369"/>
      <c r="G432" s="369"/>
      <c r="H432" s="369"/>
      <c r="I432" s="344">
        <f>IF(B432&gt;Allgemeines!$C$12,0,SUM(C432,E432,G432)-SUM(F432,H432))</f>
        <v>0</v>
      </c>
      <c r="J432" s="346">
        <f>IF(B432&gt;2020,HLOOKUP(Allgemeines!$C$12,$M$32:$S$600,ROW(B432)-31,FALSE)+IF(OR(B432=0,Allgemeines!$C$12&lt;B432),0,I432*1/20),0)</f>
        <v>0</v>
      </c>
      <c r="K432" s="346">
        <f>IF(B432&gt;2020,HLOOKUP(Allgemeines!$C$12,$M$32:$S$600,ROW(B432)-31,FALSE),0)</f>
        <v>0</v>
      </c>
      <c r="L432" s="346">
        <f>+IF(OR(B432=0,Allgemeines!$C$12&lt;B432,B432&lt;Allgemeines!$C$12-19),0,I432*1/20)</f>
        <v>0</v>
      </c>
      <c r="M432" s="346">
        <f t="shared" si="47"/>
        <v>0</v>
      </c>
      <c r="N432" s="346">
        <f t="shared" si="48"/>
        <v>0</v>
      </c>
      <c r="O432" s="346">
        <f t="shared" si="49"/>
        <v>0</v>
      </c>
      <c r="P432" s="346">
        <f t="shared" si="50"/>
        <v>0</v>
      </c>
      <c r="Q432" s="346">
        <f t="shared" si="51"/>
        <v>0</v>
      </c>
      <c r="R432" s="346">
        <f t="shared" si="52"/>
        <v>0</v>
      </c>
      <c r="S432" s="346">
        <f t="shared" si="53"/>
        <v>0</v>
      </c>
    </row>
    <row r="433" spans="1:19" x14ac:dyDescent="0.25">
      <c r="A433" s="369"/>
      <c r="B433" s="382"/>
      <c r="C433" s="369"/>
      <c r="D433" s="369"/>
      <c r="E433" s="369"/>
      <c r="F433" s="369"/>
      <c r="G433" s="369"/>
      <c r="H433" s="369"/>
      <c r="I433" s="344">
        <f>IF(B433&gt;Allgemeines!$C$12,0,SUM(C433,E433,G433)-SUM(F433,H433))</f>
        <v>0</v>
      </c>
      <c r="J433" s="346">
        <f>IF(B433&gt;2020,HLOOKUP(Allgemeines!$C$12,$M$32:$S$600,ROW(B433)-31,FALSE)+IF(OR(B433=0,Allgemeines!$C$12&lt;B433),0,I433*1/20),0)</f>
        <v>0</v>
      </c>
      <c r="K433" s="346">
        <f>IF(B433&gt;2020,HLOOKUP(Allgemeines!$C$12,$M$32:$S$600,ROW(B433)-31,FALSE),0)</f>
        <v>0</v>
      </c>
      <c r="L433" s="346">
        <f>+IF(OR(B433=0,Allgemeines!$C$12&lt;B433,B433&lt;Allgemeines!$C$12-19),0,I433*1/20)</f>
        <v>0</v>
      </c>
      <c r="M433" s="346">
        <f t="shared" si="47"/>
        <v>0</v>
      </c>
      <c r="N433" s="346">
        <f t="shared" si="48"/>
        <v>0</v>
      </c>
      <c r="O433" s="346">
        <f t="shared" si="49"/>
        <v>0</v>
      </c>
      <c r="P433" s="346">
        <f t="shared" si="50"/>
        <v>0</v>
      </c>
      <c r="Q433" s="346">
        <f t="shared" si="51"/>
        <v>0</v>
      </c>
      <c r="R433" s="346">
        <f t="shared" si="52"/>
        <v>0</v>
      </c>
      <c r="S433" s="346">
        <f t="shared" si="53"/>
        <v>0</v>
      </c>
    </row>
    <row r="434" spans="1:19" x14ac:dyDescent="0.25">
      <c r="A434" s="369"/>
      <c r="B434" s="382"/>
      <c r="C434" s="369"/>
      <c r="D434" s="369"/>
      <c r="E434" s="369"/>
      <c r="F434" s="369"/>
      <c r="G434" s="369"/>
      <c r="H434" s="369"/>
      <c r="I434" s="344">
        <f>IF(B434&gt;Allgemeines!$C$12,0,SUM(C434,E434,G434)-SUM(F434,H434))</f>
        <v>0</v>
      </c>
      <c r="J434" s="346">
        <f>IF(B434&gt;2020,HLOOKUP(Allgemeines!$C$12,$M$32:$S$600,ROW(B434)-31,FALSE)+IF(OR(B434=0,Allgemeines!$C$12&lt;B434),0,I434*1/20),0)</f>
        <v>0</v>
      </c>
      <c r="K434" s="346">
        <f>IF(B434&gt;2020,HLOOKUP(Allgemeines!$C$12,$M$32:$S$600,ROW(B434)-31,FALSE),0)</f>
        <v>0</v>
      </c>
      <c r="L434" s="346">
        <f>+IF(OR(B434=0,Allgemeines!$C$12&lt;B434,B434&lt;Allgemeines!$C$12-19),0,I434*1/20)</f>
        <v>0</v>
      </c>
      <c r="M434" s="346">
        <f t="shared" si="47"/>
        <v>0</v>
      </c>
      <c r="N434" s="346">
        <f t="shared" si="48"/>
        <v>0</v>
      </c>
      <c r="O434" s="346">
        <f t="shared" si="49"/>
        <v>0</v>
      </c>
      <c r="P434" s="346">
        <f t="shared" si="50"/>
        <v>0</v>
      </c>
      <c r="Q434" s="346">
        <f t="shared" si="51"/>
        <v>0</v>
      </c>
      <c r="R434" s="346">
        <f t="shared" si="52"/>
        <v>0</v>
      </c>
      <c r="S434" s="346">
        <f t="shared" si="53"/>
        <v>0</v>
      </c>
    </row>
    <row r="435" spans="1:19" x14ac:dyDescent="0.25">
      <c r="A435" s="369"/>
      <c r="B435" s="382"/>
      <c r="C435" s="369"/>
      <c r="D435" s="369"/>
      <c r="E435" s="369"/>
      <c r="F435" s="369"/>
      <c r="G435" s="369"/>
      <c r="H435" s="369"/>
      <c r="I435" s="344">
        <f>IF(B435&gt;Allgemeines!$C$12,0,SUM(C435,E435,G435)-SUM(F435,H435))</f>
        <v>0</v>
      </c>
      <c r="J435" s="346">
        <f>IF(B435&gt;2020,HLOOKUP(Allgemeines!$C$12,$M$32:$S$600,ROW(B435)-31,FALSE)+IF(OR(B435=0,Allgemeines!$C$12&lt;B435),0,I435*1/20),0)</f>
        <v>0</v>
      </c>
      <c r="K435" s="346">
        <f>IF(B435&gt;2020,HLOOKUP(Allgemeines!$C$12,$M$32:$S$600,ROW(B435)-31,FALSE),0)</f>
        <v>0</v>
      </c>
      <c r="L435" s="346">
        <f>+IF(OR(B435=0,Allgemeines!$C$12&lt;B435,B435&lt;Allgemeines!$C$12-19),0,I435*1/20)</f>
        <v>0</v>
      </c>
      <c r="M435" s="346">
        <f t="shared" si="47"/>
        <v>0</v>
      </c>
      <c r="N435" s="346">
        <f t="shared" si="48"/>
        <v>0</v>
      </c>
      <c r="O435" s="346">
        <f t="shared" si="49"/>
        <v>0</v>
      </c>
      <c r="P435" s="346">
        <f t="shared" si="50"/>
        <v>0</v>
      </c>
      <c r="Q435" s="346">
        <f t="shared" si="51"/>
        <v>0</v>
      </c>
      <c r="R435" s="346">
        <f t="shared" si="52"/>
        <v>0</v>
      </c>
      <c r="S435" s="346">
        <f t="shared" si="53"/>
        <v>0</v>
      </c>
    </row>
    <row r="436" spans="1:19" x14ac:dyDescent="0.25">
      <c r="A436" s="369"/>
      <c r="B436" s="382"/>
      <c r="C436" s="369"/>
      <c r="D436" s="369"/>
      <c r="E436" s="369"/>
      <c r="F436" s="369"/>
      <c r="G436" s="369"/>
      <c r="H436" s="369"/>
      <c r="I436" s="344">
        <f>IF(B436&gt;Allgemeines!$C$12,0,SUM(C436,E436,G436)-SUM(F436,H436))</f>
        <v>0</v>
      </c>
      <c r="J436" s="346">
        <f>IF(B436&gt;2020,HLOOKUP(Allgemeines!$C$12,$M$32:$S$600,ROW(B436)-31,FALSE)+IF(OR(B436=0,Allgemeines!$C$12&lt;B436),0,I436*1/20),0)</f>
        <v>0</v>
      </c>
      <c r="K436" s="346">
        <f>IF(B436&gt;2020,HLOOKUP(Allgemeines!$C$12,$M$32:$S$600,ROW(B436)-31,FALSE),0)</f>
        <v>0</v>
      </c>
      <c r="L436" s="346">
        <f>+IF(OR(B436=0,Allgemeines!$C$12&lt;B436,B436&lt;Allgemeines!$C$12-19),0,I436*1/20)</f>
        <v>0</v>
      </c>
      <c r="M436" s="346">
        <f t="shared" si="47"/>
        <v>0</v>
      </c>
      <c r="N436" s="346">
        <f t="shared" si="48"/>
        <v>0</v>
      </c>
      <c r="O436" s="346">
        <f t="shared" si="49"/>
        <v>0</v>
      </c>
      <c r="P436" s="346">
        <f t="shared" si="50"/>
        <v>0</v>
      </c>
      <c r="Q436" s="346">
        <f t="shared" si="51"/>
        <v>0</v>
      </c>
      <c r="R436" s="346">
        <f t="shared" si="52"/>
        <v>0</v>
      </c>
      <c r="S436" s="346">
        <f t="shared" si="53"/>
        <v>0</v>
      </c>
    </row>
    <row r="437" spans="1:19" x14ac:dyDescent="0.25">
      <c r="A437" s="369"/>
      <c r="B437" s="382"/>
      <c r="C437" s="369"/>
      <c r="D437" s="369"/>
      <c r="E437" s="369"/>
      <c r="F437" s="369"/>
      <c r="G437" s="369"/>
      <c r="H437" s="369"/>
      <c r="I437" s="344">
        <f>IF(B437&gt;Allgemeines!$C$12,0,SUM(C437,E437,G437)-SUM(F437,H437))</f>
        <v>0</v>
      </c>
      <c r="J437" s="346">
        <f>IF(B437&gt;2020,HLOOKUP(Allgemeines!$C$12,$M$32:$S$600,ROW(B437)-31,FALSE)+IF(OR(B437=0,Allgemeines!$C$12&lt;B437),0,I437*1/20),0)</f>
        <v>0</v>
      </c>
      <c r="K437" s="346">
        <f>IF(B437&gt;2020,HLOOKUP(Allgemeines!$C$12,$M$32:$S$600,ROW(B437)-31,FALSE),0)</f>
        <v>0</v>
      </c>
      <c r="L437" s="346">
        <f>+IF(OR(B437=0,Allgemeines!$C$12&lt;B437,B437&lt;Allgemeines!$C$12-19),0,I437*1/20)</f>
        <v>0</v>
      </c>
      <c r="M437" s="346">
        <f t="shared" si="47"/>
        <v>0</v>
      </c>
      <c r="N437" s="346">
        <f t="shared" si="48"/>
        <v>0</v>
      </c>
      <c r="O437" s="346">
        <f t="shared" si="49"/>
        <v>0</v>
      </c>
      <c r="P437" s="346">
        <f t="shared" si="50"/>
        <v>0</v>
      </c>
      <c r="Q437" s="346">
        <f t="shared" si="51"/>
        <v>0</v>
      </c>
      <c r="R437" s="346">
        <f t="shared" si="52"/>
        <v>0</v>
      </c>
      <c r="S437" s="346">
        <f t="shared" si="53"/>
        <v>0</v>
      </c>
    </row>
    <row r="438" spans="1:19" x14ac:dyDescent="0.25">
      <c r="A438" s="369"/>
      <c r="B438" s="382"/>
      <c r="C438" s="369"/>
      <c r="D438" s="369"/>
      <c r="E438" s="369"/>
      <c r="F438" s="369"/>
      <c r="G438" s="369"/>
      <c r="H438" s="369"/>
      <c r="I438" s="344">
        <f>IF(B438&gt;Allgemeines!$C$12,0,SUM(C438,E438,G438)-SUM(F438,H438))</f>
        <v>0</v>
      </c>
      <c r="J438" s="346">
        <f>IF(B438&gt;2020,HLOOKUP(Allgemeines!$C$12,$M$32:$S$600,ROW(B438)-31,FALSE)+IF(OR(B438=0,Allgemeines!$C$12&lt;B438),0,I438*1/20),0)</f>
        <v>0</v>
      </c>
      <c r="K438" s="346">
        <f>IF(B438&gt;2020,HLOOKUP(Allgemeines!$C$12,$M$32:$S$600,ROW(B438)-31,FALSE),0)</f>
        <v>0</v>
      </c>
      <c r="L438" s="346">
        <f>+IF(OR(B438=0,Allgemeines!$C$12&lt;B438,B438&lt;Allgemeines!$C$12-19),0,I438*1/20)</f>
        <v>0</v>
      </c>
      <c r="M438" s="346">
        <f t="shared" si="47"/>
        <v>0</v>
      </c>
      <c r="N438" s="346">
        <f t="shared" si="48"/>
        <v>0</v>
      </c>
      <c r="O438" s="346">
        <f t="shared" si="49"/>
        <v>0</v>
      </c>
      <c r="P438" s="346">
        <f t="shared" si="50"/>
        <v>0</v>
      </c>
      <c r="Q438" s="346">
        <f t="shared" si="51"/>
        <v>0</v>
      </c>
      <c r="R438" s="346">
        <f t="shared" si="52"/>
        <v>0</v>
      </c>
      <c r="S438" s="346">
        <f t="shared" si="53"/>
        <v>0</v>
      </c>
    </row>
    <row r="439" spans="1:19" x14ac:dyDescent="0.25">
      <c r="A439" s="369"/>
      <c r="B439" s="382"/>
      <c r="C439" s="369"/>
      <c r="D439" s="369"/>
      <c r="E439" s="369"/>
      <c r="F439" s="369"/>
      <c r="G439" s="369"/>
      <c r="H439" s="369"/>
      <c r="I439" s="344">
        <f>IF(B439&gt;Allgemeines!$C$12,0,SUM(C439,E439,G439)-SUM(F439,H439))</f>
        <v>0</v>
      </c>
      <c r="J439" s="346">
        <f>IF(B439&gt;2020,HLOOKUP(Allgemeines!$C$12,$M$32:$S$600,ROW(B439)-31,FALSE)+IF(OR(B439=0,Allgemeines!$C$12&lt;B439),0,I439*1/20),0)</f>
        <v>0</v>
      </c>
      <c r="K439" s="346">
        <f>IF(B439&gt;2020,HLOOKUP(Allgemeines!$C$12,$M$32:$S$600,ROW(B439)-31,FALSE),0)</f>
        <v>0</v>
      </c>
      <c r="L439" s="346">
        <f>+IF(OR(B439=0,Allgemeines!$C$12&lt;B439,B439&lt;Allgemeines!$C$12-19),0,I439*1/20)</f>
        <v>0</v>
      </c>
      <c r="M439" s="346">
        <f t="shared" si="47"/>
        <v>0</v>
      </c>
      <c r="N439" s="346">
        <f t="shared" si="48"/>
        <v>0</v>
      </c>
      <c r="O439" s="346">
        <f t="shared" si="49"/>
        <v>0</v>
      </c>
      <c r="P439" s="346">
        <f t="shared" si="50"/>
        <v>0</v>
      </c>
      <c r="Q439" s="346">
        <f t="shared" si="51"/>
        <v>0</v>
      </c>
      <c r="R439" s="346">
        <f t="shared" si="52"/>
        <v>0</v>
      </c>
      <c r="S439" s="346">
        <f t="shared" si="53"/>
        <v>0</v>
      </c>
    </row>
    <row r="440" spans="1:19" x14ac:dyDescent="0.25">
      <c r="A440" s="369"/>
      <c r="B440" s="382"/>
      <c r="C440" s="369"/>
      <c r="D440" s="369"/>
      <c r="E440" s="369"/>
      <c r="F440" s="369"/>
      <c r="G440" s="369"/>
      <c r="H440" s="369"/>
      <c r="I440" s="344">
        <f>IF(B440&gt;Allgemeines!$C$12,0,SUM(C440,E440,G440)-SUM(F440,H440))</f>
        <v>0</v>
      </c>
      <c r="J440" s="346">
        <f>IF(B440&gt;2020,HLOOKUP(Allgemeines!$C$12,$M$32:$S$600,ROW(B440)-31,FALSE)+IF(OR(B440=0,Allgemeines!$C$12&lt;B440),0,I440*1/20),0)</f>
        <v>0</v>
      </c>
      <c r="K440" s="346">
        <f>IF(B440&gt;2020,HLOOKUP(Allgemeines!$C$12,$M$32:$S$600,ROW(B440)-31,FALSE),0)</f>
        <v>0</v>
      </c>
      <c r="L440" s="346">
        <f>+IF(OR(B440=0,Allgemeines!$C$12&lt;B440,B440&lt;Allgemeines!$C$12-19),0,I440*1/20)</f>
        <v>0</v>
      </c>
      <c r="M440" s="346">
        <f t="shared" si="47"/>
        <v>0</v>
      </c>
      <c r="N440" s="346">
        <f t="shared" si="48"/>
        <v>0</v>
      </c>
      <c r="O440" s="346">
        <f t="shared" si="49"/>
        <v>0</v>
      </c>
      <c r="P440" s="346">
        <f t="shared" si="50"/>
        <v>0</v>
      </c>
      <c r="Q440" s="346">
        <f t="shared" si="51"/>
        <v>0</v>
      </c>
      <c r="R440" s="346">
        <f t="shared" si="52"/>
        <v>0</v>
      </c>
      <c r="S440" s="346">
        <f t="shared" si="53"/>
        <v>0</v>
      </c>
    </row>
    <row r="441" spans="1:19" x14ac:dyDescent="0.25">
      <c r="A441" s="369"/>
      <c r="B441" s="382"/>
      <c r="C441" s="369"/>
      <c r="D441" s="369"/>
      <c r="E441" s="369"/>
      <c r="F441" s="369"/>
      <c r="G441" s="369"/>
      <c r="H441" s="369"/>
      <c r="I441" s="344">
        <f>IF(B441&gt;Allgemeines!$C$12,0,SUM(C441,E441,G441)-SUM(F441,H441))</f>
        <v>0</v>
      </c>
      <c r="J441" s="346">
        <f>IF(B441&gt;2020,HLOOKUP(Allgemeines!$C$12,$M$32:$S$600,ROW(B441)-31,FALSE)+IF(OR(B441=0,Allgemeines!$C$12&lt;B441),0,I441*1/20),0)</f>
        <v>0</v>
      </c>
      <c r="K441" s="346">
        <f>IF(B441&gt;2020,HLOOKUP(Allgemeines!$C$12,$M$32:$S$600,ROW(B441)-31,FALSE),0)</f>
        <v>0</v>
      </c>
      <c r="L441" s="346">
        <f>+IF(OR(B441=0,Allgemeines!$C$12&lt;B441,B441&lt;Allgemeines!$C$12-19),0,I441*1/20)</f>
        <v>0</v>
      </c>
      <c r="M441" s="346">
        <f t="shared" si="47"/>
        <v>0</v>
      </c>
      <c r="N441" s="346">
        <f t="shared" si="48"/>
        <v>0</v>
      </c>
      <c r="O441" s="346">
        <f t="shared" si="49"/>
        <v>0</v>
      </c>
      <c r="P441" s="346">
        <f t="shared" si="50"/>
        <v>0</v>
      </c>
      <c r="Q441" s="346">
        <f t="shared" si="51"/>
        <v>0</v>
      </c>
      <c r="R441" s="346">
        <f t="shared" si="52"/>
        <v>0</v>
      </c>
      <c r="S441" s="346">
        <f t="shared" si="53"/>
        <v>0</v>
      </c>
    </row>
    <row r="442" spans="1:19" x14ac:dyDescent="0.25">
      <c r="A442" s="369"/>
      <c r="B442" s="382"/>
      <c r="C442" s="369"/>
      <c r="D442" s="369"/>
      <c r="E442" s="369"/>
      <c r="F442" s="369"/>
      <c r="G442" s="369"/>
      <c r="H442" s="369"/>
      <c r="I442" s="344">
        <f>IF(B442&gt;Allgemeines!$C$12,0,SUM(C442,E442,G442)-SUM(F442,H442))</f>
        <v>0</v>
      </c>
      <c r="J442" s="346">
        <f>IF(B442&gt;2020,HLOOKUP(Allgemeines!$C$12,$M$32:$S$600,ROW(B442)-31,FALSE)+IF(OR(B442=0,Allgemeines!$C$12&lt;B442),0,I442*1/20),0)</f>
        <v>0</v>
      </c>
      <c r="K442" s="346">
        <f>IF(B442&gt;2020,HLOOKUP(Allgemeines!$C$12,$M$32:$S$600,ROW(B442)-31,FALSE),0)</f>
        <v>0</v>
      </c>
      <c r="L442" s="346">
        <f>+IF(OR(B442=0,Allgemeines!$C$12&lt;B442,B442&lt;Allgemeines!$C$12-19),0,I442*1/20)</f>
        <v>0</v>
      </c>
      <c r="M442" s="346">
        <f t="shared" si="47"/>
        <v>0</v>
      </c>
      <c r="N442" s="346">
        <f t="shared" si="48"/>
        <v>0</v>
      </c>
      <c r="O442" s="346">
        <f t="shared" si="49"/>
        <v>0</v>
      </c>
      <c r="P442" s="346">
        <f t="shared" si="50"/>
        <v>0</v>
      </c>
      <c r="Q442" s="346">
        <f t="shared" si="51"/>
        <v>0</v>
      </c>
      <c r="R442" s="346">
        <f t="shared" si="52"/>
        <v>0</v>
      </c>
      <c r="S442" s="346">
        <f t="shared" si="53"/>
        <v>0</v>
      </c>
    </row>
    <row r="443" spans="1:19" x14ac:dyDescent="0.25">
      <c r="A443" s="369"/>
      <c r="B443" s="382"/>
      <c r="C443" s="369"/>
      <c r="D443" s="369"/>
      <c r="E443" s="369"/>
      <c r="F443" s="369"/>
      <c r="G443" s="369"/>
      <c r="H443" s="369"/>
      <c r="I443" s="344">
        <f>IF(B443&gt;Allgemeines!$C$12,0,SUM(C443,E443,G443)-SUM(F443,H443))</f>
        <v>0</v>
      </c>
      <c r="J443" s="346">
        <f>IF(B443&gt;2020,HLOOKUP(Allgemeines!$C$12,$M$32:$S$600,ROW(B443)-31,FALSE)+IF(OR(B443=0,Allgemeines!$C$12&lt;B443),0,I443*1/20),0)</f>
        <v>0</v>
      </c>
      <c r="K443" s="346">
        <f>IF(B443&gt;2020,HLOOKUP(Allgemeines!$C$12,$M$32:$S$600,ROW(B443)-31,FALSE),0)</f>
        <v>0</v>
      </c>
      <c r="L443" s="346">
        <f>+IF(OR(B443=0,Allgemeines!$C$12&lt;B443,B443&lt;Allgemeines!$C$12-19),0,I443*1/20)</f>
        <v>0</v>
      </c>
      <c r="M443" s="346">
        <f t="shared" si="47"/>
        <v>0</v>
      </c>
      <c r="N443" s="346">
        <f t="shared" si="48"/>
        <v>0</v>
      </c>
      <c r="O443" s="346">
        <f t="shared" si="49"/>
        <v>0</v>
      </c>
      <c r="P443" s="346">
        <f t="shared" si="50"/>
        <v>0</v>
      </c>
      <c r="Q443" s="346">
        <f t="shared" si="51"/>
        <v>0</v>
      </c>
      <c r="R443" s="346">
        <f t="shared" si="52"/>
        <v>0</v>
      </c>
      <c r="S443" s="346">
        <f t="shared" si="53"/>
        <v>0</v>
      </c>
    </row>
    <row r="444" spans="1:19" x14ac:dyDescent="0.25">
      <c r="A444" s="369"/>
      <c r="B444" s="382"/>
      <c r="C444" s="369"/>
      <c r="D444" s="369"/>
      <c r="E444" s="369"/>
      <c r="F444" s="369"/>
      <c r="G444" s="369"/>
      <c r="H444" s="369"/>
      <c r="I444" s="344">
        <f>IF(B444&gt;Allgemeines!$C$12,0,SUM(C444,E444,G444)-SUM(F444,H444))</f>
        <v>0</v>
      </c>
      <c r="J444" s="346">
        <f>IF(B444&gt;2020,HLOOKUP(Allgemeines!$C$12,$M$32:$S$600,ROW(B444)-31,FALSE)+IF(OR(B444=0,Allgemeines!$C$12&lt;B444),0,I444*1/20),0)</f>
        <v>0</v>
      </c>
      <c r="K444" s="346">
        <f>IF(B444&gt;2020,HLOOKUP(Allgemeines!$C$12,$M$32:$S$600,ROW(B444)-31,FALSE),0)</f>
        <v>0</v>
      </c>
      <c r="L444" s="346">
        <f>+IF(OR(B444=0,Allgemeines!$C$12&lt;B444,B444&lt;Allgemeines!$C$12-19),0,I444*1/20)</f>
        <v>0</v>
      </c>
      <c r="M444" s="346">
        <f t="shared" si="47"/>
        <v>0</v>
      </c>
      <c r="N444" s="346">
        <f t="shared" si="48"/>
        <v>0</v>
      </c>
      <c r="O444" s="346">
        <f t="shared" si="49"/>
        <v>0</v>
      </c>
      <c r="P444" s="346">
        <f t="shared" si="50"/>
        <v>0</v>
      </c>
      <c r="Q444" s="346">
        <f t="shared" si="51"/>
        <v>0</v>
      </c>
      <c r="R444" s="346">
        <f t="shared" si="52"/>
        <v>0</v>
      </c>
      <c r="S444" s="346">
        <f t="shared" si="53"/>
        <v>0</v>
      </c>
    </row>
    <row r="445" spans="1:19" x14ac:dyDescent="0.25">
      <c r="A445" s="369"/>
      <c r="B445" s="382"/>
      <c r="C445" s="369"/>
      <c r="D445" s="369"/>
      <c r="E445" s="369"/>
      <c r="F445" s="369"/>
      <c r="G445" s="369"/>
      <c r="H445" s="369"/>
      <c r="I445" s="344">
        <f>IF(B445&gt;Allgemeines!$C$12,0,SUM(C445,E445,G445)-SUM(F445,H445))</f>
        <v>0</v>
      </c>
      <c r="J445" s="346">
        <f>IF(B445&gt;2020,HLOOKUP(Allgemeines!$C$12,$M$32:$S$600,ROW(B445)-31,FALSE)+IF(OR(B445=0,Allgemeines!$C$12&lt;B445),0,I445*1/20),0)</f>
        <v>0</v>
      </c>
      <c r="K445" s="346">
        <f>IF(B445&gt;2020,HLOOKUP(Allgemeines!$C$12,$M$32:$S$600,ROW(B445)-31,FALSE),0)</f>
        <v>0</v>
      </c>
      <c r="L445" s="346">
        <f>+IF(OR(B445=0,Allgemeines!$C$12&lt;B445,B445&lt;Allgemeines!$C$12-19),0,I445*1/20)</f>
        <v>0</v>
      </c>
      <c r="M445" s="346">
        <f t="shared" si="47"/>
        <v>0</v>
      </c>
      <c r="N445" s="346">
        <f t="shared" si="48"/>
        <v>0</v>
      </c>
      <c r="O445" s="346">
        <f t="shared" si="49"/>
        <v>0</v>
      </c>
      <c r="P445" s="346">
        <f t="shared" si="50"/>
        <v>0</v>
      </c>
      <c r="Q445" s="346">
        <f t="shared" si="51"/>
        <v>0</v>
      </c>
      <c r="R445" s="346">
        <f t="shared" si="52"/>
        <v>0</v>
      </c>
      <c r="S445" s="346">
        <f t="shared" si="53"/>
        <v>0</v>
      </c>
    </row>
    <row r="446" spans="1:19" x14ac:dyDescent="0.25">
      <c r="A446" s="369"/>
      <c r="B446" s="382"/>
      <c r="C446" s="369"/>
      <c r="D446" s="369"/>
      <c r="E446" s="369"/>
      <c r="F446" s="369"/>
      <c r="G446" s="369"/>
      <c r="H446" s="369"/>
      <c r="I446" s="344">
        <f>IF(B446&gt;Allgemeines!$C$12,0,SUM(C446,E446,G446)-SUM(F446,H446))</f>
        <v>0</v>
      </c>
      <c r="J446" s="346">
        <f>IF(B446&gt;2020,HLOOKUP(Allgemeines!$C$12,$M$32:$S$600,ROW(B446)-31,FALSE)+IF(OR(B446=0,Allgemeines!$C$12&lt;B446),0,I446*1/20),0)</f>
        <v>0</v>
      </c>
      <c r="K446" s="346">
        <f>IF(B446&gt;2020,HLOOKUP(Allgemeines!$C$12,$M$32:$S$600,ROW(B446)-31,FALSE),0)</f>
        <v>0</v>
      </c>
      <c r="L446" s="346">
        <f>+IF(OR(B446=0,Allgemeines!$C$12&lt;B446,B446&lt;Allgemeines!$C$12-19),0,I446*1/20)</f>
        <v>0</v>
      </c>
      <c r="M446" s="346">
        <f t="shared" si="47"/>
        <v>0</v>
      </c>
      <c r="N446" s="346">
        <f t="shared" si="48"/>
        <v>0</v>
      </c>
      <c r="O446" s="346">
        <f t="shared" si="49"/>
        <v>0</v>
      </c>
      <c r="P446" s="346">
        <f t="shared" si="50"/>
        <v>0</v>
      </c>
      <c r="Q446" s="346">
        <f t="shared" si="51"/>
        <v>0</v>
      </c>
      <c r="R446" s="346">
        <f t="shared" si="52"/>
        <v>0</v>
      </c>
      <c r="S446" s="346">
        <f t="shared" si="53"/>
        <v>0</v>
      </c>
    </row>
    <row r="447" spans="1:19" x14ac:dyDescent="0.25">
      <c r="A447" s="369"/>
      <c r="B447" s="382"/>
      <c r="C447" s="369"/>
      <c r="D447" s="369"/>
      <c r="E447" s="369"/>
      <c r="F447" s="369"/>
      <c r="G447" s="369"/>
      <c r="H447" s="369"/>
      <c r="I447" s="344">
        <f>IF(B447&gt;Allgemeines!$C$12,0,SUM(C447,E447,G447)-SUM(F447,H447))</f>
        <v>0</v>
      </c>
      <c r="J447" s="346">
        <f>IF(B447&gt;2020,HLOOKUP(Allgemeines!$C$12,$M$32:$S$600,ROW(B447)-31,FALSE)+IF(OR(B447=0,Allgemeines!$C$12&lt;B447),0,I447*1/20),0)</f>
        <v>0</v>
      </c>
      <c r="K447" s="346">
        <f>IF(B447&gt;2020,HLOOKUP(Allgemeines!$C$12,$M$32:$S$600,ROW(B447)-31,FALSE),0)</f>
        <v>0</v>
      </c>
      <c r="L447" s="346">
        <f>+IF(OR(B447=0,Allgemeines!$C$12&lt;B447,B447&lt;Allgemeines!$C$12-19),0,I447*1/20)</f>
        <v>0</v>
      </c>
      <c r="M447" s="346">
        <f t="shared" si="47"/>
        <v>0</v>
      </c>
      <c r="N447" s="346">
        <f t="shared" si="48"/>
        <v>0</v>
      </c>
      <c r="O447" s="346">
        <f t="shared" si="49"/>
        <v>0</v>
      </c>
      <c r="P447" s="346">
        <f t="shared" si="50"/>
        <v>0</v>
      </c>
      <c r="Q447" s="346">
        <f t="shared" si="51"/>
        <v>0</v>
      </c>
      <c r="R447" s="346">
        <f t="shared" si="52"/>
        <v>0</v>
      </c>
      <c r="S447" s="346">
        <f t="shared" si="53"/>
        <v>0</v>
      </c>
    </row>
    <row r="448" spans="1:19" x14ac:dyDescent="0.25">
      <c r="A448" s="369"/>
      <c r="B448" s="382"/>
      <c r="C448" s="369"/>
      <c r="D448" s="369"/>
      <c r="E448" s="369"/>
      <c r="F448" s="369"/>
      <c r="G448" s="369"/>
      <c r="H448" s="369"/>
      <c r="I448" s="344">
        <f>IF(B448&gt;Allgemeines!$C$12,0,SUM(C448,E448,G448)-SUM(F448,H448))</f>
        <v>0</v>
      </c>
      <c r="J448" s="346">
        <f>IF(B448&gt;2020,HLOOKUP(Allgemeines!$C$12,$M$32:$S$600,ROW(B448)-31,FALSE)+IF(OR(B448=0,Allgemeines!$C$12&lt;B448),0,I448*1/20),0)</f>
        <v>0</v>
      </c>
      <c r="K448" s="346">
        <f>IF(B448&gt;2020,HLOOKUP(Allgemeines!$C$12,$M$32:$S$600,ROW(B448)-31,FALSE),0)</f>
        <v>0</v>
      </c>
      <c r="L448" s="346">
        <f>+IF(OR(B448=0,Allgemeines!$C$12&lt;B448,B448&lt;Allgemeines!$C$12-19),0,I448*1/20)</f>
        <v>0</v>
      </c>
      <c r="M448" s="346">
        <f t="shared" si="47"/>
        <v>0</v>
      </c>
      <c r="N448" s="346">
        <f t="shared" si="48"/>
        <v>0</v>
      </c>
      <c r="O448" s="346">
        <f t="shared" si="49"/>
        <v>0</v>
      </c>
      <c r="P448" s="346">
        <f t="shared" si="50"/>
        <v>0</v>
      </c>
      <c r="Q448" s="346">
        <f t="shared" si="51"/>
        <v>0</v>
      </c>
      <c r="R448" s="346">
        <f t="shared" si="52"/>
        <v>0</v>
      </c>
      <c r="S448" s="346">
        <f t="shared" si="53"/>
        <v>0</v>
      </c>
    </row>
    <row r="449" spans="1:19" x14ac:dyDescent="0.25">
      <c r="A449" s="369"/>
      <c r="B449" s="382"/>
      <c r="C449" s="369"/>
      <c r="D449" s="369"/>
      <c r="E449" s="369"/>
      <c r="F449" s="369"/>
      <c r="G449" s="369"/>
      <c r="H449" s="369"/>
      <c r="I449" s="344">
        <f>IF(B449&gt;Allgemeines!$C$12,0,SUM(C449,E449,G449)-SUM(F449,H449))</f>
        <v>0</v>
      </c>
      <c r="J449" s="346">
        <f>IF(B449&gt;2020,HLOOKUP(Allgemeines!$C$12,$M$32:$S$600,ROW(B449)-31,FALSE)+IF(OR(B449=0,Allgemeines!$C$12&lt;B449),0,I449*1/20),0)</f>
        <v>0</v>
      </c>
      <c r="K449" s="346">
        <f>IF(B449&gt;2020,HLOOKUP(Allgemeines!$C$12,$M$32:$S$600,ROW(B449)-31,FALSE),0)</f>
        <v>0</v>
      </c>
      <c r="L449" s="346">
        <f>+IF(OR(B449=0,Allgemeines!$C$12&lt;B449,B449&lt;Allgemeines!$C$12-19),0,I449*1/20)</f>
        <v>0</v>
      </c>
      <c r="M449" s="346">
        <f t="shared" si="47"/>
        <v>0</v>
      </c>
      <c r="N449" s="346">
        <f t="shared" si="48"/>
        <v>0</v>
      </c>
      <c r="O449" s="346">
        <f t="shared" si="49"/>
        <v>0</v>
      </c>
      <c r="P449" s="346">
        <f t="shared" si="50"/>
        <v>0</v>
      </c>
      <c r="Q449" s="346">
        <f t="shared" si="51"/>
        <v>0</v>
      </c>
      <c r="R449" s="346">
        <f t="shared" si="52"/>
        <v>0</v>
      </c>
      <c r="S449" s="346">
        <f t="shared" si="53"/>
        <v>0</v>
      </c>
    </row>
    <row r="450" spans="1:19" x14ac:dyDescent="0.25">
      <c r="A450" s="369"/>
      <c r="B450" s="382"/>
      <c r="C450" s="369"/>
      <c r="D450" s="369"/>
      <c r="E450" s="369"/>
      <c r="F450" s="369"/>
      <c r="G450" s="369"/>
      <c r="H450" s="369"/>
      <c r="I450" s="344">
        <f>IF(B450&gt;Allgemeines!$C$12,0,SUM(C450,E450,G450)-SUM(F450,H450))</f>
        <v>0</v>
      </c>
      <c r="J450" s="346">
        <f>IF(B450&gt;2020,HLOOKUP(Allgemeines!$C$12,$M$32:$S$600,ROW(B450)-31,FALSE)+IF(OR(B450=0,Allgemeines!$C$12&lt;B450),0,I450*1/20),0)</f>
        <v>0</v>
      </c>
      <c r="K450" s="346">
        <f>IF(B450&gt;2020,HLOOKUP(Allgemeines!$C$12,$M$32:$S$600,ROW(B450)-31,FALSE),0)</f>
        <v>0</v>
      </c>
      <c r="L450" s="346">
        <f>+IF(OR(B450=0,Allgemeines!$C$12&lt;B450,B450&lt;Allgemeines!$C$12-19),0,I450*1/20)</f>
        <v>0</v>
      </c>
      <c r="M450" s="346">
        <f t="shared" si="47"/>
        <v>0</v>
      </c>
      <c r="N450" s="346">
        <f t="shared" si="48"/>
        <v>0</v>
      </c>
      <c r="O450" s="346">
        <f t="shared" si="49"/>
        <v>0</v>
      </c>
      <c r="P450" s="346">
        <f t="shared" si="50"/>
        <v>0</v>
      </c>
      <c r="Q450" s="346">
        <f t="shared" si="51"/>
        <v>0</v>
      </c>
      <c r="R450" s="346">
        <f t="shared" si="52"/>
        <v>0</v>
      </c>
      <c r="S450" s="346">
        <f t="shared" si="53"/>
        <v>0</v>
      </c>
    </row>
    <row r="451" spans="1:19" x14ac:dyDescent="0.25">
      <c r="A451" s="369"/>
      <c r="B451" s="382"/>
      <c r="C451" s="369"/>
      <c r="D451" s="369"/>
      <c r="E451" s="369"/>
      <c r="F451" s="369"/>
      <c r="G451" s="369"/>
      <c r="H451" s="369"/>
      <c r="I451" s="344">
        <f>IF(B451&gt;Allgemeines!$C$12,0,SUM(C451,E451,G451)-SUM(F451,H451))</f>
        <v>0</v>
      </c>
      <c r="J451" s="346">
        <f>IF(B451&gt;2020,HLOOKUP(Allgemeines!$C$12,$M$32:$S$600,ROW(B451)-31,FALSE)+IF(OR(B451=0,Allgemeines!$C$12&lt;B451),0,I451*1/20),0)</f>
        <v>0</v>
      </c>
      <c r="K451" s="346">
        <f>IF(B451&gt;2020,HLOOKUP(Allgemeines!$C$12,$M$32:$S$600,ROW(B451)-31,FALSE),0)</f>
        <v>0</v>
      </c>
      <c r="L451" s="346">
        <f>+IF(OR(B451=0,Allgemeines!$C$12&lt;B451,B451&lt;Allgemeines!$C$12-19),0,I451*1/20)</f>
        <v>0</v>
      </c>
      <c r="M451" s="346">
        <f t="shared" si="47"/>
        <v>0</v>
      </c>
      <c r="N451" s="346">
        <f t="shared" si="48"/>
        <v>0</v>
      </c>
      <c r="O451" s="346">
        <f t="shared" si="49"/>
        <v>0</v>
      </c>
      <c r="P451" s="346">
        <f t="shared" si="50"/>
        <v>0</v>
      </c>
      <c r="Q451" s="346">
        <f t="shared" si="51"/>
        <v>0</v>
      </c>
      <c r="R451" s="346">
        <f t="shared" si="52"/>
        <v>0</v>
      </c>
      <c r="S451" s="346">
        <f t="shared" si="53"/>
        <v>0</v>
      </c>
    </row>
    <row r="452" spans="1:19" x14ac:dyDescent="0.25">
      <c r="A452" s="369"/>
      <c r="B452" s="382"/>
      <c r="C452" s="369"/>
      <c r="D452" s="369"/>
      <c r="E452" s="369"/>
      <c r="F452" s="369"/>
      <c r="G452" s="369"/>
      <c r="H452" s="369"/>
      <c r="I452" s="344">
        <f>IF(B452&gt;Allgemeines!$C$12,0,SUM(C452,E452,G452)-SUM(F452,H452))</f>
        <v>0</v>
      </c>
      <c r="J452" s="346">
        <f>IF(B452&gt;2020,HLOOKUP(Allgemeines!$C$12,$M$32:$S$600,ROW(B452)-31,FALSE)+IF(OR(B452=0,Allgemeines!$C$12&lt;B452),0,I452*1/20),0)</f>
        <v>0</v>
      </c>
      <c r="K452" s="346">
        <f>IF(B452&gt;2020,HLOOKUP(Allgemeines!$C$12,$M$32:$S$600,ROW(B452)-31,FALSE),0)</f>
        <v>0</v>
      </c>
      <c r="L452" s="346">
        <f>+IF(OR(B452=0,Allgemeines!$C$12&lt;B452,B452&lt;Allgemeines!$C$12-19),0,I452*1/20)</f>
        <v>0</v>
      </c>
      <c r="M452" s="346">
        <f t="shared" si="47"/>
        <v>0</v>
      </c>
      <c r="N452" s="346">
        <f t="shared" si="48"/>
        <v>0</v>
      </c>
      <c r="O452" s="346">
        <f t="shared" si="49"/>
        <v>0</v>
      </c>
      <c r="P452" s="346">
        <f t="shared" si="50"/>
        <v>0</v>
      </c>
      <c r="Q452" s="346">
        <f t="shared" si="51"/>
        <v>0</v>
      </c>
      <c r="R452" s="346">
        <f t="shared" si="52"/>
        <v>0</v>
      </c>
      <c r="S452" s="346">
        <f t="shared" si="53"/>
        <v>0</v>
      </c>
    </row>
    <row r="453" spans="1:19" x14ac:dyDescent="0.25">
      <c r="A453" s="369"/>
      <c r="B453" s="382"/>
      <c r="C453" s="369"/>
      <c r="D453" s="369"/>
      <c r="E453" s="369"/>
      <c r="F453" s="369"/>
      <c r="G453" s="369"/>
      <c r="H453" s="369"/>
      <c r="I453" s="344">
        <f>IF(B453&gt;Allgemeines!$C$12,0,SUM(C453,E453,G453)-SUM(F453,H453))</f>
        <v>0</v>
      </c>
      <c r="J453" s="346">
        <f>IF(B453&gt;2020,HLOOKUP(Allgemeines!$C$12,$M$32:$S$600,ROW(B453)-31,FALSE)+IF(OR(B453=0,Allgemeines!$C$12&lt;B453),0,I453*1/20),0)</f>
        <v>0</v>
      </c>
      <c r="K453" s="346">
        <f>IF(B453&gt;2020,HLOOKUP(Allgemeines!$C$12,$M$32:$S$600,ROW(B453)-31,FALSE),0)</f>
        <v>0</v>
      </c>
      <c r="L453" s="346">
        <f>+IF(OR(B453=0,Allgemeines!$C$12&lt;B453,B453&lt;Allgemeines!$C$12-19),0,I453*1/20)</f>
        <v>0</v>
      </c>
      <c r="M453" s="346">
        <f t="shared" si="47"/>
        <v>0</v>
      </c>
      <c r="N453" s="346">
        <f t="shared" si="48"/>
        <v>0</v>
      </c>
      <c r="O453" s="346">
        <f t="shared" si="49"/>
        <v>0</v>
      </c>
      <c r="P453" s="346">
        <f t="shared" si="50"/>
        <v>0</v>
      </c>
      <c r="Q453" s="346">
        <f t="shared" si="51"/>
        <v>0</v>
      </c>
      <c r="R453" s="346">
        <f t="shared" si="52"/>
        <v>0</v>
      </c>
      <c r="S453" s="346">
        <f t="shared" si="53"/>
        <v>0</v>
      </c>
    </row>
    <row r="454" spans="1:19" x14ac:dyDescent="0.25">
      <c r="A454" s="369"/>
      <c r="B454" s="382"/>
      <c r="C454" s="369"/>
      <c r="D454" s="369"/>
      <c r="E454" s="369"/>
      <c r="F454" s="369"/>
      <c r="G454" s="369"/>
      <c r="H454" s="369"/>
      <c r="I454" s="344">
        <f>IF(B454&gt;Allgemeines!$C$12,0,SUM(C454,E454,G454)-SUM(F454,H454))</f>
        <v>0</v>
      </c>
      <c r="J454" s="346">
        <f>IF(B454&gt;2020,HLOOKUP(Allgemeines!$C$12,$M$32:$S$600,ROW(B454)-31,FALSE)+IF(OR(B454=0,Allgemeines!$C$12&lt;B454),0,I454*1/20),0)</f>
        <v>0</v>
      </c>
      <c r="K454" s="346">
        <f>IF(B454&gt;2020,HLOOKUP(Allgemeines!$C$12,$M$32:$S$600,ROW(B454)-31,FALSE),0)</f>
        <v>0</v>
      </c>
      <c r="L454" s="346">
        <f>+IF(OR(B454=0,Allgemeines!$C$12&lt;B454,B454&lt;Allgemeines!$C$12-19),0,I454*1/20)</f>
        <v>0</v>
      </c>
      <c r="M454" s="346">
        <f t="shared" si="47"/>
        <v>0</v>
      </c>
      <c r="N454" s="346">
        <f t="shared" si="48"/>
        <v>0</v>
      </c>
      <c r="O454" s="346">
        <f t="shared" si="49"/>
        <v>0</v>
      </c>
      <c r="P454" s="346">
        <f t="shared" si="50"/>
        <v>0</v>
      </c>
      <c r="Q454" s="346">
        <f t="shared" si="51"/>
        <v>0</v>
      </c>
      <c r="R454" s="346">
        <f t="shared" si="52"/>
        <v>0</v>
      </c>
      <c r="S454" s="346">
        <f t="shared" si="53"/>
        <v>0</v>
      </c>
    </row>
    <row r="455" spans="1:19" x14ac:dyDescent="0.25">
      <c r="A455" s="369"/>
      <c r="B455" s="382"/>
      <c r="C455" s="369"/>
      <c r="D455" s="369"/>
      <c r="E455" s="369"/>
      <c r="F455" s="369"/>
      <c r="G455" s="369"/>
      <c r="H455" s="369"/>
      <c r="I455" s="344">
        <f>IF(B455&gt;Allgemeines!$C$12,0,SUM(C455,E455,G455)-SUM(F455,H455))</f>
        <v>0</v>
      </c>
      <c r="J455" s="346">
        <f>IF(B455&gt;2020,HLOOKUP(Allgemeines!$C$12,$M$32:$S$600,ROW(B455)-31,FALSE)+IF(OR(B455=0,Allgemeines!$C$12&lt;B455),0,I455*1/20),0)</f>
        <v>0</v>
      </c>
      <c r="K455" s="346">
        <f>IF(B455&gt;2020,HLOOKUP(Allgemeines!$C$12,$M$32:$S$600,ROW(B455)-31,FALSE),0)</f>
        <v>0</v>
      </c>
      <c r="L455" s="346">
        <f>+IF(OR(B455=0,Allgemeines!$C$12&lt;B455,B455&lt;Allgemeines!$C$12-19),0,I455*1/20)</f>
        <v>0</v>
      </c>
      <c r="M455" s="346">
        <f t="shared" si="47"/>
        <v>0</v>
      </c>
      <c r="N455" s="346">
        <f t="shared" si="48"/>
        <v>0</v>
      </c>
      <c r="O455" s="346">
        <f t="shared" si="49"/>
        <v>0</v>
      </c>
      <c r="P455" s="346">
        <f t="shared" si="50"/>
        <v>0</v>
      </c>
      <c r="Q455" s="346">
        <f t="shared" si="51"/>
        <v>0</v>
      </c>
      <c r="R455" s="346">
        <f t="shared" si="52"/>
        <v>0</v>
      </c>
      <c r="S455" s="346">
        <f t="shared" si="53"/>
        <v>0</v>
      </c>
    </row>
    <row r="456" spans="1:19" x14ac:dyDescent="0.25">
      <c r="A456" s="369"/>
      <c r="B456" s="382"/>
      <c r="C456" s="369"/>
      <c r="D456" s="369"/>
      <c r="E456" s="369"/>
      <c r="F456" s="369"/>
      <c r="G456" s="369"/>
      <c r="H456" s="369"/>
      <c r="I456" s="344">
        <f>IF(B456&gt;Allgemeines!$C$12,0,SUM(C456,E456,G456)-SUM(F456,H456))</f>
        <v>0</v>
      </c>
      <c r="J456" s="346">
        <f>IF(B456&gt;2020,HLOOKUP(Allgemeines!$C$12,$M$32:$S$600,ROW(B456)-31,FALSE)+IF(OR(B456=0,Allgemeines!$C$12&lt;B456),0,I456*1/20),0)</f>
        <v>0</v>
      </c>
      <c r="K456" s="346">
        <f>IF(B456&gt;2020,HLOOKUP(Allgemeines!$C$12,$M$32:$S$600,ROW(B456)-31,FALSE),0)</f>
        <v>0</v>
      </c>
      <c r="L456" s="346">
        <f>+IF(OR(B456=0,Allgemeines!$C$12&lt;B456,B456&lt;Allgemeines!$C$12-19),0,I456*1/20)</f>
        <v>0</v>
      </c>
      <c r="M456" s="346">
        <f t="shared" si="47"/>
        <v>0</v>
      </c>
      <c r="N456" s="346">
        <f t="shared" si="48"/>
        <v>0</v>
      </c>
      <c r="O456" s="346">
        <f t="shared" si="49"/>
        <v>0</v>
      </c>
      <c r="P456" s="346">
        <f t="shared" si="50"/>
        <v>0</v>
      </c>
      <c r="Q456" s="346">
        <f t="shared" si="51"/>
        <v>0</v>
      </c>
      <c r="R456" s="346">
        <f t="shared" si="52"/>
        <v>0</v>
      </c>
      <c r="S456" s="346">
        <f t="shared" si="53"/>
        <v>0</v>
      </c>
    </row>
    <row r="457" spans="1:19" x14ac:dyDescent="0.25">
      <c r="A457" s="369"/>
      <c r="B457" s="382"/>
      <c r="C457" s="369"/>
      <c r="D457" s="369"/>
      <c r="E457" s="369"/>
      <c r="F457" s="369"/>
      <c r="G457" s="369"/>
      <c r="H457" s="369"/>
      <c r="I457" s="344">
        <f>IF(B457&gt;Allgemeines!$C$12,0,SUM(C457,E457,G457)-SUM(F457,H457))</f>
        <v>0</v>
      </c>
      <c r="J457" s="346">
        <f>IF(B457&gt;2020,HLOOKUP(Allgemeines!$C$12,$M$32:$S$600,ROW(B457)-31,FALSE)+IF(OR(B457=0,Allgemeines!$C$12&lt;B457),0,I457*1/20),0)</f>
        <v>0</v>
      </c>
      <c r="K457" s="346">
        <f>IF(B457&gt;2020,HLOOKUP(Allgemeines!$C$12,$M$32:$S$600,ROW(B457)-31,FALSE),0)</f>
        <v>0</v>
      </c>
      <c r="L457" s="346">
        <f>+IF(OR(B457=0,Allgemeines!$C$12&lt;B457,B457&lt;Allgemeines!$C$12-19),0,I457*1/20)</f>
        <v>0</v>
      </c>
      <c r="M457" s="346">
        <f t="shared" si="47"/>
        <v>0</v>
      </c>
      <c r="N457" s="346">
        <f t="shared" si="48"/>
        <v>0</v>
      </c>
      <c r="O457" s="346">
        <f t="shared" si="49"/>
        <v>0</v>
      </c>
      <c r="P457" s="346">
        <f t="shared" si="50"/>
        <v>0</v>
      </c>
      <c r="Q457" s="346">
        <f t="shared" si="51"/>
        <v>0</v>
      </c>
      <c r="R457" s="346">
        <f t="shared" si="52"/>
        <v>0</v>
      </c>
      <c r="S457" s="346">
        <f t="shared" si="53"/>
        <v>0</v>
      </c>
    </row>
    <row r="458" spans="1:19" x14ac:dyDescent="0.25">
      <c r="A458" s="369"/>
      <c r="B458" s="382"/>
      <c r="C458" s="369"/>
      <c r="D458" s="369"/>
      <c r="E458" s="369"/>
      <c r="F458" s="369"/>
      <c r="G458" s="369"/>
      <c r="H458" s="369"/>
      <c r="I458" s="344">
        <f>IF(B458&gt;Allgemeines!$C$12,0,SUM(C458,E458,G458)-SUM(F458,H458))</f>
        <v>0</v>
      </c>
      <c r="J458" s="346">
        <f>IF(B458&gt;2020,HLOOKUP(Allgemeines!$C$12,$M$32:$S$600,ROW(B458)-31,FALSE)+IF(OR(B458=0,Allgemeines!$C$12&lt;B458),0,I458*1/20),0)</f>
        <v>0</v>
      </c>
      <c r="K458" s="346">
        <f>IF(B458&gt;2020,HLOOKUP(Allgemeines!$C$12,$M$32:$S$600,ROW(B458)-31,FALSE),0)</f>
        <v>0</v>
      </c>
      <c r="L458" s="346">
        <f>+IF(OR(B458=0,Allgemeines!$C$12&lt;B458,B458&lt;Allgemeines!$C$12-19),0,I458*1/20)</f>
        <v>0</v>
      </c>
      <c r="M458" s="346">
        <f t="shared" si="47"/>
        <v>0</v>
      </c>
      <c r="N458" s="346">
        <f t="shared" si="48"/>
        <v>0</v>
      </c>
      <c r="O458" s="346">
        <f t="shared" si="49"/>
        <v>0</v>
      </c>
      <c r="P458" s="346">
        <f t="shared" si="50"/>
        <v>0</v>
      </c>
      <c r="Q458" s="346">
        <f t="shared" si="51"/>
        <v>0</v>
      </c>
      <c r="R458" s="346">
        <f t="shared" si="52"/>
        <v>0</v>
      </c>
      <c r="S458" s="346">
        <f t="shared" si="53"/>
        <v>0</v>
      </c>
    </row>
    <row r="459" spans="1:19" x14ac:dyDescent="0.25">
      <c r="A459" s="369"/>
      <c r="B459" s="382"/>
      <c r="C459" s="369"/>
      <c r="D459" s="369"/>
      <c r="E459" s="369"/>
      <c r="F459" s="369"/>
      <c r="G459" s="369"/>
      <c r="H459" s="369"/>
      <c r="I459" s="344">
        <f>IF(B459&gt;Allgemeines!$C$12,0,SUM(C459,E459,G459)-SUM(F459,H459))</f>
        <v>0</v>
      </c>
      <c r="J459" s="346">
        <f>IF(B459&gt;2020,HLOOKUP(Allgemeines!$C$12,$M$32:$S$600,ROW(B459)-31,FALSE)+IF(OR(B459=0,Allgemeines!$C$12&lt;B459),0,I459*1/20),0)</f>
        <v>0</v>
      </c>
      <c r="K459" s="346">
        <f>IF(B459&gt;2020,HLOOKUP(Allgemeines!$C$12,$M$32:$S$600,ROW(B459)-31,FALSE),0)</f>
        <v>0</v>
      </c>
      <c r="L459" s="346">
        <f>+IF(OR(B459=0,Allgemeines!$C$12&lt;B459,B459&lt;Allgemeines!$C$12-19),0,I459*1/20)</f>
        <v>0</v>
      </c>
      <c r="M459" s="346">
        <f t="shared" si="47"/>
        <v>0</v>
      </c>
      <c r="N459" s="346">
        <f t="shared" si="48"/>
        <v>0</v>
      </c>
      <c r="O459" s="346">
        <f t="shared" si="49"/>
        <v>0</v>
      </c>
      <c r="P459" s="346">
        <f t="shared" si="50"/>
        <v>0</v>
      </c>
      <c r="Q459" s="346">
        <f t="shared" si="51"/>
        <v>0</v>
      </c>
      <c r="R459" s="346">
        <f t="shared" si="52"/>
        <v>0</v>
      </c>
      <c r="S459" s="346">
        <f t="shared" si="53"/>
        <v>0</v>
      </c>
    </row>
    <row r="460" spans="1:19" x14ac:dyDescent="0.25">
      <c r="A460" s="369"/>
      <c r="B460" s="382"/>
      <c r="C460" s="369"/>
      <c r="D460" s="369"/>
      <c r="E460" s="369"/>
      <c r="F460" s="369"/>
      <c r="G460" s="369"/>
      <c r="H460" s="369"/>
      <c r="I460" s="344">
        <f>IF(B460&gt;Allgemeines!$C$12,0,SUM(C460,E460,G460)-SUM(F460,H460))</f>
        <v>0</v>
      </c>
      <c r="J460" s="346">
        <f>IF(B460&gt;2020,HLOOKUP(Allgemeines!$C$12,$M$32:$S$600,ROW(B460)-31,FALSE)+IF(OR(B460=0,Allgemeines!$C$12&lt;B460),0,I460*1/20),0)</f>
        <v>0</v>
      </c>
      <c r="K460" s="346">
        <f>IF(B460&gt;2020,HLOOKUP(Allgemeines!$C$12,$M$32:$S$600,ROW(B460)-31,FALSE),0)</f>
        <v>0</v>
      </c>
      <c r="L460" s="346">
        <f>+IF(OR(B460=0,Allgemeines!$C$12&lt;B460,B460&lt;Allgemeines!$C$12-19),0,I460*1/20)</f>
        <v>0</v>
      </c>
      <c r="M460" s="346">
        <f t="shared" si="47"/>
        <v>0</v>
      </c>
      <c r="N460" s="346">
        <f t="shared" si="48"/>
        <v>0</v>
      </c>
      <c r="O460" s="346">
        <f t="shared" si="49"/>
        <v>0</v>
      </c>
      <c r="P460" s="346">
        <f t="shared" si="50"/>
        <v>0</v>
      </c>
      <c r="Q460" s="346">
        <f t="shared" si="51"/>
        <v>0</v>
      </c>
      <c r="R460" s="346">
        <f t="shared" si="52"/>
        <v>0</v>
      </c>
      <c r="S460" s="346">
        <f t="shared" si="53"/>
        <v>0</v>
      </c>
    </row>
    <row r="461" spans="1:19" x14ac:dyDescent="0.25">
      <c r="A461" s="369"/>
      <c r="B461" s="382"/>
      <c r="C461" s="369"/>
      <c r="D461" s="369"/>
      <c r="E461" s="369"/>
      <c r="F461" s="369"/>
      <c r="G461" s="369"/>
      <c r="H461" s="369"/>
      <c r="I461" s="344">
        <f>IF(B461&gt;Allgemeines!$C$12,0,SUM(C461,E461,G461)-SUM(F461,H461))</f>
        <v>0</v>
      </c>
      <c r="J461" s="346">
        <f>IF(B461&gt;2020,HLOOKUP(Allgemeines!$C$12,$M$32:$S$600,ROW(B461)-31,FALSE)+IF(OR(B461=0,Allgemeines!$C$12&lt;B461),0,I461*1/20),0)</f>
        <v>0</v>
      </c>
      <c r="K461" s="346">
        <f>IF(B461&gt;2020,HLOOKUP(Allgemeines!$C$12,$M$32:$S$600,ROW(B461)-31,FALSE),0)</f>
        <v>0</v>
      </c>
      <c r="L461" s="346">
        <f>+IF(OR(B461=0,Allgemeines!$C$12&lt;B461,B461&lt;Allgemeines!$C$12-19),0,I461*1/20)</f>
        <v>0</v>
      </c>
      <c r="M461" s="346">
        <f t="shared" si="47"/>
        <v>0</v>
      </c>
      <c r="N461" s="346">
        <f t="shared" si="48"/>
        <v>0</v>
      </c>
      <c r="O461" s="346">
        <f t="shared" si="49"/>
        <v>0</v>
      </c>
      <c r="P461" s="346">
        <f t="shared" si="50"/>
        <v>0</v>
      </c>
      <c r="Q461" s="346">
        <f t="shared" si="51"/>
        <v>0</v>
      </c>
      <c r="R461" s="346">
        <f t="shared" si="52"/>
        <v>0</v>
      </c>
      <c r="S461" s="346">
        <f t="shared" si="53"/>
        <v>0</v>
      </c>
    </row>
    <row r="462" spans="1:19" x14ac:dyDescent="0.25">
      <c r="A462" s="369"/>
      <c r="B462" s="382"/>
      <c r="C462" s="369"/>
      <c r="D462" s="369"/>
      <c r="E462" s="369"/>
      <c r="F462" s="369"/>
      <c r="G462" s="369"/>
      <c r="H462" s="369"/>
      <c r="I462" s="344">
        <f>IF(B462&gt;Allgemeines!$C$12,0,SUM(C462,E462,G462)-SUM(F462,H462))</f>
        <v>0</v>
      </c>
      <c r="J462" s="346">
        <f>IF(B462&gt;2020,HLOOKUP(Allgemeines!$C$12,$M$32:$S$600,ROW(B462)-31,FALSE)+IF(OR(B462=0,Allgemeines!$C$12&lt;B462),0,I462*1/20),0)</f>
        <v>0</v>
      </c>
      <c r="K462" s="346">
        <f>IF(B462&gt;2020,HLOOKUP(Allgemeines!$C$12,$M$32:$S$600,ROW(B462)-31,FALSE),0)</f>
        <v>0</v>
      </c>
      <c r="L462" s="346">
        <f>+IF(OR(B462=0,Allgemeines!$C$12&lt;B462,B462&lt;Allgemeines!$C$12-19),0,I462*1/20)</f>
        <v>0</v>
      </c>
      <c r="M462" s="346">
        <f t="shared" si="47"/>
        <v>0</v>
      </c>
      <c r="N462" s="346">
        <f t="shared" si="48"/>
        <v>0</v>
      </c>
      <c r="O462" s="346">
        <f t="shared" si="49"/>
        <v>0</v>
      </c>
      <c r="P462" s="346">
        <f t="shared" si="50"/>
        <v>0</v>
      </c>
      <c r="Q462" s="346">
        <f t="shared" si="51"/>
        <v>0</v>
      </c>
      <c r="R462" s="346">
        <f t="shared" si="52"/>
        <v>0</v>
      </c>
      <c r="S462" s="346">
        <f t="shared" si="53"/>
        <v>0</v>
      </c>
    </row>
    <row r="463" spans="1:19" x14ac:dyDescent="0.25">
      <c r="A463" s="369"/>
      <c r="B463" s="382"/>
      <c r="C463" s="369"/>
      <c r="D463" s="369"/>
      <c r="E463" s="369"/>
      <c r="F463" s="369"/>
      <c r="G463" s="369"/>
      <c r="H463" s="369"/>
      <c r="I463" s="344">
        <f>IF(B463&gt;Allgemeines!$C$12,0,SUM(C463,E463,G463)-SUM(F463,H463))</f>
        <v>0</v>
      </c>
      <c r="J463" s="346">
        <f>IF(B463&gt;2020,HLOOKUP(Allgemeines!$C$12,$M$32:$S$600,ROW(B463)-31,FALSE)+IF(OR(B463=0,Allgemeines!$C$12&lt;B463),0,I463*1/20),0)</f>
        <v>0</v>
      </c>
      <c r="K463" s="346">
        <f>IF(B463&gt;2020,HLOOKUP(Allgemeines!$C$12,$M$32:$S$600,ROW(B463)-31,FALSE),0)</f>
        <v>0</v>
      </c>
      <c r="L463" s="346">
        <f>+IF(OR(B463=0,Allgemeines!$C$12&lt;B463,B463&lt;Allgemeines!$C$12-19),0,I463*1/20)</f>
        <v>0</v>
      </c>
      <c r="M463" s="346">
        <f t="shared" si="47"/>
        <v>0</v>
      </c>
      <c r="N463" s="346">
        <f t="shared" si="48"/>
        <v>0</v>
      </c>
      <c r="O463" s="346">
        <f t="shared" si="49"/>
        <v>0</v>
      </c>
      <c r="P463" s="346">
        <f t="shared" si="50"/>
        <v>0</v>
      </c>
      <c r="Q463" s="346">
        <f t="shared" si="51"/>
        <v>0</v>
      </c>
      <c r="R463" s="346">
        <f t="shared" si="52"/>
        <v>0</v>
      </c>
      <c r="S463" s="346">
        <f t="shared" si="53"/>
        <v>0</v>
      </c>
    </row>
    <row r="464" spans="1:19" x14ac:dyDescent="0.25">
      <c r="A464" s="369"/>
      <c r="B464" s="382"/>
      <c r="C464" s="369"/>
      <c r="D464" s="369"/>
      <c r="E464" s="369"/>
      <c r="F464" s="369"/>
      <c r="G464" s="369"/>
      <c r="H464" s="369"/>
      <c r="I464" s="344">
        <f>IF(B464&gt;Allgemeines!$C$12,0,SUM(C464,E464,G464)-SUM(F464,H464))</f>
        <v>0</v>
      </c>
      <c r="J464" s="346">
        <f>IF(B464&gt;2020,HLOOKUP(Allgemeines!$C$12,$M$32:$S$600,ROW(B464)-31,FALSE)+IF(OR(B464=0,Allgemeines!$C$12&lt;B464),0,I464*1/20),0)</f>
        <v>0</v>
      </c>
      <c r="K464" s="346">
        <f>IF(B464&gt;2020,HLOOKUP(Allgemeines!$C$12,$M$32:$S$600,ROW(B464)-31,FALSE),0)</f>
        <v>0</v>
      </c>
      <c r="L464" s="346">
        <f>+IF(OR(B464=0,Allgemeines!$C$12&lt;B464,B464&lt;Allgemeines!$C$12-19),0,I464*1/20)</f>
        <v>0</v>
      </c>
      <c r="M464" s="346">
        <f t="shared" si="47"/>
        <v>0</v>
      </c>
      <c r="N464" s="346">
        <f t="shared" si="48"/>
        <v>0</v>
      </c>
      <c r="O464" s="346">
        <f t="shared" si="49"/>
        <v>0</v>
      </c>
      <c r="P464" s="346">
        <f t="shared" si="50"/>
        <v>0</v>
      </c>
      <c r="Q464" s="346">
        <f t="shared" si="51"/>
        <v>0</v>
      </c>
      <c r="R464" s="346">
        <f t="shared" si="52"/>
        <v>0</v>
      </c>
      <c r="S464" s="346">
        <f t="shared" si="53"/>
        <v>0</v>
      </c>
    </row>
    <row r="465" spans="1:19" x14ac:dyDescent="0.25">
      <c r="A465" s="369"/>
      <c r="B465" s="382"/>
      <c r="C465" s="369"/>
      <c r="D465" s="369"/>
      <c r="E465" s="369"/>
      <c r="F465" s="369"/>
      <c r="G465" s="369"/>
      <c r="H465" s="369"/>
      <c r="I465" s="344">
        <f>IF(B465&gt;Allgemeines!$C$12,0,SUM(C465,E465,G465)-SUM(F465,H465))</f>
        <v>0</v>
      </c>
      <c r="J465" s="346">
        <f>IF(B465&gt;2020,HLOOKUP(Allgemeines!$C$12,$M$32:$S$600,ROW(B465)-31,FALSE)+IF(OR(B465=0,Allgemeines!$C$12&lt;B465),0,I465*1/20),0)</f>
        <v>0</v>
      </c>
      <c r="K465" s="346">
        <f>IF(B465&gt;2020,HLOOKUP(Allgemeines!$C$12,$M$32:$S$600,ROW(B465)-31,FALSE),0)</f>
        <v>0</v>
      </c>
      <c r="L465" s="346">
        <f>+IF(OR(B465=0,Allgemeines!$C$12&lt;B465,B465&lt;Allgemeines!$C$12-19),0,I465*1/20)</f>
        <v>0</v>
      </c>
      <c r="M465" s="346">
        <f t="shared" si="47"/>
        <v>0</v>
      </c>
      <c r="N465" s="346">
        <f t="shared" si="48"/>
        <v>0</v>
      </c>
      <c r="O465" s="346">
        <f t="shared" si="49"/>
        <v>0</v>
      </c>
      <c r="P465" s="346">
        <f t="shared" si="50"/>
        <v>0</v>
      </c>
      <c r="Q465" s="346">
        <f t="shared" si="51"/>
        <v>0</v>
      </c>
      <c r="R465" s="346">
        <f t="shared" si="52"/>
        <v>0</v>
      </c>
      <c r="S465" s="346">
        <f t="shared" si="53"/>
        <v>0</v>
      </c>
    </row>
    <row r="466" spans="1:19" x14ac:dyDescent="0.25">
      <c r="A466" s="369"/>
      <c r="B466" s="382"/>
      <c r="C466" s="369"/>
      <c r="D466" s="369"/>
      <c r="E466" s="369"/>
      <c r="F466" s="369"/>
      <c r="G466" s="369"/>
      <c r="H466" s="369"/>
      <c r="I466" s="344">
        <f>IF(B466&gt;Allgemeines!$C$12,0,SUM(C466,E466,G466)-SUM(F466,H466))</f>
        <v>0</v>
      </c>
      <c r="J466" s="346">
        <f>IF(B466&gt;2020,HLOOKUP(Allgemeines!$C$12,$M$32:$S$600,ROW(B466)-31,FALSE)+IF(OR(B466=0,Allgemeines!$C$12&lt;B466),0,I466*1/20),0)</f>
        <v>0</v>
      </c>
      <c r="K466" s="346">
        <f>IF(B466&gt;2020,HLOOKUP(Allgemeines!$C$12,$M$32:$S$600,ROW(B466)-31,FALSE),0)</f>
        <v>0</v>
      </c>
      <c r="L466" s="346">
        <f>+IF(OR(B466=0,Allgemeines!$C$12&lt;B466,B466&lt;Allgemeines!$C$12-19),0,I466*1/20)</f>
        <v>0</v>
      </c>
      <c r="M466" s="346">
        <f t="shared" si="47"/>
        <v>0</v>
      </c>
      <c r="N466" s="346">
        <f t="shared" si="48"/>
        <v>0</v>
      </c>
      <c r="O466" s="346">
        <f t="shared" si="49"/>
        <v>0</v>
      </c>
      <c r="P466" s="346">
        <f t="shared" si="50"/>
        <v>0</v>
      </c>
      <c r="Q466" s="346">
        <f t="shared" si="51"/>
        <v>0</v>
      </c>
      <c r="R466" s="346">
        <f t="shared" si="52"/>
        <v>0</v>
      </c>
      <c r="S466" s="346">
        <f t="shared" si="53"/>
        <v>0</v>
      </c>
    </row>
    <row r="467" spans="1:19" x14ac:dyDescent="0.25">
      <c r="A467" s="369"/>
      <c r="B467" s="382"/>
      <c r="C467" s="369"/>
      <c r="D467" s="369"/>
      <c r="E467" s="369"/>
      <c r="F467" s="369"/>
      <c r="G467" s="369"/>
      <c r="H467" s="369"/>
      <c r="I467" s="344">
        <f>IF(B467&gt;Allgemeines!$C$12,0,SUM(C467,E467,G467)-SUM(F467,H467))</f>
        <v>0</v>
      </c>
      <c r="J467" s="346">
        <f>IF(B467&gt;2020,HLOOKUP(Allgemeines!$C$12,$M$32:$S$600,ROW(B467)-31,FALSE)+IF(OR(B467=0,Allgemeines!$C$12&lt;B467),0,I467*1/20),0)</f>
        <v>0</v>
      </c>
      <c r="K467" s="346">
        <f>IF(B467&gt;2020,HLOOKUP(Allgemeines!$C$12,$M$32:$S$600,ROW(B467)-31,FALSE),0)</f>
        <v>0</v>
      </c>
      <c r="L467" s="346">
        <f>+IF(OR(B467=0,Allgemeines!$C$12&lt;B467,B467&lt;Allgemeines!$C$12-19),0,I467*1/20)</f>
        <v>0</v>
      </c>
      <c r="M467" s="346">
        <f t="shared" si="47"/>
        <v>0</v>
      </c>
      <c r="N467" s="346">
        <f t="shared" si="48"/>
        <v>0</v>
      </c>
      <c r="O467" s="346">
        <f t="shared" si="49"/>
        <v>0</v>
      </c>
      <c r="P467" s="346">
        <f t="shared" si="50"/>
        <v>0</v>
      </c>
      <c r="Q467" s="346">
        <f t="shared" si="51"/>
        <v>0</v>
      </c>
      <c r="R467" s="346">
        <f t="shared" si="52"/>
        <v>0</v>
      </c>
      <c r="S467" s="346">
        <f t="shared" si="53"/>
        <v>0</v>
      </c>
    </row>
    <row r="468" spans="1:19" x14ac:dyDescent="0.25">
      <c r="A468" s="369"/>
      <c r="B468" s="382"/>
      <c r="C468" s="369"/>
      <c r="D468" s="369"/>
      <c r="E468" s="369"/>
      <c r="F468" s="369"/>
      <c r="G468" s="369"/>
      <c r="H468" s="369"/>
      <c r="I468" s="344">
        <f>IF(B468&gt;Allgemeines!$C$12,0,SUM(C468,E468,G468)-SUM(F468,H468))</f>
        <v>0</v>
      </c>
      <c r="J468" s="346">
        <f>IF(B468&gt;2020,HLOOKUP(Allgemeines!$C$12,$M$32:$S$600,ROW(B468)-31,FALSE)+IF(OR(B468=0,Allgemeines!$C$12&lt;B468),0,I468*1/20),0)</f>
        <v>0</v>
      </c>
      <c r="K468" s="346">
        <f>IF(B468&gt;2020,HLOOKUP(Allgemeines!$C$12,$M$32:$S$600,ROW(B468)-31,FALSE),0)</f>
        <v>0</v>
      </c>
      <c r="L468" s="346">
        <f>+IF(OR(B468=0,Allgemeines!$C$12&lt;B468,B468&lt;Allgemeines!$C$12-19),0,I468*1/20)</f>
        <v>0</v>
      </c>
      <c r="M468" s="346">
        <f t="shared" si="47"/>
        <v>0</v>
      </c>
      <c r="N468" s="346">
        <f t="shared" si="48"/>
        <v>0</v>
      </c>
      <c r="O468" s="346">
        <f t="shared" si="49"/>
        <v>0</v>
      </c>
      <c r="P468" s="346">
        <f t="shared" si="50"/>
        <v>0</v>
      </c>
      <c r="Q468" s="346">
        <f t="shared" si="51"/>
        <v>0</v>
      </c>
      <c r="R468" s="346">
        <f t="shared" si="52"/>
        <v>0</v>
      </c>
      <c r="S468" s="346">
        <f t="shared" si="53"/>
        <v>0</v>
      </c>
    </row>
    <row r="469" spans="1:19" x14ac:dyDescent="0.25">
      <c r="A469" s="369"/>
      <c r="B469" s="382"/>
      <c r="C469" s="369"/>
      <c r="D469" s="369"/>
      <c r="E469" s="369"/>
      <c r="F469" s="369"/>
      <c r="G469" s="369"/>
      <c r="H469" s="369"/>
      <c r="I469" s="344">
        <f>IF(B469&gt;Allgemeines!$C$12,0,SUM(C469,E469,G469)-SUM(F469,H469))</f>
        <v>0</v>
      </c>
      <c r="J469" s="346">
        <f>IF(B469&gt;2020,HLOOKUP(Allgemeines!$C$12,$M$32:$S$600,ROW(B469)-31,FALSE)+IF(OR(B469=0,Allgemeines!$C$12&lt;B469),0,I469*1/20),0)</f>
        <v>0</v>
      </c>
      <c r="K469" s="346">
        <f>IF(B469&gt;2020,HLOOKUP(Allgemeines!$C$12,$M$32:$S$600,ROW(B469)-31,FALSE),0)</f>
        <v>0</v>
      </c>
      <c r="L469" s="346">
        <f>+IF(OR(B469=0,Allgemeines!$C$12&lt;B469,B469&lt;Allgemeines!$C$12-19),0,I469*1/20)</f>
        <v>0</v>
      </c>
      <c r="M469" s="346">
        <f t="shared" si="47"/>
        <v>0</v>
      </c>
      <c r="N469" s="346">
        <f t="shared" si="48"/>
        <v>0</v>
      </c>
      <c r="O469" s="346">
        <f t="shared" si="49"/>
        <v>0</v>
      </c>
      <c r="P469" s="346">
        <f t="shared" si="50"/>
        <v>0</v>
      </c>
      <c r="Q469" s="346">
        <f t="shared" si="51"/>
        <v>0</v>
      </c>
      <c r="R469" s="346">
        <f t="shared" si="52"/>
        <v>0</v>
      </c>
      <c r="S469" s="346">
        <f t="shared" si="53"/>
        <v>0</v>
      </c>
    </row>
    <row r="470" spans="1:19" x14ac:dyDescent="0.25">
      <c r="A470" s="369"/>
      <c r="B470" s="382"/>
      <c r="C470" s="369"/>
      <c r="D470" s="369"/>
      <c r="E470" s="369"/>
      <c r="F470" s="369"/>
      <c r="G470" s="369"/>
      <c r="H470" s="369"/>
      <c r="I470" s="344">
        <f>IF(B470&gt;Allgemeines!$C$12,0,SUM(C470,E470,G470)-SUM(F470,H470))</f>
        <v>0</v>
      </c>
      <c r="J470" s="346">
        <f>IF(B470&gt;2020,HLOOKUP(Allgemeines!$C$12,$M$32:$S$600,ROW(B470)-31,FALSE)+IF(OR(B470=0,Allgemeines!$C$12&lt;B470),0,I470*1/20),0)</f>
        <v>0</v>
      </c>
      <c r="K470" s="346">
        <f>IF(B470&gt;2020,HLOOKUP(Allgemeines!$C$12,$M$32:$S$600,ROW(B470)-31,FALSE),0)</f>
        <v>0</v>
      </c>
      <c r="L470" s="346">
        <f>+IF(OR(B470=0,Allgemeines!$C$12&lt;B470,B470&lt;Allgemeines!$C$12-19),0,I470*1/20)</f>
        <v>0</v>
      </c>
      <c r="M470" s="346">
        <f t="shared" si="47"/>
        <v>0</v>
      </c>
      <c r="N470" s="346">
        <f t="shared" si="48"/>
        <v>0</v>
      </c>
      <c r="O470" s="346">
        <f t="shared" si="49"/>
        <v>0</v>
      </c>
      <c r="P470" s="346">
        <f t="shared" si="50"/>
        <v>0</v>
      </c>
      <c r="Q470" s="346">
        <f t="shared" si="51"/>
        <v>0</v>
      </c>
      <c r="R470" s="346">
        <f t="shared" si="52"/>
        <v>0</v>
      </c>
      <c r="S470" s="346">
        <f t="shared" si="53"/>
        <v>0</v>
      </c>
    </row>
    <row r="471" spans="1:19" x14ac:dyDescent="0.25">
      <c r="A471" s="369"/>
      <c r="B471" s="382"/>
      <c r="C471" s="369"/>
      <c r="D471" s="369"/>
      <c r="E471" s="369"/>
      <c r="F471" s="369"/>
      <c r="G471" s="369"/>
      <c r="H471" s="369"/>
      <c r="I471" s="344">
        <f>IF(B471&gt;Allgemeines!$C$12,0,SUM(C471,E471,G471)-SUM(F471,H471))</f>
        <v>0</v>
      </c>
      <c r="J471" s="346">
        <f>IF(B471&gt;2020,HLOOKUP(Allgemeines!$C$12,$M$32:$S$600,ROW(B471)-31,FALSE)+IF(OR(B471=0,Allgemeines!$C$12&lt;B471),0,I471*1/20),0)</f>
        <v>0</v>
      </c>
      <c r="K471" s="346">
        <f>IF(B471&gt;2020,HLOOKUP(Allgemeines!$C$12,$M$32:$S$600,ROW(B471)-31,FALSE),0)</f>
        <v>0</v>
      </c>
      <c r="L471" s="346">
        <f>+IF(OR(B471=0,Allgemeines!$C$12&lt;B471,B471&lt;Allgemeines!$C$12-19),0,I471*1/20)</f>
        <v>0</v>
      </c>
      <c r="M471" s="346">
        <f t="shared" si="47"/>
        <v>0</v>
      </c>
      <c r="N471" s="346">
        <f t="shared" si="48"/>
        <v>0</v>
      </c>
      <c r="O471" s="346">
        <f t="shared" si="49"/>
        <v>0</v>
      </c>
      <c r="P471" s="346">
        <f t="shared" si="50"/>
        <v>0</v>
      </c>
      <c r="Q471" s="346">
        <f t="shared" si="51"/>
        <v>0</v>
      </c>
      <c r="R471" s="346">
        <f t="shared" si="52"/>
        <v>0</v>
      </c>
      <c r="S471" s="346">
        <f t="shared" si="53"/>
        <v>0</v>
      </c>
    </row>
    <row r="472" spans="1:19" x14ac:dyDescent="0.25">
      <c r="A472" s="369"/>
      <c r="B472" s="382"/>
      <c r="C472" s="369"/>
      <c r="D472" s="369"/>
      <c r="E472" s="369"/>
      <c r="F472" s="369"/>
      <c r="G472" s="369"/>
      <c r="H472" s="369"/>
      <c r="I472" s="344">
        <f>IF(B472&gt;Allgemeines!$C$12,0,SUM(C472,E472,G472)-SUM(F472,H472))</f>
        <v>0</v>
      </c>
      <c r="J472" s="346">
        <f>IF(B472&gt;2020,HLOOKUP(Allgemeines!$C$12,$M$32:$S$600,ROW(B472)-31,FALSE)+IF(OR(B472=0,Allgemeines!$C$12&lt;B472),0,I472*1/20),0)</f>
        <v>0</v>
      </c>
      <c r="K472" s="346">
        <f>IF(B472&gt;2020,HLOOKUP(Allgemeines!$C$12,$M$32:$S$600,ROW(B472)-31,FALSE),0)</f>
        <v>0</v>
      </c>
      <c r="L472" s="346">
        <f>+IF(OR(B472=0,Allgemeines!$C$12&lt;B472,B472&lt;Allgemeines!$C$12-19),0,I472*1/20)</f>
        <v>0</v>
      </c>
      <c r="M472" s="346">
        <f t="shared" si="47"/>
        <v>0</v>
      </c>
      <c r="N472" s="346">
        <f t="shared" si="48"/>
        <v>0</v>
      </c>
      <c r="O472" s="346">
        <f t="shared" si="49"/>
        <v>0</v>
      </c>
      <c r="P472" s="346">
        <f t="shared" si="50"/>
        <v>0</v>
      </c>
      <c r="Q472" s="346">
        <f t="shared" si="51"/>
        <v>0</v>
      </c>
      <c r="R472" s="346">
        <f t="shared" si="52"/>
        <v>0</v>
      </c>
      <c r="S472" s="346">
        <f t="shared" si="53"/>
        <v>0</v>
      </c>
    </row>
    <row r="473" spans="1:19" x14ac:dyDescent="0.25">
      <c r="A473" s="369"/>
      <c r="B473" s="382"/>
      <c r="C473" s="369"/>
      <c r="D473" s="369"/>
      <c r="E473" s="369"/>
      <c r="F473" s="369"/>
      <c r="G473" s="369"/>
      <c r="H473" s="369"/>
      <c r="I473" s="344">
        <f>IF(B473&gt;Allgemeines!$C$12,0,SUM(C473,E473,G473)-SUM(F473,H473))</f>
        <v>0</v>
      </c>
      <c r="J473" s="346">
        <f>IF(B473&gt;2020,HLOOKUP(Allgemeines!$C$12,$M$32:$S$600,ROW(B473)-31,FALSE)+IF(OR(B473=0,Allgemeines!$C$12&lt;B473),0,I473*1/20),0)</f>
        <v>0</v>
      </c>
      <c r="K473" s="346">
        <f>IF(B473&gt;2020,HLOOKUP(Allgemeines!$C$12,$M$32:$S$600,ROW(B473)-31,FALSE),0)</f>
        <v>0</v>
      </c>
      <c r="L473" s="346">
        <f>+IF(OR(B473=0,Allgemeines!$C$12&lt;B473,B473&lt;Allgemeines!$C$12-19),0,I473*1/20)</f>
        <v>0</v>
      </c>
      <c r="M473" s="346">
        <f t="shared" si="47"/>
        <v>0</v>
      </c>
      <c r="N473" s="346">
        <f t="shared" si="48"/>
        <v>0</v>
      </c>
      <c r="O473" s="346">
        <f t="shared" si="49"/>
        <v>0</v>
      </c>
      <c r="P473" s="346">
        <f t="shared" si="50"/>
        <v>0</v>
      </c>
      <c r="Q473" s="346">
        <f t="shared" si="51"/>
        <v>0</v>
      </c>
      <c r="R473" s="346">
        <f t="shared" si="52"/>
        <v>0</v>
      </c>
      <c r="S473" s="346">
        <f t="shared" si="53"/>
        <v>0</v>
      </c>
    </row>
    <row r="474" spans="1:19" x14ac:dyDescent="0.25">
      <c r="A474" s="369"/>
      <c r="B474" s="382"/>
      <c r="C474" s="369"/>
      <c r="D474" s="369"/>
      <c r="E474" s="369"/>
      <c r="F474" s="369"/>
      <c r="G474" s="369"/>
      <c r="H474" s="369"/>
      <c r="I474" s="344">
        <f>IF(B474&gt;Allgemeines!$C$12,0,SUM(C474,E474,G474)-SUM(F474,H474))</f>
        <v>0</v>
      </c>
      <c r="J474" s="346">
        <f>IF(B474&gt;2020,HLOOKUP(Allgemeines!$C$12,$M$32:$S$600,ROW(B474)-31,FALSE)+IF(OR(B474=0,Allgemeines!$C$12&lt;B474),0,I474*1/20),0)</f>
        <v>0</v>
      </c>
      <c r="K474" s="346">
        <f>IF(B474&gt;2020,HLOOKUP(Allgemeines!$C$12,$M$32:$S$600,ROW(B474)-31,FALSE),0)</f>
        <v>0</v>
      </c>
      <c r="L474" s="346">
        <f>+IF(OR(B474=0,Allgemeines!$C$12&lt;B474,B474&lt;Allgemeines!$C$12-19),0,I474*1/20)</f>
        <v>0</v>
      </c>
      <c r="M474" s="346">
        <f t="shared" si="47"/>
        <v>0</v>
      </c>
      <c r="N474" s="346">
        <f t="shared" si="48"/>
        <v>0</v>
      </c>
      <c r="O474" s="346">
        <f t="shared" si="49"/>
        <v>0</v>
      </c>
      <c r="P474" s="346">
        <f t="shared" si="50"/>
        <v>0</v>
      </c>
      <c r="Q474" s="346">
        <f t="shared" si="51"/>
        <v>0</v>
      </c>
      <c r="R474" s="346">
        <f t="shared" si="52"/>
        <v>0</v>
      </c>
      <c r="S474" s="346">
        <f t="shared" si="53"/>
        <v>0</v>
      </c>
    </row>
    <row r="475" spans="1:19" x14ac:dyDescent="0.25">
      <c r="A475" s="369"/>
      <c r="B475" s="382"/>
      <c r="C475" s="369"/>
      <c r="D475" s="369"/>
      <c r="E475" s="369"/>
      <c r="F475" s="369"/>
      <c r="G475" s="369"/>
      <c r="H475" s="369"/>
      <c r="I475" s="344">
        <f>IF(B475&gt;Allgemeines!$C$12,0,SUM(C475,E475,G475)-SUM(F475,H475))</f>
        <v>0</v>
      </c>
      <c r="J475" s="346">
        <f>IF(B475&gt;2020,HLOOKUP(Allgemeines!$C$12,$M$32:$S$600,ROW(B475)-31,FALSE)+IF(OR(B475=0,Allgemeines!$C$12&lt;B475),0,I475*1/20),0)</f>
        <v>0</v>
      </c>
      <c r="K475" s="346">
        <f>IF(B475&gt;2020,HLOOKUP(Allgemeines!$C$12,$M$32:$S$600,ROW(B475)-31,FALSE),0)</f>
        <v>0</v>
      </c>
      <c r="L475" s="346">
        <f>+IF(OR(B475=0,Allgemeines!$C$12&lt;B475,B475&lt;Allgemeines!$C$12-19),0,I475*1/20)</f>
        <v>0</v>
      </c>
      <c r="M475" s="346">
        <f t="shared" si="47"/>
        <v>0</v>
      </c>
      <c r="N475" s="346">
        <f t="shared" si="48"/>
        <v>0</v>
      </c>
      <c r="O475" s="346">
        <f t="shared" si="49"/>
        <v>0</v>
      </c>
      <c r="P475" s="346">
        <f t="shared" si="50"/>
        <v>0</v>
      </c>
      <c r="Q475" s="346">
        <f t="shared" si="51"/>
        <v>0</v>
      </c>
      <c r="R475" s="346">
        <f t="shared" si="52"/>
        <v>0</v>
      </c>
      <c r="S475" s="346">
        <f t="shared" si="53"/>
        <v>0</v>
      </c>
    </row>
    <row r="476" spans="1:19" x14ac:dyDescent="0.25">
      <c r="A476" s="369"/>
      <c r="B476" s="382"/>
      <c r="C476" s="369"/>
      <c r="D476" s="369"/>
      <c r="E476" s="369"/>
      <c r="F476" s="369"/>
      <c r="G476" s="369"/>
      <c r="H476" s="369"/>
      <c r="I476" s="344">
        <f>IF(B476&gt;Allgemeines!$C$12,0,SUM(C476,E476,G476)-SUM(F476,H476))</f>
        <v>0</v>
      </c>
      <c r="J476" s="346">
        <f>IF(B476&gt;2020,HLOOKUP(Allgemeines!$C$12,$M$32:$S$600,ROW(B476)-31,FALSE)+IF(OR(B476=0,Allgemeines!$C$12&lt;B476),0,I476*1/20),0)</f>
        <v>0</v>
      </c>
      <c r="K476" s="346">
        <f>IF(B476&gt;2020,HLOOKUP(Allgemeines!$C$12,$M$32:$S$600,ROW(B476)-31,FALSE),0)</f>
        <v>0</v>
      </c>
      <c r="L476" s="346">
        <f>+IF(OR(B476=0,Allgemeines!$C$12&lt;B476,B476&lt;Allgemeines!$C$12-19),0,I476*1/20)</f>
        <v>0</v>
      </c>
      <c r="M476" s="346">
        <f t="shared" si="47"/>
        <v>0</v>
      </c>
      <c r="N476" s="346">
        <f t="shared" si="48"/>
        <v>0</v>
      </c>
      <c r="O476" s="346">
        <f t="shared" si="49"/>
        <v>0</v>
      </c>
      <c r="P476" s="346">
        <f t="shared" si="50"/>
        <v>0</v>
      </c>
      <c r="Q476" s="346">
        <f t="shared" si="51"/>
        <v>0</v>
      </c>
      <c r="R476" s="346">
        <f t="shared" si="52"/>
        <v>0</v>
      </c>
      <c r="S476" s="346">
        <f t="shared" si="53"/>
        <v>0</v>
      </c>
    </row>
    <row r="477" spans="1:19" x14ac:dyDescent="0.25">
      <c r="A477" s="369"/>
      <c r="B477" s="382"/>
      <c r="C477" s="369"/>
      <c r="D477" s="369"/>
      <c r="E477" s="369"/>
      <c r="F477" s="369"/>
      <c r="G477" s="369"/>
      <c r="H477" s="369"/>
      <c r="I477" s="344">
        <f>IF(B477&gt;Allgemeines!$C$12,0,SUM(C477,E477,G477)-SUM(F477,H477))</f>
        <v>0</v>
      </c>
      <c r="J477" s="346">
        <f>IF(B477&gt;2020,HLOOKUP(Allgemeines!$C$12,$M$32:$S$600,ROW(B477)-31,FALSE)+IF(OR(B477=0,Allgemeines!$C$12&lt;B477),0,I477*1/20),0)</f>
        <v>0</v>
      </c>
      <c r="K477" s="346">
        <f>IF(B477&gt;2020,HLOOKUP(Allgemeines!$C$12,$M$32:$S$600,ROW(B477)-31,FALSE),0)</f>
        <v>0</v>
      </c>
      <c r="L477" s="346">
        <f>+IF(OR(B477=0,Allgemeines!$C$12&lt;B477,B477&lt;Allgemeines!$C$12-19),0,I477*1/20)</f>
        <v>0</v>
      </c>
      <c r="M477" s="346">
        <f t="shared" si="47"/>
        <v>0</v>
      </c>
      <c r="N477" s="346">
        <f t="shared" si="48"/>
        <v>0</v>
      </c>
      <c r="O477" s="346">
        <f t="shared" si="49"/>
        <v>0</v>
      </c>
      <c r="P477" s="346">
        <f t="shared" si="50"/>
        <v>0</v>
      </c>
      <c r="Q477" s="346">
        <f t="shared" si="51"/>
        <v>0</v>
      </c>
      <c r="R477" s="346">
        <f t="shared" si="52"/>
        <v>0</v>
      </c>
      <c r="S477" s="346">
        <f t="shared" si="53"/>
        <v>0</v>
      </c>
    </row>
    <row r="478" spans="1:19" x14ac:dyDescent="0.25">
      <c r="A478" s="369"/>
      <c r="B478" s="382"/>
      <c r="C478" s="369"/>
      <c r="D478" s="369"/>
      <c r="E478" s="369"/>
      <c r="F478" s="369"/>
      <c r="G478" s="369"/>
      <c r="H478" s="369"/>
      <c r="I478" s="344">
        <f>IF(B478&gt;Allgemeines!$C$12,0,SUM(C478,E478,G478)-SUM(F478,H478))</f>
        <v>0</v>
      </c>
      <c r="J478" s="346">
        <f>IF(B478&gt;2020,HLOOKUP(Allgemeines!$C$12,$M$32:$S$600,ROW(B478)-31,FALSE)+IF(OR(B478=0,Allgemeines!$C$12&lt;B478),0,I478*1/20),0)</f>
        <v>0</v>
      </c>
      <c r="K478" s="346">
        <f>IF(B478&gt;2020,HLOOKUP(Allgemeines!$C$12,$M$32:$S$600,ROW(B478)-31,FALSE),0)</f>
        <v>0</v>
      </c>
      <c r="L478" s="346">
        <f>+IF(OR(B478=0,Allgemeines!$C$12&lt;B478,B478&lt;Allgemeines!$C$12-19),0,I478*1/20)</f>
        <v>0</v>
      </c>
      <c r="M478" s="346">
        <f t="shared" si="47"/>
        <v>0</v>
      </c>
      <c r="N478" s="346">
        <f t="shared" si="48"/>
        <v>0</v>
      </c>
      <c r="O478" s="346">
        <f t="shared" si="49"/>
        <v>0</v>
      </c>
      <c r="P478" s="346">
        <f t="shared" si="50"/>
        <v>0</v>
      </c>
      <c r="Q478" s="346">
        <f t="shared" si="51"/>
        <v>0</v>
      </c>
      <c r="R478" s="346">
        <f t="shared" si="52"/>
        <v>0</v>
      </c>
      <c r="S478" s="346">
        <f t="shared" si="53"/>
        <v>0</v>
      </c>
    </row>
    <row r="479" spans="1:19" x14ac:dyDescent="0.25">
      <c r="A479" s="369"/>
      <c r="B479" s="382"/>
      <c r="C479" s="369"/>
      <c r="D479" s="369"/>
      <c r="E479" s="369"/>
      <c r="F479" s="369"/>
      <c r="G479" s="369"/>
      <c r="H479" s="369"/>
      <c r="I479" s="344">
        <f>IF(B479&gt;Allgemeines!$C$12,0,SUM(C479,E479,G479)-SUM(F479,H479))</f>
        <v>0</v>
      </c>
      <c r="J479" s="346">
        <f>IF(B479&gt;2020,HLOOKUP(Allgemeines!$C$12,$M$32:$S$600,ROW(B479)-31,FALSE)+IF(OR(B479=0,Allgemeines!$C$12&lt;B479),0,I479*1/20),0)</f>
        <v>0</v>
      </c>
      <c r="K479" s="346">
        <f>IF(B479&gt;2020,HLOOKUP(Allgemeines!$C$12,$M$32:$S$600,ROW(B479)-31,FALSE),0)</f>
        <v>0</v>
      </c>
      <c r="L479" s="346">
        <f>+IF(OR(B479=0,Allgemeines!$C$12&lt;B479,B479&lt;Allgemeines!$C$12-19),0,I479*1/20)</f>
        <v>0</v>
      </c>
      <c r="M479" s="346">
        <f t="shared" si="47"/>
        <v>0</v>
      </c>
      <c r="N479" s="346">
        <f t="shared" si="48"/>
        <v>0</v>
      </c>
      <c r="O479" s="346">
        <f t="shared" si="49"/>
        <v>0</v>
      </c>
      <c r="P479" s="346">
        <f t="shared" si="50"/>
        <v>0</v>
      </c>
      <c r="Q479" s="346">
        <f t="shared" si="51"/>
        <v>0</v>
      </c>
      <c r="R479" s="346">
        <f t="shared" si="52"/>
        <v>0</v>
      </c>
      <c r="S479" s="346">
        <f t="shared" si="53"/>
        <v>0</v>
      </c>
    </row>
    <row r="480" spans="1:19" x14ac:dyDescent="0.25">
      <c r="A480" s="369"/>
      <c r="B480" s="382"/>
      <c r="C480" s="369"/>
      <c r="D480" s="369"/>
      <c r="E480" s="369"/>
      <c r="F480" s="369"/>
      <c r="G480" s="369"/>
      <c r="H480" s="369"/>
      <c r="I480" s="344">
        <f>IF(B480&gt;Allgemeines!$C$12,0,SUM(C480,E480,G480)-SUM(F480,H480))</f>
        <v>0</v>
      </c>
      <c r="J480" s="346">
        <f>IF(B480&gt;2020,HLOOKUP(Allgemeines!$C$12,$M$32:$S$600,ROW(B480)-31,FALSE)+IF(OR(B480=0,Allgemeines!$C$12&lt;B480),0,I480*1/20),0)</f>
        <v>0</v>
      </c>
      <c r="K480" s="346">
        <f>IF(B480&gt;2020,HLOOKUP(Allgemeines!$C$12,$M$32:$S$600,ROW(B480)-31,FALSE),0)</f>
        <v>0</v>
      </c>
      <c r="L480" s="346">
        <f>+IF(OR(B480=0,Allgemeines!$C$12&lt;B480,B480&lt;Allgemeines!$C$12-19),0,I480*1/20)</f>
        <v>0</v>
      </c>
      <c r="M480" s="346">
        <f t="shared" si="47"/>
        <v>0</v>
      </c>
      <c r="N480" s="346">
        <f t="shared" si="48"/>
        <v>0</v>
      </c>
      <c r="O480" s="346">
        <f t="shared" si="49"/>
        <v>0</v>
      </c>
      <c r="P480" s="346">
        <f t="shared" si="50"/>
        <v>0</v>
      </c>
      <c r="Q480" s="346">
        <f t="shared" si="51"/>
        <v>0</v>
      </c>
      <c r="R480" s="346">
        <f t="shared" si="52"/>
        <v>0</v>
      </c>
      <c r="S480" s="346">
        <f t="shared" si="53"/>
        <v>0</v>
      </c>
    </row>
    <row r="481" spans="1:19" x14ac:dyDescent="0.25">
      <c r="A481" s="369"/>
      <c r="B481" s="382"/>
      <c r="C481" s="369"/>
      <c r="D481" s="369"/>
      <c r="E481" s="369"/>
      <c r="F481" s="369"/>
      <c r="G481" s="369"/>
      <c r="H481" s="369"/>
      <c r="I481" s="344">
        <f>IF(B481&gt;Allgemeines!$C$12,0,SUM(C481,E481,G481)-SUM(F481,H481))</f>
        <v>0</v>
      </c>
      <c r="J481" s="346">
        <f>IF(B481&gt;2020,HLOOKUP(Allgemeines!$C$12,$M$32:$S$600,ROW(B481)-31,FALSE)+IF(OR(B481=0,Allgemeines!$C$12&lt;B481),0,I481*1/20),0)</f>
        <v>0</v>
      </c>
      <c r="K481" s="346">
        <f>IF(B481&gt;2020,HLOOKUP(Allgemeines!$C$12,$M$32:$S$600,ROW(B481)-31,FALSE),0)</f>
        <v>0</v>
      </c>
      <c r="L481" s="346">
        <f>+IF(OR(B481=0,Allgemeines!$C$12&lt;B481,B481&lt;Allgemeines!$C$12-19),0,I481*1/20)</f>
        <v>0</v>
      </c>
      <c r="M481" s="346">
        <f t="shared" si="47"/>
        <v>0</v>
      </c>
      <c r="N481" s="346">
        <f t="shared" si="48"/>
        <v>0</v>
      </c>
      <c r="O481" s="346">
        <f t="shared" si="49"/>
        <v>0</v>
      </c>
      <c r="P481" s="346">
        <f t="shared" si="50"/>
        <v>0</v>
      </c>
      <c r="Q481" s="346">
        <f t="shared" si="51"/>
        <v>0</v>
      </c>
      <c r="R481" s="346">
        <f t="shared" si="52"/>
        <v>0</v>
      </c>
      <c r="S481" s="346">
        <f t="shared" si="53"/>
        <v>0</v>
      </c>
    </row>
    <row r="482" spans="1:19" x14ac:dyDescent="0.25">
      <c r="A482" s="369"/>
      <c r="B482" s="382"/>
      <c r="C482" s="369"/>
      <c r="D482" s="369"/>
      <c r="E482" s="369"/>
      <c r="F482" s="369"/>
      <c r="G482" s="369"/>
      <c r="H482" s="369"/>
      <c r="I482" s="344">
        <f>IF(B482&gt;Allgemeines!$C$12,0,SUM(C482,E482,G482)-SUM(F482,H482))</f>
        <v>0</v>
      </c>
      <c r="J482" s="346">
        <f>IF(B482&gt;2020,HLOOKUP(Allgemeines!$C$12,$M$32:$S$600,ROW(B482)-31,FALSE)+IF(OR(B482=0,Allgemeines!$C$12&lt;B482),0,I482*1/20),0)</f>
        <v>0</v>
      </c>
      <c r="K482" s="346">
        <f>IF(B482&gt;2020,HLOOKUP(Allgemeines!$C$12,$M$32:$S$600,ROW(B482)-31,FALSE),0)</f>
        <v>0</v>
      </c>
      <c r="L482" s="346">
        <f>+IF(OR(B482=0,Allgemeines!$C$12&lt;B482,B482&lt;Allgemeines!$C$12-19),0,I482*1/20)</f>
        <v>0</v>
      </c>
      <c r="M482" s="346">
        <f t="shared" si="47"/>
        <v>0</v>
      </c>
      <c r="N482" s="346">
        <f t="shared" si="48"/>
        <v>0</v>
      </c>
      <c r="O482" s="346">
        <f t="shared" si="49"/>
        <v>0</v>
      </c>
      <c r="P482" s="346">
        <f t="shared" si="50"/>
        <v>0</v>
      </c>
      <c r="Q482" s="346">
        <f t="shared" si="51"/>
        <v>0</v>
      </c>
      <c r="R482" s="346">
        <f t="shared" si="52"/>
        <v>0</v>
      </c>
      <c r="S482" s="346">
        <f t="shared" si="53"/>
        <v>0</v>
      </c>
    </row>
    <row r="483" spans="1:19" x14ac:dyDescent="0.25">
      <c r="A483" s="369"/>
      <c r="B483" s="382"/>
      <c r="C483" s="369"/>
      <c r="D483" s="369"/>
      <c r="E483" s="369"/>
      <c r="F483" s="369"/>
      <c r="G483" s="369"/>
      <c r="H483" s="369"/>
      <c r="I483" s="344">
        <f>IF(B483&gt;Allgemeines!$C$12,0,SUM(C483,E483,G483)-SUM(F483,H483))</f>
        <v>0</v>
      </c>
      <c r="J483" s="346">
        <f>IF(B483&gt;2020,HLOOKUP(Allgemeines!$C$12,$M$32:$S$600,ROW(B483)-31,FALSE)+IF(OR(B483=0,Allgemeines!$C$12&lt;B483),0,I483*1/20),0)</f>
        <v>0</v>
      </c>
      <c r="K483" s="346">
        <f>IF(B483&gt;2020,HLOOKUP(Allgemeines!$C$12,$M$32:$S$600,ROW(B483)-31,FALSE),0)</f>
        <v>0</v>
      </c>
      <c r="L483" s="346">
        <f>+IF(OR(B483=0,Allgemeines!$C$12&lt;B483,B483&lt;Allgemeines!$C$12-19),0,I483*1/20)</f>
        <v>0</v>
      </c>
      <c r="M483" s="346">
        <f t="shared" ref="M483:M546" si="54">IF(B483&gt;2020,IF(OR($I483=0,M$32&lt;$B483,$B483=0,20-(M$32-$B483)=0),0,$I483*(19-(M$32-$B483))/20),0)</f>
        <v>0</v>
      </c>
      <c r="N483" s="346">
        <f t="shared" ref="N483:N546" si="55">IF(B483&gt;2020,IF(OR($I483=0,N$32&lt;$B483,$B483=0,20-(N$32-$B483)=0),0,$I483*(19-(N$32-$B483))/20),0)</f>
        <v>0</v>
      </c>
      <c r="O483" s="346">
        <f t="shared" ref="O483:O546" si="56">IF(B483&gt;2020,IF(OR($I483=0,O$32&lt;$B483,$B483=0,20-(O$32-$B483)=0),0,$I483*(19-(O$32-$B483))/20),0)</f>
        <v>0</v>
      </c>
      <c r="P483" s="346">
        <f t="shared" ref="P483:P546" si="57">IF(B483&gt;2020,IF(OR($I483=0,P$32&lt;$B483,$B483=0,20-(P$32-$B483)=0),0,$I483*(19-(P$32-$B483))/20),0)</f>
        <v>0</v>
      </c>
      <c r="Q483" s="346">
        <f t="shared" ref="Q483:Q546" si="58">IF(B483&gt;2020,IF(OR($I483=0,Q$32&lt;$B483,$B483=0,20-(Q$32-$B483)=0),0,$I483*(19-(Q$32-$B483))/20),0)</f>
        <v>0</v>
      </c>
      <c r="R483" s="346">
        <f t="shared" ref="R483:R546" si="59">IF(B483&gt;2020,IF(OR($I483=0,R$32&lt;$B483,$B483=0,20-(R$32-$B483)=0),0,$I483*(19-(R$32-$B483))/20),0)</f>
        <v>0</v>
      </c>
      <c r="S483" s="346">
        <f t="shared" ref="S483:S546" si="60">IF(B483&gt;2020,IF(OR($I483=0,S$32&lt;$B483,$B483=0,20-(S$32-$B483)=0),0,$I483*(19-(S$32-$B483))/20),0)</f>
        <v>0</v>
      </c>
    </row>
    <row r="484" spans="1:19" x14ac:dyDescent="0.25">
      <c r="A484" s="369"/>
      <c r="B484" s="382"/>
      <c r="C484" s="369"/>
      <c r="D484" s="369"/>
      <c r="E484" s="369"/>
      <c r="F484" s="369"/>
      <c r="G484" s="369"/>
      <c r="H484" s="369"/>
      <c r="I484" s="344">
        <f>IF(B484&gt;Allgemeines!$C$12,0,SUM(C484,E484,G484)-SUM(F484,H484))</f>
        <v>0</v>
      </c>
      <c r="J484" s="346">
        <f>IF(B484&gt;2020,HLOOKUP(Allgemeines!$C$12,$M$32:$S$600,ROW(B484)-31,FALSE)+IF(OR(B484=0,Allgemeines!$C$12&lt;B484),0,I484*1/20),0)</f>
        <v>0</v>
      </c>
      <c r="K484" s="346">
        <f>IF(B484&gt;2020,HLOOKUP(Allgemeines!$C$12,$M$32:$S$600,ROW(B484)-31,FALSE),0)</f>
        <v>0</v>
      </c>
      <c r="L484" s="346">
        <f>+IF(OR(B484=0,Allgemeines!$C$12&lt;B484,B484&lt;Allgemeines!$C$12-19),0,I484*1/20)</f>
        <v>0</v>
      </c>
      <c r="M484" s="346">
        <f t="shared" si="54"/>
        <v>0</v>
      </c>
      <c r="N484" s="346">
        <f t="shared" si="55"/>
        <v>0</v>
      </c>
      <c r="O484" s="346">
        <f t="shared" si="56"/>
        <v>0</v>
      </c>
      <c r="P484" s="346">
        <f t="shared" si="57"/>
        <v>0</v>
      </c>
      <c r="Q484" s="346">
        <f t="shared" si="58"/>
        <v>0</v>
      </c>
      <c r="R484" s="346">
        <f t="shared" si="59"/>
        <v>0</v>
      </c>
      <c r="S484" s="346">
        <f t="shared" si="60"/>
        <v>0</v>
      </c>
    </row>
    <row r="485" spans="1:19" x14ac:dyDescent="0.25">
      <c r="A485" s="369"/>
      <c r="B485" s="382"/>
      <c r="C485" s="369"/>
      <c r="D485" s="369"/>
      <c r="E485" s="369"/>
      <c r="F485" s="369"/>
      <c r="G485" s="369"/>
      <c r="H485" s="369"/>
      <c r="I485" s="344">
        <f>IF(B485&gt;Allgemeines!$C$12,0,SUM(C485,E485,G485)-SUM(F485,H485))</f>
        <v>0</v>
      </c>
      <c r="J485" s="346">
        <f>IF(B485&gt;2020,HLOOKUP(Allgemeines!$C$12,$M$32:$S$600,ROW(B485)-31,FALSE)+IF(OR(B485=0,Allgemeines!$C$12&lt;B485),0,I485*1/20),0)</f>
        <v>0</v>
      </c>
      <c r="K485" s="346">
        <f>IF(B485&gt;2020,HLOOKUP(Allgemeines!$C$12,$M$32:$S$600,ROW(B485)-31,FALSE),0)</f>
        <v>0</v>
      </c>
      <c r="L485" s="346">
        <f>+IF(OR(B485=0,Allgemeines!$C$12&lt;B485,B485&lt;Allgemeines!$C$12-19),0,I485*1/20)</f>
        <v>0</v>
      </c>
      <c r="M485" s="346">
        <f t="shared" si="54"/>
        <v>0</v>
      </c>
      <c r="N485" s="346">
        <f t="shared" si="55"/>
        <v>0</v>
      </c>
      <c r="O485" s="346">
        <f t="shared" si="56"/>
        <v>0</v>
      </c>
      <c r="P485" s="346">
        <f t="shared" si="57"/>
        <v>0</v>
      </c>
      <c r="Q485" s="346">
        <f t="shared" si="58"/>
        <v>0</v>
      </c>
      <c r="R485" s="346">
        <f t="shared" si="59"/>
        <v>0</v>
      </c>
      <c r="S485" s="346">
        <f t="shared" si="60"/>
        <v>0</v>
      </c>
    </row>
    <row r="486" spans="1:19" x14ac:dyDescent="0.25">
      <c r="A486" s="369"/>
      <c r="B486" s="382"/>
      <c r="C486" s="369"/>
      <c r="D486" s="369"/>
      <c r="E486" s="369"/>
      <c r="F486" s="369"/>
      <c r="G486" s="369"/>
      <c r="H486" s="369"/>
      <c r="I486" s="344">
        <f>IF(B486&gt;Allgemeines!$C$12,0,SUM(C486,E486,G486)-SUM(F486,H486))</f>
        <v>0</v>
      </c>
      <c r="J486" s="346">
        <f>IF(B486&gt;2020,HLOOKUP(Allgemeines!$C$12,$M$32:$S$600,ROW(B486)-31,FALSE)+IF(OR(B486=0,Allgemeines!$C$12&lt;B486),0,I486*1/20),0)</f>
        <v>0</v>
      </c>
      <c r="K486" s="346">
        <f>IF(B486&gt;2020,HLOOKUP(Allgemeines!$C$12,$M$32:$S$600,ROW(B486)-31,FALSE),0)</f>
        <v>0</v>
      </c>
      <c r="L486" s="346">
        <f>+IF(OR(B486=0,Allgemeines!$C$12&lt;B486,B486&lt;Allgemeines!$C$12-19),0,I486*1/20)</f>
        <v>0</v>
      </c>
      <c r="M486" s="346">
        <f t="shared" si="54"/>
        <v>0</v>
      </c>
      <c r="N486" s="346">
        <f t="shared" si="55"/>
        <v>0</v>
      </c>
      <c r="O486" s="346">
        <f t="shared" si="56"/>
        <v>0</v>
      </c>
      <c r="P486" s="346">
        <f t="shared" si="57"/>
        <v>0</v>
      </c>
      <c r="Q486" s="346">
        <f t="shared" si="58"/>
        <v>0</v>
      </c>
      <c r="R486" s="346">
        <f t="shared" si="59"/>
        <v>0</v>
      </c>
      <c r="S486" s="346">
        <f t="shared" si="60"/>
        <v>0</v>
      </c>
    </row>
    <row r="487" spans="1:19" x14ac:dyDescent="0.25">
      <c r="A487" s="369"/>
      <c r="B487" s="382"/>
      <c r="C487" s="369"/>
      <c r="D487" s="369"/>
      <c r="E487" s="369"/>
      <c r="F487" s="369"/>
      <c r="G487" s="369"/>
      <c r="H487" s="369"/>
      <c r="I487" s="344">
        <f>IF(B487&gt;Allgemeines!$C$12,0,SUM(C487,E487,G487)-SUM(F487,H487))</f>
        <v>0</v>
      </c>
      <c r="J487" s="346">
        <f>IF(B487&gt;2020,HLOOKUP(Allgemeines!$C$12,$M$32:$S$600,ROW(B487)-31,FALSE)+IF(OR(B487=0,Allgemeines!$C$12&lt;B487),0,I487*1/20),0)</f>
        <v>0</v>
      </c>
      <c r="K487" s="346">
        <f>IF(B487&gt;2020,HLOOKUP(Allgemeines!$C$12,$M$32:$S$600,ROW(B487)-31,FALSE),0)</f>
        <v>0</v>
      </c>
      <c r="L487" s="346">
        <f>+IF(OR(B487=0,Allgemeines!$C$12&lt;B487,B487&lt;Allgemeines!$C$12-19),0,I487*1/20)</f>
        <v>0</v>
      </c>
      <c r="M487" s="346">
        <f t="shared" si="54"/>
        <v>0</v>
      </c>
      <c r="N487" s="346">
        <f t="shared" si="55"/>
        <v>0</v>
      </c>
      <c r="O487" s="346">
        <f t="shared" si="56"/>
        <v>0</v>
      </c>
      <c r="P487" s="346">
        <f t="shared" si="57"/>
        <v>0</v>
      </c>
      <c r="Q487" s="346">
        <f t="shared" si="58"/>
        <v>0</v>
      </c>
      <c r="R487" s="346">
        <f t="shared" si="59"/>
        <v>0</v>
      </c>
      <c r="S487" s="346">
        <f t="shared" si="60"/>
        <v>0</v>
      </c>
    </row>
    <row r="488" spans="1:19" x14ac:dyDescent="0.25">
      <c r="A488" s="369"/>
      <c r="B488" s="382"/>
      <c r="C488" s="369"/>
      <c r="D488" s="369"/>
      <c r="E488" s="369"/>
      <c r="F488" s="369"/>
      <c r="G488" s="369"/>
      <c r="H488" s="369"/>
      <c r="I488" s="344">
        <f>IF(B488&gt;Allgemeines!$C$12,0,SUM(C488,E488,G488)-SUM(F488,H488))</f>
        <v>0</v>
      </c>
      <c r="J488" s="346">
        <f>IF(B488&gt;2020,HLOOKUP(Allgemeines!$C$12,$M$32:$S$600,ROW(B488)-31,FALSE)+IF(OR(B488=0,Allgemeines!$C$12&lt;B488),0,I488*1/20),0)</f>
        <v>0</v>
      </c>
      <c r="K488" s="346">
        <f>IF(B488&gt;2020,HLOOKUP(Allgemeines!$C$12,$M$32:$S$600,ROW(B488)-31,FALSE),0)</f>
        <v>0</v>
      </c>
      <c r="L488" s="346">
        <f>+IF(OR(B488=0,Allgemeines!$C$12&lt;B488,B488&lt;Allgemeines!$C$12-19),0,I488*1/20)</f>
        <v>0</v>
      </c>
      <c r="M488" s="346">
        <f t="shared" si="54"/>
        <v>0</v>
      </c>
      <c r="N488" s="346">
        <f t="shared" si="55"/>
        <v>0</v>
      </c>
      <c r="O488" s="346">
        <f t="shared" si="56"/>
        <v>0</v>
      </c>
      <c r="P488" s="346">
        <f t="shared" si="57"/>
        <v>0</v>
      </c>
      <c r="Q488" s="346">
        <f t="shared" si="58"/>
        <v>0</v>
      </c>
      <c r="R488" s="346">
        <f t="shared" si="59"/>
        <v>0</v>
      </c>
      <c r="S488" s="346">
        <f t="shared" si="60"/>
        <v>0</v>
      </c>
    </row>
    <row r="489" spans="1:19" x14ac:dyDescent="0.25">
      <c r="A489" s="369"/>
      <c r="B489" s="382"/>
      <c r="C489" s="369"/>
      <c r="D489" s="369"/>
      <c r="E489" s="369"/>
      <c r="F489" s="369"/>
      <c r="G489" s="369"/>
      <c r="H489" s="369"/>
      <c r="I489" s="344">
        <f>IF(B489&gt;Allgemeines!$C$12,0,SUM(C489,E489,G489)-SUM(F489,H489))</f>
        <v>0</v>
      </c>
      <c r="J489" s="346">
        <f>IF(B489&gt;2020,HLOOKUP(Allgemeines!$C$12,$M$32:$S$600,ROW(B489)-31,FALSE)+IF(OR(B489=0,Allgemeines!$C$12&lt;B489),0,I489*1/20),0)</f>
        <v>0</v>
      </c>
      <c r="K489" s="346">
        <f>IF(B489&gt;2020,HLOOKUP(Allgemeines!$C$12,$M$32:$S$600,ROW(B489)-31,FALSE),0)</f>
        <v>0</v>
      </c>
      <c r="L489" s="346">
        <f>+IF(OR(B489=0,Allgemeines!$C$12&lt;B489,B489&lt;Allgemeines!$C$12-19),0,I489*1/20)</f>
        <v>0</v>
      </c>
      <c r="M489" s="346">
        <f t="shared" si="54"/>
        <v>0</v>
      </c>
      <c r="N489" s="346">
        <f t="shared" si="55"/>
        <v>0</v>
      </c>
      <c r="O489" s="346">
        <f t="shared" si="56"/>
        <v>0</v>
      </c>
      <c r="P489" s="346">
        <f t="shared" si="57"/>
        <v>0</v>
      </c>
      <c r="Q489" s="346">
        <f t="shared" si="58"/>
        <v>0</v>
      </c>
      <c r="R489" s="346">
        <f t="shared" si="59"/>
        <v>0</v>
      </c>
      <c r="S489" s="346">
        <f t="shared" si="60"/>
        <v>0</v>
      </c>
    </row>
    <row r="490" spans="1:19" x14ac:dyDescent="0.25">
      <c r="A490" s="369"/>
      <c r="B490" s="382"/>
      <c r="C490" s="369"/>
      <c r="D490" s="369"/>
      <c r="E490" s="369"/>
      <c r="F490" s="369"/>
      <c r="G490" s="369"/>
      <c r="H490" s="369"/>
      <c r="I490" s="344">
        <f>IF(B490&gt;Allgemeines!$C$12,0,SUM(C490,E490,G490)-SUM(F490,H490))</f>
        <v>0</v>
      </c>
      <c r="J490" s="346">
        <f>IF(B490&gt;2020,HLOOKUP(Allgemeines!$C$12,$M$32:$S$600,ROW(B490)-31,FALSE)+IF(OR(B490=0,Allgemeines!$C$12&lt;B490),0,I490*1/20),0)</f>
        <v>0</v>
      </c>
      <c r="K490" s="346">
        <f>IF(B490&gt;2020,HLOOKUP(Allgemeines!$C$12,$M$32:$S$600,ROW(B490)-31,FALSE),0)</f>
        <v>0</v>
      </c>
      <c r="L490" s="346">
        <f>+IF(OR(B490=0,Allgemeines!$C$12&lt;B490,B490&lt;Allgemeines!$C$12-19),0,I490*1/20)</f>
        <v>0</v>
      </c>
      <c r="M490" s="346">
        <f t="shared" si="54"/>
        <v>0</v>
      </c>
      <c r="N490" s="346">
        <f t="shared" si="55"/>
        <v>0</v>
      </c>
      <c r="O490" s="346">
        <f t="shared" si="56"/>
        <v>0</v>
      </c>
      <c r="P490" s="346">
        <f t="shared" si="57"/>
        <v>0</v>
      </c>
      <c r="Q490" s="346">
        <f t="shared" si="58"/>
        <v>0</v>
      </c>
      <c r="R490" s="346">
        <f t="shared" si="59"/>
        <v>0</v>
      </c>
      <c r="S490" s="346">
        <f t="shared" si="60"/>
        <v>0</v>
      </c>
    </row>
    <row r="491" spans="1:19" x14ac:dyDescent="0.25">
      <c r="A491" s="369"/>
      <c r="B491" s="382"/>
      <c r="C491" s="369"/>
      <c r="D491" s="369"/>
      <c r="E491" s="369"/>
      <c r="F491" s="369"/>
      <c r="G491" s="369"/>
      <c r="H491" s="369"/>
      <c r="I491" s="344">
        <f>IF(B491&gt;Allgemeines!$C$12,0,SUM(C491,E491,G491)-SUM(F491,H491))</f>
        <v>0</v>
      </c>
      <c r="J491" s="346">
        <f>IF(B491&gt;2020,HLOOKUP(Allgemeines!$C$12,$M$32:$S$600,ROW(B491)-31,FALSE)+IF(OR(B491=0,Allgemeines!$C$12&lt;B491),0,I491*1/20),0)</f>
        <v>0</v>
      </c>
      <c r="K491" s="346">
        <f>IF(B491&gt;2020,HLOOKUP(Allgemeines!$C$12,$M$32:$S$600,ROW(B491)-31,FALSE),0)</f>
        <v>0</v>
      </c>
      <c r="L491" s="346">
        <f>+IF(OR(B491=0,Allgemeines!$C$12&lt;B491,B491&lt;Allgemeines!$C$12-19),0,I491*1/20)</f>
        <v>0</v>
      </c>
      <c r="M491" s="346">
        <f t="shared" si="54"/>
        <v>0</v>
      </c>
      <c r="N491" s="346">
        <f t="shared" si="55"/>
        <v>0</v>
      </c>
      <c r="O491" s="346">
        <f t="shared" si="56"/>
        <v>0</v>
      </c>
      <c r="P491" s="346">
        <f t="shared" si="57"/>
        <v>0</v>
      </c>
      <c r="Q491" s="346">
        <f t="shared" si="58"/>
        <v>0</v>
      </c>
      <c r="R491" s="346">
        <f t="shared" si="59"/>
        <v>0</v>
      </c>
      <c r="S491" s="346">
        <f t="shared" si="60"/>
        <v>0</v>
      </c>
    </row>
    <row r="492" spans="1:19" x14ac:dyDescent="0.25">
      <c r="A492" s="369"/>
      <c r="B492" s="382"/>
      <c r="C492" s="369"/>
      <c r="D492" s="369"/>
      <c r="E492" s="369"/>
      <c r="F492" s="369"/>
      <c r="G492" s="369"/>
      <c r="H492" s="369"/>
      <c r="I492" s="344">
        <f>IF(B492&gt;Allgemeines!$C$12,0,SUM(C492,E492,G492)-SUM(F492,H492))</f>
        <v>0</v>
      </c>
      <c r="J492" s="346">
        <f>IF(B492&gt;2020,HLOOKUP(Allgemeines!$C$12,$M$32:$S$600,ROW(B492)-31,FALSE)+IF(OR(B492=0,Allgemeines!$C$12&lt;B492),0,I492*1/20),0)</f>
        <v>0</v>
      </c>
      <c r="K492" s="346">
        <f>IF(B492&gt;2020,HLOOKUP(Allgemeines!$C$12,$M$32:$S$600,ROW(B492)-31,FALSE),0)</f>
        <v>0</v>
      </c>
      <c r="L492" s="346">
        <f>+IF(OR(B492=0,Allgemeines!$C$12&lt;B492,B492&lt;Allgemeines!$C$12-19),0,I492*1/20)</f>
        <v>0</v>
      </c>
      <c r="M492" s="346">
        <f t="shared" si="54"/>
        <v>0</v>
      </c>
      <c r="N492" s="346">
        <f t="shared" si="55"/>
        <v>0</v>
      </c>
      <c r="O492" s="346">
        <f t="shared" si="56"/>
        <v>0</v>
      </c>
      <c r="P492" s="346">
        <f t="shared" si="57"/>
        <v>0</v>
      </c>
      <c r="Q492" s="346">
        <f t="shared" si="58"/>
        <v>0</v>
      </c>
      <c r="R492" s="346">
        <f t="shared" si="59"/>
        <v>0</v>
      </c>
      <c r="S492" s="346">
        <f t="shared" si="60"/>
        <v>0</v>
      </c>
    </row>
    <row r="493" spans="1:19" x14ac:dyDescent="0.25">
      <c r="A493" s="369"/>
      <c r="B493" s="382"/>
      <c r="C493" s="369"/>
      <c r="D493" s="369"/>
      <c r="E493" s="369"/>
      <c r="F493" s="369"/>
      <c r="G493" s="369"/>
      <c r="H493" s="369"/>
      <c r="I493" s="344">
        <f>IF(B493&gt;Allgemeines!$C$12,0,SUM(C493,E493,G493)-SUM(F493,H493))</f>
        <v>0</v>
      </c>
      <c r="J493" s="346">
        <f>IF(B493&gt;2020,HLOOKUP(Allgemeines!$C$12,$M$32:$S$600,ROW(B493)-31,FALSE)+IF(OR(B493=0,Allgemeines!$C$12&lt;B493),0,I493*1/20),0)</f>
        <v>0</v>
      </c>
      <c r="K493" s="346">
        <f>IF(B493&gt;2020,HLOOKUP(Allgemeines!$C$12,$M$32:$S$600,ROW(B493)-31,FALSE),0)</f>
        <v>0</v>
      </c>
      <c r="L493" s="346">
        <f>+IF(OR(B493=0,Allgemeines!$C$12&lt;B493,B493&lt;Allgemeines!$C$12-19),0,I493*1/20)</f>
        <v>0</v>
      </c>
      <c r="M493" s="346">
        <f t="shared" si="54"/>
        <v>0</v>
      </c>
      <c r="N493" s="346">
        <f t="shared" si="55"/>
        <v>0</v>
      </c>
      <c r="O493" s="346">
        <f t="shared" si="56"/>
        <v>0</v>
      </c>
      <c r="P493" s="346">
        <f t="shared" si="57"/>
        <v>0</v>
      </c>
      <c r="Q493" s="346">
        <f t="shared" si="58"/>
        <v>0</v>
      </c>
      <c r="R493" s="346">
        <f t="shared" si="59"/>
        <v>0</v>
      </c>
      <c r="S493" s="346">
        <f t="shared" si="60"/>
        <v>0</v>
      </c>
    </row>
    <row r="494" spans="1:19" x14ac:dyDescent="0.25">
      <c r="A494" s="369"/>
      <c r="B494" s="382"/>
      <c r="C494" s="369"/>
      <c r="D494" s="369"/>
      <c r="E494" s="369"/>
      <c r="F494" s="369"/>
      <c r="G494" s="369"/>
      <c r="H494" s="369"/>
      <c r="I494" s="344">
        <f>IF(B494&gt;Allgemeines!$C$12,0,SUM(C494,E494,G494)-SUM(F494,H494))</f>
        <v>0</v>
      </c>
      <c r="J494" s="346">
        <f>IF(B494&gt;2020,HLOOKUP(Allgemeines!$C$12,$M$32:$S$600,ROW(B494)-31,FALSE)+IF(OR(B494=0,Allgemeines!$C$12&lt;B494),0,I494*1/20),0)</f>
        <v>0</v>
      </c>
      <c r="K494" s="346">
        <f>IF(B494&gt;2020,HLOOKUP(Allgemeines!$C$12,$M$32:$S$600,ROW(B494)-31,FALSE),0)</f>
        <v>0</v>
      </c>
      <c r="L494" s="346">
        <f>+IF(OR(B494=0,Allgemeines!$C$12&lt;B494,B494&lt;Allgemeines!$C$12-19),0,I494*1/20)</f>
        <v>0</v>
      </c>
      <c r="M494" s="346">
        <f t="shared" si="54"/>
        <v>0</v>
      </c>
      <c r="N494" s="346">
        <f t="shared" si="55"/>
        <v>0</v>
      </c>
      <c r="O494" s="346">
        <f t="shared" si="56"/>
        <v>0</v>
      </c>
      <c r="P494" s="346">
        <f t="shared" si="57"/>
        <v>0</v>
      </c>
      <c r="Q494" s="346">
        <f t="shared" si="58"/>
        <v>0</v>
      </c>
      <c r="R494" s="346">
        <f t="shared" si="59"/>
        <v>0</v>
      </c>
      <c r="S494" s="346">
        <f t="shared" si="60"/>
        <v>0</v>
      </c>
    </row>
    <row r="495" spans="1:19" x14ac:dyDescent="0.25">
      <c r="A495" s="369"/>
      <c r="B495" s="382"/>
      <c r="C495" s="369"/>
      <c r="D495" s="369"/>
      <c r="E495" s="369"/>
      <c r="F495" s="369"/>
      <c r="G495" s="369"/>
      <c r="H495" s="369"/>
      <c r="I495" s="344">
        <f>IF(B495&gt;Allgemeines!$C$12,0,SUM(C495,E495,G495)-SUM(F495,H495))</f>
        <v>0</v>
      </c>
      <c r="J495" s="346">
        <f>IF(B495&gt;2020,HLOOKUP(Allgemeines!$C$12,$M$32:$S$600,ROW(B495)-31,FALSE)+IF(OR(B495=0,Allgemeines!$C$12&lt;B495),0,I495*1/20),0)</f>
        <v>0</v>
      </c>
      <c r="K495" s="346">
        <f>IF(B495&gt;2020,HLOOKUP(Allgemeines!$C$12,$M$32:$S$600,ROW(B495)-31,FALSE),0)</f>
        <v>0</v>
      </c>
      <c r="L495" s="346">
        <f>+IF(OR(B495=0,Allgemeines!$C$12&lt;B495,B495&lt;Allgemeines!$C$12-19),0,I495*1/20)</f>
        <v>0</v>
      </c>
      <c r="M495" s="346">
        <f t="shared" si="54"/>
        <v>0</v>
      </c>
      <c r="N495" s="346">
        <f t="shared" si="55"/>
        <v>0</v>
      </c>
      <c r="O495" s="346">
        <f t="shared" si="56"/>
        <v>0</v>
      </c>
      <c r="P495" s="346">
        <f t="shared" si="57"/>
        <v>0</v>
      </c>
      <c r="Q495" s="346">
        <f t="shared" si="58"/>
        <v>0</v>
      </c>
      <c r="R495" s="346">
        <f t="shared" si="59"/>
        <v>0</v>
      </c>
      <c r="S495" s="346">
        <f t="shared" si="60"/>
        <v>0</v>
      </c>
    </row>
    <row r="496" spans="1:19" x14ac:dyDescent="0.25">
      <c r="A496" s="369"/>
      <c r="B496" s="382"/>
      <c r="C496" s="369"/>
      <c r="D496" s="369"/>
      <c r="E496" s="369"/>
      <c r="F496" s="369"/>
      <c r="G496" s="369"/>
      <c r="H496" s="369"/>
      <c r="I496" s="344">
        <f>IF(B496&gt;Allgemeines!$C$12,0,SUM(C496,E496,G496)-SUM(F496,H496))</f>
        <v>0</v>
      </c>
      <c r="J496" s="346">
        <f>IF(B496&gt;2020,HLOOKUP(Allgemeines!$C$12,$M$32:$S$600,ROW(B496)-31,FALSE)+IF(OR(B496=0,Allgemeines!$C$12&lt;B496),0,I496*1/20),0)</f>
        <v>0</v>
      </c>
      <c r="K496" s="346">
        <f>IF(B496&gt;2020,HLOOKUP(Allgemeines!$C$12,$M$32:$S$600,ROW(B496)-31,FALSE),0)</f>
        <v>0</v>
      </c>
      <c r="L496" s="346">
        <f>+IF(OR(B496=0,Allgemeines!$C$12&lt;B496,B496&lt;Allgemeines!$C$12-19),0,I496*1/20)</f>
        <v>0</v>
      </c>
      <c r="M496" s="346">
        <f t="shared" si="54"/>
        <v>0</v>
      </c>
      <c r="N496" s="346">
        <f t="shared" si="55"/>
        <v>0</v>
      </c>
      <c r="O496" s="346">
        <f t="shared" si="56"/>
        <v>0</v>
      </c>
      <c r="P496" s="346">
        <f t="shared" si="57"/>
        <v>0</v>
      </c>
      <c r="Q496" s="346">
        <f t="shared" si="58"/>
        <v>0</v>
      </c>
      <c r="R496" s="346">
        <f t="shared" si="59"/>
        <v>0</v>
      </c>
      <c r="S496" s="346">
        <f t="shared" si="60"/>
        <v>0</v>
      </c>
    </row>
    <row r="497" spans="1:19" x14ac:dyDescent="0.25">
      <c r="A497" s="369"/>
      <c r="B497" s="382"/>
      <c r="C497" s="369"/>
      <c r="D497" s="369"/>
      <c r="E497" s="369"/>
      <c r="F497" s="369"/>
      <c r="G497" s="369"/>
      <c r="H497" s="369"/>
      <c r="I497" s="344">
        <f>IF(B497&gt;Allgemeines!$C$12,0,SUM(C497,E497,G497)-SUM(F497,H497))</f>
        <v>0</v>
      </c>
      <c r="J497" s="346">
        <f>IF(B497&gt;2020,HLOOKUP(Allgemeines!$C$12,$M$32:$S$600,ROW(B497)-31,FALSE)+IF(OR(B497=0,Allgemeines!$C$12&lt;B497),0,I497*1/20),0)</f>
        <v>0</v>
      </c>
      <c r="K497" s="346">
        <f>IF(B497&gt;2020,HLOOKUP(Allgemeines!$C$12,$M$32:$S$600,ROW(B497)-31,FALSE),0)</f>
        <v>0</v>
      </c>
      <c r="L497" s="346">
        <f>+IF(OR(B497=0,Allgemeines!$C$12&lt;B497,B497&lt;Allgemeines!$C$12-19),0,I497*1/20)</f>
        <v>0</v>
      </c>
      <c r="M497" s="346">
        <f t="shared" si="54"/>
        <v>0</v>
      </c>
      <c r="N497" s="346">
        <f t="shared" si="55"/>
        <v>0</v>
      </c>
      <c r="O497" s="346">
        <f t="shared" si="56"/>
        <v>0</v>
      </c>
      <c r="P497" s="346">
        <f t="shared" si="57"/>
        <v>0</v>
      </c>
      <c r="Q497" s="346">
        <f t="shared" si="58"/>
        <v>0</v>
      </c>
      <c r="R497" s="346">
        <f t="shared" si="59"/>
        <v>0</v>
      </c>
      <c r="S497" s="346">
        <f t="shared" si="60"/>
        <v>0</v>
      </c>
    </row>
    <row r="498" spans="1:19" x14ac:dyDescent="0.25">
      <c r="A498" s="369"/>
      <c r="B498" s="382"/>
      <c r="C498" s="369"/>
      <c r="D498" s="369"/>
      <c r="E498" s="369"/>
      <c r="F498" s="369"/>
      <c r="G498" s="369"/>
      <c r="H498" s="369"/>
      <c r="I498" s="344">
        <f>IF(B498&gt;Allgemeines!$C$12,0,SUM(C498,E498,G498)-SUM(F498,H498))</f>
        <v>0</v>
      </c>
      <c r="J498" s="346">
        <f>IF(B498&gt;2020,HLOOKUP(Allgemeines!$C$12,$M$32:$S$600,ROW(B498)-31,FALSE)+IF(OR(B498=0,Allgemeines!$C$12&lt;B498),0,I498*1/20),0)</f>
        <v>0</v>
      </c>
      <c r="K498" s="346">
        <f>IF(B498&gt;2020,HLOOKUP(Allgemeines!$C$12,$M$32:$S$600,ROW(B498)-31,FALSE),0)</f>
        <v>0</v>
      </c>
      <c r="L498" s="346">
        <f>+IF(OR(B498=0,Allgemeines!$C$12&lt;B498,B498&lt;Allgemeines!$C$12-19),0,I498*1/20)</f>
        <v>0</v>
      </c>
      <c r="M498" s="346">
        <f t="shared" si="54"/>
        <v>0</v>
      </c>
      <c r="N498" s="346">
        <f t="shared" si="55"/>
        <v>0</v>
      </c>
      <c r="O498" s="346">
        <f t="shared" si="56"/>
        <v>0</v>
      </c>
      <c r="P498" s="346">
        <f t="shared" si="57"/>
        <v>0</v>
      </c>
      <c r="Q498" s="346">
        <f t="shared" si="58"/>
        <v>0</v>
      </c>
      <c r="R498" s="346">
        <f t="shared" si="59"/>
        <v>0</v>
      </c>
      <c r="S498" s="346">
        <f t="shared" si="60"/>
        <v>0</v>
      </c>
    </row>
    <row r="499" spans="1:19" x14ac:dyDescent="0.25">
      <c r="A499" s="369"/>
      <c r="B499" s="382"/>
      <c r="C499" s="369"/>
      <c r="D499" s="369"/>
      <c r="E499" s="369"/>
      <c r="F499" s="369"/>
      <c r="G499" s="369"/>
      <c r="H499" s="369"/>
      <c r="I499" s="344">
        <f>IF(B499&gt;Allgemeines!$C$12,0,SUM(C499,E499,G499)-SUM(F499,H499))</f>
        <v>0</v>
      </c>
      <c r="J499" s="346">
        <f>IF(B499&gt;2020,HLOOKUP(Allgemeines!$C$12,$M$32:$S$600,ROW(B499)-31,FALSE)+IF(OR(B499=0,Allgemeines!$C$12&lt;B499),0,I499*1/20),0)</f>
        <v>0</v>
      </c>
      <c r="K499" s="346">
        <f>IF(B499&gt;2020,HLOOKUP(Allgemeines!$C$12,$M$32:$S$600,ROW(B499)-31,FALSE),0)</f>
        <v>0</v>
      </c>
      <c r="L499" s="346">
        <f>+IF(OR(B499=0,Allgemeines!$C$12&lt;B499,B499&lt;Allgemeines!$C$12-19),0,I499*1/20)</f>
        <v>0</v>
      </c>
      <c r="M499" s="346">
        <f t="shared" si="54"/>
        <v>0</v>
      </c>
      <c r="N499" s="346">
        <f t="shared" si="55"/>
        <v>0</v>
      </c>
      <c r="O499" s="346">
        <f t="shared" si="56"/>
        <v>0</v>
      </c>
      <c r="P499" s="346">
        <f t="shared" si="57"/>
        <v>0</v>
      </c>
      <c r="Q499" s="346">
        <f t="shared" si="58"/>
        <v>0</v>
      </c>
      <c r="R499" s="346">
        <f t="shared" si="59"/>
        <v>0</v>
      </c>
      <c r="S499" s="346">
        <f t="shared" si="60"/>
        <v>0</v>
      </c>
    </row>
    <row r="500" spans="1:19" x14ac:dyDescent="0.25">
      <c r="A500" s="369"/>
      <c r="B500" s="382"/>
      <c r="C500" s="369"/>
      <c r="D500" s="369"/>
      <c r="E500" s="369"/>
      <c r="F500" s="369"/>
      <c r="G500" s="369"/>
      <c r="H500" s="369"/>
      <c r="I500" s="344">
        <f>IF(B500&gt;Allgemeines!$C$12,0,SUM(C500,E500,G500)-SUM(F500,H500))</f>
        <v>0</v>
      </c>
      <c r="J500" s="346">
        <f>IF(B500&gt;2020,HLOOKUP(Allgemeines!$C$12,$M$32:$S$600,ROW(B500)-31,FALSE)+IF(OR(B500=0,Allgemeines!$C$12&lt;B500),0,I500*1/20),0)</f>
        <v>0</v>
      </c>
      <c r="K500" s="346">
        <f>IF(B500&gt;2020,HLOOKUP(Allgemeines!$C$12,$M$32:$S$600,ROW(B500)-31,FALSE),0)</f>
        <v>0</v>
      </c>
      <c r="L500" s="346">
        <f>+IF(OR(B500=0,Allgemeines!$C$12&lt;B500,B500&lt;Allgemeines!$C$12-19),0,I500*1/20)</f>
        <v>0</v>
      </c>
      <c r="M500" s="346">
        <f t="shared" si="54"/>
        <v>0</v>
      </c>
      <c r="N500" s="346">
        <f t="shared" si="55"/>
        <v>0</v>
      </c>
      <c r="O500" s="346">
        <f t="shared" si="56"/>
        <v>0</v>
      </c>
      <c r="P500" s="346">
        <f t="shared" si="57"/>
        <v>0</v>
      </c>
      <c r="Q500" s="346">
        <f t="shared" si="58"/>
        <v>0</v>
      </c>
      <c r="R500" s="346">
        <f t="shared" si="59"/>
        <v>0</v>
      </c>
      <c r="S500" s="346">
        <f t="shared" si="60"/>
        <v>0</v>
      </c>
    </row>
    <row r="501" spans="1:19" x14ac:dyDescent="0.25">
      <c r="A501" s="369"/>
      <c r="B501" s="382"/>
      <c r="C501" s="369"/>
      <c r="D501" s="369"/>
      <c r="E501" s="369"/>
      <c r="F501" s="369"/>
      <c r="G501" s="369"/>
      <c r="H501" s="369"/>
      <c r="I501" s="344">
        <f>IF(B501&gt;Allgemeines!$C$12,0,SUM(C501,E501,G501)-SUM(F501,H501))</f>
        <v>0</v>
      </c>
      <c r="J501" s="346">
        <f>IF(B501&gt;2020,HLOOKUP(Allgemeines!$C$12,$M$32:$S$600,ROW(B501)-31,FALSE)+IF(OR(B501=0,Allgemeines!$C$12&lt;B501),0,I501*1/20),0)</f>
        <v>0</v>
      </c>
      <c r="K501" s="346">
        <f>IF(B501&gt;2020,HLOOKUP(Allgemeines!$C$12,$M$32:$S$600,ROW(B501)-31,FALSE),0)</f>
        <v>0</v>
      </c>
      <c r="L501" s="346">
        <f>+IF(OR(B501=0,Allgemeines!$C$12&lt;B501,B501&lt;Allgemeines!$C$12-19),0,I501*1/20)</f>
        <v>0</v>
      </c>
      <c r="M501" s="346">
        <f t="shared" si="54"/>
        <v>0</v>
      </c>
      <c r="N501" s="346">
        <f t="shared" si="55"/>
        <v>0</v>
      </c>
      <c r="O501" s="346">
        <f t="shared" si="56"/>
        <v>0</v>
      </c>
      <c r="P501" s="346">
        <f t="shared" si="57"/>
        <v>0</v>
      </c>
      <c r="Q501" s="346">
        <f t="shared" si="58"/>
        <v>0</v>
      </c>
      <c r="R501" s="346">
        <f t="shared" si="59"/>
        <v>0</v>
      </c>
      <c r="S501" s="346">
        <f t="shared" si="60"/>
        <v>0</v>
      </c>
    </row>
    <row r="502" spans="1:19" x14ac:dyDescent="0.25">
      <c r="A502" s="369"/>
      <c r="B502" s="382"/>
      <c r="C502" s="369"/>
      <c r="D502" s="369"/>
      <c r="E502" s="369"/>
      <c r="F502" s="369"/>
      <c r="G502" s="369"/>
      <c r="H502" s="369"/>
      <c r="I502" s="344">
        <f>IF(B502&gt;Allgemeines!$C$12,0,SUM(C502,E502,G502)-SUM(F502,H502))</f>
        <v>0</v>
      </c>
      <c r="J502" s="346">
        <f>IF(B502&gt;2020,HLOOKUP(Allgemeines!$C$12,$M$32:$S$600,ROW(B502)-31,FALSE)+IF(OR(B502=0,Allgemeines!$C$12&lt;B502),0,I502*1/20),0)</f>
        <v>0</v>
      </c>
      <c r="K502" s="346">
        <f>IF(B502&gt;2020,HLOOKUP(Allgemeines!$C$12,$M$32:$S$600,ROW(B502)-31,FALSE),0)</f>
        <v>0</v>
      </c>
      <c r="L502" s="346">
        <f>+IF(OR(B502=0,Allgemeines!$C$12&lt;B502,B502&lt;Allgemeines!$C$12-19),0,I502*1/20)</f>
        <v>0</v>
      </c>
      <c r="M502" s="346">
        <f t="shared" si="54"/>
        <v>0</v>
      </c>
      <c r="N502" s="346">
        <f t="shared" si="55"/>
        <v>0</v>
      </c>
      <c r="O502" s="346">
        <f t="shared" si="56"/>
        <v>0</v>
      </c>
      <c r="P502" s="346">
        <f t="shared" si="57"/>
        <v>0</v>
      </c>
      <c r="Q502" s="346">
        <f t="shared" si="58"/>
        <v>0</v>
      </c>
      <c r="R502" s="346">
        <f t="shared" si="59"/>
        <v>0</v>
      </c>
      <c r="S502" s="346">
        <f t="shared" si="60"/>
        <v>0</v>
      </c>
    </row>
    <row r="503" spans="1:19" x14ac:dyDescent="0.25">
      <c r="A503" s="369"/>
      <c r="B503" s="382"/>
      <c r="C503" s="369"/>
      <c r="D503" s="369"/>
      <c r="E503" s="369"/>
      <c r="F503" s="369"/>
      <c r="G503" s="369"/>
      <c r="H503" s="369"/>
      <c r="I503" s="344">
        <f>IF(B503&gt;Allgemeines!$C$12,0,SUM(C503,E503,G503)-SUM(F503,H503))</f>
        <v>0</v>
      </c>
      <c r="J503" s="346">
        <f>IF(B503&gt;2020,HLOOKUP(Allgemeines!$C$12,$M$32:$S$600,ROW(B503)-31,FALSE)+IF(OR(B503=0,Allgemeines!$C$12&lt;B503),0,I503*1/20),0)</f>
        <v>0</v>
      </c>
      <c r="K503" s="346">
        <f>IF(B503&gt;2020,HLOOKUP(Allgemeines!$C$12,$M$32:$S$600,ROW(B503)-31,FALSE),0)</f>
        <v>0</v>
      </c>
      <c r="L503" s="346">
        <f>+IF(OR(B503=0,Allgemeines!$C$12&lt;B503,B503&lt;Allgemeines!$C$12-19),0,I503*1/20)</f>
        <v>0</v>
      </c>
      <c r="M503" s="346">
        <f t="shared" si="54"/>
        <v>0</v>
      </c>
      <c r="N503" s="346">
        <f t="shared" si="55"/>
        <v>0</v>
      </c>
      <c r="O503" s="346">
        <f t="shared" si="56"/>
        <v>0</v>
      </c>
      <c r="P503" s="346">
        <f t="shared" si="57"/>
        <v>0</v>
      </c>
      <c r="Q503" s="346">
        <f t="shared" si="58"/>
        <v>0</v>
      </c>
      <c r="R503" s="346">
        <f t="shared" si="59"/>
        <v>0</v>
      </c>
      <c r="S503" s="346">
        <f t="shared" si="60"/>
        <v>0</v>
      </c>
    </row>
    <row r="504" spans="1:19" x14ac:dyDescent="0.25">
      <c r="A504" s="369"/>
      <c r="B504" s="382"/>
      <c r="C504" s="369"/>
      <c r="D504" s="369"/>
      <c r="E504" s="369"/>
      <c r="F504" s="369"/>
      <c r="G504" s="369"/>
      <c r="H504" s="369"/>
      <c r="I504" s="344">
        <f>IF(B504&gt;Allgemeines!$C$12,0,SUM(C504,E504,G504)-SUM(F504,H504))</f>
        <v>0</v>
      </c>
      <c r="J504" s="346">
        <f>IF(B504&gt;2020,HLOOKUP(Allgemeines!$C$12,$M$32:$S$600,ROW(B504)-31,FALSE)+IF(OR(B504=0,Allgemeines!$C$12&lt;B504),0,I504*1/20),0)</f>
        <v>0</v>
      </c>
      <c r="K504" s="346">
        <f>IF(B504&gt;2020,HLOOKUP(Allgemeines!$C$12,$M$32:$S$600,ROW(B504)-31,FALSE),0)</f>
        <v>0</v>
      </c>
      <c r="L504" s="346">
        <f>+IF(OR(B504=0,Allgemeines!$C$12&lt;B504,B504&lt;Allgemeines!$C$12-19),0,I504*1/20)</f>
        <v>0</v>
      </c>
      <c r="M504" s="346">
        <f t="shared" si="54"/>
        <v>0</v>
      </c>
      <c r="N504" s="346">
        <f t="shared" si="55"/>
        <v>0</v>
      </c>
      <c r="O504" s="346">
        <f t="shared" si="56"/>
        <v>0</v>
      </c>
      <c r="P504" s="346">
        <f t="shared" si="57"/>
        <v>0</v>
      </c>
      <c r="Q504" s="346">
        <f t="shared" si="58"/>
        <v>0</v>
      </c>
      <c r="R504" s="346">
        <f t="shared" si="59"/>
        <v>0</v>
      </c>
      <c r="S504" s="346">
        <f t="shared" si="60"/>
        <v>0</v>
      </c>
    </row>
    <row r="505" spans="1:19" x14ac:dyDescent="0.25">
      <c r="A505" s="369"/>
      <c r="B505" s="382"/>
      <c r="C505" s="369"/>
      <c r="D505" s="369"/>
      <c r="E505" s="369"/>
      <c r="F505" s="369"/>
      <c r="G505" s="369"/>
      <c r="H505" s="369"/>
      <c r="I505" s="344">
        <f>IF(B505&gt;Allgemeines!$C$12,0,SUM(C505,E505,G505)-SUM(F505,H505))</f>
        <v>0</v>
      </c>
      <c r="J505" s="346">
        <f>IF(B505&gt;2020,HLOOKUP(Allgemeines!$C$12,$M$32:$S$600,ROW(B505)-31,FALSE)+IF(OR(B505=0,Allgemeines!$C$12&lt;B505),0,I505*1/20),0)</f>
        <v>0</v>
      </c>
      <c r="K505" s="346">
        <f>IF(B505&gt;2020,HLOOKUP(Allgemeines!$C$12,$M$32:$S$600,ROW(B505)-31,FALSE),0)</f>
        <v>0</v>
      </c>
      <c r="L505" s="346">
        <f>+IF(OR(B505=0,Allgemeines!$C$12&lt;B505,B505&lt;Allgemeines!$C$12-19),0,I505*1/20)</f>
        <v>0</v>
      </c>
      <c r="M505" s="346">
        <f t="shared" si="54"/>
        <v>0</v>
      </c>
      <c r="N505" s="346">
        <f t="shared" si="55"/>
        <v>0</v>
      </c>
      <c r="O505" s="346">
        <f t="shared" si="56"/>
        <v>0</v>
      </c>
      <c r="P505" s="346">
        <f t="shared" si="57"/>
        <v>0</v>
      </c>
      <c r="Q505" s="346">
        <f t="shared" si="58"/>
        <v>0</v>
      </c>
      <c r="R505" s="346">
        <f t="shared" si="59"/>
        <v>0</v>
      </c>
      <c r="S505" s="346">
        <f t="shared" si="60"/>
        <v>0</v>
      </c>
    </row>
    <row r="506" spans="1:19" x14ac:dyDescent="0.25">
      <c r="A506" s="369"/>
      <c r="B506" s="382"/>
      <c r="C506" s="369"/>
      <c r="D506" s="369"/>
      <c r="E506" s="369"/>
      <c r="F506" s="369"/>
      <c r="G506" s="369"/>
      <c r="H506" s="369"/>
      <c r="I506" s="344">
        <f>IF(B506&gt;Allgemeines!$C$12,0,SUM(C506,E506,G506)-SUM(F506,H506))</f>
        <v>0</v>
      </c>
      <c r="J506" s="346">
        <f>IF(B506&gt;2020,HLOOKUP(Allgemeines!$C$12,$M$32:$S$600,ROW(B506)-31,FALSE)+IF(OR(B506=0,Allgemeines!$C$12&lt;B506),0,I506*1/20),0)</f>
        <v>0</v>
      </c>
      <c r="K506" s="346">
        <f>IF(B506&gt;2020,HLOOKUP(Allgemeines!$C$12,$M$32:$S$600,ROW(B506)-31,FALSE),0)</f>
        <v>0</v>
      </c>
      <c r="L506" s="346">
        <f>+IF(OR(B506=0,Allgemeines!$C$12&lt;B506,B506&lt;Allgemeines!$C$12-19),0,I506*1/20)</f>
        <v>0</v>
      </c>
      <c r="M506" s="346">
        <f t="shared" si="54"/>
        <v>0</v>
      </c>
      <c r="N506" s="346">
        <f t="shared" si="55"/>
        <v>0</v>
      </c>
      <c r="O506" s="346">
        <f t="shared" si="56"/>
        <v>0</v>
      </c>
      <c r="P506" s="346">
        <f t="shared" si="57"/>
        <v>0</v>
      </c>
      <c r="Q506" s="346">
        <f t="shared" si="58"/>
        <v>0</v>
      </c>
      <c r="R506" s="346">
        <f t="shared" si="59"/>
        <v>0</v>
      </c>
      <c r="S506" s="346">
        <f t="shared" si="60"/>
        <v>0</v>
      </c>
    </row>
    <row r="507" spans="1:19" x14ac:dyDescent="0.25">
      <c r="A507" s="369"/>
      <c r="B507" s="382"/>
      <c r="C507" s="369"/>
      <c r="D507" s="369"/>
      <c r="E507" s="369"/>
      <c r="F507" s="369"/>
      <c r="G507" s="369"/>
      <c r="H507" s="369"/>
      <c r="I507" s="344">
        <f>IF(B507&gt;Allgemeines!$C$12,0,SUM(C507,E507,G507)-SUM(F507,H507))</f>
        <v>0</v>
      </c>
      <c r="J507" s="346">
        <f>IF(B507&gt;2020,HLOOKUP(Allgemeines!$C$12,$M$32:$S$600,ROW(B507)-31,FALSE)+IF(OR(B507=0,Allgemeines!$C$12&lt;B507),0,I507*1/20),0)</f>
        <v>0</v>
      </c>
      <c r="K507" s="346">
        <f>IF(B507&gt;2020,HLOOKUP(Allgemeines!$C$12,$M$32:$S$600,ROW(B507)-31,FALSE),0)</f>
        <v>0</v>
      </c>
      <c r="L507" s="346">
        <f>+IF(OR(B507=0,Allgemeines!$C$12&lt;B507,B507&lt;Allgemeines!$C$12-19),0,I507*1/20)</f>
        <v>0</v>
      </c>
      <c r="M507" s="346">
        <f t="shared" si="54"/>
        <v>0</v>
      </c>
      <c r="N507" s="346">
        <f t="shared" si="55"/>
        <v>0</v>
      </c>
      <c r="O507" s="346">
        <f t="shared" si="56"/>
        <v>0</v>
      </c>
      <c r="P507" s="346">
        <f t="shared" si="57"/>
        <v>0</v>
      </c>
      <c r="Q507" s="346">
        <f t="shared" si="58"/>
        <v>0</v>
      </c>
      <c r="R507" s="346">
        <f t="shared" si="59"/>
        <v>0</v>
      </c>
      <c r="S507" s="346">
        <f t="shared" si="60"/>
        <v>0</v>
      </c>
    </row>
    <row r="508" spans="1:19" x14ac:dyDescent="0.25">
      <c r="A508" s="369"/>
      <c r="B508" s="382"/>
      <c r="C508" s="369"/>
      <c r="D508" s="369"/>
      <c r="E508" s="369"/>
      <c r="F508" s="369"/>
      <c r="G508" s="369"/>
      <c r="H508" s="369"/>
      <c r="I508" s="344">
        <f>IF(B508&gt;Allgemeines!$C$12,0,SUM(C508,E508,G508)-SUM(F508,H508))</f>
        <v>0</v>
      </c>
      <c r="J508" s="346">
        <f>IF(B508&gt;2020,HLOOKUP(Allgemeines!$C$12,$M$32:$S$600,ROW(B508)-31,FALSE)+IF(OR(B508=0,Allgemeines!$C$12&lt;B508),0,I508*1/20),0)</f>
        <v>0</v>
      </c>
      <c r="K508" s="346">
        <f>IF(B508&gt;2020,HLOOKUP(Allgemeines!$C$12,$M$32:$S$600,ROW(B508)-31,FALSE),0)</f>
        <v>0</v>
      </c>
      <c r="L508" s="346">
        <f>+IF(OR(B508=0,Allgemeines!$C$12&lt;B508,B508&lt;Allgemeines!$C$12-19),0,I508*1/20)</f>
        <v>0</v>
      </c>
      <c r="M508" s="346">
        <f t="shared" si="54"/>
        <v>0</v>
      </c>
      <c r="N508" s="346">
        <f t="shared" si="55"/>
        <v>0</v>
      </c>
      <c r="O508" s="346">
        <f t="shared" si="56"/>
        <v>0</v>
      </c>
      <c r="P508" s="346">
        <f t="shared" si="57"/>
        <v>0</v>
      </c>
      <c r="Q508" s="346">
        <f t="shared" si="58"/>
        <v>0</v>
      </c>
      <c r="R508" s="346">
        <f t="shared" si="59"/>
        <v>0</v>
      </c>
      <c r="S508" s="346">
        <f t="shared" si="60"/>
        <v>0</v>
      </c>
    </row>
    <row r="509" spans="1:19" x14ac:dyDescent="0.25">
      <c r="A509" s="369"/>
      <c r="B509" s="382"/>
      <c r="C509" s="369"/>
      <c r="D509" s="369"/>
      <c r="E509" s="369"/>
      <c r="F509" s="369"/>
      <c r="G509" s="369"/>
      <c r="H509" s="369"/>
      <c r="I509" s="344">
        <f>IF(B509&gt;Allgemeines!$C$12,0,SUM(C509,E509,G509)-SUM(F509,H509))</f>
        <v>0</v>
      </c>
      <c r="J509" s="346">
        <f>IF(B509&gt;2020,HLOOKUP(Allgemeines!$C$12,$M$32:$S$600,ROW(B509)-31,FALSE)+IF(OR(B509=0,Allgemeines!$C$12&lt;B509),0,I509*1/20),0)</f>
        <v>0</v>
      </c>
      <c r="K509" s="346">
        <f>IF(B509&gt;2020,HLOOKUP(Allgemeines!$C$12,$M$32:$S$600,ROW(B509)-31,FALSE),0)</f>
        <v>0</v>
      </c>
      <c r="L509" s="346">
        <f>+IF(OR(B509=0,Allgemeines!$C$12&lt;B509,B509&lt;Allgemeines!$C$12-19),0,I509*1/20)</f>
        <v>0</v>
      </c>
      <c r="M509" s="346">
        <f t="shared" si="54"/>
        <v>0</v>
      </c>
      <c r="N509" s="346">
        <f t="shared" si="55"/>
        <v>0</v>
      </c>
      <c r="O509" s="346">
        <f t="shared" si="56"/>
        <v>0</v>
      </c>
      <c r="P509" s="346">
        <f t="shared" si="57"/>
        <v>0</v>
      </c>
      <c r="Q509" s="346">
        <f t="shared" si="58"/>
        <v>0</v>
      </c>
      <c r="R509" s="346">
        <f t="shared" si="59"/>
        <v>0</v>
      </c>
      <c r="S509" s="346">
        <f t="shared" si="60"/>
        <v>0</v>
      </c>
    </row>
    <row r="510" spans="1:19" x14ac:dyDescent="0.25">
      <c r="A510" s="369"/>
      <c r="B510" s="382"/>
      <c r="C510" s="369"/>
      <c r="D510" s="369"/>
      <c r="E510" s="369"/>
      <c r="F510" s="369"/>
      <c r="G510" s="369"/>
      <c r="H510" s="369"/>
      <c r="I510" s="344">
        <f>IF(B510&gt;Allgemeines!$C$12,0,SUM(C510,E510,G510)-SUM(F510,H510))</f>
        <v>0</v>
      </c>
      <c r="J510" s="346">
        <f>IF(B510&gt;2020,HLOOKUP(Allgemeines!$C$12,$M$32:$S$600,ROW(B510)-31,FALSE)+IF(OR(B510=0,Allgemeines!$C$12&lt;B510),0,I510*1/20),0)</f>
        <v>0</v>
      </c>
      <c r="K510" s="346">
        <f>IF(B510&gt;2020,HLOOKUP(Allgemeines!$C$12,$M$32:$S$600,ROW(B510)-31,FALSE),0)</f>
        <v>0</v>
      </c>
      <c r="L510" s="346">
        <f>+IF(OR(B510=0,Allgemeines!$C$12&lt;B510,B510&lt;Allgemeines!$C$12-19),0,I510*1/20)</f>
        <v>0</v>
      </c>
      <c r="M510" s="346">
        <f t="shared" si="54"/>
        <v>0</v>
      </c>
      <c r="N510" s="346">
        <f t="shared" si="55"/>
        <v>0</v>
      </c>
      <c r="O510" s="346">
        <f t="shared" si="56"/>
        <v>0</v>
      </c>
      <c r="P510" s="346">
        <f t="shared" si="57"/>
        <v>0</v>
      </c>
      <c r="Q510" s="346">
        <f t="shared" si="58"/>
        <v>0</v>
      </c>
      <c r="R510" s="346">
        <f t="shared" si="59"/>
        <v>0</v>
      </c>
      <c r="S510" s="346">
        <f t="shared" si="60"/>
        <v>0</v>
      </c>
    </row>
    <row r="511" spans="1:19" x14ac:dyDescent="0.25">
      <c r="A511" s="369"/>
      <c r="B511" s="382"/>
      <c r="C511" s="369"/>
      <c r="D511" s="369"/>
      <c r="E511" s="369"/>
      <c r="F511" s="369"/>
      <c r="G511" s="369"/>
      <c r="H511" s="369"/>
      <c r="I511" s="344">
        <f>IF(B511&gt;Allgemeines!$C$12,0,SUM(C511,E511,G511)-SUM(F511,H511))</f>
        <v>0</v>
      </c>
      <c r="J511" s="346">
        <f>IF(B511&gt;2020,HLOOKUP(Allgemeines!$C$12,$M$32:$S$600,ROW(B511)-31,FALSE)+IF(OR(B511=0,Allgemeines!$C$12&lt;B511),0,I511*1/20),0)</f>
        <v>0</v>
      </c>
      <c r="K511" s="346">
        <f>IF(B511&gt;2020,HLOOKUP(Allgemeines!$C$12,$M$32:$S$600,ROW(B511)-31,FALSE),0)</f>
        <v>0</v>
      </c>
      <c r="L511" s="346">
        <f>+IF(OR(B511=0,Allgemeines!$C$12&lt;B511,B511&lt;Allgemeines!$C$12-19),0,I511*1/20)</f>
        <v>0</v>
      </c>
      <c r="M511" s="346">
        <f t="shared" si="54"/>
        <v>0</v>
      </c>
      <c r="N511" s="346">
        <f t="shared" si="55"/>
        <v>0</v>
      </c>
      <c r="O511" s="346">
        <f t="shared" si="56"/>
        <v>0</v>
      </c>
      <c r="P511" s="346">
        <f t="shared" si="57"/>
        <v>0</v>
      </c>
      <c r="Q511" s="346">
        <f t="shared" si="58"/>
        <v>0</v>
      </c>
      <c r="R511" s="346">
        <f t="shared" si="59"/>
        <v>0</v>
      </c>
      <c r="S511" s="346">
        <f t="shared" si="60"/>
        <v>0</v>
      </c>
    </row>
    <row r="512" spans="1:19" x14ac:dyDescent="0.25">
      <c r="A512" s="369"/>
      <c r="B512" s="382"/>
      <c r="C512" s="369"/>
      <c r="D512" s="369"/>
      <c r="E512" s="369"/>
      <c r="F512" s="369"/>
      <c r="G512" s="369"/>
      <c r="H512" s="369"/>
      <c r="I512" s="344">
        <f>IF(B512&gt;Allgemeines!$C$12,0,SUM(C512,E512,G512)-SUM(F512,H512))</f>
        <v>0</v>
      </c>
      <c r="J512" s="346">
        <f>IF(B512&gt;2020,HLOOKUP(Allgemeines!$C$12,$M$32:$S$600,ROW(B512)-31,FALSE)+IF(OR(B512=0,Allgemeines!$C$12&lt;B512),0,I512*1/20),0)</f>
        <v>0</v>
      </c>
      <c r="K512" s="346">
        <f>IF(B512&gt;2020,HLOOKUP(Allgemeines!$C$12,$M$32:$S$600,ROW(B512)-31,FALSE),0)</f>
        <v>0</v>
      </c>
      <c r="L512" s="346">
        <f>+IF(OR(B512=0,Allgemeines!$C$12&lt;B512,B512&lt;Allgemeines!$C$12-19),0,I512*1/20)</f>
        <v>0</v>
      </c>
      <c r="M512" s="346">
        <f t="shared" si="54"/>
        <v>0</v>
      </c>
      <c r="N512" s="346">
        <f t="shared" si="55"/>
        <v>0</v>
      </c>
      <c r="O512" s="346">
        <f t="shared" si="56"/>
        <v>0</v>
      </c>
      <c r="P512" s="346">
        <f t="shared" si="57"/>
        <v>0</v>
      </c>
      <c r="Q512" s="346">
        <f t="shared" si="58"/>
        <v>0</v>
      </c>
      <c r="R512" s="346">
        <f t="shared" si="59"/>
        <v>0</v>
      </c>
      <c r="S512" s="346">
        <f t="shared" si="60"/>
        <v>0</v>
      </c>
    </row>
    <row r="513" spans="1:19" x14ac:dyDescent="0.25">
      <c r="A513" s="369"/>
      <c r="B513" s="382"/>
      <c r="C513" s="369"/>
      <c r="D513" s="369"/>
      <c r="E513" s="369"/>
      <c r="F513" s="369"/>
      <c r="G513" s="369"/>
      <c r="H513" s="369"/>
      <c r="I513" s="344">
        <f>IF(B513&gt;Allgemeines!$C$12,0,SUM(C513,E513,G513)-SUM(F513,H513))</f>
        <v>0</v>
      </c>
      <c r="J513" s="346">
        <f>IF(B513&gt;2020,HLOOKUP(Allgemeines!$C$12,$M$32:$S$600,ROW(B513)-31,FALSE)+IF(OR(B513=0,Allgemeines!$C$12&lt;B513),0,I513*1/20),0)</f>
        <v>0</v>
      </c>
      <c r="K513" s="346">
        <f>IF(B513&gt;2020,HLOOKUP(Allgemeines!$C$12,$M$32:$S$600,ROW(B513)-31,FALSE),0)</f>
        <v>0</v>
      </c>
      <c r="L513" s="346">
        <f>+IF(OR(B513=0,Allgemeines!$C$12&lt;B513,B513&lt;Allgemeines!$C$12-19),0,I513*1/20)</f>
        <v>0</v>
      </c>
      <c r="M513" s="346">
        <f t="shared" si="54"/>
        <v>0</v>
      </c>
      <c r="N513" s="346">
        <f t="shared" si="55"/>
        <v>0</v>
      </c>
      <c r="O513" s="346">
        <f t="shared" si="56"/>
        <v>0</v>
      </c>
      <c r="P513" s="346">
        <f t="shared" si="57"/>
        <v>0</v>
      </c>
      <c r="Q513" s="346">
        <f t="shared" si="58"/>
        <v>0</v>
      </c>
      <c r="R513" s="346">
        <f t="shared" si="59"/>
        <v>0</v>
      </c>
      <c r="S513" s="346">
        <f t="shared" si="60"/>
        <v>0</v>
      </c>
    </row>
    <row r="514" spans="1:19" x14ac:dyDescent="0.25">
      <c r="A514" s="369"/>
      <c r="B514" s="382"/>
      <c r="C514" s="369"/>
      <c r="D514" s="369"/>
      <c r="E514" s="369"/>
      <c r="F514" s="369"/>
      <c r="G514" s="369"/>
      <c r="H514" s="369"/>
      <c r="I514" s="344">
        <f>IF(B514&gt;Allgemeines!$C$12,0,SUM(C514,E514,G514)-SUM(F514,H514))</f>
        <v>0</v>
      </c>
      <c r="J514" s="346">
        <f>IF(B514&gt;2020,HLOOKUP(Allgemeines!$C$12,$M$32:$S$600,ROW(B514)-31,FALSE)+IF(OR(B514=0,Allgemeines!$C$12&lt;B514),0,I514*1/20),0)</f>
        <v>0</v>
      </c>
      <c r="K514" s="346">
        <f>IF(B514&gt;2020,HLOOKUP(Allgemeines!$C$12,$M$32:$S$600,ROW(B514)-31,FALSE),0)</f>
        <v>0</v>
      </c>
      <c r="L514" s="346">
        <f>+IF(OR(B514=0,Allgemeines!$C$12&lt;B514,B514&lt;Allgemeines!$C$12-19),0,I514*1/20)</f>
        <v>0</v>
      </c>
      <c r="M514" s="346">
        <f t="shared" si="54"/>
        <v>0</v>
      </c>
      <c r="N514" s="346">
        <f t="shared" si="55"/>
        <v>0</v>
      </c>
      <c r="O514" s="346">
        <f t="shared" si="56"/>
        <v>0</v>
      </c>
      <c r="P514" s="346">
        <f t="shared" si="57"/>
        <v>0</v>
      </c>
      <c r="Q514" s="346">
        <f t="shared" si="58"/>
        <v>0</v>
      </c>
      <c r="R514" s="346">
        <f t="shared" si="59"/>
        <v>0</v>
      </c>
      <c r="S514" s="346">
        <f t="shared" si="60"/>
        <v>0</v>
      </c>
    </row>
    <row r="515" spans="1:19" x14ac:dyDescent="0.25">
      <c r="A515" s="369"/>
      <c r="B515" s="382"/>
      <c r="C515" s="369"/>
      <c r="D515" s="369"/>
      <c r="E515" s="369"/>
      <c r="F515" s="369"/>
      <c r="G515" s="369"/>
      <c r="H515" s="369"/>
      <c r="I515" s="344">
        <f>IF(B515&gt;Allgemeines!$C$12,0,SUM(C515,E515,G515)-SUM(F515,H515))</f>
        <v>0</v>
      </c>
      <c r="J515" s="346">
        <f>IF(B515&gt;2020,HLOOKUP(Allgemeines!$C$12,$M$32:$S$600,ROW(B515)-31,FALSE)+IF(OR(B515=0,Allgemeines!$C$12&lt;B515),0,I515*1/20),0)</f>
        <v>0</v>
      </c>
      <c r="K515" s="346">
        <f>IF(B515&gt;2020,HLOOKUP(Allgemeines!$C$12,$M$32:$S$600,ROW(B515)-31,FALSE),0)</f>
        <v>0</v>
      </c>
      <c r="L515" s="346">
        <f>+IF(OR(B515=0,Allgemeines!$C$12&lt;B515,B515&lt;Allgemeines!$C$12-19),0,I515*1/20)</f>
        <v>0</v>
      </c>
      <c r="M515" s="346">
        <f t="shared" si="54"/>
        <v>0</v>
      </c>
      <c r="N515" s="346">
        <f t="shared" si="55"/>
        <v>0</v>
      </c>
      <c r="O515" s="346">
        <f t="shared" si="56"/>
        <v>0</v>
      </c>
      <c r="P515" s="346">
        <f t="shared" si="57"/>
        <v>0</v>
      </c>
      <c r="Q515" s="346">
        <f t="shared" si="58"/>
        <v>0</v>
      </c>
      <c r="R515" s="346">
        <f t="shared" si="59"/>
        <v>0</v>
      </c>
      <c r="S515" s="346">
        <f t="shared" si="60"/>
        <v>0</v>
      </c>
    </row>
    <row r="516" spans="1:19" x14ac:dyDescent="0.25">
      <c r="A516" s="369"/>
      <c r="B516" s="382"/>
      <c r="C516" s="369"/>
      <c r="D516" s="369"/>
      <c r="E516" s="369"/>
      <c r="F516" s="369"/>
      <c r="G516" s="369"/>
      <c r="H516" s="369"/>
      <c r="I516" s="344">
        <f>IF(B516&gt;Allgemeines!$C$12,0,SUM(C516,E516,G516)-SUM(F516,H516))</f>
        <v>0</v>
      </c>
      <c r="J516" s="346">
        <f>IF(B516&gt;2020,HLOOKUP(Allgemeines!$C$12,$M$32:$S$600,ROW(B516)-31,FALSE)+IF(OR(B516=0,Allgemeines!$C$12&lt;B516),0,I516*1/20),0)</f>
        <v>0</v>
      </c>
      <c r="K516" s="346">
        <f>IF(B516&gt;2020,HLOOKUP(Allgemeines!$C$12,$M$32:$S$600,ROW(B516)-31,FALSE),0)</f>
        <v>0</v>
      </c>
      <c r="L516" s="346">
        <f>+IF(OR(B516=0,Allgemeines!$C$12&lt;B516,B516&lt;Allgemeines!$C$12-19),0,I516*1/20)</f>
        <v>0</v>
      </c>
      <c r="M516" s="346">
        <f t="shared" si="54"/>
        <v>0</v>
      </c>
      <c r="N516" s="346">
        <f t="shared" si="55"/>
        <v>0</v>
      </c>
      <c r="O516" s="346">
        <f t="shared" si="56"/>
        <v>0</v>
      </c>
      <c r="P516" s="346">
        <f t="shared" si="57"/>
        <v>0</v>
      </c>
      <c r="Q516" s="346">
        <f t="shared" si="58"/>
        <v>0</v>
      </c>
      <c r="R516" s="346">
        <f t="shared" si="59"/>
        <v>0</v>
      </c>
      <c r="S516" s="346">
        <f t="shared" si="60"/>
        <v>0</v>
      </c>
    </row>
    <row r="517" spans="1:19" x14ac:dyDescent="0.25">
      <c r="A517" s="369"/>
      <c r="B517" s="382"/>
      <c r="C517" s="369"/>
      <c r="D517" s="369"/>
      <c r="E517" s="369"/>
      <c r="F517" s="369"/>
      <c r="G517" s="369"/>
      <c r="H517" s="369"/>
      <c r="I517" s="344">
        <f>IF(B517&gt;Allgemeines!$C$12,0,SUM(C517,E517,G517)-SUM(F517,H517))</f>
        <v>0</v>
      </c>
      <c r="J517" s="346">
        <f>IF(B517&gt;2020,HLOOKUP(Allgemeines!$C$12,$M$32:$S$600,ROW(B517)-31,FALSE)+IF(OR(B517=0,Allgemeines!$C$12&lt;B517),0,I517*1/20),0)</f>
        <v>0</v>
      </c>
      <c r="K517" s="346">
        <f>IF(B517&gt;2020,HLOOKUP(Allgemeines!$C$12,$M$32:$S$600,ROW(B517)-31,FALSE),0)</f>
        <v>0</v>
      </c>
      <c r="L517" s="346">
        <f>+IF(OR(B517=0,Allgemeines!$C$12&lt;B517,B517&lt;Allgemeines!$C$12-19),0,I517*1/20)</f>
        <v>0</v>
      </c>
      <c r="M517" s="346">
        <f t="shared" si="54"/>
        <v>0</v>
      </c>
      <c r="N517" s="346">
        <f t="shared" si="55"/>
        <v>0</v>
      </c>
      <c r="O517" s="346">
        <f t="shared" si="56"/>
        <v>0</v>
      </c>
      <c r="P517" s="346">
        <f t="shared" si="57"/>
        <v>0</v>
      </c>
      <c r="Q517" s="346">
        <f t="shared" si="58"/>
        <v>0</v>
      </c>
      <c r="R517" s="346">
        <f t="shared" si="59"/>
        <v>0</v>
      </c>
      <c r="S517" s="346">
        <f t="shared" si="60"/>
        <v>0</v>
      </c>
    </row>
    <row r="518" spans="1:19" x14ac:dyDescent="0.25">
      <c r="A518" s="369"/>
      <c r="B518" s="382"/>
      <c r="C518" s="369"/>
      <c r="D518" s="369"/>
      <c r="E518" s="369"/>
      <c r="F518" s="369"/>
      <c r="G518" s="369"/>
      <c r="H518" s="369"/>
      <c r="I518" s="344">
        <f>IF(B518&gt;Allgemeines!$C$12,0,SUM(C518,E518,G518)-SUM(F518,H518))</f>
        <v>0</v>
      </c>
      <c r="J518" s="346">
        <f>IF(B518&gt;2020,HLOOKUP(Allgemeines!$C$12,$M$32:$S$600,ROW(B518)-31,FALSE)+IF(OR(B518=0,Allgemeines!$C$12&lt;B518),0,I518*1/20),0)</f>
        <v>0</v>
      </c>
      <c r="K518" s="346">
        <f>IF(B518&gt;2020,HLOOKUP(Allgemeines!$C$12,$M$32:$S$600,ROW(B518)-31,FALSE),0)</f>
        <v>0</v>
      </c>
      <c r="L518" s="346">
        <f>+IF(OR(B518=0,Allgemeines!$C$12&lt;B518,B518&lt;Allgemeines!$C$12-19),0,I518*1/20)</f>
        <v>0</v>
      </c>
      <c r="M518" s="346">
        <f t="shared" si="54"/>
        <v>0</v>
      </c>
      <c r="N518" s="346">
        <f t="shared" si="55"/>
        <v>0</v>
      </c>
      <c r="O518" s="346">
        <f t="shared" si="56"/>
        <v>0</v>
      </c>
      <c r="P518" s="346">
        <f t="shared" si="57"/>
        <v>0</v>
      </c>
      <c r="Q518" s="346">
        <f t="shared" si="58"/>
        <v>0</v>
      </c>
      <c r="R518" s="346">
        <f t="shared" si="59"/>
        <v>0</v>
      </c>
      <c r="S518" s="346">
        <f t="shared" si="60"/>
        <v>0</v>
      </c>
    </row>
    <row r="519" spans="1:19" x14ac:dyDescent="0.25">
      <c r="A519" s="369"/>
      <c r="B519" s="382"/>
      <c r="C519" s="369"/>
      <c r="D519" s="369"/>
      <c r="E519" s="369"/>
      <c r="F519" s="369"/>
      <c r="G519" s="369"/>
      <c r="H519" s="369"/>
      <c r="I519" s="344">
        <f>IF(B519&gt;Allgemeines!$C$12,0,SUM(C519,E519,G519)-SUM(F519,H519))</f>
        <v>0</v>
      </c>
      <c r="J519" s="346">
        <f>IF(B519&gt;2020,HLOOKUP(Allgemeines!$C$12,$M$32:$S$600,ROW(B519)-31,FALSE)+IF(OR(B519=0,Allgemeines!$C$12&lt;B519),0,I519*1/20),0)</f>
        <v>0</v>
      </c>
      <c r="K519" s="346">
        <f>IF(B519&gt;2020,HLOOKUP(Allgemeines!$C$12,$M$32:$S$600,ROW(B519)-31,FALSE),0)</f>
        <v>0</v>
      </c>
      <c r="L519" s="346">
        <f>+IF(OR(B519=0,Allgemeines!$C$12&lt;B519,B519&lt;Allgemeines!$C$12-19),0,I519*1/20)</f>
        <v>0</v>
      </c>
      <c r="M519" s="346">
        <f t="shared" si="54"/>
        <v>0</v>
      </c>
      <c r="N519" s="346">
        <f t="shared" si="55"/>
        <v>0</v>
      </c>
      <c r="O519" s="346">
        <f t="shared" si="56"/>
        <v>0</v>
      </c>
      <c r="P519" s="346">
        <f t="shared" si="57"/>
        <v>0</v>
      </c>
      <c r="Q519" s="346">
        <f t="shared" si="58"/>
        <v>0</v>
      </c>
      <c r="R519" s="346">
        <f t="shared" si="59"/>
        <v>0</v>
      </c>
      <c r="S519" s="346">
        <f t="shared" si="60"/>
        <v>0</v>
      </c>
    </row>
    <row r="520" spans="1:19" x14ac:dyDescent="0.25">
      <c r="A520" s="369"/>
      <c r="B520" s="382"/>
      <c r="C520" s="369"/>
      <c r="D520" s="369"/>
      <c r="E520" s="369"/>
      <c r="F520" s="369"/>
      <c r="G520" s="369"/>
      <c r="H520" s="369"/>
      <c r="I520" s="344">
        <f>IF(B520&gt;Allgemeines!$C$12,0,SUM(C520,E520,G520)-SUM(F520,H520))</f>
        <v>0</v>
      </c>
      <c r="J520" s="346">
        <f>IF(B520&gt;2020,HLOOKUP(Allgemeines!$C$12,$M$32:$S$600,ROW(B520)-31,FALSE)+IF(OR(B520=0,Allgemeines!$C$12&lt;B520),0,I520*1/20),0)</f>
        <v>0</v>
      </c>
      <c r="K520" s="346">
        <f>IF(B520&gt;2020,HLOOKUP(Allgemeines!$C$12,$M$32:$S$600,ROW(B520)-31,FALSE),0)</f>
        <v>0</v>
      </c>
      <c r="L520" s="346">
        <f>+IF(OR(B520=0,Allgemeines!$C$12&lt;B520,B520&lt;Allgemeines!$C$12-19),0,I520*1/20)</f>
        <v>0</v>
      </c>
      <c r="M520" s="346">
        <f t="shared" si="54"/>
        <v>0</v>
      </c>
      <c r="N520" s="346">
        <f t="shared" si="55"/>
        <v>0</v>
      </c>
      <c r="O520" s="346">
        <f t="shared" si="56"/>
        <v>0</v>
      </c>
      <c r="P520" s="346">
        <f t="shared" si="57"/>
        <v>0</v>
      </c>
      <c r="Q520" s="346">
        <f t="shared" si="58"/>
        <v>0</v>
      </c>
      <c r="R520" s="346">
        <f t="shared" si="59"/>
        <v>0</v>
      </c>
      <c r="S520" s="346">
        <f t="shared" si="60"/>
        <v>0</v>
      </c>
    </row>
    <row r="521" spans="1:19" x14ac:dyDescent="0.25">
      <c r="A521" s="369"/>
      <c r="B521" s="382"/>
      <c r="C521" s="369"/>
      <c r="D521" s="369"/>
      <c r="E521" s="369"/>
      <c r="F521" s="369"/>
      <c r="G521" s="369"/>
      <c r="H521" s="369"/>
      <c r="I521" s="344">
        <f>IF(B521&gt;Allgemeines!$C$12,0,SUM(C521,E521,G521)-SUM(F521,H521))</f>
        <v>0</v>
      </c>
      <c r="J521" s="346">
        <f>IF(B521&gt;2020,HLOOKUP(Allgemeines!$C$12,$M$32:$S$600,ROW(B521)-31,FALSE)+IF(OR(B521=0,Allgemeines!$C$12&lt;B521),0,I521*1/20),0)</f>
        <v>0</v>
      </c>
      <c r="K521" s="346">
        <f>IF(B521&gt;2020,HLOOKUP(Allgemeines!$C$12,$M$32:$S$600,ROW(B521)-31,FALSE),0)</f>
        <v>0</v>
      </c>
      <c r="L521" s="346">
        <f>+IF(OR(B521=0,Allgemeines!$C$12&lt;B521,B521&lt;Allgemeines!$C$12-19),0,I521*1/20)</f>
        <v>0</v>
      </c>
      <c r="M521" s="346">
        <f t="shared" si="54"/>
        <v>0</v>
      </c>
      <c r="N521" s="346">
        <f t="shared" si="55"/>
        <v>0</v>
      </c>
      <c r="O521" s="346">
        <f t="shared" si="56"/>
        <v>0</v>
      </c>
      <c r="P521" s="346">
        <f t="shared" si="57"/>
        <v>0</v>
      </c>
      <c r="Q521" s="346">
        <f t="shared" si="58"/>
        <v>0</v>
      </c>
      <c r="R521" s="346">
        <f t="shared" si="59"/>
        <v>0</v>
      </c>
      <c r="S521" s="346">
        <f t="shared" si="60"/>
        <v>0</v>
      </c>
    </row>
    <row r="522" spans="1:19" x14ac:dyDescent="0.25">
      <c r="A522" s="369"/>
      <c r="B522" s="382"/>
      <c r="C522" s="369"/>
      <c r="D522" s="369"/>
      <c r="E522" s="369"/>
      <c r="F522" s="369"/>
      <c r="G522" s="369"/>
      <c r="H522" s="369"/>
      <c r="I522" s="344">
        <f>IF(B522&gt;Allgemeines!$C$12,0,SUM(C522,E522,G522)-SUM(F522,H522))</f>
        <v>0</v>
      </c>
      <c r="J522" s="346">
        <f>IF(B522&gt;2020,HLOOKUP(Allgemeines!$C$12,$M$32:$S$600,ROW(B522)-31,FALSE)+IF(OR(B522=0,Allgemeines!$C$12&lt;B522),0,I522*1/20),0)</f>
        <v>0</v>
      </c>
      <c r="K522" s="346">
        <f>IF(B522&gt;2020,HLOOKUP(Allgemeines!$C$12,$M$32:$S$600,ROW(B522)-31,FALSE),0)</f>
        <v>0</v>
      </c>
      <c r="L522" s="346">
        <f>+IF(OR(B522=0,Allgemeines!$C$12&lt;B522,B522&lt;Allgemeines!$C$12-19),0,I522*1/20)</f>
        <v>0</v>
      </c>
      <c r="M522" s="346">
        <f t="shared" si="54"/>
        <v>0</v>
      </c>
      <c r="N522" s="346">
        <f t="shared" si="55"/>
        <v>0</v>
      </c>
      <c r="O522" s="346">
        <f t="shared" si="56"/>
        <v>0</v>
      </c>
      <c r="P522" s="346">
        <f t="shared" si="57"/>
        <v>0</v>
      </c>
      <c r="Q522" s="346">
        <f t="shared" si="58"/>
        <v>0</v>
      </c>
      <c r="R522" s="346">
        <f t="shared" si="59"/>
        <v>0</v>
      </c>
      <c r="S522" s="346">
        <f t="shared" si="60"/>
        <v>0</v>
      </c>
    </row>
    <row r="523" spans="1:19" x14ac:dyDescent="0.25">
      <c r="A523" s="369"/>
      <c r="B523" s="382"/>
      <c r="C523" s="369"/>
      <c r="D523" s="369"/>
      <c r="E523" s="369"/>
      <c r="F523" s="369"/>
      <c r="G523" s="369"/>
      <c r="H523" s="369"/>
      <c r="I523" s="344">
        <f>IF(B523&gt;Allgemeines!$C$12,0,SUM(C523,E523,G523)-SUM(F523,H523))</f>
        <v>0</v>
      </c>
      <c r="J523" s="346">
        <f>IF(B523&gt;2020,HLOOKUP(Allgemeines!$C$12,$M$32:$S$600,ROW(B523)-31,FALSE)+IF(OR(B523=0,Allgemeines!$C$12&lt;B523),0,I523*1/20),0)</f>
        <v>0</v>
      </c>
      <c r="K523" s="346">
        <f>IF(B523&gt;2020,HLOOKUP(Allgemeines!$C$12,$M$32:$S$600,ROW(B523)-31,FALSE),0)</f>
        <v>0</v>
      </c>
      <c r="L523" s="346">
        <f>+IF(OR(B523=0,Allgemeines!$C$12&lt;B523,B523&lt;Allgemeines!$C$12-19),0,I523*1/20)</f>
        <v>0</v>
      </c>
      <c r="M523" s="346">
        <f t="shared" si="54"/>
        <v>0</v>
      </c>
      <c r="N523" s="346">
        <f t="shared" si="55"/>
        <v>0</v>
      </c>
      <c r="O523" s="346">
        <f t="shared" si="56"/>
        <v>0</v>
      </c>
      <c r="P523" s="346">
        <f t="shared" si="57"/>
        <v>0</v>
      </c>
      <c r="Q523" s="346">
        <f t="shared" si="58"/>
        <v>0</v>
      </c>
      <c r="R523" s="346">
        <f t="shared" si="59"/>
        <v>0</v>
      </c>
      <c r="S523" s="346">
        <f t="shared" si="60"/>
        <v>0</v>
      </c>
    </row>
    <row r="524" spans="1:19" x14ac:dyDescent="0.25">
      <c r="A524" s="369"/>
      <c r="B524" s="382"/>
      <c r="C524" s="369"/>
      <c r="D524" s="369"/>
      <c r="E524" s="369"/>
      <c r="F524" s="369"/>
      <c r="G524" s="369"/>
      <c r="H524" s="369"/>
      <c r="I524" s="344">
        <f>IF(B524&gt;Allgemeines!$C$12,0,SUM(C524,E524,G524)-SUM(F524,H524))</f>
        <v>0</v>
      </c>
      <c r="J524" s="346">
        <f>IF(B524&gt;2020,HLOOKUP(Allgemeines!$C$12,$M$32:$S$600,ROW(B524)-31,FALSE)+IF(OR(B524=0,Allgemeines!$C$12&lt;B524),0,I524*1/20),0)</f>
        <v>0</v>
      </c>
      <c r="K524" s="346">
        <f>IF(B524&gt;2020,HLOOKUP(Allgemeines!$C$12,$M$32:$S$600,ROW(B524)-31,FALSE),0)</f>
        <v>0</v>
      </c>
      <c r="L524" s="346">
        <f>+IF(OR(B524=0,Allgemeines!$C$12&lt;B524,B524&lt;Allgemeines!$C$12-19),0,I524*1/20)</f>
        <v>0</v>
      </c>
      <c r="M524" s="346">
        <f t="shared" si="54"/>
        <v>0</v>
      </c>
      <c r="N524" s="346">
        <f t="shared" si="55"/>
        <v>0</v>
      </c>
      <c r="O524" s="346">
        <f t="shared" si="56"/>
        <v>0</v>
      </c>
      <c r="P524" s="346">
        <f t="shared" si="57"/>
        <v>0</v>
      </c>
      <c r="Q524" s="346">
        <f t="shared" si="58"/>
        <v>0</v>
      </c>
      <c r="R524" s="346">
        <f t="shared" si="59"/>
        <v>0</v>
      </c>
      <c r="S524" s="346">
        <f t="shared" si="60"/>
        <v>0</v>
      </c>
    </row>
    <row r="525" spans="1:19" x14ac:dyDescent="0.25">
      <c r="A525" s="369"/>
      <c r="B525" s="382"/>
      <c r="C525" s="369"/>
      <c r="D525" s="369"/>
      <c r="E525" s="369"/>
      <c r="F525" s="369"/>
      <c r="G525" s="369"/>
      <c r="H525" s="369"/>
      <c r="I525" s="344">
        <f>IF(B525&gt;Allgemeines!$C$12,0,SUM(C525,E525,G525)-SUM(F525,H525))</f>
        <v>0</v>
      </c>
      <c r="J525" s="346">
        <f>IF(B525&gt;2020,HLOOKUP(Allgemeines!$C$12,$M$32:$S$600,ROW(B525)-31,FALSE)+IF(OR(B525=0,Allgemeines!$C$12&lt;B525),0,I525*1/20),0)</f>
        <v>0</v>
      </c>
      <c r="K525" s="346">
        <f>IF(B525&gt;2020,HLOOKUP(Allgemeines!$C$12,$M$32:$S$600,ROW(B525)-31,FALSE),0)</f>
        <v>0</v>
      </c>
      <c r="L525" s="346">
        <f>+IF(OR(B525=0,Allgemeines!$C$12&lt;B525,B525&lt;Allgemeines!$C$12-19),0,I525*1/20)</f>
        <v>0</v>
      </c>
      <c r="M525" s="346">
        <f t="shared" si="54"/>
        <v>0</v>
      </c>
      <c r="N525" s="346">
        <f t="shared" si="55"/>
        <v>0</v>
      </c>
      <c r="O525" s="346">
        <f t="shared" si="56"/>
        <v>0</v>
      </c>
      <c r="P525" s="346">
        <f t="shared" si="57"/>
        <v>0</v>
      </c>
      <c r="Q525" s="346">
        <f t="shared" si="58"/>
        <v>0</v>
      </c>
      <c r="R525" s="346">
        <f t="shared" si="59"/>
        <v>0</v>
      </c>
      <c r="S525" s="346">
        <f t="shared" si="60"/>
        <v>0</v>
      </c>
    </row>
    <row r="526" spans="1:19" x14ac:dyDescent="0.25">
      <c r="A526" s="369"/>
      <c r="B526" s="382"/>
      <c r="C526" s="369"/>
      <c r="D526" s="369"/>
      <c r="E526" s="369"/>
      <c r="F526" s="369"/>
      <c r="G526" s="369"/>
      <c r="H526" s="369"/>
      <c r="I526" s="344">
        <f>IF(B526&gt;Allgemeines!$C$12,0,SUM(C526,E526,G526)-SUM(F526,H526))</f>
        <v>0</v>
      </c>
      <c r="J526" s="346">
        <f>IF(B526&gt;2020,HLOOKUP(Allgemeines!$C$12,$M$32:$S$600,ROW(B526)-31,FALSE)+IF(OR(B526=0,Allgemeines!$C$12&lt;B526),0,I526*1/20),0)</f>
        <v>0</v>
      </c>
      <c r="K526" s="346">
        <f>IF(B526&gt;2020,HLOOKUP(Allgemeines!$C$12,$M$32:$S$600,ROW(B526)-31,FALSE),0)</f>
        <v>0</v>
      </c>
      <c r="L526" s="346">
        <f>+IF(OR(B526=0,Allgemeines!$C$12&lt;B526,B526&lt;Allgemeines!$C$12-19),0,I526*1/20)</f>
        <v>0</v>
      </c>
      <c r="M526" s="346">
        <f t="shared" si="54"/>
        <v>0</v>
      </c>
      <c r="N526" s="346">
        <f t="shared" si="55"/>
        <v>0</v>
      </c>
      <c r="O526" s="346">
        <f t="shared" si="56"/>
        <v>0</v>
      </c>
      <c r="P526" s="346">
        <f t="shared" si="57"/>
        <v>0</v>
      </c>
      <c r="Q526" s="346">
        <f t="shared" si="58"/>
        <v>0</v>
      </c>
      <c r="R526" s="346">
        <f t="shared" si="59"/>
        <v>0</v>
      </c>
      <c r="S526" s="346">
        <f t="shared" si="60"/>
        <v>0</v>
      </c>
    </row>
    <row r="527" spans="1:19" x14ac:dyDescent="0.25">
      <c r="A527" s="369"/>
      <c r="B527" s="382"/>
      <c r="C527" s="369"/>
      <c r="D527" s="369"/>
      <c r="E527" s="369"/>
      <c r="F527" s="369"/>
      <c r="G527" s="369"/>
      <c r="H527" s="369"/>
      <c r="I527" s="344">
        <f>IF(B527&gt;Allgemeines!$C$12,0,SUM(C527,E527,G527)-SUM(F527,H527))</f>
        <v>0</v>
      </c>
      <c r="J527" s="346">
        <f>IF(B527&gt;2020,HLOOKUP(Allgemeines!$C$12,$M$32:$S$600,ROW(B527)-31,FALSE)+IF(OR(B527=0,Allgemeines!$C$12&lt;B527),0,I527*1/20),0)</f>
        <v>0</v>
      </c>
      <c r="K527" s="346">
        <f>IF(B527&gt;2020,HLOOKUP(Allgemeines!$C$12,$M$32:$S$600,ROW(B527)-31,FALSE),0)</f>
        <v>0</v>
      </c>
      <c r="L527" s="346">
        <f>+IF(OR(B527=0,Allgemeines!$C$12&lt;B527,B527&lt;Allgemeines!$C$12-19),0,I527*1/20)</f>
        <v>0</v>
      </c>
      <c r="M527" s="346">
        <f t="shared" si="54"/>
        <v>0</v>
      </c>
      <c r="N527" s="346">
        <f t="shared" si="55"/>
        <v>0</v>
      </c>
      <c r="O527" s="346">
        <f t="shared" si="56"/>
        <v>0</v>
      </c>
      <c r="P527" s="346">
        <f t="shared" si="57"/>
        <v>0</v>
      </c>
      <c r="Q527" s="346">
        <f t="shared" si="58"/>
        <v>0</v>
      </c>
      <c r="R527" s="346">
        <f t="shared" si="59"/>
        <v>0</v>
      </c>
      <c r="S527" s="346">
        <f t="shared" si="60"/>
        <v>0</v>
      </c>
    </row>
    <row r="528" spans="1:19" x14ac:dyDescent="0.25">
      <c r="A528" s="369"/>
      <c r="B528" s="382"/>
      <c r="C528" s="369"/>
      <c r="D528" s="369"/>
      <c r="E528" s="369"/>
      <c r="F528" s="369"/>
      <c r="G528" s="369"/>
      <c r="H528" s="369"/>
      <c r="I528" s="344">
        <f>IF(B528&gt;Allgemeines!$C$12,0,SUM(C528,E528,G528)-SUM(F528,H528))</f>
        <v>0</v>
      </c>
      <c r="J528" s="346">
        <f>IF(B528&gt;2020,HLOOKUP(Allgemeines!$C$12,$M$32:$S$600,ROW(B528)-31,FALSE)+IF(OR(B528=0,Allgemeines!$C$12&lt;B528),0,I528*1/20),0)</f>
        <v>0</v>
      </c>
      <c r="K528" s="346">
        <f>IF(B528&gt;2020,HLOOKUP(Allgemeines!$C$12,$M$32:$S$600,ROW(B528)-31,FALSE),0)</f>
        <v>0</v>
      </c>
      <c r="L528" s="346">
        <f>+IF(OR(B528=0,Allgemeines!$C$12&lt;B528,B528&lt;Allgemeines!$C$12-19),0,I528*1/20)</f>
        <v>0</v>
      </c>
      <c r="M528" s="346">
        <f t="shared" si="54"/>
        <v>0</v>
      </c>
      <c r="N528" s="346">
        <f t="shared" si="55"/>
        <v>0</v>
      </c>
      <c r="O528" s="346">
        <f t="shared" si="56"/>
        <v>0</v>
      </c>
      <c r="P528" s="346">
        <f t="shared" si="57"/>
        <v>0</v>
      </c>
      <c r="Q528" s="346">
        <f t="shared" si="58"/>
        <v>0</v>
      </c>
      <c r="R528" s="346">
        <f t="shared" si="59"/>
        <v>0</v>
      </c>
      <c r="S528" s="346">
        <f t="shared" si="60"/>
        <v>0</v>
      </c>
    </row>
    <row r="529" spans="1:19" x14ac:dyDescent="0.25">
      <c r="A529" s="369"/>
      <c r="B529" s="382"/>
      <c r="C529" s="369"/>
      <c r="D529" s="369"/>
      <c r="E529" s="369"/>
      <c r="F529" s="369"/>
      <c r="G529" s="369"/>
      <c r="H529" s="369"/>
      <c r="I529" s="344">
        <f>IF(B529&gt;Allgemeines!$C$12,0,SUM(C529,E529,G529)-SUM(F529,H529))</f>
        <v>0</v>
      </c>
      <c r="J529" s="346">
        <f>IF(B529&gt;2020,HLOOKUP(Allgemeines!$C$12,$M$32:$S$600,ROW(B529)-31,FALSE)+IF(OR(B529=0,Allgemeines!$C$12&lt;B529),0,I529*1/20),0)</f>
        <v>0</v>
      </c>
      <c r="K529" s="346">
        <f>IF(B529&gt;2020,HLOOKUP(Allgemeines!$C$12,$M$32:$S$600,ROW(B529)-31,FALSE),0)</f>
        <v>0</v>
      </c>
      <c r="L529" s="346">
        <f>+IF(OR(B529=0,Allgemeines!$C$12&lt;B529,B529&lt;Allgemeines!$C$12-19),0,I529*1/20)</f>
        <v>0</v>
      </c>
      <c r="M529" s="346">
        <f t="shared" si="54"/>
        <v>0</v>
      </c>
      <c r="N529" s="346">
        <f t="shared" si="55"/>
        <v>0</v>
      </c>
      <c r="O529" s="346">
        <f t="shared" si="56"/>
        <v>0</v>
      </c>
      <c r="P529" s="346">
        <f t="shared" si="57"/>
        <v>0</v>
      </c>
      <c r="Q529" s="346">
        <f t="shared" si="58"/>
        <v>0</v>
      </c>
      <c r="R529" s="346">
        <f t="shared" si="59"/>
        <v>0</v>
      </c>
      <c r="S529" s="346">
        <f t="shared" si="60"/>
        <v>0</v>
      </c>
    </row>
    <row r="530" spans="1:19" x14ac:dyDescent="0.25">
      <c r="A530" s="369"/>
      <c r="B530" s="382"/>
      <c r="C530" s="369"/>
      <c r="D530" s="369"/>
      <c r="E530" s="369"/>
      <c r="F530" s="369"/>
      <c r="G530" s="369"/>
      <c r="H530" s="369"/>
      <c r="I530" s="344">
        <f>IF(B530&gt;Allgemeines!$C$12,0,SUM(C530,E530,G530)-SUM(F530,H530))</f>
        <v>0</v>
      </c>
      <c r="J530" s="346">
        <f>IF(B530&gt;2020,HLOOKUP(Allgemeines!$C$12,$M$32:$S$600,ROW(B530)-31,FALSE)+IF(OR(B530=0,Allgemeines!$C$12&lt;B530),0,I530*1/20),0)</f>
        <v>0</v>
      </c>
      <c r="K530" s="346">
        <f>IF(B530&gt;2020,HLOOKUP(Allgemeines!$C$12,$M$32:$S$600,ROW(B530)-31,FALSE),0)</f>
        <v>0</v>
      </c>
      <c r="L530" s="346">
        <f>+IF(OR(B530=0,Allgemeines!$C$12&lt;B530,B530&lt;Allgemeines!$C$12-19),0,I530*1/20)</f>
        <v>0</v>
      </c>
      <c r="M530" s="346">
        <f t="shared" si="54"/>
        <v>0</v>
      </c>
      <c r="N530" s="346">
        <f t="shared" si="55"/>
        <v>0</v>
      </c>
      <c r="O530" s="346">
        <f t="shared" si="56"/>
        <v>0</v>
      </c>
      <c r="P530" s="346">
        <f t="shared" si="57"/>
        <v>0</v>
      </c>
      <c r="Q530" s="346">
        <f t="shared" si="58"/>
        <v>0</v>
      </c>
      <c r="R530" s="346">
        <f t="shared" si="59"/>
        <v>0</v>
      </c>
      <c r="S530" s="346">
        <f t="shared" si="60"/>
        <v>0</v>
      </c>
    </row>
    <row r="531" spans="1:19" x14ac:dyDescent="0.25">
      <c r="A531" s="369"/>
      <c r="B531" s="382"/>
      <c r="C531" s="369"/>
      <c r="D531" s="369"/>
      <c r="E531" s="369"/>
      <c r="F531" s="369"/>
      <c r="G531" s="369"/>
      <c r="H531" s="369"/>
      <c r="I531" s="344">
        <f>IF(B531&gt;Allgemeines!$C$12,0,SUM(C531,E531,G531)-SUM(F531,H531))</f>
        <v>0</v>
      </c>
      <c r="J531" s="346">
        <f>IF(B531&gt;2020,HLOOKUP(Allgemeines!$C$12,$M$32:$S$600,ROW(B531)-31,FALSE)+IF(OR(B531=0,Allgemeines!$C$12&lt;B531),0,I531*1/20),0)</f>
        <v>0</v>
      </c>
      <c r="K531" s="346">
        <f>IF(B531&gt;2020,HLOOKUP(Allgemeines!$C$12,$M$32:$S$600,ROW(B531)-31,FALSE),0)</f>
        <v>0</v>
      </c>
      <c r="L531" s="346">
        <f>+IF(OR(B531=0,Allgemeines!$C$12&lt;B531,B531&lt;Allgemeines!$C$12-19),0,I531*1/20)</f>
        <v>0</v>
      </c>
      <c r="M531" s="346">
        <f t="shared" si="54"/>
        <v>0</v>
      </c>
      <c r="N531" s="346">
        <f t="shared" si="55"/>
        <v>0</v>
      </c>
      <c r="O531" s="346">
        <f t="shared" si="56"/>
        <v>0</v>
      </c>
      <c r="P531" s="346">
        <f t="shared" si="57"/>
        <v>0</v>
      </c>
      <c r="Q531" s="346">
        <f t="shared" si="58"/>
        <v>0</v>
      </c>
      <c r="R531" s="346">
        <f t="shared" si="59"/>
        <v>0</v>
      </c>
      <c r="S531" s="346">
        <f t="shared" si="60"/>
        <v>0</v>
      </c>
    </row>
    <row r="532" spans="1:19" x14ac:dyDescent="0.25">
      <c r="A532" s="369"/>
      <c r="B532" s="382"/>
      <c r="C532" s="369"/>
      <c r="D532" s="369"/>
      <c r="E532" s="369"/>
      <c r="F532" s="369"/>
      <c r="G532" s="369"/>
      <c r="H532" s="369"/>
      <c r="I532" s="344">
        <f>IF(B532&gt;Allgemeines!$C$12,0,SUM(C532,E532,G532)-SUM(F532,H532))</f>
        <v>0</v>
      </c>
      <c r="J532" s="346">
        <f>IF(B532&gt;2020,HLOOKUP(Allgemeines!$C$12,$M$32:$S$600,ROW(B532)-31,FALSE)+IF(OR(B532=0,Allgemeines!$C$12&lt;B532),0,I532*1/20),0)</f>
        <v>0</v>
      </c>
      <c r="K532" s="346">
        <f>IF(B532&gt;2020,HLOOKUP(Allgemeines!$C$12,$M$32:$S$600,ROW(B532)-31,FALSE),0)</f>
        <v>0</v>
      </c>
      <c r="L532" s="346">
        <f>+IF(OR(B532=0,Allgemeines!$C$12&lt;B532,B532&lt;Allgemeines!$C$12-19),0,I532*1/20)</f>
        <v>0</v>
      </c>
      <c r="M532" s="346">
        <f t="shared" si="54"/>
        <v>0</v>
      </c>
      <c r="N532" s="346">
        <f t="shared" si="55"/>
        <v>0</v>
      </c>
      <c r="O532" s="346">
        <f t="shared" si="56"/>
        <v>0</v>
      </c>
      <c r="P532" s="346">
        <f t="shared" si="57"/>
        <v>0</v>
      </c>
      <c r="Q532" s="346">
        <f t="shared" si="58"/>
        <v>0</v>
      </c>
      <c r="R532" s="346">
        <f t="shared" si="59"/>
        <v>0</v>
      </c>
      <c r="S532" s="346">
        <f t="shared" si="60"/>
        <v>0</v>
      </c>
    </row>
    <row r="533" spans="1:19" x14ac:dyDescent="0.25">
      <c r="A533" s="369"/>
      <c r="B533" s="382"/>
      <c r="C533" s="369"/>
      <c r="D533" s="369"/>
      <c r="E533" s="369"/>
      <c r="F533" s="369"/>
      <c r="G533" s="369"/>
      <c r="H533" s="369"/>
      <c r="I533" s="344">
        <f>IF(B533&gt;Allgemeines!$C$12,0,SUM(C533,E533,G533)-SUM(F533,H533))</f>
        <v>0</v>
      </c>
      <c r="J533" s="346">
        <f>IF(B533&gt;2020,HLOOKUP(Allgemeines!$C$12,$M$32:$S$600,ROW(B533)-31,FALSE)+IF(OR(B533=0,Allgemeines!$C$12&lt;B533),0,I533*1/20),0)</f>
        <v>0</v>
      </c>
      <c r="K533" s="346">
        <f>IF(B533&gt;2020,HLOOKUP(Allgemeines!$C$12,$M$32:$S$600,ROW(B533)-31,FALSE),0)</f>
        <v>0</v>
      </c>
      <c r="L533" s="346">
        <f>+IF(OR(B533=0,Allgemeines!$C$12&lt;B533,B533&lt;Allgemeines!$C$12-19),0,I533*1/20)</f>
        <v>0</v>
      </c>
      <c r="M533" s="346">
        <f t="shared" si="54"/>
        <v>0</v>
      </c>
      <c r="N533" s="346">
        <f t="shared" si="55"/>
        <v>0</v>
      </c>
      <c r="O533" s="346">
        <f t="shared" si="56"/>
        <v>0</v>
      </c>
      <c r="P533" s="346">
        <f t="shared" si="57"/>
        <v>0</v>
      </c>
      <c r="Q533" s="346">
        <f t="shared" si="58"/>
        <v>0</v>
      </c>
      <c r="R533" s="346">
        <f t="shared" si="59"/>
        <v>0</v>
      </c>
      <c r="S533" s="346">
        <f t="shared" si="60"/>
        <v>0</v>
      </c>
    </row>
    <row r="534" spans="1:19" x14ac:dyDescent="0.25">
      <c r="A534" s="369"/>
      <c r="B534" s="382"/>
      <c r="C534" s="369"/>
      <c r="D534" s="369"/>
      <c r="E534" s="369"/>
      <c r="F534" s="369"/>
      <c r="G534" s="369"/>
      <c r="H534" s="369"/>
      <c r="I534" s="344">
        <f>IF(B534&gt;Allgemeines!$C$12,0,SUM(C534,E534,G534)-SUM(F534,H534))</f>
        <v>0</v>
      </c>
      <c r="J534" s="346">
        <f>IF(B534&gt;2020,HLOOKUP(Allgemeines!$C$12,$M$32:$S$600,ROW(B534)-31,FALSE)+IF(OR(B534=0,Allgemeines!$C$12&lt;B534),0,I534*1/20),0)</f>
        <v>0</v>
      </c>
      <c r="K534" s="346">
        <f>IF(B534&gt;2020,HLOOKUP(Allgemeines!$C$12,$M$32:$S$600,ROW(B534)-31,FALSE),0)</f>
        <v>0</v>
      </c>
      <c r="L534" s="346">
        <f>+IF(OR(B534=0,Allgemeines!$C$12&lt;B534,B534&lt;Allgemeines!$C$12-19),0,I534*1/20)</f>
        <v>0</v>
      </c>
      <c r="M534" s="346">
        <f t="shared" si="54"/>
        <v>0</v>
      </c>
      <c r="N534" s="346">
        <f t="shared" si="55"/>
        <v>0</v>
      </c>
      <c r="O534" s="346">
        <f t="shared" si="56"/>
        <v>0</v>
      </c>
      <c r="P534" s="346">
        <f t="shared" si="57"/>
        <v>0</v>
      </c>
      <c r="Q534" s="346">
        <f t="shared" si="58"/>
        <v>0</v>
      </c>
      <c r="R534" s="346">
        <f t="shared" si="59"/>
        <v>0</v>
      </c>
      <c r="S534" s="346">
        <f t="shared" si="60"/>
        <v>0</v>
      </c>
    </row>
    <row r="535" spans="1:19" x14ac:dyDescent="0.25">
      <c r="A535" s="369"/>
      <c r="B535" s="382"/>
      <c r="C535" s="369"/>
      <c r="D535" s="369"/>
      <c r="E535" s="369"/>
      <c r="F535" s="369"/>
      <c r="G535" s="369"/>
      <c r="H535" s="369"/>
      <c r="I535" s="344">
        <f>IF(B535&gt;Allgemeines!$C$12,0,SUM(C535,E535,G535)-SUM(F535,H535))</f>
        <v>0</v>
      </c>
      <c r="J535" s="346">
        <f>IF(B535&gt;2020,HLOOKUP(Allgemeines!$C$12,$M$32:$S$600,ROW(B535)-31,FALSE)+IF(OR(B535=0,Allgemeines!$C$12&lt;B535),0,I535*1/20),0)</f>
        <v>0</v>
      </c>
      <c r="K535" s="346">
        <f>IF(B535&gt;2020,HLOOKUP(Allgemeines!$C$12,$M$32:$S$600,ROW(B535)-31,FALSE),0)</f>
        <v>0</v>
      </c>
      <c r="L535" s="346">
        <f>+IF(OR(B535=0,Allgemeines!$C$12&lt;B535,B535&lt;Allgemeines!$C$12-19),0,I535*1/20)</f>
        <v>0</v>
      </c>
      <c r="M535" s="346">
        <f t="shared" si="54"/>
        <v>0</v>
      </c>
      <c r="N535" s="346">
        <f t="shared" si="55"/>
        <v>0</v>
      </c>
      <c r="O535" s="346">
        <f t="shared" si="56"/>
        <v>0</v>
      </c>
      <c r="P535" s="346">
        <f t="shared" si="57"/>
        <v>0</v>
      </c>
      <c r="Q535" s="346">
        <f t="shared" si="58"/>
        <v>0</v>
      </c>
      <c r="R535" s="346">
        <f t="shared" si="59"/>
        <v>0</v>
      </c>
      <c r="S535" s="346">
        <f t="shared" si="60"/>
        <v>0</v>
      </c>
    </row>
    <row r="536" spans="1:19" x14ac:dyDescent="0.25">
      <c r="A536" s="369"/>
      <c r="B536" s="382"/>
      <c r="C536" s="369"/>
      <c r="D536" s="369"/>
      <c r="E536" s="369"/>
      <c r="F536" s="369"/>
      <c r="G536" s="369"/>
      <c r="H536" s="369"/>
      <c r="I536" s="344">
        <f>IF(B536&gt;Allgemeines!$C$12,0,SUM(C536,E536,G536)-SUM(F536,H536))</f>
        <v>0</v>
      </c>
      <c r="J536" s="346">
        <f>IF(B536&gt;2020,HLOOKUP(Allgemeines!$C$12,$M$32:$S$600,ROW(B536)-31,FALSE)+IF(OR(B536=0,Allgemeines!$C$12&lt;B536),0,I536*1/20),0)</f>
        <v>0</v>
      </c>
      <c r="K536" s="346">
        <f>IF(B536&gt;2020,HLOOKUP(Allgemeines!$C$12,$M$32:$S$600,ROW(B536)-31,FALSE),0)</f>
        <v>0</v>
      </c>
      <c r="L536" s="346">
        <f>+IF(OR(B536=0,Allgemeines!$C$12&lt;B536,B536&lt;Allgemeines!$C$12-19),0,I536*1/20)</f>
        <v>0</v>
      </c>
      <c r="M536" s="346">
        <f t="shared" si="54"/>
        <v>0</v>
      </c>
      <c r="N536" s="346">
        <f t="shared" si="55"/>
        <v>0</v>
      </c>
      <c r="O536" s="346">
        <f t="shared" si="56"/>
        <v>0</v>
      </c>
      <c r="P536" s="346">
        <f t="shared" si="57"/>
        <v>0</v>
      </c>
      <c r="Q536" s="346">
        <f t="shared" si="58"/>
        <v>0</v>
      </c>
      <c r="R536" s="346">
        <f t="shared" si="59"/>
        <v>0</v>
      </c>
      <c r="S536" s="346">
        <f t="shared" si="60"/>
        <v>0</v>
      </c>
    </row>
    <row r="537" spans="1:19" x14ac:dyDescent="0.25">
      <c r="A537" s="369"/>
      <c r="B537" s="382"/>
      <c r="C537" s="369"/>
      <c r="D537" s="369"/>
      <c r="E537" s="369"/>
      <c r="F537" s="369"/>
      <c r="G537" s="369"/>
      <c r="H537" s="369"/>
      <c r="I537" s="344">
        <f>IF(B537&gt;Allgemeines!$C$12,0,SUM(C537,E537,G537)-SUM(F537,H537))</f>
        <v>0</v>
      </c>
      <c r="J537" s="346">
        <f>IF(B537&gt;2020,HLOOKUP(Allgemeines!$C$12,$M$32:$S$600,ROW(B537)-31,FALSE)+IF(OR(B537=0,Allgemeines!$C$12&lt;B537),0,I537*1/20),0)</f>
        <v>0</v>
      </c>
      <c r="K537" s="346">
        <f>IF(B537&gt;2020,HLOOKUP(Allgemeines!$C$12,$M$32:$S$600,ROW(B537)-31,FALSE),0)</f>
        <v>0</v>
      </c>
      <c r="L537" s="346">
        <f>+IF(OR(B537=0,Allgemeines!$C$12&lt;B537,B537&lt;Allgemeines!$C$12-19),0,I537*1/20)</f>
        <v>0</v>
      </c>
      <c r="M537" s="346">
        <f t="shared" si="54"/>
        <v>0</v>
      </c>
      <c r="N537" s="346">
        <f t="shared" si="55"/>
        <v>0</v>
      </c>
      <c r="O537" s="346">
        <f t="shared" si="56"/>
        <v>0</v>
      </c>
      <c r="P537" s="346">
        <f t="shared" si="57"/>
        <v>0</v>
      </c>
      <c r="Q537" s="346">
        <f t="shared" si="58"/>
        <v>0</v>
      </c>
      <c r="R537" s="346">
        <f t="shared" si="59"/>
        <v>0</v>
      </c>
      <c r="S537" s="346">
        <f t="shared" si="60"/>
        <v>0</v>
      </c>
    </row>
    <row r="538" spans="1:19" x14ac:dyDescent="0.25">
      <c r="A538" s="369"/>
      <c r="B538" s="382"/>
      <c r="C538" s="369"/>
      <c r="D538" s="369"/>
      <c r="E538" s="369"/>
      <c r="F538" s="369"/>
      <c r="G538" s="369"/>
      <c r="H538" s="369"/>
      <c r="I538" s="344">
        <f>IF(B538&gt;Allgemeines!$C$12,0,SUM(C538,E538,G538)-SUM(F538,H538))</f>
        <v>0</v>
      </c>
      <c r="J538" s="346">
        <f>IF(B538&gt;2020,HLOOKUP(Allgemeines!$C$12,$M$32:$S$600,ROW(B538)-31,FALSE)+IF(OR(B538=0,Allgemeines!$C$12&lt;B538),0,I538*1/20),0)</f>
        <v>0</v>
      </c>
      <c r="K538" s="346">
        <f>IF(B538&gt;2020,HLOOKUP(Allgemeines!$C$12,$M$32:$S$600,ROW(B538)-31,FALSE),0)</f>
        <v>0</v>
      </c>
      <c r="L538" s="346">
        <f>+IF(OR(B538=0,Allgemeines!$C$12&lt;B538,B538&lt;Allgemeines!$C$12-19),0,I538*1/20)</f>
        <v>0</v>
      </c>
      <c r="M538" s="346">
        <f t="shared" si="54"/>
        <v>0</v>
      </c>
      <c r="N538" s="346">
        <f t="shared" si="55"/>
        <v>0</v>
      </c>
      <c r="O538" s="346">
        <f t="shared" si="56"/>
        <v>0</v>
      </c>
      <c r="P538" s="346">
        <f t="shared" si="57"/>
        <v>0</v>
      </c>
      <c r="Q538" s="346">
        <f t="shared" si="58"/>
        <v>0</v>
      </c>
      <c r="R538" s="346">
        <f t="shared" si="59"/>
        <v>0</v>
      </c>
      <c r="S538" s="346">
        <f t="shared" si="60"/>
        <v>0</v>
      </c>
    </row>
    <row r="539" spans="1:19" x14ac:dyDescent="0.25">
      <c r="A539" s="369"/>
      <c r="B539" s="382"/>
      <c r="C539" s="369"/>
      <c r="D539" s="369"/>
      <c r="E539" s="369"/>
      <c r="F539" s="369"/>
      <c r="G539" s="369"/>
      <c r="H539" s="369"/>
      <c r="I539" s="344">
        <f>IF(B539&gt;Allgemeines!$C$12,0,SUM(C539,E539,G539)-SUM(F539,H539))</f>
        <v>0</v>
      </c>
      <c r="J539" s="346">
        <f>IF(B539&gt;2020,HLOOKUP(Allgemeines!$C$12,$M$32:$S$600,ROW(B539)-31,FALSE)+IF(OR(B539=0,Allgemeines!$C$12&lt;B539),0,I539*1/20),0)</f>
        <v>0</v>
      </c>
      <c r="K539" s="346">
        <f>IF(B539&gt;2020,HLOOKUP(Allgemeines!$C$12,$M$32:$S$600,ROW(B539)-31,FALSE),0)</f>
        <v>0</v>
      </c>
      <c r="L539" s="346">
        <f>+IF(OR(B539=0,Allgemeines!$C$12&lt;B539,B539&lt;Allgemeines!$C$12-19),0,I539*1/20)</f>
        <v>0</v>
      </c>
      <c r="M539" s="346">
        <f t="shared" si="54"/>
        <v>0</v>
      </c>
      <c r="N539" s="346">
        <f t="shared" si="55"/>
        <v>0</v>
      </c>
      <c r="O539" s="346">
        <f t="shared" si="56"/>
        <v>0</v>
      </c>
      <c r="P539" s="346">
        <f t="shared" si="57"/>
        <v>0</v>
      </c>
      <c r="Q539" s="346">
        <f t="shared" si="58"/>
        <v>0</v>
      </c>
      <c r="R539" s="346">
        <f t="shared" si="59"/>
        <v>0</v>
      </c>
      <c r="S539" s="346">
        <f t="shared" si="60"/>
        <v>0</v>
      </c>
    </row>
    <row r="540" spans="1:19" x14ac:dyDescent="0.25">
      <c r="A540" s="369"/>
      <c r="B540" s="382"/>
      <c r="C540" s="369"/>
      <c r="D540" s="369"/>
      <c r="E540" s="369"/>
      <c r="F540" s="369"/>
      <c r="G540" s="369"/>
      <c r="H540" s="369"/>
      <c r="I540" s="344">
        <f>IF(B540&gt;Allgemeines!$C$12,0,SUM(C540,E540,G540)-SUM(F540,H540))</f>
        <v>0</v>
      </c>
      <c r="J540" s="346">
        <f>IF(B540&gt;2020,HLOOKUP(Allgemeines!$C$12,$M$32:$S$600,ROW(B540)-31,FALSE)+IF(OR(B540=0,Allgemeines!$C$12&lt;B540),0,I540*1/20),0)</f>
        <v>0</v>
      </c>
      <c r="K540" s="346">
        <f>IF(B540&gt;2020,HLOOKUP(Allgemeines!$C$12,$M$32:$S$600,ROW(B540)-31,FALSE),0)</f>
        <v>0</v>
      </c>
      <c r="L540" s="346">
        <f>+IF(OR(B540=0,Allgemeines!$C$12&lt;B540,B540&lt;Allgemeines!$C$12-19),0,I540*1/20)</f>
        <v>0</v>
      </c>
      <c r="M540" s="346">
        <f t="shared" si="54"/>
        <v>0</v>
      </c>
      <c r="N540" s="346">
        <f t="shared" si="55"/>
        <v>0</v>
      </c>
      <c r="O540" s="346">
        <f t="shared" si="56"/>
        <v>0</v>
      </c>
      <c r="P540" s="346">
        <f t="shared" si="57"/>
        <v>0</v>
      </c>
      <c r="Q540" s="346">
        <f t="shared" si="58"/>
        <v>0</v>
      </c>
      <c r="R540" s="346">
        <f t="shared" si="59"/>
        <v>0</v>
      </c>
      <c r="S540" s="346">
        <f t="shared" si="60"/>
        <v>0</v>
      </c>
    </row>
    <row r="541" spans="1:19" x14ac:dyDescent="0.25">
      <c r="A541" s="369"/>
      <c r="B541" s="382"/>
      <c r="C541" s="369"/>
      <c r="D541" s="369"/>
      <c r="E541" s="369"/>
      <c r="F541" s="369"/>
      <c r="G541" s="369"/>
      <c r="H541" s="369"/>
      <c r="I541" s="344">
        <f>IF(B541&gt;Allgemeines!$C$12,0,SUM(C541,E541,G541)-SUM(F541,H541))</f>
        <v>0</v>
      </c>
      <c r="J541" s="346">
        <f>IF(B541&gt;2020,HLOOKUP(Allgemeines!$C$12,$M$32:$S$600,ROW(B541)-31,FALSE)+IF(OR(B541=0,Allgemeines!$C$12&lt;B541),0,I541*1/20),0)</f>
        <v>0</v>
      </c>
      <c r="K541" s="346">
        <f>IF(B541&gt;2020,HLOOKUP(Allgemeines!$C$12,$M$32:$S$600,ROW(B541)-31,FALSE),0)</f>
        <v>0</v>
      </c>
      <c r="L541" s="346">
        <f>+IF(OR(B541=0,Allgemeines!$C$12&lt;B541,B541&lt;Allgemeines!$C$12-19),0,I541*1/20)</f>
        <v>0</v>
      </c>
      <c r="M541" s="346">
        <f t="shared" si="54"/>
        <v>0</v>
      </c>
      <c r="N541" s="346">
        <f t="shared" si="55"/>
        <v>0</v>
      </c>
      <c r="O541" s="346">
        <f t="shared" si="56"/>
        <v>0</v>
      </c>
      <c r="P541" s="346">
        <f t="shared" si="57"/>
        <v>0</v>
      </c>
      <c r="Q541" s="346">
        <f t="shared" si="58"/>
        <v>0</v>
      </c>
      <c r="R541" s="346">
        <f t="shared" si="59"/>
        <v>0</v>
      </c>
      <c r="S541" s="346">
        <f t="shared" si="60"/>
        <v>0</v>
      </c>
    </row>
    <row r="542" spans="1:19" x14ac:dyDescent="0.25">
      <c r="A542" s="369"/>
      <c r="B542" s="382"/>
      <c r="C542" s="369"/>
      <c r="D542" s="369"/>
      <c r="E542" s="369"/>
      <c r="F542" s="369"/>
      <c r="G542" s="369"/>
      <c r="H542" s="369"/>
      <c r="I542" s="344">
        <f>IF(B542&gt;Allgemeines!$C$12,0,SUM(C542,E542,G542)-SUM(F542,H542))</f>
        <v>0</v>
      </c>
      <c r="J542" s="346">
        <f>IF(B542&gt;2020,HLOOKUP(Allgemeines!$C$12,$M$32:$S$600,ROW(B542)-31,FALSE)+IF(OR(B542=0,Allgemeines!$C$12&lt;B542),0,I542*1/20),0)</f>
        <v>0</v>
      </c>
      <c r="K542" s="346">
        <f>IF(B542&gt;2020,HLOOKUP(Allgemeines!$C$12,$M$32:$S$600,ROW(B542)-31,FALSE),0)</f>
        <v>0</v>
      </c>
      <c r="L542" s="346">
        <f>+IF(OR(B542=0,Allgemeines!$C$12&lt;B542,B542&lt;Allgemeines!$C$12-19),0,I542*1/20)</f>
        <v>0</v>
      </c>
      <c r="M542" s="346">
        <f t="shared" si="54"/>
        <v>0</v>
      </c>
      <c r="N542" s="346">
        <f t="shared" si="55"/>
        <v>0</v>
      </c>
      <c r="O542" s="346">
        <f t="shared" si="56"/>
        <v>0</v>
      </c>
      <c r="P542" s="346">
        <f t="shared" si="57"/>
        <v>0</v>
      </c>
      <c r="Q542" s="346">
        <f t="shared" si="58"/>
        <v>0</v>
      </c>
      <c r="R542" s="346">
        <f t="shared" si="59"/>
        <v>0</v>
      </c>
      <c r="S542" s="346">
        <f t="shared" si="60"/>
        <v>0</v>
      </c>
    </row>
    <row r="543" spans="1:19" x14ac:dyDescent="0.25">
      <c r="A543" s="369"/>
      <c r="B543" s="382"/>
      <c r="C543" s="369"/>
      <c r="D543" s="369"/>
      <c r="E543" s="369"/>
      <c r="F543" s="369"/>
      <c r="G543" s="369"/>
      <c r="H543" s="369"/>
      <c r="I543" s="344">
        <f>IF(B543&gt;Allgemeines!$C$12,0,SUM(C543,E543,G543)-SUM(F543,H543))</f>
        <v>0</v>
      </c>
      <c r="J543" s="346">
        <f>IF(B543&gt;2020,HLOOKUP(Allgemeines!$C$12,$M$32:$S$600,ROW(B543)-31,FALSE)+IF(OR(B543=0,Allgemeines!$C$12&lt;B543),0,I543*1/20),0)</f>
        <v>0</v>
      </c>
      <c r="K543" s="346">
        <f>IF(B543&gt;2020,HLOOKUP(Allgemeines!$C$12,$M$32:$S$600,ROW(B543)-31,FALSE),0)</f>
        <v>0</v>
      </c>
      <c r="L543" s="346">
        <f>+IF(OR(B543=0,Allgemeines!$C$12&lt;B543,B543&lt;Allgemeines!$C$12-19),0,I543*1/20)</f>
        <v>0</v>
      </c>
      <c r="M543" s="346">
        <f t="shared" si="54"/>
        <v>0</v>
      </c>
      <c r="N543" s="346">
        <f t="shared" si="55"/>
        <v>0</v>
      </c>
      <c r="O543" s="346">
        <f t="shared" si="56"/>
        <v>0</v>
      </c>
      <c r="P543" s="346">
        <f t="shared" si="57"/>
        <v>0</v>
      </c>
      <c r="Q543" s="346">
        <f t="shared" si="58"/>
        <v>0</v>
      </c>
      <c r="R543" s="346">
        <f t="shared" si="59"/>
        <v>0</v>
      </c>
      <c r="S543" s="346">
        <f t="shared" si="60"/>
        <v>0</v>
      </c>
    </row>
    <row r="544" spans="1:19" x14ac:dyDescent="0.25">
      <c r="A544" s="369"/>
      <c r="B544" s="382"/>
      <c r="C544" s="369"/>
      <c r="D544" s="369"/>
      <c r="E544" s="369"/>
      <c r="F544" s="369"/>
      <c r="G544" s="369"/>
      <c r="H544" s="369"/>
      <c r="I544" s="344">
        <f>IF(B544&gt;Allgemeines!$C$12,0,SUM(C544,E544,G544)-SUM(F544,H544))</f>
        <v>0</v>
      </c>
      <c r="J544" s="346">
        <f>IF(B544&gt;2020,HLOOKUP(Allgemeines!$C$12,$M$32:$S$600,ROW(B544)-31,FALSE)+IF(OR(B544=0,Allgemeines!$C$12&lt;B544),0,I544*1/20),0)</f>
        <v>0</v>
      </c>
      <c r="K544" s="346">
        <f>IF(B544&gt;2020,HLOOKUP(Allgemeines!$C$12,$M$32:$S$600,ROW(B544)-31,FALSE),0)</f>
        <v>0</v>
      </c>
      <c r="L544" s="346">
        <f>+IF(OR(B544=0,Allgemeines!$C$12&lt;B544,B544&lt;Allgemeines!$C$12-19),0,I544*1/20)</f>
        <v>0</v>
      </c>
      <c r="M544" s="346">
        <f t="shared" si="54"/>
        <v>0</v>
      </c>
      <c r="N544" s="346">
        <f t="shared" si="55"/>
        <v>0</v>
      </c>
      <c r="O544" s="346">
        <f t="shared" si="56"/>
        <v>0</v>
      </c>
      <c r="P544" s="346">
        <f t="shared" si="57"/>
        <v>0</v>
      </c>
      <c r="Q544" s="346">
        <f t="shared" si="58"/>
        <v>0</v>
      </c>
      <c r="R544" s="346">
        <f t="shared" si="59"/>
        <v>0</v>
      </c>
      <c r="S544" s="346">
        <f t="shared" si="60"/>
        <v>0</v>
      </c>
    </row>
    <row r="545" spans="1:19" x14ac:dyDescent="0.25">
      <c r="A545" s="369"/>
      <c r="B545" s="382"/>
      <c r="C545" s="369"/>
      <c r="D545" s="369"/>
      <c r="E545" s="369"/>
      <c r="F545" s="369"/>
      <c r="G545" s="369"/>
      <c r="H545" s="369"/>
      <c r="I545" s="344">
        <f>IF(B545&gt;Allgemeines!$C$12,0,SUM(C545,E545,G545)-SUM(F545,H545))</f>
        <v>0</v>
      </c>
      <c r="J545" s="346">
        <f>IF(B545&gt;2020,HLOOKUP(Allgemeines!$C$12,$M$32:$S$600,ROW(B545)-31,FALSE)+IF(OR(B545=0,Allgemeines!$C$12&lt;B545),0,I545*1/20),0)</f>
        <v>0</v>
      </c>
      <c r="K545" s="346">
        <f>IF(B545&gt;2020,HLOOKUP(Allgemeines!$C$12,$M$32:$S$600,ROW(B545)-31,FALSE),0)</f>
        <v>0</v>
      </c>
      <c r="L545" s="346">
        <f>+IF(OR(B545=0,Allgemeines!$C$12&lt;B545,B545&lt;Allgemeines!$C$12-19),0,I545*1/20)</f>
        <v>0</v>
      </c>
      <c r="M545" s="346">
        <f t="shared" si="54"/>
        <v>0</v>
      </c>
      <c r="N545" s="346">
        <f t="shared" si="55"/>
        <v>0</v>
      </c>
      <c r="O545" s="346">
        <f t="shared" si="56"/>
        <v>0</v>
      </c>
      <c r="P545" s="346">
        <f t="shared" si="57"/>
        <v>0</v>
      </c>
      <c r="Q545" s="346">
        <f t="shared" si="58"/>
        <v>0</v>
      </c>
      <c r="R545" s="346">
        <f t="shared" si="59"/>
        <v>0</v>
      </c>
      <c r="S545" s="346">
        <f t="shared" si="60"/>
        <v>0</v>
      </c>
    </row>
    <row r="546" spans="1:19" x14ac:dyDescent="0.25">
      <c r="A546" s="369"/>
      <c r="B546" s="382"/>
      <c r="C546" s="369"/>
      <c r="D546" s="369"/>
      <c r="E546" s="369"/>
      <c r="F546" s="369"/>
      <c r="G546" s="369"/>
      <c r="H546" s="369"/>
      <c r="I546" s="344">
        <f>IF(B546&gt;Allgemeines!$C$12,0,SUM(C546,E546,G546)-SUM(F546,H546))</f>
        <v>0</v>
      </c>
      <c r="J546" s="346">
        <f>IF(B546&gt;2020,HLOOKUP(Allgemeines!$C$12,$M$32:$S$600,ROW(B546)-31,FALSE)+IF(OR(B546=0,Allgemeines!$C$12&lt;B546),0,I546*1/20),0)</f>
        <v>0</v>
      </c>
      <c r="K546" s="346">
        <f>IF(B546&gt;2020,HLOOKUP(Allgemeines!$C$12,$M$32:$S$600,ROW(B546)-31,FALSE),0)</f>
        <v>0</v>
      </c>
      <c r="L546" s="346">
        <f>+IF(OR(B546=0,Allgemeines!$C$12&lt;B546,B546&lt;Allgemeines!$C$12-19),0,I546*1/20)</f>
        <v>0</v>
      </c>
      <c r="M546" s="346">
        <f t="shared" si="54"/>
        <v>0</v>
      </c>
      <c r="N546" s="346">
        <f t="shared" si="55"/>
        <v>0</v>
      </c>
      <c r="O546" s="346">
        <f t="shared" si="56"/>
        <v>0</v>
      </c>
      <c r="P546" s="346">
        <f t="shared" si="57"/>
        <v>0</v>
      </c>
      <c r="Q546" s="346">
        <f t="shared" si="58"/>
        <v>0</v>
      </c>
      <c r="R546" s="346">
        <f t="shared" si="59"/>
        <v>0</v>
      </c>
      <c r="S546" s="346">
        <f t="shared" si="60"/>
        <v>0</v>
      </c>
    </row>
    <row r="547" spans="1:19" x14ac:dyDescent="0.25">
      <c r="A547" s="369"/>
      <c r="B547" s="382"/>
      <c r="C547" s="369"/>
      <c r="D547" s="369"/>
      <c r="E547" s="369"/>
      <c r="F547" s="369"/>
      <c r="G547" s="369"/>
      <c r="H547" s="369"/>
      <c r="I547" s="344">
        <f>IF(B547&gt;Allgemeines!$C$12,0,SUM(C547,E547,G547)-SUM(F547,H547))</f>
        <v>0</v>
      </c>
      <c r="J547" s="346">
        <f>IF(B547&gt;2020,HLOOKUP(Allgemeines!$C$12,$M$32:$S$600,ROW(B547)-31,FALSE)+IF(OR(B547=0,Allgemeines!$C$12&lt;B547),0,I547*1/20),0)</f>
        <v>0</v>
      </c>
      <c r="K547" s="346">
        <f>IF(B547&gt;2020,HLOOKUP(Allgemeines!$C$12,$M$32:$S$600,ROW(B547)-31,FALSE),0)</f>
        <v>0</v>
      </c>
      <c r="L547" s="346">
        <f>+IF(OR(B547=0,Allgemeines!$C$12&lt;B547,B547&lt;Allgemeines!$C$12-19),0,I547*1/20)</f>
        <v>0</v>
      </c>
      <c r="M547" s="346">
        <f t="shared" ref="M547:M600" si="61">IF(B547&gt;2020,IF(OR($I547=0,M$32&lt;$B547,$B547=0,20-(M$32-$B547)=0),0,$I547*(19-(M$32-$B547))/20),0)</f>
        <v>0</v>
      </c>
      <c r="N547" s="346">
        <f t="shared" ref="N547:N600" si="62">IF(B547&gt;2020,IF(OR($I547=0,N$32&lt;$B547,$B547=0,20-(N$32-$B547)=0),0,$I547*(19-(N$32-$B547))/20),0)</f>
        <v>0</v>
      </c>
      <c r="O547" s="346">
        <f t="shared" ref="O547:O600" si="63">IF(B547&gt;2020,IF(OR($I547=0,O$32&lt;$B547,$B547=0,20-(O$32-$B547)=0),0,$I547*(19-(O$32-$B547))/20),0)</f>
        <v>0</v>
      </c>
      <c r="P547" s="346">
        <f t="shared" ref="P547:P600" si="64">IF(B547&gt;2020,IF(OR($I547=0,P$32&lt;$B547,$B547=0,20-(P$32-$B547)=0),0,$I547*(19-(P$32-$B547))/20),0)</f>
        <v>0</v>
      </c>
      <c r="Q547" s="346">
        <f t="shared" ref="Q547:Q600" si="65">IF(B547&gt;2020,IF(OR($I547=0,Q$32&lt;$B547,$B547=0,20-(Q$32-$B547)=0),0,$I547*(19-(Q$32-$B547))/20),0)</f>
        <v>0</v>
      </c>
      <c r="R547" s="346">
        <f t="shared" ref="R547:R600" si="66">IF(B547&gt;2020,IF(OR($I547=0,R$32&lt;$B547,$B547=0,20-(R$32-$B547)=0),0,$I547*(19-(R$32-$B547))/20),0)</f>
        <v>0</v>
      </c>
      <c r="S547" s="346">
        <f t="shared" ref="S547:S600" si="67">IF(B547&gt;2020,IF(OR($I547=0,S$32&lt;$B547,$B547=0,20-(S$32-$B547)=0),0,$I547*(19-(S$32-$B547))/20),0)</f>
        <v>0</v>
      </c>
    </row>
    <row r="548" spans="1:19" x14ac:dyDescent="0.25">
      <c r="A548" s="369"/>
      <c r="B548" s="382"/>
      <c r="C548" s="369"/>
      <c r="D548" s="369"/>
      <c r="E548" s="369"/>
      <c r="F548" s="369"/>
      <c r="G548" s="369"/>
      <c r="H548" s="369"/>
      <c r="I548" s="344">
        <f>IF(B548&gt;Allgemeines!$C$12,0,SUM(C548,E548,G548)-SUM(F548,H548))</f>
        <v>0</v>
      </c>
      <c r="J548" s="346">
        <f>IF(B548&gt;2020,HLOOKUP(Allgemeines!$C$12,$M$32:$S$600,ROW(B548)-31,FALSE)+IF(OR(B548=0,Allgemeines!$C$12&lt;B548),0,I548*1/20),0)</f>
        <v>0</v>
      </c>
      <c r="K548" s="346">
        <f>IF(B548&gt;2020,HLOOKUP(Allgemeines!$C$12,$M$32:$S$600,ROW(B548)-31,FALSE),0)</f>
        <v>0</v>
      </c>
      <c r="L548" s="346">
        <f>+IF(OR(B548=0,Allgemeines!$C$12&lt;B548,B548&lt;Allgemeines!$C$12-19),0,I548*1/20)</f>
        <v>0</v>
      </c>
      <c r="M548" s="346">
        <f t="shared" si="61"/>
        <v>0</v>
      </c>
      <c r="N548" s="346">
        <f t="shared" si="62"/>
        <v>0</v>
      </c>
      <c r="O548" s="346">
        <f t="shared" si="63"/>
        <v>0</v>
      </c>
      <c r="P548" s="346">
        <f t="shared" si="64"/>
        <v>0</v>
      </c>
      <c r="Q548" s="346">
        <f t="shared" si="65"/>
        <v>0</v>
      </c>
      <c r="R548" s="346">
        <f t="shared" si="66"/>
        <v>0</v>
      </c>
      <c r="S548" s="346">
        <f t="shared" si="67"/>
        <v>0</v>
      </c>
    </row>
    <row r="549" spans="1:19" x14ac:dyDescent="0.25">
      <c r="A549" s="369"/>
      <c r="B549" s="382"/>
      <c r="C549" s="369"/>
      <c r="D549" s="369"/>
      <c r="E549" s="369"/>
      <c r="F549" s="369"/>
      <c r="G549" s="369"/>
      <c r="H549" s="369"/>
      <c r="I549" s="344">
        <f>IF(B549&gt;Allgemeines!$C$12,0,SUM(C549,E549,G549)-SUM(F549,H549))</f>
        <v>0</v>
      </c>
      <c r="J549" s="346">
        <f>IF(B549&gt;2020,HLOOKUP(Allgemeines!$C$12,$M$32:$S$600,ROW(B549)-31,FALSE)+IF(OR(B549=0,Allgemeines!$C$12&lt;B549),0,I549*1/20),0)</f>
        <v>0</v>
      </c>
      <c r="K549" s="346">
        <f>IF(B549&gt;2020,HLOOKUP(Allgemeines!$C$12,$M$32:$S$600,ROW(B549)-31,FALSE),0)</f>
        <v>0</v>
      </c>
      <c r="L549" s="346">
        <f>+IF(OR(B549=0,Allgemeines!$C$12&lt;B549,B549&lt;Allgemeines!$C$12-19),0,I549*1/20)</f>
        <v>0</v>
      </c>
      <c r="M549" s="346">
        <f t="shared" si="61"/>
        <v>0</v>
      </c>
      <c r="N549" s="346">
        <f t="shared" si="62"/>
        <v>0</v>
      </c>
      <c r="O549" s="346">
        <f t="shared" si="63"/>
        <v>0</v>
      </c>
      <c r="P549" s="346">
        <f t="shared" si="64"/>
        <v>0</v>
      </c>
      <c r="Q549" s="346">
        <f t="shared" si="65"/>
        <v>0</v>
      </c>
      <c r="R549" s="346">
        <f t="shared" si="66"/>
        <v>0</v>
      </c>
      <c r="S549" s="346">
        <f t="shared" si="67"/>
        <v>0</v>
      </c>
    </row>
    <row r="550" spans="1:19" x14ac:dyDescent="0.25">
      <c r="A550" s="369"/>
      <c r="B550" s="382"/>
      <c r="C550" s="369"/>
      <c r="D550" s="369"/>
      <c r="E550" s="369"/>
      <c r="F550" s="369"/>
      <c r="G550" s="369"/>
      <c r="H550" s="369"/>
      <c r="I550" s="344">
        <f>IF(B550&gt;Allgemeines!$C$12,0,SUM(C550,E550,G550)-SUM(F550,H550))</f>
        <v>0</v>
      </c>
      <c r="J550" s="346">
        <f>IF(B550&gt;2020,HLOOKUP(Allgemeines!$C$12,$M$32:$S$600,ROW(B550)-31,FALSE)+IF(OR(B550=0,Allgemeines!$C$12&lt;B550),0,I550*1/20),0)</f>
        <v>0</v>
      </c>
      <c r="K550" s="346">
        <f>IF(B550&gt;2020,HLOOKUP(Allgemeines!$C$12,$M$32:$S$600,ROW(B550)-31,FALSE),0)</f>
        <v>0</v>
      </c>
      <c r="L550" s="346">
        <f>+IF(OR(B550=0,Allgemeines!$C$12&lt;B550,B550&lt;Allgemeines!$C$12-19),0,I550*1/20)</f>
        <v>0</v>
      </c>
      <c r="M550" s="346">
        <f t="shared" si="61"/>
        <v>0</v>
      </c>
      <c r="N550" s="346">
        <f t="shared" si="62"/>
        <v>0</v>
      </c>
      <c r="O550" s="346">
        <f t="shared" si="63"/>
        <v>0</v>
      </c>
      <c r="P550" s="346">
        <f t="shared" si="64"/>
        <v>0</v>
      </c>
      <c r="Q550" s="346">
        <f t="shared" si="65"/>
        <v>0</v>
      </c>
      <c r="R550" s="346">
        <f t="shared" si="66"/>
        <v>0</v>
      </c>
      <c r="S550" s="346">
        <f t="shared" si="67"/>
        <v>0</v>
      </c>
    </row>
    <row r="551" spans="1:19" x14ac:dyDescent="0.25">
      <c r="A551" s="369"/>
      <c r="B551" s="382"/>
      <c r="C551" s="369"/>
      <c r="D551" s="369"/>
      <c r="E551" s="369"/>
      <c r="F551" s="369"/>
      <c r="G551" s="369"/>
      <c r="H551" s="369"/>
      <c r="I551" s="344">
        <f>IF(B551&gt;Allgemeines!$C$12,0,SUM(C551,E551,G551)-SUM(F551,H551))</f>
        <v>0</v>
      </c>
      <c r="J551" s="346">
        <f>IF(B551&gt;2020,HLOOKUP(Allgemeines!$C$12,$M$32:$S$600,ROW(B551)-31,FALSE)+IF(OR(B551=0,Allgemeines!$C$12&lt;B551),0,I551*1/20),0)</f>
        <v>0</v>
      </c>
      <c r="K551" s="346">
        <f>IF(B551&gt;2020,HLOOKUP(Allgemeines!$C$12,$M$32:$S$600,ROW(B551)-31,FALSE),0)</f>
        <v>0</v>
      </c>
      <c r="L551" s="346">
        <f>+IF(OR(B551=0,Allgemeines!$C$12&lt;B551,B551&lt;Allgemeines!$C$12-19),0,I551*1/20)</f>
        <v>0</v>
      </c>
      <c r="M551" s="346">
        <f t="shared" si="61"/>
        <v>0</v>
      </c>
      <c r="N551" s="346">
        <f t="shared" si="62"/>
        <v>0</v>
      </c>
      <c r="O551" s="346">
        <f t="shared" si="63"/>
        <v>0</v>
      </c>
      <c r="P551" s="346">
        <f t="shared" si="64"/>
        <v>0</v>
      </c>
      <c r="Q551" s="346">
        <f t="shared" si="65"/>
        <v>0</v>
      </c>
      <c r="R551" s="346">
        <f t="shared" si="66"/>
        <v>0</v>
      </c>
      <c r="S551" s="346">
        <f t="shared" si="67"/>
        <v>0</v>
      </c>
    </row>
    <row r="552" spans="1:19" x14ac:dyDescent="0.25">
      <c r="A552" s="369"/>
      <c r="B552" s="382"/>
      <c r="C552" s="369"/>
      <c r="D552" s="369"/>
      <c r="E552" s="369"/>
      <c r="F552" s="369"/>
      <c r="G552" s="369"/>
      <c r="H552" s="369"/>
      <c r="I552" s="344">
        <f>IF(B552&gt;Allgemeines!$C$12,0,SUM(C552,E552,G552)-SUM(F552,H552))</f>
        <v>0</v>
      </c>
      <c r="J552" s="346">
        <f>IF(B552&gt;2020,HLOOKUP(Allgemeines!$C$12,$M$32:$S$600,ROW(B552)-31,FALSE)+IF(OR(B552=0,Allgemeines!$C$12&lt;B552),0,I552*1/20),0)</f>
        <v>0</v>
      </c>
      <c r="K552" s="346">
        <f>IF(B552&gt;2020,HLOOKUP(Allgemeines!$C$12,$M$32:$S$600,ROW(B552)-31,FALSE),0)</f>
        <v>0</v>
      </c>
      <c r="L552" s="346">
        <f>+IF(OR(B552=0,Allgemeines!$C$12&lt;B552,B552&lt;Allgemeines!$C$12-19),0,I552*1/20)</f>
        <v>0</v>
      </c>
      <c r="M552" s="346">
        <f t="shared" si="61"/>
        <v>0</v>
      </c>
      <c r="N552" s="346">
        <f t="shared" si="62"/>
        <v>0</v>
      </c>
      <c r="O552" s="346">
        <f t="shared" si="63"/>
        <v>0</v>
      </c>
      <c r="P552" s="346">
        <f t="shared" si="64"/>
        <v>0</v>
      </c>
      <c r="Q552" s="346">
        <f t="shared" si="65"/>
        <v>0</v>
      </c>
      <c r="R552" s="346">
        <f t="shared" si="66"/>
        <v>0</v>
      </c>
      <c r="S552" s="346">
        <f t="shared" si="67"/>
        <v>0</v>
      </c>
    </row>
    <row r="553" spans="1:19" x14ac:dyDescent="0.25">
      <c r="A553" s="369"/>
      <c r="B553" s="382"/>
      <c r="C553" s="369"/>
      <c r="D553" s="369"/>
      <c r="E553" s="369"/>
      <c r="F553" s="369"/>
      <c r="G553" s="369"/>
      <c r="H553" s="369"/>
      <c r="I553" s="344">
        <f>IF(B553&gt;Allgemeines!$C$12,0,SUM(C553,E553,G553)-SUM(F553,H553))</f>
        <v>0</v>
      </c>
      <c r="J553" s="346">
        <f>IF(B553&gt;2020,HLOOKUP(Allgemeines!$C$12,$M$32:$S$600,ROW(B553)-31,FALSE)+IF(OR(B553=0,Allgemeines!$C$12&lt;B553),0,I553*1/20),0)</f>
        <v>0</v>
      </c>
      <c r="K553" s="346">
        <f>IF(B553&gt;2020,HLOOKUP(Allgemeines!$C$12,$M$32:$S$600,ROW(B553)-31,FALSE),0)</f>
        <v>0</v>
      </c>
      <c r="L553" s="346">
        <f>+IF(OR(B553=0,Allgemeines!$C$12&lt;B553,B553&lt;Allgemeines!$C$12-19),0,I553*1/20)</f>
        <v>0</v>
      </c>
      <c r="M553" s="346">
        <f t="shared" si="61"/>
        <v>0</v>
      </c>
      <c r="N553" s="346">
        <f t="shared" si="62"/>
        <v>0</v>
      </c>
      <c r="O553" s="346">
        <f t="shared" si="63"/>
        <v>0</v>
      </c>
      <c r="P553" s="346">
        <f t="shared" si="64"/>
        <v>0</v>
      </c>
      <c r="Q553" s="346">
        <f t="shared" si="65"/>
        <v>0</v>
      </c>
      <c r="R553" s="346">
        <f t="shared" si="66"/>
        <v>0</v>
      </c>
      <c r="S553" s="346">
        <f t="shared" si="67"/>
        <v>0</v>
      </c>
    </row>
    <row r="554" spans="1:19" x14ac:dyDescent="0.25">
      <c r="A554" s="369"/>
      <c r="B554" s="382"/>
      <c r="C554" s="369"/>
      <c r="D554" s="369"/>
      <c r="E554" s="369"/>
      <c r="F554" s="369"/>
      <c r="G554" s="369"/>
      <c r="H554" s="369"/>
      <c r="I554" s="344">
        <f>IF(B554&gt;Allgemeines!$C$12,0,SUM(C554,E554,G554)-SUM(F554,H554))</f>
        <v>0</v>
      </c>
      <c r="J554" s="346">
        <f>IF(B554&gt;2020,HLOOKUP(Allgemeines!$C$12,$M$32:$S$600,ROW(B554)-31,FALSE)+IF(OR(B554=0,Allgemeines!$C$12&lt;B554),0,I554*1/20),0)</f>
        <v>0</v>
      </c>
      <c r="K554" s="346">
        <f>IF(B554&gt;2020,HLOOKUP(Allgemeines!$C$12,$M$32:$S$600,ROW(B554)-31,FALSE),0)</f>
        <v>0</v>
      </c>
      <c r="L554" s="346">
        <f>+IF(OR(B554=0,Allgemeines!$C$12&lt;B554,B554&lt;Allgemeines!$C$12-19),0,I554*1/20)</f>
        <v>0</v>
      </c>
      <c r="M554" s="346">
        <f t="shared" si="61"/>
        <v>0</v>
      </c>
      <c r="N554" s="346">
        <f t="shared" si="62"/>
        <v>0</v>
      </c>
      <c r="O554" s="346">
        <f t="shared" si="63"/>
        <v>0</v>
      </c>
      <c r="P554" s="346">
        <f t="shared" si="64"/>
        <v>0</v>
      </c>
      <c r="Q554" s="346">
        <f t="shared" si="65"/>
        <v>0</v>
      </c>
      <c r="R554" s="346">
        <f t="shared" si="66"/>
        <v>0</v>
      </c>
      <c r="S554" s="346">
        <f t="shared" si="67"/>
        <v>0</v>
      </c>
    </row>
    <row r="555" spans="1:19" x14ac:dyDescent="0.25">
      <c r="A555" s="369"/>
      <c r="B555" s="382"/>
      <c r="C555" s="369"/>
      <c r="D555" s="369"/>
      <c r="E555" s="369"/>
      <c r="F555" s="369"/>
      <c r="G555" s="369"/>
      <c r="H555" s="369"/>
      <c r="I555" s="344">
        <f>IF(B555&gt;Allgemeines!$C$12,0,SUM(C555,E555,G555)-SUM(F555,H555))</f>
        <v>0</v>
      </c>
      <c r="J555" s="346">
        <f>IF(B555&gt;2020,HLOOKUP(Allgemeines!$C$12,$M$32:$S$600,ROW(B555)-31,FALSE)+IF(OR(B555=0,Allgemeines!$C$12&lt;B555),0,I555*1/20),0)</f>
        <v>0</v>
      </c>
      <c r="K555" s="346">
        <f>IF(B555&gt;2020,HLOOKUP(Allgemeines!$C$12,$M$32:$S$600,ROW(B555)-31,FALSE),0)</f>
        <v>0</v>
      </c>
      <c r="L555" s="346">
        <f>+IF(OR(B555=0,Allgemeines!$C$12&lt;B555,B555&lt;Allgemeines!$C$12-19),0,I555*1/20)</f>
        <v>0</v>
      </c>
      <c r="M555" s="346">
        <f t="shared" si="61"/>
        <v>0</v>
      </c>
      <c r="N555" s="346">
        <f t="shared" si="62"/>
        <v>0</v>
      </c>
      <c r="O555" s="346">
        <f t="shared" si="63"/>
        <v>0</v>
      </c>
      <c r="P555" s="346">
        <f t="shared" si="64"/>
        <v>0</v>
      </c>
      <c r="Q555" s="346">
        <f t="shared" si="65"/>
        <v>0</v>
      </c>
      <c r="R555" s="346">
        <f t="shared" si="66"/>
        <v>0</v>
      </c>
      <c r="S555" s="346">
        <f t="shared" si="67"/>
        <v>0</v>
      </c>
    </row>
    <row r="556" spans="1:19" x14ac:dyDescent="0.25">
      <c r="A556" s="369"/>
      <c r="B556" s="382"/>
      <c r="C556" s="369"/>
      <c r="D556" s="369"/>
      <c r="E556" s="369"/>
      <c r="F556" s="369"/>
      <c r="G556" s="369"/>
      <c r="H556" s="369"/>
      <c r="I556" s="344">
        <f>IF(B556&gt;Allgemeines!$C$12,0,SUM(C556,E556,G556)-SUM(F556,H556))</f>
        <v>0</v>
      </c>
      <c r="J556" s="346">
        <f>IF(B556&gt;2020,HLOOKUP(Allgemeines!$C$12,$M$32:$S$600,ROW(B556)-31,FALSE)+IF(OR(B556=0,Allgemeines!$C$12&lt;B556),0,I556*1/20),0)</f>
        <v>0</v>
      </c>
      <c r="K556" s="346">
        <f>IF(B556&gt;2020,HLOOKUP(Allgemeines!$C$12,$M$32:$S$600,ROW(B556)-31,FALSE),0)</f>
        <v>0</v>
      </c>
      <c r="L556" s="346">
        <f>+IF(OR(B556=0,Allgemeines!$C$12&lt;B556,B556&lt;Allgemeines!$C$12-19),0,I556*1/20)</f>
        <v>0</v>
      </c>
      <c r="M556" s="346">
        <f t="shared" si="61"/>
        <v>0</v>
      </c>
      <c r="N556" s="346">
        <f t="shared" si="62"/>
        <v>0</v>
      </c>
      <c r="O556" s="346">
        <f t="shared" si="63"/>
        <v>0</v>
      </c>
      <c r="P556" s="346">
        <f t="shared" si="64"/>
        <v>0</v>
      </c>
      <c r="Q556" s="346">
        <f t="shared" si="65"/>
        <v>0</v>
      </c>
      <c r="R556" s="346">
        <f t="shared" si="66"/>
        <v>0</v>
      </c>
      <c r="S556" s="346">
        <f t="shared" si="67"/>
        <v>0</v>
      </c>
    </row>
    <row r="557" spans="1:19" x14ac:dyDescent="0.25">
      <c r="A557" s="369"/>
      <c r="B557" s="382"/>
      <c r="C557" s="369"/>
      <c r="D557" s="369"/>
      <c r="E557" s="369"/>
      <c r="F557" s="369"/>
      <c r="G557" s="369"/>
      <c r="H557" s="369"/>
      <c r="I557" s="344">
        <f>IF(B557&gt;Allgemeines!$C$12,0,SUM(C557,E557,G557)-SUM(F557,H557))</f>
        <v>0</v>
      </c>
      <c r="J557" s="346">
        <f>IF(B557&gt;2020,HLOOKUP(Allgemeines!$C$12,$M$32:$S$600,ROW(B557)-31,FALSE)+IF(OR(B557=0,Allgemeines!$C$12&lt;B557),0,I557*1/20),0)</f>
        <v>0</v>
      </c>
      <c r="K557" s="346">
        <f>IF(B557&gt;2020,HLOOKUP(Allgemeines!$C$12,$M$32:$S$600,ROW(B557)-31,FALSE),0)</f>
        <v>0</v>
      </c>
      <c r="L557" s="346">
        <f>+IF(OR(B557=0,Allgemeines!$C$12&lt;B557,B557&lt;Allgemeines!$C$12-19),0,I557*1/20)</f>
        <v>0</v>
      </c>
      <c r="M557" s="346">
        <f t="shared" si="61"/>
        <v>0</v>
      </c>
      <c r="N557" s="346">
        <f t="shared" si="62"/>
        <v>0</v>
      </c>
      <c r="O557" s="346">
        <f t="shared" si="63"/>
        <v>0</v>
      </c>
      <c r="P557" s="346">
        <f t="shared" si="64"/>
        <v>0</v>
      </c>
      <c r="Q557" s="346">
        <f t="shared" si="65"/>
        <v>0</v>
      </c>
      <c r="R557" s="346">
        <f t="shared" si="66"/>
        <v>0</v>
      </c>
      <c r="S557" s="346">
        <f t="shared" si="67"/>
        <v>0</v>
      </c>
    </row>
    <row r="558" spans="1:19" x14ac:dyDescent="0.25">
      <c r="A558" s="369"/>
      <c r="B558" s="382"/>
      <c r="C558" s="369"/>
      <c r="D558" s="369"/>
      <c r="E558" s="369"/>
      <c r="F558" s="369"/>
      <c r="G558" s="369"/>
      <c r="H558" s="369"/>
      <c r="I558" s="344">
        <f>IF(B558&gt;Allgemeines!$C$12,0,SUM(C558,E558,G558)-SUM(F558,H558))</f>
        <v>0</v>
      </c>
      <c r="J558" s="346">
        <f>IF(B558&gt;2020,HLOOKUP(Allgemeines!$C$12,$M$32:$S$600,ROW(B558)-31,FALSE)+IF(OR(B558=0,Allgemeines!$C$12&lt;B558),0,I558*1/20),0)</f>
        <v>0</v>
      </c>
      <c r="K558" s="346">
        <f>IF(B558&gt;2020,HLOOKUP(Allgemeines!$C$12,$M$32:$S$600,ROW(B558)-31,FALSE),0)</f>
        <v>0</v>
      </c>
      <c r="L558" s="346">
        <f>+IF(OR(B558=0,Allgemeines!$C$12&lt;B558,B558&lt;Allgemeines!$C$12-19),0,I558*1/20)</f>
        <v>0</v>
      </c>
      <c r="M558" s="346">
        <f t="shared" si="61"/>
        <v>0</v>
      </c>
      <c r="N558" s="346">
        <f t="shared" si="62"/>
        <v>0</v>
      </c>
      <c r="O558" s="346">
        <f t="shared" si="63"/>
        <v>0</v>
      </c>
      <c r="P558" s="346">
        <f t="shared" si="64"/>
        <v>0</v>
      </c>
      <c r="Q558" s="346">
        <f t="shared" si="65"/>
        <v>0</v>
      </c>
      <c r="R558" s="346">
        <f t="shared" si="66"/>
        <v>0</v>
      </c>
      <c r="S558" s="346">
        <f t="shared" si="67"/>
        <v>0</v>
      </c>
    </row>
    <row r="559" spans="1:19" x14ac:dyDescent="0.25">
      <c r="A559" s="369"/>
      <c r="B559" s="382"/>
      <c r="C559" s="369"/>
      <c r="D559" s="369"/>
      <c r="E559" s="369"/>
      <c r="F559" s="369"/>
      <c r="G559" s="369"/>
      <c r="H559" s="369"/>
      <c r="I559" s="344">
        <f>IF(B559&gt;Allgemeines!$C$12,0,SUM(C559,E559,G559)-SUM(F559,H559))</f>
        <v>0</v>
      </c>
      <c r="J559" s="346">
        <f>IF(B559&gt;2020,HLOOKUP(Allgemeines!$C$12,$M$32:$S$600,ROW(B559)-31,FALSE)+IF(OR(B559=0,Allgemeines!$C$12&lt;B559),0,I559*1/20),0)</f>
        <v>0</v>
      </c>
      <c r="K559" s="346">
        <f>IF(B559&gt;2020,HLOOKUP(Allgemeines!$C$12,$M$32:$S$600,ROW(B559)-31,FALSE),0)</f>
        <v>0</v>
      </c>
      <c r="L559" s="346">
        <f>+IF(OR(B559=0,Allgemeines!$C$12&lt;B559,B559&lt;Allgemeines!$C$12-19),0,I559*1/20)</f>
        <v>0</v>
      </c>
      <c r="M559" s="346">
        <f t="shared" si="61"/>
        <v>0</v>
      </c>
      <c r="N559" s="346">
        <f t="shared" si="62"/>
        <v>0</v>
      </c>
      <c r="O559" s="346">
        <f t="shared" si="63"/>
        <v>0</v>
      </c>
      <c r="P559" s="346">
        <f t="shared" si="64"/>
        <v>0</v>
      </c>
      <c r="Q559" s="346">
        <f t="shared" si="65"/>
        <v>0</v>
      </c>
      <c r="R559" s="346">
        <f t="shared" si="66"/>
        <v>0</v>
      </c>
      <c r="S559" s="346">
        <f t="shared" si="67"/>
        <v>0</v>
      </c>
    </row>
    <row r="560" spans="1:19" x14ac:dyDescent="0.25">
      <c r="A560" s="369"/>
      <c r="B560" s="382"/>
      <c r="C560" s="369"/>
      <c r="D560" s="369"/>
      <c r="E560" s="369"/>
      <c r="F560" s="369"/>
      <c r="G560" s="369"/>
      <c r="H560" s="369"/>
      <c r="I560" s="344">
        <f>IF(B560&gt;Allgemeines!$C$12,0,SUM(C560,E560,G560)-SUM(F560,H560))</f>
        <v>0</v>
      </c>
      <c r="J560" s="346">
        <f>IF(B560&gt;2020,HLOOKUP(Allgemeines!$C$12,$M$32:$S$600,ROW(B560)-31,FALSE)+IF(OR(B560=0,Allgemeines!$C$12&lt;B560),0,I560*1/20),0)</f>
        <v>0</v>
      </c>
      <c r="K560" s="346">
        <f>IF(B560&gt;2020,HLOOKUP(Allgemeines!$C$12,$M$32:$S$600,ROW(B560)-31,FALSE),0)</f>
        <v>0</v>
      </c>
      <c r="L560" s="346">
        <f>+IF(OR(B560=0,Allgemeines!$C$12&lt;B560,B560&lt;Allgemeines!$C$12-19),0,I560*1/20)</f>
        <v>0</v>
      </c>
      <c r="M560" s="346">
        <f t="shared" si="61"/>
        <v>0</v>
      </c>
      <c r="N560" s="346">
        <f t="shared" si="62"/>
        <v>0</v>
      </c>
      <c r="O560" s="346">
        <f t="shared" si="63"/>
        <v>0</v>
      </c>
      <c r="P560" s="346">
        <f t="shared" si="64"/>
        <v>0</v>
      </c>
      <c r="Q560" s="346">
        <f t="shared" si="65"/>
        <v>0</v>
      </c>
      <c r="R560" s="346">
        <f t="shared" si="66"/>
        <v>0</v>
      </c>
      <c r="S560" s="346">
        <f t="shared" si="67"/>
        <v>0</v>
      </c>
    </row>
    <row r="561" spans="1:19" x14ac:dyDescent="0.25">
      <c r="A561" s="369"/>
      <c r="B561" s="382"/>
      <c r="C561" s="369"/>
      <c r="D561" s="369"/>
      <c r="E561" s="369"/>
      <c r="F561" s="369"/>
      <c r="G561" s="369"/>
      <c r="H561" s="369"/>
      <c r="I561" s="344">
        <f>IF(B561&gt;Allgemeines!$C$12,0,SUM(C561,E561,G561)-SUM(F561,H561))</f>
        <v>0</v>
      </c>
      <c r="J561" s="346">
        <f>IF(B561&gt;2020,HLOOKUP(Allgemeines!$C$12,$M$32:$S$600,ROW(B561)-31,FALSE)+IF(OR(B561=0,Allgemeines!$C$12&lt;B561),0,I561*1/20),0)</f>
        <v>0</v>
      </c>
      <c r="K561" s="346">
        <f>IF(B561&gt;2020,HLOOKUP(Allgemeines!$C$12,$M$32:$S$600,ROW(B561)-31,FALSE),0)</f>
        <v>0</v>
      </c>
      <c r="L561" s="346">
        <f>+IF(OR(B561=0,Allgemeines!$C$12&lt;B561,B561&lt;Allgemeines!$C$12-19),0,I561*1/20)</f>
        <v>0</v>
      </c>
      <c r="M561" s="346">
        <f t="shared" si="61"/>
        <v>0</v>
      </c>
      <c r="N561" s="346">
        <f t="shared" si="62"/>
        <v>0</v>
      </c>
      <c r="O561" s="346">
        <f t="shared" si="63"/>
        <v>0</v>
      </c>
      <c r="P561" s="346">
        <f t="shared" si="64"/>
        <v>0</v>
      </c>
      <c r="Q561" s="346">
        <f t="shared" si="65"/>
        <v>0</v>
      </c>
      <c r="R561" s="346">
        <f t="shared" si="66"/>
        <v>0</v>
      </c>
      <c r="S561" s="346">
        <f t="shared" si="67"/>
        <v>0</v>
      </c>
    </row>
    <row r="562" spans="1:19" x14ac:dyDescent="0.25">
      <c r="A562" s="369"/>
      <c r="B562" s="382"/>
      <c r="C562" s="369"/>
      <c r="D562" s="369"/>
      <c r="E562" s="369"/>
      <c r="F562" s="369"/>
      <c r="G562" s="369"/>
      <c r="H562" s="369"/>
      <c r="I562" s="344">
        <f>IF(B562&gt;Allgemeines!$C$12,0,SUM(C562,E562,G562)-SUM(F562,H562))</f>
        <v>0</v>
      </c>
      <c r="J562" s="346">
        <f>IF(B562&gt;2020,HLOOKUP(Allgemeines!$C$12,$M$32:$S$600,ROW(B562)-31,FALSE)+IF(OR(B562=0,Allgemeines!$C$12&lt;B562),0,I562*1/20),0)</f>
        <v>0</v>
      </c>
      <c r="K562" s="346">
        <f>IF(B562&gt;2020,HLOOKUP(Allgemeines!$C$12,$M$32:$S$600,ROW(B562)-31,FALSE),0)</f>
        <v>0</v>
      </c>
      <c r="L562" s="346">
        <f>+IF(OR(B562=0,Allgemeines!$C$12&lt;B562,B562&lt;Allgemeines!$C$12-19),0,I562*1/20)</f>
        <v>0</v>
      </c>
      <c r="M562" s="346">
        <f t="shared" si="61"/>
        <v>0</v>
      </c>
      <c r="N562" s="346">
        <f t="shared" si="62"/>
        <v>0</v>
      </c>
      <c r="O562" s="346">
        <f t="shared" si="63"/>
        <v>0</v>
      </c>
      <c r="P562" s="346">
        <f t="shared" si="64"/>
        <v>0</v>
      </c>
      <c r="Q562" s="346">
        <f t="shared" si="65"/>
        <v>0</v>
      </c>
      <c r="R562" s="346">
        <f t="shared" si="66"/>
        <v>0</v>
      </c>
      <c r="S562" s="346">
        <f t="shared" si="67"/>
        <v>0</v>
      </c>
    </row>
    <row r="563" spans="1:19" x14ac:dyDescent="0.25">
      <c r="A563" s="369"/>
      <c r="B563" s="382"/>
      <c r="C563" s="369"/>
      <c r="D563" s="369"/>
      <c r="E563" s="369"/>
      <c r="F563" s="369"/>
      <c r="G563" s="369"/>
      <c r="H563" s="369"/>
      <c r="I563" s="344">
        <f>IF(B563&gt;Allgemeines!$C$12,0,SUM(C563,E563,G563)-SUM(F563,H563))</f>
        <v>0</v>
      </c>
      <c r="J563" s="346">
        <f>IF(B563&gt;2020,HLOOKUP(Allgemeines!$C$12,$M$32:$S$600,ROW(B563)-31,FALSE)+IF(OR(B563=0,Allgemeines!$C$12&lt;B563),0,I563*1/20),0)</f>
        <v>0</v>
      </c>
      <c r="K563" s="346">
        <f>IF(B563&gt;2020,HLOOKUP(Allgemeines!$C$12,$M$32:$S$600,ROW(B563)-31,FALSE),0)</f>
        <v>0</v>
      </c>
      <c r="L563" s="346">
        <f>+IF(OR(B563=0,Allgemeines!$C$12&lt;B563,B563&lt;Allgemeines!$C$12-19),0,I563*1/20)</f>
        <v>0</v>
      </c>
      <c r="M563" s="346">
        <f t="shared" si="61"/>
        <v>0</v>
      </c>
      <c r="N563" s="346">
        <f t="shared" si="62"/>
        <v>0</v>
      </c>
      <c r="O563" s="346">
        <f t="shared" si="63"/>
        <v>0</v>
      </c>
      <c r="P563" s="346">
        <f t="shared" si="64"/>
        <v>0</v>
      </c>
      <c r="Q563" s="346">
        <f t="shared" si="65"/>
        <v>0</v>
      </c>
      <c r="R563" s="346">
        <f t="shared" si="66"/>
        <v>0</v>
      </c>
      <c r="S563" s="346">
        <f t="shared" si="67"/>
        <v>0</v>
      </c>
    </row>
    <row r="564" spans="1:19" x14ac:dyDescent="0.25">
      <c r="A564" s="369"/>
      <c r="B564" s="382"/>
      <c r="C564" s="369"/>
      <c r="D564" s="369"/>
      <c r="E564" s="369"/>
      <c r="F564" s="369"/>
      <c r="G564" s="369"/>
      <c r="H564" s="369"/>
      <c r="I564" s="344">
        <f>IF(B564&gt;Allgemeines!$C$12,0,SUM(C564,E564,G564)-SUM(F564,H564))</f>
        <v>0</v>
      </c>
      <c r="J564" s="346">
        <f>IF(B564&gt;2020,HLOOKUP(Allgemeines!$C$12,$M$32:$S$600,ROW(B564)-31,FALSE)+IF(OR(B564=0,Allgemeines!$C$12&lt;B564),0,I564*1/20),0)</f>
        <v>0</v>
      </c>
      <c r="K564" s="346">
        <f>IF(B564&gt;2020,HLOOKUP(Allgemeines!$C$12,$M$32:$S$600,ROW(B564)-31,FALSE),0)</f>
        <v>0</v>
      </c>
      <c r="L564" s="346">
        <f>+IF(OR(B564=0,Allgemeines!$C$12&lt;B564,B564&lt;Allgemeines!$C$12-19),0,I564*1/20)</f>
        <v>0</v>
      </c>
      <c r="M564" s="346">
        <f t="shared" si="61"/>
        <v>0</v>
      </c>
      <c r="N564" s="346">
        <f t="shared" si="62"/>
        <v>0</v>
      </c>
      <c r="O564" s="346">
        <f t="shared" si="63"/>
        <v>0</v>
      </c>
      <c r="P564" s="346">
        <f t="shared" si="64"/>
        <v>0</v>
      </c>
      <c r="Q564" s="346">
        <f t="shared" si="65"/>
        <v>0</v>
      </c>
      <c r="R564" s="346">
        <f t="shared" si="66"/>
        <v>0</v>
      </c>
      <c r="S564" s="346">
        <f t="shared" si="67"/>
        <v>0</v>
      </c>
    </row>
    <row r="565" spans="1:19" x14ac:dyDescent="0.25">
      <c r="A565" s="369"/>
      <c r="B565" s="382"/>
      <c r="C565" s="369"/>
      <c r="D565" s="369"/>
      <c r="E565" s="369"/>
      <c r="F565" s="369"/>
      <c r="G565" s="369"/>
      <c r="H565" s="369"/>
      <c r="I565" s="344">
        <f>IF(B565&gt;Allgemeines!$C$12,0,SUM(C565,E565,G565)-SUM(F565,H565))</f>
        <v>0</v>
      </c>
      <c r="J565" s="346">
        <f>IF(B565&gt;2020,HLOOKUP(Allgemeines!$C$12,$M$32:$S$600,ROW(B565)-31,FALSE)+IF(OR(B565=0,Allgemeines!$C$12&lt;B565),0,I565*1/20),0)</f>
        <v>0</v>
      </c>
      <c r="K565" s="346">
        <f>IF(B565&gt;2020,HLOOKUP(Allgemeines!$C$12,$M$32:$S$600,ROW(B565)-31,FALSE),0)</f>
        <v>0</v>
      </c>
      <c r="L565" s="346">
        <f>+IF(OR(B565=0,Allgemeines!$C$12&lt;B565,B565&lt;Allgemeines!$C$12-19),0,I565*1/20)</f>
        <v>0</v>
      </c>
      <c r="M565" s="346">
        <f t="shared" si="61"/>
        <v>0</v>
      </c>
      <c r="N565" s="346">
        <f t="shared" si="62"/>
        <v>0</v>
      </c>
      <c r="O565" s="346">
        <f t="shared" si="63"/>
        <v>0</v>
      </c>
      <c r="P565" s="346">
        <f t="shared" si="64"/>
        <v>0</v>
      </c>
      <c r="Q565" s="346">
        <f t="shared" si="65"/>
        <v>0</v>
      </c>
      <c r="R565" s="346">
        <f t="shared" si="66"/>
        <v>0</v>
      </c>
      <c r="S565" s="346">
        <f t="shared" si="67"/>
        <v>0</v>
      </c>
    </row>
    <row r="566" spans="1:19" x14ac:dyDescent="0.25">
      <c r="A566" s="369"/>
      <c r="B566" s="382"/>
      <c r="C566" s="369"/>
      <c r="D566" s="369"/>
      <c r="E566" s="369"/>
      <c r="F566" s="369"/>
      <c r="G566" s="369"/>
      <c r="H566" s="369"/>
      <c r="I566" s="344">
        <f>IF(B566&gt;Allgemeines!$C$12,0,SUM(C566,E566,G566)-SUM(F566,H566))</f>
        <v>0</v>
      </c>
      <c r="J566" s="346">
        <f>IF(B566&gt;2020,HLOOKUP(Allgemeines!$C$12,$M$32:$S$600,ROW(B566)-31,FALSE)+IF(OR(B566=0,Allgemeines!$C$12&lt;B566),0,I566*1/20),0)</f>
        <v>0</v>
      </c>
      <c r="K566" s="346">
        <f>IF(B566&gt;2020,HLOOKUP(Allgemeines!$C$12,$M$32:$S$600,ROW(B566)-31,FALSE),0)</f>
        <v>0</v>
      </c>
      <c r="L566" s="346">
        <f>+IF(OR(B566=0,Allgemeines!$C$12&lt;B566,B566&lt;Allgemeines!$C$12-19),0,I566*1/20)</f>
        <v>0</v>
      </c>
      <c r="M566" s="346">
        <f t="shared" si="61"/>
        <v>0</v>
      </c>
      <c r="N566" s="346">
        <f t="shared" si="62"/>
        <v>0</v>
      </c>
      <c r="O566" s="346">
        <f t="shared" si="63"/>
        <v>0</v>
      </c>
      <c r="P566" s="346">
        <f t="shared" si="64"/>
        <v>0</v>
      </c>
      <c r="Q566" s="346">
        <f t="shared" si="65"/>
        <v>0</v>
      </c>
      <c r="R566" s="346">
        <f t="shared" si="66"/>
        <v>0</v>
      </c>
      <c r="S566" s="346">
        <f t="shared" si="67"/>
        <v>0</v>
      </c>
    </row>
    <row r="567" spans="1:19" x14ac:dyDescent="0.25">
      <c r="A567" s="369"/>
      <c r="B567" s="382"/>
      <c r="C567" s="369"/>
      <c r="D567" s="369"/>
      <c r="E567" s="369"/>
      <c r="F567" s="369"/>
      <c r="G567" s="369"/>
      <c r="H567" s="369"/>
      <c r="I567" s="344">
        <f>IF(B567&gt;Allgemeines!$C$12,0,SUM(C567,E567,G567)-SUM(F567,H567))</f>
        <v>0</v>
      </c>
      <c r="J567" s="346">
        <f>IF(B567&gt;2020,HLOOKUP(Allgemeines!$C$12,$M$32:$S$600,ROW(B567)-31,FALSE)+IF(OR(B567=0,Allgemeines!$C$12&lt;B567),0,I567*1/20),0)</f>
        <v>0</v>
      </c>
      <c r="K567" s="346">
        <f>IF(B567&gt;2020,HLOOKUP(Allgemeines!$C$12,$M$32:$S$600,ROW(B567)-31,FALSE),0)</f>
        <v>0</v>
      </c>
      <c r="L567" s="346">
        <f>+IF(OR(B567=0,Allgemeines!$C$12&lt;B567,B567&lt;Allgemeines!$C$12-19),0,I567*1/20)</f>
        <v>0</v>
      </c>
      <c r="M567" s="346">
        <f t="shared" si="61"/>
        <v>0</v>
      </c>
      <c r="N567" s="346">
        <f t="shared" si="62"/>
        <v>0</v>
      </c>
      <c r="O567" s="346">
        <f t="shared" si="63"/>
        <v>0</v>
      </c>
      <c r="P567" s="346">
        <f t="shared" si="64"/>
        <v>0</v>
      </c>
      <c r="Q567" s="346">
        <f t="shared" si="65"/>
        <v>0</v>
      </c>
      <c r="R567" s="346">
        <f t="shared" si="66"/>
        <v>0</v>
      </c>
      <c r="S567" s="346">
        <f t="shared" si="67"/>
        <v>0</v>
      </c>
    </row>
    <row r="568" spans="1:19" x14ac:dyDescent="0.25">
      <c r="A568" s="369"/>
      <c r="B568" s="382"/>
      <c r="C568" s="369"/>
      <c r="D568" s="369"/>
      <c r="E568" s="369"/>
      <c r="F568" s="369"/>
      <c r="G568" s="369"/>
      <c r="H568" s="369"/>
      <c r="I568" s="344">
        <f>IF(B568&gt;Allgemeines!$C$12,0,SUM(C568,E568,G568)-SUM(F568,H568))</f>
        <v>0</v>
      </c>
      <c r="J568" s="346">
        <f>IF(B568&gt;2020,HLOOKUP(Allgemeines!$C$12,$M$32:$S$600,ROW(B568)-31,FALSE)+IF(OR(B568=0,Allgemeines!$C$12&lt;B568),0,I568*1/20),0)</f>
        <v>0</v>
      </c>
      <c r="K568" s="346">
        <f>IF(B568&gt;2020,HLOOKUP(Allgemeines!$C$12,$M$32:$S$600,ROW(B568)-31,FALSE),0)</f>
        <v>0</v>
      </c>
      <c r="L568" s="346">
        <f>+IF(OR(B568=0,Allgemeines!$C$12&lt;B568,B568&lt;Allgemeines!$C$12-19),0,I568*1/20)</f>
        <v>0</v>
      </c>
      <c r="M568" s="346">
        <f t="shared" si="61"/>
        <v>0</v>
      </c>
      <c r="N568" s="346">
        <f t="shared" si="62"/>
        <v>0</v>
      </c>
      <c r="O568" s="346">
        <f t="shared" si="63"/>
        <v>0</v>
      </c>
      <c r="P568" s="346">
        <f t="shared" si="64"/>
        <v>0</v>
      </c>
      <c r="Q568" s="346">
        <f t="shared" si="65"/>
        <v>0</v>
      </c>
      <c r="R568" s="346">
        <f t="shared" si="66"/>
        <v>0</v>
      </c>
      <c r="S568" s="346">
        <f t="shared" si="67"/>
        <v>0</v>
      </c>
    </row>
    <row r="569" spans="1:19" x14ac:dyDescent="0.25">
      <c r="A569" s="369"/>
      <c r="B569" s="382"/>
      <c r="C569" s="369"/>
      <c r="D569" s="369"/>
      <c r="E569" s="369"/>
      <c r="F569" s="369"/>
      <c r="G569" s="369"/>
      <c r="H569" s="369"/>
      <c r="I569" s="344">
        <f>IF(B569&gt;Allgemeines!$C$12,0,SUM(C569,E569,G569)-SUM(F569,H569))</f>
        <v>0</v>
      </c>
      <c r="J569" s="346">
        <f>IF(B569&gt;2020,HLOOKUP(Allgemeines!$C$12,$M$32:$S$600,ROW(B569)-31,FALSE)+IF(OR(B569=0,Allgemeines!$C$12&lt;B569),0,I569*1/20),0)</f>
        <v>0</v>
      </c>
      <c r="K569" s="346">
        <f>IF(B569&gt;2020,HLOOKUP(Allgemeines!$C$12,$M$32:$S$600,ROW(B569)-31,FALSE),0)</f>
        <v>0</v>
      </c>
      <c r="L569" s="346">
        <f>+IF(OR(B569=0,Allgemeines!$C$12&lt;B569,B569&lt;Allgemeines!$C$12-19),0,I569*1/20)</f>
        <v>0</v>
      </c>
      <c r="M569" s="346">
        <f t="shared" si="61"/>
        <v>0</v>
      </c>
      <c r="N569" s="346">
        <f t="shared" si="62"/>
        <v>0</v>
      </c>
      <c r="O569" s="346">
        <f t="shared" si="63"/>
        <v>0</v>
      </c>
      <c r="P569" s="346">
        <f t="shared" si="64"/>
        <v>0</v>
      </c>
      <c r="Q569" s="346">
        <f t="shared" si="65"/>
        <v>0</v>
      </c>
      <c r="R569" s="346">
        <f t="shared" si="66"/>
        <v>0</v>
      </c>
      <c r="S569" s="346">
        <f t="shared" si="67"/>
        <v>0</v>
      </c>
    </row>
    <row r="570" spans="1:19" x14ac:dyDescent="0.25">
      <c r="A570" s="369"/>
      <c r="B570" s="382"/>
      <c r="C570" s="369"/>
      <c r="D570" s="369"/>
      <c r="E570" s="369"/>
      <c r="F570" s="369"/>
      <c r="G570" s="369"/>
      <c r="H570" s="369"/>
      <c r="I570" s="344">
        <f>IF(B570&gt;Allgemeines!$C$12,0,SUM(C570,E570,G570)-SUM(F570,H570))</f>
        <v>0</v>
      </c>
      <c r="J570" s="346">
        <f>IF(B570&gt;2020,HLOOKUP(Allgemeines!$C$12,$M$32:$S$600,ROW(B570)-31,FALSE)+IF(OR(B570=0,Allgemeines!$C$12&lt;B570),0,I570*1/20),0)</f>
        <v>0</v>
      </c>
      <c r="K570" s="346">
        <f>IF(B570&gt;2020,HLOOKUP(Allgemeines!$C$12,$M$32:$S$600,ROW(B570)-31,FALSE),0)</f>
        <v>0</v>
      </c>
      <c r="L570" s="346">
        <f>+IF(OR(B570=0,Allgemeines!$C$12&lt;B570,B570&lt;Allgemeines!$C$12-19),0,I570*1/20)</f>
        <v>0</v>
      </c>
      <c r="M570" s="346">
        <f t="shared" si="61"/>
        <v>0</v>
      </c>
      <c r="N570" s="346">
        <f t="shared" si="62"/>
        <v>0</v>
      </c>
      <c r="O570" s="346">
        <f t="shared" si="63"/>
        <v>0</v>
      </c>
      <c r="P570" s="346">
        <f t="shared" si="64"/>
        <v>0</v>
      </c>
      <c r="Q570" s="346">
        <f t="shared" si="65"/>
        <v>0</v>
      </c>
      <c r="R570" s="346">
        <f t="shared" si="66"/>
        <v>0</v>
      </c>
      <c r="S570" s="346">
        <f t="shared" si="67"/>
        <v>0</v>
      </c>
    </row>
    <row r="571" spans="1:19" x14ac:dyDescent="0.25">
      <c r="A571" s="369"/>
      <c r="B571" s="382"/>
      <c r="C571" s="369"/>
      <c r="D571" s="369"/>
      <c r="E571" s="369"/>
      <c r="F571" s="369"/>
      <c r="G571" s="369"/>
      <c r="H571" s="369"/>
      <c r="I571" s="344">
        <f>IF(B571&gt;Allgemeines!$C$12,0,SUM(C571,E571,G571)-SUM(F571,H571))</f>
        <v>0</v>
      </c>
      <c r="J571" s="346">
        <f>IF(B571&gt;2020,HLOOKUP(Allgemeines!$C$12,$M$32:$S$600,ROW(B571)-31,FALSE)+IF(OR(B571=0,Allgemeines!$C$12&lt;B571),0,I571*1/20),0)</f>
        <v>0</v>
      </c>
      <c r="K571" s="346">
        <f>IF(B571&gt;2020,HLOOKUP(Allgemeines!$C$12,$M$32:$S$600,ROW(B571)-31,FALSE),0)</f>
        <v>0</v>
      </c>
      <c r="L571" s="346">
        <f>+IF(OR(B571=0,Allgemeines!$C$12&lt;B571,B571&lt;Allgemeines!$C$12-19),0,I571*1/20)</f>
        <v>0</v>
      </c>
      <c r="M571" s="346">
        <f t="shared" si="61"/>
        <v>0</v>
      </c>
      <c r="N571" s="346">
        <f t="shared" si="62"/>
        <v>0</v>
      </c>
      <c r="O571" s="346">
        <f t="shared" si="63"/>
        <v>0</v>
      </c>
      <c r="P571" s="346">
        <f t="shared" si="64"/>
        <v>0</v>
      </c>
      <c r="Q571" s="346">
        <f t="shared" si="65"/>
        <v>0</v>
      </c>
      <c r="R571" s="346">
        <f t="shared" si="66"/>
        <v>0</v>
      </c>
      <c r="S571" s="346">
        <f t="shared" si="67"/>
        <v>0</v>
      </c>
    </row>
    <row r="572" spans="1:19" x14ac:dyDescent="0.25">
      <c r="A572" s="369"/>
      <c r="B572" s="382"/>
      <c r="C572" s="369"/>
      <c r="D572" s="369"/>
      <c r="E572" s="369"/>
      <c r="F572" s="369"/>
      <c r="G572" s="369"/>
      <c r="H572" s="369"/>
      <c r="I572" s="344">
        <f>IF(B572&gt;Allgemeines!$C$12,0,SUM(C572,E572,G572)-SUM(F572,H572))</f>
        <v>0</v>
      </c>
      <c r="J572" s="346">
        <f>IF(B572&gt;2020,HLOOKUP(Allgemeines!$C$12,$M$32:$S$600,ROW(B572)-31,FALSE)+IF(OR(B572=0,Allgemeines!$C$12&lt;B572),0,I572*1/20),0)</f>
        <v>0</v>
      </c>
      <c r="K572" s="346">
        <f>IF(B572&gt;2020,HLOOKUP(Allgemeines!$C$12,$M$32:$S$600,ROW(B572)-31,FALSE),0)</f>
        <v>0</v>
      </c>
      <c r="L572" s="346">
        <f>+IF(OR(B572=0,Allgemeines!$C$12&lt;B572,B572&lt;Allgemeines!$C$12-19),0,I572*1/20)</f>
        <v>0</v>
      </c>
      <c r="M572" s="346">
        <f t="shared" si="61"/>
        <v>0</v>
      </c>
      <c r="N572" s="346">
        <f t="shared" si="62"/>
        <v>0</v>
      </c>
      <c r="O572" s="346">
        <f t="shared" si="63"/>
        <v>0</v>
      </c>
      <c r="P572" s="346">
        <f t="shared" si="64"/>
        <v>0</v>
      </c>
      <c r="Q572" s="346">
        <f t="shared" si="65"/>
        <v>0</v>
      </c>
      <c r="R572" s="346">
        <f t="shared" si="66"/>
        <v>0</v>
      </c>
      <c r="S572" s="346">
        <f t="shared" si="67"/>
        <v>0</v>
      </c>
    </row>
    <row r="573" spans="1:19" x14ac:dyDescent="0.25">
      <c r="A573" s="369"/>
      <c r="B573" s="382"/>
      <c r="C573" s="369"/>
      <c r="D573" s="369"/>
      <c r="E573" s="369"/>
      <c r="F573" s="369"/>
      <c r="G573" s="369"/>
      <c r="H573" s="369"/>
      <c r="I573" s="344">
        <f>IF(B573&gt;Allgemeines!$C$12,0,SUM(C573,E573,G573)-SUM(F573,H573))</f>
        <v>0</v>
      </c>
      <c r="J573" s="346">
        <f>IF(B573&gt;2020,HLOOKUP(Allgemeines!$C$12,$M$32:$S$600,ROW(B573)-31,FALSE)+IF(OR(B573=0,Allgemeines!$C$12&lt;B573),0,I573*1/20),0)</f>
        <v>0</v>
      </c>
      <c r="K573" s="346">
        <f>IF(B573&gt;2020,HLOOKUP(Allgemeines!$C$12,$M$32:$S$600,ROW(B573)-31,FALSE),0)</f>
        <v>0</v>
      </c>
      <c r="L573" s="346">
        <f>+IF(OR(B573=0,Allgemeines!$C$12&lt;B573,B573&lt;Allgemeines!$C$12-19),0,I573*1/20)</f>
        <v>0</v>
      </c>
      <c r="M573" s="346">
        <f t="shared" si="61"/>
        <v>0</v>
      </c>
      <c r="N573" s="346">
        <f t="shared" si="62"/>
        <v>0</v>
      </c>
      <c r="O573" s="346">
        <f t="shared" si="63"/>
        <v>0</v>
      </c>
      <c r="P573" s="346">
        <f t="shared" si="64"/>
        <v>0</v>
      </c>
      <c r="Q573" s="346">
        <f t="shared" si="65"/>
        <v>0</v>
      </c>
      <c r="R573" s="346">
        <f t="shared" si="66"/>
        <v>0</v>
      </c>
      <c r="S573" s="346">
        <f t="shared" si="67"/>
        <v>0</v>
      </c>
    </row>
    <row r="574" spans="1:19" x14ac:dyDescent="0.25">
      <c r="A574" s="369"/>
      <c r="B574" s="382"/>
      <c r="C574" s="369"/>
      <c r="D574" s="369"/>
      <c r="E574" s="369"/>
      <c r="F574" s="369"/>
      <c r="G574" s="369"/>
      <c r="H574" s="369"/>
      <c r="I574" s="344">
        <f>IF(B574&gt;Allgemeines!$C$12,0,SUM(C574,E574,G574)-SUM(F574,H574))</f>
        <v>0</v>
      </c>
      <c r="J574" s="346">
        <f>IF(B574&gt;2020,HLOOKUP(Allgemeines!$C$12,$M$32:$S$600,ROW(B574)-31,FALSE)+IF(OR(B574=0,Allgemeines!$C$12&lt;B574),0,I574*1/20),0)</f>
        <v>0</v>
      </c>
      <c r="K574" s="346">
        <f>IF(B574&gt;2020,HLOOKUP(Allgemeines!$C$12,$M$32:$S$600,ROW(B574)-31,FALSE),0)</f>
        <v>0</v>
      </c>
      <c r="L574" s="346">
        <f>+IF(OR(B574=0,Allgemeines!$C$12&lt;B574,B574&lt;Allgemeines!$C$12-19),0,I574*1/20)</f>
        <v>0</v>
      </c>
      <c r="M574" s="346">
        <f t="shared" si="61"/>
        <v>0</v>
      </c>
      <c r="N574" s="346">
        <f t="shared" si="62"/>
        <v>0</v>
      </c>
      <c r="O574" s="346">
        <f t="shared" si="63"/>
        <v>0</v>
      </c>
      <c r="P574" s="346">
        <f t="shared" si="64"/>
        <v>0</v>
      </c>
      <c r="Q574" s="346">
        <f t="shared" si="65"/>
        <v>0</v>
      </c>
      <c r="R574" s="346">
        <f t="shared" si="66"/>
        <v>0</v>
      </c>
      <c r="S574" s="346">
        <f t="shared" si="67"/>
        <v>0</v>
      </c>
    </row>
    <row r="575" spans="1:19" x14ac:dyDescent="0.25">
      <c r="A575" s="369"/>
      <c r="B575" s="382"/>
      <c r="C575" s="369"/>
      <c r="D575" s="369"/>
      <c r="E575" s="369"/>
      <c r="F575" s="369"/>
      <c r="G575" s="369"/>
      <c r="H575" s="369"/>
      <c r="I575" s="344">
        <f>IF(B575&gt;Allgemeines!$C$12,0,SUM(C575,E575,G575)-SUM(F575,H575))</f>
        <v>0</v>
      </c>
      <c r="J575" s="346">
        <f>IF(B575&gt;2020,HLOOKUP(Allgemeines!$C$12,$M$32:$S$600,ROW(B575)-31,FALSE)+IF(OR(B575=0,Allgemeines!$C$12&lt;B575),0,I575*1/20),0)</f>
        <v>0</v>
      </c>
      <c r="K575" s="346">
        <f>IF(B575&gt;2020,HLOOKUP(Allgemeines!$C$12,$M$32:$S$600,ROW(B575)-31,FALSE),0)</f>
        <v>0</v>
      </c>
      <c r="L575" s="346">
        <f>+IF(OR(B575=0,Allgemeines!$C$12&lt;B575,B575&lt;Allgemeines!$C$12-19),0,I575*1/20)</f>
        <v>0</v>
      </c>
      <c r="M575" s="346">
        <f t="shared" si="61"/>
        <v>0</v>
      </c>
      <c r="N575" s="346">
        <f t="shared" si="62"/>
        <v>0</v>
      </c>
      <c r="O575" s="346">
        <f t="shared" si="63"/>
        <v>0</v>
      </c>
      <c r="P575" s="346">
        <f t="shared" si="64"/>
        <v>0</v>
      </c>
      <c r="Q575" s="346">
        <f t="shared" si="65"/>
        <v>0</v>
      </c>
      <c r="R575" s="346">
        <f t="shared" si="66"/>
        <v>0</v>
      </c>
      <c r="S575" s="346">
        <f t="shared" si="67"/>
        <v>0</v>
      </c>
    </row>
    <row r="576" spans="1:19" x14ac:dyDescent="0.25">
      <c r="A576" s="369"/>
      <c r="B576" s="382"/>
      <c r="C576" s="369"/>
      <c r="D576" s="369"/>
      <c r="E576" s="369"/>
      <c r="F576" s="369"/>
      <c r="G576" s="369"/>
      <c r="H576" s="369"/>
      <c r="I576" s="344">
        <f>IF(B576&gt;Allgemeines!$C$12,0,SUM(C576,E576,G576)-SUM(F576,H576))</f>
        <v>0</v>
      </c>
      <c r="J576" s="346">
        <f>IF(B576&gt;2020,HLOOKUP(Allgemeines!$C$12,$M$32:$S$600,ROW(B576)-31,FALSE)+IF(OR(B576=0,Allgemeines!$C$12&lt;B576),0,I576*1/20),0)</f>
        <v>0</v>
      </c>
      <c r="K576" s="346">
        <f>IF(B576&gt;2020,HLOOKUP(Allgemeines!$C$12,$M$32:$S$600,ROW(B576)-31,FALSE),0)</f>
        <v>0</v>
      </c>
      <c r="L576" s="346">
        <f>+IF(OR(B576=0,Allgemeines!$C$12&lt;B576,B576&lt;Allgemeines!$C$12-19),0,I576*1/20)</f>
        <v>0</v>
      </c>
      <c r="M576" s="346">
        <f t="shared" si="61"/>
        <v>0</v>
      </c>
      <c r="N576" s="346">
        <f t="shared" si="62"/>
        <v>0</v>
      </c>
      <c r="O576" s="346">
        <f t="shared" si="63"/>
        <v>0</v>
      </c>
      <c r="P576" s="346">
        <f t="shared" si="64"/>
        <v>0</v>
      </c>
      <c r="Q576" s="346">
        <f t="shared" si="65"/>
        <v>0</v>
      </c>
      <c r="R576" s="346">
        <f t="shared" si="66"/>
        <v>0</v>
      </c>
      <c r="S576" s="346">
        <f t="shared" si="67"/>
        <v>0</v>
      </c>
    </row>
    <row r="577" spans="1:19" x14ac:dyDescent="0.25">
      <c r="A577" s="369"/>
      <c r="B577" s="382"/>
      <c r="C577" s="369"/>
      <c r="D577" s="369"/>
      <c r="E577" s="369"/>
      <c r="F577" s="369"/>
      <c r="G577" s="369"/>
      <c r="H577" s="369"/>
      <c r="I577" s="344">
        <f>IF(B577&gt;Allgemeines!$C$12,0,SUM(C577,E577,G577)-SUM(F577,H577))</f>
        <v>0</v>
      </c>
      <c r="J577" s="346">
        <f>IF(B577&gt;2020,HLOOKUP(Allgemeines!$C$12,$M$32:$S$600,ROW(B577)-31,FALSE)+IF(OR(B577=0,Allgemeines!$C$12&lt;B577),0,I577*1/20),0)</f>
        <v>0</v>
      </c>
      <c r="K577" s="346">
        <f>IF(B577&gt;2020,HLOOKUP(Allgemeines!$C$12,$M$32:$S$600,ROW(B577)-31,FALSE),0)</f>
        <v>0</v>
      </c>
      <c r="L577" s="346">
        <f>+IF(OR(B577=0,Allgemeines!$C$12&lt;B577,B577&lt;Allgemeines!$C$12-19),0,I577*1/20)</f>
        <v>0</v>
      </c>
      <c r="M577" s="346">
        <f t="shared" si="61"/>
        <v>0</v>
      </c>
      <c r="N577" s="346">
        <f t="shared" si="62"/>
        <v>0</v>
      </c>
      <c r="O577" s="346">
        <f t="shared" si="63"/>
        <v>0</v>
      </c>
      <c r="P577" s="346">
        <f t="shared" si="64"/>
        <v>0</v>
      </c>
      <c r="Q577" s="346">
        <f t="shared" si="65"/>
        <v>0</v>
      </c>
      <c r="R577" s="346">
        <f t="shared" si="66"/>
        <v>0</v>
      </c>
      <c r="S577" s="346">
        <f t="shared" si="67"/>
        <v>0</v>
      </c>
    </row>
    <row r="578" spans="1:19" x14ac:dyDescent="0.25">
      <c r="A578" s="369"/>
      <c r="B578" s="382"/>
      <c r="C578" s="369"/>
      <c r="D578" s="369"/>
      <c r="E578" s="369"/>
      <c r="F578" s="369"/>
      <c r="G578" s="369"/>
      <c r="H578" s="369"/>
      <c r="I578" s="344">
        <f>IF(B578&gt;Allgemeines!$C$12,0,SUM(C578,E578,G578)-SUM(F578,H578))</f>
        <v>0</v>
      </c>
      <c r="J578" s="346">
        <f>IF(B578&gt;2020,HLOOKUP(Allgemeines!$C$12,$M$32:$S$600,ROW(B578)-31,FALSE)+IF(OR(B578=0,Allgemeines!$C$12&lt;B578),0,I578*1/20),0)</f>
        <v>0</v>
      </c>
      <c r="K578" s="346">
        <f>IF(B578&gt;2020,HLOOKUP(Allgemeines!$C$12,$M$32:$S$600,ROW(B578)-31,FALSE),0)</f>
        <v>0</v>
      </c>
      <c r="L578" s="346">
        <f>+IF(OR(B578=0,Allgemeines!$C$12&lt;B578,B578&lt;Allgemeines!$C$12-19),0,I578*1/20)</f>
        <v>0</v>
      </c>
      <c r="M578" s="346">
        <f t="shared" si="61"/>
        <v>0</v>
      </c>
      <c r="N578" s="346">
        <f t="shared" si="62"/>
        <v>0</v>
      </c>
      <c r="O578" s="346">
        <f t="shared" si="63"/>
        <v>0</v>
      </c>
      <c r="P578" s="346">
        <f t="shared" si="64"/>
        <v>0</v>
      </c>
      <c r="Q578" s="346">
        <f t="shared" si="65"/>
        <v>0</v>
      </c>
      <c r="R578" s="346">
        <f t="shared" si="66"/>
        <v>0</v>
      </c>
      <c r="S578" s="346">
        <f t="shared" si="67"/>
        <v>0</v>
      </c>
    </row>
    <row r="579" spans="1:19" x14ac:dyDescent="0.25">
      <c r="A579" s="369"/>
      <c r="B579" s="382"/>
      <c r="C579" s="369"/>
      <c r="D579" s="369"/>
      <c r="E579" s="369"/>
      <c r="F579" s="369"/>
      <c r="G579" s="369"/>
      <c r="H579" s="369"/>
      <c r="I579" s="344">
        <f>IF(B579&gt;Allgemeines!$C$12,0,SUM(C579,E579,G579)-SUM(F579,H579))</f>
        <v>0</v>
      </c>
      <c r="J579" s="346">
        <f>IF(B579&gt;2020,HLOOKUP(Allgemeines!$C$12,$M$32:$S$600,ROW(B579)-31,FALSE)+IF(OR(B579=0,Allgemeines!$C$12&lt;B579),0,I579*1/20),0)</f>
        <v>0</v>
      </c>
      <c r="K579" s="346">
        <f>IF(B579&gt;2020,HLOOKUP(Allgemeines!$C$12,$M$32:$S$600,ROW(B579)-31,FALSE),0)</f>
        <v>0</v>
      </c>
      <c r="L579" s="346">
        <f>+IF(OR(B579=0,Allgemeines!$C$12&lt;B579,B579&lt;Allgemeines!$C$12-19),0,I579*1/20)</f>
        <v>0</v>
      </c>
      <c r="M579" s="346">
        <f t="shared" si="61"/>
        <v>0</v>
      </c>
      <c r="N579" s="346">
        <f t="shared" si="62"/>
        <v>0</v>
      </c>
      <c r="O579" s="346">
        <f t="shared" si="63"/>
        <v>0</v>
      </c>
      <c r="P579" s="346">
        <f t="shared" si="64"/>
        <v>0</v>
      </c>
      <c r="Q579" s="346">
        <f t="shared" si="65"/>
        <v>0</v>
      </c>
      <c r="R579" s="346">
        <f t="shared" si="66"/>
        <v>0</v>
      </c>
      <c r="S579" s="346">
        <f t="shared" si="67"/>
        <v>0</v>
      </c>
    </row>
    <row r="580" spans="1:19" x14ac:dyDescent="0.25">
      <c r="A580" s="369"/>
      <c r="B580" s="382"/>
      <c r="C580" s="369"/>
      <c r="D580" s="369"/>
      <c r="E580" s="369"/>
      <c r="F580" s="369"/>
      <c r="G580" s="369"/>
      <c r="H580" s="369"/>
      <c r="I580" s="344">
        <f>IF(B580&gt;Allgemeines!$C$12,0,SUM(C580,E580,G580)-SUM(F580,H580))</f>
        <v>0</v>
      </c>
      <c r="J580" s="346">
        <f>IF(B580&gt;2020,HLOOKUP(Allgemeines!$C$12,$M$32:$S$600,ROW(B580)-31,FALSE)+IF(OR(B580=0,Allgemeines!$C$12&lt;B580),0,I580*1/20),0)</f>
        <v>0</v>
      </c>
      <c r="K580" s="346">
        <f>IF(B580&gt;2020,HLOOKUP(Allgemeines!$C$12,$M$32:$S$600,ROW(B580)-31,FALSE),0)</f>
        <v>0</v>
      </c>
      <c r="L580" s="346">
        <f>+IF(OR(B580=0,Allgemeines!$C$12&lt;B580,B580&lt;Allgemeines!$C$12-19),0,I580*1/20)</f>
        <v>0</v>
      </c>
      <c r="M580" s="346">
        <f t="shared" si="61"/>
        <v>0</v>
      </c>
      <c r="N580" s="346">
        <f t="shared" si="62"/>
        <v>0</v>
      </c>
      <c r="O580" s="346">
        <f t="shared" si="63"/>
        <v>0</v>
      </c>
      <c r="P580" s="346">
        <f t="shared" si="64"/>
        <v>0</v>
      </c>
      <c r="Q580" s="346">
        <f t="shared" si="65"/>
        <v>0</v>
      </c>
      <c r="R580" s="346">
        <f t="shared" si="66"/>
        <v>0</v>
      </c>
      <c r="S580" s="346">
        <f t="shared" si="67"/>
        <v>0</v>
      </c>
    </row>
    <row r="581" spans="1:19" x14ac:dyDescent="0.25">
      <c r="A581" s="369"/>
      <c r="B581" s="382"/>
      <c r="C581" s="369"/>
      <c r="D581" s="369"/>
      <c r="E581" s="369"/>
      <c r="F581" s="369"/>
      <c r="G581" s="369"/>
      <c r="H581" s="369"/>
      <c r="I581" s="344">
        <f>IF(B581&gt;Allgemeines!$C$12,0,SUM(C581,E581,G581)-SUM(F581,H581))</f>
        <v>0</v>
      </c>
      <c r="J581" s="346">
        <f>IF(B581&gt;2020,HLOOKUP(Allgemeines!$C$12,$M$32:$S$600,ROW(B581)-31,FALSE)+IF(OR(B581=0,Allgemeines!$C$12&lt;B581),0,I581*1/20),0)</f>
        <v>0</v>
      </c>
      <c r="K581" s="346">
        <f>IF(B581&gt;2020,HLOOKUP(Allgemeines!$C$12,$M$32:$S$600,ROW(B581)-31,FALSE),0)</f>
        <v>0</v>
      </c>
      <c r="L581" s="346">
        <f>+IF(OR(B581=0,Allgemeines!$C$12&lt;B581,B581&lt;Allgemeines!$C$12-19),0,I581*1/20)</f>
        <v>0</v>
      </c>
      <c r="M581" s="346">
        <f t="shared" si="61"/>
        <v>0</v>
      </c>
      <c r="N581" s="346">
        <f t="shared" si="62"/>
        <v>0</v>
      </c>
      <c r="O581" s="346">
        <f t="shared" si="63"/>
        <v>0</v>
      </c>
      <c r="P581" s="346">
        <f t="shared" si="64"/>
        <v>0</v>
      </c>
      <c r="Q581" s="346">
        <f t="shared" si="65"/>
        <v>0</v>
      </c>
      <c r="R581" s="346">
        <f t="shared" si="66"/>
        <v>0</v>
      </c>
      <c r="S581" s="346">
        <f t="shared" si="67"/>
        <v>0</v>
      </c>
    </row>
    <row r="582" spans="1:19" x14ac:dyDescent="0.25">
      <c r="A582" s="369"/>
      <c r="B582" s="382"/>
      <c r="C582" s="369"/>
      <c r="D582" s="369"/>
      <c r="E582" s="369"/>
      <c r="F582" s="369"/>
      <c r="G582" s="369"/>
      <c r="H582" s="369"/>
      <c r="I582" s="344">
        <f>IF(B582&gt;Allgemeines!$C$12,0,SUM(C582,E582,G582)-SUM(F582,H582))</f>
        <v>0</v>
      </c>
      <c r="J582" s="346">
        <f>IF(B582&gt;2020,HLOOKUP(Allgemeines!$C$12,$M$32:$S$600,ROW(B582)-31,FALSE)+IF(OR(B582=0,Allgemeines!$C$12&lt;B582),0,I582*1/20),0)</f>
        <v>0</v>
      </c>
      <c r="K582" s="346">
        <f>IF(B582&gt;2020,HLOOKUP(Allgemeines!$C$12,$M$32:$S$600,ROW(B582)-31,FALSE),0)</f>
        <v>0</v>
      </c>
      <c r="L582" s="346">
        <f>+IF(OR(B582=0,Allgemeines!$C$12&lt;B582,B582&lt;Allgemeines!$C$12-19),0,I582*1/20)</f>
        <v>0</v>
      </c>
      <c r="M582" s="346">
        <f t="shared" si="61"/>
        <v>0</v>
      </c>
      <c r="N582" s="346">
        <f t="shared" si="62"/>
        <v>0</v>
      </c>
      <c r="O582" s="346">
        <f t="shared" si="63"/>
        <v>0</v>
      </c>
      <c r="P582" s="346">
        <f t="shared" si="64"/>
        <v>0</v>
      </c>
      <c r="Q582" s="346">
        <f t="shared" si="65"/>
        <v>0</v>
      </c>
      <c r="R582" s="346">
        <f t="shared" si="66"/>
        <v>0</v>
      </c>
      <c r="S582" s="346">
        <f t="shared" si="67"/>
        <v>0</v>
      </c>
    </row>
    <row r="583" spans="1:19" x14ac:dyDescent="0.25">
      <c r="A583" s="369"/>
      <c r="B583" s="382"/>
      <c r="C583" s="369"/>
      <c r="D583" s="369"/>
      <c r="E583" s="369"/>
      <c r="F583" s="369"/>
      <c r="G583" s="369"/>
      <c r="H583" s="369"/>
      <c r="I583" s="344">
        <f>IF(B583&gt;Allgemeines!$C$12,0,SUM(C583,E583,G583)-SUM(F583,H583))</f>
        <v>0</v>
      </c>
      <c r="J583" s="346">
        <f>IF(B583&gt;2020,HLOOKUP(Allgemeines!$C$12,$M$32:$S$600,ROW(B583)-31,FALSE)+IF(OR(B583=0,Allgemeines!$C$12&lt;B583),0,I583*1/20),0)</f>
        <v>0</v>
      </c>
      <c r="K583" s="346">
        <f>IF(B583&gt;2020,HLOOKUP(Allgemeines!$C$12,$M$32:$S$600,ROW(B583)-31,FALSE),0)</f>
        <v>0</v>
      </c>
      <c r="L583" s="346">
        <f>+IF(OR(B583=0,Allgemeines!$C$12&lt;B583,B583&lt;Allgemeines!$C$12-19),0,I583*1/20)</f>
        <v>0</v>
      </c>
      <c r="M583" s="346">
        <f t="shared" si="61"/>
        <v>0</v>
      </c>
      <c r="N583" s="346">
        <f t="shared" si="62"/>
        <v>0</v>
      </c>
      <c r="O583" s="346">
        <f t="shared" si="63"/>
        <v>0</v>
      </c>
      <c r="P583" s="346">
        <f t="shared" si="64"/>
        <v>0</v>
      </c>
      <c r="Q583" s="346">
        <f t="shared" si="65"/>
        <v>0</v>
      </c>
      <c r="R583" s="346">
        <f t="shared" si="66"/>
        <v>0</v>
      </c>
      <c r="S583" s="346">
        <f t="shared" si="67"/>
        <v>0</v>
      </c>
    </row>
    <row r="584" spans="1:19" x14ac:dyDescent="0.25">
      <c r="A584" s="369"/>
      <c r="B584" s="382"/>
      <c r="C584" s="369"/>
      <c r="D584" s="369"/>
      <c r="E584" s="369"/>
      <c r="F584" s="369"/>
      <c r="G584" s="369"/>
      <c r="H584" s="369"/>
      <c r="I584" s="344">
        <f>IF(B584&gt;Allgemeines!$C$12,0,SUM(C584,E584,G584)-SUM(F584,H584))</f>
        <v>0</v>
      </c>
      <c r="J584" s="346">
        <f>IF(B584&gt;2020,HLOOKUP(Allgemeines!$C$12,$M$32:$S$600,ROW(B584)-31,FALSE)+IF(OR(B584=0,Allgemeines!$C$12&lt;B584),0,I584*1/20),0)</f>
        <v>0</v>
      </c>
      <c r="K584" s="346">
        <f>IF(B584&gt;2020,HLOOKUP(Allgemeines!$C$12,$M$32:$S$600,ROW(B584)-31,FALSE),0)</f>
        <v>0</v>
      </c>
      <c r="L584" s="346">
        <f>+IF(OR(B584=0,Allgemeines!$C$12&lt;B584,B584&lt;Allgemeines!$C$12-19),0,I584*1/20)</f>
        <v>0</v>
      </c>
      <c r="M584" s="346">
        <f t="shared" si="61"/>
        <v>0</v>
      </c>
      <c r="N584" s="346">
        <f t="shared" si="62"/>
        <v>0</v>
      </c>
      <c r="O584" s="346">
        <f t="shared" si="63"/>
        <v>0</v>
      </c>
      <c r="P584" s="346">
        <f t="shared" si="64"/>
        <v>0</v>
      </c>
      <c r="Q584" s="346">
        <f t="shared" si="65"/>
        <v>0</v>
      </c>
      <c r="R584" s="346">
        <f t="shared" si="66"/>
        <v>0</v>
      </c>
      <c r="S584" s="346">
        <f t="shared" si="67"/>
        <v>0</v>
      </c>
    </row>
    <row r="585" spans="1:19" x14ac:dyDescent="0.25">
      <c r="A585" s="369"/>
      <c r="B585" s="382"/>
      <c r="C585" s="369"/>
      <c r="D585" s="369"/>
      <c r="E585" s="369"/>
      <c r="F585" s="369"/>
      <c r="G585" s="369"/>
      <c r="H585" s="369"/>
      <c r="I585" s="344">
        <f>IF(B585&gt;Allgemeines!$C$12,0,SUM(C585,E585,G585)-SUM(F585,H585))</f>
        <v>0</v>
      </c>
      <c r="J585" s="346">
        <f>IF(B585&gt;2020,HLOOKUP(Allgemeines!$C$12,$M$32:$S$600,ROW(B585)-31,FALSE)+IF(OR(B585=0,Allgemeines!$C$12&lt;B585),0,I585*1/20),0)</f>
        <v>0</v>
      </c>
      <c r="K585" s="346">
        <f>IF(B585&gt;2020,HLOOKUP(Allgemeines!$C$12,$M$32:$S$600,ROW(B585)-31,FALSE),0)</f>
        <v>0</v>
      </c>
      <c r="L585" s="346">
        <f>+IF(OR(B585=0,Allgemeines!$C$12&lt;B585,B585&lt;Allgemeines!$C$12-19),0,I585*1/20)</f>
        <v>0</v>
      </c>
      <c r="M585" s="346">
        <f t="shared" si="61"/>
        <v>0</v>
      </c>
      <c r="N585" s="346">
        <f t="shared" si="62"/>
        <v>0</v>
      </c>
      <c r="O585" s="346">
        <f t="shared" si="63"/>
        <v>0</v>
      </c>
      <c r="P585" s="346">
        <f t="shared" si="64"/>
        <v>0</v>
      </c>
      <c r="Q585" s="346">
        <f t="shared" si="65"/>
        <v>0</v>
      </c>
      <c r="R585" s="346">
        <f t="shared" si="66"/>
        <v>0</v>
      </c>
      <c r="S585" s="346">
        <f t="shared" si="67"/>
        <v>0</v>
      </c>
    </row>
    <row r="586" spans="1:19" x14ac:dyDescent="0.25">
      <c r="A586" s="369"/>
      <c r="B586" s="382"/>
      <c r="C586" s="369"/>
      <c r="D586" s="369"/>
      <c r="E586" s="369"/>
      <c r="F586" s="369"/>
      <c r="G586" s="369"/>
      <c r="H586" s="369"/>
      <c r="I586" s="344">
        <f>IF(B586&gt;Allgemeines!$C$12,0,SUM(C586,E586,G586)-SUM(F586,H586))</f>
        <v>0</v>
      </c>
      <c r="J586" s="346">
        <f>IF(B586&gt;2020,HLOOKUP(Allgemeines!$C$12,$M$32:$S$600,ROW(B586)-31,FALSE)+IF(OR(B586=0,Allgemeines!$C$12&lt;B586),0,I586*1/20),0)</f>
        <v>0</v>
      </c>
      <c r="K586" s="346">
        <f>IF(B586&gt;2020,HLOOKUP(Allgemeines!$C$12,$M$32:$S$600,ROW(B586)-31,FALSE),0)</f>
        <v>0</v>
      </c>
      <c r="L586" s="346">
        <f>+IF(OR(B586=0,Allgemeines!$C$12&lt;B586,B586&lt;Allgemeines!$C$12-19),0,I586*1/20)</f>
        <v>0</v>
      </c>
      <c r="M586" s="346">
        <f t="shared" si="61"/>
        <v>0</v>
      </c>
      <c r="N586" s="346">
        <f t="shared" si="62"/>
        <v>0</v>
      </c>
      <c r="O586" s="346">
        <f t="shared" si="63"/>
        <v>0</v>
      </c>
      <c r="P586" s="346">
        <f t="shared" si="64"/>
        <v>0</v>
      </c>
      <c r="Q586" s="346">
        <f t="shared" si="65"/>
        <v>0</v>
      </c>
      <c r="R586" s="346">
        <f t="shared" si="66"/>
        <v>0</v>
      </c>
      <c r="S586" s="346">
        <f t="shared" si="67"/>
        <v>0</v>
      </c>
    </row>
    <row r="587" spans="1:19" x14ac:dyDescent="0.25">
      <c r="A587" s="369"/>
      <c r="B587" s="382"/>
      <c r="C587" s="369"/>
      <c r="D587" s="369"/>
      <c r="E587" s="369"/>
      <c r="F587" s="369"/>
      <c r="G587" s="369"/>
      <c r="H587" s="369"/>
      <c r="I587" s="344">
        <f>IF(B587&gt;Allgemeines!$C$12,0,SUM(C587,E587,G587)-SUM(F587,H587))</f>
        <v>0</v>
      </c>
      <c r="J587" s="346">
        <f>IF(B587&gt;2020,HLOOKUP(Allgemeines!$C$12,$M$32:$S$600,ROW(B587)-31,FALSE)+IF(OR(B587=0,Allgemeines!$C$12&lt;B587),0,I587*1/20),0)</f>
        <v>0</v>
      </c>
      <c r="K587" s="346">
        <f>IF(B587&gt;2020,HLOOKUP(Allgemeines!$C$12,$M$32:$S$600,ROW(B587)-31,FALSE),0)</f>
        <v>0</v>
      </c>
      <c r="L587" s="346">
        <f>+IF(OR(B587=0,Allgemeines!$C$12&lt;B587,B587&lt;Allgemeines!$C$12-19),0,I587*1/20)</f>
        <v>0</v>
      </c>
      <c r="M587" s="346">
        <f t="shared" si="61"/>
        <v>0</v>
      </c>
      <c r="N587" s="346">
        <f t="shared" si="62"/>
        <v>0</v>
      </c>
      <c r="O587" s="346">
        <f t="shared" si="63"/>
        <v>0</v>
      </c>
      <c r="P587" s="346">
        <f t="shared" si="64"/>
        <v>0</v>
      </c>
      <c r="Q587" s="346">
        <f t="shared" si="65"/>
        <v>0</v>
      </c>
      <c r="R587" s="346">
        <f t="shared" si="66"/>
        <v>0</v>
      </c>
      <c r="S587" s="346">
        <f t="shared" si="67"/>
        <v>0</v>
      </c>
    </row>
    <row r="588" spans="1:19" x14ac:dyDescent="0.25">
      <c r="A588" s="369"/>
      <c r="B588" s="382"/>
      <c r="C588" s="369"/>
      <c r="D588" s="369"/>
      <c r="E588" s="369"/>
      <c r="F588" s="369"/>
      <c r="G588" s="369"/>
      <c r="H588" s="369"/>
      <c r="I588" s="344">
        <f>IF(B588&gt;Allgemeines!$C$12,0,SUM(C588,E588,G588)-SUM(F588,H588))</f>
        <v>0</v>
      </c>
      <c r="J588" s="346">
        <f>IF(B588&gt;2020,HLOOKUP(Allgemeines!$C$12,$M$32:$S$600,ROW(B588)-31,FALSE)+IF(OR(B588=0,Allgemeines!$C$12&lt;B588),0,I588*1/20),0)</f>
        <v>0</v>
      </c>
      <c r="K588" s="346">
        <f>IF(B588&gt;2020,HLOOKUP(Allgemeines!$C$12,$M$32:$S$600,ROW(B588)-31,FALSE),0)</f>
        <v>0</v>
      </c>
      <c r="L588" s="346">
        <f>+IF(OR(B588=0,Allgemeines!$C$12&lt;B588,B588&lt;Allgemeines!$C$12-19),0,I588*1/20)</f>
        <v>0</v>
      </c>
      <c r="M588" s="346">
        <f t="shared" si="61"/>
        <v>0</v>
      </c>
      <c r="N588" s="346">
        <f t="shared" si="62"/>
        <v>0</v>
      </c>
      <c r="O588" s="346">
        <f t="shared" si="63"/>
        <v>0</v>
      </c>
      <c r="P588" s="346">
        <f t="shared" si="64"/>
        <v>0</v>
      </c>
      <c r="Q588" s="346">
        <f t="shared" si="65"/>
        <v>0</v>
      </c>
      <c r="R588" s="346">
        <f t="shared" si="66"/>
        <v>0</v>
      </c>
      <c r="S588" s="346">
        <f t="shared" si="67"/>
        <v>0</v>
      </c>
    </row>
    <row r="589" spans="1:19" x14ac:dyDescent="0.25">
      <c r="A589" s="369"/>
      <c r="B589" s="382"/>
      <c r="C589" s="369"/>
      <c r="D589" s="369"/>
      <c r="E589" s="369"/>
      <c r="F589" s="369"/>
      <c r="G589" s="369"/>
      <c r="H589" s="369"/>
      <c r="I589" s="344">
        <f>IF(B589&gt;Allgemeines!$C$12,0,SUM(C589,E589,G589)-SUM(F589,H589))</f>
        <v>0</v>
      </c>
      <c r="J589" s="346">
        <f>IF(B589&gt;2020,HLOOKUP(Allgemeines!$C$12,$M$32:$S$600,ROW(B589)-31,FALSE)+IF(OR(B589=0,Allgemeines!$C$12&lt;B589),0,I589*1/20),0)</f>
        <v>0</v>
      </c>
      <c r="K589" s="346">
        <f>IF(B589&gt;2020,HLOOKUP(Allgemeines!$C$12,$M$32:$S$600,ROW(B589)-31,FALSE),0)</f>
        <v>0</v>
      </c>
      <c r="L589" s="346">
        <f>+IF(OR(B589=0,Allgemeines!$C$12&lt;B589,B589&lt;Allgemeines!$C$12-19),0,I589*1/20)</f>
        <v>0</v>
      </c>
      <c r="M589" s="346">
        <f t="shared" si="61"/>
        <v>0</v>
      </c>
      <c r="N589" s="346">
        <f t="shared" si="62"/>
        <v>0</v>
      </c>
      <c r="O589" s="346">
        <f t="shared" si="63"/>
        <v>0</v>
      </c>
      <c r="P589" s="346">
        <f t="shared" si="64"/>
        <v>0</v>
      </c>
      <c r="Q589" s="346">
        <f t="shared" si="65"/>
        <v>0</v>
      </c>
      <c r="R589" s="346">
        <f t="shared" si="66"/>
        <v>0</v>
      </c>
      <c r="S589" s="346">
        <f t="shared" si="67"/>
        <v>0</v>
      </c>
    </row>
    <row r="590" spans="1:19" x14ac:dyDescent="0.25">
      <c r="A590" s="369"/>
      <c r="B590" s="382"/>
      <c r="C590" s="369"/>
      <c r="D590" s="369"/>
      <c r="E590" s="369"/>
      <c r="F590" s="369"/>
      <c r="G590" s="369"/>
      <c r="H590" s="369"/>
      <c r="I590" s="344">
        <f>IF(B590&gt;Allgemeines!$C$12,0,SUM(C590,E590,G590)-SUM(F590,H590))</f>
        <v>0</v>
      </c>
      <c r="J590" s="346">
        <f>IF(B590&gt;2020,HLOOKUP(Allgemeines!$C$12,$M$32:$S$600,ROW(B590)-31,FALSE)+IF(OR(B590=0,Allgemeines!$C$12&lt;B590),0,I590*1/20),0)</f>
        <v>0</v>
      </c>
      <c r="K590" s="346">
        <f>IF(B590&gt;2020,HLOOKUP(Allgemeines!$C$12,$M$32:$S$600,ROW(B590)-31,FALSE),0)</f>
        <v>0</v>
      </c>
      <c r="L590" s="346">
        <f>+IF(OR(B590=0,Allgemeines!$C$12&lt;B590,B590&lt;Allgemeines!$C$12-19),0,I590*1/20)</f>
        <v>0</v>
      </c>
      <c r="M590" s="346">
        <f t="shared" si="61"/>
        <v>0</v>
      </c>
      <c r="N590" s="346">
        <f t="shared" si="62"/>
        <v>0</v>
      </c>
      <c r="O590" s="346">
        <f t="shared" si="63"/>
        <v>0</v>
      </c>
      <c r="P590" s="346">
        <f t="shared" si="64"/>
        <v>0</v>
      </c>
      <c r="Q590" s="346">
        <f t="shared" si="65"/>
        <v>0</v>
      </c>
      <c r="R590" s="346">
        <f t="shared" si="66"/>
        <v>0</v>
      </c>
      <c r="S590" s="346">
        <f t="shared" si="67"/>
        <v>0</v>
      </c>
    </row>
    <row r="591" spans="1:19" x14ac:dyDescent="0.25">
      <c r="A591" s="369"/>
      <c r="B591" s="382"/>
      <c r="C591" s="369"/>
      <c r="D591" s="369"/>
      <c r="E591" s="369"/>
      <c r="F591" s="369"/>
      <c r="G591" s="369"/>
      <c r="H591" s="369"/>
      <c r="I591" s="344">
        <f>IF(B591&gt;Allgemeines!$C$12,0,SUM(C591,E591,G591)-SUM(F591,H591))</f>
        <v>0</v>
      </c>
      <c r="J591" s="346">
        <f>IF(B591&gt;2020,HLOOKUP(Allgemeines!$C$12,$M$32:$S$600,ROW(B591)-31,FALSE)+IF(OR(B591=0,Allgemeines!$C$12&lt;B591),0,I591*1/20),0)</f>
        <v>0</v>
      </c>
      <c r="K591" s="346">
        <f>IF(B591&gt;2020,HLOOKUP(Allgemeines!$C$12,$M$32:$S$600,ROW(B591)-31,FALSE),0)</f>
        <v>0</v>
      </c>
      <c r="L591" s="346">
        <f>+IF(OR(B591=0,Allgemeines!$C$12&lt;B591,B591&lt;Allgemeines!$C$12-19),0,I591*1/20)</f>
        <v>0</v>
      </c>
      <c r="M591" s="346">
        <f t="shared" si="61"/>
        <v>0</v>
      </c>
      <c r="N591" s="346">
        <f t="shared" si="62"/>
        <v>0</v>
      </c>
      <c r="O591" s="346">
        <f t="shared" si="63"/>
        <v>0</v>
      </c>
      <c r="P591" s="346">
        <f t="shared" si="64"/>
        <v>0</v>
      </c>
      <c r="Q591" s="346">
        <f t="shared" si="65"/>
        <v>0</v>
      </c>
      <c r="R591" s="346">
        <f t="shared" si="66"/>
        <v>0</v>
      </c>
      <c r="S591" s="346">
        <f t="shared" si="67"/>
        <v>0</v>
      </c>
    </row>
    <row r="592" spans="1:19" x14ac:dyDescent="0.25">
      <c r="A592" s="369"/>
      <c r="B592" s="382"/>
      <c r="C592" s="369"/>
      <c r="D592" s="369"/>
      <c r="E592" s="369"/>
      <c r="F592" s="369"/>
      <c r="G592" s="369"/>
      <c r="H592" s="369"/>
      <c r="I592" s="344">
        <f>IF(B592&gt;Allgemeines!$C$12,0,SUM(C592,E592,G592)-SUM(F592,H592))</f>
        <v>0</v>
      </c>
      <c r="J592" s="346">
        <f>IF(B592&gt;2020,HLOOKUP(Allgemeines!$C$12,$M$32:$S$600,ROW(B592)-31,FALSE)+IF(OR(B592=0,Allgemeines!$C$12&lt;B592),0,I592*1/20),0)</f>
        <v>0</v>
      </c>
      <c r="K592" s="346">
        <f>IF(B592&gt;2020,HLOOKUP(Allgemeines!$C$12,$M$32:$S$600,ROW(B592)-31,FALSE),0)</f>
        <v>0</v>
      </c>
      <c r="L592" s="346">
        <f>+IF(OR(B592=0,Allgemeines!$C$12&lt;B592,B592&lt;Allgemeines!$C$12-19),0,I592*1/20)</f>
        <v>0</v>
      </c>
      <c r="M592" s="346">
        <f t="shared" si="61"/>
        <v>0</v>
      </c>
      <c r="N592" s="346">
        <f t="shared" si="62"/>
        <v>0</v>
      </c>
      <c r="O592" s="346">
        <f t="shared" si="63"/>
        <v>0</v>
      </c>
      <c r="P592" s="346">
        <f t="shared" si="64"/>
        <v>0</v>
      </c>
      <c r="Q592" s="346">
        <f t="shared" si="65"/>
        <v>0</v>
      </c>
      <c r="R592" s="346">
        <f t="shared" si="66"/>
        <v>0</v>
      </c>
      <c r="S592" s="346">
        <f t="shared" si="67"/>
        <v>0</v>
      </c>
    </row>
    <row r="593" spans="1:19" x14ac:dyDescent="0.25">
      <c r="A593" s="369"/>
      <c r="B593" s="382"/>
      <c r="C593" s="369"/>
      <c r="D593" s="369"/>
      <c r="E593" s="369"/>
      <c r="F593" s="369"/>
      <c r="G593" s="369"/>
      <c r="H593" s="369"/>
      <c r="I593" s="344">
        <f>IF(B593&gt;Allgemeines!$C$12,0,SUM(C593,E593,G593)-SUM(F593,H593))</f>
        <v>0</v>
      </c>
      <c r="J593" s="346">
        <f>IF(B593&gt;2020,HLOOKUP(Allgemeines!$C$12,$M$32:$S$600,ROW(B593)-31,FALSE)+IF(OR(B593=0,Allgemeines!$C$12&lt;B593),0,I593*1/20),0)</f>
        <v>0</v>
      </c>
      <c r="K593" s="346">
        <f>IF(B593&gt;2020,HLOOKUP(Allgemeines!$C$12,$M$32:$S$600,ROW(B593)-31,FALSE),0)</f>
        <v>0</v>
      </c>
      <c r="L593" s="346">
        <f>+IF(OR(B593=0,Allgemeines!$C$12&lt;B593,B593&lt;Allgemeines!$C$12-19),0,I593*1/20)</f>
        <v>0</v>
      </c>
      <c r="M593" s="346">
        <f t="shared" si="61"/>
        <v>0</v>
      </c>
      <c r="N593" s="346">
        <f t="shared" si="62"/>
        <v>0</v>
      </c>
      <c r="O593" s="346">
        <f t="shared" si="63"/>
        <v>0</v>
      </c>
      <c r="P593" s="346">
        <f t="shared" si="64"/>
        <v>0</v>
      </c>
      <c r="Q593" s="346">
        <f t="shared" si="65"/>
        <v>0</v>
      </c>
      <c r="R593" s="346">
        <f t="shared" si="66"/>
        <v>0</v>
      </c>
      <c r="S593" s="346">
        <f t="shared" si="67"/>
        <v>0</v>
      </c>
    </row>
    <row r="594" spans="1:19" x14ac:dyDescent="0.25">
      <c r="A594" s="369"/>
      <c r="B594" s="382"/>
      <c r="C594" s="369"/>
      <c r="D594" s="369"/>
      <c r="E594" s="369"/>
      <c r="F594" s="369"/>
      <c r="G594" s="369"/>
      <c r="H594" s="369"/>
      <c r="I594" s="344">
        <f>IF(B594&gt;Allgemeines!$C$12,0,SUM(C594,E594,G594)-SUM(F594,H594))</f>
        <v>0</v>
      </c>
      <c r="J594" s="346">
        <f>IF(B594&gt;2020,HLOOKUP(Allgemeines!$C$12,$M$32:$S$600,ROW(B594)-31,FALSE)+IF(OR(B594=0,Allgemeines!$C$12&lt;B594),0,I594*1/20),0)</f>
        <v>0</v>
      </c>
      <c r="K594" s="346">
        <f>IF(B594&gt;2020,HLOOKUP(Allgemeines!$C$12,$M$32:$S$600,ROW(B594)-31,FALSE),0)</f>
        <v>0</v>
      </c>
      <c r="L594" s="346">
        <f>+IF(OR(B594=0,Allgemeines!$C$12&lt;B594,B594&lt;Allgemeines!$C$12-19),0,I594*1/20)</f>
        <v>0</v>
      </c>
      <c r="M594" s="346">
        <f t="shared" si="61"/>
        <v>0</v>
      </c>
      <c r="N594" s="346">
        <f t="shared" si="62"/>
        <v>0</v>
      </c>
      <c r="O594" s="346">
        <f t="shared" si="63"/>
        <v>0</v>
      </c>
      <c r="P594" s="346">
        <f t="shared" si="64"/>
        <v>0</v>
      </c>
      <c r="Q594" s="346">
        <f t="shared" si="65"/>
        <v>0</v>
      </c>
      <c r="R594" s="346">
        <f t="shared" si="66"/>
        <v>0</v>
      </c>
      <c r="S594" s="346">
        <f t="shared" si="67"/>
        <v>0</v>
      </c>
    </row>
    <row r="595" spans="1:19" x14ac:dyDescent="0.25">
      <c r="A595" s="369"/>
      <c r="B595" s="382"/>
      <c r="C595" s="369"/>
      <c r="D595" s="369"/>
      <c r="E595" s="369"/>
      <c r="F595" s="369"/>
      <c r="G595" s="369"/>
      <c r="H595" s="369"/>
      <c r="I595" s="344">
        <f>IF(B595&gt;Allgemeines!$C$12,0,SUM(C595,E595,G595)-SUM(F595,H595))</f>
        <v>0</v>
      </c>
      <c r="J595" s="346">
        <f>IF(B595&gt;2020,HLOOKUP(Allgemeines!$C$12,$M$32:$S$600,ROW(B595)-31,FALSE)+IF(OR(B595=0,Allgemeines!$C$12&lt;B595),0,I595*1/20),0)</f>
        <v>0</v>
      </c>
      <c r="K595" s="346">
        <f>IF(B595&gt;2020,HLOOKUP(Allgemeines!$C$12,$M$32:$S$600,ROW(B595)-31,FALSE),0)</f>
        <v>0</v>
      </c>
      <c r="L595" s="346">
        <f>+IF(OR(B595=0,Allgemeines!$C$12&lt;B595,B595&lt;Allgemeines!$C$12-19),0,I595*1/20)</f>
        <v>0</v>
      </c>
      <c r="M595" s="346">
        <f t="shared" si="61"/>
        <v>0</v>
      </c>
      <c r="N595" s="346">
        <f t="shared" si="62"/>
        <v>0</v>
      </c>
      <c r="O595" s="346">
        <f t="shared" si="63"/>
        <v>0</v>
      </c>
      <c r="P595" s="346">
        <f t="shared" si="64"/>
        <v>0</v>
      </c>
      <c r="Q595" s="346">
        <f t="shared" si="65"/>
        <v>0</v>
      </c>
      <c r="R595" s="346">
        <f t="shared" si="66"/>
        <v>0</v>
      </c>
      <c r="S595" s="346">
        <f t="shared" si="67"/>
        <v>0</v>
      </c>
    </row>
    <row r="596" spans="1:19" x14ac:dyDescent="0.25">
      <c r="A596" s="369"/>
      <c r="B596" s="382"/>
      <c r="C596" s="369"/>
      <c r="D596" s="369"/>
      <c r="E596" s="369"/>
      <c r="F596" s="369"/>
      <c r="G596" s="369"/>
      <c r="H596" s="369"/>
      <c r="I596" s="344">
        <f>IF(B596&gt;Allgemeines!$C$12,0,SUM(C596,E596,G596)-SUM(F596,H596))</f>
        <v>0</v>
      </c>
      <c r="J596" s="346">
        <f>IF(B596&gt;2020,HLOOKUP(Allgemeines!$C$12,$M$32:$S$600,ROW(B596)-31,FALSE)+IF(OR(B596=0,Allgemeines!$C$12&lt;B596),0,I596*1/20),0)</f>
        <v>0</v>
      </c>
      <c r="K596" s="346">
        <f>IF(B596&gt;2020,HLOOKUP(Allgemeines!$C$12,$M$32:$S$600,ROW(B596)-31,FALSE),0)</f>
        <v>0</v>
      </c>
      <c r="L596" s="346">
        <f>+IF(OR(B596=0,Allgemeines!$C$12&lt;B596,B596&lt;Allgemeines!$C$12-19),0,I596*1/20)</f>
        <v>0</v>
      </c>
      <c r="M596" s="346">
        <f t="shared" si="61"/>
        <v>0</v>
      </c>
      <c r="N596" s="346">
        <f t="shared" si="62"/>
        <v>0</v>
      </c>
      <c r="O596" s="346">
        <f t="shared" si="63"/>
        <v>0</v>
      </c>
      <c r="P596" s="346">
        <f t="shared" si="64"/>
        <v>0</v>
      </c>
      <c r="Q596" s="346">
        <f t="shared" si="65"/>
        <v>0</v>
      </c>
      <c r="R596" s="346">
        <f t="shared" si="66"/>
        <v>0</v>
      </c>
      <c r="S596" s="346">
        <f t="shared" si="67"/>
        <v>0</v>
      </c>
    </row>
    <row r="597" spans="1:19" x14ac:dyDescent="0.25">
      <c r="A597" s="369"/>
      <c r="B597" s="382"/>
      <c r="C597" s="369"/>
      <c r="D597" s="369"/>
      <c r="E597" s="369"/>
      <c r="F597" s="369"/>
      <c r="G597" s="369"/>
      <c r="H597" s="369"/>
      <c r="I597" s="344">
        <f>IF(B597&gt;Allgemeines!$C$12,0,SUM(C597,E597,G597)-SUM(F597,H597))</f>
        <v>0</v>
      </c>
      <c r="J597" s="346">
        <f>IF(B597&gt;2020,HLOOKUP(Allgemeines!$C$12,$M$32:$S$600,ROW(B597)-31,FALSE)+IF(OR(B597=0,Allgemeines!$C$12&lt;B597),0,I597*1/20),0)</f>
        <v>0</v>
      </c>
      <c r="K597" s="346">
        <f>IF(B597&gt;2020,HLOOKUP(Allgemeines!$C$12,$M$32:$S$600,ROW(B597)-31,FALSE),0)</f>
        <v>0</v>
      </c>
      <c r="L597" s="346">
        <f>+IF(OR(B597=0,Allgemeines!$C$12&lt;B597,B597&lt;Allgemeines!$C$12-19),0,I597*1/20)</f>
        <v>0</v>
      </c>
      <c r="M597" s="346">
        <f t="shared" si="61"/>
        <v>0</v>
      </c>
      <c r="N597" s="346">
        <f t="shared" si="62"/>
        <v>0</v>
      </c>
      <c r="O597" s="346">
        <f t="shared" si="63"/>
        <v>0</v>
      </c>
      <c r="P597" s="346">
        <f t="shared" si="64"/>
        <v>0</v>
      </c>
      <c r="Q597" s="346">
        <f t="shared" si="65"/>
        <v>0</v>
      </c>
      <c r="R597" s="346">
        <f t="shared" si="66"/>
        <v>0</v>
      </c>
      <c r="S597" s="346">
        <f t="shared" si="67"/>
        <v>0</v>
      </c>
    </row>
    <row r="598" spans="1:19" x14ac:dyDescent="0.25">
      <c r="A598" s="369"/>
      <c r="B598" s="382"/>
      <c r="C598" s="369"/>
      <c r="D598" s="369"/>
      <c r="E598" s="369"/>
      <c r="F598" s="369"/>
      <c r="G598" s="369"/>
      <c r="H598" s="369"/>
      <c r="I598" s="344">
        <f>IF(B598&gt;Allgemeines!$C$12,0,SUM(C598,E598,G598)-SUM(F598,H598))</f>
        <v>0</v>
      </c>
      <c r="J598" s="346">
        <f>IF(B598&gt;2020,HLOOKUP(Allgemeines!$C$12,$M$32:$S$600,ROW(B598)-31,FALSE)+IF(OR(B598=0,Allgemeines!$C$12&lt;B598),0,I598*1/20),0)</f>
        <v>0</v>
      </c>
      <c r="K598" s="346">
        <f>IF(B598&gt;2020,HLOOKUP(Allgemeines!$C$12,$M$32:$S$600,ROW(B598)-31,FALSE),0)</f>
        <v>0</v>
      </c>
      <c r="L598" s="346">
        <f>+IF(OR(B598=0,Allgemeines!$C$12&lt;B598,B598&lt;Allgemeines!$C$12-19),0,I598*1/20)</f>
        <v>0</v>
      </c>
      <c r="M598" s="346">
        <f t="shared" si="61"/>
        <v>0</v>
      </c>
      <c r="N598" s="346">
        <f t="shared" si="62"/>
        <v>0</v>
      </c>
      <c r="O598" s="346">
        <f t="shared" si="63"/>
        <v>0</v>
      </c>
      <c r="P598" s="346">
        <f t="shared" si="64"/>
        <v>0</v>
      </c>
      <c r="Q598" s="346">
        <f t="shared" si="65"/>
        <v>0</v>
      </c>
      <c r="R598" s="346">
        <f t="shared" si="66"/>
        <v>0</v>
      </c>
      <c r="S598" s="346">
        <f t="shared" si="67"/>
        <v>0</v>
      </c>
    </row>
    <row r="599" spans="1:19" x14ac:dyDescent="0.25">
      <c r="A599" s="369"/>
      <c r="B599" s="382"/>
      <c r="C599" s="369"/>
      <c r="D599" s="369"/>
      <c r="E599" s="369"/>
      <c r="F599" s="369"/>
      <c r="G599" s="369"/>
      <c r="H599" s="369"/>
      <c r="I599" s="344">
        <f>IF(B599&gt;Allgemeines!$C$12,0,SUM(C599,E599,G599)-SUM(F599,H599))</f>
        <v>0</v>
      </c>
      <c r="J599" s="346">
        <f>IF(B599&gt;2020,HLOOKUP(Allgemeines!$C$12,$M$32:$S$600,ROW(B599)-31,FALSE)+IF(OR(B599=0,Allgemeines!$C$12&lt;B599),0,I599*1/20),0)</f>
        <v>0</v>
      </c>
      <c r="K599" s="346">
        <f>IF(B599&gt;2020,HLOOKUP(Allgemeines!$C$12,$M$32:$S$600,ROW(B599)-31,FALSE),0)</f>
        <v>0</v>
      </c>
      <c r="L599" s="346">
        <f>+IF(OR(B599=0,Allgemeines!$C$12&lt;B599,B599&lt;Allgemeines!$C$12-19),0,I599*1/20)</f>
        <v>0</v>
      </c>
      <c r="M599" s="346">
        <f t="shared" si="61"/>
        <v>0</v>
      </c>
      <c r="N599" s="346">
        <f t="shared" si="62"/>
        <v>0</v>
      </c>
      <c r="O599" s="346">
        <f t="shared" si="63"/>
        <v>0</v>
      </c>
      <c r="P599" s="346">
        <f t="shared" si="64"/>
        <v>0</v>
      </c>
      <c r="Q599" s="346">
        <f t="shared" si="65"/>
        <v>0</v>
      </c>
      <c r="R599" s="346">
        <f t="shared" si="66"/>
        <v>0</v>
      </c>
      <c r="S599" s="346">
        <f t="shared" si="67"/>
        <v>0</v>
      </c>
    </row>
    <row r="600" spans="1:19" x14ac:dyDescent="0.25">
      <c r="A600" s="369"/>
      <c r="B600" s="382"/>
      <c r="C600" s="369"/>
      <c r="D600" s="369"/>
      <c r="E600" s="369"/>
      <c r="F600" s="369"/>
      <c r="G600" s="369"/>
      <c r="H600" s="369"/>
      <c r="I600" s="344">
        <f>IF(B600&gt;Allgemeines!$C$12,0,SUM(C600,E600,G600)-SUM(F600,H600))</f>
        <v>0</v>
      </c>
      <c r="J600" s="346">
        <f>IF(B600&gt;2020,HLOOKUP(Allgemeines!$C$12,$M$32:$S$600,ROW(B600)-31,FALSE)+IF(OR(B600=0,Allgemeines!$C$12&lt;B600),0,I600*1/20),0)</f>
        <v>0</v>
      </c>
      <c r="K600" s="346">
        <f>IF(B600&gt;2020,HLOOKUP(Allgemeines!$C$12,$M$32:$S$600,ROW(B600)-31,FALSE),0)</f>
        <v>0</v>
      </c>
      <c r="L600" s="346">
        <f>+IF(OR(B600=0,Allgemeines!$C$12&lt;B600,B600&lt;Allgemeines!$C$12-19),0,I600*1/20)</f>
        <v>0</v>
      </c>
      <c r="M600" s="346">
        <f t="shared" si="61"/>
        <v>0</v>
      </c>
      <c r="N600" s="346">
        <f t="shared" si="62"/>
        <v>0</v>
      </c>
      <c r="O600" s="346">
        <f t="shared" si="63"/>
        <v>0</v>
      </c>
      <c r="P600" s="346">
        <f t="shared" si="64"/>
        <v>0</v>
      </c>
      <c r="Q600" s="346">
        <f t="shared" si="65"/>
        <v>0</v>
      </c>
      <c r="R600" s="346">
        <f t="shared" si="66"/>
        <v>0</v>
      </c>
      <c r="S600" s="346">
        <f t="shared" si="67"/>
        <v>0</v>
      </c>
    </row>
  </sheetData>
  <sheetProtection formatCells="0" formatColumns="0" formatRows="0"/>
  <mergeCells count="6">
    <mergeCell ref="J31:L31"/>
    <mergeCell ref="M5:O5"/>
    <mergeCell ref="B3:C3"/>
    <mergeCell ref="D3:E3"/>
    <mergeCell ref="B4:C4"/>
    <mergeCell ref="D4:E4"/>
  </mergeCells>
  <dataValidations count="1">
    <dataValidation allowBlank="1" showInputMessage="1" showErrorMessage="1" promptTitle="Zu- und Abgänge" prompt="Netzzugänge bitte mit positivem und -abgänge mit negativem Vorzeichen" sqref="C6:C25 G6:G25 I6:I25 E6:E25" xr:uid="{B50D8303-B472-4C2E-9FE1-C835D6533DEF}"/>
  </dataValidations>
  <printOptions horizontalCentered="1" verticalCentered="1"/>
  <pageMargins left="0.78740157480314965" right="0.78740157480314965" top="0.98425196850393704" bottom="0.98425196850393704" header="0.51181102362204722" footer="0.51181102362204722"/>
  <pageSetup paperSize="9" scale="1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1A4C783A-15A3-438A-94A3-3F2330E4B707}">
          <x14:formula1>
            <xm:f>Listen!$H$2:$H$8</xm:f>
          </x14:formula1>
          <xm:sqref>B34:B600</xm:sqref>
        </x14:dataValidation>
        <x14:dataValidation type="list" allowBlank="1" showInputMessage="1" showErrorMessage="1" xr:uid="{B6F355DF-B979-45A4-8B75-66CFB833EE57}">
          <x14:formula1>
            <xm:f>Allgemeines!$B$23:$B$32</xm:f>
          </x14:formula1>
          <xm:sqref>A34:A600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B223C-86E3-4870-A35C-8142089951D5}">
  <sheetPr>
    <tabColor theme="9" tint="0.39997558519241921"/>
  </sheetPr>
  <dimension ref="A1:AC201"/>
  <sheetViews>
    <sheetView zoomScaleNormal="100" workbookViewId="0">
      <pane ySplit="4" topLeftCell="A171" activePane="bottomLeft" state="frozen"/>
      <selection activeCell="G22" sqref="G22"/>
      <selection pane="bottomLeft" activeCell="G22" sqref="G22"/>
    </sheetView>
  </sheetViews>
  <sheetFormatPr baseColWidth="10" defaultColWidth="11.42578125" defaultRowHeight="15" x14ac:dyDescent="0.25"/>
  <cols>
    <col min="1" max="1" width="11.42578125" style="305" customWidth="1"/>
    <col min="2" max="2" width="63.42578125" style="305" customWidth="1"/>
    <col min="3" max="3" width="12.140625" style="305" customWidth="1"/>
    <col min="4" max="4" width="12.42578125" style="375" bestFit="1" customWidth="1"/>
    <col min="5" max="12" width="17.28515625" style="305" customWidth="1"/>
    <col min="13" max="13" width="14.7109375" style="305" customWidth="1"/>
    <col min="14" max="17" width="17.28515625" style="305" customWidth="1"/>
    <col min="18" max="18" width="27.42578125" style="305" customWidth="1"/>
    <col min="19" max="23" width="17.28515625" style="305" customWidth="1"/>
    <col min="24" max="28" width="11.42578125" style="305"/>
    <col min="29" max="29" width="11.42578125" style="305" customWidth="1"/>
    <col min="30" max="16384" width="11.42578125" style="305"/>
  </cols>
  <sheetData>
    <row r="1" spans="1:29" ht="18.75" x14ac:dyDescent="0.3">
      <c r="A1" s="366" t="s">
        <v>447</v>
      </c>
      <c r="D1" s="305"/>
    </row>
    <row r="2" spans="1:29" x14ac:dyDescent="0.25">
      <c r="A2" s="571"/>
      <c r="B2" s="572"/>
      <c r="C2" s="572"/>
      <c r="D2" s="572"/>
      <c r="E2" s="572"/>
      <c r="F2" s="572"/>
      <c r="G2" s="572"/>
      <c r="H2" s="572"/>
      <c r="I2" s="572"/>
      <c r="J2" s="572"/>
      <c r="K2" s="572"/>
      <c r="L2" s="572"/>
      <c r="M2" s="572"/>
      <c r="N2" s="572"/>
      <c r="O2" s="572"/>
      <c r="P2" s="572"/>
      <c r="Q2" s="572"/>
      <c r="R2" s="572"/>
      <c r="S2" s="572"/>
      <c r="T2" s="572"/>
      <c r="U2" s="572"/>
      <c r="V2" s="572"/>
      <c r="W2" s="573"/>
    </row>
    <row r="3" spans="1:29" ht="18.75" x14ac:dyDescent="0.25">
      <c r="A3" s="574" t="s">
        <v>84</v>
      </c>
      <c r="B3" s="575"/>
      <c r="C3" s="333"/>
      <c r="D3" s="334"/>
      <c r="E3" s="359" t="s">
        <v>306</v>
      </c>
      <c r="F3" s="468"/>
      <c r="G3" s="468"/>
      <c r="H3" s="468"/>
      <c r="I3" s="333"/>
      <c r="J3" s="333"/>
      <c r="K3" s="333"/>
      <c r="L3" s="333"/>
      <c r="M3" s="333"/>
      <c r="N3" s="333"/>
      <c r="O3" s="333"/>
      <c r="P3" s="333"/>
      <c r="Q3" s="333"/>
      <c r="R3" s="333"/>
      <c r="S3" s="333"/>
      <c r="T3" s="333"/>
      <c r="U3" s="333"/>
      <c r="V3" s="333"/>
      <c r="W3" s="334"/>
    </row>
    <row r="4" spans="1:29" ht="133.5" customHeight="1" x14ac:dyDescent="0.25">
      <c r="A4" s="338" t="s">
        <v>68</v>
      </c>
      <c r="B4" s="342" t="s">
        <v>100</v>
      </c>
      <c r="C4" s="342" t="s">
        <v>101</v>
      </c>
      <c r="D4" s="339" t="s">
        <v>89</v>
      </c>
      <c r="E4" s="339" t="s">
        <v>307</v>
      </c>
      <c r="F4" s="339" t="s">
        <v>426</v>
      </c>
      <c r="G4" s="339" t="s">
        <v>427</v>
      </c>
      <c r="H4" s="339" t="s">
        <v>455</v>
      </c>
      <c r="I4" s="339" t="s">
        <v>102</v>
      </c>
      <c r="J4" s="339" t="s">
        <v>103</v>
      </c>
      <c r="K4" s="339" t="s">
        <v>104</v>
      </c>
      <c r="L4" s="339" t="s">
        <v>92</v>
      </c>
      <c r="M4" s="339" t="s">
        <v>93</v>
      </c>
      <c r="N4" s="347" t="str">
        <f>"(Erwartete) historische AK/HK zum Stand 31.12."&amp;Allgemeines!C12</f>
        <v>(Erwartete) historische AK/HK zum Stand 31.12.2024</v>
      </c>
      <c r="O4" s="348" t="s">
        <v>94</v>
      </c>
      <c r="P4" s="348" t="s">
        <v>95</v>
      </c>
      <c r="Q4" s="348" t="s">
        <v>235</v>
      </c>
      <c r="R4" s="348" t="s">
        <v>308</v>
      </c>
      <c r="S4" s="339" t="str">
        <f>"(Erwartete) historische AK/HK zum Stand 31.12."&amp;Allgemeines!C12</f>
        <v>(Erwartete) historische AK/HK zum Stand 31.12.2024</v>
      </c>
      <c r="T4" s="339" t="s">
        <v>105</v>
      </c>
      <c r="U4" s="339" t="str">
        <f>"handelsrechtlicher Wertansatz zum 01.01."&amp;Allgemeines!C12</f>
        <v>handelsrechtlicher Wertansatz zum 01.01.2024</v>
      </c>
      <c r="V4" s="339" t="str">
        <f>"Abschreibungen "&amp;Allgemeines!C12</f>
        <v>Abschreibungen 2024</v>
      </c>
      <c r="W4" s="339" t="str">
        <f>"handelsrechtlicher Wertansatz zum 31.12."&amp;Allgemeines!C12</f>
        <v>handelsrechtlicher Wertansatz zum 31.12.2024</v>
      </c>
    </row>
    <row r="5" spans="1:29" x14ac:dyDescent="0.25">
      <c r="A5" s="369"/>
      <c r="B5" s="369"/>
      <c r="C5" s="369"/>
      <c r="D5" s="370"/>
      <c r="E5" s="369"/>
      <c r="F5" s="369"/>
      <c r="G5" s="369"/>
      <c r="H5" s="384">
        <f>+E5*F5/100</f>
        <v>0</v>
      </c>
      <c r="I5" s="369"/>
      <c r="J5" s="369"/>
      <c r="K5" s="369"/>
      <c r="L5" s="369"/>
      <c r="M5" s="369"/>
      <c r="N5" s="384">
        <f>IF(D5&gt;Allgemeines!$C$12,0,SUM(H5,I5,K5,L5)-SUM(J5,M5))</f>
        <v>0</v>
      </c>
      <c r="O5" s="369"/>
      <c r="P5" s="369"/>
      <c r="Q5" s="369"/>
      <c r="R5" s="369"/>
      <c r="S5" s="344">
        <f>IF(D5&gt;Allgemeines!$C$12,0,SUM(N5)-SUM(O5:R5))</f>
        <v>0</v>
      </c>
      <c r="T5" s="369"/>
      <c r="U5" s="369"/>
      <c r="V5" s="369"/>
      <c r="W5" s="369"/>
      <c r="AC5" s="385" t="str">
        <f t="shared" ref="AC5:AC68" si="0">IF(OR(TRIM(B5)="geleistete Anzahlungen und Anlagen im Bau des Sachanlagevermögens",TRIM(B5)="geleistete Anzahlungen auf immaterielle Vermögensgegenstände"),"Zeitreihe_2","Zeitreihe_1")</f>
        <v>Zeitreihe_1</v>
      </c>
    </row>
    <row r="6" spans="1:29" x14ac:dyDescent="0.25">
      <c r="A6" s="369"/>
      <c r="B6" s="369"/>
      <c r="C6" s="369"/>
      <c r="D6" s="370"/>
      <c r="E6" s="369"/>
      <c r="F6" s="369"/>
      <c r="G6" s="369"/>
      <c r="H6" s="384">
        <f t="shared" ref="H6:H69" si="1">+E6*F6/100</f>
        <v>0</v>
      </c>
      <c r="I6" s="369"/>
      <c r="J6" s="369"/>
      <c r="K6" s="369"/>
      <c r="L6" s="369"/>
      <c r="M6" s="369"/>
      <c r="N6" s="384">
        <f>IF(D6&gt;Allgemeines!$C$12,0,SUM(H6,I6,K6,L6)-SUM(J6,M6))</f>
        <v>0</v>
      </c>
      <c r="O6" s="369"/>
      <c r="P6" s="369"/>
      <c r="Q6" s="369"/>
      <c r="R6" s="369"/>
      <c r="S6" s="344">
        <f>IF(D6&gt;Allgemeines!$C$12,0,SUM(N6)-SUM(O6:R6))</f>
        <v>0</v>
      </c>
      <c r="T6" s="369"/>
      <c r="U6" s="369"/>
      <c r="V6" s="369"/>
      <c r="W6" s="369"/>
      <c r="AC6" s="385" t="str">
        <f t="shared" si="0"/>
        <v>Zeitreihe_1</v>
      </c>
    </row>
    <row r="7" spans="1:29" x14ac:dyDescent="0.25">
      <c r="A7" s="369"/>
      <c r="B7" s="369"/>
      <c r="C7" s="369"/>
      <c r="D7" s="370"/>
      <c r="E7" s="369"/>
      <c r="F7" s="369"/>
      <c r="G7" s="369"/>
      <c r="H7" s="384">
        <f t="shared" si="1"/>
        <v>0</v>
      </c>
      <c r="I7" s="369"/>
      <c r="J7" s="369"/>
      <c r="K7" s="369"/>
      <c r="L7" s="369"/>
      <c r="M7" s="369"/>
      <c r="N7" s="384">
        <f>IF(D7&gt;Allgemeines!$C$12,0,SUM(H7,I7,K7,L7)-SUM(J7,M7))</f>
        <v>0</v>
      </c>
      <c r="O7" s="369"/>
      <c r="P7" s="369"/>
      <c r="Q7" s="369"/>
      <c r="R7" s="369"/>
      <c r="S7" s="344">
        <f>IF(D7&gt;Allgemeines!$C$12,0,SUM(N7)-SUM(O7:R7))</f>
        <v>0</v>
      </c>
      <c r="T7" s="369"/>
      <c r="U7" s="369"/>
      <c r="V7" s="369"/>
      <c r="W7" s="369"/>
      <c r="AC7" s="385" t="str">
        <f t="shared" si="0"/>
        <v>Zeitreihe_1</v>
      </c>
    </row>
    <row r="8" spans="1:29" x14ac:dyDescent="0.25">
      <c r="A8" s="369"/>
      <c r="B8" s="369"/>
      <c r="C8" s="369"/>
      <c r="D8" s="370"/>
      <c r="E8" s="369"/>
      <c r="F8" s="369"/>
      <c r="G8" s="369"/>
      <c r="H8" s="384">
        <f t="shared" si="1"/>
        <v>0</v>
      </c>
      <c r="I8" s="369"/>
      <c r="J8" s="369"/>
      <c r="K8" s="369"/>
      <c r="L8" s="369"/>
      <c r="M8" s="369"/>
      <c r="N8" s="384">
        <f>IF(D8&gt;Allgemeines!$C$12,0,SUM(H8,I8,K8,L8)-SUM(J8,M8))</f>
        <v>0</v>
      </c>
      <c r="O8" s="369"/>
      <c r="P8" s="369"/>
      <c r="Q8" s="369"/>
      <c r="R8" s="369"/>
      <c r="S8" s="344">
        <f>IF(D8&gt;Allgemeines!$C$12,0,SUM(N8)-SUM(O8:R8))</f>
        <v>0</v>
      </c>
      <c r="T8" s="369"/>
      <c r="U8" s="369"/>
      <c r="V8" s="369"/>
      <c r="W8" s="369"/>
      <c r="AC8" s="385" t="str">
        <f t="shared" si="0"/>
        <v>Zeitreihe_1</v>
      </c>
    </row>
    <row r="9" spans="1:29" x14ac:dyDescent="0.25">
      <c r="A9" s="369"/>
      <c r="B9" s="369"/>
      <c r="C9" s="369"/>
      <c r="D9" s="370"/>
      <c r="E9" s="369"/>
      <c r="F9" s="369"/>
      <c r="G9" s="369"/>
      <c r="H9" s="384">
        <f t="shared" si="1"/>
        <v>0</v>
      </c>
      <c r="I9" s="369"/>
      <c r="J9" s="369"/>
      <c r="K9" s="369"/>
      <c r="L9" s="369"/>
      <c r="M9" s="369"/>
      <c r="N9" s="384">
        <f>IF(D9&gt;Allgemeines!$C$12,0,SUM(H9,I9,K9,L9)-SUM(J9,M9))</f>
        <v>0</v>
      </c>
      <c r="O9" s="369"/>
      <c r="P9" s="369"/>
      <c r="Q9" s="369"/>
      <c r="R9" s="369"/>
      <c r="S9" s="344">
        <f>IF(D9&gt;Allgemeines!$C$12,0,SUM(N9)-SUM(O9:R9))</f>
        <v>0</v>
      </c>
      <c r="T9" s="369"/>
      <c r="U9" s="369"/>
      <c r="V9" s="369"/>
      <c r="W9" s="369"/>
      <c r="AC9" s="385" t="str">
        <f t="shared" si="0"/>
        <v>Zeitreihe_1</v>
      </c>
    </row>
    <row r="10" spans="1:29" x14ac:dyDescent="0.25">
      <c r="A10" s="369"/>
      <c r="B10" s="369"/>
      <c r="C10" s="369"/>
      <c r="D10" s="370"/>
      <c r="E10" s="369"/>
      <c r="F10" s="369"/>
      <c r="G10" s="369"/>
      <c r="H10" s="384">
        <f t="shared" si="1"/>
        <v>0</v>
      </c>
      <c r="I10" s="369"/>
      <c r="J10" s="369"/>
      <c r="K10" s="369"/>
      <c r="L10" s="369"/>
      <c r="M10" s="369"/>
      <c r="N10" s="384">
        <f>IF(D10&gt;Allgemeines!$C$12,0,SUM(H10,I10,K10,L10)-SUM(J10,M10))</f>
        <v>0</v>
      </c>
      <c r="O10" s="369"/>
      <c r="P10" s="369"/>
      <c r="Q10" s="369"/>
      <c r="R10" s="369"/>
      <c r="S10" s="344">
        <f>IF(D10&gt;Allgemeines!$C$12,0,SUM(N10)-SUM(O10:R10))</f>
        <v>0</v>
      </c>
      <c r="T10" s="369"/>
      <c r="U10" s="369"/>
      <c r="V10" s="369"/>
      <c r="W10" s="369"/>
      <c r="AC10" s="385" t="str">
        <f t="shared" si="0"/>
        <v>Zeitreihe_1</v>
      </c>
    </row>
    <row r="11" spans="1:29" x14ac:dyDescent="0.25">
      <c r="A11" s="369"/>
      <c r="B11" s="369"/>
      <c r="C11" s="369"/>
      <c r="D11" s="370"/>
      <c r="E11" s="369"/>
      <c r="F11" s="369"/>
      <c r="G11" s="369"/>
      <c r="H11" s="384">
        <f t="shared" si="1"/>
        <v>0</v>
      </c>
      <c r="I11" s="369"/>
      <c r="J11" s="369"/>
      <c r="K11" s="369"/>
      <c r="L11" s="369"/>
      <c r="M11" s="369"/>
      <c r="N11" s="384">
        <f>IF(D11&gt;Allgemeines!$C$12,0,SUM(H11,I11,K11,L11)-SUM(J11,M11))</f>
        <v>0</v>
      </c>
      <c r="O11" s="369"/>
      <c r="P11" s="369"/>
      <c r="Q11" s="369"/>
      <c r="R11" s="369"/>
      <c r="S11" s="344">
        <f>IF(D11&gt;Allgemeines!$C$12,0,SUM(N11)-SUM(O11:R11))</f>
        <v>0</v>
      </c>
      <c r="T11" s="369"/>
      <c r="U11" s="369"/>
      <c r="V11" s="369"/>
      <c r="W11" s="369"/>
      <c r="AC11" s="385" t="str">
        <f t="shared" si="0"/>
        <v>Zeitreihe_1</v>
      </c>
    </row>
    <row r="12" spans="1:29" x14ac:dyDescent="0.25">
      <c r="A12" s="369"/>
      <c r="B12" s="369"/>
      <c r="C12" s="369"/>
      <c r="D12" s="370"/>
      <c r="E12" s="369"/>
      <c r="F12" s="369"/>
      <c r="G12" s="369"/>
      <c r="H12" s="384">
        <f t="shared" si="1"/>
        <v>0</v>
      </c>
      <c r="I12" s="369"/>
      <c r="J12" s="369"/>
      <c r="K12" s="369"/>
      <c r="L12" s="369"/>
      <c r="M12" s="369"/>
      <c r="N12" s="384">
        <f>IF(D12&gt;Allgemeines!$C$12,0,SUM(H12,I12,K12,L12)-SUM(J12,M12))</f>
        <v>0</v>
      </c>
      <c r="O12" s="369"/>
      <c r="P12" s="369"/>
      <c r="Q12" s="369"/>
      <c r="R12" s="369"/>
      <c r="S12" s="344">
        <f>IF(D12&gt;Allgemeines!$C$12,0,SUM(N12)-SUM(O12:R12))</f>
        <v>0</v>
      </c>
      <c r="T12" s="369"/>
      <c r="U12" s="369"/>
      <c r="V12" s="369"/>
      <c r="W12" s="369"/>
      <c r="AC12" s="385" t="str">
        <f t="shared" si="0"/>
        <v>Zeitreihe_1</v>
      </c>
    </row>
    <row r="13" spans="1:29" x14ac:dyDescent="0.25">
      <c r="A13" s="369"/>
      <c r="B13" s="369"/>
      <c r="C13" s="369"/>
      <c r="D13" s="370"/>
      <c r="E13" s="369"/>
      <c r="F13" s="369"/>
      <c r="G13" s="369"/>
      <c r="H13" s="384">
        <f t="shared" si="1"/>
        <v>0</v>
      </c>
      <c r="I13" s="369"/>
      <c r="J13" s="369"/>
      <c r="K13" s="369"/>
      <c r="L13" s="369"/>
      <c r="M13" s="369"/>
      <c r="N13" s="384">
        <f>IF(D13&gt;Allgemeines!$C$12,0,SUM(H13,I13,K13,L13)-SUM(J13,M13))</f>
        <v>0</v>
      </c>
      <c r="O13" s="369"/>
      <c r="P13" s="369"/>
      <c r="Q13" s="369"/>
      <c r="R13" s="369"/>
      <c r="S13" s="344">
        <f>IF(D13&gt;Allgemeines!$C$12,0,SUM(N13)-SUM(O13:R13))</f>
        <v>0</v>
      </c>
      <c r="T13" s="369"/>
      <c r="U13" s="369"/>
      <c r="V13" s="369"/>
      <c r="W13" s="369"/>
      <c r="AC13" s="385" t="str">
        <f t="shared" si="0"/>
        <v>Zeitreihe_1</v>
      </c>
    </row>
    <row r="14" spans="1:29" x14ac:dyDescent="0.25">
      <c r="A14" s="369"/>
      <c r="B14" s="369"/>
      <c r="C14" s="369"/>
      <c r="D14" s="370"/>
      <c r="E14" s="369"/>
      <c r="F14" s="369"/>
      <c r="G14" s="369"/>
      <c r="H14" s="384">
        <f t="shared" si="1"/>
        <v>0</v>
      </c>
      <c r="I14" s="369"/>
      <c r="J14" s="369"/>
      <c r="K14" s="369"/>
      <c r="L14" s="369"/>
      <c r="M14" s="369"/>
      <c r="N14" s="384">
        <f>IF(D14&gt;Allgemeines!$C$12,0,SUM(H14,I14,K14,L14)-SUM(J14,M14))</f>
        <v>0</v>
      </c>
      <c r="O14" s="369"/>
      <c r="P14" s="369"/>
      <c r="Q14" s="369"/>
      <c r="R14" s="369"/>
      <c r="S14" s="344">
        <f>IF(D14&gt;Allgemeines!$C$12,0,SUM(N14)-SUM(O14:R14))</f>
        <v>0</v>
      </c>
      <c r="T14" s="369"/>
      <c r="U14" s="369"/>
      <c r="V14" s="369"/>
      <c r="W14" s="369"/>
      <c r="AC14" s="385" t="str">
        <f t="shared" si="0"/>
        <v>Zeitreihe_1</v>
      </c>
    </row>
    <row r="15" spans="1:29" x14ac:dyDescent="0.25">
      <c r="A15" s="369"/>
      <c r="B15" s="369"/>
      <c r="C15" s="369"/>
      <c r="D15" s="370"/>
      <c r="E15" s="369"/>
      <c r="F15" s="369"/>
      <c r="G15" s="369"/>
      <c r="H15" s="384">
        <f t="shared" si="1"/>
        <v>0</v>
      </c>
      <c r="I15" s="369"/>
      <c r="J15" s="369"/>
      <c r="K15" s="369"/>
      <c r="L15" s="369"/>
      <c r="M15" s="369"/>
      <c r="N15" s="384">
        <f>IF(D15&gt;Allgemeines!$C$12,0,SUM(H15,I15,K15,L15)-SUM(J15,M15))</f>
        <v>0</v>
      </c>
      <c r="O15" s="369"/>
      <c r="P15" s="369"/>
      <c r="Q15" s="369"/>
      <c r="R15" s="369"/>
      <c r="S15" s="344">
        <f>IF(D15&gt;Allgemeines!$C$12,0,SUM(N15)-SUM(O15:R15))</f>
        <v>0</v>
      </c>
      <c r="T15" s="369"/>
      <c r="U15" s="369"/>
      <c r="V15" s="369"/>
      <c r="W15" s="369"/>
      <c r="AC15" s="385" t="str">
        <f t="shared" si="0"/>
        <v>Zeitreihe_1</v>
      </c>
    </row>
    <row r="16" spans="1:29" x14ac:dyDescent="0.25">
      <c r="A16" s="369"/>
      <c r="B16" s="369"/>
      <c r="C16" s="369"/>
      <c r="D16" s="370"/>
      <c r="E16" s="369"/>
      <c r="F16" s="369"/>
      <c r="G16" s="369"/>
      <c r="H16" s="384">
        <f t="shared" si="1"/>
        <v>0</v>
      </c>
      <c r="I16" s="369"/>
      <c r="J16" s="369"/>
      <c r="K16" s="369"/>
      <c r="L16" s="369"/>
      <c r="M16" s="369"/>
      <c r="N16" s="384">
        <f>IF(D16&gt;Allgemeines!$C$12,0,SUM(H16,I16,K16,L16)-SUM(J16,M16))</f>
        <v>0</v>
      </c>
      <c r="O16" s="369"/>
      <c r="P16" s="369"/>
      <c r="Q16" s="369"/>
      <c r="R16" s="369"/>
      <c r="S16" s="344">
        <f>IF(D16&gt;Allgemeines!$C$12,0,SUM(N16)-SUM(O16:R16))</f>
        <v>0</v>
      </c>
      <c r="T16" s="369"/>
      <c r="U16" s="369"/>
      <c r="V16" s="369"/>
      <c r="W16" s="369"/>
      <c r="AC16" s="385" t="str">
        <f t="shared" si="0"/>
        <v>Zeitreihe_1</v>
      </c>
    </row>
    <row r="17" spans="1:29" x14ac:dyDescent="0.25">
      <c r="A17" s="369"/>
      <c r="B17" s="369"/>
      <c r="C17" s="369"/>
      <c r="D17" s="370"/>
      <c r="E17" s="369"/>
      <c r="F17" s="369"/>
      <c r="G17" s="369"/>
      <c r="H17" s="384">
        <f t="shared" si="1"/>
        <v>0</v>
      </c>
      <c r="I17" s="369"/>
      <c r="J17" s="369"/>
      <c r="K17" s="369"/>
      <c r="L17" s="369"/>
      <c r="M17" s="369"/>
      <c r="N17" s="384">
        <f>IF(D17&gt;Allgemeines!$C$12,0,SUM(H17,I17,K17,L17)-SUM(J17,M17))</f>
        <v>0</v>
      </c>
      <c r="O17" s="369"/>
      <c r="P17" s="369"/>
      <c r="Q17" s="369"/>
      <c r="R17" s="369"/>
      <c r="S17" s="344">
        <f>IF(D17&gt;Allgemeines!$C$12,0,SUM(N17)-SUM(O17:R17))</f>
        <v>0</v>
      </c>
      <c r="T17" s="369"/>
      <c r="U17" s="369"/>
      <c r="V17" s="369"/>
      <c r="W17" s="369"/>
      <c r="AC17" s="385" t="str">
        <f t="shared" si="0"/>
        <v>Zeitreihe_1</v>
      </c>
    </row>
    <row r="18" spans="1:29" x14ac:dyDescent="0.25">
      <c r="A18" s="369"/>
      <c r="B18" s="369"/>
      <c r="C18" s="369"/>
      <c r="D18" s="370"/>
      <c r="E18" s="369"/>
      <c r="F18" s="369"/>
      <c r="G18" s="369"/>
      <c r="H18" s="384">
        <f t="shared" si="1"/>
        <v>0</v>
      </c>
      <c r="I18" s="369"/>
      <c r="J18" s="369"/>
      <c r="K18" s="369"/>
      <c r="L18" s="369"/>
      <c r="M18" s="369"/>
      <c r="N18" s="384">
        <f>IF(D18&gt;Allgemeines!$C$12,0,SUM(H18,I18,K18,L18)-SUM(J18,M18))</f>
        <v>0</v>
      </c>
      <c r="O18" s="369"/>
      <c r="P18" s="369"/>
      <c r="Q18" s="369"/>
      <c r="R18" s="369"/>
      <c r="S18" s="344">
        <f>IF(D18&gt;Allgemeines!$C$12,0,SUM(N18)-SUM(O18:R18))</f>
        <v>0</v>
      </c>
      <c r="T18" s="369"/>
      <c r="U18" s="369"/>
      <c r="V18" s="369"/>
      <c r="W18" s="369"/>
      <c r="AC18" s="385" t="str">
        <f t="shared" si="0"/>
        <v>Zeitreihe_1</v>
      </c>
    </row>
    <row r="19" spans="1:29" x14ac:dyDescent="0.25">
      <c r="A19" s="369"/>
      <c r="B19" s="369"/>
      <c r="C19" s="369"/>
      <c r="D19" s="370"/>
      <c r="E19" s="369"/>
      <c r="F19" s="369"/>
      <c r="G19" s="369"/>
      <c r="H19" s="384">
        <f t="shared" si="1"/>
        <v>0</v>
      </c>
      <c r="I19" s="369"/>
      <c r="J19" s="369"/>
      <c r="K19" s="369"/>
      <c r="L19" s="369"/>
      <c r="M19" s="369"/>
      <c r="N19" s="384">
        <f>IF(D19&gt;Allgemeines!$C$12,0,SUM(H19,I19,K19,L19)-SUM(J19,M19))</f>
        <v>0</v>
      </c>
      <c r="O19" s="369"/>
      <c r="P19" s="369"/>
      <c r="Q19" s="369"/>
      <c r="R19" s="369"/>
      <c r="S19" s="344">
        <f>IF(D19&gt;Allgemeines!$C$12,0,SUM(N19)-SUM(O19:R19))</f>
        <v>0</v>
      </c>
      <c r="T19" s="369"/>
      <c r="U19" s="369"/>
      <c r="V19" s="369"/>
      <c r="W19" s="369"/>
      <c r="AC19" s="385" t="str">
        <f t="shared" si="0"/>
        <v>Zeitreihe_1</v>
      </c>
    </row>
    <row r="20" spans="1:29" x14ac:dyDescent="0.25">
      <c r="A20" s="369"/>
      <c r="B20" s="369"/>
      <c r="C20" s="369"/>
      <c r="D20" s="370"/>
      <c r="E20" s="369"/>
      <c r="F20" s="369"/>
      <c r="G20" s="369"/>
      <c r="H20" s="384">
        <f t="shared" si="1"/>
        <v>0</v>
      </c>
      <c r="I20" s="369"/>
      <c r="J20" s="369"/>
      <c r="K20" s="369"/>
      <c r="L20" s="369"/>
      <c r="M20" s="369"/>
      <c r="N20" s="384">
        <f>IF(D20&gt;Allgemeines!$C$12,0,SUM(H20,I20,K20,L20)-SUM(J20,M20))</f>
        <v>0</v>
      </c>
      <c r="O20" s="369"/>
      <c r="P20" s="369"/>
      <c r="Q20" s="369"/>
      <c r="R20" s="369"/>
      <c r="S20" s="344">
        <f>IF(D20&gt;Allgemeines!$C$12,0,SUM(N20)-SUM(O20:R20))</f>
        <v>0</v>
      </c>
      <c r="T20" s="369"/>
      <c r="U20" s="369"/>
      <c r="V20" s="369"/>
      <c r="W20" s="369"/>
      <c r="AC20" s="385" t="str">
        <f t="shared" si="0"/>
        <v>Zeitreihe_1</v>
      </c>
    </row>
    <row r="21" spans="1:29" x14ac:dyDescent="0.25">
      <c r="A21" s="369"/>
      <c r="B21" s="369"/>
      <c r="C21" s="369"/>
      <c r="D21" s="370"/>
      <c r="E21" s="369"/>
      <c r="F21" s="369"/>
      <c r="G21" s="369"/>
      <c r="H21" s="384">
        <f t="shared" si="1"/>
        <v>0</v>
      </c>
      <c r="I21" s="369"/>
      <c r="J21" s="369"/>
      <c r="K21" s="369"/>
      <c r="L21" s="369"/>
      <c r="M21" s="369"/>
      <c r="N21" s="384">
        <f>IF(D21&gt;Allgemeines!$C$12,0,SUM(H21,I21,K21,L21)-SUM(J21,M21))</f>
        <v>0</v>
      </c>
      <c r="O21" s="369"/>
      <c r="P21" s="369"/>
      <c r="Q21" s="369"/>
      <c r="R21" s="369"/>
      <c r="S21" s="344">
        <f>IF(D21&gt;Allgemeines!$C$12,0,SUM(N21)-SUM(O21:R21))</f>
        <v>0</v>
      </c>
      <c r="T21" s="369"/>
      <c r="U21" s="369"/>
      <c r="V21" s="369"/>
      <c r="W21" s="369"/>
      <c r="AC21" s="385" t="str">
        <f t="shared" si="0"/>
        <v>Zeitreihe_1</v>
      </c>
    </row>
    <row r="22" spans="1:29" x14ac:dyDescent="0.25">
      <c r="A22" s="369"/>
      <c r="B22" s="369"/>
      <c r="C22" s="369"/>
      <c r="D22" s="370"/>
      <c r="E22" s="369"/>
      <c r="F22" s="369"/>
      <c r="G22" s="369"/>
      <c r="H22" s="384">
        <f t="shared" si="1"/>
        <v>0</v>
      </c>
      <c r="I22" s="369"/>
      <c r="J22" s="369"/>
      <c r="K22" s="369"/>
      <c r="L22" s="369"/>
      <c r="M22" s="369"/>
      <c r="N22" s="384">
        <f>IF(D22&gt;Allgemeines!$C$12,0,SUM(H22,I22,K22,L22)-SUM(J22,M22))</f>
        <v>0</v>
      </c>
      <c r="O22" s="369"/>
      <c r="P22" s="369"/>
      <c r="Q22" s="369"/>
      <c r="R22" s="369"/>
      <c r="S22" s="344">
        <f>IF(D22&gt;Allgemeines!$C$12,0,SUM(N22)-SUM(O22:R22))</f>
        <v>0</v>
      </c>
      <c r="T22" s="369"/>
      <c r="U22" s="369"/>
      <c r="V22" s="369"/>
      <c r="W22" s="369"/>
      <c r="AC22" s="385" t="str">
        <f t="shared" si="0"/>
        <v>Zeitreihe_1</v>
      </c>
    </row>
    <row r="23" spans="1:29" x14ac:dyDescent="0.25">
      <c r="A23" s="369"/>
      <c r="B23" s="369"/>
      <c r="C23" s="369"/>
      <c r="D23" s="370"/>
      <c r="E23" s="369"/>
      <c r="F23" s="369"/>
      <c r="G23" s="369"/>
      <c r="H23" s="384">
        <f t="shared" si="1"/>
        <v>0</v>
      </c>
      <c r="I23" s="369"/>
      <c r="J23" s="369"/>
      <c r="K23" s="369"/>
      <c r="L23" s="369"/>
      <c r="M23" s="369"/>
      <c r="N23" s="384">
        <f>IF(D23&gt;Allgemeines!$C$12,0,SUM(H23,I23,K23,L23)-SUM(J23,M23))</f>
        <v>0</v>
      </c>
      <c r="O23" s="369"/>
      <c r="P23" s="369"/>
      <c r="Q23" s="369"/>
      <c r="R23" s="369"/>
      <c r="S23" s="344">
        <f>IF(D23&gt;Allgemeines!$C$12,0,SUM(N23)-SUM(O23:R23))</f>
        <v>0</v>
      </c>
      <c r="T23" s="369"/>
      <c r="U23" s="369"/>
      <c r="V23" s="369"/>
      <c r="W23" s="369"/>
      <c r="AC23" s="385" t="str">
        <f t="shared" si="0"/>
        <v>Zeitreihe_1</v>
      </c>
    </row>
    <row r="24" spans="1:29" x14ac:dyDescent="0.25">
      <c r="A24" s="369"/>
      <c r="B24" s="369"/>
      <c r="C24" s="369"/>
      <c r="D24" s="370"/>
      <c r="E24" s="369"/>
      <c r="F24" s="369"/>
      <c r="G24" s="369"/>
      <c r="H24" s="384">
        <f t="shared" si="1"/>
        <v>0</v>
      </c>
      <c r="I24" s="369"/>
      <c r="J24" s="369"/>
      <c r="K24" s="369"/>
      <c r="L24" s="369"/>
      <c r="M24" s="369"/>
      <c r="N24" s="384">
        <f>IF(D24&gt;Allgemeines!$C$12,0,SUM(H24,I24,K24,L24)-SUM(J24,M24))</f>
        <v>0</v>
      </c>
      <c r="O24" s="369"/>
      <c r="P24" s="369"/>
      <c r="Q24" s="369"/>
      <c r="R24" s="369"/>
      <c r="S24" s="344">
        <f>IF(D24&gt;Allgemeines!$C$12,0,SUM(N24)-SUM(O24:R24))</f>
        <v>0</v>
      </c>
      <c r="T24" s="369"/>
      <c r="U24" s="369"/>
      <c r="V24" s="369"/>
      <c r="W24" s="369"/>
      <c r="AC24" s="385" t="str">
        <f t="shared" si="0"/>
        <v>Zeitreihe_1</v>
      </c>
    </row>
    <row r="25" spans="1:29" x14ac:dyDescent="0.25">
      <c r="A25" s="369"/>
      <c r="B25" s="369"/>
      <c r="C25" s="369"/>
      <c r="D25" s="370"/>
      <c r="E25" s="369"/>
      <c r="F25" s="369"/>
      <c r="G25" s="369"/>
      <c r="H25" s="384">
        <f t="shared" si="1"/>
        <v>0</v>
      </c>
      <c r="I25" s="369"/>
      <c r="J25" s="369"/>
      <c r="K25" s="369"/>
      <c r="L25" s="369"/>
      <c r="M25" s="369"/>
      <c r="N25" s="384">
        <f>IF(D25&gt;Allgemeines!$C$12,0,SUM(H25,I25,K25,L25)-SUM(J25,M25))</f>
        <v>0</v>
      </c>
      <c r="O25" s="369"/>
      <c r="P25" s="369"/>
      <c r="Q25" s="369"/>
      <c r="R25" s="369"/>
      <c r="S25" s="344">
        <f>IF(D25&gt;Allgemeines!$C$12,0,SUM(N25)-SUM(O25:R25))</f>
        <v>0</v>
      </c>
      <c r="T25" s="369"/>
      <c r="U25" s="369"/>
      <c r="V25" s="369"/>
      <c r="W25" s="369"/>
      <c r="AC25" s="385" t="str">
        <f t="shared" si="0"/>
        <v>Zeitreihe_1</v>
      </c>
    </row>
    <row r="26" spans="1:29" x14ac:dyDescent="0.25">
      <c r="A26" s="369"/>
      <c r="B26" s="369"/>
      <c r="C26" s="369"/>
      <c r="D26" s="370"/>
      <c r="E26" s="369"/>
      <c r="F26" s="369"/>
      <c r="G26" s="369"/>
      <c r="H26" s="384">
        <f t="shared" si="1"/>
        <v>0</v>
      </c>
      <c r="I26" s="369"/>
      <c r="J26" s="369"/>
      <c r="K26" s="369"/>
      <c r="L26" s="369"/>
      <c r="M26" s="369"/>
      <c r="N26" s="384">
        <f>IF(D26&gt;Allgemeines!$C$12,0,SUM(H26,I26,K26,L26)-SUM(J26,M26))</f>
        <v>0</v>
      </c>
      <c r="O26" s="369"/>
      <c r="P26" s="369"/>
      <c r="Q26" s="369"/>
      <c r="R26" s="369"/>
      <c r="S26" s="344">
        <f>IF(D26&gt;Allgemeines!$C$12,0,SUM(N26)-SUM(O26:R26))</f>
        <v>0</v>
      </c>
      <c r="T26" s="369"/>
      <c r="U26" s="369"/>
      <c r="V26" s="369"/>
      <c r="W26" s="369"/>
      <c r="AC26" s="385" t="str">
        <f t="shared" si="0"/>
        <v>Zeitreihe_1</v>
      </c>
    </row>
    <row r="27" spans="1:29" x14ac:dyDescent="0.25">
      <c r="A27" s="369"/>
      <c r="B27" s="369"/>
      <c r="C27" s="369"/>
      <c r="D27" s="370"/>
      <c r="E27" s="369"/>
      <c r="F27" s="369"/>
      <c r="G27" s="369"/>
      <c r="H27" s="384">
        <f t="shared" si="1"/>
        <v>0</v>
      </c>
      <c r="I27" s="369"/>
      <c r="J27" s="369"/>
      <c r="K27" s="369"/>
      <c r="L27" s="369"/>
      <c r="M27" s="369"/>
      <c r="N27" s="384">
        <f>IF(D27&gt;Allgemeines!$C$12,0,SUM(H27,I27,K27,L27)-SUM(J27,M27))</f>
        <v>0</v>
      </c>
      <c r="O27" s="369"/>
      <c r="P27" s="369"/>
      <c r="Q27" s="369"/>
      <c r="R27" s="369"/>
      <c r="S27" s="344">
        <f>IF(D27&gt;Allgemeines!$C$12,0,SUM(N27)-SUM(O27:R27))</f>
        <v>0</v>
      </c>
      <c r="T27" s="369"/>
      <c r="U27" s="369"/>
      <c r="V27" s="369"/>
      <c r="W27" s="369"/>
      <c r="AC27" s="385" t="str">
        <f t="shared" si="0"/>
        <v>Zeitreihe_1</v>
      </c>
    </row>
    <row r="28" spans="1:29" x14ac:dyDescent="0.25">
      <c r="A28" s="369"/>
      <c r="B28" s="369"/>
      <c r="C28" s="369"/>
      <c r="D28" s="370"/>
      <c r="E28" s="369"/>
      <c r="F28" s="369"/>
      <c r="G28" s="369"/>
      <c r="H28" s="384">
        <f t="shared" si="1"/>
        <v>0</v>
      </c>
      <c r="I28" s="369"/>
      <c r="J28" s="369"/>
      <c r="K28" s="369"/>
      <c r="L28" s="369"/>
      <c r="M28" s="369"/>
      <c r="N28" s="384">
        <f>IF(D28&gt;Allgemeines!$C$12,0,SUM(H28,I28,K28,L28)-SUM(J28,M28))</f>
        <v>0</v>
      </c>
      <c r="O28" s="369"/>
      <c r="P28" s="369"/>
      <c r="Q28" s="369"/>
      <c r="R28" s="369"/>
      <c r="S28" s="344">
        <f>IF(D28&gt;Allgemeines!$C$12,0,SUM(N28)-SUM(O28:R28))</f>
        <v>0</v>
      </c>
      <c r="T28" s="369"/>
      <c r="U28" s="369"/>
      <c r="V28" s="369"/>
      <c r="W28" s="369"/>
      <c r="AC28" s="385" t="str">
        <f t="shared" si="0"/>
        <v>Zeitreihe_1</v>
      </c>
    </row>
    <row r="29" spans="1:29" x14ac:dyDescent="0.25">
      <c r="A29" s="369"/>
      <c r="B29" s="369"/>
      <c r="C29" s="369"/>
      <c r="D29" s="370"/>
      <c r="E29" s="369"/>
      <c r="F29" s="369"/>
      <c r="G29" s="369"/>
      <c r="H29" s="384">
        <f t="shared" si="1"/>
        <v>0</v>
      </c>
      <c r="I29" s="369"/>
      <c r="J29" s="369"/>
      <c r="K29" s="369"/>
      <c r="L29" s="369"/>
      <c r="M29" s="369"/>
      <c r="N29" s="384">
        <f>IF(D29&gt;Allgemeines!$C$12,0,SUM(H29,I29,K29,L29)-SUM(J29,M29))</f>
        <v>0</v>
      </c>
      <c r="O29" s="369"/>
      <c r="P29" s="369"/>
      <c r="Q29" s="369"/>
      <c r="R29" s="369"/>
      <c r="S29" s="344">
        <f>IF(D29&gt;Allgemeines!$C$12,0,SUM(N29)-SUM(O29:R29))</f>
        <v>0</v>
      </c>
      <c r="T29" s="369"/>
      <c r="U29" s="369"/>
      <c r="V29" s="369"/>
      <c r="W29" s="369"/>
      <c r="AC29" s="385" t="str">
        <f t="shared" si="0"/>
        <v>Zeitreihe_1</v>
      </c>
    </row>
    <row r="30" spans="1:29" x14ac:dyDescent="0.25">
      <c r="A30" s="369"/>
      <c r="B30" s="369"/>
      <c r="C30" s="369"/>
      <c r="D30" s="370"/>
      <c r="E30" s="369"/>
      <c r="F30" s="369"/>
      <c r="G30" s="369"/>
      <c r="H30" s="384">
        <f t="shared" si="1"/>
        <v>0</v>
      </c>
      <c r="I30" s="369"/>
      <c r="J30" s="369"/>
      <c r="K30" s="369"/>
      <c r="L30" s="369"/>
      <c r="M30" s="369"/>
      <c r="N30" s="384">
        <f>IF(D30&gt;Allgemeines!$C$12,0,SUM(H30,I30,K30,L30)-SUM(J30,M30))</f>
        <v>0</v>
      </c>
      <c r="O30" s="369"/>
      <c r="P30" s="369"/>
      <c r="Q30" s="369"/>
      <c r="R30" s="369"/>
      <c r="S30" s="344">
        <f>IF(D30&gt;Allgemeines!$C$12,0,SUM(N30)-SUM(O30:R30))</f>
        <v>0</v>
      </c>
      <c r="T30" s="369"/>
      <c r="U30" s="369"/>
      <c r="V30" s="369"/>
      <c r="W30" s="369"/>
      <c r="AC30" s="385" t="str">
        <f t="shared" si="0"/>
        <v>Zeitreihe_1</v>
      </c>
    </row>
    <row r="31" spans="1:29" x14ac:dyDescent="0.25">
      <c r="A31" s="369"/>
      <c r="B31" s="369"/>
      <c r="C31" s="369"/>
      <c r="D31" s="370"/>
      <c r="E31" s="369"/>
      <c r="F31" s="369"/>
      <c r="G31" s="369"/>
      <c r="H31" s="384">
        <f t="shared" si="1"/>
        <v>0</v>
      </c>
      <c r="I31" s="369"/>
      <c r="J31" s="369"/>
      <c r="K31" s="369"/>
      <c r="L31" s="369"/>
      <c r="M31" s="369"/>
      <c r="N31" s="384">
        <f>IF(D31&gt;Allgemeines!$C$12,0,SUM(H31,I31,K31,L31)-SUM(J31,M31))</f>
        <v>0</v>
      </c>
      <c r="O31" s="369"/>
      <c r="P31" s="369"/>
      <c r="Q31" s="369"/>
      <c r="R31" s="369"/>
      <c r="S31" s="344">
        <f>IF(D31&gt;Allgemeines!$C$12,0,SUM(N31)-SUM(O31:R31))</f>
        <v>0</v>
      </c>
      <c r="T31" s="369"/>
      <c r="U31" s="369"/>
      <c r="V31" s="369"/>
      <c r="W31" s="369"/>
      <c r="AC31" s="385" t="str">
        <f t="shared" si="0"/>
        <v>Zeitreihe_1</v>
      </c>
    </row>
    <row r="32" spans="1:29" x14ac:dyDescent="0.25">
      <c r="A32" s="369"/>
      <c r="B32" s="369"/>
      <c r="C32" s="369"/>
      <c r="D32" s="370"/>
      <c r="E32" s="369"/>
      <c r="F32" s="369"/>
      <c r="G32" s="369"/>
      <c r="H32" s="384">
        <f t="shared" si="1"/>
        <v>0</v>
      </c>
      <c r="I32" s="369"/>
      <c r="J32" s="369"/>
      <c r="K32" s="369"/>
      <c r="L32" s="369"/>
      <c r="M32" s="369"/>
      <c r="N32" s="384">
        <f>IF(D32&gt;Allgemeines!$C$12,0,SUM(H32,I32,K32,L32)-SUM(J32,M32))</f>
        <v>0</v>
      </c>
      <c r="O32" s="369"/>
      <c r="P32" s="369"/>
      <c r="Q32" s="369"/>
      <c r="R32" s="369"/>
      <c r="S32" s="344">
        <f>IF(D32&gt;Allgemeines!$C$12,0,SUM(N32)-SUM(O32:R32))</f>
        <v>0</v>
      </c>
      <c r="T32" s="369"/>
      <c r="U32" s="369"/>
      <c r="V32" s="369"/>
      <c r="W32" s="369"/>
      <c r="AC32" s="385" t="str">
        <f t="shared" si="0"/>
        <v>Zeitreihe_1</v>
      </c>
    </row>
    <row r="33" spans="1:29" x14ac:dyDescent="0.25">
      <c r="A33" s="369"/>
      <c r="B33" s="369"/>
      <c r="C33" s="369"/>
      <c r="D33" s="370"/>
      <c r="E33" s="369"/>
      <c r="F33" s="369"/>
      <c r="G33" s="369"/>
      <c r="H33" s="384">
        <f t="shared" si="1"/>
        <v>0</v>
      </c>
      <c r="I33" s="369"/>
      <c r="J33" s="369"/>
      <c r="K33" s="369"/>
      <c r="L33" s="369"/>
      <c r="M33" s="369"/>
      <c r="N33" s="384">
        <f>IF(D33&gt;Allgemeines!$C$12,0,SUM(H33,I33,K33,L33)-SUM(J33,M33))</f>
        <v>0</v>
      </c>
      <c r="O33" s="369"/>
      <c r="P33" s="369"/>
      <c r="Q33" s="369"/>
      <c r="R33" s="369"/>
      <c r="S33" s="344">
        <f>IF(D33&gt;Allgemeines!$C$12,0,SUM(N33)-SUM(O33:R33))</f>
        <v>0</v>
      </c>
      <c r="T33" s="369"/>
      <c r="U33" s="369"/>
      <c r="V33" s="369"/>
      <c r="W33" s="369"/>
      <c r="AC33" s="385" t="str">
        <f t="shared" si="0"/>
        <v>Zeitreihe_1</v>
      </c>
    </row>
    <row r="34" spans="1:29" x14ac:dyDescent="0.25">
      <c r="A34" s="369"/>
      <c r="B34" s="369"/>
      <c r="C34" s="369"/>
      <c r="D34" s="370"/>
      <c r="E34" s="369"/>
      <c r="F34" s="369"/>
      <c r="G34" s="369"/>
      <c r="H34" s="384">
        <f t="shared" si="1"/>
        <v>0</v>
      </c>
      <c r="I34" s="369"/>
      <c r="J34" s="369"/>
      <c r="K34" s="369"/>
      <c r="L34" s="369"/>
      <c r="M34" s="369"/>
      <c r="N34" s="384">
        <f>IF(D34&gt;Allgemeines!$C$12,0,SUM(H34,I34,K34,L34)-SUM(J34,M34))</f>
        <v>0</v>
      </c>
      <c r="O34" s="369"/>
      <c r="P34" s="369"/>
      <c r="Q34" s="369"/>
      <c r="R34" s="369"/>
      <c r="S34" s="344">
        <f>IF(D34&gt;Allgemeines!$C$12,0,SUM(N34)-SUM(O34:R34))</f>
        <v>0</v>
      </c>
      <c r="T34" s="369"/>
      <c r="U34" s="369"/>
      <c r="V34" s="369"/>
      <c r="W34" s="369"/>
      <c r="AC34" s="385" t="str">
        <f t="shared" si="0"/>
        <v>Zeitreihe_1</v>
      </c>
    </row>
    <row r="35" spans="1:29" x14ac:dyDescent="0.25">
      <c r="A35" s="369"/>
      <c r="B35" s="369"/>
      <c r="C35" s="369"/>
      <c r="D35" s="370"/>
      <c r="E35" s="369"/>
      <c r="F35" s="369"/>
      <c r="G35" s="369"/>
      <c r="H35" s="384">
        <f t="shared" si="1"/>
        <v>0</v>
      </c>
      <c r="I35" s="369"/>
      <c r="J35" s="369"/>
      <c r="K35" s="369"/>
      <c r="L35" s="369"/>
      <c r="M35" s="369"/>
      <c r="N35" s="384">
        <f>IF(D35&gt;Allgemeines!$C$12,0,SUM(H35,I35,K35,L35)-SUM(J35,M35))</f>
        <v>0</v>
      </c>
      <c r="O35" s="369"/>
      <c r="P35" s="369"/>
      <c r="Q35" s="369"/>
      <c r="R35" s="369"/>
      <c r="S35" s="344">
        <f>IF(D35&gt;Allgemeines!$C$12,0,SUM(N35)-SUM(O35:R35))</f>
        <v>0</v>
      </c>
      <c r="T35" s="369"/>
      <c r="U35" s="369"/>
      <c r="V35" s="369"/>
      <c r="W35" s="369"/>
      <c r="AC35" s="385" t="str">
        <f t="shared" si="0"/>
        <v>Zeitreihe_1</v>
      </c>
    </row>
    <row r="36" spans="1:29" x14ac:dyDescent="0.25">
      <c r="A36" s="369"/>
      <c r="B36" s="369"/>
      <c r="C36" s="369"/>
      <c r="D36" s="370"/>
      <c r="E36" s="369"/>
      <c r="F36" s="369"/>
      <c r="G36" s="369"/>
      <c r="H36" s="384">
        <f t="shared" si="1"/>
        <v>0</v>
      </c>
      <c r="I36" s="369"/>
      <c r="J36" s="369"/>
      <c r="K36" s="369"/>
      <c r="L36" s="369"/>
      <c r="M36" s="369"/>
      <c r="N36" s="384">
        <f>IF(D36&gt;Allgemeines!$C$12,0,SUM(H36,I36,K36,L36)-SUM(J36,M36))</f>
        <v>0</v>
      </c>
      <c r="O36" s="369"/>
      <c r="P36" s="369"/>
      <c r="Q36" s="369"/>
      <c r="R36" s="369"/>
      <c r="S36" s="344">
        <f>IF(D36&gt;Allgemeines!$C$12,0,SUM(N36)-SUM(O36:R36))</f>
        <v>0</v>
      </c>
      <c r="T36" s="369"/>
      <c r="U36" s="369"/>
      <c r="V36" s="369"/>
      <c r="W36" s="369"/>
      <c r="AC36" s="385" t="str">
        <f t="shared" si="0"/>
        <v>Zeitreihe_1</v>
      </c>
    </row>
    <row r="37" spans="1:29" x14ac:dyDescent="0.25">
      <c r="A37" s="369"/>
      <c r="B37" s="369"/>
      <c r="C37" s="369"/>
      <c r="D37" s="370"/>
      <c r="E37" s="369"/>
      <c r="F37" s="369"/>
      <c r="G37" s="369"/>
      <c r="H37" s="384">
        <f t="shared" si="1"/>
        <v>0</v>
      </c>
      <c r="I37" s="369"/>
      <c r="J37" s="369"/>
      <c r="K37" s="369"/>
      <c r="L37" s="369"/>
      <c r="M37" s="369"/>
      <c r="N37" s="384">
        <f>IF(D37&gt;Allgemeines!$C$12,0,SUM(H37,I37,K37,L37)-SUM(J37,M37))</f>
        <v>0</v>
      </c>
      <c r="O37" s="369"/>
      <c r="P37" s="369"/>
      <c r="Q37" s="369"/>
      <c r="R37" s="369"/>
      <c r="S37" s="344">
        <f>IF(D37&gt;Allgemeines!$C$12,0,SUM(N37)-SUM(O37:R37))</f>
        <v>0</v>
      </c>
      <c r="T37" s="369"/>
      <c r="U37" s="369"/>
      <c r="V37" s="369"/>
      <c r="W37" s="369"/>
      <c r="AC37" s="385" t="str">
        <f t="shared" si="0"/>
        <v>Zeitreihe_1</v>
      </c>
    </row>
    <row r="38" spans="1:29" x14ac:dyDescent="0.25">
      <c r="A38" s="369"/>
      <c r="B38" s="369"/>
      <c r="C38" s="369"/>
      <c r="D38" s="370"/>
      <c r="E38" s="369"/>
      <c r="F38" s="369"/>
      <c r="G38" s="369"/>
      <c r="H38" s="384">
        <f t="shared" si="1"/>
        <v>0</v>
      </c>
      <c r="I38" s="369"/>
      <c r="J38" s="369"/>
      <c r="K38" s="369"/>
      <c r="L38" s="369"/>
      <c r="M38" s="369"/>
      <c r="N38" s="384">
        <f>IF(D38&gt;Allgemeines!$C$12,0,SUM(H38,I38,K38,L38)-SUM(J38,M38))</f>
        <v>0</v>
      </c>
      <c r="O38" s="369"/>
      <c r="P38" s="369"/>
      <c r="Q38" s="369"/>
      <c r="R38" s="369"/>
      <c r="S38" s="344">
        <f>IF(D38&gt;Allgemeines!$C$12,0,SUM(N38)-SUM(O38:R38))</f>
        <v>0</v>
      </c>
      <c r="T38" s="369"/>
      <c r="U38" s="369"/>
      <c r="V38" s="369"/>
      <c r="W38" s="369"/>
      <c r="AC38" s="385" t="str">
        <f t="shared" si="0"/>
        <v>Zeitreihe_1</v>
      </c>
    </row>
    <row r="39" spans="1:29" x14ac:dyDescent="0.25">
      <c r="A39" s="369"/>
      <c r="B39" s="369"/>
      <c r="C39" s="369"/>
      <c r="D39" s="370"/>
      <c r="E39" s="369"/>
      <c r="F39" s="369"/>
      <c r="G39" s="369"/>
      <c r="H39" s="384">
        <f t="shared" si="1"/>
        <v>0</v>
      </c>
      <c r="I39" s="369"/>
      <c r="J39" s="369"/>
      <c r="K39" s="369"/>
      <c r="L39" s="369"/>
      <c r="M39" s="369"/>
      <c r="N39" s="384">
        <f>IF(D39&gt;Allgemeines!$C$12,0,SUM(H39,I39,K39,L39)-SUM(J39,M39))</f>
        <v>0</v>
      </c>
      <c r="O39" s="369"/>
      <c r="P39" s="369"/>
      <c r="Q39" s="369"/>
      <c r="R39" s="369"/>
      <c r="S39" s="344">
        <f>IF(D39&gt;Allgemeines!$C$12,0,SUM(N39)-SUM(O39:R39))</f>
        <v>0</v>
      </c>
      <c r="T39" s="369"/>
      <c r="U39" s="369"/>
      <c r="V39" s="369"/>
      <c r="W39" s="369"/>
      <c r="AC39" s="385" t="str">
        <f t="shared" si="0"/>
        <v>Zeitreihe_1</v>
      </c>
    </row>
    <row r="40" spans="1:29" x14ac:dyDescent="0.25">
      <c r="A40" s="369"/>
      <c r="B40" s="369"/>
      <c r="C40" s="369"/>
      <c r="D40" s="370"/>
      <c r="E40" s="369"/>
      <c r="F40" s="369"/>
      <c r="G40" s="369"/>
      <c r="H40" s="384">
        <f t="shared" si="1"/>
        <v>0</v>
      </c>
      <c r="I40" s="369"/>
      <c r="J40" s="369"/>
      <c r="K40" s="369"/>
      <c r="L40" s="369"/>
      <c r="M40" s="369"/>
      <c r="N40" s="384">
        <f>IF(D40&gt;Allgemeines!$C$12,0,SUM(H40,I40,K40,L40)-SUM(J40,M40))</f>
        <v>0</v>
      </c>
      <c r="O40" s="369"/>
      <c r="P40" s="369"/>
      <c r="Q40" s="369"/>
      <c r="R40" s="369"/>
      <c r="S40" s="344">
        <f>IF(D40&gt;Allgemeines!$C$12,0,SUM(N40)-SUM(O40:R40))</f>
        <v>0</v>
      </c>
      <c r="T40" s="369"/>
      <c r="U40" s="369"/>
      <c r="V40" s="369"/>
      <c r="W40" s="369"/>
      <c r="AC40" s="385" t="str">
        <f t="shared" si="0"/>
        <v>Zeitreihe_1</v>
      </c>
    </row>
    <row r="41" spans="1:29" x14ac:dyDescent="0.25">
      <c r="A41" s="369"/>
      <c r="B41" s="369"/>
      <c r="C41" s="369"/>
      <c r="D41" s="370"/>
      <c r="E41" s="369"/>
      <c r="F41" s="369"/>
      <c r="G41" s="369"/>
      <c r="H41" s="384">
        <f t="shared" si="1"/>
        <v>0</v>
      </c>
      <c r="I41" s="369"/>
      <c r="J41" s="369"/>
      <c r="K41" s="369"/>
      <c r="L41" s="369"/>
      <c r="M41" s="369"/>
      <c r="N41" s="384">
        <f>IF(D41&gt;Allgemeines!$C$12,0,SUM(H41,I41,K41,L41)-SUM(J41,M41))</f>
        <v>0</v>
      </c>
      <c r="O41" s="369"/>
      <c r="P41" s="369"/>
      <c r="Q41" s="369"/>
      <c r="R41" s="369"/>
      <c r="S41" s="344">
        <f>IF(D41&gt;Allgemeines!$C$12,0,SUM(N41)-SUM(O41:R41))</f>
        <v>0</v>
      </c>
      <c r="T41" s="369"/>
      <c r="U41" s="369"/>
      <c r="V41" s="369"/>
      <c r="W41" s="369"/>
      <c r="AC41" s="385" t="str">
        <f t="shared" si="0"/>
        <v>Zeitreihe_1</v>
      </c>
    </row>
    <row r="42" spans="1:29" x14ac:dyDescent="0.25">
      <c r="A42" s="369"/>
      <c r="B42" s="369"/>
      <c r="C42" s="369"/>
      <c r="D42" s="370"/>
      <c r="E42" s="369"/>
      <c r="F42" s="369"/>
      <c r="G42" s="369"/>
      <c r="H42" s="384">
        <f t="shared" si="1"/>
        <v>0</v>
      </c>
      <c r="I42" s="369"/>
      <c r="J42" s="369"/>
      <c r="K42" s="369"/>
      <c r="L42" s="369"/>
      <c r="M42" s="369"/>
      <c r="N42" s="384">
        <f>IF(D42&gt;Allgemeines!$C$12,0,SUM(H42,I42,K42,L42)-SUM(J42,M42))</f>
        <v>0</v>
      </c>
      <c r="O42" s="369"/>
      <c r="P42" s="369"/>
      <c r="Q42" s="369"/>
      <c r="R42" s="369"/>
      <c r="S42" s="344">
        <f>IF(D42&gt;Allgemeines!$C$12,0,SUM(N42)-SUM(O42:R42))</f>
        <v>0</v>
      </c>
      <c r="T42" s="369"/>
      <c r="U42" s="369"/>
      <c r="V42" s="369"/>
      <c r="W42" s="369"/>
      <c r="AC42" s="385" t="str">
        <f t="shared" si="0"/>
        <v>Zeitreihe_1</v>
      </c>
    </row>
    <row r="43" spans="1:29" x14ac:dyDescent="0.25">
      <c r="A43" s="369"/>
      <c r="B43" s="369"/>
      <c r="C43" s="369"/>
      <c r="D43" s="370"/>
      <c r="E43" s="369"/>
      <c r="F43" s="369"/>
      <c r="G43" s="369"/>
      <c r="H43" s="384">
        <f t="shared" si="1"/>
        <v>0</v>
      </c>
      <c r="I43" s="369"/>
      <c r="J43" s="369"/>
      <c r="K43" s="369"/>
      <c r="L43" s="369"/>
      <c r="M43" s="369"/>
      <c r="N43" s="384">
        <f>IF(D43&gt;Allgemeines!$C$12,0,SUM(H43,I43,K43,L43)-SUM(J43,M43))</f>
        <v>0</v>
      </c>
      <c r="O43" s="369"/>
      <c r="P43" s="369"/>
      <c r="Q43" s="369"/>
      <c r="R43" s="369"/>
      <c r="S43" s="344">
        <f>IF(D43&gt;Allgemeines!$C$12,0,SUM(N43)-SUM(O43:R43))</f>
        <v>0</v>
      </c>
      <c r="T43" s="369"/>
      <c r="U43" s="369"/>
      <c r="V43" s="369"/>
      <c r="W43" s="369"/>
      <c r="AC43" s="385" t="str">
        <f t="shared" si="0"/>
        <v>Zeitreihe_1</v>
      </c>
    </row>
    <row r="44" spans="1:29" x14ac:dyDescent="0.25">
      <c r="A44" s="369"/>
      <c r="B44" s="369"/>
      <c r="C44" s="369"/>
      <c r="D44" s="370"/>
      <c r="E44" s="369"/>
      <c r="F44" s="369"/>
      <c r="G44" s="369"/>
      <c r="H44" s="384">
        <f t="shared" si="1"/>
        <v>0</v>
      </c>
      <c r="I44" s="369"/>
      <c r="J44" s="369"/>
      <c r="K44" s="369"/>
      <c r="L44" s="369"/>
      <c r="M44" s="369"/>
      <c r="N44" s="384">
        <f>IF(D44&gt;Allgemeines!$C$12,0,SUM(H44,I44,K44,L44)-SUM(J44,M44))</f>
        <v>0</v>
      </c>
      <c r="O44" s="369"/>
      <c r="P44" s="369"/>
      <c r="Q44" s="369"/>
      <c r="R44" s="369"/>
      <c r="S44" s="344">
        <f>IF(D44&gt;Allgemeines!$C$12,0,SUM(N44)-SUM(O44:R44))</f>
        <v>0</v>
      </c>
      <c r="T44" s="369"/>
      <c r="U44" s="369"/>
      <c r="V44" s="369"/>
      <c r="W44" s="369"/>
      <c r="AC44" s="385" t="str">
        <f t="shared" si="0"/>
        <v>Zeitreihe_1</v>
      </c>
    </row>
    <row r="45" spans="1:29" x14ac:dyDescent="0.25">
      <c r="A45" s="369"/>
      <c r="B45" s="369"/>
      <c r="C45" s="369"/>
      <c r="D45" s="370"/>
      <c r="E45" s="369"/>
      <c r="F45" s="369"/>
      <c r="G45" s="369"/>
      <c r="H45" s="384">
        <f t="shared" si="1"/>
        <v>0</v>
      </c>
      <c r="I45" s="369"/>
      <c r="J45" s="369"/>
      <c r="K45" s="369"/>
      <c r="L45" s="369"/>
      <c r="M45" s="369"/>
      <c r="N45" s="384">
        <f>IF(D45&gt;Allgemeines!$C$12,0,SUM(H45,I45,K45,L45)-SUM(J45,M45))</f>
        <v>0</v>
      </c>
      <c r="O45" s="369"/>
      <c r="P45" s="369"/>
      <c r="Q45" s="369"/>
      <c r="R45" s="369"/>
      <c r="S45" s="344">
        <f>IF(D45&gt;Allgemeines!$C$12,0,SUM(N45)-SUM(O45:R45))</f>
        <v>0</v>
      </c>
      <c r="T45" s="369"/>
      <c r="U45" s="369"/>
      <c r="V45" s="369"/>
      <c r="W45" s="369"/>
      <c r="AC45" s="385" t="str">
        <f t="shared" si="0"/>
        <v>Zeitreihe_1</v>
      </c>
    </row>
    <row r="46" spans="1:29" x14ac:dyDescent="0.25">
      <c r="A46" s="369"/>
      <c r="B46" s="369"/>
      <c r="C46" s="369"/>
      <c r="D46" s="370"/>
      <c r="E46" s="369"/>
      <c r="F46" s="369"/>
      <c r="G46" s="369"/>
      <c r="H46" s="384">
        <f t="shared" si="1"/>
        <v>0</v>
      </c>
      <c r="I46" s="369"/>
      <c r="J46" s="369"/>
      <c r="K46" s="369"/>
      <c r="L46" s="369"/>
      <c r="M46" s="369"/>
      <c r="N46" s="384">
        <f>IF(D46&gt;Allgemeines!$C$12,0,SUM(H46,I46,K46,L46)-SUM(J46,M46))</f>
        <v>0</v>
      </c>
      <c r="O46" s="369"/>
      <c r="P46" s="369"/>
      <c r="Q46" s="369"/>
      <c r="R46" s="369"/>
      <c r="S46" s="344">
        <f>IF(D46&gt;Allgemeines!$C$12,0,SUM(N46)-SUM(O46:R46))</f>
        <v>0</v>
      </c>
      <c r="T46" s="369"/>
      <c r="U46" s="369"/>
      <c r="V46" s="369"/>
      <c r="W46" s="369"/>
      <c r="AC46" s="385" t="str">
        <f t="shared" si="0"/>
        <v>Zeitreihe_1</v>
      </c>
    </row>
    <row r="47" spans="1:29" x14ac:dyDescent="0.25">
      <c r="A47" s="369"/>
      <c r="B47" s="369"/>
      <c r="C47" s="369"/>
      <c r="D47" s="370"/>
      <c r="E47" s="369"/>
      <c r="F47" s="369"/>
      <c r="G47" s="369"/>
      <c r="H47" s="384">
        <f t="shared" si="1"/>
        <v>0</v>
      </c>
      <c r="I47" s="369"/>
      <c r="J47" s="369"/>
      <c r="K47" s="369"/>
      <c r="L47" s="369"/>
      <c r="M47" s="369"/>
      <c r="N47" s="384">
        <f>IF(D47&gt;Allgemeines!$C$12,0,SUM(H47,I47,K47,L47)-SUM(J47,M47))</f>
        <v>0</v>
      </c>
      <c r="O47" s="369"/>
      <c r="P47" s="369"/>
      <c r="Q47" s="369"/>
      <c r="R47" s="369"/>
      <c r="S47" s="344">
        <f>IF(D47&gt;Allgemeines!$C$12,0,SUM(N47)-SUM(O47:R47))</f>
        <v>0</v>
      </c>
      <c r="T47" s="369"/>
      <c r="U47" s="369"/>
      <c r="V47" s="369"/>
      <c r="W47" s="369"/>
      <c r="AC47" s="385" t="str">
        <f t="shared" si="0"/>
        <v>Zeitreihe_1</v>
      </c>
    </row>
    <row r="48" spans="1:29" x14ac:dyDescent="0.25">
      <c r="A48" s="369"/>
      <c r="B48" s="369"/>
      <c r="C48" s="369"/>
      <c r="D48" s="370"/>
      <c r="E48" s="369"/>
      <c r="F48" s="369"/>
      <c r="G48" s="369"/>
      <c r="H48" s="384">
        <f t="shared" si="1"/>
        <v>0</v>
      </c>
      <c r="I48" s="369"/>
      <c r="J48" s="369"/>
      <c r="K48" s="369"/>
      <c r="L48" s="369"/>
      <c r="M48" s="369"/>
      <c r="N48" s="384">
        <f>IF(D48&gt;Allgemeines!$C$12,0,SUM(H48,I48,K48,L48)-SUM(J48,M48))</f>
        <v>0</v>
      </c>
      <c r="O48" s="369"/>
      <c r="P48" s="369"/>
      <c r="Q48" s="369"/>
      <c r="R48" s="369"/>
      <c r="S48" s="344">
        <f>IF(D48&gt;Allgemeines!$C$12,0,SUM(N48)-SUM(O48:R48))</f>
        <v>0</v>
      </c>
      <c r="T48" s="369"/>
      <c r="U48" s="369"/>
      <c r="V48" s="369"/>
      <c r="W48" s="369"/>
      <c r="AC48" s="385" t="str">
        <f t="shared" si="0"/>
        <v>Zeitreihe_1</v>
      </c>
    </row>
    <row r="49" spans="1:29" x14ac:dyDescent="0.25">
      <c r="A49" s="369"/>
      <c r="B49" s="369"/>
      <c r="C49" s="369"/>
      <c r="D49" s="370"/>
      <c r="E49" s="369"/>
      <c r="F49" s="369"/>
      <c r="G49" s="369"/>
      <c r="H49" s="384">
        <f t="shared" si="1"/>
        <v>0</v>
      </c>
      <c r="I49" s="369"/>
      <c r="J49" s="369"/>
      <c r="K49" s="369"/>
      <c r="L49" s="369"/>
      <c r="M49" s="369"/>
      <c r="N49" s="384">
        <f>IF(D49&gt;Allgemeines!$C$12,0,SUM(H49,I49,K49,L49)-SUM(J49,M49))</f>
        <v>0</v>
      </c>
      <c r="O49" s="369"/>
      <c r="P49" s="369"/>
      <c r="Q49" s="369"/>
      <c r="R49" s="369"/>
      <c r="S49" s="344">
        <f>IF(D49&gt;Allgemeines!$C$12,0,SUM(N49)-SUM(O49:R49))</f>
        <v>0</v>
      </c>
      <c r="T49" s="369"/>
      <c r="U49" s="369"/>
      <c r="V49" s="369"/>
      <c r="W49" s="369"/>
      <c r="AC49" s="385" t="str">
        <f t="shared" si="0"/>
        <v>Zeitreihe_1</v>
      </c>
    </row>
    <row r="50" spans="1:29" x14ac:dyDescent="0.25">
      <c r="A50" s="369"/>
      <c r="B50" s="369"/>
      <c r="C50" s="369"/>
      <c r="D50" s="370"/>
      <c r="E50" s="369"/>
      <c r="F50" s="369"/>
      <c r="G50" s="369"/>
      <c r="H50" s="384">
        <f t="shared" si="1"/>
        <v>0</v>
      </c>
      <c r="I50" s="369"/>
      <c r="J50" s="369"/>
      <c r="K50" s="369"/>
      <c r="L50" s="369"/>
      <c r="M50" s="369"/>
      <c r="N50" s="384">
        <f>IF(D50&gt;Allgemeines!$C$12,0,SUM(H50,I50,K50,L50)-SUM(J50,M50))</f>
        <v>0</v>
      </c>
      <c r="O50" s="369"/>
      <c r="P50" s="369"/>
      <c r="Q50" s="369"/>
      <c r="R50" s="369"/>
      <c r="S50" s="344">
        <f>IF(D50&gt;Allgemeines!$C$12,0,SUM(N50)-SUM(O50:R50))</f>
        <v>0</v>
      </c>
      <c r="T50" s="369"/>
      <c r="U50" s="369"/>
      <c r="V50" s="369"/>
      <c r="W50" s="369"/>
      <c r="AC50" s="385" t="str">
        <f t="shared" si="0"/>
        <v>Zeitreihe_1</v>
      </c>
    </row>
    <row r="51" spans="1:29" x14ac:dyDescent="0.25">
      <c r="A51" s="369"/>
      <c r="B51" s="369"/>
      <c r="C51" s="369"/>
      <c r="D51" s="370"/>
      <c r="E51" s="369"/>
      <c r="F51" s="369"/>
      <c r="G51" s="369"/>
      <c r="H51" s="384">
        <f t="shared" si="1"/>
        <v>0</v>
      </c>
      <c r="I51" s="369"/>
      <c r="J51" s="369"/>
      <c r="K51" s="369"/>
      <c r="L51" s="369"/>
      <c r="M51" s="369"/>
      <c r="N51" s="384">
        <f>IF(D51&gt;Allgemeines!$C$12,0,SUM(H51,I51,K51,L51)-SUM(J51,M51))</f>
        <v>0</v>
      </c>
      <c r="O51" s="369"/>
      <c r="P51" s="369"/>
      <c r="Q51" s="369"/>
      <c r="R51" s="369"/>
      <c r="S51" s="344">
        <f>IF(D51&gt;Allgemeines!$C$12,0,SUM(N51)-SUM(O51:R51))</f>
        <v>0</v>
      </c>
      <c r="T51" s="369"/>
      <c r="U51" s="369"/>
      <c r="V51" s="369"/>
      <c r="W51" s="369"/>
      <c r="AC51" s="385" t="str">
        <f t="shared" si="0"/>
        <v>Zeitreihe_1</v>
      </c>
    </row>
    <row r="52" spans="1:29" x14ac:dyDescent="0.25">
      <c r="A52" s="369"/>
      <c r="B52" s="369"/>
      <c r="C52" s="369"/>
      <c r="D52" s="370"/>
      <c r="E52" s="369"/>
      <c r="F52" s="369"/>
      <c r="G52" s="369"/>
      <c r="H52" s="384">
        <f t="shared" si="1"/>
        <v>0</v>
      </c>
      <c r="I52" s="369"/>
      <c r="J52" s="369"/>
      <c r="K52" s="369"/>
      <c r="L52" s="369"/>
      <c r="M52" s="369"/>
      <c r="N52" s="384">
        <f>IF(D52&gt;Allgemeines!$C$12,0,SUM(H52,I52,K52,L52)-SUM(J52,M52))</f>
        <v>0</v>
      </c>
      <c r="O52" s="369"/>
      <c r="P52" s="369"/>
      <c r="Q52" s="369"/>
      <c r="R52" s="369"/>
      <c r="S52" s="344">
        <f>IF(D52&gt;Allgemeines!$C$12,0,SUM(N52)-SUM(O52:R52))</f>
        <v>0</v>
      </c>
      <c r="T52" s="369"/>
      <c r="U52" s="369"/>
      <c r="V52" s="369"/>
      <c r="W52" s="369"/>
      <c r="AC52" s="385" t="str">
        <f t="shared" si="0"/>
        <v>Zeitreihe_1</v>
      </c>
    </row>
    <row r="53" spans="1:29" x14ac:dyDescent="0.25">
      <c r="A53" s="369"/>
      <c r="B53" s="369"/>
      <c r="C53" s="369"/>
      <c r="D53" s="370"/>
      <c r="E53" s="369"/>
      <c r="F53" s="369"/>
      <c r="G53" s="369"/>
      <c r="H53" s="384">
        <f t="shared" si="1"/>
        <v>0</v>
      </c>
      <c r="I53" s="369"/>
      <c r="J53" s="369"/>
      <c r="K53" s="369"/>
      <c r="L53" s="369"/>
      <c r="M53" s="369"/>
      <c r="N53" s="384">
        <f>IF(D53&gt;Allgemeines!$C$12,0,SUM(H53,I53,K53,L53)-SUM(J53,M53))</f>
        <v>0</v>
      </c>
      <c r="O53" s="369"/>
      <c r="P53" s="369"/>
      <c r="Q53" s="369"/>
      <c r="R53" s="369"/>
      <c r="S53" s="344">
        <f>IF(D53&gt;Allgemeines!$C$12,0,SUM(N53)-SUM(O53:R53))</f>
        <v>0</v>
      </c>
      <c r="T53" s="369"/>
      <c r="U53" s="369"/>
      <c r="V53" s="369"/>
      <c r="W53" s="369"/>
      <c r="AC53" s="385" t="str">
        <f t="shared" si="0"/>
        <v>Zeitreihe_1</v>
      </c>
    </row>
    <row r="54" spans="1:29" x14ac:dyDescent="0.25">
      <c r="A54" s="369"/>
      <c r="B54" s="369"/>
      <c r="C54" s="369"/>
      <c r="D54" s="370"/>
      <c r="E54" s="369"/>
      <c r="F54" s="369"/>
      <c r="G54" s="369"/>
      <c r="H54" s="384">
        <f t="shared" si="1"/>
        <v>0</v>
      </c>
      <c r="I54" s="369"/>
      <c r="J54" s="369"/>
      <c r="K54" s="369"/>
      <c r="L54" s="369"/>
      <c r="M54" s="369"/>
      <c r="N54" s="384">
        <f>IF(D54&gt;Allgemeines!$C$12,0,SUM(H54,I54,K54,L54)-SUM(J54,M54))</f>
        <v>0</v>
      </c>
      <c r="O54" s="369"/>
      <c r="P54" s="369"/>
      <c r="Q54" s="369"/>
      <c r="R54" s="369"/>
      <c r="S54" s="344">
        <f>IF(D54&gt;Allgemeines!$C$12,0,SUM(N54)-SUM(O54:R54))</f>
        <v>0</v>
      </c>
      <c r="T54" s="369"/>
      <c r="U54" s="369"/>
      <c r="V54" s="369"/>
      <c r="W54" s="369"/>
      <c r="AC54" s="385" t="str">
        <f t="shared" si="0"/>
        <v>Zeitreihe_1</v>
      </c>
    </row>
    <row r="55" spans="1:29" x14ac:dyDescent="0.25">
      <c r="A55" s="369"/>
      <c r="B55" s="369"/>
      <c r="C55" s="369"/>
      <c r="D55" s="370"/>
      <c r="E55" s="369"/>
      <c r="F55" s="369"/>
      <c r="G55" s="369"/>
      <c r="H55" s="384">
        <f t="shared" si="1"/>
        <v>0</v>
      </c>
      <c r="I55" s="369"/>
      <c r="J55" s="369"/>
      <c r="K55" s="369"/>
      <c r="L55" s="369"/>
      <c r="M55" s="369"/>
      <c r="N55" s="384">
        <f>IF(D55&gt;Allgemeines!$C$12,0,SUM(H55,I55,K55,L55)-SUM(J55,M55))</f>
        <v>0</v>
      </c>
      <c r="O55" s="369"/>
      <c r="P55" s="369"/>
      <c r="Q55" s="369"/>
      <c r="R55" s="369"/>
      <c r="S55" s="344">
        <f>IF(D55&gt;Allgemeines!$C$12,0,SUM(N55)-SUM(O55:R55))</f>
        <v>0</v>
      </c>
      <c r="T55" s="369"/>
      <c r="U55" s="369"/>
      <c r="V55" s="369"/>
      <c r="W55" s="369"/>
      <c r="AC55" s="385" t="str">
        <f t="shared" si="0"/>
        <v>Zeitreihe_1</v>
      </c>
    </row>
    <row r="56" spans="1:29" x14ac:dyDescent="0.25">
      <c r="A56" s="369"/>
      <c r="B56" s="369"/>
      <c r="C56" s="369"/>
      <c r="D56" s="370"/>
      <c r="E56" s="369"/>
      <c r="F56" s="369"/>
      <c r="G56" s="369"/>
      <c r="H56" s="384">
        <f t="shared" si="1"/>
        <v>0</v>
      </c>
      <c r="I56" s="369"/>
      <c r="J56" s="369"/>
      <c r="K56" s="369"/>
      <c r="L56" s="369"/>
      <c r="M56" s="369"/>
      <c r="N56" s="384">
        <f>IF(D56&gt;Allgemeines!$C$12,0,SUM(H56,I56,K56,L56)-SUM(J56,M56))</f>
        <v>0</v>
      </c>
      <c r="O56" s="369"/>
      <c r="P56" s="369"/>
      <c r="Q56" s="369"/>
      <c r="R56" s="369"/>
      <c r="S56" s="344">
        <f>IF(D56&gt;Allgemeines!$C$12,0,SUM(N56)-SUM(O56:R56))</f>
        <v>0</v>
      </c>
      <c r="T56" s="369"/>
      <c r="U56" s="369"/>
      <c r="V56" s="369"/>
      <c r="W56" s="369"/>
      <c r="AC56" s="385" t="str">
        <f t="shared" si="0"/>
        <v>Zeitreihe_1</v>
      </c>
    </row>
    <row r="57" spans="1:29" x14ac:dyDescent="0.25">
      <c r="A57" s="369"/>
      <c r="B57" s="369"/>
      <c r="C57" s="369"/>
      <c r="D57" s="370"/>
      <c r="E57" s="369"/>
      <c r="F57" s="369"/>
      <c r="G57" s="369"/>
      <c r="H57" s="384">
        <f t="shared" si="1"/>
        <v>0</v>
      </c>
      <c r="I57" s="369"/>
      <c r="J57" s="369"/>
      <c r="K57" s="369"/>
      <c r="L57" s="369"/>
      <c r="M57" s="369"/>
      <c r="N57" s="384">
        <f>IF(D57&gt;Allgemeines!$C$12,0,SUM(H57,I57,K57,L57)-SUM(J57,M57))</f>
        <v>0</v>
      </c>
      <c r="O57" s="369"/>
      <c r="P57" s="369"/>
      <c r="Q57" s="369"/>
      <c r="R57" s="369"/>
      <c r="S57" s="344">
        <f>IF(D57&gt;Allgemeines!$C$12,0,SUM(N57)-SUM(O57:R57))</f>
        <v>0</v>
      </c>
      <c r="T57" s="369"/>
      <c r="U57" s="369"/>
      <c r="V57" s="369"/>
      <c r="W57" s="369"/>
      <c r="AC57" s="385" t="str">
        <f t="shared" si="0"/>
        <v>Zeitreihe_1</v>
      </c>
    </row>
    <row r="58" spans="1:29" x14ac:dyDescent="0.25">
      <c r="A58" s="369"/>
      <c r="B58" s="369"/>
      <c r="C58" s="369"/>
      <c r="D58" s="370"/>
      <c r="E58" s="369"/>
      <c r="F58" s="369"/>
      <c r="G58" s="369"/>
      <c r="H58" s="384">
        <f t="shared" si="1"/>
        <v>0</v>
      </c>
      <c r="I58" s="369"/>
      <c r="J58" s="369"/>
      <c r="K58" s="369"/>
      <c r="L58" s="369"/>
      <c r="M58" s="369"/>
      <c r="N58" s="384">
        <f>IF(D58&gt;Allgemeines!$C$12,0,SUM(H58,I58,K58,L58)-SUM(J58,M58))</f>
        <v>0</v>
      </c>
      <c r="O58" s="369"/>
      <c r="P58" s="369"/>
      <c r="Q58" s="369"/>
      <c r="R58" s="369"/>
      <c r="S58" s="344">
        <f>IF(D58&gt;Allgemeines!$C$12,0,SUM(N58)-SUM(O58:R58))</f>
        <v>0</v>
      </c>
      <c r="T58" s="369"/>
      <c r="U58" s="369"/>
      <c r="V58" s="369"/>
      <c r="W58" s="369"/>
      <c r="AC58" s="385" t="str">
        <f t="shared" si="0"/>
        <v>Zeitreihe_1</v>
      </c>
    </row>
    <row r="59" spans="1:29" x14ac:dyDescent="0.25">
      <c r="A59" s="369"/>
      <c r="B59" s="369"/>
      <c r="C59" s="369"/>
      <c r="D59" s="370"/>
      <c r="E59" s="369"/>
      <c r="F59" s="369"/>
      <c r="G59" s="369"/>
      <c r="H59" s="384">
        <f t="shared" si="1"/>
        <v>0</v>
      </c>
      <c r="I59" s="369"/>
      <c r="J59" s="369"/>
      <c r="K59" s="369"/>
      <c r="L59" s="369"/>
      <c r="M59" s="369"/>
      <c r="N59" s="384">
        <f>IF(D59&gt;Allgemeines!$C$12,0,SUM(H59,I59,K59,L59)-SUM(J59,M59))</f>
        <v>0</v>
      </c>
      <c r="O59" s="369"/>
      <c r="P59" s="369"/>
      <c r="Q59" s="369"/>
      <c r="R59" s="369"/>
      <c r="S59" s="344">
        <f>IF(D59&gt;Allgemeines!$C$12,0,SUM(N59)-SUM(O59:R59))</f>
        <v>0</v>
      </c>
      <c r="T59" s="369"/>
      <c r="U59" s="369"/>
      <c r="V59" s="369"/>
      <c r="W59" s="369"/>
      <c r="AC59" s="385" t="str">
        <f t="shared" si="0"/>
        <v>Zeitreihe_1</v>
      </c>
    </row>
    <row r="60" spans="1:29" x14ac:dyDescent="0.25">
      <c r="A60" s="369"/>
      <c r="B60" s="369"/>
      <c r="C60" s="369"/>
      <c r="D60" s="370"/>
      <c r="E60" s="369"/>
      <c r="F60" s="369"/>
      <c r="G60" s="369"/>
      <c r="H60" s="384">
        <f t="shared" si="1"/>
        <v>0</v>
      </c>
      <c r="I60" s="369"/>
      <c r="J60" s="369"/>
      <c r="K60" s="369"/>
      <c r="L60" s="369"/>
      <c r="M60" s="369"/>
      <c r="N60" s="384">
        <f>IF(D60&gt;Allgemeines!$C$12,0,SUM(H60,I60,K60,L60)-SUM(J60,M60))</f>
        <v>0</v>
      </c>
      <c r="O60" s="369"/>
      <c r="P60" s="369"/>
      <c r="Q60" s="369"/>
      <c r="R60" s="369"/>
      <c r="S60" s="344">
        <f>IF(D60&gt;Allgemeines!$C$12,0,SUM(N60)-SUM(O60:R60))</f>
        <v>0</v>
      </c>
      <c r="T60" s="369"/>
      <c r="U60" s="369"/>
      <c r="V60" s="369"/>
      <c r="W60" s="369"/>
      <c r="AC60" s="385" t="str">
        <f t="shared" si="0"/>
        <v>Zeitreihe_1</v>
      </c>
    </row>
    <row r="61" spans="1:29" x14ac:dyDescent="0.25">
      <c r="A61" s="369"/>
      <c r="B61" s="369"/>
      <c r="C61" s="369"/>
      <c r="D61" s="370"/>
      <c r="E61" s="369"/>
      <c r="F61" s="369"/>
      <c r="G61" s="369"/>
      <c r="H61" s="384">
        <f t="shared" si="1"/>
        <v>0</v>
      </c>
      <c r="I61" s="369"/>
      <c r="J61" s="369"/>
      <c r="K61" s="369"/>
      <c r="L61" s="369"/>
      <c r="M61" s="369"/>
      <c r="N61" s="384">
        <f>IF(D61&gt;Allgemeines!$C$12,0,SUM(H61,I61,K61,L61)-SUM(J61,M61))</f>
        <v>0</v>
      </c>
      <c r="O61" s="369"/>
      <c r="P61" s="369"/>
      <c r="Q61" s="369"/>
      <c r="R61" s="369"/>
      <c r="S61" s="344">
        <f>IF(D61&gt;Allgemeines!$C$12,0,SUM(N61)-SUM(O61:R61))</f>
        <v>0</v>
      </c>
      <c r="T61" s="369"/>
      <c r="U61" s="369"/>
      <c r="V61" s="369"/>
      <c r="W61" s="369"/>
      <c r="AC61" s="385" t="str">
        <f t="shared" si="0"/>
        <v>Zeitreihe_1</v>
      </c>
    </row>
    <row r="62" spans="1:29" x14ac:dyDescent="0.25">
      <c r="A62" s="369"/>
      <c r="B62" s="369"/>
      <c r="C62" s="369"/>
      <c r="D62" s="370"/>
      <c r="E62" s="369"/>
      <c r="F62" s="369"/>
      <c r="G62" s="369"/>
      <c r="H62" s="384">
        <f t="shared" si="1"/>
        <v>0</v>
      </c>
      <c r="I62" s="369"/>
      <c r="J62" s="369"/>
      <c r="K62" s="369"/>
      <c r="L62" s="369"/>
      <c r="M62" s="369"/>
      <c r="N62" s="384">
        <f>IF(D62&gt;Allgemeines!$C$12,0,SUM(H62,I62,K62,L62)-SUM(J62,M62))</f>
        <v>0</v>
      </c>
      <c r="O62" s="369"/>
      <c r="P62" s="369"/>
      <c r="Q62" s="369"/>
      <c r="R62" s="369"/>
      <c r="S62" s="344">
        <f>IF(D62&gt;Allgemeines!$C$12,0,SUM(N62)-SUM(O62:R62))</f>
        <v>0</v>
      </c>
      <c r="T62" s="369"/>
      <c r="U62" s="369"/>
      <c r="V62" s="369"/>
      <c r="W62" s="369"/>
      <c r="AC62" s="385" t="str">
        <f t="shared" si="0"/>
        <v>Zeitreihe_1</v>
      </c>
    </row>
    <row r="63" spans="1:29" x14ac:dyDescent="0.25">
      <c r="A63" s="369"/>
      <c r="B63" s="369"/>
      <c r="C63" s="369"/>
      <c r="D63" s="370"/>
      <c r="E63" s="369"/>
      <c r="F63" s="369"/>
      <c r="G63" s="369"/>
      <c r="H63" s="384">
        <f t="shared" si="1"/>
        <v>0</v>
      </c>
      <c r="I63" s="369"/>
      <c r="J63" s="369"/>
      <c r="K63" s="369"/>
      <c r="L63" s="369"/>
      <c r="M63" s="369"/>
      <c r="N63" s="384">
        <f>IF(D63&gt;Allgemeines!$C$12,0,SUM(H63,I63,K63,L63)-SUM(J63,M63))</f>
        <v>0</v>
      </c>
      <c r="O63" s="369"/>
      <c r="P63" s="369"/>
      <c r="Q63" s="369"/>
      <c r="R63" s="369"/>
      <c r="S63" s="344">
        <f>IF(D63&gt;Allgemeines!$C$12,0,SUM(N63)-SUM(O63:R63))</f>
        <v>0</v>
      </c>
      <c r="T63" s="369"/>
      <c r="U63" s="369"/>
      <c r="V63" s="369"/>
      <c r="W63" s="369"/>
      <c r="AC63" s="385" t="str">
        <f t="shared" si="0"/>
        <v>Zeitreihe_1</v>
      </c>
    </row>
    <row r="64" spans="1:29" x14ac:dyDescent="0.25">
      <c r="A64" s="369"/>
      <c r="B64" s="369"/>
      <c r="C64" s="369"/>
      <c r="D64" s="370"/>
      <c r="E64" s="369"/>
      <c r="F64" s="369"/>
      <c r="G64" s="369"/>
      <c r="H64" s="384">
        <f t="shared" si="1"/>
        <v>0</v>
      </c>
      <c r="I64" s="369"/>
      <c r="J64" s="369"/>
      <c r="K64" s="369"/>
      <c r="L64" s="369"/>
      <c r="M64" s="369"/>
      <c r="N64" s="384">
        <f>IF(D64&gt;Allgemeines!$C$12,0,SUM(H64,I64,K64,L64)-SUM(J64,M64))</f>
        <v>0</v>
      </c>
      <c r="O64" s="369"/>
      <c r="P64" s="369"/>
      <c r="Q64" s="369"/>
      <c r="R64" s="369"/>
      <c r="S64" s="344">
        <f>IF(D64&gt;Allgemeines!$C$12,0,SUM(N64)-SUM(O64:R64))</f>
        <v>0</v>
      </c>
      <c r="T64" s="369"/>
      <c r="U64" s="369"/>
      <c r="V64" s="369"/>
      <c r="W64" s="369"/>
      <c r="AC64" s="385" t="str">
        <f t="shared" si="0"/>
        <v>Zeitreihe_1</v>
      </c>
    </row>
    <row r="65" spans="1:29" x14ac:dyDescent="0.25">
      <c r="A65" s="369"/>
      <c r="B65" s="369"/>
      <c r="C65" s="369"/>
      <c r="D65" s="370"/>
      <c r="E65" s="369"/>
      <c r="F65" s="369"/>
      <c r="G65" s="369"/>
      <c r="H65" s="384">
        <f t="shared" si="1"/>
        <v>0</v>
      </c>
      <c r="I65" s="369"/>
      <c r="J65" s="369"/>
      <c r="K65" s="369"/>
      <c r="L65" s="369"/>
      <c r="M65" s="369"/>
      <c r="N65" s="384">
        <f>IF(D65&gt;Allgemeines!$C$12,0,SUM(H65,I65,K65,L65)-SUM(J65,M65))</f>
        <v>0</v>
      </c>
      <c r="O65" s="369"/>
      <c r="P65" s="369"/>
      <c r="Q65" s="369"/>
      <c r="R65" s="369"/>
      <c r="S65" s="344">
        <f>IF(D65&gt;Allgemeines!$C$12,0,SUM(N65)-SUM(O65:R65))</f>
        <v>0</v>
      </c>
      <c r="T65" s="369"/>
      <c r="U65" s="369"/>
      <c r="V65" s="369"/>
      <c r="W65" s="369"/>
      <c r="AC65" s="385" t="str">
        <f t="shared" si="0"/>
        <v>Zeitreihe_1</v>
      </c>
    </row>
    <row r="66" spans="1:29" x14ac:dyDescent="0.25">
      <c r="A66" s="369"/>
      <c r="B66" s="369"/>
      <c r="C66" s="369"/>
      <c r="D66" s="370"/>
      <c r="E66" s="369"/>
      <c r="F66" s="369"/>
      <c r="G66" s="369"/>
      <c r="H66" s="384">
        <f t="shared" si="1"/>
        <v>0</v>
      </c>
      <c r="I66" s="369"/>
      <c r="J66" s="369"/>
      <c r="K66" s="369"/>
      <c r="L66" s="369"/>
      <c r="M66" s="369"/>
      <c r="N66" s="384">
        <f>IF(D66&gt;Allgemeines!$C$12,0,SUM(H66,I66,K66,L66)-SUM(J66,M66))</f>
        <v>0</v>
      </c>
      <c r="O66" s="369"/>
      <c r="P66" s="369"/>
      <c r="Q66" s="369"/>
      <c r="R66" s="369"/>
      <c r="S66" s="344">
        <f>IF(D66&gt;Allgemeines!$C$12,0,SUM(N66)-SUM(O66:R66))</f>
        <v>0</v>
      </c>
      <c r="T66" s="369"/>
      <c r="U66" s="369"/>
      <c r="V66" s="369"/>
      <c r="W66" s="369"/>
      <c r="AC66" s="385" t="str">
        <f t="shared" si="0"/>
        <v>Zeitreihe_1</v>
      </c>
    </row>
    <row r="67" spans="1:29" x14ac:dyDescent="0.25">
      <c r="A67" s="369"/>
      <c r="B67" s="369"/>
      <c r="C67" s="369"/>
      <c r="D67" s="370"/>
      <c r="E67" s="369"/>
      <c r="F67" s="369"/>
      <c r="G67" s="369"/>
      <c r="H67" s="384">
        <f t="shared" si="1"/>
        <v>0</v>
      </c>
      <c r="I67" s="369"/>
      <c r="J67" s="369"/>
      <c r="K67" s="369"/>
      <c r="L67" s="369"/>
      <c r="M67" s="369"/>
      <c r="N67" s="384">
        <f>IF(D67&gt;Allgemeines!$C$12,0,SUM(H67,I67,K67,L67)-SUM(J67,M67))</f>
        <v>0</v>
      </c>
      <c r="O67" s="369"/>
      <c r="P67" s="369"/>
      <c r="Q67" s="369"/>
      <c r="R67" s="369"/>
      <c r="S67" s="344">
        <f>IF(D67&gt;Allgemeines!$C$12,0,SUM(N67)-SUM(O67:R67))</f>
        <v>0</v>
      </c>
      <c r="T67" s="369"/>
      <c r="U67" s="369"/>
      <c r="V67" s="369"/>
      <c r="W67" s="369"/>
      <c r="AC67" s="385" t="str">
        <f t="shared" si="0"/>
        <v>Zeitreihe_1</v>
      </c>
    </row>
    <row r="68" spans="1:29" x14ac:dyDescent="0.25">
      <c r="A68" s="369"/>
      <c r="B68" s="369"/>
      <c r="C68" s="369"/>
      <c r="D68" s="370"/>
      <c r="E68" s="369"/>
      <c r="F68" s="369"/>
      <c r="G68" s="369"/>
      <c r="H68" s="384">
        <f t="shared" si="1"/>
        <v>0</v>
      </c>
      <c r="I68" s="369"/>
      <c r="J68" s="369"/>
      <c r="K68" s="369"/>
      <c r="L68" s="369"/>
      <c r="M68" s="369"/>
      <c r="N68" s="384">
        <f>IF(D68&gt;Allgemeines!$C$12,0,SUM(H68,I68,K68,L68)-SUM(J68,M68))</f>
        <v>0</v>
      </c>
      <c r="O68" s="369"/>
      <c r="P68" s="369"/>
      <c r="Q68" s="369"/>
      <c r="R68" s="369"/>
      <c r="S68" s="344">
        <f>IF(D68&gt;Allgemeines!$C$12,0,SUM(N68)-SUM(O68:R68))</f>
        <v>0</v>
      </c>
      <c r="T68" s="369"/>
      <c r="U68" s="369"/>
      <c r="V68" s="369"/>
      <c r="W68" s="369"/>
      <c r="AC68" s="385" t="str">
        <f t="shared" si="0"/>
        <v>Zeitreihe_1</v>
      </c>
    </row>
    <row r="69" spans="1:29" x14ac:dyDescent="0.25">
      <c r="A69" s="369"/>
      <c r="B69" s="369"/>
      <c r="C69" s="369"/>
      <c r="D69" s="370"/>
      <c r="E69" s="369"/>
      <c r="F69" s="369"/>
      <c r="G69" s="369"/>
      <c r="H69" s="384">
        <f t="shared" si="1"/>
        <v>0</v>
      </c>
      <c r="I69" s="369"/>
      <c r="J69" s="369"/>
      <c r="K69" s="369"/>
      <c r="L69" s="369"/>
      <c r="M69" s="369"/>
      <c r="N69" s="384">
        <f>IF(D69&gt;Allgemeines!$C$12,0,SUM(H69,I69,K69,L69)-SUM(J69,M69))</f>
        <v>0</v>
      </c>
      <c r="O69" s="369"/>
      <c r="P69" s="369"/>
      <c r="Q69" s="369"/>
      <c r="R69" s="369"/>
      <c r="S69" s="344">
        <f>IF(D69&gt;Allgemeines!$C$12,0,SUM(N69)-SUM(O69:R69))</f>
        <v>0</v>
      </c>
      <c r="T69" s="369"/>
      <c r="U69" s="369"/>
      <c r="V69" s="369"/>
      <c r="W69" s="369"/>
      <c r="AC69" s="385" t="str">
        <f t="shared" ref="AC69:AC132" si="2">IF(OR(TRIM(B69)="geleistete Anzahlungen und Anlagen im Bau des Sachanlagevermögens",TRIM(B69)="geleistete Anzahlungen auf immaterielle Vermögensgegenstände"),"Zeitreihe_2","Zeitreihe_1")</f>
        <v>Zeitreihe_1</v>
      </c>
    </row>
    <row r="70" spans="1:29" x14ac:dyDescent="0.25">
      <c r="A70" s="369"/>
      <c r="B70" s="369"/>
      <c r="C70" s="369"/>
      <c r="D70" s="370"/>
      <c r="E70" s="369"/>
      <c r="F70" s="369"/>
      <c r="G70" s="369"/>
      <c r="H70" s="384">
        <f t="shared" ref="H70:H133" si="3">+E70*F70/100</f>
        <v>0</v>
      </c>
      <c r="I70" s="369"/>
      <c r="J70" s="369"/>
      <c r="K70" s="369"/>
      <c r="L70" s="369"/>
      <c r="M70" s="369"/>
      <c r="N70" s="384">
        <f>IF(D70&gt;Allgemeines!$C$12,0,SUM(H70,I70,K70,L70)-SUM(J70,M70))</f>
        <v>0</v>
      </c>
      <c r="O70" s="369"/>
      <c r="P70" s="369"/>
      <c r="Q70" s="369"/>
      <c r="R70" s="369"/>
      <c r="S70" s="344">
        <f>IF(D70&gt;Allgemeines!$C$12,0,SUM(N70)-SUM(O70:R70))</f>
        <v>0</v>
      </c>
      <c r="T70" s="369"/>
      <c r="U70" s="369"/>
      <c r="V70" s="369"/>
      <c r="W70" s="369"/>
      <c r="AC70" s="385" t="str">
        <f t="shared" si="2"/>
        <v>Zeitreihe_1</v>
      </c>
    </row>
    <row r="71" spans="1:29" x14ac:dyDescent="0.25">
      <c r="A71" s="369"/>
      <c r="B71" s="369"/>
      <c r="C71" s="369"/>
      <c r="D71" s="370"/>
      <c r="E71" s="369"/>
      <c r="F71" s="369"/>
      <c r="G71" s="369"/>
      <c r="H71" s="384">
        <f t="shared" si="3"/>
        <v>0</v>
      </c>
      <c r="I71" s="369"/>
      <c r="J71" s="369"/>
      <c r="K71" s="369"/>
      <c r="L71" s="369"/>
      <c r="M71" s="369"/>
      <c r="N71" s="384">
        <f>IF(D71&gt;Allgemeines!$C$12,0,SUM(H71,I71,K71,L71)-SUM(J71,M71))</f>
        <v>0</v>
      </c>
      <c r="O71" s="369"/>
      <c r="P71" s="369"/>
      <c r="Q71" s="369"/>
      <c r="R71" s="369"/>
      <c r="S71" s="344">
        <f>IF(D71&gt;Allgemeines!$C$12,0,SUM(N71)-SUM(O71:R71))</f>
        <v>0</v>
      </c>
      <c r="T71" s="369"/>
      <c r="U71" s="369"/>
      <c r="V71" s="369"/>
      <c r="W71" s="369"/>
      <c r="AC71" s="385" t="str">
        <f t="shared" si="2"/>
        <v>Zeitreihe_1</v>
      </c>
    </row>
    <row r="72" spans="1:29" x14ac:dyDescent="0.25">
      <c r="A72" s="369"/>
      <c r="B72" s="369"/>
      <c r="C72" s="369"/>
      <c r="D72" s="370"/>
      <c r="E72" s="369"/>
      <c r="F72" s="369"/>
      <c r="G72" s="369"/>
      <c r="H72" s="384">
        <f t="shared" si="3"/>
        <v>0</v>
      </c>
      <c r="I72" s="369"/>
      <c r="J72" s="369"/>
      <c r="K72" s="369"/>
      <c r="L72" s="369"/>
      <c r="M72" s="369"/>
      <c r="N72" s="384">
        <f>IF(D72&gt;Allgemeines!$C$12,0,SUM(H72,I72,K72,L72)-SUM(J72,M72))</f>
        <v>0</v>
      </c>
      <c r="O72" s="369"/>
      <c r="P72" s="369"/>
      <c r="Q72" s="369"/>
      <c r="R72" s="369"/>
      <c r="S72" s="344">
        <f>IF(D72&gt;Allgemeines!$C$12,0,SUM(N72)-SUM(O72:R72))</f>
        <v>0</v>
      </c>
      <c r="T72" s="369"/>
      <c r="U72" s="369"/>
      <c r="V72" s="369"/>
      <c r="W72" s="369"/>
      <c r="AC72" s="385" t="str">
        <f t="shared" si="2"/>
        <v>Zeitreihe_1</v>
      </c>
    </row>
    <row r="73" spans="1:29" x14ac:dyDescent="0.25">
      <c r="A73" s="369"/>
      <c r="B73" s="369"/>
      <c r="C73" s="369"/>
      <c r="D73" s="370"/>
      <c r="E73" s="369"/>
      <c r="F73" s="369"/>
      <c r="G73" s="369"/>
      <c r="H73" s="384">
        <f t="shared" si="3"/>
        <v>0</v>
      </c>
      <c r="I73" s="369"/>
      <c r="J73" s="369"/>
      <c r="K73" s="369"/>
      <c r="L73" s="369"/>
      <c r="M73" s="369"/>
      <c r="N73" s="384">
        <f>IF(D73&gt;Allgemeines!$C$12,0,SUM(H73,I73,K73,L73)-SUM(J73,M73))</f>
        <v>0</v>
      </c>
      <c r="O73" s="369"/>
      <c r="P73" s="369"/>
      <c r="Q73" s="369"/>
      <c r="R73" s="369"/>
      <c r="S73" s="344">
        <f>IF(D73&gt;Allgemeines!$C$12,0,SUM(N73)-SUM(O73:R73))</f>
        <v>0</v>
      </c>
      <c r="T73" s="369"/>
      <c r="U73" s="369"/>
      <c r="V73" s="369"/>
      <c r="W73" s="369"/>
      <c r="AC73" s="385" t="str">
        <f t="shared" si="2"/>
        <v>Zeitreihe_1</v>
      </c>
    </row>
    <row r="74" spans="1:29" x14ac:dyDescent="0.25">
      <c r="A74" s="369"/>
      <c r="B74" s="369"/>
      <c r="C74" s="369"/>
      <c r="D74" s="370"/>
      <c r="E74" s="369"/>
      <c r="F74" s="369"/>
      <c r="G74" s="369"/>
      <c r="H74" s="384">
        <f t="shared" si="3"/>
        <v>0</v>
      </c>
      <c r="I74" s="369"/>
      <c r="J74" s="369"/>
      <c r="K74" s="369"/>
      <c r="L74" s="369"/>
      <c r="M74" s="369"/>
      <c r="N74" s="384">
        <f>IF(D74&gt;Allgemeines!$C$12,0,SUM(H74,I74,K74,L74)-SUM(J74,M74))</f>
        <v>0</v>
      </c>
      <c r="O74" s="369"/>
      <c r="P74" s="369"/>
      <c r="Q74" s="369"/>
      <c r="R74" s="369"/>
      <c r="S74" s="344">
        <f>IF(D74&gt;Allgemeines!$C$12,0,SUM(N74)-SUM(O74:R74))</f>
        <v>0</v>
      </c>
      <c r="T74" s="369"/>
      <c r="U74" s="369"/>
      <c r="V74" s="369"/>
      <c r="W74" s="369"/>
      <c r="AC74" s="385" t="str">
        <f t="shared" si="2"/>
        <v>Zeitreihe_1</v>
      </c>
    </row>
    <row r="75" spans="1:29" x14ac:dyDescent="0.25">
      <c r="A75" s="369"/>
      <c r="B75" s="369"/>
      <c r="C75" s="369"/>
      <c r="D75" s="370"/>
      <c r="E75" s="369"/>
      <c r="F75" s="369"/>
      <c r="G75" s="369"/>
      <c r="H75" s="384">
        <f t="shared" si="3"/>
        <v>0</v>
      </c>
      <c r="I75" s="369"/>
      <c r="J75" s="369"/>
      <c r="K75" s="369"/>
      <c r="L75" s="369"/>
      <c r="M75" s="369"/>
      <c r="N75" s="384">
        <f>IF(D75&gt;Allgemeines!$C$12,0,SUM(H75,I75,K75,L75)-SUM(J75,M75))</f>
        <v>0</v>
      </c>
      <c r="O75" s="369"/>
      <c r="P75" s="369"/>
      <c r="Q75" s="369"/>
      <c r="R75" s="369"/>
      <c r="S75" s="344">
        <f>IF(D75&gt;Allgemeines!$C$12,0,SUM(N75)-SUM(O75:R75))</f>
        <v>0</v>
      </c>
      <c r="T75" s="369"/>
      <c r="U75" s="369"/>
      <c r="V75" s="369"/>
      <c r="W75" s="369"/>
      <c r="AC75" s="385" t="str">
        <f t="shared" si="2"/>
        <v>Zeitreihe_1</v>
      </c>
    </row>
    <row r="76" spans="1:29" x14ac:dyDescent="0.25">
      <c r="A76" s="369"/>
      <c r="B76" s="369"/>
      <c r="C76" s="369"/>
      <c r="D76" s="370"/>
      <c r="E76" s="369"/>
      <c r="F76" s="369"/>
      <c r="G76" s="369"/>
      <c r="H76" s="384">
        <f t="shared" si="3"/>
        <v>0</v>
      </c>
      <c r="I76" s="369"/>
      <c r="J76" s="369"/>
      <c r="K76" s="369"/>
      <c r="L76" s="369"/>
      <c r="M76" s="369"/>
      <c r="N76" s="384">
        <f>IF(D76&gt;Allgemeines!$C$12,0,SUM(H76,I76,K76,L76)-SUM(J76,M76))</f>
        <v>0</v>
      </c>
      <c r="O76" s="369"/>
      <c r="P76" s="369"/>
      <c r="Q76" s="369"/>
      <c r="R76" s="369"/>
      <c r="S76" s="344">
        <f>IF(D76&gt;Allgemeines!$C$12,0,SUM(N76)-SUM(O76:R76))</f>
        <v>0</v>
      </c>
      <c r="T76" s="369"/>
      <c r="U76" s="369"/>
      <c r="V76" s="369"/>
      <c r="W76" s="369"/>
      <c r="AC76" s="385" t="str">
        <f t="shared" si="2"/>
        <v>Zeitreihe_1</v>
      </c>
    </row>
    <row r="77" spans="1:29" x14ac:dyDescent="0.25">
      <c r="A77" s="369"/>
      <c r="B77" s="369"/>
      <c r="C77" s="369"/>
      <c r="D77" s="370"/>
      <c r="E77" s="369"/>
      <c r="F77" s="369"/>
      <c r="G77" s="369"/>
      <c r="H77" s="384">
        <f t="shared" si="3"/>
        <v>0</v>
      </c>
      <c r="I77" s="369"/>
      <c r="J77" s="369"/>
      <c r="K77" s="369"/>
      <c r="L77" s="369"/>
      <c r="M77" s="369"/>
      <c r="N77" s="384">
        <f>IF(D77&gt;Allgemeines!$C$12,0,SUM(H77,I77,K77,L77)-SUM(J77,M77))</f>
        <v>0</v>
      </c>
      <c r="O77" s="369"/>
      <c r="P77" s="369"/>
      <c r="Q77" s="369"/>
      <c r="R77" s="369"/>
      <c r="S77" s="344">
        <f>IF(D77&gt;Allgemeines!$C$12,0,SUM(N77)-SUM(O77:R77))</f>
        <v>0</v>
      </c>
      <c r="T77" s="369"/>
      <c r="U77" s="369"/>
      <c r="V77" s="369"/>
      <c r="W77" s="369"/>
      <c r="AC77" s="385" t="str">
        <f t="shared" si="2"/>
        <v>Zeitreihe_1</v>
      </c>
    </row>
    <row r="78" spans="1:29" x14ac:dyDescent="0.25">
      <c r="A78" s="369"/>
      <c r="B78" s="369"/>
      <c r="C78" s="369"/>
      <c r="D78" s="370"/>
      <c r="E78" s="369"/>
      <c r="F78" s="369"/>
      <c r="G78" s="369"/>
      <c r="H78" s="384">
        <f t="shared" si="3"/>
        <v>0</v>
      </c>
      <c r="I78" s="369"/>
      <c r="J78" s="369"/>
      <c r="K78" s="369"/>
      <c r="L78" s="369"/>
      <c r="M78" s="369"/>
      <c r="N78" s="384">
        <f>IF(D78&gt;Allgemeines!$C$12,0,SUM(H78,I78,K78,L78)-SUM(J78,M78))</f>
        <v>0</v>
      </c>
      <c r="O78" s="369"/>
      <c r="P78" s="369"/>
      <c r="Q78" s="369"/>
      <c r="R78" s="369"/>
      <c r="S78" s="344">
        <f>IF(D78&gt;Allgemeines!$C$12,0,SUM(N78)-SUM(O78:R78))</f>
        <v>0</v>
      </c>
      <c r="T78" s="369"/>
      <c r="U78" s="369"/>
      <c r="V78" s="369"/>
      <c r="W78" s="369"/>
      <c r="AC78" s="385" t="str">
        <f t="shared" si="2"/>
        <v>Zeitreihe_1</v>
      </c>
    </row>
    <row r="79" spans="1:29" x14ac:dyDescent="0.25">
      <c r="A79" s="369"/>
      <c r="B79" s="369"/>
      <c r="C79" s="369"/>
      <c r="D79" s="370"/>
      <c r="E79" s="369"/>
      <c r="F79" s="369"/>
      <c r="G79" s="369"/>
      <c r="H79" s="384">
        <f t="shared" si="3"/>
        <v>0</v>
      </c>
      <c r="I79" s="369"/>
      <c r="J79" s="369"/>
      <c r="K79" s="369"/>
      <c r="L79" s="369"/>
      <c r="M79" s="369"/>
      <c r="N79" s="384">
        <f>IF(D79&gt;Allgemeines!$C$12,0,SUM(H79,I79,K79,L79)-SUM(J79,M79))</f>
        <v>0</v>
      </c>
      <c r="O79" s="369"/>
      <c r="P79" s="369"/>
      <c r="Q79" s="369"/>
      <c r="R79" s="369"/>
      <c r="S79" s="344">
        <f>IF(D79&gt;Allgemeines!$C$12,0,SUM(N79)-SUM(O79:R79))</f>
        <v>0</v>
      </c>
      <c r="T79" s="369"/>
      <c r="U79" s="369"/>
      <c r="V79" s="369"/>
      <c r="W79" s="369"/>
      <c r="AC79" s="385" t="str">
        <f t="shared" si="2"/>
        <v>Zeitreihe_1</v>
      </c>
    </row>
    <row r="80" spans="1:29" x14ac:dyDescent="0.25">
      <c r="A80" s="369"/>
      <c r="B80" s="369"/>
      <c r="C80" s="369"/>
      <c r="D80" s="370"/>
      <c r="E80" s="369"/>
      <c r="F80" s="369"/>
      <c r="G80" s="369"/>
      <c r="H80" s="384">
        <f t="shared" si="3"/>
        <v>0</v>
      </c>
      <c r="I80" s="369"/>
      <c r="J80" s="369"/>
      <c r="K80" s="369"/>
      <c r="L80" s="369"/>
      <c r="M80" s="369"/>
      <c r="N80" s="384">
        <f>IF(D80&gt;Allgemeines!$C$12,0,SUM(H80,I80,K80,L80)-SUM(J80,M80))</f>
        <v>0</v>
      </c>
      <c r="O80" s="369"/>
      <c r="P80" s="369"/>
      <c r="Q80" s="369"/>
      <c r="R80" s="369"/>
      <c r="S80" s="344">
        <f>IF(D80&gt;Allgemeines!$C$12,0,SUM(N80)-SUM(O80:R80))</f>
        <v>0</v>
      </c>
      <c r="T80" s="369"/>
      <c r="U80" s="369"/>
      <c r="V80" s="369"/>
      <c r="W80" s="369"/>
      <c r="AC80" s="385" t="str">
        <f t="shared" si="2"/>
        <v>Zeitreihe_1</v>
      </c>
    </row>
    <row r="81" spans="1:29" x14ac:dyDescent="0.25">
      <c r="A81" s="369"/>
      <c r="B81" s="369"/>
      <c r="C81" s="369"/>
      <c r="D81" s="370"/>
      <c r="E81" s="369"/>
      <c r="F81" s="369"/>
      <c r="G81" s="369"/>
      <c r="H81" s="384">
        <f t="shared" si="3"/>
        <v>0</v>
      </c>
      <c r="I81" s="369"/>
      <c r="J81" s="369"/>
      <c r="K81" s="369"/>
      <c r="L81" s="369"/>
      <c r="M81" s="369"/>
      <c r="N81" s="384">
        <f>IF(D81&gt;Allgemeines!$C$12,0,SUM(H81,I81,K81,L81)-SUM(J81,M81))</f>
        <v>0</v>
      </c>
      <c r="O81" s="369"/>
      <c r="P81" s="369"/>
      <c r="Q81" s="369"/>
      <c r="R81" s="369"/>
      <c r="S81" s="344">
        <f>IF(D81&gt;Allgemeines!$C$12,0,SUM(N81)-SUM(O81:R81))</f>
        <v>0</v>
      </c>
      <c r="T81" s="369"/>
      <c r="U81" s="369"/>
      <c r="V81" s="369"/>
      <c r="W81" s="369"/>
      <c r="AC81" s="385" t="str">
        <f t="shared" si="2"/>
        <v>Zeitreihe_1</v>
      </c>
    </row>
    <row r="82" spans="1:29" x14ac:dyDescent="0.25">
      <c r="A82" s="369"/>
      <c r="B82" s="369"/>
      <c r="C82" s="369"/>
      <c r="D82" s="370"/>
      <c r="E82" s="369"/>
      <c r="F82" s="369"/>
      <c r="G82" s="369"/>
      <c r="H82" s="384">
        <f t="shared" si="3"/>
        <v>0</v>
      </c>
      <c r="I82" s="369"/>
      <c r="J82" s="369"/>
      <c r="K82" s="369"/>
      <c r="L82" s="369"/>
      <c r="M82" s="369"/>
      <c r="N82" s="384">
        <f>IF(D82&gt;Allgemeines!$C$12,0,SUM(H82,I82,K82,L82)-SUM(J82,M82))</f>
        <v>0</v>
      </c>
      <c r="O82" s="369"/>
      <c r="P82" s="369"/>
      <c r="Q82" s="369"/>
      <c r="R82" s="369"/>
      <c r="S82" s="344">
        <f>IF(D82&gt;Allgemeines!$C$12,0,SUM(N82)-SUM(O82:R82))</f>
        <v>0</v>
      </c>
      <c r="T82" s="369"/>
      <c r="U82" s="369"/>
      <c r="V82" s="369"/>
      <c r="W82" s="369"/>
      <c r="AC82" s="385" t="str">
        <f t="shared" si="2"/>
        <v>Zeitreihe_1</v>
      </c>
    </row>
    <row r="83" spans="1:29" x14ac:dyDescent="0.25">
      <c r="A83" s="369"/>
      <c r="B83" s="369"/>
      <c r="C83" s="369"/>
      <c r="D83" s="370"/>
      <c r="E83" s="369"/>
      <c r="F83" s="369"/>
      <c r="G83" s="369"/>
      <c r="H83" s="384">
        <f t="shared" si="3"/>
        <v>0</v>
      </c>
      <c r="I83" s="369"/>
      <c r="J83" s="369"/>
      <c r="K83" s="369"/>
      <c r="L83" s="369"/>
      <c r="M83" s="369"/>
      <c r="N83" s="384">
        <f>IF(D83&gt;Allgemeines!$C$12,0,SUM(H83,I83,K83,L83)-SUM(J83,M83))</f>
        <v>0</v>
      </c>
      <c r="O83" s="369"/>
      <c r="P83" s="369"/>
      <c r="Q83" s="369"/>
      <c r="R83" s="369"/>
      <c r="S83" s="344">
        <f>IF(D83&gt;Allgemeines!$C$12,0,SUM(N83)-SUM(O83:R83))</f>
        <v>0</v>
      </c>
      <c r="T83" s="369"/>
      <c r="U83" s="369"/>
      <c r="V83" s="369"/>
      <c r="W83" s="369"/>
      <c r="AC83" s="385" t="str">
        <f t="shared" si="2"/>
        <v>Zeitreihe_1</v>
      </c>
    </row>
    <row r="84" spans="1:29" x14ac:dyDescent="0.25">
      <c r="A84" s="369"/>
      <c r="B84" s="369"/>
      <c r="C84" s="369"/>
      <c r="D84" s="370"/>
      <c r="E84" s="369"/>
      <c r="F84" s="369"/>
      <c r="G84" s="369"/>
      <c r="H84" s="384">
        <f t="shared" si="3"/>
        <v>0</v>
      </c>
      <c r="I84" s="369"/>
      <c r="J84" s="369"/>
      <c r="K84" s="369"/>
      <c r="L84" s="369"/>
      <c r="M84" s="369"/>
      <c r="N84" s="384">
        <f>IF(D84&gt;Allgemeines!$C$12,0,SUM(H84,I84,K84,L84)-SUM(J84,M84))</f>
        <v>0</v>
      </c>
      <c r="O84" s="369"/>
      <c r="P84" s="369"/>
      <c r="Q84" s="369"/>
      <c r="R84" s="369"/>
      <c r="S84" s="344">
        <f>IF(D84&gt;Allgemeines!$C$12,0,SUM(N84)-SUM(O84:R84))</f>
        <v>0</v>
      </c>
      <c r="T84" s="369"/>
      <c r="U84" s="369"/>
      <c r="V84" s="369"/>
      <c r="W84" s="369"/>
      <c r="AC84" s="385" t="str">
        <f t="shared" si="2"/>
        <v>Zeitreihe_1</v>
      </c>
    </row>
    <row r="85" spans="1:29" x14ac:dyDescent="0.25">
      <c r="A85" s="369"/>
      <c r="B85" s="369"/>
      <c r="C85" s="369"/>
      <c r="D85" s="370"/>
      <c r="E85" s="369"/>
      <c r="F85" s="369"/>
      <c r="G85" s="369"/>
      <c r="H85" s="384">
        <f t="shared" si="3"/>
        <v>0</v>
      </c>
      <c r="I85" s="369"/>
      <c r="J85" s="369"/>
      <c r="K85" s="369"/>
      <c r="L85" s="369"/>
      <c r="M85" s="369"/>
      <c r="N85" s="384">
        <f>IF(D85&gt;Allgemeines!$C$12,0,SUM(H85,I85,K85,L85)-SUM(J85,M85))</f>
        <v>0</v>
      </c>
      <c r="O85" s="369"/>
      <c r="P85" s="369"/>
      <c r="Q85" s="369"/>
      <c r="R85" s="369"/>
      <c r="S85" s="344">
        <f>IF(D85&gt;Allgemeines!$C$12,0,SUM(N85)-SUM(O85:R85))</f>
        <v>0</v>
      </c>
      <c r="T85" s="369"/>
      <c r="U85" s="369"/>
      <c r="V85" s="369"/>
      <c r="W85" s="369"/>
      <c r="AC85" s="385" t="str">
        <f t="shared" si="2"/>
        <v>Zeitreihe_1</v>
      </c>
    </row>
    <row r="86" spans="1:29" x14ac:dyDescent="0.25">
      <c r="A86" s="369"/>
      <c r="B86" s="369"/>
      <c r="C86" s="369"/>
      <c r="D86" s="370"/>
      <c r="E86" s="369"/>
      <c r="F86" s="369"/>
      <c r="G86" s="369"/>
      <c r="H86" s="384">
        <f t="shared" si="3"/>
        <v>0</v>
      </c>
      <c r="I86" s="369"/>
      <c r="J86" s="369"/>
      <c r="K86" s="369"/>
      <c r="L86" s="369"/>
      <c r="M86" s="369"/>
      <c r="N86" s="384">
        <f>IF(D86&gt;Allgemeines!$C$12,0,SUM(H86,I86,K86,L86)-SUM(J86,M86))</f>
        <v>0</v>
      </c>
      <c r="O86" s="369"/>
      <c r="P86" s="369"/>
      <c r="Q86" s="369"/>
      <c r="R86" s="369"/>
      <c r="S86" s="344">
        <f>IF(D86&gt;Allgemeines!$C$12,0,SUM(N86)-SUM(O86:R86))</f>
        <v>0</v>
      </c>
      <c r="T86" s="369"/>
      <c r="U86" s="369"/>
      <c r="V86" s="369"/>
      <c r="W86" s="369"/>
      <c r="AC86" s="385" t="str">
        <f t="shared" si="2"/>
        <v>Zeitreihe_1</v>
      </c>
    </row>
    <row r="87" spans="1:29" x14ac:dyDescent="0.25">
      <c r="A87" s="369"/>
      <c r="B87" s="369"/>
      <c r="C87" s="369"/>
      <c r="D87" s="370"/>
      <c r="E87" s="369"/>
      <c r="F87" s="369"/>
      <c r="G87" s="369"/>
      <c r="H87" s="384">
        <f t="shared" si="3"/>
        <v>0</v>
      </c>
      <c r="I87" s="369"/>
      <c r="J87" s="369"/>
      <c r="K87" s="369"/>
      <c r="L87" s="369"/>
      <c r="M87" s="369"/>
      <c r="N87" s="384">
        <f>IF(D87&gt;Allgemeines!$C$12,0,SUM(H87,I87,K87,L87)-SUM(J87,M87))</f>
        <v>0</v>
      </c>
      <c r="O87" s="369"/>
      <c r="P87" s="369"/>
      <c r="Q87" s="369"/>
      <c r="R87" s="369"/>
      <c r="S87" s="344">
        <f>IF(D87&gt;Allgemeines!$C$12,0,SUM(N87)-SUM(O87:R87))</f>
        <v>0</v>
      </c>
      <c r="T87" s="369"/>
      <c r="U87" s="369"/>
      <c r="V87" s="369"/>
      <c r="W87" s="369"/>
      <c r="AC87" s="385" t="str">
        <f t="shared" si="2"/>
        <v>Zeitreihe_1</v>
      </c>
    </row>
    <row r="88" spans="1:29" x14ac:dyDescent="0.25">
      <c r="A88" s="369"/>
      <c r="B88" s="369"/>
      <c r="C88" s="369"/>
      <c r="D88" s="370"/>
      <c r="E88" s="369"/>
      <c r="F88" s="369"/>
      <c r="G88" s="369"/>
      <c r="H88" s="384">
        <f t="shared" si="3"/>
        <v>0</v>
      </c>
      <c r="I88" s="369"/>
      <c r="J88" s="369"/>
      <c r="K88" s="369"/>
      <c r="L88" s="369"/>
      <c r="M88" s="369"/>
      <c r="N88" s="384">
        <f>IF(D88&gt;Allgemeines!$C$12,0,SUM(H88,I88,K88,L88)-SUM(J88,M88))</f>
        <v>0</v>
      </c>
      <c r="O88" s="369"/>
      <c r="P88" s="369"/>
      <c r="Q88" s="369"/>
      <c r="R88" s="369"/>
      <c r="S88" s="344">
        <f>IF(D88&gt;Allgemeines!$C$12,0,SUM(N88)-SUM(O88:R88))</f>
        <v>0</v>
      </c>
      <c r="T88" s="369"/>
      <c r="U88" s="369"/>
      <c r="V88" s="369"/>
      <c r="W88" s="369"/>
      <c r="AC88" s="385" t="str">
        <f t="shared" si="2"/>
        <v>Zeitreihe_1</v>
      </c>
    </row>
    <row r="89" spans="1:29" x14ac:dyDescent="0.25">
      <c r="A89" s="369"/>
      <c r="B89" s="369"/>
      <c r="C89" s="369"/>
      <c r="D89" s="370"/>
      <c r="E89" s="369"/>
      <c r="F89" s="369"/>
      <c r="G89" s="369"/>
      <c r="H89" s="384">
        <f t="shared" si="3"/>
        <v>0</v>
      </c>
      <c r="I89" s="369"/>
      <c r="J89" s="369"/>
      <c r="K89" s="369"/>
      <c r="L89" s="369"/>
      <c r="M89" s="369"/>
      <c r="N89" s="384">
        <f>IF(D89&gt;Allgemeines!$C$12,0,SUM(H89,I89,K89,L89)-SUM(J89,M89))</f>
        <v>0</v>
      </c>
      <c r="O89" s="369"/>
      <c r="P89" s="369"/>
      <c r="Q89" s="369"/>
      <c r="R89" s="369"/>
      <c r="S89" s="344">
        <f>IF(D89&gt;Allgemeines!$C$12,0,SUM(N89)-SUM(O89:R89))</f>
        <v>0</v>
      </c>
      <c r="T89" s="369"/>
      <c r="U89" s="369"/>
      <c r="V89" s="369"/>
      <c r="W89" s="369"/>
      <c r="AC89" s="385" t="str">
        <f t="shared" si="2"/>
        <v>Zeitreihe_1</v>
      </c>
    </row>
    <row r="90" spans="1:29" x14ac:dyDescent="0.25">
      <c r="A90" s="369"/>
      <c r="B90" s="369"/>
      <c r="C90" s="369"/>
      <c r="D90" s="370"/>
      <c r="E90" s="369"/>
      <c r="F90" s="369"/>
      <c r="G90" s="369"/>
      <c r="H90" s="384">
        <f t="shared" si="3"/>
        <v>0</v>
      </c>
      <c r="I90" s="369"/>
      <c r="J90" s="369"/>
      <c r="K90" s="369"/>
      <c r="L90" s="369"/>
      <c r="M90" s="369"/>
      <c r="N90" s="384">
        <f>IF(D90&gt;Allgemeines!$C$12,0,SUM(H90,I90,K90,L90)-SUM(J90,M90))</f>
        <v>0</v>
      </c>
      <c r="O90" s="369"/>
      <c r="P90" s="369"/>
      <c r="Q90" s="369"/>
      <c r="R90" s="369"/>
      <c r="S90" s="344">
        <f>IF(D90&gt;Allgemeines!$C$12,0,SUM(N90)-SUM(O90:R90))</f>
        <v>0</v>
      </c>
      <c r="T90" s="369"/>
      <c r="U90" s="369"/>
      <c r="V90" s="369"/>
      <c r="W90" s="369"/>
      <c r="AC90" s="385" t="str">
        <f t="shared" si="2"/>
        <v>Zeitreihe_1</v>
      </c>
    </row>
    <row r="91" spans="1:29" x14ac:dyDescent="0.25">
      <c r="A91" s="369"/>
      <c r="B91" s="369"/>
      <c r="C91" s="369"/>
      <c r="D91" s="370"/>
      <c r="E91" s="369"/>
      <c r="F91" s="369"/>
      <c r="G91" s="369"/>
      <c r="H91" s="384">
        <f t="shared" si="3"/>
        <v>0</v>
      </c>
      <c r="I91" s="369"/>
      <c r="J91" s="369"/>
      <c r="K91" s="369"/>
      <c r="L91" s="369"/>
      <c r="M91" s="369"/>
      <c r="N91" s="384">
        <f>IF(D91&gt;Allgemeines!$C$12,0,SUM(H91,I91,K91,L91)-SUM(J91,M91))</f>
        <v>0</v>
      </c>
      <c r="O91" s="369"/>
      <c r="P91" s="369"/>
      <c r="Q91" s="369"/>
      <c r="R91" s="369"/>
      <c r="S91" s="344">
        <f>IF(D91&gt;Allgemeines!$C$12,0,SUM(N91)-SUM(O91:R91))</f>
        <v>0</v>
      </c>
      <c r="T91" s="369"/>
      <c r="U91" s="369"/>
      <c r="V91" s="369"/>
      <c r="W91" s="369"/>
      <c r="AC91" s="385" t="str">
        <f t="shared" si="2"/>
        <v>Zeitreihe_1</v>
      </c>
    </row>
    <row r="92" spans="1:29" x14ac:dyDescent="0.25">
      <c r="A92" s="369"/>
      <c r="B92" s="369"/>
      <c r="C92" s="369"/>
      <c r="D92" s="370"/>
      <c r="E92" s="369"/>
      <c r="F92" s="369"/>
      <c r="G92" s="369"/>
      <c r="H92" s="384">
        <f t="shared" si="3"/>
        <v>0</v>
      </c>
      <c r="I92" s="369"/>
      <c r="J92" s="369"/>
      <c r="K92" s="369"/>
      <c r="L92" s="369"/>
      <c r="M92" s="369"/>
      <c r="N92" s="384">
        <f>IF(D92&gt;Allgemeines!$C$12,0,SUM(H92,I92,K92,L92)-SUM(J92,M92))</f>
        <v>0</v>
      </c>
      <c r="O92" s="369"/>
      <c r="P92" s="369"/>
      <c r="Q92" s="369"/>
      <c r="R92" s="369"/>
      <c r="S92" s="344">
        <f>IF(D92&gt;Allgemeines!$C$12,0,SUM(N92)-SUM(O92:R92))</f>
        <v>0</v>
      </c>
      <c r="T92" s="369"/>
      <c r="U92" s="369"/>
      <c r="V92" s="369"/>
      <c r="W92" s="369"/>
      <c r="AC92" s="385" t="str">
        <f t="shared" si="2"/>
        <v>Zeitreihe_1</v>
      </c>
    </row>
    <row r="93" spans="1:29" x14ac:dyDescent="0.25">
      <c r="A93" s="369"/>
      <c r="B93" s="369"/>
      <c r="C93" s="369"/>
      <c r="D93" s="370"/>
      <c r="E93" s="369"/>
      <c r="F93" s="369"/>
      <c r="G93" s="369"/>
      <c r="H93" s="384">
        <f t="shared" si="3"/>
        <v>0</v>
      </c>
      <c r="I93" s="369"/>
      <c r="J93" s="369"/>
      <c r="K93" s="369"/>
      <c r="L93" s="369"/>
      <c r="M93" s="369"/>
      <c r="N93" s="384">
        <f>IF(D93&gt;Allgemeines!$C$12,0,SUM(H93,I93,K93,L93)-SUM(J93,M93))</f>
        <v>0</v>
      </c>
      <c r="O93" s="369"/>
      <c r="P93" s="369"/>
      <c r="Q93" s="369"/>
      <c r="R93" s="369"/>
      <c r="S93" s="344">
        <f>IF(D93&gt;Allgemeines!$C$12,0,SUM(N93)-SUM(O93:R93))</f>
        <v>0</v>
      </c>
      <c r="T93" s="369"/>
      <c r="U93" s="369"/>
      <c r="V93" s="369"/>
      <c r="W93" s="369"/>
      <c r="AC93" s="385" t="str">
        <f t="shared" si="2"/>
        <v>Zeitreihe_1</v>
      </c>
    </row>
    <row r="94" spans="1:29" x14ac:dyDescent="0.25">
      <c r="A94" s="369"/>
      <c r="B94" s="369"/>
      <c r="C94" s="369"/>
      <c r="D94" s="370"/>
      <c r="E94" s="369"/>
      <c r="F94" s="369"/>
      <c r="G94" s="369"/>
      <c r="H94" s="384">
        <f t="shared" si="3"/>
        <v>0</v>
      </c>
      <c r="I94" s="369"/>
      <c r="J94" s="369"/>
      <c r="K94" s="369"/>
      <c r="L94" s="369"/>
      <c r="M94" s="369"/>
      <c r="N94" s="384">
        <f>IF(D94&gt;Allgemeines!$C$12,0,SUM(H94,I94,K94,L94)-SUM(J94,M94))</f>
        <v>0</v>
      </c>
      <c r="O94" s="369"/>
      <c r="P94" s="369"/>
      <c r="Q94" s="369"/>
      <c r="R94" s="369"/>
      <c r="S94" s="344">
        <f>IF(D94&gt;Allgemeines!$C$12,0,SUM(N94)-SUM(O94:R94))</f>
        <v>0</v>
      </c>
      <c r="T94" s="369"/>
      <c r="U94" s="369"/>
      <c r="V94" s="369"/>
      <c r="W94" s="369"/>
      <c r="AC94" s="385" t="str">
        <f t="shared" si="2"/>
        <v>Zeitreihe_1</v>
      </c>
    </row>
    <row r="95" spans="1:29" x14ac:dyDescent="0.25">
      <c r="A95" s="369"/>
      <c r="B95" s="369"/>
      <c r="C95" s="369"/>
      <c r="D95" s="370"/>
      <c r="E95" s="369"/>
      <c r="F95" s="369"/>
      <c r="G95" s="369"/>
      <c r="H95" s="384">
        <f t="shared" si="3"/>
        <v>0</v>
      </c>
      <c r="I95" s="369"/>
      <c r="J95" s="369"/>
      <c r="K95" s="369"/>
      <c r="L95" s="369"/>
      <c r="M95" s="369"/>
      <c r="N95" s="384">
        <f>IF(D95&gt;Allgemeines!$C$12,0,SUM(H95,I95,K95,L95)-SUM(J95,M95))</f>
        <v>0</v>
      </c>
      <c r="O95" s="369"/>
      <c r="P95" s="369"/>
      <c r="Q95" s="369"/>
      <c r="R95" s="369"/>
      <c r="S95" s="344">
        <f>IF(D95&gt;Allgemeines!$C$12,0,SUM(N95)-SUM(O95:R95))</f>
        <v>0</v>
      </c>
      <c r="T95" s="369"/>
      <c r="U95" s="369"/>
      <c r="V95" s="369"/>
      <c r="W95" s="369"/>
      <c r="AC95" s="385" t="str">
        <f t="shared" si="2"/>
        <v>Zeitreihe_1</v>
      </c>
    </row>
    <row r="96" spans="1:29" x14ac:dyDescent="0.25">
      <c r="A96" s="369"/>
      <c r="B96" s="369"/>
      <c r="C96" s="369"/>
      <c r="D96" s="370"/>
      <c r="E96" s="369"/>
      <c r="F96" s="369"/>
      <c r="G96" s="369"/>
      <c r="H96" s="384">
        <f t="shared" si="3"/>
        <v>0</v>
      </c>
      <c r="I96" s="369"/>
      <c r="J96" s="369"/>
      <c r="K96" s="369"/>
      <c r="L96" s="369"/>
      <c r="M96" s="369"/>
      <c r="N96" s="384">
        <f>IF(D96&gt;Allgemeines!$C$12,0,SUM(H96,I96,K96,L96)-SUM(J96,M96))</f>
        <v>0</v>
      </c>
      <c r="O96" s="369"/>
      <c r="P96" s="369"/>
      <c r="Q96" s="369"/>
      <c r="R96" s="369"/>
      <c r="S96" s="344">
        <f>IF(D96&gt;Allgemeines!$C$12,0,SUM(N96)-SUM(O96:R96))</f>
        <v>0</v>
      </c>
      <c r="T96" s="369"/>
      <c r="U96" s="369"/>
      <c r="V96" s="369"/>
      <c r="W96" s="369"/>
      <c r="AC96" s="385" t="str">
        <f t="shared" si="2"/>
        <v>Zeitreihe_1</v>
      </c>
    </row>
    <row r="97" spans="1:29" x14ac:dyDescent="0.25">
      <c r="A97" s="369"/>
      <c r="B97" s="369"/>
      <c r="C97" s="369"/>
      <c r="D97" s="370"/>
      <c r="E97" s="369"/>
      <c r="F97" s="369"/>
      <c r="G97" s="369"/>
      <c r="H97" s="384">
        <f t="shared" si="3"/>
        <v>0</v>
      </c>
      <c r="I97" s="369"/>
      <c r="J97" s="369"/>
      <c r="K97" s="369"/>
      <c r="L97" s="369"/>
      <c r="M97" s="369"/>
      <c r="N97" s="384">
        <f>IF(D97&gt;Allgemeines!$C$12,0,SUM(H97,I97,K97,L97)-SUM(J97,M97))</f>
        <v>0</v>
      </c>
      <c r="O97" s="369"/>
      <c r="P97" s="369"/>
      <c r="Q97" s="369"/>
      <c r="R97" s="369"/>
      <c r="S97" s="344">
        <f>IF(D97&gt;Allgemeines!$C$12,0,SUM(N97)-SUM(O97:R97))</f>
        <v>0</v>
      </c>
      <c r="T97" s="369"/>
      <c r="U97" s="369"/>
      <c r="V97" s="369"/>
      <c r="W97" s="369"/>
      <c r="AC97" s="385" t="str">
        <f t="shared" si="2"/>
        <v>Zeitreihe_1</v>
      </c>
    </row>
    <row r="98" spans="1:29" x14ac:dyDescent="0.25">
      <c r="A98" s="369"/>
      <c r="B98" s="369"/>
      <c r="C98" s="369"/>
      <c r="D98" s="370"/>
      <c r="E98" s="369"/>
      <c r="F98" s="369"/>
      <c r="G98" s="369"/>
      <c r="H98" s="384">
        <f t="shared" si="3"/>
        <v>0</v>
      </c>
      <c r="I98" s="369"/>
      <c r="J98" s="369"/>
      <c r="K98" s="369"/>
      <c r="L98" s="369"/>
      <c r="M98" s="369"/>
      <c r="N98" s="384">
        <f>IF(D98&gt;Allgemeines!$C$12,0,SUM(H98,I98,K98,L98)-SUM(J98,M98))</f>
        <v>0</v>
      </c>
      <c r="O98" s="369"/>
      <c r="P98" s="369"/>
      <c r="Q98" s="369"/>
      <c r="R98" s="369"/>
      <c r="S98" s="344">
        <f>IF(D98&gt;Allgemeines!$C$12,0,SUM(N98)-SUM(O98:R98))</f>
        <v>0</v>
      </c>
      <c r="T98" s="369"/>
      <c r="U98" s="369"/>
      <c r="V98" s="369"/>
      <c r="W98" s="369"/>
      <c r="AC98" s="385" t="str">
        <f t="shared" si="2"/>
        <v>Zeitreihe_1</v>
      </c>
    </row>
    <row r="99" spans="1:29" x14ac:dyDescent="0.25">
      <c r="A99" s="369"/>
      <c r="B99" s="369"/>
      <c r="C99" s="369"/>
      <c r="D99" s="370"/>
      <c r="E99" s="369"/>
      <c r="F99" s="369"/>
      <c r="G99" s="369"/>
      <c r="H99" s="384">
        <f t="shared" si="3"/>
        <v>0</v>
      </c>
      <c r="I99" s="369"/>
      <c r="J99" s="369"/>
      <c r="K99" s="369"/>
      <c r="L99" s="369"/>
      <c r="M99" s="369"/>
      <c r="N99" s="384">
        <f>IF(D99&gt;Allgemeines!$C$12,0,SUM(H99,I99,K99,L99)-SUM(J99,M99))</f>
        <v>0</v>
      </c>
      <c r="O99" s="369"/>
      <c r="P99" s="369"/>
      <c r="Q99" s="369"/>
      <c r="R99" s="369"/>
      <c r="S99" s="344">
        <f>IF(D99&gt;Allgemeines!$C$12,0,SUM(N99)-SUM(O99:R99))</f>
        <v>0</v>
      </c>
      <c r="T99" s="369"/>
      <c r="U99" s="369"/>
      <c r="V99" s="369"/>
      <c r="W99" s="369"/>
      <c r="AC99" s="385" t="str">
        <f t="shared" si="2"/>
        <v>Zeitreihe_1</v>
      </c>
    </row>
    <row r="100" spans="1:29" x14ac:dyDescent="0.25">
      <c r="A100" s="369"/>
      <c r="B100" s="369"/>
      <c r="C100" s="369"/>
      <c r="D100" s="370"/>
      <c r="E100" s="369"/>
      <c r="F100" s="369"/>
      <c r="G100" s="369"/>
      <c r="H100" s="384">
        <f t="shared" si="3"/>
        <v>0</v>
      </c>
      <c r="I100" s="369"/>
      <c r="J100" s="369"/>
      <c r="K100" s="369"/>
      <c r="L100" s="369"/>
      <c r="M100" s="369"/>
      <c r="N100" s="384">
        <f>IF(D100&gt;Allgemeines!$C$12,0,SUM(H100,I100,K100,L100)-SUM(J100,M100))</f>
        <v>0</v>
      </c>
      <c r="O100" s="369"/>
      <c r="P100" s="369"/>
      <c r="Q100" s="369"/>
      <c r="R100" s="369"/>
      <c r="S100" s="344">
        <f>IF(D100&gt;Allgemeines!$C$12,0,SUM(N100)-SUM(O100:R100))</f>
        <v>0</v>
      </c>
      <c r="T100" s="369"/>
      <c r="U100" s="369"/>
      <c r="V100" s="369"/>
      <c r="W100" s="369"/>
      <c r="AC100" s="385" t="str">
        <f t="shared" si="2"/>
        <v>Zeitreihe_1</v>
      </c>
    </row>
    <row r="101" spans="1:29" x14ac:dyDescent="0.25">
      <c r="A101" s="369"/>
      <c r="B101" s="369"/>
      <c r="C101" s="369"/>
      <c r="D101" s="370"/>
      <c r="E101" s="369"/>
      <c r="F101" s="369"/>
      <c r="G101" s="369"/>
      <c r="H101" s="384">
        <f t="shared" si="3"/>
        <v>0</v>
      </c>
      <c r="I101" s="369"/>
      <c r="J101" s="369"/>
      <c r="K101" s="369"/>
      <c r="L101" s="369"/>
      <c r="M101" s="369"/>
      <c r="N101" s="384">
        <f>IF(D101&gt;Allgemeines!$C$12,0,SUM(H101,I101,K101,L101)-SUM(J101,M101))</f>
        <v>0</v>
      </c>
      <c r="O101" s="369"/>
      <c r="P101" s="369"/>
      <c r="Q101" s="369"/>
      <c r="R101" s="369"/>
      <c r="S101" s="344">
        <f>IF(D101&gt;Allgemeines!$C$12,0,SUM(N101)-SUM(O101:R101))</f>
        <v>0</v>
      </c>
      <c r="T101" s="369"/>
      <c r="U101" s="369"/>
      <c r="V101" s="369"/>
      <c r="W101" s="369"/>
      <c r="AC101" s="385" t="str">
        <f t="shared" si="2"/>
        <v>Zeitreihe_1</v>
      </c>
    </row>
    <row r="102" spans="1:29" x14ac:dyDescent="0.25">
      <c r="A102" s="369"/>
      <c r="B102" s="369"/>
      <c r="C102" s="369"/>
      <c r="D102" s="370"/>
      <c r="E102" s="369"/>
      <c r="F102" s="369"/>
      <c r="G102" s="369"/>
      <c r="H102" s="384">
        <f t="shared" si="3"/>
        <v>0</v>
      </c>
      <c r="I102" s="369"/>
      <c r="J102" s="369"/>
      <c r="K102" s="369"/>
      <c r="L102" s="369"/>
      <c r="M102" s="369"/>
      <c r="N102" s="384">
        <f>IF(D102&gt;Allgemeines!$C$12,0,SUM(H102,I102,K102,L102)-SUM(J102,M102))</f>
        <v>0</v>
      </c>
      <c r="O102" s="369"/>
      <c r="P102" s="369"/>
      <c r="Q102" s="369"/>
      <c r="R102" s="369"/>
      <c r="S102" s="344">
        <f>IF(D102&gt;Allgemeines!$C$12,0,SUM(N102)-SUM(O102:R102))</f>
        <v>0</v>
      </c>
      <c r="T102" s="369"/>
      <c r="U102" s="369"/>
      <c r="V102" s="369"/>
      <c r="W102" s="369"/>
      <c r="AC102" s="385" t="str">
        <f t="shared" si="2"/>
        <v>Zeitreihe_1</v>
      </c>
    </row>
    <row r="103" spans="1:29" x14ac:dyDescent="0.25">
      <c r="A103" s="369"/>
      <c r="B103" s="369"/>
      <c r="C103" s="369"/>
      <c r="D103" s="370"/>
      <c r="E103" s="369"/>
      <c r="F103" s="369"/>
      <c r="G103" s="369"/>
      <c r="H103" s="384">
        <f t="shared" si="3"/>
        <v>0</v>
      </c>
      <c r="I103" s="369"/>
      <c r="J103" s="369"/>
      <c r="K103" s="369"/>
      <c r="L103" s="369"/>
      <c r="M103" s="369"/>
      <c r="N103" s="384">
        <f>IF(D103&gt;Allgemeines!$C$12,0,SUM(H103,I103,K103,L103)-SUM(J103,M103))</f>
        <v>0</v>
      </c>
      <c r="O103" s="369"/>
      <c r="P103" s="369"/>
      <c r="Q103" s="369"/>
      <c r="R103" s="369"/>
      <c r="S103" s="344">
        <f>IF(D103&gt;Allgemeines!$C$12,0,SUM(N103)-SUM(O103:R103))</f>
        <v>0</v>
      </c>
      <c r="T103" s="369"/>
      <c r="U103" s="369"/>
      <c r="V103" s="369"/>
      <c r="W103" s="369"/>
      <c r="AC103" s="385" t="str">
        <f t="shared" si="2"/>
        <v>Zeitreihe_1</v>
      </c>
    </row>
    <row r="104" spans="1:29" x14ac:dyDescent="0.25">
      <c r="A104" s="369"/>
      <c r="B104" s="369"/>
      <c r="C104" s="369"/>
      <c r="D104" s="370"/>
      <c r="E104" s="369"/>
      <c r="F104" s="369"/>
      <c r="G104" s="369"/>
      <c r="H104" s="384">
        <f t="shared" si="3"/>
        <v>0</v>
      </c>
      <c r="I104" s="369"/>
      <c r="J104" s="369"/>
      <c r="K104" s="369"/>
      <c r="L104" s="369"/>
      <c r="M104" s="369"/>
      <c r="N104" s="384">
        <f>IF(D104&gt;Allgemeines!$C$12,0,SUM(H104,I104,K104,L104)-SUM(J104,M104))</f>
        <v>0</v>
      </c>
      <c r="O104" s="369"/>
      <c r="P104" s="369"/>
      <c r="Q104" s="369"/>
      <c r="R104" s="369"/>
      <c r="S104" s="344">
        <f>IF(D104&gt;Allgemeines!$C$12,0,SUM(N104)-SUM(O104:R104))</f>
        <v>0</v>
      </c>
      <c r="T104" s="369"/>
      <c r="U104" s="369"/>
      <c r="V104" s="369"/>
      <c r="W104" s="369"/>
      <c r="AC104" s="385" t="str">
        <f t="shared" si="2"/>
        <v>Zeitreihe_1</v>
      </c>
    </row>
    <row r="105" spans="1:29" x14ac:dyDescent="0.25">
      <c r="A105" s="369"/>
      <c r="B105" s="369"/>
      <c r="C105" s="369"/>
      <c r="D105" s="370"/>
      <c r="E105" s="369"/>
      <c r="F105" s="369"/>
      <c r="G105" s="369"/>
      <c r="H105" s="384">
        <f t="shared" si="3"/>
        <v>0</v>
      </c>
      <c r="I105" s="369"/>
      <c r="J105" s="369"/>
      <c r="K105" s="369"/>
      <c r="L105" s="369"/>
      <c r="M105" s="369"/>
      <c r="N105" s="384">
        <f>IF(D105&gt;Allgemeines!$C$12,0,SUM(H105,I105,K105,L105)-SUM(J105,M105))</f>
        <v>0</v>
      </c>
      <c r="O105" s="369"/>
      <c r="P105" s="369"/>
      <c r="Q105" s="369"/>
      <c r="R105" s="369"/>
      <c r="S105" s="344">
        <f>IF(D105&gt;Allgemeines!$C$12,0,SUM(N105)-SUM(O105:R105))</f>
        <v>0</v>
      </c>
      <c r="T105" s="369"/>
      <c r="U105" s="369"/>
      <c r="V105" s="369"/>
      <c r="W105" s="369"/>
      <c r="AC105" s="385" t="str">
        <f t="shared" si="2"/>
        <v>Zeitreihe_1</v>
      </c>
    </row>
    <row r="106" spans="1:29" x14ac:dyDescent="0.25">
      <c r="A106" s="369"/>
      <c r="B106" s="369"/>
      <c r="C106" s="369"/>
      <c r="D106" s="370"/>
      <c r="E106" s="369"/>
      <c r="F106" s="369"/>
      <c r="G106" s="369"/>
      <c r="H106" s="384">
        <f t="shared" si="3"/>
        <v>0</v>
      </c>
      <c r="I106" s="369"/>
      <c r="J106" s="369"/>
      <c r="K106" s="369"/>
      <c r="L106" s="369"/>
      <c r="M106" s="369"/>
      <c r="N106" s="384">
        <f>IF(D106&gt;Allgemeines!$C$12,0,SUM(H106,I106,K106,L106)-SUM(J106,M106))</f>
        <v>0</v>
      </c>
      <c r="O106" s="369"/>
      <c r="P106" s="369"/>
      <c r="Q106" s="369"/>
      <c r="R106" s="369"/>
      <c r="S106" s="344">
        <f>IF(D106&gt;Allgemeines!$C$12,0,SUM(N106)-SUM(O106:R106))</f>
        <v>0</v>
      </c>
      <c r="T106" s="369"/>
      <c r="U106" s="369"/>
      <c r="V106" s="369"/>
      <c r="W106" s="369"/>
      <c r="AC106" s="385" t="str">
        <f t="shared" si="2"/>
        <v>Zeitreihe_1</v>
      </c>
    </row>
    <row r="107" spans="1:29" x14ac:dyDescent="0.25">
      <c r="A107" s="369"/>
      <c r="B107" s="369"/>
      <c r="C107" s="369"/>
      <c r="D107" s="370"/>
      <c r="E107" s="369"/>
      <c r="F107" s="369"/>
      <c r="G107" s="369"/>
      <c r="H107" s="384">
        <f t="shared" si="3"/>
        <v>0</v>
      </c>
      <c r="I107" s="369"/>
      <c r="J107" s="369"/>
      <c r="K107" s="369"/>
      <c r="L107" s="369"/>
      <c r="M107" s="369"/>
      <c r="N107" s="384">
        <f>IF(D107&gt;Allgemeines!$C$12,0,SUM(H107,I107,K107,L107)-SUM(J107,M107))</f>
        <v>0</v>
      </c>
      <c r="O107" s="369"/>
      <c r="P107" s="369"/>
      <c r="Q107" s="369"/>
      <c r="R107" s="369"/>
      <c r="S107" s="344">
        <f>IF(D107&gt;Allgemeines!$C$12,0,SUM(N107)-SUM(O107:R107))</f>
        <v>0</v>
      </c>
      <c r="T107" s="369"/>
      <c r="U107" s="369"/>
      <c r="V107" s="369"/>
      <c r="W107" s="369"/>
      <c r="AC107" s="385" t="str">
        <f t="shared" si="2"/>
        <v>Zeitreihe_1</v>
      </c>
    </row>
    <row r="108" spans="1:29" x14ac:dyDescent="0.25">
      <c r="A108" s="369"/>
      <c r="B108" s="369"/>
      <c r="C108" s="369"/>
      <c r="D108" s="370"/>
      <c r="E108" s="369"/>
      <c r="F108" s="369"/>
      <c r="G108" s="369"/>
      <c r="H108" s="384">
        <f t="shared" si="3"/>
        <v>0</v>
      </c>
      <c r="I108" s="369"/>
      <c r="J108" s="369"/>
      <c r="K108" s="369"/>
      <c r="L108" s="369"/>
      <c r="M108" s="369"/>
      <c r="N108" s="384">
        <f>IF(D108&gt;Allgemeines!$C$12,0,SUM(H108,I108,K108,L108)-SUM(J108,M108))</f>
        <v>0</v>
      </c>
      <c r="O108" s="369"/>
      <c r="P108" s="369"/>
      <c r="Q108" s="369"/>
      <c r="R108" s="369"/>
      <c r="S108" s="344">
        <f>IF(D108&gt;Allgemeines!$C$12,0,SUM(N108)-SUM(O108:R108))</f>
        <v>0</v>
      </c>
      <c r="T108" s="369"/>
      <c r="U108" s="369"/>
      <c r="V108" s="369"/>
      <c r="W108" s="369"/>
      <c r="AC108" s="385" t="str">
        <f t="shared" si="2"/>
        <v>Zeitreihe_1</v>
      </c>
    </row>
    <row r="109" spans="1:29" x14ac:dyDescent="0.25">
      <c r="A109" s="369"/>
      <c r="B109" s="369"/>
      <c r="C109" s="369"/>
      <c r="D109" s="370"/>
      <c r="E109" s="369"/>
      <c r="F109" s="369"/>
      <c r="G109" s="369"/>
      <c r="H109" s="384">
        <f t="shared" si="3"/>
        <v>0</v>
      </c>
      <c r="I109" s="369"/>
      <c r="J109" s="369"/>
      <c r="K109" s="369"/>
      <c r="L109" s="369"/>
      <c r="M109" s="369"/>
      <c r="N109" s="384">
        <f>IF(D109&gt;Allgemeines!$C$12,0,SUM(H109,I109,K109,L109)-SUM(J109,M109))</f>
        <v>0</v>
      </c>
      <c r="O109" s="369"/>
      <c r="P109" s="369"/>
      <c r="Q109" s="369"/>
      <c r="R109" s="369"/>
      <c r="S109" s="344">
        <f>IF(D109&gt;Allgemeines!$C$12,0,SUM(N109)-SUM(O109:R109))</f>
        <v>0</v>
      </c>
      <c r="T109" s="369"/>
      <c r="U109" s="369"/>
      <c r="V109" s="369"/>
      <c r="W109" s="369"/>
      <c r="AC109" s="385" t="str">
        <f t="shared" si="2"/>
        <v>Zeitreihe_1</v>
      </c>
    </row>
    <row r="110" spans="1:29" x14ac:dyDescent="0.25">
      <c r="A110" s="369"/>
      <c r="B110" s="369"/>
      <c r="C110" s="369"/>
      <c r="D110" s="370"/>
      <c r="E110" s="369"/>
      <c r="F110" s="369"/>
      <c r="G110" s="369"/>
      <c r="H110" s="384">
        <f t="shared" si="3"/>
        <v>0</v>
      </c>
      <c r="I110" s="369"/>
      <c r="J110" s="369"/>
      <c r="K110" s="369"/>
      <c r="L110" s="369"/>
      <c r="M110" s="369"/>
      <c r="N110" s="384">
        <f>IF(D110&gt;Allgemeines!$C$12,0,SUM(H110,I110,K110,L110)-SUM(J110,M110))</f>
        <v>0</v>
      </c>
      <c r="O110" s="369"/>
      <c r="P110" s="369"/>
      <c r="Q110" s="369"/>
      <c r="R110" s="369"/>
      <c r="S110" s="344">
        <f>IF(D110&gt;Allgemeines!$C$12,0,SUM(N110)-SUM(O110:R110))</f>
        <v>0</v>
      </c>
      <c r="T110" s="369"/>
      <c r="U110" s="369"/>
      <c r="V110" s="369"/>
      <c r="W110" s="369"/>
      <c r="AC110" s="385" t="str">
        <f t="shared" si="2"/>
        <v>Zeitreihe_1</v>
      </c>
    </row>
    <row r="111" spans="1:29" x14ac:dyDescent="0.25">
      <c r="A111" s="369"/>
      <c r="B111" s="369"/>
      <c r="C111" s="369"/>
      <c r="D111" s="370"/>
      <c r="E111" s="369"/>
      <c r="F111" s="369"/>
      <c r="G111" s="369"/>
      <c r="H111" s="384">
        <f t="shared" si="3"/>
        <v>0</v>
      </c>
      <c r="I111" s="369"/>
      <c r="J111" s="369"/>
      <c r="K111" s="369"/>
      <c r="L111" s="369"/>
      <c r="M111" s="369"/>
      <c r="N111" s="384">
        <f>IF(D111&gt;Allgemeines!$C$12,0,SUM(H111,I111,K111,L111)-SUM(J111,M111))</f>
        <v>0</v>
      </c>
      <c r="O111" s="369"/>
      <c r="P111" s="369"/>
      <c r="Q111" s="369"/>
      <c r="R111" s="369"/>
      <c r="S111" s="344">
        <f>IF(D111&gt;Allgemeines!$C$12,0,SUM(N111)-SUM(O111:R111))</f>
        <v>0</v>
      </c>
      <c r="T111" s="369"/>
      <c r="U111" s="369"/>
      <c r="V111" s="369"/>
      <c r="W111" s="369"/>
      <c r="AC111" s="385" t="str">
        <f t="shared" si="2"/>
        <v>Zeitreihe_1</v>
      </c>
    </row>
    <row r="112" spans="1:29" x14ac:dyDescent="0.25">
      <c r="A112" s="369"/>
      <c r="B112" s="369"/>
      <c r="C112" s="369"/>
      <c r="D112" s="370"/>
      <c r="E112" s="369"/>
      <c r="F112" s="369"/>
      <c r="G112" s="369"/>
      <c r="H112" s="384">
        <f t="shared" si="3"/>
        <v>0</v>
      </c>
      <c r="I112" s="369"/>
      <c r="J112" s="369"/>
      <c r="K112" s="369"/>
      <c r="L112" s="369"/>
      <c r="M112" s="369"/>
      <c r="N112" s="384">
        <f>IF(D112&gt;Allgemeines!$C$12,0,SUM(H112,I112,K112,L112)-SUM(J112,M112))</f>
        <v>0</v>
      </c>
      <c r="O112" s="369"/>
      <c r="P112" s="369"/>
      <c r="Q112" s="369"/>
      <c r="R112" s="369"/>
      <c r="S112" s="344">
        <f>IF(D112&gt;Allgemeines!$C$12,0,SUM(N112)-SUM(O112:R112))</f>
        <v>0</v>
      </c>
      <c r="T112" s="369"/>
      <c r="U112" s="369"/>
      <c r="V112" s="369"/>
      <c r="W112" s="369"/>
      <c r="AC112" s="385" t="str">
        <f t="shared" si="2"/>
        <v>Zeitreihe_1</v>
      </c>
    </row>
    <row r="113" spans="1:29" x14ac:dyDescent="0.25">
      <c r="A113" s="369"/>
      <c r="B113" s="369"/>
      <c r="C113" s="369"/>
      <c r="D113" s="370"/>
      <c r="E113" s="369"/>
      <c r="F113" s="369"/>
      <c r="G113" s="369"/>
      <c r="H113" s="384">
        <f t="shared" si="3"/>
        <v>0</v>
      </c>
      <c r="I113" s="369"/>
      <c r="J113" s="369"/>
      <c r="K113" s="369"/>
      <c r="L113" s="369"/>
      <c r="M113" s="369"/>
      <c r="N113" s="384">
        <f>IF(D113&gt;Allgemeines!$C$12,0,SUM(H113,I113,K113,L113)-SUM(J113,M113))</f>
        <v>0</v>
      </c>
      <c r="O113" s="369"/>
      <c r="P113" s="369"/>
      <c r="Q113" s="369"/>
      <c r="R113" s="369"/>
      <c r="S113" s="344">
        <f>IF(D113&gt;Allgemeines!$C$12,0,SUM(N113)-SUM(O113:R113))</f>
        <v>0</v>
      </c>
      <c r="T113" s="369"/>
      <c r="U113" s="369"/>
      <c r="V113" s="369"/>
      <c r="W113" s="369"/>
      <c r="AC113" s="385" t="str">
        <f t="shared" si="2"/>
        <v>Zeitreihe_1</v>
      </c>
    </row>
    <row r="114" spans="1:29" x14ac:dyDescent="0.25">
      <c r="A114" s="369"/>
      <c r="B114" s="369"/>
      <c r="C114" s="369"/>
      <c r="D114" s="370"/>
      <c r="E114" s="369"/>
      <c r="F114" s="369"/>
      <c r="G114" s="369"/>
      <c r="H114" s="384">
        <f t="shared" si="3"/>
        <v>0</v>
      </c>
      <c r="I114" s="369"/>
      <c r="J114" s="369"/>
      <c r="K114" s="369"/>
      <c r="L114" s="369"/>
      <c r="M114" s="369"/>
      <c r="N114" s="384">
        <f>IF(D114&gt;Allgemeines!$C$12,0,SUM(H114,I114,K114,L114)-SUM(J114,M114))</f>
        <v>0</v>
      </c>
      <c r="O114" s="369"/>
      <c r="P114" s="369"/>
      <c r="Q114" s="369"/>
      <c r="R114" s="369"/>
      <c r="S114" s="344">
        <f>IF(D114&gt;Allgemeines!$C$12,0,SUM(N114)-SUM(O114:R114))</f>
        <v>0</v>
      </c>
      <c r="T114" s="369"/>
      <c r="U114" s="369"/>
      <c r="V114" s="369"/>
      <c r="W114" s="369"/>
      <c r="AC114" s="385" t="str">
        <f t="shared" si="2"/>
        <v>Zeitreihe_1</v>
      </c>
    </row>
    <row r="115" spans="1:29" x14ac:dyDescent="0.25">
      <c r="A115" s="369"/>
      <c r="B115" s="369"/>
      <c r="C115" s="369"/>
      <c r="D115" s="370"/>
      <c r="E115" s="369"/>
      <c r="F115" s="369"/>
      <c r="G115" s="369"/>
      <c r="H115" s="384">
        <f t="shared" si="3"/>
        <v>0</v>
      </c>
      <c r="I115" s="369"/>
      <c r="J115" s="369"/>
      <c r="K115" s="369"/>
      <c r="L115" s="369"/>
      <c r="M115" s="369"/>
      <c r="N115" s="384">
        <f>IF(D115&gt;Allgemeines!$C$12,0,SUM(H115,I115,K115,L115)-SUM(J115,M115))</f>
        <v>0</v>
      </c>
      <c r="O115" s="369"/>
      <c r="P115" s="369"/>
      <c r="Q115" s="369"/>
      <c r="R115" s="369"/>
      <c r="S115" s="344">
        <f>IF(D115&gt;Allgemeines!$C$12,0,SUM(N115)-SUM(O115:R115))</f>
        <v>0</v>
      </c>
      <c r="T115" s="369"/>
      <c r="U115" s="369"/>
      <c r="V115" s="369"/>
      <c r="W115" s="369"/>
      <c r="AC115" s="385" t="str">
        <f t="shared" si="2"/>
        <v>Zeitreihe_1</v>
      </c>
    </row>
    <row r="116" spans="1:29" x14ac:dyDescent="0.25">
      <c r="A116" s="369"/>
      <c r="B116" s="369"/>
      <c r="C116" s="369"/>
      <c r="D116" s="370"/>
      <c r="E116" s="369"/>
      <c r="F116" s="369"/>
      <c r="G116" s="369"/>
      <c r="H116" s="384">
        <f t="shared" si="3"/>
        <v>0</v>
      </c>
      <c r="I116" s="369"/>
      <c r="J116" s="369"/>
      <c r="K116" s="369"/>
      <c r="L116" s="369"/>
      <c r="M116" s="369"/>
      <c r="N116" s="384">
        <f>IF(D116&gt;Allgemeines!$C$12,0,SUM(H116,I116,K116,L116)-SUM(J116,M116))</f>
        <v>0</v>
      </c>
      <c r="O116" s="369"/>
      <c r="P116" s="369"/>
      <c r="Q116" s="369"/>
      <c r="R116" s="369"/>
      <c r="S116" s="344">
        <f>IF(D116&gt;Allgemeines!$C$12,0,SUM(N116)-SUM(O116:R116))</f>
        <v>0</v>
      </c>
      <c r="T116" s="369"/>
      <c r="U116" s="369"/>
      <c r="V116" s="369"/>
      <c r="W116" s="369"/>
      <c r="AC116" s="385" t="str">
        <f t="shared" si="2"/>
        <v>Zeitreihe_1</v>
      </c>
    </row>
    <row r="117" spans="1:29" x14ac:dyDescent="0.25">
      <c r="A117" s="369"/>
      <c r="B117" s="369"/>
      <c r="C117" s="369"/>
      <c r="D117" s="370"/>
      <c r="E117" s="369"/>
      <c r="F117" s="369"/>
      <c r="G117" s="369"/>
      <c r="H117" s="384">
        <f t="shared" si="3"/>
        <v>0</v>
      </c>
      <c r="I117" s="369"/>
      <c r="J117" s="369"/>
      <c r="K117" s="369"/>
      <c r="L117" s="369"/>
      <c r="M117" s="369"/>
      <c r="N117" s="384">
        <f>IF(D117&gt;Allgemeines!$C$12,0,SUM(H117,I117,K117,L117)-SUM(J117,M117))</f>
        <v>0</v>
      </c>
      <c r="O117" s="369"/>
      <c r="P117" s="369"/>
      <c r="Q117" s="369"/>
      <c r="R117" s="369"/>
      <c r="S117" s="344">
        <f>IF(D117&gt;Allgemeines!$C$12,0,SUM(N117)-SUM(O117:R117))</f>
        <v>0</v>
      </c>
      <c r="T117" s="369"/>
      <c r="U117" s="369"/>
      <c r="V117" s="369"/>
      <c r="W117" s="369"/>
      <c r="AC117" s="385" t="str">
        <f t="shared" si="2"/>
        <v>Zeitreihe_1</v>
      </c>
    </row>
    <row r="118" spans="1:29" x14ac:dyDescent="0.25">
      <c r="A118" s="369"/>
      <c r="B118" s="369"/>
      <c r="C118" s="369"/>
      <c r="D118" s="370"/>
      <c r="E118" s="369"/>
      <c r="F118" s="369"/>
      <c r="G118" s="369"/>
      <c r="H118" s="384">
        <f t="shared" si="3"/>
        <v>0</v>
      </c>
      <c r="I118" s="369"/>
      <c r="J118" s="369"/>
      <c r="K118" s="369"/>
      <c r="L118" s="369"/>
      <c r="M118" s="369"/>
      <c r="N118" s="384">
        <f>IF(D118&gt;Allgemeines!$C$12,0,SUM(H118,I118,K118,L118)-SUM(J118,M118))</f>
        <v>0</v>
      </c>
      <c r="O118" s="369"/>
      <c r="P118" s="369"/>
      <c r="Q118" s="369"/>
      <c r="R118" s="369"/>
      <c r="S118" s="344">
        <f>IF(D118&gt;Allgemeines!$C$12,0,SUM(N118)-SUM(O118:R118))</f>
        <v>0</v>
      </c>
      <c r="T118" s="369"/>
      <c r="U118" s="369"/>
      <c r="V118" s="369"/>
      <c r="W118" s="369"/>
      <c r="AC118" s="385" t="str">
        <f t="shared" si="2"/>
        <v>Zeitreihe_1</v>
      </c>
    </row>
    <row r="119" spans="1:29" x14ac:dyDescent="0.25">
      <c r="A119" s="369"/>
      <c r="B119" s="369"/>
      <c r="C119" s="369"/>
      <c r="D119" s="370"/>
      <c r="E119" s="369"/>
      <c r="F119" s="369"/>
      <c r="G119" s="369"/>
      <c r="H119" s="384">
        <f t="shared" si="3"/>
        <v>0</v>
      </c>
      <c r="I119" s="369"/>
      <c r="J119" s="369"/>
      <c r="K119" s="369"/>
      <c r="L119" s="369"/>
      <c r="M119" s="369"/>
      <c r="N119" s="384">
        <f>IF(D119&gt;Allgemeines!$C$12,0,SUM(H119,I119,K119,L119)-SUM(J119,M119))</f>
        <v>0</v>
      </c>
      <c r="O119" s="369"/>
      <c r="P119" s="369"/>
      <c r="Q119" s="369"/>
      <c r="R119" s="369"/>
      <c r="S119" s="344">
        <f>IF(D119&gt;Allgemeines!$C$12,0,SUM(N119)-SUM(O119:R119))</f>
        <v>0</v>
      </c>
      <c r="T119" s="369"/>
      <c r="U119" s="369"/>
      <c r="V119" s="369"/>
      <c r="W119" s="369"/>
      <c r="AC119" s="385" t="str">
        <f t="shared" si="2"/>
        <v>Zeitreihe_1</v>
      </c>
    </row>
    <row r="120" spans="1:29" x14ac:dyDescent="0.25">
      <c r="A120" s="369"/>
      <c r="B120" s="369"/>
      <c r="C120" s="369"/>
      <c r="D120" s="370"/>
      <c r="E120" s="369"/>
      <c r="F120" s="369"/>
      <c r="G120" s="369"/>
      <c r="H120" s="384">
        <f t="shared" si="3"/>
        <v>0</v>
      </c>
      <c r="I120" s="369"/>
      <c r="J120" s="369"/>
      <c r="K120" s="369"/>
      <c r="L120" s="369"/>
      <c r="M120" s="369"/>
      <c r="N120" s="384">
        <f>IF(D120&gt;Allgemeines!$C$12,0,SUM(H120,I120,K120,L120)-SUM(J120,M120))</f>
        <v>0</v>
      </c>
      <c r="O120" s="369"/>
      <c r="P120" s="369"/>
      <c r="Q120" s="369"/>
      <c r="R120" s="369"/>
      <c r="S120" s="344">
        <f>IF(D120&gt;Allgemeines!$C$12,0,SUM(N120)-SUM(O120:R120))</f>
        <v>0</v>
      </c>
      <c r="T120" s="369"/>
      <c r="U120" s="369"/>
      <c r="V120" s="369"/>
      <c r="W120" s="369"/>
      <c r="AC120" s="385" t="str">
        <f t="shared" si="2"/>
        <v>Zeitreihe_1</v>
      </c>
    </row>
    <row r="121" spans="1:29" x14ac:dyDescent="0.25">
      <c r="A121" s="369"/>
      <c r="B121" s="369"/>
      <c r="C121" s="369"/>
      <c r="D121" s="370"/>
      <c r="E121" s="369"/>
      <c r="F121" s="369"/>
      <c r="G121" s="369"/>
      <c r="H121" s="384">
        <f t="shared" si="3"/>
        <v>0</v>
      </c>
      <c r="I121" s="369"/>
      <c r="J121" s="369"/>
      <c r="K121" s="369"/>
      <c r="L121" s="369"/>
      <c r="M121" s="369"/>
      <c r="N121" s="384">
        <f>IF(D121&gt;Allgemeines!$C$12,0,SUM(H121,I121,K121,L121)-SUM(J121,M121))</f>
        <v>0</v>
      </c>
      <c r="O121" s="369"/>
      <c r="P121" s="369"/>
      <c r="Q121" s="369"/>
      <c r="R121" s="369"/>
      <c r="S121" s="344">
        <f>IF(D121&gt;Allgemeines!$C$12,0,SUM(N121)-SUM(O121:R121))</f>
        <v>0</v>
      </c>
      <c r="T121" s="369"/>
      <c r="U121" s="369"/>
      <c r="V121" s="369"/>
      <c r="W121" s="369"/>
      <c r="AC121" s="385" t="str">
        <f t="shared" si="2"/>
        <v>Zeitreihe_1</v>
      </c>
    </row>
    <row r="122" spans="1:29" x14ac:dyDescent="0.25">
      <c r="A122" s="369"/>
      <c r="B122" s="369"/>
      <c r="C122" s="369"/>
      <c r="D122" s="370"/>
      <c r="E122" s="369"/>
      <c r="F122" s="369"/>
      <c r="G122" s="369"/>
      <c r="H122" s="384">
        <f t="shared" si="3"/>
        <v>0</v>
      </c>
      <c r="I122" s="369"/>
      <c r="J122" s="369"/>
      <c r="K122" s="369"/>
      <c r="L122" s="369"/>
      <c r="M122" s="369"/>
      <c r="N122" s="384">
        <f>IF(D122&gt;Allgemeines!$C$12,0,SUM(H122,I122,K122,L122)-SUM(J122,M122))</f>
        <v>0</v>
      </c>
      <c r="O122" s="369"/>
      <c r="P122" s="369"/>
      <c r="Q122" s="369"/>
      <c r="R122" s="369"/>
      <c r="S122" s="344">
        <f>IF(D122&gt;Allgemeines!$C$12,0,SUM(N122)-SUM(O122:R122))</f>
        <v>0</v>
      </c>
      <c r="T122" s="369"/>
      <c r="U122" s="369"/>
      <c r="V122" s="369"/>
      <c r="W122" s="369"/>
      <c r="AC122" s="385" t="str">
        <f t="shared" si="2"/>
        <v>Zeitreihe_1</v>
      </c>
    </row>
    <row r="123" spans="1:29" x14ac:dyDescent="0.25">
      <c r="A123" s="369"/>
      <c r="B123" s="369"/>
      <c r="C123" s="369"/>
      <c r="D123" s="370"/>
      <c r="E123" s="369"/>
      <c r="F123" s="369"/>
      <c r="G123" s="369"/>
      <c r="H123" s="384">
        <f t="shared" si="3"/>
        <v>0</v>
      </c>
      <c r="I123" s="369"/>
      <c r="J123" s="369"/>
      <c r="K123" s="369"/>
      <c r="L123" s="369"/>
      <c r="M123" s="369"/>
      <c r="N123" s="384">
        <f>IF(D123&gt;Allgemeines!$C$12,0,SUM(H123,I123,K123,L123)-SUM(J123,M123))</f>
        <v>0</v>
      </c>
      <c r="O123" s="369"/>
      <c r="P123" s="369"/>
      <c r="Q123" s="369"/>
      <c r="R123" s="369"/>
      <c r="S123" s="344">
        <f>IF(D123&gt;Allgemeines!$C$12,0,SUM(N123)-SUM(O123:R123))</f>
        <v>0</v>
      </c>
      <c r="T123" s="369"/>
      <c r="U123" s="369"/>
      <c r="V123" s="369"/>
      <c r="W123" s="369"/>
      <c r="AC123" s="385" t="str">
        <f t="shared" si="2"/>
        <v>Zeitreihe_1</v>
      </c>
    </row>
    <row r="124" spans="1:29" x14ac:dyDescent="0.25">
      <c r="A124" s="369"/>
      <c r="B124" s="369"/>
      <c r="C124" s="369"/>
      <c r="D124" s="370"/>
      <c r="E124" s="369"/>
      <c r="F124" s="369"/>
      <c r="G124" s="369"/>
      <c r="H124" s="384">
        <f t="shared" si="3"/>
        <v>0</v>
      </c>
      <c r="I124" s="369"/>
      <c r="J124" s="369"/>
      <c r="K124" s="369"/>
      <c r="L124" s="369"/>
      <c r="M124" s="369"/>
      <c r="N124" s="384">
        <f>IF(D124&gt;Allgemeines!$C$12,0,SUM(H124,I124,K124,L124)-SUM(J124,M124))</f>
        <v>0</v>
      </c>
      <c r="O124" s="369"/>
      <c r="P124" s="369"/>
      <c r="Q124" s="369"/>
      <c r="R124" s="369"/>
      <c r="S124" s="344">
        <f>IF(D124&gt;Allgemeines!$C$12,0,SUM(N124)-SUM(O124:R124))</f>
        <v>0</v>
      </c>
      <c r="T124" s="369"/>
      <c r="U124" s="369"/>
      <c r="V124" s="369"/>
      <c r="W124" s="369"/>
      <c r="AC124" s="385" t="str">
        <f t="shared" si="2"/>
        <v>Zeitreihe_1</v>
      </c>
    </row>
    <row r="125" spans="1:29" x14ac:dyDescent="0.25">
      <c r="A125" s="369"/>
      <c r="B125" s="369"/>
      <c r="C125" s="369"/>
      <c r="D125" s="370"/>
      <c r="E125" s="369"/>
      <c r="F125" s="369"/>
      <c r="G125" s="369"/>
      <c r="H125" s="384">
        <f t="shared" si="3"/>
        <v>0</v>
      </c>
      <c r="I125" s="369"/>
      <c r="J125" s="369"/>
      <c r="K125" s="369"/>
      <c r="L125" s="369"/>
      <c r="M125" s="369"/>
      <c r="N125" s="384">
        <f>IF(D125&gt;Allgemeines!$C$12,0,SUM(H125,I125,K125,L125)-SUM(J125,M125))</f>
        <v>0</v>
      </c>
      <c r="O125" s="369"/>
      <c r="P125" s="369"/>
      <c r="Q125" s="369"/>
      <c r="R125" s="369"/>
      <c r="S125" s="344">
        <f>IF(D125&gt;Allgemeines!$C$12,0,SUM(N125)-SUM(O125:R125))</f>
        <v>0</v>
      </c>
      <c r="T125" s="369"/>
      <c r="U125" s="369"/>
      <c r="V125" s="369"/>
      <c r="W125" s="369"/>
      <c r="AC125" s="385" t="str">
        <f t="shared" si="2"/>
        <v>Zeitreihe_1</v>
      </c>
    </row>
    <row r="126" spans="1:29" x14ac:dyDescent="0.25">
      <c r="A126" s="369"/>
      <c r="B126" s="369"/>
      <c r="C126" s="369"/>
      <c r="D126" s="370"/>
      <c r="E126" s="369"/>
      <c r="F126" s="369"/>
      <c r="G126" s="369"/>
      <c r="H126" s="384">
        <f t="shared" si="3"/>
        <v>0</v>
      </c>
      <c r="I126" s="369"/>
      <c r="J126" s="369"/>
      <c r="K126" s="369"/>
      <c r="L126" s="369"/>
      <c r="M126" s="369"/>
      <c r="N126" s="384">
        <f>IF(D126&gt;Allgemeines!$C$12,0,SUM(H126,I126,K126,L126)-SUM(J126,M126))</f>
        <v>0</v>
      </c>
      <c r="O126" s="369"/>
      <c r="P126" s="369"/>
      <c r="Q126" s="369"/>
      <c r="R126" s="369"/>
      <c r="S126" s="344">
        <f>IF(D126&gt;Allgemeines!$C$12,0,SUM(N126)-SUM(O126:R126))</f>
        <v>0</v>
      </c>
      <c r="T126" s="369"/>
      <c r="U126" s="369"/>
      <c r="V126" s="369"/>
      <c r="W126" s="369"/>
      <c r="AC126" s="385" t="str">
        <f t="shared" si="2"/>
        <v>Zeitreihe_1</v>
      </c>
    </row>
    <row r="127" spans="1:29" x14ac:dyDescent="0.25">
      <c r="A127" s="369"/>
      <c r="B127" s="369"/>
      <c r="C127" s="369"/>
      <c r="D127" s="370"/>
      <c r="E127" s="369"/>
      <c r="F127" s="369"/>
      <c r="G127" s="369"/>
      <c r="H127" s="384">
        <f t="shared" si="3"/>
        <v>0</v>
      </c>
      <c r="I127" s="369"/>
      <c r="J127" s="369"/>
      <c r="K127" s="369"/>
      <c r="L127" s="369"/>
      <c r="M127" s="369"/>
      <c r="N127" s="384">
        <f>IF(D127&gt;Allgemeines!$C$12,0,SUM(H127,I127,K127,L127)-SUM(J127,M127))</f>
        <v>0</v>
      </c>
      <c r="O127" s="369"/>
      <c r="P127" s="369"/>
      <c r="Q127" s="369"/>
      <c r="R127" s="369"/>
      <c r="S127" s="344">
        <f>IF(D127&gt;Allgemeines!$C$12,0,SUM(N127)-SUM(O127:R127))</f>
        <v>0</v>
      </c>
      <c r="T127" s="369"/>
      <c r="U127" s="369"/>
      <c r="V127" s="369"/>
      <c r="W127" s="369"/>
      <c r="AC127" s="385" t="str">
        <f t="shared" si="2"/>
        <v>Zeitreihe_1</v>
      </c>
    </row>
    <row r="128" spans="1:29" x14ac:dyDescent="0.25">
      <c r="A128" s="369"/>
      <c r="B128" s="369"/>
      <c r="C128" s="369"/>
      <c r="D128" s="370"/>
      <c r="E128" s="369"/>
      <c r="F128" s="369"/>
      <c r="G128" s="369"/>
      <c r="H128" s="384">
        <f t="shared" si="3"/>
        <v>0</v>
      </c>
      <c r="I128" s="369"/>
      <c r="J128" s="369"/>
      <c r="K128" s="369"/>
      <c r="L128" s="369"/>
      <c r="M128" s="369"/>
      <c r="N128" s="384">
        <f>IF(D128&gt;Allgemeines!$C$12,0,SUM(H128,I128,K128,L128)-SUM(J128,M128))</f>
        <v>0</v>
      </c>
      <c r="O128" s="369"/>
      <c r="P128" s="369"/>
      <c r="Q128" s="369"/>
      <c r="R128" s="369"/>
      <c r="S128" s="344">
        <f>IF(D128&gt;Allgemeines!$C$12,0,SUM(N128)-SUM(O128:R128))</f>
        <v>0</v>
      </c>
      <c r="T128" s="369"/>
      <c r="U128" s="369"/>
      <c r="V128" s="369"/>
      <c r="W128" s="369"/>
      <c r="AC128" s="385" t="str">
        <f t="shared" si="2"/>
        <v>Zeitreihe_1</v>
      </c>
    </row>
    <row r="129" spans="1:29" x14ac:dyDescent="0.25">
      <c r="A129" s="369"/>
      <c r="B129" s="369"/>
      <c r="C129" s="369"/>
      <c r="D129" s="370"/>
      <c r="E129" s="369"/>
      <c r="F129" s="369"/>
      <c r="G129" s="369"/>
      <c r="H129" s="384">
        <f t="shared" si="3"/>
        <v>0</v>
      </c>
      <c r="I129" s="369"/>
      <c r="J129" s="369"/>
      <c r="K129" s="369"/>
      <c r="L129" s="369"/>
      <c r="M129" s="369"/>
      <c r="N129" s="384">
        <f>IF(D129&gt;Allgemeines!$C$12,0,SUM(H129,I129,K129,L129)-SUM(J129,M129))</f>
        <v>0</v>
      </c>
      <c r="O129" s="369"/>
      <c r="P129" s="369"/>
      <c r="Q129" s="369"/>
      <c r="R129" s="369"/>
      <c r="S129" s="344">
        <f>IF(D129&gt;Allgemeines!$C$12,0,SUM(N129)-SUM(O129:R129))</f>
        <v>0</v>
      </c>
      <c r="T129" s="369"/>
      <c r="U129" s="369"/>
      <c r="V129" s="369"/>
      <c r="W129" s="369"/>
      <c r="AC129" s="385" t="str">
        <f t="shared" si="2"/>
        <v>Zeitreihe_1</v>
      </c>
    </row>
    <row r="130" spans="1:29" x14ac:dyDescent="0.25">
      <c r="A130" s="369"/>
      <c r="B130" s="369"/>
      <c r="C130" s="369"/>
      <c r="D130" s="370"/>
      <c r="E130" s="369"/>
      <c r="F130" s="369"/>
      <c r="G130" s="369"/>
      <c r="H130" s="384">
        <f t="shared" si="3"/>
        <v>0</v>
      </c>
      <c r="I130" s="369"/>
      <c r="J130" s="369"/>
      <c r="K130" s="369"/>
      <c r="L130" s="369"/>
      <c r="M130" s="369"/>
      <c r="N130" s="384">
        <f>IF(D130&gt;Allgemeines!$C$12,0,SUM(H130,I130,K130,L130)-SUM(J130,M130))</f>
        <v>0</v>
      </c>
      <c r="O130" s="369"/>
      <c r="P130" s="369"/>
      <c r="Q130" s="369"/>
      <c r="R130" s="369"/>
      <c r="S130" s="344">
        <f>IF(D130&gt;Allgemeines!$C$12,0,SUM(N130)-SUM(O130:R130))</f>
        <v>0</v>
      </c>
      <c r="T130" s="369"/>
      <c r="U130" s="369"/>
      <c r="V130" s="369"/>
      <c r="W130" s="369"/>
      <c r="AC130" s="385" t="str">
        <f t="shared" si="2"/>
        <v>Zeitreihe_1</v>
      </c>
    </row>
    <row r="131" spans="1:29" x14ac:dyDescent="0.25">
      <c r="A131" s="369"/>
      <c r="B131" s="369"/>
      <c r="C131" s="369"/>
      <c r="D131" s="370"/>
      <c r="E131" s="369"/>
      <c r="F131" s="369"/>
      <c r="G131" s="369"/>
      <c r="H131" s="384">
        <f t="shared" si="3"/>
        <v>0</v>
      </c>
      <c r="I131" s="369"/>
      <c r="J131" s="369"/>
      <c r="K131" s="369"/>
      <c r="L131" s="369"/>
      <c r="M131" s="369"/>
      <c r="N131" s="384">
        <f>IF(D131&gt;Allgemeines!$C$12,0,SUM(H131,I131,K131,L131)-SUM(J131,M131))</f>
        <v>0</v>
      </c>
      <c r="O131" s="369"/>
      <c r="P131" s="369"/>
      <c r="Q131" s="369"/>
      <c r="R131" s="369"/>
      <c r="S131" s="344">
        <f>IF(D131&gt;Allgemeines!$C$12,0,SUM(N131)-SUM(O131:R131))</f>
        <v>0</v>
      </c>
      <c r="T131" s="369"/>
      <c r="U131" s="369"/>
      <c r="V131" s="369"/>
      <c r="W131" s="369"/>
      <c r="AC131" s="385" t="str">
        <f t="shared" si="2"/>
        <v>Zeitreihe_1</v>
      </c>
    </row>
    <row r="132" spans="1:29" x14ac:dyDescent="0.25">
      <c r="A132" s="369"/>
      <c r="B132" s="369"/>
      <c r="C132" s="369"/>
      <c r="D132" s="370"/>
      <c r="E132" s="369"/>
      <c r="F132" s="369"/>
      <c r="G132" s="369"/>
      <c r="H132" s="384">
        <f t="shared" si="3"/>
        <v>0</v>
      </c>
      <c r="I132" s="369"/>
      <c r="J132" s="369"/>
      <c r="K132" s="369"/>
      <c r="L132" s="369"/>
      <c r="M132" s="369"/>
      <c r="N132" s="384">
        <f>IF(D132&gt;Allgemeines!$C$12,0,SUM(H132,I132,K132,L132)-SUM(J132,M132))</f>
        <v>0</v>
      </c>
      <c r="O132" s="369"/>
      <c r="P132" s="369"/>
      <c r="Q132" s="369"/>
      <c r="R132" s="369"/>
      <c r="S132" s="344">
        <f>IF(D132&gt;Allgemeines!$C$12,0,SUM(N132)-SUM(O132:R132))</f>
        <v>0</v>
      </c>
      <c r="T132" s="369"/>
      <c r="U132" s="369"/>
      <c r="V132" s="369"/>
      <c r="W132" s="369"/>
      <c r="AC132" s="385" t="str">
        <f t="shared" si="2"/>
        <v>Zeitreihe_1</v>
      </c>
    </row>
    <row r="133" spans="1:29" x14ac:dyDescent="0.25">
      <c r="A133" s="369"/>
      <c r="B133" s="369"/>
      <c r="C133" s="369"/>
      <c r="D133" s="370"/>
      <c r="E133" s="369"/>
      <c r="F133" s="369"/>
      <c r="G133" s="369"/>
      <c r="H133" s="384">
        <f t="shared" si="3"/>
        <v>0</v>
      </c>
      <c r="I133" s="369"/>
      <c r="J133" s="369"/>
      <c r="K133" s="369"/>
      <c r="L133" s="369"/>
      <c r="M133" s="369"/>
      <c r="N133" s="384">
        <f>IF(D133&gt;Allgemeines!$C$12,0,SUM(H133,I133,K133,L133)-SUM(J133,M133))</f>
        <v>0</v>
      </c>
      <c r="O133" s="369"/>
      <c r="P133" s="369"/>
      <c r="Q133" s="369"/>
      <c r="R133" s="369"/>
      <c r="S133" s="344">
        <f>IF(D133&gt;Allgemeines!$C$12,0,SUM(N133)-SUM(O133:R133))</f>
        <v>0</v>
      </c>
      <c r="T133" s="369"/>
      <c r="U133" s="369"/>
      <c r="V133" s="369"/>
      <c r="W133" s="369"/>
      <c r="AC133" s="385" t="str">
        <f t="shared" ref="AC133:AC196" si="4">IF(OR(TRIM(B133)="geleistete Anzahlungen und Anlagen im Bau des Sachanlagevermögens",TRIM(B133)="geleistete Anzahlungen auf immaterielle Vermögensgegenstände"),"Zeitreihe_2","Zeitreihe_1")</f>
        <v>Zeitreihe_1</v>
      </c>
    </row>
    <row r="134" spans="1:29" x14ac:dyDescent="0.25">
      <c r="A134" s="369"/>
      <c r="B134" s="369"/>
      <c r="C134" s="369"/>
      <c r="D134" s="370"/>
      <c r="E134" s="369"/>
      <c r="F134" s="369"/>
      <c r="G134" s="369"/>
      <c r="H134" s="384">
        <f t="shared" ref="H134:H197" si="5">+E134*F134/100</f>
        <v>0</v>
      </c>
      <c r="I134" s="369"/>
      <c r="J134" s="369"/>
      <c r="K134" s="369"/>
      <c r="L134" s="369"/>
      <c r="M134" s="369"/>
      <c r="N134" s="384">
        <f>IF(D134&gt;Allgemeines!$C$12,0,SUM(H134,I134,K134,L134)-SUM(J134,M134))</f>
        <v>0</v>
      </c>
      <c r="O134" s="369"/>
      <c r="P134" s="369"/>
      <c r="Q134" s="369"/>
      <c r="R134" s="369"/>
      <c r="S134" s="344">
        <f>IF(D134&gt;Allgemeines!$C$12,0,SUM(N134)-SUM(O134:R134))</f>
        <v>0</v>
      </c>
      <c r="T134" s="369"/>
      <c r="U134" s="369"/>
      <c r="V134" s="369"/>
      <c r="W134" s="369"/>
      <c r="AC134" s="385" t="str">
        <f t="shared" si="4"/>
        <v>Zeitreihe_1</v>
      </c>
    </row>
    <row r="135" spans="1:29" x14ac:dyDescent="0.25">
      <c r="A135" s="369"/>
      <c r="B135" s="369"/>
      <c r="C135" s="369"/>
      <c r="D135" s="370"/>
      <c r="E135" s="369"/>
      <c r="F135" s="369"/>
      <c r="G135" s="369"/>
      <c r="H135" s="384">
        <f t="shared" si="5"/>
        <v>0</v>
      </c>
      <c r="I135" s="369"/>
      <c r="J135" s="369"/>
      <c r="K135" s="369"/>
      <c r="L135" s="369"/>
      <c r="M135" s="369"/>
      <c r="N135" s="384">
        <f>IF(D135&gt;Allgemeines!$C$12,0,SUM(H135,I135,K135,L135)-SUM(J135,M135))</f>
        <v>0</v>
      </c>
      <c r="O135" s="369"/>
      <c r="P135" s="369"/>
      <c r="Q135" s="369"/>
      <c r="R135" s="369"/>
      <c r="S135" s="344">
        <f>IF(D135&gt;Allgemeines!$C$12,0,SUM(N135)-SUM(O135:R135))</f>
        <v>0</v>
      </c>
      <c r="T135" s="369"/>
      <c r="U135" s="369"/>
      <c r="V135" s="369"/>
      <c r="W135" s="369"/>
      <c r="AC135" s="385" t="str">
        <f t="shared" si="4"/>
        <v>Zeitreihe_1</v>
      </c>
    </row>
    <row r="136" spans="1:29" x14ac:dyDescent="0.25">
      <c r="A136" s="369"/>
      <c r="B136" s="369"/>
      <c r="C136" s="369"/>
      <c r="D136" s="370"/>
      <c r="E136" s="369"/>
      <c r="F136" s="369"/>
      <c r="G136" s="369"/>
      <c r="H136" s="384">
        <f t="shared" si="5"/>
        <v>0</v>
      </c>
      <c r="I136" s="369"/>
      <c r="J136" s="369"/>
      <c r="K136" s="369"/>
      <c r="L136" s="369"/>
      <c r="M136" s="369"/>
      <c r="N136" s="384">
        <f>IF(D136&gt;Allgemeines!$C$12,0,SUM(H136,I136,K136,L136)-SUM(J136,M136))</f>
        <v>0</v>
      </c>
      <c r="O136" s="369"/>
      <c r="P136" s="369"/>
      <c r="Q136" s="369"/>
      <c r="R136" s="369"/>
      <c r="S136" s="344">
        <f>IF(D136&gt;Allgemeines!$C$12,0,SUM(N136)-SUM(O136:R136))</f>
        <v>0</v>
      </c>
      <c r="T136" s="369"/>
      <c r="U136" s="369"/>
      <c r="V136" s="369"/>
      <c r="W136" s="369"/>
      <c r="AC136" s="385" t="str">
        <f t="shared" si="4"/>
        <v>Zeitreihe_1</v>
      </c>
    </row>
    <row r="137" spans="1:29" x14ac:dyDescent="0.25">
      <c r="A137" s="369"/>
      <c r="B137" s="369"/>
      <c r="C137" s="369"/>
      <c r="D137" s="370"/>
      <c r="E137" s="369"/>
      <c r="F137" s="369"/>
      <c r="G137" s="369"/>
      <c r="H137" s="384">
        <f t="shared" si="5"/>
        <v>0</v>
      </c>
      <c r="I137" s="369"/>
      <c r="J137" s="369"/>
      <c r="K137" s="369"/>
      <c r="L137" s="369"/>
      <c r="M137" s="369"/>
      <c r="N137" s="384">
        <f>IF(D137&gt;Allgemeines!$C$12,0,SUM(H137,I137,K137,L137)-SUM(J137,M137))</f>
        <v>0</v>
      </c>
      <c r="O137" s="369"/>
      <c r="P137" s="369"/>
      <c r="Q137" s="369"/>
      <c r="R137" s="369"/>
      <c r="S137" s="344">
        <f>IF(D137&gt;Allgemeines!$C$12,0,SUM(N137)-SUM(O137:R137))</f>
        <v>0</v>
      </c>
      <c r="T137" s="369"/>
      <c r="U137" s="369"/>
      <c r="V137" s="369"/>
      <c r="W137" s="369"/>
      <c r="AC137" s="385" t="str">
        <f t="shared" si="4"/>
        <v>Zeitreihe_1</v>
      </c>
    </row>
    <row r="138" spans="1:29" x14ac:dyDescent="0.25">
      <c r="A138" s="369"/>
      <c r="B138" s="369"/>
      <c r="C138" s="369"/>
      <c r="D138" s="370"/>
      <c r="E138" s="369"/>
      <c r="F138" s="369"/>
      <c r="G138" s="369"/>
      <c r="H138" s="384">
        <f t="shared" si="5"/>
        <v>0</v>
      </c>
      <c r="I138" s="369"/>
      <c r="J138" s="369"/>
      <c r="K138" s="369"/>
      <c r="L138" s="369"/>
      <c r="M138" s="369"/>
      <c r="N138" s="384">
        <f>IF(D138&gt;Allgemeines!$C$12,0,SUM(H138,I138,K138,L138)-SUM(J138,M138))</f>
        <v>0</v>
      </c>
      <c r="O138" s="369"/>
      <c r="P138" s="369"/>
      <c r="Q138" s="369"/>
      <c r="R138" s="369"/>
      <c r="S138" s="344">
        <f>IF(D138&gt;Allgemeines!$C$12,0,SUM(N138)-SUM(O138:R138))</f>
        <v>0</v>
      </c>
      <c r="T138" s="369"/>
      <c r="U138" s="369"/>
      <c r="V138" s="369"/>
      <c r="W138" s="369"/>
      <c r="AC138" s="385" t="str">
        <f t="shared" si="4"/>
        <v>Zeitreihe_1</v>
      </c>
    </row>
    <row r="139" spans="1:29" x14ac:dyDescent="0.25">
      <c r="A139" s="369"/>
      <c r="B139" s="369"/>
      <c r="C139" s="369"/>
      <c r="D139" s="370"/>
      <c r="E139" s="369"/>
      <c r="F139" s="369"/>
      <c r="G139" s="369"/>
      <c r="H139" s="384">
        <f t="shared" si="5"/>
        <v>0</v>
      </c>
      <c r="I139" s="369"/>
      <c r="J139" s="369"/>
      <c r="K139" s="369"/>
      <c r="L139" s="369"/>
      <c r="M139" s="369"/>
      <c r="N139" s="384">
        <f>IF(D139&gt;Allgemeines!$C$12,0,SUM(H139,I139,K139,L139)-SUM(J139,M139))</f>
        <v>0</v>
      </c>
      <c r="O139" s="369"/>
      <c r="P139" s="369"/>
      <c r="Q139" s="369"/>
      <c r="R139" s="369"/>
      <c r="S139" s="344">
        <f>IF(D139&gt;Allgemeines!$C$12,0,SUM(N139)-SUM(O139:R139))</f>
        <v>0</v>
      </c>
      <c r="T139" s="369"/>
      <c r="U139" s="369"/>
      <c r="V139" s="369"/>
      <c r="W139" s="369"/>
      <c r="AC139" s="385" t="str">
        <f t="shared" si="4"/>
        <v>Zeitreihe_1</v>
      </c>
    </row>
    <row r="140" spans="1:29" x14ac:dyDescent="0.25">
      <c r="A140" s="369"/>
      <c r="B140" s="369"/>
      <c r="C140" s="369"/>
      <c r="D140" s="370"/>
      <c r="E140" s="369"/>
      <c r="F140" s="369"/>
      <c r="G140" s="369"/>
      <c r="H140" s="384">
        <f t="shared" si="5"/>
        <v>0</v>
      </c>
      <c r="I140" s="369"/>
      <c r="J140" s="369"/>
      <c r="K140" s="369"/>
      <c r="L140" s="369"/>
      <c r="M140" s="369"/>
      <c r="N140" s="384">
        <f>IF(D140&gt;Allgemeines!$C$12,0,SUM(H140,I140,K140,L140)-SUM(J140,M140))</f>
        <v>0</v>
      </c>
      <c r="O140" s="369"/>
      <c r="P140" s="369"/>
      <c r="Q140" s="369"/>
      <c r="R140" s="369"/>
      <c r="S140" s="344">
        <f>IF(D140&gt;Allgemeines!$C$12,0,SUM(N140)-SUM(O140:R140))</f>
        <v>0</v>
      </c>
      <c r="T140" s="369"/>
      <c r="U140" s="369"/>
      <c r="V140" s="369"/>
      <c r="W140" s="369"/>
      <c r="AC140" s="385" t="str">
        <f t="shared" si="4"/>
        <v>Zeitreihe_1</v>
      </c>
    </row>
    <row r="141" spans="1:29" x14ac:dyDescent="0.25">
      <c r="A141" s="369"/>
      <c r="B141" s="369"/>
      <c r="C141" s="369"/>
      <c r="D141" s="370"/>
      <c r="E141" s="369"/>
      <c r="F141" s="369"/>
      <c r="G141" s="369"/>
      <c r="H141" s="384">
        <f t="shared" si="5"/>
        <v>0</v>
      </c>
      <c r="I141" s="369"/>
      <c r="J141" s="369"/>
      <c r="K141" s="369"/>
      <c r="L141" s="369"/>
      <c r="M141" s="369"/>
      <c r="N141" s="384">
        <f>IF(D141&gt;Allgemeines!$C$12,0,SUM(H141,I141,K141,L141)-SUM(J141,M141))</f>
        <v>0</v>
      </c>
      <c r="O141" s="369"/>
      <c r="P141" s="369"/>
      <c r="Q141" s="369"/>
      <c r="R141" s="369"/>
      <c r="S141" s="344">
        <f>IF(D141&gt;Allgemeines!$C$12,0,SUM(N141)-SUM(O141:R141))</f>
        <v>0</v>
      </c>
      <c r="T141" s="369"/>
      <c r="U141" s="369"/>
      <c r="V141" s="369"/>
      <c r="W141" s="369"/>
      <c r="AC141" s="385" t="str">
        <f t="shared" si="4"/>
        <v>Zeitreihe_1</v>
      </c>
    </row>
    <row r="142" spans="1:29" x14ac:dyDescent="0.25">
      <c r="A142" s="369"/>
      <c r="B142" s="369"/>
      <c r="C142" s="369"/>
      <c r="D142" s="370"/>
      <c r="E142" s="369"/>
      <c r="F142" s="369"/>
      <c r="G142" s="369"/>
      <c r="H142" s="384">
        <f t="shared" si="5"/>
        <v>0</v>
      </c>
      <c r="I142" s="369"/>
      <c r="J142" s="369"/>
      <c r="K142" s="369"/>
      <c r="L142" s="369"/>
      <c r="M142" s="369"/>
      <c r="N142" s="384">
        <f>IF(D142&gt;Allgemeines!$C$12,0,SUM(H142,I142,K142,L142)-SUM(J142,M142))</f>
        <v>0</v>
      </c>
      <c r="O142" s="369"/>
      <c r="P142" s="369"/>
      <c r="Q142" s="369"/>
      <c r="R142" s="369"/>
      <c r="S142" s="344">
        <f>IF(D142&gt;Allgemeines!$C$12,0,SUM(N142)-SUM(O142:R142))</f>
        <v>0</v>
      </c>
      <c r="T142" s="369"/>
      <c r="U142" s="369"/>
      <c r="V142" s="369"/>
      <c r="W142" s="369"/>
      <c r="AC142" s="385" t="str">
        <f t="shared" si="4"/>
        <v>Zeitreihe_1</v>
      </c>
    </row>
    <row r="143" spans="1:29" x14ac:dyDescent="0.25">
      <c r="A143" s="369"/>
      <c r="B143" s="369"/>
      <c r="C143" s="369"/>
      <c r="D143" s="370"/>
      <c r="E143" s="369"/>
      <c r="F143" s="369"/>
      <c r="G143" s="369"/>
      <c r="H143" s="384">
        <f t="shared" si="5"/>
        <v>0</v>
      </c>
      <c r="I143" s="369"/>
      <c r="J143" s="369"/>
      <c r="K143" s="369"/>
      <c r="L143" s="369"/>
      <c r="M143" s="369"/>
      <c r="N143" s="384">
        <f>IF(D143&gt;Allgemeines!$C$12,0,SUM(H143,I143,K143,L143)-SUM(J143,M143))</f>
        <v>0</v>
      </c>
      <c r="O143" s="369"/>
      <c r="P143" s="369"/>
      <c r="Q143" s="369"/>
      <c r="R143" s="369"/>
      <c r="S143" s="344">
        <f>IF(D143&gt;Allgemeines!$C$12,0,SUM(N143)-SUM(O143:R143))</f>
        <v>0</v>
      </c>
      <c r="T143" s="369"/>
      <c r="U143" s="369"/>
      <c r="V143" s="369"/>
      <c r="W143" s="369"/>
      <c r="AC143" s="385" t="str">
        <f t="shared" si="4"/>
        <v>Zeitreihe_1</v>
      </c>
    </row>
    <row r="144" spans="1:29" x14ac:dyDescent="0.25">
      <c r="A144" s="369"/>
      <c r="B144" s="369"/>
      <c r="C144" s="369"/>
      <c r="D144" s="370"/>
      <c r="E144" s="369"/>
      <c r="F144" s="369"/>
      <c r="G144" s="369"/>
      <c r="H144" s="384">
        <f t="shared" si="5"/>
        <v>0</v>
      </c>
      <c r="I144" s="369"/>
      <c r="J144" s="369"/>
      <c r="K144" s="369"/>
      <c r="L144" s="369"/>
      <c r="M144" s="369"/>
      <c r="N144" s="384">
        <f>IF(D144&gt;Allgemeines!$C$12,0,SUM(H144,I144,K144,L144)-SUM(J144,M144))</f>
        <v>0</v>
      </c>
      <c r="O144" s="369"/>
      <c r="P144" s="369"/>
      <c r="Q144" s="369"/>
      <c r="R144" s="369"/>
      <c r="S144" s="344">
        <f>IF(D144&gt;Allgemeines!$C$12,0,SUM(N144)-SUM(O144:R144))</f>
        <v>0</v>
      </c>
      <c r="T144" s="369"/>
      <c r="U144" s="369"/>
      <c r="V144" s="369"/>
      <c r="W144" s="369"/>
      <c r="AC144" s="385" t="str">
        <f t="shared" si="4"/>
        <v>Zeitreihe_1</v>
      </c>
    </row>
    <row r="145" spans="1:29" x14ac:dyDescent="0.25">
      <c r="A145" s="369"/>
      <c r="B145" s="369"/>
      <c r="C145" s="369"/>
      <c r="D145" s="370"/>
      <c r="E145" s="369"/>
      <c r="F145" s="369"/>
      <c r="G145" s="369"/>
      <c r="H145" s="384">
        <f t="shared" si="5"/>
        <v>0</v>
      </c>
      <c r="I145" s="369"/>
      <c r="J145" s="369"/>
      <c r="K145" s="369"/>
      <c r="L145" s="369"/>
      <c r="M145" s="369"/>
      <c r="N145" s="384">
        <f>IF(D145&gt;Allgemeines!$C$12,0,SUM(H145,I145,K145,L145)-SUM(J145,M145))</f>
        <v>0</v>
      </c>
      <c r="O145" s="369"/>
      <c r="P145" s="369"/>
      <c r="Q145" s="369"/>
      <c r="R145" s="369"/>
      <c r="S145" s="344">
        <f>IF(D145&gt;Allgemeines!$C$12,0,SUM(N145)-SUM(O145:R145))</f>
        <v>0</v>
      </c>
      <c r="T145" s="369"/>
      <c r="U145" s="369"/>
      <c r="V145" s="369"/>
      <c r="W145" s="369"/>
      <c r="AC145" s="385" t="str">
        <f t="shared" si="4"/>
        <v>Zeitreihe_1</v>
      </c>
    </row>
    <row r="146" spans="1:29" x14ac:dyDescent="0.25">
      <c r="A146" s="369"/>
      <c r="B146" s="369"/>
      <c r="C146" s="369"/>
      <c r="D146" s="370"/>
      <c r="E146" s="369"/>
      <c r="F146" s="369"/>
      <c r="G146" s="369"/>
      <c r="H146" s="384">
        <f t="shared" si="5"/>
        <v>0</v>
      </c>
      <c r="I146" s="369"/>
      <c r="J146" s="369"/>
      <c r="K146" s="369"/>
      <c r="L146" s="369"/>
      <c r="M146" s="369"/>
      <c r="N146" s="384">
        <f>IF(D146&gt;Allgemeines!$C$12,0,SUM(H146,I146,K146,L146)-SUM(J146,M146))</f>
        <v>0</v>
      </c>
      <c r="O146" s="369"/>
      <c r="P146" s="369"/>
      <c r="Q146" s="369"/>
      <c r="R146" s="369"/>
      <c r="S146" s="344">
        <f>IF(D146&gt;Allgemeines!$C$12,0,SUM(N146)-SUM(O146:R146))</f>
        <v>0</v>
      </c>
      <c r="T146" s="369"/>
      <c r="U146" s="369"/>
      <c r="V146" s="369"/>
      <c r="W146" s="369"/>
      <c r="AC146" s="385" t="str">
        <f t="shared" si="4"/>
        <v>Zeitreihe_1</v>
      </c>
    </row>
    <row r="147" spans="1:29" x14ac:dyDescent="0.25">
      <c r="A147" s="369"/>
      <c r="B147" s="369"/>
      <c r="C147" s="369"/>
      <c r="D147" s="370"/>
      <c r="E147" s="369"/>
      <c r="F147" s="369"/>
      <c r="G147" s="369"/>
      <c r="H147" s="384">
        <f t="shared" si="5"/>
        <v>0</v>
      </c>
      <c r="I147" s="369"/>
      <c r="J147" s="369"/>
      <c r="K147" s="369"/>
      <c r="L147" s="369"/>
      <c r="M147" s="369"/>
      <c r="N147" s="384">
        <f>IF(D147&gt;Allgemeines!$C$12,0,SUM(H147,I147,K147,L147)-SUM(J147,M147))</f>
        <v>0</v>
      </c>
      <c r="O147" s="369"/>
      <c r="P147" s="369"/>
      <c r="Q147" s="369"/>
      <c r="R147" s="369"/>
      <c r="S147" s="344">
        <f>IF(D147&gt;Allgemeines!$C$12,0,SUM(N147)-SUM(O147:R147))</f>
        <v>0</v>
      </c>
      <c r="T147" s="369"/>
      <c r="U147" s="369"/>
      <c r="V147" s="369"/>
      <c r="W147" s="369"/>
      <c r="AC147" s="385" t="str">
        <f t="shared" si="4"/>
        <v>Zeitreihe_1</v>
      </c>
    </row>
    <row r="148" spans="1:29" x14ac:dyDescent="0.25">
      <c r="A148" s="369"/>
      <c r="B148" s="369"/>
      <c r="C148" s="369"/>
      <c r="D148" s="370"/>
      <c r="E148" s="369"/>
      <c r="F148" s="369"/>
      <c r="G148" s="369"/>
      <c r="H148" s="384">
        <f t="shared" si="5"/>
        <v>0</v>
      </c>
      <c r="I148" s="369"/>
      <c r="J148" s="369"/>
      <c r="K148" s="369"/>
      <c r="L148" s="369"/>
      <c r="M148" s="369"/>
      <c r="N148" s="384">
        <f>IF(D148&gt;Allgemeines!$C$12,0,SUM(H148,I148,K148,L148)-SUM(J148,M148))</f>
        <v>0</v>
      </c>
      <c r="O148" s="369"/>
      <c r="P148" s="369"/>
      <c r="Q148" s="369"/>
      <c r="R148" s="369"/>
      <c r="S148" s="344">
        <f>IF(D148&gt;Allgemeines!$C$12,0,SUM(N148)-SUM(O148:R148))</f>
        <v>0</v>
      </c>
      <c r="T148" s="369"/>
      <c r="U148" s="369"/>
      <c r="V148" s="369"/>
      <c r="W148" s="369"/>
      <c r="AC148" s="385" t="str">
        <f t="shared" si="4"/>
        <v>Zeitreihe_1</v>
      </c>
    </row>
    <row r="149" spans="1:29" x14ac:dyDescent="0.25">
      <c r="A149" s="369"/>
      <c r="B149" s="369"/>
      <c r="C149" s="369"/>
      <c r="D149" s="370"/>
      <c r="E149" s="369"/>
      <c r="F149" s="369"/>
      <c r="G149" s="369"/>
      <c r="H149" s="384">
        <f t="shared" si="5"/>
        <v>0</v>
      </c>
      <c r="I149" s="369"/>
      <c r="J149" s="369"/>
      <c r="K149" s="369"/>
      <c r="L149" s="369"/>
      <c r="M149" s="369"/>
      <c r="N149" s="384">
        <f>IF(D149&gt;Allgemeines!$C$12,0,SUM(H149,I149,K149,L149)-SUM(J149,M149))</f>
        <v>0</v>
      </c>
      <c r="O149" s="369"/>
      <c r="P149" s="369"/>
      <c r="Q149" s="369"/>
      <c r="R149" s="369"/>
      <c r="S149" s="344">
        <f>IF(D149&gt;Allgemeines!$C$12,0,SUM(N149)-SUM(O149:R149))</f>
        <v>0</v>
      </c>
      <c r="T149" s="369"/>
      <c r="U149" s="369"/>
      <c r="V149" s="369"/>
      <c r="W149" s="369"/>
      <c r="AC149" s="385" t="str">
        <f t="shared" si="4"/>
        <v>Zeitreihe_1</v>
      </c>
    </row>
    <row r="150" spans="1:29" x14ac:dyDescent="0.25">
      <c r="A150" s="369"/>
      <c r="B150" s="369"/>
      <c r="C150" s="369"/>
      <c r="D150" s="370"/>
      <c r="E150" s="369"/>
      <c r="F150" s="369"/>
      <c r="G150" s="369"/>
      <c r="H150" s="384">
        <f t="shared" si="5"/>
        <v>0</v>
      </c>
      <c r="I150" s="369"/>
      <c r="J150" s="369"/>
      <c r="K150" s="369"/>
      <c r="L150" s="369"/>
      <c r="M150" s="369"/>
      <c r="N150" s="384">
        <f>IF(D150&gt;Allgemeines!$C$12,0,SUM(H150,I150,K150,L150)-SUM(J150,M150))</f>
        <v>0</v>
      </c>
      <c r="O150" s="369"/>
      <c r="P150" s="369"/>
      <c r="Q150" s="369"/>
      <c r="R150" s="369"/>
      <c r="S150" s="344">
        <f>IF(D150&gt;Allgemeines!$C$12,0,SUM(N150)-SUM(O150:R150))</f>
        <v>0</v>
      </c>
      <c r="T150" s="369"/>
      <c r="U150" s="369"/>
      <c r="V150" s="369"/>
      <c r="W150" s="369"/>
      <c r="AC150" s="385" t="str">
        <f t="shared" si="4"/>
        <v>Zeitreihe_1</v>
      </c>
    </row>
    <row r="151" spans="1:29" x14ac:dyDescent="0.25">
      <c r="A151" s="369"/>
      <c r="B151" s="369"/>
      <c r="C151" s="369"/>
      <c r="D151" s="370"/>
      <c r="E151" s="369"/>
      <c r="F151" s="369"/>
      <c r="G151" s="369"/>
      <c r="H151" s="384">
        <f t="shared" si="5"/>
        <v>0</v>
      </c>
      <c r="I151" s="369"/>
      <c r="J151" s="369"/>
      <c r="K151" s="369"/>
      <c r="L151" s="369"/>
      <c r="M151" s="369"/>
      <c r="N151" s="384">
        <f>IF(D151&gt;Allgemeines!$C$12,0,SUM(H151,I151,K151,L151)-SUM(J151,M151))</f>
        <v>0</v>
      </c>
      <c r="O151" s="369"/>
      <c r="P151" s="369"/>
      <c r="Q151" s="369"/>
      <c r="R151" s="369"/>
      <c r="S151" s="344">
        <f>IF(D151&gt;Allgemeines!$C$12,0,SUM(N151)-SUM(O151:R151))</f>
        <v>0</v>
      </c>
      <c r="T151" s="369"/>
      <c r="U151" s="369"/>
      <c r="V151" s="369"/>
      <c r="W151" s="369"/>
      <c r="AC151" s="385" t="str">
        <f t="shared" si="4"/>
        <v>Zeitreihe_1</v>
      </c>
    </row>
    <row r="152" spans="1:29" x14ac:dyDescent="0.25">
      <c r="A152" s="369"/>
      <c r="B152" s="369"/>
      <c r="C152" s="369"/>
      <c r="D152" s="370"/>
      <c r="E152" s="369"/>
      <c r="F152" s="369"/>
      <c r="G152" s="369"/>
      <c r="H152" s="384">
        <f t="shared" si="5"/>
        <v>0</v>
      </c>
      <c r="I152" s="369"/>
      <c r="J152" s="369"/>
      <c r="K152" s="369"/>
      <c r="L152" s="369"/>
      <c r="M152" s="369"/>
      <c r="N152" s="384">
        <f>IF(D152&gt;Allgemeines!$C$12,0,SUM(H152,I152,K152,L152)-SUM(J152,M152))</f>
        <v>0</v>
      </c>
      <c r="O152" s="369"/>
      <c r="P152" s="369"/>
      <c r="Q152" s="369"/>
      <c r="R152" s="369"/>
      <c r="S152" s="344">
        <f>IF(D152&gt;Allgemeines!$C$12,0,SUM(N152)-SUM(O152:R152))</f>
        <v>0</v>
      </c>
      <c r="T152" s="369"/>
      <c r="U152" s="369"/>
      <c r="V152" s="369"/>
      <c r="W152" s="369"/>
      <c r="AC152" s="385" t="str">
        <f t="shared" si="4"/>
        <v>Zeitreihe_1</v>
      </c>
    </row>
    <row r="153" spans="1:29" x14ac:dyDescent="0.25">
      <c r="A153" s="369"/>
      <c r="B153" s="369"/>
      <c r="C153" s="369"/>
      <c r="D153" s="370"/>
      <c r="E153" s="369"/>
      <c r="F153" s="369"/>
      <c r="G153" s="369"/>
      <c r="H153" s="384">
        <f t="shared" si="5"/>
        <v>0</v>
      </c>
      <c r="I153" s="369"/>
      <c r="J153" s="369"/>
      <c r="K153" s="369"/>
      <c r="L153" s="369"/>
      <c r="M153" s="369"/>
      <c r="N153" s="384">
        <f>IF(D153&gt;Allgemeines!$C$12,0,SUM(H153,I153,K153,L153)-SUM(J153,M153))</f>
        <v>0</v>
      </c>
      <c r="O153" s="369"/>
      <c r="P153" s="369"/>
      <c r="Q153" s="369"/>
      <c r="R153" s="369"/>
      <c r="S153" s="344">
        <f>IF(D153&gt;Allgemeines!$C$12,0,SUM(N153)-SUM(O153:R153))</f>
        <v>0</v>
      </c>
      <c r="T153" s="369"/>
      <c r="U153" s="369"/>
      <c r="V153" s="369"/>
      <c r="W153" s="369"/>
      <c r="AC153" s="385" t="str">
        <f t="shared" si="4"/>
        <v>Zeitreihe_1</v>
      </c>
    </row>
    <row r="154" spans="1:29" x14ac:dyDescent="0.25">
      <c r="A154" s="369"/>
      <c r="B154" s="369"/>
      <c r="C154" s="369"/>
      <c r="D154" s="370"/>
      <c r="E154" s="369"/>
      <c r="F154" s="369"/>
      <c r="G154" s="369"/>
      <c r="H154" s="384">
        <f t="shared" si="5"/>
        <v>0</v>
      </c>
      <c r="I154" s="369"/>
      <c r="J154" s="369"/>
      <c r="K154" s="369"/>
      <c r="L154" s="369"/>
      <c r="M154" s="369"/>
      <c r="N154" s="384">
        <f>IF(D154&gt;Allgemeines!$C$12,0,SUM(H154,I154,K154,L154)-SUM(J154,M154))</f>
        <v>0</v>
      </c>
      <c r="O154" s="369"/>
      <c r="P154" s="369"/>
      <c r="Q154" s="369"/>
      <c r="R154" s="369"/>
      <c r="S154" s="344">
        <f>IF(D154&gt;Allgemeines!$C$12,0,SUM(N154)-SUM(O154:R154))</f>
        <v>0</v>
      </c>
      <c r="T154" s="369"/>
      <c r="U154" s="369"/>
      <c r="V154" s="369"/>
      <c r="W154" s="369"/>
      <c r="AC154" s="385" t="str">
        <f t="shared" si="4"/>
        <v>Zeitreihe_1</v>
      </c>
    </row>
    <row r="155" spans="1:29" x14ac:dyDescent="0.25">
      <c r="A155" s="369"/>
      <c r="B155" s="369"/>
      <c r="C155" s="369"/>
      <c r="D155" s="370"/>
      <c r="E155" s="369"/>
      <c r="F155" s="369"/>
      <c r="G155" s="369"/>
      <c r="H155" s="384">
        <f t="shared" si="5"/>
        <v>0</v>
      </c>
      <c r="I155" s="369"/>
      <c r="J155" s="369"/>
      <c r="K155" s="369"/>
      <c r="L155" s="369"/>
      <c r="M155" s="369"/>
      <c r="N155" s="384">
        <f>IF(D155&gt;Allgemeines!$C$12,0,SUM(H155,I155,K155,L155)-SUM(J155,M155))</f>
        <v>0</v>
      </c>
      <c r="O155" s="369"/>
      <c r="P155" s="369"/>
      <c r="Q155" s="369"/>
      <c r="R155" s="369"/>
      <c r="S155" s="344">
        <f>IF(D155&gt;Allgemeines!$C$12,0,SUM(N155)-SUM(O155:R155))</f>
        <v>0</v>
      </c>
      <c r="T155" s="369"/>
      <c r="U155" s="369"/>
      <c r="V155" s="369"/>
      <c r="W155" s="369"/>
      <c r="AC155" s="385" t="str">
        <f t="shared" si="4"/>
        <v>Zeitreihe_1</v>
      </c>
    </row>
    <row r="156" spans="1:29" x14ac:dyDescent="0.25">
      <c r="A156" s="369"/>
      <c r="B156" s="369"/>
      <c r="C156" s="369"/>
      <c r="D156" s="370"/>
      <c r="E156" s="369"/>
      <c r="F156" s="369"/>
      <c r="G156" s="369"/>
      <c r="H156" s="384">
        <f t="shared" si="5"/>
        <v>0</v>
      </c>
      <c r="I156" s="369"/>
      <c r="J156" s="369"/>
      <c r="K156" s="369"/>
      <c r="L156" s="369"/>
      <c r="M156" s="369"/>
      <c r="N156" s="384">
        <f>IF(D156&gt;Allgemeines!$C$12,0,SUM(H156,I156,K156,L156)-SUM(J156,M156))</f>
        <v>0</v>
      </c>
      <c r="O156" s="369"/>
      <c r="P156" s="369"/>
      <c r="Q156" s="369"/>
      <c r="R156" s="369"/>
      <c r="S156" s="344">
        <f>IF(D156&gt;Allgemeines!$C$12,0,SUM(N156)-SUM(O156:R156))</f>
        <v>0</v>
      </c>
      <c r="T156" s="369"/>
      <c r="U156" s="369"/>
      <c r="V156" s="369"/>
      <c r="W156" s="369"/>
      <c r="AC156" s="385" t="str">
        <f t="shared" si="4"/>
        <v>Zeitreihe_1</v>
      </c>
    </row>
    <row r="157" spans="1:29" x14ac:dyDescent="0.25">
      <c r="A157" s="369"/>
      <c r="B157" s="369"/>
      <c r="C157" s="369"/>
      <c r="D157" s="370"/>
      <c r="E157" s="369"/>
      <c r="F157" s="369"/>
      <c r="G157" s="369"/>
      <c r="H157" s="384">
        <f t="shared" si="5"/>
        <v>0</v>
      </c>
      <c r="I157" s="369"/>
      <c r="J157" s="369"/>
      <c r="K157" s="369"/>
      <c r="L157" s="369"/>
      <c r="M157" s="369"/>
      <c r="N157" s="384">
        <f>IF(D157&gt;Allgemeines!$C$12,0,SUM(H157,I157,K157,L157)-SUM(J157,M157))</f>
        <v>0</v>
      </c>
      <c r="O157" s="369"/>
      <c r="P157" s="369"/>
      <c r="Q157" s="369"/>
      <c r="R157" s="369"/>
      <c r="S157" s="344">
        <f>IF(D157&gt;Allgemeines!$C$12,0,SUM(N157)-SUM(O157:R157))</f>
        <v>0</v>
      </c>
      <c r="T157" s="369"/>
      <c r="U157" s="369"/>
      <c r="V157" s="369"/>
      <c r="W157" s="369"/>
      <c r="AC157" s="385" t="str">
        <f t="shared" si="4"/>
        <v>Zeitreihe_1</v>
      </c>
    </row>
    <row r="158" spans="1:29" x14ac:dyDescent="0.25">
      <c r="A158" s="369"/>
      <c r="B158" s="369"/>
      <c r="C158" s="369"/>
      <c r="D158" s="370"/>
      <c r="E158" s="369"/>
      <c r="F158" s="369"/>
      <c r="G158" s="369"/>
      <c r="H158" s="384">
        <f t="shared" si="5"/>
        <v>0</v>
      </c>
      <c r="I158" s="369"/>
      <c r="J158" s="369"/>
      <c r="K158" s="369"/>
      <c r="L158" s="369"/>
      <c r="M158" s="369"/>
      <c r="N158" s="384">
        <f>IF(D158&gt;Allgemeines!$C$12,0,SUM(H158,I158,K158,L158)-SUM(J158,M158))</f>
        <v>0</v>
      </c>
      <c r="O158" s="369"/>
      <c r="P158" s="369"/>
      <c r="Q158" s="369"/>
      <c r="R158" s="369"/>
      <c r="S158" s="344">
        <f>IF(D158&gt;Allgemeines!$C$12,0,SUM(N158)-SUM(O158:R158))</f>
        <v>0</v>
      </c>
      <c r="T158" s="369"/>
      <c r="U158" s="369"/>
      <c r="V158" s="369"/>
      <c r="W158" s="369"/>
      <c r="AC158" s="385" t="str">
        <f t="shared" si="4"/>
        <v>Zeitreihe_1</v>
      </c>
    </row>
    <row r="159" spans="1:29" x14ac:dyDescent="0.25">
      <c r="A159" s="369"/>
      <c r="B159" s="369"/>
      <c r="C159" s="369"/>
      <c r="D159" s="370"/>
      <c r="E159" s="369"/>
      <c r="F159" s="369"/>
      <c r="G159" s="369"/>
      <c r="H159" s="384">
        <f t="shared" si="5"/>
        <v>0</v>
      </c>
      <c r="I159" s="369"/>
      <c r="J159" s="369"/>
      <c r="K159" s="369"/>
      <c r="L159" s="369"/>
      <c r="M159" s="369"/>
      <c r="N159" s="384">
        <f>IF(D159&gt;Allgemeines!$C$12,0,SUM(H159,I159,K159,L159)-SUM(J159,M159))</f>
        <v>0</v>
      </c>
      <c r="O159" s="369"/>
      <c r="P159" s="369"/>
      <c r="Q159" s="369"/>
      <c r="R159" s="369"/>
      <c r="S159" s="344">
        <f>IF(D159&gt;Allgemeines!$C$12,0,SUM(N159)-SUM(O159:R159))</f>
        <v>0</v>
      </c>
      <c r="T159" s="369"/>
      <c r="U159" s="369"/>
      <c r="V159" s="369"/>
      <c r="W159" s="369"/>
      <c r="AC159" s="385" t="str">
        <f t="shared" si="4"/>
        <v>Zeitreihe_1</v>
      </c>
    </row>
    <row r="160" spans="1:29" x14ac:dyDescent="0.25">
      <c r="A160" s="369"/>
      <c r="B160" s="369"/>
      <c r="C160" s="369"/>
      <c r="D160" s="370"/>
      <c r="E160" s="369"/>
      <c r="F160" s="369"/>
      <c r="G160" s="369"/>
      <c r="H160" s="384">
        <f t="shared" si="5"/>
        <v>0</v>
      </c>
      <c r="I160" s="369"/>
      <c r="J160" s="369"/>
      <c r="K160" s="369"/>
      <c r="L160" s="369"/>
      <c r="M160" s="369"/>
      <c r="N160" s="384">
        <f>IF(D160&gt;Allgemeines!$C$12,0,SUM(H160,I160,K160,L160)-SUM(J160,M160))</f>
        <v>0</v>
      </c>
      <c r="O160" s="369"/>
      <c r="P160" s="369"/>
      <c r="Q160" s="369"/>
      <c r="R160" s="369"/>
      <c r="S160" s="344">
        <f>IF(D160&gt;Allgemeines!$C$12,0,SUM(N160)-SUM(O160:R160))</f>
        <v>0</v>
      </c>
      <c r="T160" s="369"/>
      <c r="U160" s="369"/>
      <c r="V160" s="369"/>
      <c r="W160" s="369"/>
      <c r="AC160" s="385" t="str">
        <f t="shared" si="4"/>
        <v>Zeitreihe_1</v>
      </c>
    </row>
    <row r="161" spans="1:29" x14ac:dyDescent="0.25">
      <c r="A161" s="369"/>
      <c r="B161" s="369"/>
      <c r="C161" s="369"/>
      <c r="D161" s="370"/>
      <c r="E161" s="369"/>
      <c r="F161" s="369"/>
      <c r="G161" s="369"/>
      <c r="H161" s="384">
        <f t="shared" si="5"/>
        <v>0</v>
      </c>
      <c r="I161" s="369"/>
      <c r="J161" s="369"/>
      <c r="K161" s="369"/>
      <c r="L161" s="369"/>
      <c r="M161" s="369"/>
      <c r="N161" s="384">
        <f>IF(D161&gt;Allgemeines!$C$12,0,SUM(H161,I161,K161,L161)-SUM(J161,M161))</f>
        <v>0</v>
      </c>
      <c r="O161" s="369"/>
      <c r="P161" s="369"/>
      <c r="Q161" s="369"/>
      <c r="R161" s="369"/>
      <c r="S161" s="344">
        <f>IF(D161&gt;Allgemeines!$C$12,0,SUM(N161)-SUM(O161:R161))</f>
        <v>0</v>
      </c>
      <c r="T161" s="369"/>
      <c r="U161" s="369"/>
      <c r="V161" s="369"/>
      <c r="W161" s="369"/>
      <c r="AC161" s="385" t="str">
        <f t="shared" si="4"/>
        <v>Zeitreihe_1</v>
      </c>
    </row>
    <row r="162" spans="1:29" x14ac:dyDescent="0.25">
      <c r="A162" s="369"/>
      <c r="B162" s="369"/>
      <c r="C162" s="369"/>
      <c r="D162" s="370"/>
      <c r="E162" s="369"/>
      <c r="F162" s="369"/>
      <c r="G162" s="369"/>
      <c r="H162" s="384">
        <f t="shared" si="5"/>
        <v>0</v>
      </c>
      <c r="I162" s="369"/>
      <c r="J162" s="369"/>
      <c r="K162" s="369"/>
      <c r="L162" s="369"/>
      <c r="M162" s="369"/>
      <c r="N162" s="384">
        <f>IF(D162&gt;Allgemeines!$C$12,0,SUM(H162,I162,K162,L162)-SUM(J162,M162))</f>
        <v>0</v>
      </c>
      <c r="O162" s="369"/>
      <c r="P162" s="369"/>
      <c r="Q162" s="369"/>
      <c r="R162" s="369"/>
      <c r="S162" s="344">
        <f>IF(D162&gt;Allgemeines!$C$12,0,SUM(N162)-SUM(O162:R162))</f>
        <v>0</v>
      </c>
      <c r="T162" s="369"/>
      <c r="U162" s="369"/>
      <c r="V162" s="369"/>
      <c r="W162" s="369"/>
      <c r="AC162" s="385" t="str">
        <f t="shared" si="4"/>
        <v>Zeitreihe_1</v>
      </c>
    </row>
    <row r="163" spans="1:29" x14ac:dyDescent="0.25">
      <c r="A163" s="369"/>
      <c r="B163" s="369"/>
      <c r="C163" s="369"/>
      <c r="D163" s="370"/>
      <c r="E163" s="369"/>
      <c r="F163" s="369"/>
      <c r="G163" s="369"/>
      <c r="H163" s="384">
        <f t="shared" si="5"/>
        <v>0</v>
      </c>
      <c r="I163" s="369"/>
      <c r="J163" s="369"/>
      <c r="K163" s="369"/>
      <c r="L163" s="369"/>
      <c r="M163" s="369"/>
      <c r="N163" s="384">
        <f>IF(D163&gt;Allgemeines!$C$12,0,SUM(H163,I163,K163,L163)-SUM(J163,M163))</f>
        <v>0</v>
      </c>
      <c r="O163" s="369"/>
      <c r="P163" s="369"/>
      <c r="Q163" s="369"/>
      <c r="R163" s="369"/>
      <c r="S163" s="344">
        <f>IF(D163&gt;Allgemeines!$C$12,0,SUM(N163)-SUM(O163:R163))</f>
        <v>0</v>
      </c>
      <c r="T163" s="369"/>
      <c r="U163" s="369"/>
      <c r="V163" s="369"/>
      <c r="W163" s="369"/>
      <c r="AC163" s="385" t="str">
        <f t="shared" si="4"/>
        <v>Zeitreihe_1</v>
      </c>
    </row>
    <row r="164" spans="1:29" x14ac:dyDescent="0.25">
      <c r="A164" s="369"/>
      <c r="B164" s="369"/>
      <c r="C164" s="369"/>
      <c r="D164" s="370"/>
      <c r="E164" s="369"/>
      <c r="F164" s="369"/>
      <c r="G164" s="369"/>
      <c r="H164" s="384">
        <f t="shared" si="5"/>
        <v>0</v>
      </c>
      <c r="I164" s="369"/>
      <c r="J164" s="369"/>
      <c r="K164" s="369"/>
      <c r="L164" s="369"/>
      <c r="M164" s="369"/>
      <c r="N164" s="384">
        <f>IF(D164&gt;Allgemeines!$C$12,0,SUM(H164,I164,K164,L164)-SUM(J164,M164))</f>
        <v>0</v>
      </c>
      <c r="O164" s="369"/>
      <c r="P164" s="369"/>
      <c r="Q164" s="369"/>
      <c r="R164" s="369"/>
      <c r="S164" s="344">
        <f>IF(D164&gt;Allgemeines!$C$12,0,SUM(N164)-SUM(O164:R164))</f>
        <v>0</v>
      </c>
      <c r="T164" s="369"/>
      <c r="U164" s="369"/>
      <c r="V164" s="369"/>
      <c r="W164" s="369"/>
      <c r="AC164" s="385" t="str">
        <f t="shared" si="4"/>
        <v>Zeitreihe_1</v>
      </c>
    </row>
    <row r="165" spans="1:29" x14ac:dyDescent="0.25">
      <c r="A165" s="369"/>
      <c r="B165" s="369"/>
      <c r="C165" s="369"/>
      <c r="D165" s="370"/>
      <c r="E165" s="369"/>
      <c r="F165" s="369"/>
      <c r="G165" s="369"/>
      <c r="H165" s="384">
        <f t="shared" si="5"/>
        <v>0</v>
      </c>
      <c r="I165" s="369"/>
      <c r="J165" s="369"/>
      <c r="K165" s="369"/>
      <c r="L165" s="369"/>
      <c r="M165" s="369"/>
      <c r="N165" s="384">
        <f>IF(D165&gt;Allgemeines!$C$12,0,SUM(H165,I165,K165,L165)-SUM(J165,M165))</f>
        <v>0</v>
      </c>
      <c r="O165" s="369"/>
      <c r="P165" s="369"/>
      <c r="Q165" s="369"/>
      <c r="R165" s="369"/>
      <c r="S165" s="344">
        <f>IF(D165&gt;Allgemeines!$C$12,0,SUM(N165)-SUM(O165:R165))</f>
        <v>0</v>
      </c>
      <c r="T165" s="369"/>
      <c r="U165" s="369"/>
      <c r="V165" s="369"/>
      <c r="W165" s="369"/>
      <c r="AC165" s="385" t="str">
        <f t="shared" si="4"/>
        <v>Zeitreihe_1</v>
      </c>
    </row>
    <row r="166" spans="1:29" x14ac:dyDescent="0.25">
      <c r="A166" s="369"/>
      <c r="B166" s="369"/>
      <c r="C166" s="369"/>
      <c r="D166" s="370"/>
      <c r="E166" s="369"/>
      <c r="F166" s="369"/>
      <c r="G166" s="369"/>
      <c r="H166" s="384">
        <f t="shared" si="5"/>
        <v>0</v>
      </c>
      <c r="I166" s="369"/>
      <c r="J166" s="369"/>
      <c r="K166" s="369"/>
      <c r="L166" s="369"/>
      <c r="M166" s="369"/>
      <c r="N166" s="384">
        <f>IF(D166&gt;Allgemeines!$C$12,0,SUM(H166,I166,K166,L166)-SUM(J166,M166))</f>
        <v>0</v>
      </c>
      <c r="O166" s="369"/>
      <c r="P166" s="369"/>
      <c r="Q166" s="369"/>
      <c r="R166" s="369"/>
      <c r="S166" s="344">
        <f>IF(D166&gt;Allgemeines!$C$12,0,SUM(N166)-SUM(O166:R166))</f>
        <v>0</v>
      </c>
      <c r="T166" s="369"/>
      <c r="U166" s="369"/>
      <c r="V166" s="369"/>
      <c r="W166" s="369"/>
      <c r="AC166" s="385" t="str">
        <f t="shared" si="4"/>
        <v>Zeitreihe_1</v>
      </c>
    </row>
    <row r="167" spans="1:29" x14ac:dyDescent="0.25">
      <c r="A167" s="369"/>
      <c r="B167" s="369"/>
      <c r="C167" s="369"/>
      <c r="D167" s="370"/>
      <c r="E167" s="369"/>
      <c r="F167" s="369"/>
      <c r="G167" s="369"/>
      <c r="H167" s="384">
        <f t="shared" si="5"/>
        <v>0</v>
      </c>
      <c r="I167" s="369"/>
      <c r="J167" s="369"/>
      <c r="K167" s="369"/>
      <c r="L167" s="369"/>
      <c r="M167" s="369"/>
      <c r="N167" s="384">
        <f>IF(D167&gt;Allgemeines!$C$12,0,SUM(H167,I167,K167,L167)-SUM(J167,M167))</f>
        <v>0</v>
      </c>
      <c r="O167" s="369"/>
      <c r="P167" s="369"/>
      <c r="Q167" s="369"/>
      <c r="R167" s="369"/>
      <c r="S167" s="344">
        <f>IF(D167&gt;Allgemeines!$C$12,0,SUM(N167)-SUM(O167:R167))</f>
        <v>0</v>
      </c>
      <c r="T167" s="369"/>
      <c r="U167" s="369"/>
      <c r="V167" s="369"/>
      <c r="W167" s="369"/>
      <c r="AC167" s="385" t="str">
        <f t="shared" si="4"/>
        <v>Zeitreihe_1</v>
      </c>
    </row>
    <row r="168" spans="1:29" x14ac:dyDescent="0.25">
      <c r="A168" s="369"/>
      <c r="B168" s="369"/>
      <c r="C168" s="369"/>
      <c r="D168" s="370"/>
      <c r="E168" s="369"/>
      <c r="F168" s="369"/>
      <c r="G168" s="369"/>
      <c r="H168" s="384">
        <f t="shared" si="5"/>
        <v>0</v>
      </c>
      <c r="I168" s="369"/>
      <c r="J168" s="369"/>
      <c r="K168" s="369"/>
      <c r="L168" s="369"/>
      <c r="M168" s="369"/>
      <c r="N168" s="384">
        <f>IF(D168&gt;Allgemeines!$C$12,0,SUM(H168,I168,K168,L168)-SUM(J168,M168))</f>
        <v>0</v>
      </c>
      <c r="O168" s="369"/>
      <c r="P168" s="369"/>
      <c r="Q168" s="369"/>
      <c r="R168" s="369"/>
      <c r="S168" s="344">
        <f>IF(D168&gt;Allgemeines!$C$12,0,SUM(N168)-SUM(O168:R168))</f>
        <v>0</v>
      </c>
      <c r="T168" s="369"/>
      <c r="U168" s="369"/>
      <c r="V168" s="369"/>
      <c r="W168" s="369"/>
      <c r="AC168" s="385" t="str">
        <f t="shared" si="4"/>
        <v>Zeitreihe_1</v>
      </c>
    </row>
    <row r="169" spans="1:29" x14ac:dyDescent="0.25">
      <c r="A169" s="369"/>
      <c r="B169" s="369"/>
      <c r="C169" s="369"/>
      <c r="D169" s="370"/>
      <c r="E169" s="369"/>
      <c r="F169" s="369"/>
      <c r="G169" s="369"/>
      <c r="H169" s="384">
        <f t="shared" si="5"/>
        <v>0</v>
      </c>
      <c r="I169" s="369"/>
      <c r="J169" s="369"/>
      <c r="K169" s="369"/>
      <c r="L169" s="369"/>
      <c r="M169" s="369"/>
      <c r="N169" s="384">
        <f>IF(D169&gt;Allgemeines!$C$12,0,SUM(H169,I169,K169,L169)-SUM(J169,M169))</f>
        <v>0</v>
      </c>
      <c r="O169" s="369"/>
      <c r="P169" s="369"/>
      <c r="Q169" s="369"/>
      <c r="R169" s="369"/>
      <c r="S169" s="344">
        <f>IF(D169&gt;Allgemeines!$C$12,0,SUM(N169)-SUM(O169:R169))</f>
        <v>0</v>
      </c>
      <c r="T169" s="369"/>
      <c r="U169" s="369"/>
      <c r="V169" s="369"/>
      <c r="W169" s="369"/>
      <c r="AC169" s="385" t="str">
        <f t="shared" si="4"/>
        <v>Zeitreihe_1</v>
      </c>
    </row>
    <row r="170" spans="1:29" x14ac:dyDescent="0.25">
      <c r="A170" s="369"/>
      <c r="B170" s="369"/>
      <c r="C170" s="369"/>
      <c r="D170" s="370"/>
      <c r="E170" s="369"/>
      <c r="F170" s="369"/>
      <c r="G170" s="369"/>
      <c r="H170" s="384">
        <f t="shared" si="5"/>
        <v>0</v>
      </c>
      <c r="I170" s="369"/>
      <c r="J170" s="369"/>
      <c r="K170" s="369"/>
      <c r="L170" s="369"/>
      <c r="M170" s="369"/>
      <c r="N170" s="384">
        <f>IF(D170&gt;Allgemeines!$C$12,0,SUM(H170,I170,K170,L170)-SUM(J170,M170))</f>
        <v>0</v>
      </c>
      <c r="O170" s="369"/>
      <c r="P170" s="369"/>
      <c r="Q170" s="369"/>
      <c r="R170" s="369"/>
      <c r="S170" s="344">
        <f>IF(D170&gt;Allgemeines!$C$12,0,SUM(N170)-SUM(O170:R170))</f>
        <v>0</v>
      </c>
      <c r="T170" s="369"/>
      <c r="U170" s="369"/>
      <c r="V170" s="369"/>
      <c r="W170" s="369"/>
      <c r="AC170" s="385" t="str">
        <f t="shared" si="4"/>
        <v>Zeitreihe_1</v>
      </c>
    </row>
    <row r="171" spans="1:29" x14ac:dyDescent="0.25">
      <c r="A171" s="369"/>
      <c r="B171" s="369"/>
      <c r="C171" s="369"/>
      <c r="D171" s="370"/>
      <c r="E171" s="369"/>
      <c r="F171" s="369"/>
      <c r="G171" s="369"/>
      <c r="H171" s="384">
        <f t="shared" si="5"/>
        <v>0</v>
      </c>
      <c r="I171" s="369"/>
      <c r="J171" s="369"/>
      <c r="K171" s="369"/>
      <c r="L171" s="369"/>
      <c r="M171" s="369"/>
      <c r="N171" s="384">
        <f>IF(D171&gt;Allgemeines!$C$12,0,SUM(H171,I171,K171,L171)-SUM(J171,M171))</f>
        <v>0</v>
      </c>
      <c r="O171" s="369"/>
      <c r="P171" s="369"/>
      <c r="Q171" s="369"/>
      <c r="R171" s="369"/>
      <c r="S171" s="344">
        <f>IF(D171&gt;Allgemeines!$C$12,0,SUM(N171)-SUM(O171:R171))</f>
        <v>0</v>
      </c>
      <c r="T171" s="369"/>
      <c r="U171" s="369"/>
      <c r="V171" s="369"/>
      <c r="W171" s="369"/>
      <c r="AC171" s="385" t="str">
        <f t="shared" si="4"/>
        <v>Zeitreihe_1</v>
      </c>
    </row>
    <row r="172" spans="1:29" x14ac:dyDescent="0.25">
      <c r="A172" s="369"/>
      <c r="B172" s="369"/>
      <c r="C172" s="369"/>
      <c r="D172" s="370"/>
      <c r="E172" s="369"/>
      <c r="F172" s="369"/>
      <c r="G172" s="369"/>
      <c r="H172" s="384">
        <f t="shared" si="5"/>
        <v>0</v>
      </c>
      <c r="I172" s="369"/>
      <c r="J172" s="369"/>
      <c r="K172" s="369"/>
      <c r="L172" s="369"/>
      <c r="M172" s="369"/>
      <c r="N172" s="384">
        <f>IF(D172&gt;Allgemeines!$C$12,0,SUM(H172,I172,K172,L172)-SUM(J172,M172))</f>
        <v>0</v>
      </c>
      <c r="O172" s="369"/>
      <c r="P172" s="369"/>
      <c r="Q172" s="369"/>
      <c r="R172" s="369"/>
      <c r="S172" s="344">
        <f>IF(D172&gt;Allgemeines!$C$12,0,SUM(N172)-SUM(O172:R172))</f>
        <v>0</v>
      </c>
      <c r="T172" s="369"/>
      <c r="U172" s="369"/>
      <c r="V172" s="369"/>
      <c r="W172" s="369"/>
      <c r="AC172" s="385" t="str">
        <f t="shared" si="4"/>
        <v>Zeitreihe_1</v>
      </c>
    </row>
    <row r="173" spans="1:29" x14ac:dyDescent="0.25">
      <c r="A173" s="369"/>
      <c r="B173" s="369"/>
      <c r="C173" s="369"/>
      <c r="D173" s="370"/>
      <c r="E173" s="369"/>
      <c r="F173" s="369"/>
      <c r="G173" s="369"/>
      <c r="H173" s="384">
        <f t="shared" si="5"/>
        <v>0</v>
      </c>
      <c r="I173" s="369"/>
      <c r="J173" s="369"/>
      <c r="K173" s="369"/>
      <c r="L173" s="369"/>
      <c r="M173" s="369"/>
      <c r="N173" s="384">
        <f>IF(D173&gt;Allgemeines!$C$12,0,SUM(H173,I173,K173,L173)-SUM(J173,M173))</f>
        <v>0</v>
      </c>
      <c r="O173" s="369"/>
      <c r="P173" s="369"/>
      <c r="Q173" s="369"/>
      <c r="R173" s="369"/>
      <c r="S173" s="344">
        <f>IF(D173&gt;Allgemeines!$C$12,0,SUM(N173)-SUM(O173:R173))</f>
        <v>0</v>
      </c>
      <c r="T173" s="369"/>
      <c r="U173" s="369"/>
      <c r="V173" s="369"/>
      <c r="W173" s="369"/>
      <c r="AC173" s="385" t="str">
        <f t="shared" si="4"/>
        <v>Zeitreihe_1</v>
      </c>
    </row>
    <row r="174" spans="1:29" x14ac:dyDescent="0.25">
      <c r="A174" s="369"/>
      <c r="B174" s="369"/>
      <c r="C174" s="369"/>
      <c r="D174" s="370"/>
      <c r="E174" s="369"/>
      <c r="F174" s="369"/>
      <c r="G174" s="369"/>
      <c r="H174" s="384">
        <f t="shared" si="5"/>
        <v>0</v>
      </c>
      <c r="I174" s="369"/>
      <c r="J174" s="369"/>
      <c r="K174" s="369"/>
      <c r="L174" s="369"/>
      <c r="M174" s="369"/>
      <c r="N174" s="384">
        <f>IF(D174&gt;Allgemeines!$C$12,0,SUM(H174,I174,K174,L174)-SUM(J174,M174))</f>
        <v>0</v>
      </c>
      <c r="O174" s="369"/>
      <c r="P174" s="369"/>
      <c r="Q174" s="369"/>
      <c r="R174" s="369"/>
      <c r="S174" s="344">
        <f>IF(D174&gt;Allgemeines!$C$12,0,SUM(N174)-SUM(O174:R174))</f>
        <v>0</v>
      </c>
      <c r="T174" s="369"/>
      <c r="U174" s="369"/>
      <c r="V174" s="369"/>
      <c r="W174" s="369"/>
      <c r="AC174" s="385" t="str">
        <f t="shared" si="4"/>
        <v>Zeitreihe_1</v>
      </c>
    </row>
    <row r="175" spans="1:29" x14ac:dyDescent="0.25">
      <c r="A175" s="369"/>
      <c r="B175" s="369"/>
      <c r="C175" s="369"/>
      <c r="D175" s="370"/>
      <c r="E175" s="369"/>
      <c r="F175" s="369"/>
      <c r="G175" s="369"/>
      <c r="H175" s="384">
        <f t="shared" si="5"/>
        <v>0</v>
      </c>
      <c r="I175" s="369"/>
      <c r="J175" s="369"/>
      <c r="K175" s="369"/>
      <c r="L175" s="369"/>
      <c r="M175" s="369"/>
      <c r="N175" s="384">
        <f>IF(D175&gt;Allgemeines!$C$12,0,SUM(H175,I175,K175,L175)-SUM(J175,M175))</f>
        <v>0</v>
      </c>
      <c r="O175" s="369"/>
      <c r="P175" s="369"/>
      <c r="Q175" s="369"/>
      <c r="R175" s="369"/>
      <c r="S175" s="344">
        <f>IF(D175&gt;Allgemeines!$C$12,0,SUM(N175)-SUM(O175:R175))</f>
        <v>0</v>
      </c>
      <c r="T175" s="369"/>
      <c r="U175" s="369"/>
      <c r="V175" s="369"/>
      <c r="W175" s="369"/>
      <c r="AC175" s="385" t="str">
        <f t="shared" si="4"/>
        <v>Zeitreihe_1</v>
      </c>
    </row>
    <row r="176" spans="1:29" x14ac:dyDescent="0.25">
      <c r="A176" s="369"/>
      <c r="B176" s="369"/>
      <c r="C176" s="369"/>
      <c r="D176" s="370"/>
      <c r="E176" s="369"/>
      <c r="F176" s="369"/>
      <c r="G176" s="369"/>
      <c r="H176" s="384">
        <f t="shared" si="5"/>
        <v>0</v>
      </c>
      <c r="I176" s="369"/>
      <c r="J176" s="369"/>
      <c r="K176" s="369"/>
      <c r="L176" s="369"/>
      <c r="M176" s="369"/>
      <c r="N176" s="384">
        <f>IF(D176&gt;Allgemeines!$C$12,0,SUM(H176,I176,K176,L176)-SUM(J176,M176))</f>
        <v>0</v>
      </c>
      <c r="O176" s="369"/>
      <c r="P176" s="369"/>
      <c r="Q176" s="369"/>
      <c r="R176" s="369"/>
      <c r="S176" s="344">
        <f>IF(D176&gt;Allgemeines!$C$12,0,SUM(N176)-SUM(O176:R176))</f>
        <v>0</v>
      </c>
      <c r="T176" s="369"/>
      <c r="U176" s="369"/>
      <c r="V176" s="369"/>
      <c r="W176" s="369"/>
      <c r="AC176" s="385" t="str">
        <f t="shared" si="4"/>
        <v>Zeitreihe_1</v>
      </c>
    </row>
    <row r="177" spans="1:29" x14ac:dyDescent="0.25">
      <c r="A177" s="369"/>
      <c r="B177" s="369"/>
      <c r="C177" s="369"/>
      <c r="D177" s="370"/>
      <c r="E177" s="369"/>
      <c r="F177" s="369"/>
      <c r="G177" s="369"/>
      <c r="H177" s="384">
        <f t="shared" si="5"/>
        <v>0</v>
      </c>
      <c r="I177" s="369"/>
      <c r="J177" s="369"/>
      <c r="K177" s="369"/>
      <c r="L177" s="369"/>
      <c r="M177" s="369"/>
      <c r="N177" s="384">
        <f>IF(D177&gt;Allgemeines!$C$12,0,SUM(H177,I177,K177,L177)-SUM(J177,M177))</f>
        <v>0</v>
      </c>
      <c r="O177" s="369"/>
      <c r="P177" s="369"/>
      <c r="Q177" s="369"/>
      <c r="R177" s="369"/>
      <c r="S177" s="344">
        <f>IF(D177&gt;Allgemeines!$C$12,0,SUM(N177)-SUM(O177:R177))</f>
        <v>0</v>
      </c>
      <c r="T177" s="369"/>
      <c r="U177" s="369"/>
      <c r="V177" s="369"/>
      <c r="W177" s="369"/>
      <c r="AC177" s="385" t="str">
        <f t="shared" si="4"/>
        <v>Zeitreihe_1</v>
      </c>
    </row>
    <row r="178" spans="1:29" x14ac:dyDescent="0.25">
      <c r="A178" s="369"/>
      <c r="B178" s="369"/>
      <c r="C178" s="369"/>
      <c r="D178" s="370"/>
      <c r="E178" s="369"/>
      <c r="F178" s="369"/>
      <c r="G178" s="369"/>
      <c r="H178" s="384">
        <f t="shared" si="5"/>
        <v>0</v>
      </c>
      <c r="I178" s="369"/>
      <c r="J178" s="369"/>
      <c r="K178" s="369"/>
      <c r="L178" s="369"/>
      <c r="M178" s="369"/>
      <c r="N178" s="384">
        <f>IF(D178&gt;Allgemeines!$C$12,0,SUM(H178,I178,K178,L178)-SUM(J178,M178))</f>
        <v>0</v>
      </c>
      <c r="O178" s="369"/>
      <c r="P178" s="369"/>
      <c r="Q178" s="369"/>
      <c r="R178" s="369"/>
      <c r="S178" s="344">
        <f>IF(D178&gt;Allgemeines!$C$12,0,SUM(N178)-SUM(O178:R178))</f>
        <v>0</v>
      </c>
      <c r="T178" s="369"/>
      <c r="U178" s="369"/>
      <c r="V178" s="369"/>
      <c r="W178" s="369"/>
      <c r="AC178" s="385" t="str">
        <f t="shared" si="4"/>
        <v>Zeitreihe_1</v>
      </c>
    </row>
    <row r="179" spans="1:29" x14ac:dyDescent="0.25">
      <c r="A179" s="369"/>
      <c r="B179" s="369"/>
      <c r="C179" s="369"/>
      <c r="D179" s="370"/>
      <c r="E179" s="369"/>
      <c r="F179" s="369"/>
      <c r="G179" s="369"/>
      <c r="H179" s="384">
        <f t="shared" si="5"/>
        <v>0</v>
      </c>
      <c r="I179" s="369"/>
      <c r="J179" s="369"/>
      <c r="K179" s="369"/>
      <c r="L179" s="369"/>
      <c r="M179" s="369"/>
      <c r="N179" s="384">
        <f>IF(D179&gt;Allgemeines!$C$12,0,SUM(H179,I179,K179,L179)-SUM(J179,M179))</f>
        <v>0</v>
      </c>
      <c r="O179" s="369"/>
      <c r="P179" s="369"/>
      <c r="Q179" s="369"/>
      <c r="R179" s="369"/>
      <c r="S179" s="344">
        <f>IF(D179&gt;Allgemeines!$C$12,0,SUM(N179)-SUM(O179:R179))</f>
        <v>0</v>
      </c>
      <c r="T179" s="369"/>
      <c r="U179" s="369"/>
      <c r="V179" s="369"/>
      <c r="W179" s="369"/>
      <c r="AC179" s="385" t="str">
        <f t="shared" si="4"/>
        <v>Zeitreihe_1</v>
      </c>
    </row>
    <row r="180" spans="1:29" x14ac:dyDescent="0.25">
      <c r="A180" s="369"/>
      <c r="B180" s="369"/>
      <c r="C180" s="369"/>
      <c r="D180" s="370"/>
      <c r="E180" s="369"/>
      <c r="F180" s="369"/>
      <c r="G180" s="369"/>
      <c r="H180" s="384">
        <f t="shared" si="5"/>
        <v>0</v>
      </c>
      <c r="I180" s="369"/>
      <c r="J180" s="369"/>
      <c r="K180" s="369"/>
      <c r="L180" s="369"/>
      <c r="M180" s="369"/>
      <c r="N180" s="384">
        <f>IF(D180&gt;Allgemeines!$C$12,0,SUM(H180,I180,K180,L180)-SUM(J180,M180))</f>
        <v>0</v>
      </c>
      <c r="O180" s="369"/>
      <c r="P180" s="369"/>
      <c r="Q180" s="369"/>
      <c r="R180" s="369"/>
      <c r="S180" s="344">
        <f>IF(D180&gt;Allgemeines!$C$12,0,SUM(N180)-SUM(O180:R180))</f>
        <v>0</v>
      </c>
      <c r="T180" s="369"/>
      <c r="U180" s="369"/>
      <c r="V180" s="369"/>
      <c r="W180" s="369"/>
      <c r="AC180" s="385" t="str">
        <f t="shared" si="4"/>
        <v>Zeitreihe_1</v>
      </c>
    </row>
    <row r="181" spans="1:29" x14ac:dyDescent="0.25">
      <c r="A181" s="369"/>
      <c r="B181" s="369"/>
      <c r="C181" s="369"/>
      <c r="D181" s="370"/>
      <c r="E181" s="369"/>
      <c r="F181" s="369"/>
      <c r="G181" s="369"/>
      <c r="H181" s="384">
        <f t="shared" si="5"/>
        <v>0</v>
      </c>
      <c r="I181" s="369"/>
      <c r="J181" s="369"/>
      <c r="K181" s="369"/>
      <c r="L181" s="369"/>
      <c r="M181" s="369"/>
      <c r="N181" s="384">
        <f>IF(D181&gt;Allgemeines!$C$12,0,SUM(H181,I181,K181,L181)-SUM(J181,M181))</f>
        <v>0</v>
      </c>
      <c r="O181" s="369"/>
      <c r="P181" s="369"/>
      <c r="Q181" s="369"/>
      <c r="R181" s="369"/>
      <c r="S181" s="344">
        <f>IF(D181&gt;Allgemeines!$C$12,0,SUM(N181)-SUM(O181:R181))</f>
        <v>0</v>
      </c>
      <c r="T181" s="369"/>
      <c r="U181" s="369"/>
      <c r="V181" s="369"/>
      <c r="W181" s="369"/>
      <c r="AC181" s="385" t="str">
        <f t="shared" si="4"/>
        <v>Zeitreihe_1</v>
      </c>
    </row>
    <row r="182" spans="1:29" x14ac:dyDescent="0.25">
      <c r="A182" s="369"/>
      <c r="B182" s="369"/>
      <c r="C182" s="369"/>
      <c r="D182" s="370"/>
      <c r="E182" s="369"/>
      <c r="F182" s="369"/>
      <c r="G182" s="369"/>
      <c r="H182" s="384">
        <f t="shared" si="5"/>
        <v>0</v>
      </c>
      <c r="I182" s="369"/>
      <c r="J182" s="369"/>
      <c r="K182" s="369"/>
      <c r="L182" s="369"/>
      <c r="M182" s="369"/>
      <c r="N182" s="384">
        <f>IF(D182&gt;Allgemeines!$C$12,0,SUM(H182,I182,K182,L182)-SUM(J182,M182))</f>
        <v>0</v>
      </c>
      <c r="O182" s="369"/>
      <c r="P182" s="369"/>
      <c r="Q182" s="369"/>
      <c r="R182" s="369"/>
      <c r="S182" s="344">
        <f>IF(D182&gt;Allgemeines!$C$12,0,SUM(N182)-SUM(O182:R182))</f>
        <v>0</v>
      </c>
      <c r="T182" s="369"/>
      <c r="U182" s="369"/>
      <c r="V182" s="369"/>
      <c r="W182" s="369"/>
      <c r="AC182" s="385" t="str">
        <f t="shared" si="4"/>
        <v>Zeitreihe_1</v>
      </c>
    </row>
    <row r="183" spans="1:29" x14ac:dyDescent="0.25">
      <c r="A183" s="369"/>
      <c r="B183" s="369"/>
      <c r="C183" s="369"/>
      <c r="D183" s="370"/>
      <c r="E183" s="369"/>
      <c r="F183" s="369"/>
      <c r="G183" s="369"/>
      <c r="H183" s="384">
        <f t="shared" si="5"/>
        <v>0</v>
      </c>
      <c r="I183" s="369"/>
      <c r="J183" s="369"/>
      <c r="K183" s="369"/>
      <c r="L183" s="369"/>
      <c r="M183" s="369"/>
      <c r="N183" s="384">
        <f>IF(D183&gt;Allgemeines!$C$12,0,SUM(H183,I183,K183,L183)-SUM(J183,M183))</f>
        <v>0</v>
      </c>
      <c r="O183" s="369"/>
      <c r="P183" s="369"/>
      <c r="Q183" s="369"/>
      <c r="R183" s="369"/>
      <c r="S183" s="344">
        <f>IF(D183&gt;Allgemeines!$C$12,0,SUM(N183)-SUM(O183:R183))</f>
        <v>0</v>
      </c>
      <c r="T183" s="369"/>
      <c r="U183" s="369"/>
      <c r="V183" s="369"/>
      <c r="W183" s="369"/>
      <c r="AC183" s="385" t="str">
        <f t="shared" si="4"/>
        <v>Zeitreihe_1</v>
      </c>
    </row>
    <row r="184" spans="1:29" x14ac:dyDescent="0.25">
      <c r="A184" s="369"/>
      <c r="B184" s="369"/>
      <c r="C184" s="369"/>
      <c r="D184" s="370"/>
      <c r="E184" s="369"/>
      <c r="F184" s="369"/>
      <c r="G184" s="369"/>
      <c r="H184" s="384">
        <f t="shared" si="5"/>
        <v>0</v>
      </c>
      <c r="I184" s="369"/>
      <c r="J184" s="369"/>
      <c r="K184" s="369"/>
      <c r="L184" s="369"/>
      <c r="M184" s="369"/>
      <c r="N184" s="384">
        <f>IF(D184&gt;Allgemeines!$C$12,0,SUM(H184,I184,K184,L184)-SUM(J184,M184))</f>
        <v>0</v>
      </c>
      <c r="O184" s="369"/>
      <c r="P184" s="369"/>
      <c r="Q184" s="369"/>
      <c r="R184" s="369"/>
      <c r="S184" s="344">
        <f>IF(D184&gt;Allgemeines!$C$12,0,SUM(N184)-SUM(O184:R184))</f>
        <v>0</v>
      </c>
      <c r="T184" s="369"/>
      <c r="U184" s="369"/>
      <c r="V184" s="369"/>
      <c r="W184" s="369"/>
      <c r="AC184" s="385" t="str">
        <f t="shared" si="4"/>
        <v>Zeitreihe_1</v>
      </c>
    </row>
    <row r="185" spans="1:29" x14ac:dyDescent="0.25">
      <c r="A185" s="369"/>
      <c r="B185" s="369"/>
      <c r="C185" s="369"/>
      <c r="D185" s="370"/>
      <c r="E185" s="369"/>
      <c r="F185" s="369"/>
      <c r="G185" s="369"/>
      <c r="H185" s="384">
        <f t="shared" si="5"/>
        <v>0</v>
      </c>
      <c r="I185" s="369"/>
      <c r="J185" s="369"/>
      <c r="K185" s="369"/>
      <c r="L185" s="369"/>
      <c r="M185" s="369"/>
      <c r="N185" s="384">
        <f>IF(D185&gt;Allgemeines!$C$12,0,SUM(H185,I185,K185,L185)-SUM(J185,M185))</f>
        <v>0</v>
      </c>
      <c r="O185" s="369"/>
      <c r="P185" s="369"/>
      <c r="Q185" s="369"/>
      <c r="R185" s="369"/>
      <c r="S185" s="344">
        <f>IF(D185&gt;Allgemeines!$C$12,0,SUM(N185)-SUM(O185:R185))</f>
        <v>0</v>
      </c>
      <c r="T185" s="369"/>
      <c r="U185" s="369"/>
      <c r="V185" s="369"/>
      <c r="W185" s="369"/>
      <c r="AC185" s="385" t="str">
        <f t="shared" si="4"/>
        <v>Zeitreihe_1</v>
      </c>
    </row>
    <row r="186" spans="1:29" x14ac:dyDescent="0.25">
      <c r="A186" s="369"/>
      <c r="B186" s="369"/>
      <c r="C186" s="369"/>
      <c r="D186" s="370"/>
      <c r="E186" s="369"/>
      <c r="F186" s="369"/>
      <c r="G186" s="369"/>
      <c r="H186" s="384">
        <f t="shared" si="5"/>
        <v>0</v>
      </c>
      <c r="I186" s="369"/>
      <c r="J186" s="369"/>
      <c r="K186" s="369"/>
      <c r="L186" s="369"/>
      <c r="M186" s="369"/>
      <c r="N186" s="384">
        <f>IF(D186&gt;Allgemeines!$C$12,0,SUM(H186,I186,K186,L186)-SUM(J186,M186))</f>
        <v>0</v>
      </c>
      <c r="O186" s="369"/>
      <c r="P186" s="369"/>
      <c r="Q186" s="369"/>
      <c r="R186" s="369"/>
      <c r="S186" s="344">
        <f>IF(D186&gt;Allgemeines!$C$12,0,SUM(N186)-SUM(O186:R186))</f>
        <v>0</v>
      </c>
      <c r="T186" s="369"/>
      <c r="U186" s="369"/>
      <c r="V186" s="369"/>
      <c r="W186" s="369"/>
      <c r="AC186" s="385" t="str">
        <f t="shared" si="4"/>
        <v>Zeitreihe_1</v>
      </c>
    </row>
    <row r="187" spans="1:29" x14ac:dyDescent="0.25">
      <c r="A187" s="369"/>
      <c r="B187" s="369"/>
      <c r="C187" s="369"/>
      <c r="D187" s="370"/>
      <c r="E187" s="369"/>
      <c r="F187" s="369"/>
      <c r="G187" s="369"/>
      <c r="H187" s="384">
        <f t="shared" si="5"/>
        <v>0</v>
      </c>
      <c r="I187" s="369"/>
      <c r="J187" s="369"/>
      <c r="K187" s="369"/>
      <c r="L187" s="369"/>
      <c r="M187" s="369"/>
      <c r="N187" s="384">
        <f>IF(D187&gt;Allgemeines!$C$12,0,SUM(H187,I187,K187,L187)-SUM(J187,M187))</f>
        <v>0</v>
      </c>
      <c r="O187" s="369"/>
      <c r="P187" s="369"/>
      <c r="Q187" s="369"/>
      <c r="R187" s="369"/>
      <c r="S187" s="344">
        <f>IF(D187&gt;Allgemeines!$C$12,0,SUM(N187)-SUM(O187:R187))</f>
        <v>0</v>
      </c>
      <c r="T187" s="369"/>
      <c r="U187" s="369"/>
      <c r="V187" s="369"/>
      <c r="W187" s="369"/>
      <c r="AC187" s="385" t="str">
        <f t="shared" si="4"/>
        <v>Zeitreihe_1</v>
      </c>
    </row>
    <row r="188" spans="1:29" x14ac:dyDescent="0.25">
      <c r="A188" s="369"/>
      <c r="B188" s="369"/>
      <c r="C188" s="369"/>
      <c r="D188" s="370"/>
      <c r="E188" s="369"/>
      <c r="F188" s="369"/>
      <c r="G188" s="369"/>
      <c r="H188" s="384">
        <f t="shared" si="5"/>
        <v>0</v>
      </c>
      <c r="I188" s="369"/>
      <c r="J188" s="369"/>
      <c r="K188" s="369"/>
      <c r="L188" s="369"/>
      <c r="M188" s="369"/>
      <c r="N188" s="384">
        <f>IF(D188&gt;Allgemeines!$C$12,0,SUM(H188,I188,K188,L188)-SUM(J188,M188))</f>
        <v>0</v>
      </c>
      <c r="O188" s="369"/>
      <c r="P188" s="369"/>
      <c r="Q188" s="369"/>
      <c r="R188" s="369"/>
      <c r="S188" s="344">
        <f>IF(D188&gt;Allgemeines!$C$12,0,SUM(N188)-SUM(O188:R188))</f>
        <v>0</v>
      </c>
      <c r="T188" s="369"/>
      <c r="U188" s="369"/>
      <c r="V188" s="369"/>
      <c r="W188" s="369"/>
      <c r="AC188" s="385" t="str">
        <f t="shared" si="4"/>
        <v>Zeitreihe_1</v>
      </c>
    </row>
    <row r="189" spans="1:29" x14ac:dyDescent="0.25">
      <c r="A189" s="369"/>
      <c r="B189" s="369"/>
      <c r="C189" s="369"/>
      <c r="D189" s="370"/>
      <c r="E189" s="369"/>
      <c r="F189" s="369"/>
      <c r="G189" s="369"/>
      <c r="H189" s="384">
        <f t="shared" si="5"/>
        <v>0</v>
      </c>
      <c r="I189" s="369"/>
      <c r="J189" s="369"/>
      <c r="K189" s="369"/>
      <c r="L189" s="369"/>
      <c r="M189" s="369"/>
      <c r="N189" s="384">
        <f>IF(D189&gt;Allgemeines!$C$12,0,SUM(H189,I189,K189,L189)-SUM(J189,M189))</f>
        <v>0</v>
      </c>
      <c r="O189" s="369"/>
      <c r="P189" s="369"/>
      <c r="Q189" s="369"/>
      <c r="R189" s="369"/>
      <c r="S189" s="344">
        <f>IF(D189&gt;Allgemeines!$C$12,0,SUM(N189)-SUM(O189:R189))</f>
        <v>0</v>
      </c>
      <c r="T189" s="369"/>
      <c r="U189" s="369"/>
      <c r="V189" s="369"/>
      <c r="W189" s="369"/>
      <c r="AC189" s="385" t="str">
        <f t="shared" si="4"/>
        <v>Zeitreihe_1</v>
      </c>
    </row>
    <row r="190" spans="1:29" x14ac:dyDescent="0.25">
      <c r="A190" s="369"/>
      <c r="B190" s="369"/>
      <c r="C190" s="369"/>
      <c r="D190" s="370"/>
      <c r="E190" s="369"/>
      <c r="F190" s="369"/>
      <c r="G190" s="369"/>
      <c r="H190" s="384">
        <f t="shared" si="5"/>
        <v>0</v>
      </c>
      <c r="I190" s="369"/>
      <c r="J190" s="369"/>
      <c r="K190" s="369"/>
      <c r="L190" s="369"/>
      <c r="M190" s="369"/>
      <c r="N190" s="384">
        <f>IF(D190&gt;Allgemeines!$C$12,0,SUM(H190,I190,K190,L190)-SUM(J190,M190))</f>
        <v>0</v>
      </c>
      <c r="O190" s="369"/>
      <c r="P190" s="369"/>
      <c r="Q190" s="369"/>
      <c r="R190" s="369"/>
      <c r="S190" s="344">
        <f>IF(D190&gt;Allgemeines!$C$12,0,SUM(N190)-SUM(O190:R190))</f>
        <v>0</v>
      </c>
      <c r="T190" s="369"/>
      <c r="U190" s="369"/>
      <c r="V190" s="369"/>
      <c r="W190" s="369"/>
      <c r="AC190" s="385" t="str">
        <f t="shared" si="4"/>
        <v>Zeitreihe_1</v>
      </c>
    </row>
    <row r="191" spans="1:29" x14ac:dyDescent="0.25">
      <c r="A191" s="369"/>
      <c r="B191" s="369"/>
      <c r="C191" s="369"/>
      <c r="D191" s="370"/>
      <c r="E191" s="369"/>
      <c r="F191" s="369"/>
      <c r="G191" s="369"/>
      <c r="H191" s="384">
        <f t="shared" si="5"/>
        <v>0</v>
      </c>
      <c r="I191" s="369"/>
      <c r="J191" s="369"/>
      <c r="K191" s="369"/>
      <c r="L191" s="369"/>
      <c r="M191" s="369"/>
      <c r="N191" s="384">
        <f>IF(D191&gt;Allgemeines!$C$12,0,SUM(H191,I191,K191,L191)-SUM(J191,M191))</f>
        <v>0</v>
      </c>
      <c r="O191" s="369"/>
      <c r="P191" s="369"/>
      <c r="Q191" s="369"/>
      <c r="R191" s="369"/>
      <c r="S191" s="344">
        <f>IF(D191&gt;Allgemeines!$C$12,0,SUM(N191)-SUM(O191:R191))</f>
        <v>0</v>
      </c>
      <c r="T191" s="369"/>
      <c r="U191" s="369"/>
      <c r="V191" s="369"/>
      <c r="W191" s="369"/>
      <c r="AC191" s="385" t="str">
        <f t="shared" si="4"/>
        <v>Zeitreihe_1</v>
      </c>
    </row>
    <row r="192" spans="1:29" x14ac:dyDescent="0.25">
      <c r="A192" s="369"/>
      <c r="B192" s="369"/>
      <c r="C192" s="369"/>
      <c r="D192" s="370"/>
      <c r="E192" s="369"/>
      <c r="F192" s="369"/>
      <c r="G192" s="369"/>
      <c r="H192" s="384">
        <f t="shared" si="5"/>
        <v>0</v>
      </c>
      <c r="I192" s="369"/>
      <c r="J192" s="369"/>
      <c r="K192" s="369"/>
      <c r="L192" s="369"/>
      <c r="M192" s="369"/>
      <c r="N192" s="384">
        <f>IF(D192&gt;Allgemeines!$C$12,0,SUM(H192,I192,K192,L192)-SUM(J192,M192))</f>
        <v>0</v>
      </c>
      <c r="O192" s="369"/>
      <c r="P192" s="369"/>
      <c r="Q192" s="369"/>
      <c r="R192" s="369"/>
      <c r="S192" s="344">
        <f>IF(D192&gt;Allgemeines!$C$12,0,SUM(N192)-SUM(O192:R192))</f>
        <v>0</v>
      </c>
      <c r="T192" s="369"/>
      <c r="U192" s="369"/>
      <c r="V192" s="369"/>
      <c r="W192" s="369"/>
      <c r="AC192" s="385" t="str">
        <f t="shared" si="4"/>
        <v>Zeitreihe_1</v>
      </c>
    </row>
    <row r="193" spans="1:29" x14ac:dyDescent="0.25">
      <c r="A193" s="369"/>
      <c r="B193" s="369"/>
      <c r="C193" s="369"/>
      <c r="D193" s="370"/>
      <c r="E193" s="369"/>
      <c r="F193" s="369"/>
      <c r="G193" s="369"/>
      <c r="H193" s="384">
        <f t="shared" si="5"/>
        <v>0</v>
      </c>
      <c r="I193" s="369"/>
      <c r="J193" s="369"/>
      <c r="K193" s="369"/>
      <c r="L193" s="369"/>
      <c r="M193" s="369"/>
      <c r="N193" s="384">
        <f>IF(D193&gt;Allgemeines!$C$12,0,SUM(H193,I193,K193,L193)-SUM(J193,M193))</f>
        <v>0</v>
      </c>
      <c r="O193" s="369"/>
      <c r="P193" s="369"/>
      <c r="Q193" s="369"/>
      <c r="R193" s="369"/>
      <c r="S193" s="344">
        <f>IF(D193&gt;Allgemeines!$C$12,0,SUM(N193)-SUM(O193:R193))</f>
        <v>0</v>
      </c>
      <c r="T193" s="369"/>
      <c r="U193" s="369"/>
      <c r="V193" s="369"/>
      <c r="W193" s="369"/>
      <c r="AC193" s="385" t="str">
        <f t="shared" si="4"/>
        <v>Zeitreihe_1</v>
      </c>
    </row>
    <row r="194" spans="1:29" x14ac:dyDescent="0.25">
      <c r="A194" s="369"/>
      <c r="B194" s="369"/>
      <c r="C194" s="369"/>
      <c r="D194" s="370"/>
      <c r="E194" s="369"/>
      <c r="F194" s="369"/>
      <c r="G194" s="369"/>
      <c r="H194" s="384">
        <f t="shared" si="5"/>
        <v>0</v>
      </c>
      <c r="I194" s="369"/>
      <c r="J194" s="369"/>
      <c r="K194" s="369"/>
      <c r="L194" s="369"/>
      <c r="M194" s="369"/>
      <c r="N194" s="384">
        <f>IF(D194&gt;Allgemeines!$C$12,0,SUM(H194,I194,K194,L194)-SUM(J194,M194))</f>
        <v>0</v>
      </c>
      <c r="O194" s="369"/>
      <c r="P194" s="369"/>
      <c r="Q194" s="369"/>
      <c r="R194" s="369"/>
      <c r="S194" s="344">
        <f>IF(D194&gt;Allgemeines!$C$12,0,SUM(N194)-SUM(O194:R194))</f>
        <v>0</v>
      </c>
      <c r="T194" s="369"/>
      <c r="U194" s="369"/>
      <c r="V194" s="369"/>
      <c r="W194" s="369"/>
      <c r="AC194" s="385" t="str">
        <f t="shared" si="4"/>
        <v>Zeitreihe_1</v>
      </c>
    </row>
    <row r="195" spans="1:29" x14ac:dyDescent="0.25">
      <c r="A195" s="369"/>
      <c r="B195" s="369"/>
      <c r="C195" s="369"/>
      <c r="D195" s="370"/>
      <c r="E195" s="369"/>
      <c r="F195" s="369"/>
      <c r="G195" s="369"/>
      <c r="H195" s="384">
        <f t="shared" si="5"/>
        <v>0</v>
      </c>
      <c r="I195" s="369"/>
      <c r="J195" s="369"/>
      <c r="K195" s="369"/>
      <c r="L195" s="369"/>
      <c r="M195" s="369"/>
      <c r="N195" s="384">
        <f>IF(D195&gt;Allgemeines!$C$12,0,SUM(H195,I195,K195,L195)-SUM(J195,M195))</f>
        <v>0</v>
      </c>
      <c r="O195" s="369"/>
      <c r="P195" s="369"/>
      <c r="Q195" s="369"/>
      <c r="R195" s="369"/>
      <c r="S195" s="344">
        <f>IF(D195&gt;Allgemeines!$C$12,0,SUM(N195)-SUM(O195:R195))</f>
        <v>0</v>
      </c>
      <c r="T195" s="369"/>
      <c r="U195" s="369"/>
      <c r="V195" s="369"/>
      <c r="W195" s="369"/>
      <c r="AC195" s="385" t="str">
        <f t="shared" si="4"/>
        <v>Zeitreihe_1</v>
      </c>
    </row>
    <row r="196" spans="1:29" x14ac:dyDescent="0.25">
      <c r="A196" s="369"/>
      <c r="B196" s="369"/>
      <c r="C196" s="369"/>
      <c r="D196" s="370"/>
      <c r="E196" s="369"/>
      <c r="F196" s="369"/>
      <c r="G196" s="369"/>
      <c r="H196" s="384">
        <f t="shared" si="5"/>
        <v>0</v>
      </c>
      <c r="I196" s="369"/>
      <c r="J196" s="369"/>
      <c r="K196" s="369"/>
      <c r="L196" s="369"/>
      <c r="M196" s="369"/>
      <c r="N196" s="384">
        <f>IF(D196&gt;Allgemeines!$C$12,0,SUM(H196,I196,K196,L196)-SUM(J196,M196))</f>
        <v>0</v>
      </c>
      <c r="O196" s="369"/>
      <c r="P196" s="369"/>
      <c r="Q196" s="369"/>
      <c r="R196" s="369"/>
      <c r="S196" s="344">
        <f>IF(D196&gt;Allgemeines!$C$12,0,SUM(N196)-SUM(O196:R196))</f>
        <v>0</v>
      </c>
      <c r="T196" s="369"/>
      <c r="U196" s="369"/>
      <c r="V196" s="369"/>
      <c r="W196" s="369"/>
      <c r="AC196" s="385" t="str">
        <f t="shared" si="4"/>
        <v>Zeitreihe_1</v>
      </c>
    </row>
    <row r="197" spans="1:29" x14ac:dyDescent="0.25">
      <c r="A197" s="369"/>
      <c r="B197" s="369"/>
      <c r="C197" s="369"/>
      <c r="D197" s="370"/>
      <c r="E197" s="369"/>
      <c r="F197" s="369"/>
      <c r="G197" s="369"/>
      <c r="H197" s="384">
        <f t="shared" si="5"/>
        <v>0</v>
      </c>
      <c r="I197" s="369"/>
      <c r="J197" s="369"/>
      <c r="K197" s="369"/>
      <c r="L197" s="369"/>
      <c r="M197" s="369"/>
      <c r="N197" s="384">
        <f>IF(D197&gt;Allgemeines!$C$12,0,SUM(H197,I197,K197,L197)-SUM(J197,M197))</f>
        <v>0</v>
      </c>
      <c r="O197" s="369"/>
      <c r="P197" s="369"/>
      <c r="Q197" s="369"/>
      <c r="R197" s="369"/>
      <c r="S197" s="344">
        <f>IF(D197&gt;Allgemeines!$C$12,0,SUM(N197)-SUM(O197:R197))</f>
        <v>0</v>
      </c>
      <c r="T197" s="369"/>
      <c r="U197" s="369"/>
      <c r="V197" s="369"/>
      <c r="W197" s="369"/>
      <c r="AC197" s="385" t="str">
        <f t="shared" ref="AC197:AC200" si="6">IF(OR(TRIM(B197)="geleistete Anzahlungen und Anlagen im Bau des Sachanlagevermögens",TRIM(B197)="geleistete Anzahlungen auf immaterielle Vermögensgegenstände"),"Zeitreihe_2","Zeitreihe_1")</f>
        <v>Zeitreihe_1</v>
      </c>
    </row>
    <row r="198" spans="1:29" x14ac:dyDescent="0.25">
      <c r="A198" s="369"/>
      <c r="B198" s="369"/>
      <c r="C198" s="369"/>
      <c r="D198" s="370"/>
      <c r="E198" s="369"/>
      <c r="F198" s="369"/>
      <c r="G198" s="369"/>
      <c r="H198" s="384">
        <f t="shared" ref="H198:H199" si="7">+E198*F198/100</f>
        <v>0</v>
      </c>
      <c r="I198" s="369"/>
      <c r="J198" s="369"/>
      <c r="K198" s="369"/>
      <c r="L198" s="369"/>
      <c r="M198" s="369"/>
      <c r="N198" s="384">
        <f>IF(D198&gt;Allgemeines!$C$12,0,SUM(H198,I198,K198,L198)-SUM(J198,M198))</f>
        <v>0</v>
      </c>
      <c r="O198" s="369"/>
      <c r="P198" s="369"/>
      <c r="Q198" s="369"/>
      <c r="R198" s="369"/>
      <c r="S198" s="344">
        <f>IF(D198&gt;Allgemeines!$C$12,0,SUM(N198)-SUM(O198:R198))</f>
        <v>0</v>
      </c>
      <c r="T198" s="369"/>
      <c r="U198" s="369"/>
      <c r="V198" s="369"/>
      <c r="W198" s="369"/>
      <c r="AC198" s="385" t="str">
        <f t="shared" si="6"/>
        <v>Zeitreihe_1</v>
      </c>
    </row>
    <row r="199" spans="1:29" x14ac:dyDescent="0.25">
      <c r="A199" s="369"/>
      <c r="B199" s="369"/>
      <c r="C199" s="369"/>
      <c r="D199" s="370"/>
      <c r="E199" s="369"/>
      <c r="F199" s="369"/>
      <c r="G199" s="369"/>
      <c r="H199" s="384">
        <f t="shared" si="7"/>
        <v>0</v>
      </c>
      <c r="I199" s="369"/>
      <c r="J199" s="369"/>
      <c r="K199" s="369"/>
      <c r="L199" s="369"/>
      <c r="M199" s="369"/>
      <c r="N199" s="384">
        <f>IF(D199&gt;Allgemeines!$C$12,0,SUM(H199,I199,K199,L199)-SUM(J199,M199))</f>
        <v>0</v>
      </c>
      <c r="O199" s="369"/>
      <c r="P199" s="369"/>
      <c r="Q199" s="369"/>
      <c r="R199" s="369"/>
      <c r="S199" s="344">
        <f>IF(D199&gt;Allgemeines!$C$12,0,SUM(N199)-SUM(O199:R199))</f>
        <v>0</v>
      </c>
      <c r="T199" s="369"/>
      <c r="U199" s="369"/>
      <c r="V199" s="369"/>
      <c r="W199" s="369"/>
      <c r="AC199" s="385" t="str">
        <f t="shared" si="6"/>
        <v>Zeitreihe_1</v>
      </c>
    </row>
    <row r="200" spans="1:29" x14ac:dyDescent="0.25">
      <c r="A200" s="369"/>
      <c r="B200" s="369"/>
      <c r="C200" s="369"/>
      <c r="D200" s="370"/>
      <c r="E200" s="369"/>
      <c r="F200" s="369"/>
      <c r="G200" s="369"/>
      <c r="H200" s="384">
        <f>+E200*F200/100</f>
        <v>0</v>
      </c>
      <c r="I200" s="369"/>
      <c r="J200" s="369"/>
      <c r="K200" s="369"/>
      <c r="L200" s="369"/>
      <c r="M200" s="369"/>
      <c r="N200" s="384">
        <f>IF(D200&gt;Allgemeines!$C$12,0,SUM(H200,I200,K200,L200)-SUM(J200,M200))</f>
        <v>0</v>
      </c>
      <c r="O200" s="369"/>
      <c r="P200" s="369"/>
      <c r="Q200" s="369"/>
      <c r="R200" s="369"/>
      <c r="S200" s="344">
        <f>IF(D200&gt;Allgemeines!$C$12,0,SUM(N200)-SUM(O200:R200))</f>
        <v>0</v>
      </c>
      <c r="T200" s="369"/>
      <c r="U200" s="369"/>
      <c r="V200" s="369"/>
      <c r="W200" s="369"/>
      <c r="AC200" s="385" t="str">
        <f t="shared" si="6"/>
        <v>Zeitreihe_1</v>
      </c>
    </row>
    <row r="201" spans="1:29" x14ac:dyDescent="0.25">
      <c r="S201" s="386"/>
    </row>
  </sheetData>
  <sheetProtection formatCells="0" formatColumns="0" formatRows="0"/>
  <mergeCells count="2">
    <mergeCell ref="A2:W2"/>
    <mergeCell ref="A3:B3"/>
  </mergeCells>
  <dataValidations count="1">
    <dataValidation type="list" allowBlank="1" showInputMessage="1" showErrorMessage="1" sqref="A201:A500" xr:uid="{652768F4-6B02-4F8E-860F-2EB5CD401C4A}">
      <formula1>NetzIds</formula1>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D793D8A2-F511-401B-86A6-3A4CBC64DB32}">
          <x14:formula1>
            <xm:f>Listen!$E$2:$E$7</xm:f>
          </x14:formula1>
          <xm:sqref>B5:B200</xm:sqref>
        </x14:dataValidation>
        <x14:dataValidation type="list" allowBlank="1" showInputMessage="1" showErrorMessage="1" xr:uid="{C6FEEE90-ABAA-4CA6-8287-17030A8951FC}">
          <x14:formula1>
            <xm:f>Listen!$H$2:$H$8</xm:f>
          </x14:formula1>
          <xm:sqref>D5:D200</xm:sqref>
        </x14:dataValidation>
        <x14:dataValidation type="list" allowBlank="1" showInputMessage="1" showErrorMessage="1" xr:uid="{EB2746F7-CB97-40F0-AF9E-A73D5AF3674C}">
          <x14:formula1>
            <xm:f>Allgemeines!$B$23:$B$32</xm:f>
          </x14:formula1>
          <xm:sqref>A5:A200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tabColor rgb="FFFFFF00"/>
    <pageSetUpPr fitToPage="1"/>
  </sheetPr>
  <dimension ref="A1:Q16"/>
  <sheetViews>
    <sheetView zoomScaleNormal="100" zoomScaleSheetLayoutView="100" workbookViewId="0">
      <selection activeCell="G38" sqref="G38"/>
    </sheetView>
  </sheetViews>
  <sheetFormatPr baseColWidth="10" defaultColWidth="11.42578125" defaultRowHeight="15" x14ac:dyDescent="0.2"/>
  <cols>
    <col min="1" max="1" width="10.5703125" style="37" customWidth="1"/>
    <col min="2" max="2" width="50.5703125" style="37" customWidth="1"/>
    <col min="3" max="4" width="30.5703125" style="37" customWidth="1"/>
    <col min="5" max="5" width="40.5703125" style="37" customWidth="1"/>
    <col min="6" max="6" width="25.5703125" style="37" customWidth="1"/>
    <col min="7" max="7" width="11.42578125" style="37"/>
    <col min="8" max="17" width="11.42578125" style="42"/>
    <col min="18" max="16384" width="11.42578125" style="37"/>
  </cols>
  <sheetData>
    <row r="1" spans="1:17" ht="18" x14ac:dyDescent="0.25">
      <c r="A1" s="53" t="str">
        <f>"Aufzählung sonstiger auf dem Regulierungskonto zu verbuchende Beträge im Jahr "&amp;  Allgemeines!C12</f>
        <v>Aufzählung sonstiger auf dem Regulierungskonto zu verbuchende Beträge im Jahr 2024</v>
      </c>
      <c r="B1" s="52"/>
      <c r="C1" s="52"/>
      <c r="D1" s="52"/>
      <c r="E1" s="52"/>
      <c r="F1" s="52"/>
    </row>
    <row r="2" spans="1:17" x14ac:dyDescent="0.2">
      <c r="A2" s="52"/>
      <c r="B2" s="52"/>
      <c r="C2" s="52"/>
      <c r="D2" s="52"/>
      <c r="E2" s="52"/>
      <c r="F2" s="52"/>
    </row>
    <row r="3" spans="1:17" s="40" customFormat="1" ht="31.5" x14ac:dyDescent="0.2">
      <c r="A3" s="38" t="s">
        <v>45</v>
      </c>
      <c r="B3" s="38" t="s">
        <v>46</v>
      </c>
      <c r="C3" s="39" t="s">
        <v>47</v>
      </c>
      <c r="D3" s="39" t="s">
        <v>48</v>
      </c>
      <c r="E3" s="39" t="s">
        <v>50</v>
      </c>
      <c r="F3" s="39" t="s">
        <v>51</v>
      </c>
      <c r="H3" s="43"/>
      <c r="I3" s="43"/>
      <c r="J3" s="43"/>
      <c r="K3" s="43"/>
      <c r="L3" s="43"/>
      <c r="M3" s="43"/>
      <c r="N3" s="43"/>
      <c r="O3" s="43"/>
      <c r="P3" s="43"/>
      <c r="Q3" s="43"/>
    </row>
    <row r="4" spans="1:17" ht="15.75" x14ac:dyDescent="0.2">
      <c r="A4" s="41" t="s">
        <v>2</v>
      </c>
      <c r="B4" s="151"/>
      <c r="C4" s="152"/>
      <c r="D4" s="175"/>
      <c r="E4" s="176"/>
      <c r="F4" s="154"/>
      <c r="H4" s="43"/>
      <c r="I4" s="43"/>
      <c r="J4" s="43"/>
      <c r="K4" s="43"/>
      <c r="L4" s="43"/>
      <c r="M4" s="43"/>
      <c r="N4" s="43"/>
      <c r="O4" s="43"/>
      <c r="P4" s="43"/>
    </row>
    <row r="5" spans="1:17" ht="15.75" x14ac:dyDescent="0.2">
      <c r="A5" s="41" t="s">
        <v>3</v>
      </c>
      <c r="B5" s="151"/>
      <c r="C5" s="152"/>
      <c r="D5" s="175"/>
      <c r="E5" s="176"/>
      <c r="F5" s="154"/>
      <c r="H5" s="43"/>
      <c r="I5" s="43"/>
      <c r="J5" s="43"/>
      <c r="K5" s="43"/>
      <c r="L5" s="43"/>
      <c r="M5" s="43"/>
      <c r="N5" s="43"/>
      <c r="O5" s="43"/>
      <c r="P5" s="43"/>
    </row>
    <row r="6" spans="1:17" ht="15.75" x14ac:dyDescent="0.2">
      <c r="A6" s="41" t="s">
        <v>4</v>
      </c>
      <c r="B6" s="151"/>
      <c r="C6" s="152"/>
      <c r="D6" s="175"/>
      <c r="E6" s="176"/>
      <c r="F6" s="154"/>
      <c r="H6" s="43"/>
      <c r="I6" s="43"/>
      <c r="J6" s="43"/>
      <c r="K6" s="43"/>
      <c r="L6" s="43"/>
      <c r="M6" s="43"/>
      <c r="N6" s="43"/>
      <c r="O6" s="43"/>
      <c r="P6" s="43"/>
    </row>
    <row r="7" spans="1:17" ht="15.75" x14ac:dyDescent="0.2">
      <c r="A7" s="41" t="s">
        <v>11</v>
      </c>
      <c r="B7" s="151"/>
      <c r="C7" s="152"/>
      <c r="D7" s="175"/>
      <c r="E7" s="176"/>
      <c r="F7" s="154"/>
      <c r="H7" s="43"/>
      <c r="I7" s="43"/>
      <c r="J7" s="43"/>
      <c r="K7" s="43"/>
      <c r="L7" s="43"/>
      <c r="M7" s="43"/>
      <c r="N7" s="43"/>
      <c r="O7" s="43"/>
      <c r="P7" s="43"/>
    </row>
    <row r="8" spans="1:17" x14ac:dyDescent="0.2">
      <c r="A8" s="41" t="s">
        <v>5</v>
      </c>
      <c r="B8" s="151"/>
      <c r="C8" s="152"/>
      <c r="D8" s="175"/>
      <c r="E8" s="176"/>
      <c r="F8" s="154"/>
    </row>
    <row r="9" spans="1:17" x14ac:dyDescent="0.2">
      <c r="A9" s="41" t="s">
        <v>6</v>
      </c>
      <c r="B9" s="151"/>
      <c r="C9" s="152"/>
      <c r="D9" s="175"/>
      <c r="E9" s="176"/>
      <c r="F9" s="154"/>
    </row>
    <row r="10" spans="1:17" x14ac:dyDescent="0.2">
      <c r="A10" s="41" t="s">
        <v>7</v>
      </c>
      <c r="B10" s="151"/>
      <c r="C10" s="152"/>
      <c r="D10" s="175"/>
      <c r="E10" s="176"/>
      <c r="F10" s="154"/>
    </row>
    <row r="11" spans="1:17" x14ac:dyDescent="0.2">
      <c r="A11" s="41" t="s">
        <v>8</v>
      </c>
      <c r="B11" s="151"/>
      <c r="C11" s="152"/>
      <c r="D11" s="175"/>
      <c r="E11" s="176"/>
      <c r="F11" s="154"/>
    </row>
    <row r="12" spans="1:17" x14ac:dyDescent="0.2">
      <c r="A12" s="41" t="s">
        <v>9</v>
      </c>
      <c r="B12" s="151"/>
      <c r="C12" s="152"/>
      <c r="D12" s="175"/>
      <c r="E12" s="176"/>
      <c r="F12" s="154"/>
    </row>
    <row r="13" spans="1:17" x14ac:dyDescent="0.2">
      <c r="A13" s="41" t="s">
        <v>10</v>
      </c>
      <c r="B13" s="151"/>
      <c r="C13" s="152"/>
      <c r="D13" s="175"/>
      <c r="E13" s="176"/>
      <c r="F13" s="154"/>
    </row>
    <row r="14" spans="1:17" x14ac:dyDescent="0.2">
      <c r="B14" s="35"/>
      <c r="C14" s="35"/>
      <c r="F14" s="80"/>
    </row>
    <row r="15" spans="1:17" ht="16.5" thickBot="1" x14ac:dyDescent="0.3">
      <c r="A15" s="36" t="s">
        <v>49</v>
      </c>
      <c r="C15" s="36"/>
      <c r="F15" s="177">
        <f>SUM(F4:F13)</f>
        <v>0</v>
      </c>
    </row>
    <row r="16" spans="1:17" ht="15.75" thickTop="1" x14ac:dyDescent="0.2"/>
  </sheetData>
  <phoneticPr fontId="16" type="noConversion"/>
  <pageMargins left="0.68" right="0.67" top="0.55000000000000004" bottom="0.6" header="0.39370078740157483" footer="0.24"/>
  <pageSetup paperSize="9" scale="71" orientation="landscape" r:id="rId1"/>
  <headerFooter alignWithMargins="0">
    <oddFooter>&amp;L&amp;D&amp;R&amp;A -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CF163-03BE-4242-8144-A8D475B8EAF6}">
  <sheetPr>
    <tabColor theme="0" tint="-0.14999847407452621"/>
  </sheetPr>
  <dimension ref="A1:V67"/>
  <sheetViews>
    <sheetView topLeftCell="A7" workbookViewId="0">
      <selection activeCell="X23" sqref="X23"/>
    </sheetView>
  </sheetViews>
  <sheetFormatPr baseColWidth="10" defaultColWidth="11.42578125" defaultRowHeight="15" x14ac:dyDescent="0.25"/>
  <cols>
    <col min="1" max="1" width="67.5703125" style="305" bestFit="1" customWidth="1"/>
    <col min="2" max="2" width="11.85546875" style="305" bestFit="1" customWidth="1"/>
    <col min="3" max="3" width="11.28515625" style="305" bestFit="1" customWidth="1"/>
    <col min="4" max="4" width="5.28515625" style="305" bestFit="1" customWidth="1"/>
    <col min="5" max="5" width="134.42578125" style="305" customWidth="1"/>
    <col min="6" max="6" width="18.140625" style="305" customWidth="1"/>
    <col min="7" max="7" width="12.5703125" style="305" customWidth="1"/>
    <col min="8" max="8" width="16.140625" style="305" customWidth="1"/>
    <col min="9" max="9" width="11.140625" style="305" customWidth="1"/>
    <col min="10" max="16384" width="11.42578125" style="305"/>
  </cols>
  <sheetData>
    <row r="1" spans="1:22" x14ac:dyDescent="0.25">
      <c r="A1" s="305" t="s">
        <v>112</v>
      </c>
      <c r="B1" s="305" t="s">
        <v>113</v>
      </c>
      <c r="C1" s="305" t="s">
        <v>114</v>
      </c>
      <c r="D1" s="305" t="s">
        <v>115</v>
      </c>
      <c r="E1" s="305" t="s">
        <v>116</v>
      </c>
      <c r="F1" s="387" t="s">
        <v>117</v>
      </c>
      <c r="G1" s="387"/>
      <c r="H1" s="305" t="s">
        <v>118</v>
      </c>
      <c r="I1" s="305" t="s">
        <v>119</v>
      </c>
      <c r="J1" s="305" t="s">
        <v>120</v>
      </c>
      <c r="K1" s="305" t="s">
        <v>331</v>
      </c>
      <c r="L1" s="383" t="s">
        <v>332</v>
      </c>
      <c r="M1" s="374"/>
      <c r="N1" s="383" t="s">
        <v>333</v>
      </c>
      <c r="O1" s="374"/>
      <c r="P1" s="388" t="s">
        <v>334</v>
      </c>
      <c r="Q1" s="388" t="s">
        <v>335</v>
      </c>
      <c r="U1" s="388" t="s">
        <v>187</v>
      </c>
      <c r="V1" s="388"/>
    </row>
    <row r="2" spans="1:22" x14ac:dyDescent="0.25">
      <c r="A2" s="305" t="s">
        <v>121</v>
      </c>
      <c r="B2" s="305">
        <v>25</v>
      </c>
      <c r="C2" s="305">
        <v>35</v>
      </c>
      <c r="D2" s="305">
        <v>2023</v>
      </c>
      <c r="E2" s="305" t="s">
        <v>122</v>
      </c>
      <c r="F2" s="387" t="s">
        <v>123</v>
      </c>
      <c r="G2" s="389">
        <v>5.0700000000000002E-2</v>
      </c>
      <c r="H2" s="305">
        <v>2021</v>
      </c>
      <c r="I2" s="305">
        <v>2021</v>
      </c>
      <c r="J2" s="305">
        <v>2015</v>
      </c>
      <c r="K2" s="305" t="s">
        <v>336</v>
      </c>
      <c r="M2" s="374"/>
      <c r="N2" s="374" t="s">
        <v>337</v>
      </c>
      <c r="O2" s="374"/>
      <c r="P2" s="374" t="s">
        <v>338</v>
      </c>
      <c r="U2" s="522" t="s">
        <v>1</v>
      </c>
      <c r="V2" s="522"/>
    </row>
    <row r="3" spans="1:22" x14ac:dyDescent="0.25">
      <c r="A3" s="305" t="s">
        <v>124</v>
      </c>
      <c r="B3" s="305">
        <v>50</v>
      </c>
      <c r="C3" s="305">
        <v>60</v>
      </c>
      <c r="D3" s="305">
        <v>2024</v>
      </c>
      <c r="E3" s="305" t="s">
        <v>125</v>
      </c>
      <c r="F3" s="387" t="s">
        <v>126</v>
      </c>
      <c r="G3" s="389">
        <v>2.0299999999999999E-2</v>
      </c>
      <c r="H3" s="305">
        <v>2022</v>
      </c>
      <c r="I3" s="305">
        <v>2022</v>
      </c>
      <c r="J3" s="305">
        <v>2016</v>
      </c>
      <c r="K3" s="305" t="s">
        <v>339</v>
      </c>
      <c r="L3" s="305" t="s">
        <v>340</v>
      </c>
      <c r="M3" s="374"/>
      <c r="N3" s="374" t="s">
        <v>341</v>
      </c>
      <c r="O3" s="374"/>
      <c r="P3" s="390" t="s">
        <v>342</v>
      </c>
      <c r="U3" s="522" t="s">
        <v>449</v>
      </c>
      <c r="V3" s="522"/>
    </row>
    <row r="4" spans="1:22" x14ac:dyDescent="0.25">
      <c r="A4" s="305" t="s">
        <v>127</v>
      </c>
      <c r="B4" s="305">
        <v>60</v>
      </c>
      <c r="C4" s="305">
        <v>70</v>
      </c>
      <c r="D4" s="305">
        <v>2025</v>
      </c>
      <c r="E4" s="305" t="s">
        <v>130</v>
      </c>
      <c r="F4" s="387" t="s">
        <v>128</v>
      </c>
      <c r="G4" s="391">
        <v>3.2500000000000001E-2</v>
      </c>
      <c r="H4" s="305">
        <v>2023</v>
      </c>
      <c r="I4" s="305">
        <v>2023</v>
      </c>
      <c r="J4" s="305">
        <v>2017</v>
      </c>
      <c r="K4" s="305" t="s">
        <v>343</v>
      </c>
      <c r="L4" s="305" t="s">
        <v>344</v>
      </c>
      <c r="M4" s="374"/>
      <c r="N4" s="374" t="s">
        <v>345</v>
      </c>
      <c r="O4" s="374"/>
      <c r="P4" s="318" t="s">
        <v>346</v>
      </c>
      <c r="U4" s="522" t="s">
        <v>450</v>
      </c>
      <c r="V4" s="522"/>
    </row>
    <row r="5" spans="1:22" x14ac:dyDescent="0.25">
      <c r="A5" s="305" t="s">
        <v>129</v>
      </c>
      <c r="B5" s="305">
        <v>23</v>
      </c>
      <c r="C5" s="305">
        <v>27</v>
      </c>
      <c r="D5" s="305">
        <v>2026</v>
      </c>
      <c r="E5" s="305" t="s">
        <v>133</v>
      </c>
      <c r="F5" s="387"/>
      <c r="G5" s="387"/>
      <c r="H5" s="305">
        <v>2024</v>
      </c>
      <c r="I5" s="305">
        <v>2024</v>
      </c>
      <c r="J5" s="305">
        <v>2018</v>
      </c>
      <c r="L5" s="305" t="s">
        <v>347</v>
      </c>
      <c r="M5" s="374"/>
      <c r="N5" s="374" t="s">
        <v>348</v>
      </c>
      <c r="O5" s="374"/>
      <c r="P5" s="374" t="s">
        <v>349</v>
      </c>
      <c r="U5" s="522" t="s">
        <v>451</v>
      </c>
      <c r="V5" s="522"/>
    </row>
    <row r="6" spans="1:22" x14ac:dyDescent="0.25">
      <c r="A6" s="305" t="s">
        <v>131</v>
      </c>
      <c r="B6" s="305">
        <v>8</v>
      </c>
      <c r="C6" s="305">
        <v>10</v>
      </c>
      <c r="D6" s="305">
        <v>2027</v>
      </c>
      <c r="E6" s="305" t="s">
        <v>350</v>
      </c>
      <c r="F6" s="392" t="s">
        <v>351</v>
      </c>
      <c r="H6" s="305">
        <v>2025</v>
      </c>
      <c r="I6" s="305">
        <v>2025</v>
      </c>
      <c r="J6" s="305">
        <v>2019</v>
      </c>
      <c r="L6" s="305" t="s">
        <v>420</v>
      </c>
      <c r="M6" s="374"/>
      <c r="N6" s="374"/>
      <c r="O6" s="374"/>
      <c r="P6" s="374"/>
      <c r="U6" s="522" t="s">
        <v>452</v>
      </c>
      <c r="V6" s="522"/>
    </row>
    <row r="7" spans="1:22" x14ac:dyDescent="0.25">
      <c r="A7" s="305" t="s">
        <v>132</v>
      </c>
      <c r="B7" s="305">
        <v>14</v>
      </c>
      <c r="C7" s="305">
        <v>18</v>
      </c>
      <c r="E7" s="305" t="s">
        <v>352</v>
      </c>
      <c r="F7" s="305">
        <v>2023</v>
      </c>
      <c r="G7" s="393">
        <v>6.4000000000000003E-3</v>
      </c>
      <c r="H7" s="305">
        <v>2026</v>
      </c>
      <c r="I7" s="305">
        <v>2026</v>
      </c>
      <c r="J7" s="305">
        <v>2020</v>
      </c>
      <c r="L7" s="305" t="s">
        <v>421</v>
      </c>
      <c r="M7" s="374"/>
      <c r="N7" s="374"/>
      <c r="O7" s="374"/>
      <c r="P7" s="374"/>
      <c r="U7" s="522" t="s">
        <v>453</v>
      </c>
      <c r="V7" s="522"/>
    </row>
    <row r="8" spans="1:22" x14ac:dyDescent="0.25">
      <c r="A8" s="305" t="s">
        <v>134</v>
      </c>
      <c r="B8" s="305">
        <v>14</v>
      </c>
      <c r="C8" s="305">
        <v>25</v>
      </c>
      <c r="F8" s="305">
        <v>2024</v>
      </c>
      <c r="G8" s="393">
        <v>8.0000000000000002E-3</v>
      </c>
      <c r="H8" s="305">
        <v>2027</v>
      </c>
      <c r="I8" s="305">
        <v>2027</v>
      </c>
      <c r="J8" s="305">
        <v>2021</v>
      </c>
      <c r="L8" s="305" t="s">
        <v>353</v>
      </c>
      <c r="M8" s="374"/>
      <c r="N8" s="374"/>
      <c r="O8" s="374"/>
      <c r="P8" s="374"/>
      <c r="U8" s="522" t="s">
        <v>454</v>
      </c>
      <c r="V8" s="522"/>
    </row>
    <row r="9" spans="1:22" x14ac:dyDescent="0.25">
      <c r="A9" s="305" t="s">
        <v>135</v>
      </c>
      <c r="B9" s="305">
        <v>4</v>
      </c>
      <c r="C9" s="305">
        <v>8</v>
      </c>
      <c r="F9" s="305">
        <v>2025</v>
      </c>
      <c r="J9" s="305">
        <v>2022</v>
      </c>
      <c r="L9" s="305" t="s">
        <v>354</v>
      </c>
      <c r="M9" s="374"/>
      <c r="N9" s="374"/>
      <c r="O9" s="374"/>
      <c r="P9" s="374"/>
      <c r="U9" s="522" t="s">
        <v>247</v>
      </c>
      <c r="V9" s="522"/>
    </row>
    <row r="10" spans="1:22" x14ac:dyDescent="0.25">
      <c r="A10" s="305" t="s">
        <v>136</v>
      </c>
      <c r="B10" s="305">
        <v>3</v>
      </c>
      <c r="C10" s="305">
        <v>5</v>
      </c>
      <c r="F10" s="305">
        <v>2026</v>
      </c>
      <c r="J10" s="305">
        <v>2023</v>
      </c>
      <c r="L10" s="305" t="s">
        <v>422</v>
      </c>
      <c r="M10" s="374"/>
      <c r="N10" s="374"/>
      <c r="O10" s="374"/>
      <c r="P10" s="374"/>
    </row>
    <row r="11" spans="1:22" x14ac:dyDescent="0.25">
      <c r="A11" s="305" t="s">
        <v>137</v>
      </c>
      <c r="B11" s="305">
        <v>5</v>
      </c>
      <c r="C11" s="305">
        <v>5</v>
      </c>
      <c r="F11" s="305">
        <v>2027</v>
      </c>
      <c r="J11" s="305">
        <v>2024</v>
      </c>
      <c r="L11" s="305" t="s">
        <v>355</v>
      </c>
      <c r="M11" s="374"/>
      <c r="N11" s="374"/>
      <c r="O11" s="374"/>
      <c r="P11" s="374"/>
    </row>
    <row r="12" spans="1:22" x14ac:dyDescent="0.25">
      <c r="A12" s="305" t="s">
        <v>138</v>
      </c>
      <c r="B12" s="305">
        <v>8</v>
      </c>
      <c r="C12" s="305">
        <v>8</v>
      </c>
      <c r="J12" s="305">
        <v>2025</v>
      </c>
      <c r="L12" s="305" t="s">
        <v>356</v>
      </c>
      <c r="M12" s="374"/>
      <c r="N12" s="374"/>
      <c r="O12" s="374"/>
      <c r="P12" s="374"/>
    </row>
    <row r="13" spans="1:22" x14ac:dyDescent="0.25">
      <c r="A13" s="305" t="s">
        <v>139</v>
      </c>
      <c r="B13" s="305">
        <v>45</v>
      </c>
      <c r="C13" s="305">
        <v>55</v>
      </c>
      <c r="J13" s="305">
        <v>2026</v>
      </c>
      <c r="L13" s="305" t="s">
        <v>357</v>
      </c>
      <c r="M13" s="374"/>
      <c r="N13" s="374"/>
      <c r="O13" s="374"/>
      <c r="P13" s="374"/>
    </row>
    <row r="14" spans="1:22" x14ac:dyDescent="0.25">
      <c r="A14" s="305" t="s">
        <v>140</v>
      </c>
      <c r="B14" s="305">
        <v>25</v>
      </c>
      <c r="C14" s="305">
        <v>25</v>
      </c>
      <c r="E14" s="387"/>
      <c r="F14" s="387" t="s">
        <v>310</v>
      </c>
      <c r="G14" s="387" t="s">
        <v>311</v>
      </c>
      <c r="H14" s="387" t="s">
        <v>182</v>
      </c>
      <c r="I14" s="387" t="s">
        <v>312</v>
      </c>
      <c r="J14" s="305">
        <v>2027</v>
      </c>
      <c r="L14" s="305" t="s">
        <v>358</v>
      </c>
      <c r="M14" s="374"/>
      <c r="N14" s="374"/>
      <c r="O14" s="374"/>
      <c r="P14" s="374"/>
    </row>
    <row r="15" spans="1:22" x14ac:dyDescent="0.25">
      <c r="A15" s="305" t="s">
        <v>141</v>
      </c>
      <c r="B15" s="305">
        <v>25</v>
      </c>
      <c r="C15" s="305">
        <v>25</v>
      </c>
      <c r="E15" s="387">
        <v>2021</v>
      </c>
      <c r="F15" s="394">
        <v>8.9999999999999993E-3</v>
      </c>
      <c r="G15" s="394">
        <v>1.2699999999999999E-2</v>
      </c>
      <c r="H15" s="395">
        <f>ROUND(AVERAGE(F15,G15),2+2)</f>
        <v>1.09E-2</v>
      </c>
      <c r="I15" s="396">
        <v>2.0299999999999999E-2</v>
      </c>
      <c r="L15" s="305" t="s">
        <v>359</v>
      </c>
      <c r="M15" s="374"/>
      <c r="N15" s="374"/>
      <c r="O15" s="374"/>
      <c r="P15" s="374"/>
    </row>
    <row r="16" spans="1:22" x14ac:dyDescent="0.25">
      <c r="A16" s="305" t="s">
        <v>142</v>
      </c>
      <c r="B16" s="305">
        <v>25</v>
      </c>
      <c r="C16" s="305">
        <v>25</v>
      </c>
      <c r="E16" s="387">
        <v>2022</v>
      </c>
      <c r="F16" s="394">
        <v>3.2599999999999997E-2</v>
      </c>
      <c r="G16" s="394">
        <v>2.5499999999999998E-2</v>
      </c>
      <c r="H16" s="395">
        <f t="shared" ref="H16:H21" si="0">ROUND(AVERAGE(F16,G16),2+2)</f>
        <v>2.9100000000000001E-2</v>
      </c>
      <c r="I16" s="396">
        <v>2.0299999999999999E-2</v>
      </c>
      <c r="L16" s="305" t="s">
        <v>360</v>
      </c>
      <c r="M16" s="374"/>
      <c r="N16" s="374"/>
      <c r="O16" s="374"/>
      <c r="P16" s="374"/>
    </row>
    <row r="17" spans="1:16" x14ac:dyDescent="0.25">
      <c r="A17" s="305" t="s">
        <v>143</v>
      </c>
      <c r="B17" s="305">
        <v>25</v>
      </c>
      <c r="C17" s="305">
        <v>25</v>
      </c>
      <c r="E17" s="387">
        <v>2023</v>
      </c>
      <c r="F17" s="394">
        <v>3.2599999999999997E-2</v>
      </c>
      <c r="G17" s="394">
        <v>2.5499999999999998E-2</v>
      </c>
      <c r="H17" s="395">
        <f t="shared" si="0"/>
        <v>2.9100000000000001E-2</v>
      </c>
      <c r="I17" s="396">
        <v>2.0299999999999999E-2</v>
      </c>
      <c r="L17" s="305" t="s">
        <v>361</v>
      </c>
      <c r="M17" s="374"/>
      <c r="N17" s="374"/>
      <c r="O17" s="374"/>
      <c r="P17" s="374"/>
    </row>
    <row r="18" spans="1:16" x14ac:dyDescent="0.25">
      <c r="A18" s="305" t="s">
        <v>144</v>
      </c>
      <c r="B18" s="305">
        <v>25</v>
      </c>
      <c r="C18" s="305">
        <v>25</v>
      </c>
      <c r="E18" s="387">
        <v>2024</v>
      </c>
      <c r="F18" s="394">
        <v>3.2599999999999997E-2</v>
      </c>
      <c r="G18" s="394">
        <v>2.5499999999999998E-2</v>
      </c>
      <c r="H18" s="395">
        <f t="shared" si="0"/>
        <v>2.9100000000000001E-2</v>
      </c>
      <c r="I18" s="396">
        <v>2.0299999999999999E-2</v>
      </c>
      <c r="L18" s="305" t="s">
        <v>362</v>
      </c>
      <c r="M18" s="374"/>
      <c r="N18" s="374"/>
      <c r="O18" s="374"/>
      <c r="P18" s="374"/>
    </row>
    <row r="19" spans="1:16" x14ac:dyDescent="0.25">
      <c r="A19" s="305" t="s">
        <v>145</v>
      </c>
      <c r="B19" s="305">
        <v>20</v>
      </c>
      <c r="C19" s="305">
        <v>20</v>
      </c>
      <c r="E19" s="387">
        <v>2025</v>
      </c>
      <c r="F19" s="394">
        <v>3.2599999999999997E-2</v>
      </c>
      <c r="G19" s="394">
        <v>2.5499999999999998E-2</v>
      </c>
      <c r="H19" s="395">
        <f t="shared" si="0"/>
        <v>2.9100000000000001E-2</v>
      </c>
      <c r="I19" s="396">
        <v>2.0299999999999999E-2</v>
      </c>
      <c r="L19" s="305" t="s">
        <v>363</v>
      </c>
      <c r="M19" s="374"/>
      <c r="N19" s="374"/>
      <c r="O19" s="374"/>
      <c r="P19" s="374"/>
    </row>
    <row r="20" spans="1:16" x14ac:dyDescent="0.25">
      <c r="A20" s="305" t="s">
        <v>146</v>
      </c>
      <c r="B20" s="305">
        <v>25</v>
      </c>
      <c r="C20" s="305">
        <v>25</v>
      </c>
      <c r="E20" s="387">
        <v>2026</v>
      </c>
      <c r="F20" s="394">
        <v>3.2599999999999997E-2</v>
      </c>
      <c r="G20" s="394">
        <v>2.5499999999999998E-2</v>
      </c>
      <c r="H20" s="395">
        <f t="shared" si="0"/>
        <v>2.9100000000000001E-2</v>
      </c>
      <c r="I20" s="396">
        <v>2.0299999999999999E-2</v>
      </c>
      <c r="L20" s="305" t="s">
        <v>364</v>
      </c>
      <c r="M20" s="374"/>
      <c r="N20" s="374"/>
      <c r="O20" s="374"/>
      <c r="P20" s="374"/>
    </row>
    <row r="21" spans="1:16" x14ac:dyDescent="0.25">
      <c r="A21" s="305" t="s">
        <v>147</v>
      </c>
      <c r="B21" s="305">
        <v>25</v>
      </c>
      <c r="C21" s="305">
        <v>35</v>
      </c>
      <c r="E21" s="387">
        <v>2027</v>
      </c>
      <c r="F21" s="394">
        <v>3.2599999999999997E-2</v>
      </c>
      <c r="G21" s="394">
        <v>2.5499999999999998E-2</v>
      </c>
      <c r="H21" s="395">
        <f t="shared" si="0"/>
        <v>2.9100000000000001E-2</v>
      </c>
      <c r="I21" s="396">
        <v>2.0299999999999999E-2</v>
      </c>
      <c r="L21" s="305" t="s">
        <v>365</v>
      </c>
      <c r="M21" s="374"/>
      <c r="N21" s="374"/>
      <c r="O21" s="374"/>
      <c r="P21" s="374"/>
    </row>
    <row r="22" spans="1:16" x14ac:dyDescent="0.25">
      <c r="A22" s="305" t="s">
        <v>148</v>
      </c>
      <c r="B22" s="305">
        <v>45</v>
      </c>
      <c r="C22" s="305">
        <v>55</v>
      </c>
      <c r="E22" s="387"/>
      <c r="F22" s="387" t="s">
        <v>313</v>
      </c>
      <c r="G22" s="387" t="s">
        <v>314</v>
      </c>
      <c r="H22" s="393"/>
      <c r="I22" s="393"/>
      <c r="L22" s="305" t="s">
        <v>366</v>
      </c>
      <c r="M22" s="374"/>
      <c r="N22" s="374"/>
      <c r="O22" s="374"/>
      <c r="P22" s="374"/>
    </row>
    <row r="23" spans="1:16" x14ac:dyDescent="0.25">
      <c r="A23" s="305" t="s">
        <v>149</v>
      </c>
      <c r="B23" s="305">
        <v>45</v>
      </c>
      <c r="C23" s="305">
        <v>55</v>
      </c>
      <c r="E23" s="387">
        <v>2021</v>
      </c>
      <c r="F23" s="397">
        <v>2.6800000000000001E-2</v>
      </c>
      <c r="G23" s="397">
        <v>3.2500000000000001E-2</v>
      </c>
      <c r="L23" s="305" t="s">
        <v>367</v>
      </c>
      <c r="M23" s="374"/>
      <c r="N23" s="374"/>
      <c r="O23" s="374"/>
      <c r="P23" s="374"/>
    </row>
    <row r="24" spans="1:16" x14ac:dyDescent="0.25">
      <c r="A24" s="305" t="s">
        <v>150</v>
      </c>
      <c r="B24" s="305">
        <v>55</v>
      </c>
      <c r="C24" s="305">
        <v>65</v>
      </c>
      <c r="E24" s="387">
        <v>2022</v>
      </c>
      <c r="F24" s="397">
        <v>3.7699999999999997E-2</v>
      </c>
      <c r="G24" s="397">
        <v>3.2500000000000001E-2</v>
      </c>
      <c r="L24" s="305" t="s">
        <v>368</v>
      </c>
      <c r="M24" s="374"/>
      <c r="N24" s="374"/>
      <c r="O24" s="374"/>
      <c r="P24" s="374"/>
    </row>
    <row r="25" spans="1:16" x14ac:dyDescent="0.25">
      <c r="A25" s="305" t="s">
        <v>151</v>
      </c>
      <c r="B25" s="305">
        <v>55</v>
      </c>
      <c r="C25" s="305">
        <v>65</v>
      </c>
      <c r="E25" s="387">
        <v>2023</v>
      </c>
      <c r="F25" s="397">
        <v>4.6600000000000003E-2</v>
      </c>
      <c r="G25" s="397">
        <v>3.2500000000000001E-2</v>
      </c>
      <c r="L25" s="305" t="s">
        <v>369</v>
      </c>
      <c r="M25" s="374"/>
      <c r="N25" s="374"/>
      <c r="O25" s="374"/>
      <c r="P25" s="374"/>
    </row>
    <row r="26" spans="1:16" x14ac:dyDescent="0.25">
      <c r="A26" s="305" t="s">
        <v>152</v>
      </c>
      <c r="B26" s="305">
        <v>45</v>
      </c>
      <c r="C26" s="305">
        <v>55</v>
      </c>
      <c r="E26" s="387">
        <v>2024</v>
      </c>
      <c r="F26" s="397">
        <v>5.0900000000000001E-2</v>
      </c>
      <c r="G26" s="397">
        <v>5.0900000000000001E-2</v>
      </c>
      <c r="L26" s="305" t="s">
        <v>370</v>
      </c>
      <c r="M26" s="374"/>
      <c r="N26" s="374"/>
      <c r="O26" s="374"/>
      <c r="P26" s="374"/>
    </row>
    <row r="27" spans="1:16" x14ac:dyDescent="0.25">
      <c r="A27" s="305" t="s">
        <v>153</v>
      </c>
      <c r="B27" s="305">
        <v>45</v>
      </c>
      <c r="C27" s="305">
        <v>55</v>
      </c>
      <c r="E27" s="387">
        <v>2025</v>
      </c>
      <c r="F27" s="397"/>
      <c r="G27" s="397"/>
      <c r="L27" s="305" t="s">
        <v>371</v>
      </c>
      <c r="M27" s="374"/>
      <c r="N27" s="374"/>
      <c r="O27" s="374"/>
      <c r="P27" s="374"/>
    </row>
    <row r="28" spans="1:16" x14ac:dyDescent="0.25">
      <c r="A28" s="305" t="s">
        <v>154</v>
      </c>
      <c r="B28" s="305">
        <v>45</v>
      </c>
      <c r="C28" s="305">
        <v>55</v>
      </c>
      <c r="E28" s="387">
        <v>2026</v>
      </c>
      <c r="F28" s="397"/>
      <c r="G28" s="397"/>
      <c r="L28" s="305" t="s">
        <v>372</v>
      </c>
      <c r="M28" s="374"/>
      <c r="N28" s="374"/>
      <c r="O28" s="374"/>
      <c r="P28" s="374"/>
    </row>
    <row r="29" spans="1:16" x14ac:dyDescent="0.25">
      <c r="A29" s="305" t="s">
        <v>155</v>
      </c>
      <c r="B29" s="305">
        <v>45</v>
      </c>
      <c r="C29" s="305">
        <v>55</v>
      </c>
      <c r="E29" s="387">
        <v>2027</v>
      </c>
      <c r="F29" s="397"/>
      <c r="G29" s="397"/>
      <c r="L29" s="305" t="s">
        <v>373</v>
      </c>
      <c r="M29" s="374"/>
      <c r="N29" s="374"/>
      <c r="O29" s="374"/>
      <c r="P29" s="374"/>
    </row>
    <row r="30" spans="1:16" x14ac:dyDescent="0.25">
      <c r="A30" s="305" t="s">
        <v>156</v>
      </c>
      <c r="B30" s="305">
        <v>45</v>
      </c>
      <c r="C30" s="305">
        <v>55</v>
      </c>
      <c r="L30" s="305" t="s">
        <v>374</v>
      </c>
      <c r="M30" s="374"/>
      <c r="N30" s="374"/>
      <c r="O30" s="374"/>
      <c r="P30" s="374"/>
    </row>
    <row r="31" spans="1:16" x14ac:dyDescent="0.25">
      <c r="A31" s="305" t="s">
        <v>157</v>
      </c>
      <c r="B31" s="305">
        <v>30</v>
      </c>
      <c r="C31" s="305">
        <v>40</v>
      </c>
      <c r="L31" s="374"/>
      <c r="M31" s="374"/>
      <c r="N31" s="374"/>
      <c r="O31" s="374"/>
      <c r="P31" s="374"/>
    </row>
    <row r="32" spans="1:16" x14ac:dyDescent="0.25">
      <c r="A32" s="305" t="s">
        <v>158</v>
      </c>
      <c r="B32" s="305">
        <v>45</v>
      </c>
      <c r="C32" s="305">
        <v>45</v>
      </c>
      <c r="L32" s="374"/>
      <c r="M32" s="374"/>
      <c r="N32" s="374"/>
      <c r="O32" s="374"/>
      <c r="P32" s="374"/>
    </row>
    <row r="33" spans="1:16" x14ac:dyDescent="0.25">
      <c r="A33" s="305" t="s">
        <v>159</v>
      </c>
      <c r="B33" s="305">
        <v>45</v>
      </c>
      <c r="C33" s="305">
        <v>45</v>
      </c>
      <c r="L33" s="374"/>
      <c r="M33" s="374"/>
      <c r="N33" s="374"/>
      <c r="O33" s="374"/>
      <c r="P33" s="374"/>
    </row>
    <row r="34" spans="1:16" x14ac:dyDescent="0.25">
      <c r="A34" s="305" t="s">
        <v>160</v>
      </c>
      <c r="B34" s="305">
        <v>45</v>
      </c>
      <c r="C34" s="305">
        <v>45</v>
      </c>
      <c r="L34" s="374"/>
      <c r="M34" s="374"/>
      <c r="N34" s="374"/>
      <c r="O34" s="374"/>
      <c r="P34" s="374"/>
    </row>
    <row r="35" spans="1:16" x14ac:dyDescent="0.25">
      <c r="A35" s="305" t="s">
        <v>161</v>
      </c>
      <c r="B35" s="305">
        <v>8</v>
      </c>
      <c r="C35" s="305">
        <v>16</v>
      </c>
      <c r="L35" s="383" t="s">
        <v>375</v>
      </c>
      <c r="M35" s="374"/>
      <c r="N35" s="374"/>
      <c r="O35" s="374"/>
      <c r="P35" s="374"/>
    </row>
    <row r="36" spans="1:16" x14ac:dyDescent="0.25">
      <c r="A36" s="305" t="s">
        <v>162</v>
      </c>
      <c r="B36" s="305">
        <v>15</v>
      </c>
      <c r="C36" s="305">
        <v>25</v>
      </c>
      <c r="L36" s="374"/>
      <c r="M36" s="374"/>
      <c r="N36" s="374"/>
      <c r="O36" s="374"/>
      <c r="P36" s="374"/>
    </row>
    <row r="37" spans="1:16" x14ac:dyDescent="0.25">
      <c r="A37" s="305" t="s">
        <v>163</v>
      </c>
      <c r="B37" s="305">
        <v>45</v>
      </c>
      <c r="C37" s="305">
        <v>45</v>
      </c>
      <c r="L37" s="374" t="s">
        <v>340</v>
      </c>
      <c r="M37" s="374"/>
      <c r="N37" s="374"/>
      <c r="O37" s="374"/>
      <c r="P37" s="374"/>
    </row>
    <row r="38" spans="1:16" x14ac:dyDescent="0.25">
      <c r="A38" s="305" t="s">
        <v>164</v>
      </c>
      <c r="B38" s="305">
        <v>45</v>
      </c>
      <c r="C38" s="305">
        <v>45</v>
      </c>
      <c r="L38" s="374" t="s">
        <v>376</v>
      </c>
      <c r="M38" s="374"/>
      <c r="N38" s="374"/>
      <c r="O38" s="374"/>
      <c r="P38" s="374"/>
    </row>
    <row r="39" spans="1:16" x14ac:dyDescent="0.25">
      <c r="A39" s="305" t="s">
        <v>165</v>
      </c>
      <c r="B39" s="305">
        <v>20</v>
      </c>
      <c r="C39" s="305">
        <v>30</v>
      </c>
      <c r="L39" s="374" t="s">
        <v>377</v>
      </c>
      <c r="M39" s="374"/>
      <c r="N39" s="374"/>
      <c r="O39" s="374"/>
      <c r="P39" s="374"/>
    </row>
    <row r="40" spans="1:16" x14ac:dyDescent="0.25">
      <c r="A40" s="305" t="s">
        <v>166</v>
      </c>
      <c r="B40" s="305">
        <v>10</v>
      </c>
      <c r="C40" s="305">
        <v>30</v>
      </c>
      <c r="L40" s="374" t="s">
        <v>378</v>
      </c>
      <c r="M40" s="374"/>
      <c r="N40" s="374"/>
      <c r="O40" s="374"/>
      <c r="P40" s="374"/>
    </row>
    <row r="41" spans="1:16" x14ac:dyDescent="0.25">
      <c r="A41" s="305" t="s">
        <v>167</v>
      </c>
      <c r="B41" s="305">
        <v>15</v>
      </c>
      <c r="C41" s="305">
        <v>30</v>
      </c>
      <c r="L41" s="374" t="s">
        <v>379</v>
      </c>
      <c r="M41" s="374"/>
      <c r="N41" s="374"/>
      <c r="O41" s="374"/>
      <c r="P41" s="374"/>
    </row>
    <row r="42" spans="1:16" x14ac:dyDescent="0.25">
      <c r="A42" s="305" t="s">
        <v>168</v>
      </c>
      <c r="B42" s="305">
        <v>15</v>
      </c>
      <c r="C42" s="305">
        <v>30</v>
      </c>
      <c r="L42" s="374" t="s">
        <v>380</v>
      </c>
      <c r="M42" s="374"/>
      <c r="N42" s="374"/>
      <c r="O42" s="374"/>
      <c r="P42" s="374"/>
    </row>
    <row r="43" spans="1:16" x14ac:dyDescent="0.25">
      <c r="A43" s="305" t="s">
        <v>169</v>
      </c>
      <c r="B43" s="305">
        <v>60</v>
      </c>
      <c r="C43" s="305">
        <v>60</v>
      </c>
      <c r="L43" s="374" t="s">
        <v>381</v>
      </c>
      <c r="M43" s="374"/>
      <c r="N43" s="374"/>
      <c r="O43" s="374"/>
      <c r="P43" s="374"/>
    </row>
    <row r="44" spans="1:16" x14ac:dyDescent="0.25">
      <c r="A44" s="305" t="s">
        <v>170</v>
      </c>
      <c r="B44" s="305">
        <v>15</v>
      </c>
      <c r="C44" s="305">
        <v>20</v>
      </c>
      <c r="L44" s="374" t="s">
        <v>382</v>
      </c>
      <c r="M44" s="374"/>
      <c r="N44" s="374"/>
      <c r="O44" s="374"/>
      <c r="P44" s="374"/>
    </row>
    <row r="45" spans="1:16" x14ac:dyDescent="0.25">
      <c r="A45" s="305" t="s">
        <v>284</v>
      </c>
      <c r="B45" s="305">
        <v>1</v>
      </c>
      <c r="C45" s="305">
        <v>50</v>
      </c>
      <c r="L45" s="374" t="s">
        <v>383</v>
      </c>
      <c r="M45" s="374"/>
      <c r="N45" s="374"/>
      <c r="O45" s="374"/>
      <c r="P45" s="374"/>
    </row>
    <row r="46" spans="1:16" x14ac:dyDescent="0.25">
      <c r="L46" s="374" t="s">
        <v>384</v>
      </c>
      <c r="M46" s="374"/>
      <c r="N46" s="374"/>
      <c r="O46" s="374"/>
      <c r="P46" s="374"/>
    </row>
    <row r="47" spans="1:16" x14ac:dyDescent="0.25">
      <c r="L47" s="374" t="s">
        <v>385</v>
      </c>
      <c r="M47" s="374"/>
      <c r="N47" s="374"/>
      <c r="O47" s="374"/>
      <c r="P47" s="374"/>
    </row>
    <row r="48" spans="1:16" x14ac:dyDescent="0.25">
      <c r="L48" s="374" t="s">
        <v>386</v>
      </c>
      <c r="M48" s="374"/>
      <c r="N48" s="374"/>
      <c r="O48" s="374"/>
      <c r="P48" s="374"/>
    </row>
    <row r="49" spans="12:16" x14ac:dyDescent="0.25">
      <c r="L49" s="374" t="s">
        <v>387</v>
      </c>
      <c r="M49" s="374"/>
      <c r="N49" s="374"/>
      <c r="O49" s="374"/>
      <c r="P49" s="374"/>
    </row>
    <row r="50" spans="12:16" x14ac:dyDescent="0.25">
      <c r="L50" s="374"/>
      <c r="M50" s="374"/>
      <c r="N50" s="374"/>
      <c r="O50" s="374"/>
      <c r="P50" s="374"/>
    </row>
    <row r="51" spans="12:16" x14ac:dyDescent="0.25">
      <c r="L51" s="383" t="s">
        <v>388</v>
      </c>
      <c r="M51" s="374"/>
      <c r="N51" s="374"/>
      <c r="O51" s="374"/>
      <c r="P51" s="374"/>
    </row>
    <row r="52" spans="12:16" x14ac:dyDescent="0.25">
      <c r="L52" s="374"/>
      <c r="M52" s="374"/>
      <c r="N52" s="374"/>
      <c r="O52" s="374"/>
      <c r="P52" s="374"/>
    </row>
    <row r="53" spans="12:16" x14ac:dyDescent="0.25">
      <c r="L53" s="374"/>
      <c r="M53" s="374"/>
      <c r="N53" s="374"/>
      <c r="O53" s="374"/>
      <c r="P53" s="374"/>
    </row>
    <row r="54" spans="12:16" x14ac:dyDescent="0.25">
      <c r="L54" s="374" t="s">
        <v>389</v>
      </c>
      <c r="M54" s="374"/>
      <c r="N54" s="374"/>
      <c r="O54" s="374"/>
      <c r="P54" s="374"/>
    </row>
    <row r="55" spans="12:16" x14ac:dyDescent="0.25">
      <c r="L55" s="374" t="s">
        <v>390</v>
      </c>
      <c r="M55" s="374"/>
      <c r="N55" s="374"/>
      <c r="O55" s="374"/>
      <c r="P55" s="374"/>
    </row>
    <row r="56" spans="12:16" x14ac:dyDescent="0.25">
      <c r="L56" s="374"/>
      <c r="M56" s="374"/>
      <c r="N56" s="374"/>
      <c r="O56" s="374"/>
      <c r="P56" s="374"/>
    </row>
    <row r="57" spans="12:16" x14ac:dyDescent="0.25">
      <c r="L57" s="374"/>
      <c r="M57" s="374"/>
      <c r="N57" s="374"/>
      <c r="O57" s="374"/>
      <c r="P57" s="374"/>
    </row>
    <row r="58" spans="12:16" x14ac:dyDescent="0.25">
      <c r="L58" s="374" t="s">
        <v>391</v>
      </c>
      <c r="M58" s="374"/>
      <c r="N58" s="374"/>
      <c r="O58" s="374"/>
      <c r="P58" s="374"/>
    </row>
    <row r="59" spans="12:16" x14ac:dyDescent="0.25">
      <c r="L59" s="374"/>
      <c r="M59" s="374"/>
      <c r="N59" s="374"/>
      <c r="O59" s="374"/>
      <c r="P59" s="374"/>
    </row>
    <row r="60" spans="12:16" x14ac:dyDescent="0.25">
      <c r="L60" s="374" t="s">
        <v>392</v>
      </c>
      <c r="M60" s="374"/>
      <c r="N60" s="374"/>
      <c r="O60" s="374"/>
      <c r="P60" s="374"/>
    </row>
    <row r="61" spans="12:16" x14ac:dyDescent="0.25">
      <c r="L61" s="374" t="s">
        <v>393</v>
      </c>
      <c r="M61" s="374"/>
      <c r="N61" s="374"/>
      <c r="O61" s="374"/>
      <c r="P61" s="374"/>
    </row>
    <row r="62" spans="12:16" x14ac:dyDescent="0.25">
      <c r="L62" s="374"/>
      <c r="M62" s="374"/>
      <c r="N62" s="374"/>
      <c r="O62" s="374"/>
      <c r="P62" s="374"/>
    </row>
    <row r="63" spans="12:16" x14ac:dyDescent="0.25">
      <c r="L63" s="374" t="s">
        <v>394</v>
      </c>
      <c r="M63" s="374"/>
      <c r="N63" s="374"/>
      <c r="O63" s="374"/>
      <c r="P63" s="374"/>
    </row>
    <row r="64" spans="12:16" x14ac:dyDescent="0.25">
      <c r="L64" s="374"/>
      <c r="M64" s="374"/>
      <c r="N64" s="374"/>
      <c r="O64" s="374"/>
      <c r="P64" s="374"/>
    </row>
    <row r="65" spans="12:16" x14ac:dyDescent="0.25">
      <c r="L65" s="374" t="s">
        <v>395</v>
      </c>
      <c r="M65" s="374"/>
      <c r="N65" s="374"/>
      <c r="O65" s="374"/>
      <c r="P65" s="374"/>
    </row>
    <row r="66" spans="12:16" x14ac:dyDescent="0.25">
      <c r="L66" s="374" t="s">
        <v>319</v>
      </c>
      <c r="M66" s="374"/>
      <c r="N66" s="374"/>
      <c r="O66" s="374"/>
      <c r="P66" s="374"/>
    </row>
    <row r="67" spans="12:16" x14ac:dyDescent="0.25">
      <c r="L67" s="374"/>
      <c r="M67" s="374"/>
      <c r="N67" s="374"/>
      <c r="O67" s="374"/>
      <c r="P67" s="374"/>
    </row>
  </sheetData>
  <sheetProtection formatCells="0" formatColumns="0" formatRows="0"/>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7759-F817-4827-8C7D-1D28A44F324A}">
  <sheetPr>
    <tabColor theme="0" tint="-0.14999847407452621"/>
  </sheetPr>
  <dimension ref="A1:AB71"/>
  <sheetViews>
    <sheetView topLeftCell="A35" zoomScale="85" zoomScaleNormal="85" workbookViewId="0">
      <selection activeCell="X23" sqref="X23"/>
    </sheetView>
  </sheetViews>
  <sheetFormatPr baseColWidth="10" defaultColWidth="11.42578125" defaultRowHeight="15" x14ac:dyDescent="0.25"/>
  <cols>
    <col min="1" max="1" width="5.7109375" style="365" customWidth="1"/>
    <col min="2" max="2" width="12.5703125" style="365" bestFit="1" customWidth="1"/>
    <col min="3" max="7" width="10.28515625" style="365" bestFit="1" customWidth="1"/>
    <col min="8" max="8" width="1.5703125" style="365" customWidth="1"/>
    <col min="9" max="9" width="12.5703125" style="365" bestFit="1" customWidth="1"/>
    <col min="10" max="14" width="10.28515625" style="365" bestFit="1" customWidth="1"/>
    <col min="15" max="15" width="5.7109375" style="365" customWidth="1"/>
    <col min="16" max="16" width="12.5703125" style="365" bestFit="1" customWidth="1"/>
    <col min="17" max="21" width="10.28515625" style="365" bestFit="1" customWidth="1"/>
    <col min="22" max="22" width="1.5703125" style="365" customWidth="1"/>
    <col min="23" max="23" width="12.5703125" style="365" bestFit="1" customWidth="1"/>
    <col min="24" max="28" width="10.28515625" style="365" bestFit="1" customWidth="1"/>
    <col min="29" max="16384" width="11.42578125" style="365"/>
  </cols>
  <sheetData>
    <row r="1" spans="1:28" x14ac:dyDescent="0.25">
      <c r="A1" s="365" t="s">
        <v>396</v>
      </c>
      <c r="B1" s="398">
        <v>0.4</v>
      </c>
    </row>
    <row r="2" spans="1:28" x14ac:dyDescent="0.25">
      <c r="A2" s="365" t="s">
        <v>397</v>
      </c>
      <c r="B2" s="398">
        <v>0.6</v>
      </c>
    </row>
    <row r="3" spans="1:28" x14ac:dyDescent="0.25">
      <c r="B3" s="399">
        <v>2</v>
      </c>
    </row>
    <row r="5" spans="1:28" ht="15.75" thickBot="1" x14ac:dyDescent="0.3"/>
    <row r="6" spans="1:28" ht="22.5" x14ac:dyDescent="0.3">
      <c r="B6" s="400"/>
      <c r="C6" s="401"/>
      <c r="D6" s="401"/>
      <c r="E6" s="401"/>
      <c r="F6" s="401"/>
      <c r="G6" s="401"/>
      <c r="H6" s="401" t="s">
        <v>398</v>
      </c>
      <c r="I6" s="401"/>
      <c r="J6" s="401"/>
      <c r="K6" s="401"/>
      <c r="L6" s="401"/>
      <c r="M6" s="401"/>
      <c r="N6" s="402"/>
      <c r="P6" s="400"/>
      <c r="Q6" s="401"/>
      <c r="R6" s="401"/>
      <c r="S6" s="401"/>
      <c r="T6" s="401"/>
      <c r="U6" s="401"/>
      <c r="V6" s="401" t="s">
        <v>399</v>
      </c>
      <c r="W6" s="401"/>
      <c r="X6" s="401"/>
      <c r="Y6" s="401"/>
      <c r="Z6" s="401"/>
      <c r="AA6" s="401"/>
      <c r="AB6" s="402"/>
    </row>
    <row r="7" spans="1:28" ht="10.5" customHeight="1" x14ac:dyDescent="0.3">
      <c r="B7" s="403"/>
      <c r="C7" s="404"/>
      <c r="D7" s="404"/>
      <c r="E7" s="404"/>
      <c r="F7" s="404"/>
      <c r="G7" s="404"/>
      <c r="H7" s="404"/>
      <c r="I7" s="404"/>
      <c r="J7" s="404"/>
      <c r="K7" s="404"/>
      <c r="L7" s="404"/>
      <c r="M7" s="404"/>
      <c r="N7" s="405"/>
      <c r="P7" s="403"/>
      <c r="Q7" s="404"/>
      <c r="R7" s="404"/>
      <c r="S7" s="404"/>
      <c r="T7" s="404"/>
      <c r="U7" s="404"/>
      <c r="V7" s="404"/>
      <c r="W7" s="404"/>
      <c r="X7" s="404"/>
      <c r="Y7" s="404"/>
      <c r="Z7" s="404"/>
      <c r="AA7" s="404"/>
      <c r="AB7" s="405"/>
    </row>
    <row r="8" spans="1:28" ht="13.5" customHeight="1" x14ac:dyDescent="0.3">
      <c r="B8" s="406"/>
      <c r="C8" s="407"/>
      <c r="D8" s="407"/>
      <c r="E8" s="407"/>
      <c r="F8" s="407"/>
      <c r="G8" s="407"/>
      <c r="H8" s="407"/>
      <c r="I8" s="407"/>
      <c r="J8" s="407"/>
      <c r="K8" s="407"/>
      <c r="L8" s="407"/>
      <c r="M8" s="407"/>
      <c r="N8" s="408"/>
      <c r="O8" s="409"/>
      <c r="P8" s="406"/>
      <c r="Q8" s="407"/>
      <c r="R8" s="407"/>
      <c r="S8" s="407"/>
      <c r="T8" s="407"/>
      <c r="U8" s="407"/>
      <c r="V8" s="407"/>
      <c r="W8" s="407"/>
      <c r="X8" s="407"/>
      <c r="Y8" s="407"/>
      <c r="Z8" s="407"/>
      <c r="AA8" s="407"/>
      <c r="AB8" s="408"/>
    </row>
    <row r="9" spans="1:28" ht="20.25" thickBot="1" x14ac:dyDescent="0.35">
      <c r="B9" s="410" t="s">
        <v>400</v>
      </c>
      <c r="C9" s="411"/>
      <c r="D9" s="411" t="s">
        <v>401</v>
      </c>
      <c r="E9" s="411"/>
      <c r="F9" s="411"/>
      <c r="G9" s="411"/>
      <c r="H9" s="411"/>
      <c r="I9" s="411" t="s">
        <v>400</v>
      </c>
      <c r="J9" s="411"/>
      <c r="K9" s="411" t="s">
        <v>401</v>
      </c>
      <c r="L9" s="411"/>
      <c r="M9" s="411"/>
      <c r="N9" s="412"/>
      <c r="P9" s="410" t="s">
        <v>400</v>
      </c>
      <c r="Q9" s="411"/>
      <c r="R9" s="411" t="s">
        <v>401</v>
      </c>
      <c r="S9" s="411"/>
      <c r="T9" s="411"/>
      <c r="U9" s="411"/>
      <c r="V9" s="411"/>
      <c r="W9" s="411" t="s">
        <v>400</v>
      </c>
      <c r="X9" s="411"/>
      <c r="Y9" s="411" t="s">
        <v>401</v>
      </c>
      <c r="Z9" s="411"/>
      <c r="AA9" s="411"/>
      <c r="AB9" s="412"/>
    </row>
    <row r="10" spans="1:28" ht="15.75" thickTop="1" x14ac:dyDescent="0.25">
      <c r="B10" s="413" t="s">
        <v>402</v>
      </c>
      <c r="C10" s="414">
        <v>44742</v>
      </c>
      <c r="D10" s="414">
        <v>45107</v>
      </c>
      <c r="E10" s="414">
        <v>45473</v>
      </c>
      <c r="F10" s="414">
        <v>45838</v>
      </c>
      <c r="G10" s="415">
        <v>46203</v>
      </c>
      <c r="I10" s="416" t="s">
        <v>402</v>
      </c>
      <c r="J10" s="414">
        <v>44742</v>
      </c>
      <c r="K10" s="414">
        <v>45107</v>
      </c>
      <c r="L10" s="414">
        <v>45473</v>
      </c>
      <c r="M10" s="414">
        <v>45838</v>
      </c>
      <c r="N10" s="417">
        <v>46203</v>
      </c>
      <c r="P10" s="413" t="s">
        <v>402</v>
      </c>
      <c r="Q10" s="414">
        <v>44742</v>
      </c>
      <c r="R10" s="414">
        <v>45107</v>
      </c>
      <c r="S10" s="414">
        <v>45473</v>
      </c>
      <c r="T10" s="414">
        <v>45838</v>
      </c>
      <c r="U10" s="415">
        <v>46203</v>
      </c>
      <c r="W10" s="416" t="s">
        <v>402</v>
      </c>
      <c r="X10" s="414">
        <v>44742</v>
      </c>
      <c r="Y10" s="414">
        <v>45107</v>
      </c>
      <c r="Z10" s="414">
        <v>45473</v>
      </c>
      <c r="AA10" s="414">
        <v>45838</v>
      </c>
      <c r="AB10" s="417">
        <v>46203</v>
      </c>
    </row>
    <row r="11" spans="1:28" x14ac:dyDescent="0.25">
      <c r="B11" s="418" t="s">
        <v>403</v>
      </c>
      <c r="C11" s="419">
        <v>2023</v>
      </c>
      <c r="D11" s="419">
        <v>2024</v>
      </c>
      <c r="E11" s="419">
        <v>2025</v>
      </c>
      <c r="F11" s="419">
        <v>2026</v>
      </c>
      <c r="G11" s="420">
        <v>2027</v>
      </c>
      <c r="I11" s="421" t="s">
        <v>403</v>
      </c>
      <c r="J11" s="419">
        <v>2023</v>
      </c>
      <c r="K11" s="419">
        <v>2024</v>
      </c>
      <c r="L11" s="419">
        <v>2025</v>
      </c>
      <c r="M11" s="419">
        <v>2026</v>
      </c>
      <c r="N11" s="422">
        <v>2027</v>
      </c>
      <c r="P11" s="418" t="s">
        <v>403</v>
      </c>
      <c r="Q11" s="419">
        <v>2023</v>
      </c>
      <c r="R11" s="419">
        <v>2024</v>
      </c>
      <c r="S11" s="419">
        <v>2025</v>
      </c>
      <c r="T11" s="419">
        <v>2026</v>
      </c>
      <c r="U11" s="420">
        <v>2027</v>
      </c>
      <c r="W11" s="421" t="s">
        <v>403</v>
      </c>
      <c r="X11" s="419">
        <v>2023</v>
      </c>
      <c r="Y11" s="419">
        <v>2024</v>
      </c>
      <c r="Z11" s="419">
        <v>2025</v>
      </c>
      <c r="AA11" s="419">
        <v>2026</v>
      </c>
      <c r="AB11" s="422">
        <v>2027</v>
      </c>
    </row>
    <row r="12" spans="1:28" x14ac:dyDescent="0.25">
      <c r="B12" s="418" t="s">
        <v>98</v>
      </c>
      <c r="C12" s="419"/>
      <c r="D12" s="419"/>
      <c r="E12" s="419"/>
      <c r="F12" s="419"/>
      <c r="G12" s="420"/>
      <c r="I12" s="421" t="s">
        <v>98</v>
      </c>
      <c r="J12" s="419"/>
      <c r="K12" s="419"/>
      <c r="L12" s="419"/>
      <c r="M12" s="419"/>
      <c r="N12" s="422"/>
      <c r="P12" s="418" t="s">
        <v>98</v>
      </c>
      <c r="Q12" s="419"/>
      <c r="R12" s="419"/>
      <c r="S12" s="419"/>
      <c r="T12" s="419"/>
      <c r="U12" s="420"/>
      <c r="W12" s="421" t="s">
        <v>98</v>
      </c>
      <c r="X12" s="419"/>
      <c r="Y12" s="419"/>
      <c r="Z12" s="419"/>
      <c r="AA12" s="419"/>
      <c r="AB12" s="422"/>
    </row>
    <row r="13" spans="1:28" x14ac:dyDescent="0.25">
      <c r="B13" s="418">
        <v>2021</v>
      </c>
      <c r="C13" s="423" t="s">
        <v>404</v>
      </c>
      <c r="D13" s="423" t="s">
        <v>404</v>
      </c>
      <c r="E13" s="423" t="s">
        <v>404</v>
      </c>
      <c r="F13" s="423" t="s">
        <v>404</v>
      </c>
      <c r="G13" s="424" t="s">
        <v>404</v>
      </c>
      <c r="I13" s="421">
        <v>2021</v>
      </c>
      <c r="J13" s="423">
        <v>5.0700000000000002E-2</v>
      </c>
      <c r="K13" s="423">
        <v>5.0700000000000002E-2</v>
      </c>
      <c r="L13" s="423">
        <v>5.0700000000000002E-2</v>
      </c>
      <c r="M13" s="423">
        <v>5.0700000000000002E-2</v>
      </c>
      <c r="N13" s="425">
        <v>5.0700000000000002E-2</v>
      </c>
      <c r="P13" s="418">
        <v>2021</v>
      </c>
      <c r="Q13" s="423" t="s">
        <v>404</v>
      </c>
      <c r="R13" s="423" t="s">
        <v>404</v>
      </c>
      <c r="S13" s="423" t="s">
        <v>404</v>
      </c>
      <c r="T13" s="423" t="s">
        <v>404</v>
      </c>
      <c r="U13" s="424" t="s">
        <v>404</v>
      </c>
      <c r="W13" s="421">
        <v>2021</v>
      </c>
      <c r="X13" s="423">
        <v>5.0700000000000002E-2</v>
      </c>
      <c r="Y13" s="423">
        <v>5.0700000000000002E-2</v>
      </c>
      <c r="Z13" s="423">
        <v>5.0700000000000002E-2</v>
      </c>
      <c r="AA13" s="423">
        <v>5.0700000000000002E-2</v>
      </c>
      <c r="AB13" s="425">
        <v>5.0700000000000002E-2</v>
      </c>
    </row>
    <row r="14" spans="1:28" x14ac:dyDescent="0.25">
      <c r="B14" s="418">
        <v>2022</v>
      </c>
      <c r="C14" s="423" t="s">
        <v>404</v>
      </c>
      <c r="D14" s="423" t="s">
        <v>404</v>
      </c>
      <c r="E14" s="423" t="s">
        <v>404</v>
      </c>
      <c r="F14" s="423" t="s">
        <v>404</v>
      </c>
      <c r="G14" s="424" t="s">
        <v>404</v>
      </c>
      <c r="I14" s="421">
        <v>2022</v>
      </c>
      <c r="J14" s="423">
        <v>5.0700000000000002E-2</v>
      </c>
      <c r="K14" s="423">
        <v>5.0700000000000002E-2</v>
      </c>
      <c r="L14" s="423">
        <v>5.0700000000000002E-2</v>
      </c>
      <c r="M14" s="423">
        <v>5.0700000000000002E-2</v>
      </c>
      <c r="N14" s="425">
        <v>5.0700000000000002E-2</v>
      </c>
      <c r="P14" s="418">
        <v>2022</v>
      </c>
      <c r="Q14" s="423" t="s">
        <v>404</v>
      </c>
      <c r="R14" s="423" t="s">
        <v>404</v>
      </c>
      <c r="S14" s="423" t="s">
        <v>404</v>
      </c>
      <c r="T14" s="423" t="s">
        <v>404</v>
      </c>
      <c r="U14" s="424" t="s">
        <v>404</v>
      </c>
      <c r="W14" s="421">
        <v>2022</v>
      </c>
      <c r="X14" s="423">
        <v>5.0700000000000002E-2</v>
      </c>
      <c r="Y14" s="423">
        <v>5.0700000000000002E-2</v>
      </c>
      <c r="Z14" s="423">
        <v>5.0700000000000002E-2</v>
      </c>
      <c r="AA14" s="423">
        <v>5.0700000000000002E-2</v>
      </c>
      <c r="AB14" s="425">
        <v>5.0700000000000002E-2</v>
      </c>
    </row>
    <row r="15" spans="1:28" x14ac:dyDescent="0.25">
      <c r="B15" s="418">
        <v>2023</v>
      </c>
      <c r="C15" s="423" t="s">
        <v>404</v>
      </c>
      <c r="D15" s="423" t="s">
        <v>404</v>
      </c>
      <c r="E15" s="423" t="s">
        <v>404</v>
      </c>
      <c r="F15" s="423" t="s">
        <v>404</v>
      </c>
      <c r="G15" s="424" t="s">
        <v>404</v>
      </c>
      <c r="I15" s="421">
        <v>2023</v>
      </c>
      <c r="J15" s="423">
        <v>5.0700000000000002E-2</v>
      </c>
      <c r="K15" s="423">
        <v>5.0700000000000002E-2</v>
      </c>
      <c r="L15" s="423">
        <v>5.0700000000000002E-2</v>
      </c>
      <c r="M15" s="423">
        <v>5.0700000000000002E-2</v>
      </c>
      <c r="N15" s="425">
        <v>5.0700000000000002E-2</v>
      </c>
      <c r="P15" s="418">
        <v>2023</v>
      </c>
      <c r="Q15" s="423" t="s">
        <v>404</v>
      </c>
      <c r="R15" s="423" t="s">
        <v>404</v>
      </c>
      <c r="S15" s="423" t="s">
        <v>404</v>
      </c>
      <c r="T15" s="423" t="s">
        <v>404</v>
      </c>
      <c r="U15" s="424" t="s">
        <v>404</v>
      </c>
      <c r="W15" s="421">
        <v>2023</v>
      </c>
      <c r="X15" s="423">
        <v>5.0700000000000002E-2</v>
      </c>
      <c r="Y15" s="423">
        <v>5.0700000000000002E-2</v>
      </c>
      <c r="Z15" s="423">
        <v>5.0700000000000002E-2</v>
      </c>
      <c r="AA15" s="423">
        <v>5.0700000000000002E-2</v>
      </c>
      <c r="AB15" s="425">
        <v>5.0700000000000002E-2</v>
      </c>
    </row>
    <row r="16" spans="1:28" x14ac:dyDescent="0.25">
      <c r="B16" s="418">
        <v>2024</v>
      </c>
      <c r="C16" s="426"/>
      <c r="D16" s="427" t="s">
        <v>405</v>
      </c>
      <c r="E16" s="427" t="s">
        <v>406</v>
      </c>
      <c r="F16" s="428" t="s">
        <v>407</v>
      </c>
      <c r="G16" s="429" t="s">
        <v>407</v>
      </c>
      <c r="I16" s="421">
        <v>2024</v>
      </c>
      <c r="J16" s="426"/>
      <c r="K16" s="427">
        <v>7.0999999999999994E-2</v>
      </c>
      <c r="L16" s="427">
        <v>6.9500000000000006E-2</v>
      </c>
      <c r="M16" s="430">
        <v>6.93E-2</v>
      </c>
      <c r="N16" s="431">
        <v>6.93E-2</v>
      </c>
      <c r="P16" s="418">
        <v>2024</v>
      </c>
      <c r="Q16" s="426"/>
      <c r="R16" s="427" t="s">
        <v>405</v>
      </c>
      <c r="S16" s="432" t="s">
        <v>406</v>
      </c>
      <c r="T16" s="432" t="s">
        <v>408</v>
      </c>
      <c r="U16" s="433" t="s">
        <v>409</v>
      </c>
      <c r="W16" s="421">
        <v>2024</v>
      </c>
      <c r="X16" s="426"/>
      <c r="Y16" s="427">
        <v>7.0999999999999994E-2</v>
      </c>
      <c r="Z16" s="427">
        <v>6.9500000000000006E-2</v>
      </c>
      <c r="AA16" s="430">
        <v>6.93E-2</v>
      </c>
      <c r="AB16" s="434" t="s">
        <v>409</v>
      </c>
    </row>
    <row r="17" spans="2:28" x14ac:dyDescent="0.25">
      <c r="B17" s="418">
        <v>2025</v>
      </c>
      <c r="C17" s="435"/>
      <c r="D17" s="435"/>
      <c r="E17" s="432" t="s">
        <v>406</v>
      </c>
      <c r="F17" s="432" t="s">
        <v>408</v>
      </c>
      <c r="G17" s="429" t="s">
        <v>410</v>
      </c>
      <c r="I17" s="421">
        <v>2025</v>
      </c>
      <c r="J17" s="435"/>
      <c r="K17" s="435"/>
      <c r="L17" s="427">
        <v>6.9500000000000006E-2</v>
      </c>
      <c r="M17" s="427">
        <v>7.0000000000000007E-2</v>
      </c>
      <c r="N17" s="436" t="s">
        <v>410</v>
      </c>
      <c r="P17" s="418">
        <v>2025</v>
      </c>
      <c r="Q17" s="435"/>
      <c r="R17" s="435"/>
      <c r="S17" s="432" t="s">
        <v>406</v>
      </c>
      <c r="T17" s="432" t="s">
        <v>408</v>
      </c>
      <c r="U17" s="433" t="s">
        <v>409</v>
      </c>
      <c r="W17" s="421">
        <v>2025</v>
      </c>
      <c r="X17" s="435"/>
      <c r="Y17" s="435"/>
      <c r="Z17" s="427">
        <v>6.9500000000000006E-2</v>
      </c>
      <c r="AA17" s="427">
        <v>7.0000000000000007E-2</v>
      </c>
      <c r="AB17" s="434" t="s">
        <v>409</v>
      </c>
    </row>
    <row r="18" spans="2:28" x14ac:dyDescent="0.25">
      <c r="B18" s="418">
        <v>2026</v>
      </c>
      <c r="C18" s="435"/>
      <c r="D18" s="435"/>
      <c r="E18" s="435"/>
      <c r="F18" s="432" t="s">
        <v>408</v>
      </c>
      <c r="G18" s="433" t="s">
        <v>409</v>
      </c>
      <c r="I18" s="421">
        <v>2026</v>
      </c>
      <c r="J18" s="435"/>
      <c r="K18" s="435"/>
      <c r="L18" s="435"/>
      <c r="M18" s="427">
        <v>7.0000000000000007E-2</v>
      </c>
      <c r="N18" s="434" t="s">
        <v>409</v>
      </c>
      <c r="P18" s="418">
        <v>2026</v>
      </c>
      <c r="Q18" s="435"/>
      <c r="R18" s="435"/>
      <c r="S18" s="435"/>
      <c r="T18" s="432" t="s">
        <v>408</v>
      </c>
      <c r="U18" s="433" t="s">
        <v>409</v>
      </c>
      <c r="W18" s="421">
        <v>2026</v>
      </c>
      <c r="X18" s="435"/>
      <c r="Y18" s="435"/>
      <c r="Z18" s="435"/>
      <c r="AA18" s="427">
        <v>7.0000000000000007E-2</v>
      </c>
      <c r="AB18" s="434" t="s">
        <v>409</v>
      </c>
    </row>
    <row r="19" spans="2:28" x14ac:dyDescent="0.25">
      <c r="B19" s="437">
        <v>2027</v>
      </c>
      <c r="C19" s="438"/>
      <c r="D19" s="438"/>
      <c r="E19" s="438"/>
      <c r="F19" s="438"/>
      <c r="G19" s="439" t="s">
        <v>409</v>
      </c>
      <c r="I19" s="440">
        <v>2027</v>
      </c>
      <c r="J19" s="438"/>
      <c r="K19" s="438"/>
      <c r="L19" s="438"/>
      <c r="M19" s="438"/>
      <c r="N19" s="441" t="s">
        <v>409</v>
      </c>
      <c r="P19" s="437">
        <v>2027</v>
      </c>
      <c r="Q19" s="438"/>
      <c r="R19" s="438"/>
      <c r="S19" s="438"/>
      <c r="T19" s="438"/>
      <c r="U19" s="439" t="s">
        <v>409</v>
      </c>
      <c r="W19" s="440">
        <v>2027</v>
      </c>
      <c r="X19" s="438"/>
      <c r="Y19" s="438"/>
      <c r="Z19" s="438"/>
      <c r="AA19" s="438"/>
      <c r="AB19" s="441" t="s">
        <v>409</v>
      </c>
    </row>
    <row r="20" spans="2:28" x14ac:dyDescent="0.25">
      <c r="B20" s="442"/>
      <c r="N20" s="443"/>
      <c r="P20" s="442"/>
      <c r="AB20" s="443"/>
    </row>
    <row r="21" spans="2:28" x14ac:dyDescent="0.25">
      <c r="B21" s="442"/>
      <c r="N21" s="443"/>
      <c r="P21" s="442"/>
      <c r="AB21" s="443"/>
    </row>
    <row r="22" spans="2:28" ht="20.25" thickBot="1" x14ac:dyDescent="0.35">
      <c r="B22" s="410" t="s">
        <v>411</v>
      </c>
      <c r="C22" s="411"/>
      <c r="D22" s="411" t="s">
        <v>412</v>
      </c>
      <c r="E22" s="411"/>
      <c r="F22" s="411"/>
      <c r="G22" s="411"/>
      <c r="H22" s="411"/>
      <c r="I22" s="411" t="s">
        <v>411</v>
      </c>
      <c r="J22" s="411"/>
      <c r="K22" s="411" t="s">
        <v>412</v>
      </c>
      <c r="L22" s="411"/>
      <c r="M22" s="411"/>
      <c r="N22" s="412"/>
      <c r="P22" s="410" t="s">
        <v>411</v>
      </c>
      <c r="Q22" s="411"/>
      <c r="R22" s="411" t="s">
        <v>412</v>
      </c>
      <c r="S22" s="411"/>
      <c r="T22" s="411"/>
      <c r="U22" s="411"/>
      <c r="V22" s="411"/>
      <c r="W22" s="411" t="s">
        <v>411</v>
      </c>
      <c r="X22" s="411"/>
      <c r="Y22" s="411" t="s">
        <v>412</v>
      </c>
      <c r="Z22" s="411"/>
      <c r="AA22" s="411"/>
      <c r="AB22" s="412"/>
    </row>
    <row r="23" spans="2:28" ht="15.75" thickTop="1" x14ac:dyDescent="0.25">
      <c r="B23" s="413" t="s">
        <v>402</v>
      </c>
      <c r="C23" s="414">
        <v>44742</v>
      </c>
      <c r="D23" s="414">
        <v>45107</v>
      </c>
      <c r="E23" s="414">
        <v>45473</v>
      </c>
      <c r="F23" s="414">
        <v>45838</v>
      </c>
      <c r="G23" s="415">
        <v>46203</v>
      </c>
      <c r="I23" s="416" t="s">
        <v>402</v>
      </c>
      <c r="J23" s="414">
        <v>44742</v>
      </c>
      <c r="K23" s="414">
        <v>45107</v>
      </c>
      <c r="L23" s="414">
        <v>45473</v>
      </c>
      <c r="M23" s="414">
        <v>45838</v>
      </c>
      <c r="N23" s="417">
        <v>46203</v>
      </c>
      <c r="P23" s="413" t="s">
        <v>402</v>
      </c>
      <c r="Q23" s="414">
        <v>44742</v>
      </c>
      <c r="R23" s="414">
        <v>45107</v>
      </c>
      <c r="S23" s="414">
        <v>45473</v>
      </c>
      <c r="T23" s="414">
        <v>45838</v>
      </c>
      <c r="U23" s="415">
        <v>46203</v>
      </c>
      <c r="W23" s="416" t="s">
        <v>402</v>
      </c>
      <c r="X23" s="414">
        <v>44742</v>
      </c>
      <c r="Y23" s="414">
        <v>45107</v>
      </c>
      <c r="Z23" s="414">
        <v>45473</v>
      </c>
      <c r="AA23" s="414">
        <v>45838</v>
      </c>
      <c r="AB23" s="417">
        <v>46203</v>
      </c>
    </row>
    <row r="24" spans="2:28" x14ac:dyDescent="0.25">
      <c r="B24" s="418" t="s">
        <v>403</v>
      </c>
      <c r="C24" s="419">
        <v>2023</v>
      </c>
      <c r="D24" s="419">
        <v>2024</v>
      </c>
      <c r="E24" s="419">
        <v>2025</v>
      </c>
      <c r="F24" s="419">
        <v>2026</v>
      </c>
      <c r="G24" s="420">
        <v>2027</v>
      </c>
      <c r="I24" s="421" t="s">
        <v>403</v>
      </c>
      <c r="J24" s="419">
        <v>2023</v>
      </c>
      <c r="K24" s="419">
        <v>2024</v>
      </c>
      <c r="L24" s="419">
        <v>2025</v>
      </c>
      <c r="M24" s="419">
        <v>2026</v>
      </c>
      <c r="N24" s="422">
        <v>2027</v>
      </c>
      <c r="P24" s="418" t="s">
        <v>403</v>
      </c>
      <c r="Q24" s="419">
        <v>2023</v>
      </c>
      <c r="R24" s="419">
        <v>2024</v>
      </c>
      <c r="S24" s="419">
        <v>2025</v>
      </c>
      <c r="T24" s="419">
        <v>2026</v>
      </c>
      <c r="U24" s="420">
        <v>2027</v>
      </c>
      <c r="W24" s="421" t="s">
        <v>403</v>
      </c>
      <c r="X24" s="419">
        <v>2023</v>
      </c>
      <c r="Y24" s="419">
        <v>2024</v>
      </c>
      <c r="Z24" s="419">
        <v>2025</v>
      </c>
      <c r="AA24" s="419">
        <v>2026</v>
      </c>
      <c r="AB24" s="422">
        <v>2027</v>
      </c>
    </row>
    <row r="25" spans="2:28" x14ac:dyDescent="0.25">
      <c r="B25" s="418" t="s">
        <v>98</v>
      </c>
      <c r="C25" s="419"/>
      <c r="D25" s="419"/>
      <c r="E25" s="419"/>
      <c r="F25" s="419"/>
      <c r="G25" s="420"/>
      <c r="I25" s="421" t="s">
        <v>98</v>
      </c>
      <c r="J25" s="419"/>
      <c r="K25" s="419"/>
      <c r="L25" s="419"/>
      <c r="M25" s="419"/>
      <c r="N25" s="422"/>
      <c r="P25" s="418" t="s">
        <v>98</v>
      </c>
      <c r="Q25" s="419"/>
      <c r="R25" s="419"/>
      <c r="S25" s="419"/>
      <c r="T25" s="419"/>
      <c r="U25" s="420"/>
      <c r="W25" s="421" t="s">
        <v>98</v>
      </c>
      <c r="X25" s="419"/>
      <c r="Y25" s="419"/>
      <c r="Z25" s="419"/>
      <c r="AA25" s="419"/>
      <c r="AB25" s="422"/>
    </row>
    <row r="26" spans="2:28" x14ac:dyDescent="0.25">
      <c r="B26" s="418">
        <v>2021</v>
      </c>
      <c r="C26" s="430" t="s">
        <v>413</v>
      </c>
      <c r="D26" s="430" t="s">
        <v>413</v>
      </c>
      <c r="E26" s="430" t="s">
        <v>413</v>
      </c>
      <c r="F26" s="430" t="s">
        <v>413</v>
      </c>
      <c r="G26" s="444" t="s">
        <v>413</v>
      </c>
      <c r="I26" s="421">
        <v>2021</v>
      </c>
      <c r="J26" s="430">
        <v>1.09E-2</v>
      </c>
      <c r="K26" s="430">
        <v>1.09E-2</v>
      </c>
      <c r="L26" s="430">
        <v>1.09E-2</v>
      </c>
      <c r="M26" s="430">
        <v>1.09E-2</v>
      </c>
      <c r="N26" s="445">
        <v>1.09E-2</v>
      </c>
      <c r="P26" s="418">
        <v>2021</v>
      </c>
      <c r="Q26" s="446" t="s">
        <v>414</v>
      </c>
      <c r="R26" s="427" t="s">
        <v>405</v>
      </c>
      <c r="S26" s="432" t="s">
        <v>406</v>
      </c>
      <c r="T26" s="432" t="s">
        <v>408</v>
      </c>
      <c r="U26" s="433" t="s">
        <v>409</v>
      </c>
      <c r="W26" s="421">
        <v>2021</v>
      </c>
      <c r="X26" s="446">
        <v>1.6500000000000001E-2</v>
      </c>
      <c r="Y26" s="427">
        <v>4.1700000000000001E-2</v>
      </c>
      <c r="Z26" s="427">
        <v>3.8699999999999998E-2</v>
      </c>
      <c r="AA26" s="427">
        <v>3.78E-2</v>
      </c>
      <c r="AB26" s="434" t="s">
        <v>409</v>
      </c>
    </row>
    <row r="27" spans="2:28" x14ac:dyDescent="0.25">
      <c r="B27" s="418">
        <v>2022</v>
      </c>
      <c r="C27" s="446" t="s">
        <v>414</v>
      </c>
      <c r="D27" s="430" t="s">
        <v>415</v>
      </c>
      <c r="E27" s="430" t="s">
        <v>415</v>
      </c>
      <c r="F27" s="430" t="s">
        <v>415</v>
      </c>
      <c r="G27" s="444" t="s">
        <v>415</v>
      </c>
      <c r="I27" s="421">
        <v>2022</v>
      </c>
      <c r="J27" s="446">
        <v>1.6500000000000001E-2</v>
      </c>
      <c r="K27" s="430">
        <v>2.9100000000000001E-2</v>
      </c>
      <c r="L27" s="430">
        <v>2.9100000000000001E-2</v>
      </c>
      <c r="M27" s="430">
        <v>2.9100000000000001E-2</v>
      </c>
      <c r="N27" s="445">
        <v>2.9100000000000001E-2</v>
      </c>
      <c r="P27" s="418">
        <v>2022</v>
      </c>
      <c r="Q27" s="446" t="s">
        <v>414</v>
      </c>
      <c r="R27" s="427" t="s">
        <v>405</v>
      </c>
      <c r="S27" s="432" t="s">
        <v>406</v>
      </c>
      <c r="T27" s="432" t="s">
        <v>408</v>
      </c>
      <c r="U27" s="433" t="s">
        <v>409</v>
      </c>
      <c r="W27" s="421">
        <v>2022</v>
      </c>
      <c r="X27" s="446">
        <v>1.6500000000000001E-2</v>
      </c>
      <c r="Y27" s="427">
        <v>4.1700000000000001E-2</v>
      </c>
      <c r="Z27" s="427">
        <v>3.8699999999999998E-2</v>
      </c>
      <c r="AA27" s="427">
        <v>3.78E-2</v>
      </c>
      <c r="AB27" s="434" t="s">
        <v>409</v>
      </c>
    </row>
    <row r="28" spans="2:28" x14ac:dyDescent="0.25">
      <c r="B28" s="418">
        <v>2023</v>
      </c>
      <c r="C28" s="446" t="s">
        <v>414</v>
      </c>
      <c r="D28" s="446" t="s">
        <v>405</v>
      </c>
      <c r="E28" s="430" t="s">
        <v>416</v>
      </c>
      <c r="F28" s="430" t="s">
        <v>416</v>
      </c>
      <c r="G28" s="444" t="s">
        <v>416</v>
      </c>
      <c r="I28" s="421">
        <v>2023</v>
      </c>
      <c r="J28" s="446">
        <v>1.6500000000000001E-2</v>
      </c>
      <c r="K28" s="427">
        <v>4.1700000000000001E-2</v>
      </c>
      <c r="L28" s="430">
        <v>4.3799999999999999E-2</v>
      </c>
      <c r="M28" s="430">
        <v>4.3799999999999999E-2</v>
      </c>
      <c r="N28" s="445">
        <v>4.3799999999999999E-2</v>
      </c>
      <c r="P28" s="418">
        <v>2023</v>
      </c>
      <c r="Q28" s="446" t="s">
        <v>414</v>
      </c>
      <c r="R28" s="427" t="s">
        <v>405</v>
      </c>
      <c r="S28" s="432" t="s">
        <v>406</v>
      </c>
      <c r="T28" s="432" t="s">
        <v>408</v>
      </c>
      <c r="U28" s="433" t="s">
        <v>409</v>
      </c>
      <c r="W28" s="421">
        <v>2023</v>
      </c>
      <c r="X28" s="446">
        <v>1.6500000000000001E-2</v>
      </c>
      <c r="Y28" s="427">
        <v>4.1700000000000001E-2</v>
      </c>
      <c r="Z28" s="427">
        <v>3.8699999999999998E-2</v>
      </c>
      <c r="AA28" s="427">
        <v>3.78E-2</v>
      </c>
      <c r="AB28" s="434" t="s">
        <v>409</v>
      </c>
    </row>
    <row r="29" spans="2:28" x14ac:dyDescent="0.25">
      <c r="B29" s="418">
        <v>2024</v>
      </c>
      <c r="C29" s="426"/>
      <c r="D29" s="427" t="s">
        <v>405</v>
      </c>
      <c r="E29" s="427" t="s">
        <v>406</v>
      </c>
      <c r="F29" s="428" t="s">
        <v>407</v>
      </c>
      <c r="G29" s="429" t="s">
        <v>407</v>
      </c>
      <c r="I29" s="421">
        <v>2024</v>
      </c>
      <c r="J29" s="426"/>
      <c r="K29" s="427">
        <v>4.1700000000000001E-2</v>
      </c>
      <c r="L29" s="427">
        <v>3.8699999999999998E-2</v>
      </c>
      <c r="M29" s="430">
        <v>3.8699999999999998E-2</v>
      </c>
      <c r="N29" s="436">
        <v>3.8699999999999998E-2</v>
      </c>
      <c r="P29" s="418">
        <v>2024</v>
      </c>
      <c r="Q29" s="426"/>
      <c r="R29" s="427" t="s">
        <v>405</v>
      </c>
      <c r="S29" s="432" t="s">
        <v>406</v>
      </c>
      <c r="T29" s="432" t="s">
        <v>408</v>
      </c>
      <c r="U29" s="433" t="s">
        <v>409</v>
      </c>
      <c r="W29" s="421">
        <v>2024</v>
      </c>
      <c r="X29" s="426"/>
      <c r="Y29" s="427">
        <v>4.1700000000000001E-2</v>
      </c>
      <c r="Z29" s="427">
        <v>3.8699999999999998E-2</v>
      </c>
      <c r="AA29" s="427">
        <v>3.78E-2</v>
      </c>
      <c r="AB29" s="434" t="s">
        <v>409</v>
      </c>
    </row>
    <row r="30" spans="2:28" x14ac:dyDescent="0.25">
      <c r="B30" s="418">
        <v>2025</v>
      </c>
      <c r="C30" s="435"/>
      <c r="D30" s="435"/>
      <c r="E30" s="432" t="s">
        <v>406</v>
      </c>
      <c r="F30" s="432" t="s">
        <v>408</v>
      </c>
      <c r="G30" s="429" t="s">
        <v>410</v>
      </c>
      <c r="I30" s="421">
        <v>2025</v>
      </c>
      <c r="J30" s="435"/>
      <c r="K30" s="435"/>
      <c r="L30" s="427">
        <v>3.8699999999999998E-2</v>
      </c>
      <c r="M30" s="427">
        <v>3.78E-2</v>
      </c>
      <c r="N30" s="436" t="s">
        <v>410</v>
      </c>
      <c r="P30" s="418">
        <v>2025</v>
      </c>
      <c r="Q30" s="435"/>
      <c r="R30" s="435"/>
      <c r="S30" s="432" t="s">
        <v>406</v>
      </c>
      <c r="T30" s="432" t="s">
        <v>408</v>
      </c>
      <c r="U30" s="433" t="s">
        <v>409</v>
      </c>
      <c r="W30" s="421">
        <v>2025</v>
      </c>
      <c r="X30" s="435"/>
      <c r="Y30" s="435"/>
      <c r="Z30" s="427">
        <v>3.8699999999999998E-2</v>
      </c>
      <c r="AA30" s="427">
        <v>3.78E-2</v>
      </c>
      <c r="AB30" s="434" t="s">
        <v>409</v>
      </c>
    </row>
    <row r="31" spans="2:28" x14ac:dyDescent="0.25">
      <c r="B31" s="418">
        <v>2026</v>
      </c>
      <c r="C31" s="435"/>
      <c r="D31" s="435"/>
      <c r="E31" s="435"/>
      <c r="F31" s="432" t="s">
        <v>408</v>
      </c>
      <c r="G31" s="433" t="s">
        <v>409</v>
      </c>
      <c r="I31" s="421">
        <v>2026</v>
      </c>
      <c r="J31" s="435"/>
      <c r="K31" s="435"/>
      <c r="L31" s="435"/>
      <c r="M31" s="427">
        <v>3.78E-2</v>
      </c>
      <c r="N31" s="434" t="s">
        <v>409</v>
      </c>
      <c r="P31" s="418">
        <v>2026</v>
      </c>
      <c r="Q31" s="435"/>
      <c r="R31" s="435"/>
      <c r="S31" s="435"/>
      <c r="T31" s="432" t="s">
        <v>408</v>
      </c>
      <c r="U31" s="433" t="s">
        <v>409</v>
      </c>
      <c r="W31" s="421">
        <v>2026</v>
      </c>
      <c r="X31" s="435"/>
      <c r="Y31" s="435"/>
      <c r="Z31" s="435"/>
      <c r="AA31" s="427">
        <v>3.78E-2</v>
      </c>
      <c r="AB31" s="434" t="s">
        <v>409</v>
      </c>
    </row>
    <row r="32" spans="2:28" x14ac:dyDescent="0.25">
      <c r="B32" s="437">
        <v>2027</v>
      </c>
      <c r="C32" s="438"/>
      <c r="D32" s="438"/>
      <c r="E32" s="438"/>
      <c r="F32" s="438"/>
      <c r="G32" s="439" t="s">
        <v>409</v>
      </c>
      <c r="I32" s="440">
        <v>2027</v>
      </c>
      <c r="J32" s="438"/>
      <c r="K32" s="438"/>
      <c r="L32" s="438"/>
      <c r="M32" s="438"/>
      <c r="N32" s="441" t="s">
        <v>409</v>
      </c>
      <c r="P32" s="437">
        <v>2027</v>
      </c>
      <c r="Q32" s="438"/>
      <c r="R32" s="438"/>
      <c r="S32" s="438"/>
      <c r="T32" s="438"/>
      <c r="U32" s="439" t="s">
        <v>409</v>
      </c>
      <c r="W32" s="440">
        <v>2027</v>
      </c>
      <c r="X32" s="438"/>
      <c r="Y32" s="438"/>
      <c r="Z32" s="438"/>
      <c r="AA32" s="438"/>
      <c r="AB32" s="441" t="s">
        <v>409</v>
      </c>
    </row>
    <row r="33" spans="2:28" x14ac:dyDescent="0.25">
      <c r="B33" s="442"/>
      <c r="N33" s="443"/>
      <c r="P33" s="442"/>
      <c r="AB33" s="443"/>
    </row>
    <row r="34" spans="2:28" x14ac:dyDescent="0.25">
      <c r="B34" s="442"/>
      <c r="N34" s="443"/>
      <c r="P34" s="442"/>
      <c r="AB34" s="443"/>
    </row>
    <row r="35" spans="2:28" ht="20.25" thickBot="1" x14ac:dyDescent="0.35">
      <c r="B35" s="410" t="s">
        <v>309</v>
      </c>
      <c r="C35" s="411"/>
      <c r="D35" s="411" t="s">
        <v>412</v>
      </c>
      <c r="E35" s="411"/>
      <c r="F35" s="411"/>
      <c r="G35" s="411"/>
      <c r="H35" s="411"/>
      <c r="I35" s="411" t="s">
        <v>309</v>
      </c>
      <c r="J35" s="411"/>
      <c r="K35" s="411" t="s">
        <v>412</v>
      </c>
      <c r="L35" s="411"/>
      <c r="M35" s="411"/>
      <c r="N35" s="412"/>
      <c r="P35" s="410" t="s">
        <v>309</v>
      </c>
      <c r="Q35" s="411"/>
      <c r="R35" s="411" t="s">
        <v>412</v>
      </c>
      <c r="S35" s="411"/>
      <c r="T35" s="411"/>
      <c r="U35" s="411"/>
      <c r="V35" s="411"/>
      <c r="W35" s="411" t="s">
        <v>309</v>
      </c>
      <c r="X35" s="411"/>
      <c r="Y35" s="411" t="s">
        <v>412</v>
      </c>
      <c r="Z35" s="411"/>
      <c r="AA35" s="411"/>
      <c r="AB35" s="412"/>
    </row>
    <row r="36" spans="2:28" ht="15.75" thickTop="1" x14ac:dyDescent="0.25">
      <c r="B36" s="413" t="s">
        <v>402</v>
      </c>
      <c r="C36" s="414">
        <v>44742</v>
      </c>
      <c r="D36" s="414">
        <v>45107</v>
      </c>
      <c r="E36" s="414">
        <v>45473</v>
      </c>
      <c r="F36" s="414">
        <v>45838</v>
      </c>
      <c r="G36" s="415">
        <v>46203</v>
      </c>
      <c r="I36" s="416" t="s">
        <v>402</v>
      </c>
      <c r="J36" s="414">
        <v>44742</v>
      </c>
      <c r="K36" s="414">
        <v>45107</v>
      </c>
      <c r="L36" s="414">
        <v>45473</v>
      </c>
      <c r="M36" s="414">
        <v>45838</v>
      </c>
      <c r="N36" s="417">
        <v>46203</v>
      </c>
      <c r="P36" s="413" t="s">
        <v>402</v>
      </c>
      <c r="Q36" s="414">
        <v>44742</v>
      </c>
      <c r="R36" s="414">
        <v>45107</v>
      </c>
      <c r="S36" s="414">
        <v>45473</v>
      </c>
      <c r="T36" s="414">
        <v>45838</v>
      </c>
      <c r="U36" s="415">
        <v>46203</v>
      </c>
      <c r="W36" s="416" t="s">
        <v>402</v>
      </c>
      <c r="X36" s="414">
        <v>44742</v>
      </c>
      <c r="Y36" s="414">
        <v>45107</v>
      </c>
      <c r="Z36" s="414">
        <v>45473</v>
      </c>
      <c r="AA36" s="414">
        <v>45838</v>
      </c>
      <c r="AB36" s="417">
        <v>46203</v>
      </c>
    </row>
    <row r="37" spans="2:28" x14ac:dyDescent="0.25">
      <c r="B37" s="418" t="s">
        <v>403</v>
      </c>
      <c r="C37" s="419">
        <v>2023</v>
      </c>
      <c r="D37" s="419">
        <v>2024</v>
      </c>
      <c r="E37" s="419">
        <v>2025</v>
      </c>
      <c r="F37" s="419">
        <v>2026</v>
      </c>
      <c r="G37" s="420">
        <v>2027</v>
      </c>
      <c r="I37" s="421" t="s">
        <v>403</v>
      </c>
      <c r="J37" s="419">
        <v>2023</v>
      </c>
      <c r="K37" s="419">
        <v>2024</v>
      </c>
      <c r="L37" s="419">
        <v>2025</v>
      </c>
      <c r="M37" s="419">
        <v>2026</v>
      </c>
      <c r="N37" s="422">
        <v>2027</v>
      </c>
      <c r="P37" s="418" t="s">
        <v>403</v>
      </c>
      <c r="Q37" s="419">
        <v>2023</v>
      </c>
      <c r="R37" s="419">
        <v>2024</v>
      </c>
      <c r="S37" s="419">
        <v>2025</v>
      </c>
      <c r="T37" s="419">
        <v>2026</v>
      </c>
      <c r="U37" s="420">
        <v>2027</v>
      </c>
      <c r="W37" s="421" t="s">
        <v>403</v>
      </c>
      <c r="X37" s="419">
        <v>2023</v>
      </c>
      <c r="Y37" s="419">
        <v>2024</v>
      </c>
      <c r="Z37" s="419">
        <v>2025</v>
      </c>
      <c r="AA37" s="419">
        <v>2026</v>
      </c>
      <c r="AB37" s="422">
        <v>2027</v>
      </c>
    </row>
    <row r="38" spans="2:28" x14ac:dyDescent="0.25">
      <c r="B38" s="418" t="s">
        <v>98</v>
      </c>
      <c r="C38" s="419"/>
      <c r="D38" s="419"/>
      <c r="E38" s="419"/>
      <c r="F38" s="419"/>
      <c r="G38" s="420"/>
      <c r="I38" s="421" t="s">
        <v>98</v>
      </c>
      <c r="J38" s="419"/>
      <c r="K38" s="419"/>
      <c r="L38" s="419"/>
      <c r="M38" s="419"/>
      <c r="N38" s="422"/>
      <c r="P38" s="418" t="s">
        <v>98</v>
      </c>
      <c r="Q38" s="419"/>
      <c r="R38" s="419"/>
      <c r="S38" s="419"/>
      <c r="T38" s="419"/>
      <c r="U38" s="420"/>
      <c r="W38" s="421" t="s">
        <v>98</v>
      </c>
      <c r="X38" s="419"/>
      <c r="Y38" s="419"/>
      <c r="Z38" s="419"/>
      <c r="AA38" s="419"/>
      <c r="AB38" s="422"/>
    </row>
    <row r="39" spans="2:28" x14ac:dyDescent="0.25">
      <c r="B39" s="418">
        <v>2021</v>
      </c>
      <c r="C39" s="423" t="s">
        <v>417</v>
      </c>
      <c r="D39" s="423" t="s">
        <v>417</v>
      </c>
      <c r="E39" s="423" t="s">
        <v>417</v>
      </c>
      <c r="F39" s="423" t="s">
        <v>417</v>
      </c>
      <c r="G39" s="424" t="s">
        <v>417</v>
      </c>
      <c r="I39" s="421">
        <v>2021</v>
      </c>
      <c r="J39" s="423">
        <v>2.0299999999999999E-2</v>
      </c>
      <c r="K39" s="423">
        <v>2.0299999999999999E-2</v>
      </c>
      <c r="L39" s="423">
        <v>2.0299999999999999E-2</v>
      </c>
      <c r="M39" s="423">
        <v>2.0299999999999999E-2</v>
      </c>
      <c r="N39" s="425">
        <v>2.0299999999999999E-2</v>
      </c>
      <c r="P39" s="418">
        <v>2021</v>
      </c>
      <c r="Q39" s="423" t="s">
        <v>417</v>
      </c>
      <c r="R39" s="423" t="s">
        <v>417</v>
      </c>
      <c r="S39" s="423" t="s">
        <v>417</v>
      </c>
      <c r="T39" s="423" t="s">
        <v>417</v>
      </c>
      <c r="U39" s="424" t="s">
        <v>417</v>
      </c>
      <c r="W39" s="421">
        <v>2021</v>
      </c>
      <c r="X39" s="423">
        <v>2.0299999999999999E-2</v>
      </c>
      <c r="Y39" s="423">
        <v>2.0299999999999999E-2</v>
      </c>
      <c r="Z39" s="423">
        <v>2.0299999999999999E-2</v>
      </c>
      <c r="AA39" s="423">
        <v>2.0299999999999999E-2</v>
      </c>
      <c r="AB39" s="425">
        <v>2.0299999999999999E-2</v>
      </c>
    </row>
    <row r="40" spans="2:28" x14ac:dyDescent="0.25">
      <c r="B40" s="418">
        <v>2022</v>
      </c>
      <c r="C40" s="423" t="s">
        <v>417</v>
      </c>
      <c r="D40" s="423" t="s">
        <v>417</v>
      </c>
      <c r="E40" s="423" t="s">
        <v>417</v>
      </c>
      <c r="F40" s="423" t="s">
        <v>417</v>
      </c>
      <c r="G40" s="424" t="s">
        <v>417</v>
      </c>
      <c r="I40" s="421">
        <v>2022</v>
      </c>
      <c r="J40" s="423">
        <v>2.0299999999999999E-2</v>
      </c>
      <c r="K40" s="423">
        <v>2.0299999999999999E-2</v>
      </c>
      <c r="L40" s="423">
        <v>2.0299999999999999E-2</v>
      </c>
      <c r="M40" s="423">
        <v>2.0299999999999999E-2</v>
      </c>
      <c r="N40" s="425">
        <v>2.0299999999999999E-2</v>
      </c>
      <c r="P40" s="418">
        <v>2022</v>
      </c>
      <c r="Q40" s="423" t="s">
        <v>417</v>
      </c>
      <c r="R40" s="423" t="s">
        <v>417</v>
      </c>
      <c r="S40" s="423" t="s">
        <v>417</v>
      </c>
      <c r="T40" s="423" t="s">
        <v>417</v>
      </c>
      <c r="U40" s="424" t="s">
        <v>417</v>
      </c>
      <c r="W40" s="421">
        <v>2022</v>
      </c>
      <c r="X40" s="423">
        <v>2.0299999999999999E-2</v>
      </c>
      <c r="Y40" s="423">
        <v>2.0299999999999999E-2</v>
      </c>
      <c r="Z40" s="423">
        <v>2.0299999999999999E-2</v>
      </c>
      <c r="AA40" s="423">
        <v>2.0299999999999999E-2</v>
      </c>
      <c r="AB40" s="425">
        <v>2.0299999999999999E-2</v>
      </c>
    </row>
    <row r="41" spans="2:28" x14ac:dyDescent="0.25">
      <c r="B41" s="418">
        <v>2023</v>
      </c>
      <c r="C41" s="423" t="s">
        <v>417</v>
      </c>
      <c r="D41" s="423" t="s">
        <v>417</v>
      </c>
      <c r="E41" s="423" t="s">
        <v>417</v>
      </c>
      <c r="F41" s="423" t="s">
        <v>417</v>
      </c>
      <c r="G41" s="424" t="s">
        <v>417</v>
      </c>
      <c r="I41" s="421">
        <v>2023</v>
      </c>
      <c r="J41" s="423">
        <v>2.0299999999999999E-2</v>
      </c>
      <c r="K41" s="423">
        <v>2.0299999999999999E-2</v>
      </c>
      <c r="L41" s="423">
        <v>2.0299999999999999E-2</v>
      </c>
      <c r="M41" s="423">
        <v>2.0299999999999999E-2</v>
      </c>
      <c r="N41" s="425">
        <v>2.0299999999999999E-2</v>
      </c>
      <c r="P41" s="418">
        <v>2023</v>
      </c>
      <c r="Q41" s="423" t="s">
        <v>417</v>
      </c>
      <c r="R41" s="423" t="s">
        <v>417</v>
      </c>
      <c r="S41" s="423" t="s">
        <v>417</v>
      </c>
      <c r="T41" s="423" t="s">
        <v>417</v>
      </c>
      <c r="U41" s="424" t="s">
        <v>417</v>
      </c>
      <c r="W41" s="421">
        <v>2023</v>
      </c>
      <c r="X41" s="423">
        <v>2.0299999999999999E-2</v>
      </c>
      <c r="Y41" s="423">
        <v>2.0299999999999999E-2</v>
      </c>
      <c r="Z41" s="423">
        <v>2.0299999999999999E-2</v>
      </c>
      <c r="AA41" s="423">
        <v>2.0299999999999999E-2</v>
      </c>
      <c r="AB41" s="425">
        <v>2.0299999999999999E-2</v>
      </c>
    </row>
    <row r="42" spans="2:28" x14ac:dyDescent="0.25">
      <c r="B42" s="418">
        <v>2024</v>
      </c>
      <c r="C42" s="426"/>
      <c r="D42" s="427" t="s">
        <v>405</v>
      </c>
      <c r="E42" s="427" t="s">
        <v>406</v>
      </c>
      <c r="F42" s="428" t="s">
        <v>407</v>
      </c>
      <c r="G42" s="429" t="s">
        <v>407</v>
      </c>
      <c r="I42" s="421">
        <v>2024</v>
      </c>
      <c r="J42" s="426"/>
      <c r="K42" s="427">
        <v>4.1700000000000001E-2</v>
      </c>
      <c r="L42" s="427">
        <v>3.8699999999999998E-2</v>
      </c>
      <c r="M42" s="430">
        <v>3.8699999999999998E-2</v>
      </c>
      <c r="N42" s="436">
        <v>3.8699999999999998E-2</v>
      </c>
      <c r="P42" s="418">
        <v>2024</v>
      </c>
      <c r="Q42" s="426"/>
      <c r="R42" s="427" t="s">
        <v>405</v>
      </c>
      <c r="S42" s="432" t="s">
        <v>406</v>
      </c>
      <c r="T42" s="432" t="s">
        <v>408</v>
      </c>
      <c r="U42" s="433" t="s">
        <v>409</v>
      </c>
      <c r="W42" s="421">
        <v>2024</v>
      </c>
      <c r="X42" s="426"/>
      <c r="Y42" s="427">
        <v>4.1700000000000001E-2</v>
      </c>
      <c r="Z42" s="427">
        <v>3.8699999999999998E-2</v>
      </c>
      <c r="AA42" s="427">
        <v>3.78E-2</v>
      </c>
      <c r="AB42" s="434" t="s">
        <v>409</v>
      </c>
    </row>
    <row r="43" spans="2:28" x14ac:dyDescent="0.25">
      <c r="B43" s="418">
        <v>2025</v>
      </c>
      <c r="C43" s="435"/>
      <c r="D43" s="435"/>
      <c r="E43" s="432" t="s">
        <v>406</v>
      </c>
      <c r="F43" s="432" t="s">
        <v>408</v>
      </c>
      <c r="G43" s="429" t="s">
        <v>410</v>
      </c>
      <c r="I43" s="421">
        <v>2025</v>
      </c>
      <c r="J43" s="435"/>
      <c r="K43" s="435"/>
      <c r="L43" s="427">
        <v>3.8699999999999998E-2</v>
      </c>
      <c r="M43" s="427">
        <v>3.78E-2</v>
      </c>
      <c r="N43" s="436" t="s">
        <v>410</v>
      </c>
      <c r="P43" s="418">
        <v>2025</v>
      </c>
      <c r="Q43" s="435"/>
      <c r="R43" s="435"/>
      <c r="S43" s="432" t="s">
        <v>406</v>
      </c>
      <c r="T43" s="432" t="s">
        <v>408</v>
      </c>
      <c r="U43" s="433" t="s">
        <v>409</v>
      </c>
      <c r="W43" s="421">
        <v>2025</v>
      </c>
      <c r="X43" s="435"/>
      <c r="Y43" s="435"/>
      <c r="Z43" s="427">
        <v>3.8699999999999998E-2</v>
      </c>
      <c r="AA43" s="427">
        <v>3.78E-2</v>
      </c>
      <c r="AB43" s="434" t="s">
        <v>409</v>
      </c>
    </row>
    <row r="44" spans="2:28" x14ac:dyDescent="0.25">
      <c r="B44" s="418">
        <v>2026</v>
      </c>
      <c r="C44" s="435"/>
      <c r="D44" s="435"/>
      <c r="E44" s="435"/>
      <c r="F44" s="432" t="s">
        <v>408</v>
      </c>
      <c r="G44" s="433" t="s">
        <v>409</v>
      </c>
      <c r="I44" s="421">
        <v>2026</v>
      </c>
      <c r="J44" s="435"/>
      <c r="K44" s="435"/>
      <c r="L44" s="435"/>
      <c r="M44" s="427">
        <v>3.78E-2</v>
      </c>
      <c r="N44" s="434" t="s">
        <v>409</v>
      </c>
      <c r="P44" s="418">
        <v>2026</v>
      </c>
      <c r="Q44" s="435"/>
      <c r="R44" s="435"/>
      <c r="S44" s="435"/>
      <c r="T44" s="432" t="s">
        <v>408</v>
      </c>
      <c r="U44" s="433" t="s">
        <v>409</v>
      </c>
      <c r="W44" s="421">
        <v>2026</v>
      </c>
      <c r="X44" s="435"/>
      <c r="Y44" s="435"/>
      <c r="Z44" s="435"/>
      <c r="AA44" s="427">
        <v>3.78E-2</v>
      </c>
      <c r="AB44" s="434" t="s">
        <v>409</v>
      </c>
    </row>
    <row r="45" spans="2:28" ht="15.75" thickBot="1" x14ac:dyDescent="0.3">
      <c r="B45" s="447">
        <v>2027</v>
      </c>
      <c r="C45" s="448"/>
      <c r="D45" s="448"/>
      <c r="E45" s="448"/>
      <c r="F45" s="448"/>
      <c r="G45" s="449" t="s">
        <v>409</v>
      </c>
      <c r="H45" s="450"/>
      <c r="I45" s="451">
        <v>2027</v>
      </c>
      <c r="J45" s="448"/>
      <c r="K45" s="448"/>
      <c r="L45" s="448"/>
      <c r="M45" s="448"/>
      <c r="N45" s="452" t="s">
        <v>409</v>
      </c>
      <c r="P45" s="447">
        <v>2027</v>
      </c>
      <c r="Q45" s="448"/>
      <c r="R45" s="448"/>
      <c r="S45" s="448"/>
      <c r="T45" s="448"/>
      <c r="U45" s="449" t="s">
        <v>409</v>
      </c>
      <c r="V45" s="450"/>
      <c r="W45" s="451">
        <v>2027</v>
      </c>
      <c r="X45" s="448"/>
      <c r="Y45" s="448"/>
      <c r="Z45" s="448"/>
      <c r="AA45" s="448"/>
      <c r="AB45" s="452" t="s">
        <v>409</v>
      </c>
    </row>
    <row r="46" spans="2:28" x14ac:dyDescent="0.25">
      <c r="B46" s="453"/>
      <c r="C46" s="454"/>
      <c r="D46" s="454"/>
      <c r="E46" s="454"/>
      <c r="F46" s="454"/>
      <c r="G46" s="454"/>
      <c r="H46" s="454"/>
      <c r="I46" s="454"/>
      <c r="J46" s="454"/>
      <c r="K46" s="454"/>
      <c r="L46" s="454"/>
      <c r="M46" s="454"/>
      <c r="N46" s="455"/>
      <c r="P46" s="453"/>
      <c r="Q46" s="454"/>
      <c r="R46" s="454"/>
      <c r="S46" s="454"/>
      <c r="T46" s="454"/>
      <c r="U46" s="454"/>
      <c r="V46" s="454"/>
      <c r="W46" s="454"/>
      <c r="X46" s="454"/>
      <c r="Y46" s="454"/>
      <c r="Z46" s="454"/>
      <c r="AA46" s="454"/>
      <c r="AB46" s="455"/>
    </row>
    <row r="47" spans="2:28" x14ac:dyDescent="0.25">
      <c r="B47" s="442"/>
      <c r="N47" s="443"/>
      <c r="P47" s="442"/>
      <c r="AB47" s="443"/>
    </row>
    <row r="48" spans="2:28" ht="20.25" thickBot="1" x14ac:dyDescent="0.35">
      <c r="B48" s="442"/>
      <c r="I48" s="411" t="s">
        <v>411</v>
      </c>
      <c r="J48" s="411"/>
      <c r="K48" s="411" t="s">
        <v>418</v>
      </c>
      <c r="L48" s="411"/>
      <c r="M48" s="411"/>
      <c r="N48" s="412"/>
      <c r="P48" s="442"/>
      <c r="W48" s="411" t="s">
        <v>411</v>
      </c>
      <c r="X48" s="411"/>
      <c r="Y48" s="411" t="s">
        <v>418</v>
      </c>
      <c r="Z48" s="411"/>
      <c r="AA48" s="411"/>
      <c r="AB48" s="412"/>
    </row>
    <row r="49" spans="2:28" ht="15.75" thickTop="1" x14ac:dyDescent="0.25">
      <c r="B49" s="442"/>
      <c r="I49" s="416" t="s">
        <v>402</v>
      </c>
      <c r="J49" s="414">
        <v>44742</v>
      </c>
      <c r="K49" s="414">
        <v>45107</v>
      </c>
      <c r="L49" s="414">
        <v>45473</v>
      </c>
      <c r="M49" s="414">
        <v>45838</v>
      </c>
      <c r="N49" s="417">
        <v>46203</v>
      </c>
      <c r="P49" s="442"/>
      <c r="W49" s="416" t="s">
        <v>402</v>
      </c>
      <c r="X49" s="414">
        <v>44742</v>
      </c>
      <c r="Y49" s="414">
        <v>45107</v>
      </c>
      <c r="Z49" s="414">
        <v>45473</v>
      </c>
      <c r="AA49" s="414">
        <v>45838</v>
      </c>
      <c r="AB49" s="417">
        <v>46203</v>
      </c>
    </row>
    <row r="50" spans="2:28" x14ac:dyDescent="0.25">
      <c r="B50" s="442"/>
      <c r="I50" s="421" t="s">
        <v>403</v>
      </c>
      <c r="J50" s="419">
        <v>2023</v>
      </c>
      <c r="K50" s="419">
        <v>2024</v>
      </c>
      <c r="L50" s="419">
        <v>2025</v>
      </c>
      <c r="M50" s="419">
        <v>2026</v>
      </c>
      <c r="N50" s="422">
        <v>2027</v>
      </c>
      <c r="P50" s="442"/>
      <c r="W50" s="421" t="s">
        <v>403</v>
      </c>
      <c r="X50" s="419">
        <v>2023</v>
      </c>
      <c r="Y50" s="419">
        <v>2024</v>
      </c>
      <c r="Z50" s="419">
        <v>2025</v>
      </c>
      <c r="AA50" s="419">
        <v>2026</v>
      </c>
      <c r="AB50" s="422">
        <v>2027</v>
      </c>
    </row>
    <row r="51" spans="2:28" x14ac:dyDescent="0.25">
      <c r="B51" s="442"/>
      <c r="I51" s="421" t="s">
        <v>98</v>
      </c>
      <c r="J51" s="419"/>
      <c r="K51" s="419"/>
      <c r="L51" s="419"/>
      <c r="M51" s="419"/>
      <c r="N51" s="422"/>
      <c r="P51" s="442"/>
      <c r="W51" s="421" t="s">
        <v>98</v>
      </c>
      <c r="X51" s="419"/>
      <c r="Y51" s="419"/>
      <c r="Z51" s="456"/>
      <c r="AA51" s="419"/>
      <c r="AB51" s="422"/>
    </row>
    <row r="52" spans="2:28" x14ac:dyDescent="0.25">
      <c r="B52" s="442"/>
      <c r="I52" s="421">
        <v>2021</v>
      </c>
      <c r="J52" s="430">
        <v>2.6800000000000001E-2</v>
      </c>
      <c r="K52" s="430">
        <v>2.6800000000000001E-2</v>
      </c>
      <c r="L52" s="430">
        <v>2.6800000000000001E-2</v>
      </c>
      <c r="M52" s="430">
        <v>2.6800000000000001E-2</v>
      </c>
      <c r="N52" s="445">
        <v>2.6800000000000001E-2</v>
      </c>
      <c r="P52" s="442"/>
      <c r="T52" s="457"/>
      <c r="W52" s="421">
        <v>2021</v>
      </c>
      <c r="X52" s="446">
        <v>3.0200000000000001E-2</v>
      </c>
      <c r="Y52" s="427">
        <v>4.53E-2</v>
      </c>
      <c r="Z52" s="427">
        <v>4.3499999999999997E-2</v>
      </c>
      <c r="AA52" s="427">
        <v>4.2999999999999997E-2</v>
      </c>
      <c r="AB52" s="434" t="s">
        <v>419</v>
      </c>
    </row>
    <row r="53" spans="2:28" x14ac:dyDescent="0.25">
      <c r="B53" s="442"/>
      <c r="I53" s="421">
        <v>2022</v>
      </c>
      <c r="J53" s="446">
        <v>3.0200000000000001E-2</v>
      </c>
      <c r="K53" s="430">
        <v>3.7699999999999997E-2</v>
      </c>
      <c r="L53" s="430">
        <v>3.7699999999999997E-2</v>
      </c>
      <c r="M53" s="430">
        <v>3.7699999999999997E-2</v>
      </c>
      <c r="N53" s="445">
        <v>3.7699999999999997E-2</v>
      </c>
      <c r="P53" s="442"/>
      <c r="W53" s="421">
        <v>2022</v>
      </c>
      <c r="X53" s="446">
        <v>3.0200000000000001E-2</v>
      </c>
      <c r="Y53" s="427">
        <v>4.53E-2</v>
      </c>
      <c r="Z53" s="427">
        <v>4.3499999999999997E-2</v>
      </c>
      <c r="AA53" s="427">
        <v>4.2999999999999997E-2</v>
      </c>
      <c r="AB53" s="434" t="s">
        <v>419</v>
      </c>
    </row>
    <row r="54" spans="2:28" x14ac:dyDescent="0.25">
      <c r="B54" s="442"/>
      <c r="I54" s="421">
        <v>2023</v>
      </c>
      <c r="J54" s="446">
        <v>3.0200000000000001E-2</v>
      </c>
      <c r="K54" s="446">
        <v>4.53E-2</v>
      </c>
      <c r="L54" s="430">
        <v>4.6600000000000003E-2</v>
      </c>
      <c r="M54" s="430">
        <v>4.6600000000000003E-2</v>
      </c>
      <c r="N54" s="445">
        <v>4.6600000000000003E-2</v>
      </c>
      <c r="P54" s="442"/>
      <c r="W54" s="421">
        <v>2023</v>
      </c>
      <c r="X54" s="446">
        <v>3.0200000000000001E-2</v>
      </c>
      <c r="Y54" s="427">
        <v>4.53E-2</v>
      </c>
      <c r="Z54" s="427">
        <v>4.3499999999999997E-2</v>
      </c>
      <c r="AA54" s="427">
        <v>4.2999999999999997E-2</v>
      </c>
      <c r="AB54" s="434" t="s">
        <v>419</v>
      </c>
    </row>
    <row r="55" spans="2:28" x14ac:dyDescent="0.25">
      <c r="B55" s="442"/>
      <c r="I55" s="421">
        <v>2024</v>
      </c>
      <c r="J55" s="426"/>
      <c r="K55" s="427">
        <v>5.3400000000000003E-2</v>
      </c>
      <c r="L55" s="427">
        <v>5.0999999999999997E-2</v>
      </c>
      <c r="M55" s="430">
        <v>5.0900000000000001E-2</v>
      </c>
      <c r="N55" s="431">
        <v>5.0900000000000001E-2</v>
      </c>
      <c r="P55" s="442"/>
      <c r="W55" s="421">
        <v>2024</v>
      </c>
      <c r="X55" s="426"/>
      <c r="Y55" s="427">
        <v>5.3400000000000003E-2</v>
      </c>
      <c r="Z55" s="427">
        <v>5.0999999999999997E-2</v>
      </c>
      <c r="AA55" s="430">
        <v>5.0900000000000001E-2</v>
      </c>
      <c r="AB55" s="434" t="s">
        <v>419</v>
      </c>
    </row>
    <row r="56" spans="2:28" x14ac:dyDescent="0.25">
      <c r="B56" s="442"/>
      <c r="I56" s="421">
        <v>2025</v>
      </c>
      <c r="J56" s="435"/>
      <c r="K56" s="435"/>
      <c r="L56" s="427">
        <v>5.0999999999999997E-2</v>
      </c>
      <c r="M56" s="427">
        <v>5.0700000000000002E-2</v>
      </c>
      <c r="N56" s="436" t="s">
        <v>419</v>
      </c>
      <c r="P56" s="442"/>
      <c r="W56" s="421">
        <v>2025</v>
      </c>
      <c r="X56" s="435"/>
      <c r="Y56" s="435"/>
      <c r="Z56" s="427">
        <v>5.0999999999999997E-2</v>
      </c>
      <c r="AA56" s="427">
        <v>5.0700000000000002E-2</v>
      </c>
      <c r="AB56" s="434" t="s">
        <v>419</v>
      </c>
    </row>
    <row r="57" spans="2:28" x14ac:dyDescent="0.25">
      <c r="B57" s="442"/>
      <c r="I57" s="421">
        <v>2026</v>
      </c>
      <c r="J57" s="435"/>
      <c r="K57" s="435"/>
      <c r="L57" s="435"/>
      <c r="M57" s="458">
        <v>5.0700000000000002E-2</v>
      </c>
      <c r="N57" s="434" t="s">
        <v>419</v>
      </c>
      <c r="P57" s="442"/>
      <c r="W57" s="421">
        <v>2026</v>
      </c>
      <c r="X57" s="435"/>
      <c r="Y57" s="435"/>
      <c r="Z57" s="435"/>
      <c r="AA57" s="427">
        <v>5.0700000000000002E-2</v>
      </c>
      <c r="AB57" s="434" t="s">
        <v>419</v>
      </c>
    </row>
    <row r="58" spans="2:28" x14ac:dyDescent="0.25">
      <c r="B58" s="442"/>
      <c r="I58" s="440">
        <v>2027</v>
      </c>
      <c r="J58" s="438"/>
      <c r="K58" s="438"/>
      <c r="L58" s="438"/>
      <c r="M58" s="438"/>
      <c r="N58" s="441" t="s">
        <v>419</v>
      </c>
      <c r="P58" s="442"/>
      <c r="W58" s="440">
        <v>2027</v>
      </c>
      <c r="X58" s="438"/>
      <c r="Y58" s="438"/>
      <c r="Z58" s="438"/>
      <c r="AA58" s="438"/>
      <c r="AB58" s="441" t="s">
        <v>419</v>
      </c>
    </row>
    <row r="59" spans="2:28" x14ac:dyDescent="0.25">
      <c r="B59" s="442"/>
      <c r="N59" s="443"/>
      <c r="P59" s="442"/>
      <c r="AB59" s="443"/>
    </row>
    <row r="60" spans="2:28" x14ac:dyDescent="0.25">
      <c r="B60" s="442"/>
      <c r="N60" s="443"/>
      <c r="P60" s="442"/>
      <c r="AB60" s="443"/>
    </row>
    <row r="61" spans="2:28" ht="20.25" thickBot="1" x14ac:dyDescent="0.35">
      <c r="B61" s="442"/>
      <c r="I61" s="411" t="s">
        <v>309</v>
      </c>
      <c r="J61" s="411"/>
      <c r="K61" s="411" t="s">
        <v>418</v>
      </c>
      <c r="L61" s="411"/>
      <c r="M61" s="411"/>
      <c r="N61" s="412"/>
      <c r="P61" s="442"/>
      <c r="W61" s="411" t="s">
        <v>309</v>
      </c>
      <c r="X61" s="411"/>
      <c r="Y61" s="411" t="s">
        <v>418</v>
      </c>
      <c r="Z61" s="411"/>
      <c r="AA61" s="411"/>
      <c r="AB61" s="412"/>
    </row>
    <row r="62" spans="2:28" ht="15.75" thickTop="1" x14ac:dyDescent="0.25">
      <c r="B62" s="442"/>
      <c r="I62" s="416" t="s">
        <v>402</v>
      </c>
      <c r="J62" s="414">
        <v>44742</v>
      </c>
      <c r="K62" s="414">
        <v>45107</v>
      </c>
      <c r="L62" s="414">
        <v>45473</v>
      </c>
      <c r="M62" s="414">
        <v>45838</v>
      </c>
      <c r="N62" s="417">
        <v>46203</v>
      </c>
      <c r="P62" s="442"/>
      <c r="W62" s="416" t="s">
        <v>402</v>
      </c>
      <c r="X62" s="414">
        <v>44742</v>
      </c>
      <c r="Y62" s="414">
        <v>45107</v>
      </c>
      <c r="Z62" s="414">
        <v>45473</v>
      </c>
      <c r="AA62" s="414">
        <v>45838</v>
      </c>
      <c r="AB62" s="417">
        <v>46203</v>
      </c>
    </row>
    <row r="63" spans="2:28" x14ac:dyDescent="0.25">
      <c r="B63" s="442"/>
      <c r="I63" s="421" t="s">
        <v>403</v>
      </c>
      <c r="J63" s="419">
        <v>2023</v>
      </c>
      <c r="K63" s="419">
        <v>2024</v>
      </c>
      <c r="L63" s="419">
        <v>2025</v>
      </c>
      <c r="M63" s="419">
        <v>2026</v>
      </c>
      <c r="N63" s="422">
        <v>2027</v>
      </c>
      <c r="P63" s="442"/>
      <c r="W63" s="421" t="s">
        <v>403</v>
      </c>
      <c r="X63" s="419">
        <v>2023</v>
      </c>
      <c r="Y63" s="419">
        <v>2024</v>
      </c>
      <c r="Z63" s="419">
        <v>2025</v>
      </c>
      <c r="AA63" s="419">
        <v>2026</v>
      </c>
      <c r="AB63" s="422">
        <v>2027</v>
      </c>
    </row>
    <row r="64" spans="2:28" x14ac:dyDescent="0.25">
      <c r="B64" s="442"/>
      <c r="I64" s="421" t="s">
        <v>98</v>
      </c>
      <c r="J64" s="419"/>
      <c r="K64" s="419"/>
      <c r="L64" s="419"/>
      <c r="M64" s="419"/>
      <c r="N64" s="422"/>
      <c r="P64" s="442"/>
      <c r="W64" s="421" t="s">
        <v>98</v>
      </c>
      <c r="X64" s="419"/>
      <c r="Y64" s="419"/>
      <c r="Z64" s="419"/>
      <c r="AA64" s="419"/>
      <c r="AB64" s="422"/>
    </row>
    <row r="65" spans="2:28" x14ac:dyDescent="0.25">
      <c r="B65" s="442"/>
      <c r="I65" s="421">
        <v>2021</v>
      </c>
      <c r="J65" s="430">
        <v>3.2500000000000001E-2</v>
      </c>
      <c r="K65" s="430">
        <v>3.2500000000000001E-2</v>
      </c>
      <c r="L65" s="430">
        <v>3.2500000000000001E-2</v>
      </c>
      <c r="M65" s="430">
        <v>3.2500000000000001E-2</v>
      </c>
      <c r="N65" s="445">
        <v>3.2500000000000001E-2</v>
      </c>
      <c r="P65" s="442"/>
      <c r="W65" s="421">
        <v>2021</v>
      </c>
      <c r="X65" s="459">
        <v>3.2500000000000001E-2</v>
      </c>
      <c r="Y65" s="459">
        <v>3.2500000000000001E-2</v>
      </c>
      <c r="Z65" s="459">
        <v>3.2500000000000001E-2</v>
      </c>
      <c r="AA65" s="459">
        <v>3.2500000000000001E-2</v>
      </c>
      <c r="AB65" s="460">
        <v>3.2500000000000001E-2</v>
      </c>
    </row>
    <row r="66" spans="2:28" x14ac:dyDescent="0.25">
      <c r="B66" s="442"/>
      <c r="I66" s="421">
        <v>2022</v>
      </c>
      <c r="J66" s="430">
        <v>3.2500000000000001E-2</v>
      </c>
      <c r="K66" s="430">
        <v>3.2500000000000001E-2</v>
      </c>
      <c r="L66" s="430">
        <v>3.2500000000000001E-2</v>
      </c>
      <c r="M66" s="430">
        <v>3.2500000000000001E-2</v>
      </c>
      <c r="N66" s="445">
        <v>3.2500000000000001E-2</v>
      </c>
      <c r="P66" s="442"/>
      <c r="W66" s="421">
        <v>2022</v>
      </c>
      <c r="X66" s="459">
        <v>3.2500000000000001E-2</v>
      </c>
      <c r="Y66" s="459">
        <v>3.2500000000000001E-2</v>
      </c>
      <c r="Z66" s="459">
        <v>3.2500000000000001E-2</v>
      </c>
      <c r="AA66" s="459">
        <v>3.2500000000000001E-2</v>
      </c>
      <c r="AB66" s="460">
        <v>3.2500000000000001E-2</v>
      </c>
    </row>
    <row r="67" spans="2:28" x14ac:dyDescent="0.25">
      <c r="B67" s="442"/>
      <c r="I67" s="421">
        <v>2023</v>
      </c>
      <c r="J67" s="430">
        <v>3.2500000000000001E-2</v>
      </c>
      <c r="K67" s="430">
        <v>3.2500000000000001E-2</v>
      </c>
      <c r="L67" s="430">
        <v>3.2500000000000001E-2</v>
      </c>
      <c r="M67" s="430">
        <v>3.2500000000000001E-2</v>
      </c>
      <c r="N67" s="445">
        <v>3.2500000000000001E-2</v>
      </c>
      <c r="P67" s="442"/>
      <c r="W67" s="421">
        <v>2023</v>
      </c>
      <c r="X67" s="459">
        <v>3.2500000000000001E-2</v>
      </c>
      <c r="Y67" s="459">
        <v>3.2500000000000001E-2</v>
      </c>
      <c r="Z67" s="459">
        <v>3.2500000000000001E-2</v>
      </c>
      <c r="AA67" s="459">
        <v>3.2500000000000001E-2</v>
      </c>
      <c r="AB67" s="460">
        <v>3.2500000000000001E-2</v>
      </c>
    </row>
    <row r="68" spans="2:28" x14ac:dyDescent="0.25">
      <c r="B68" s="442"/>
      <c r="I68" s="421">
        <v>2024</v>
      </c>
      <c r="J68" s="426"/>
      <c r="K68" s="427">
        <v>5.3400000000000003E-2</v>
      </c>
      <c r="L68" s="427">
        <v>5.0999999999999997E-2</v>
      </c>
      <c r="M68" s="430">
        <v>5.0900000000000001E-2</v>
      </c>
      <c r="N68" s="431">
        <v>5.0900000000000001E-2</v>
      </c>
      <c r="P68" s="442"/>
      <c r="W68" s="421">
        <v>2024</v>
      </c>
      <c r="X68" s="461"/>
      <c r="Y68" s="459">
        <v>5.3400000000000003E-2</v>
      </c>
      <c r="Z68" s="459">
        <v>5.0999999999999997E-2</v>
      </c>
      <c r="AA68" s="430">
        <v>5.0900000000000001E-2</v>
      </c>
      <c r="AB68" s="460" t="s">
        <v>419</v>
      </c>
    </row>
    <row r="69" spans="2:28" x14ac:dyDescent="0.25">
      <c r="B69" s="442"/>
      <c r="I69" s="421">
        <v>2025</v>
      </c>
      <c r="J69" s="435"/>
      <c r="K69" s="435"/>
      <c r="L69" s="427">
        <v>5.0999999999999997E-2</v>
      </c>
      <c r="M69" s="427">
        <v>5.0700000000000002E-2</v>
      </c>
      <c r="N69" s="436" t="s">
        <v>419</v>
      </c>
      <c r="P69" s="442"/>
      <c r="W69" s="421">
        <v>2025</v>
      </c>
      <c r="X69" s="461"/>
      <c r="Y69" s="461"/>
      <c r="Z69" s="459">
        <v>5.0999999999999997E-2</v>
      </c>
      <c r="AA69" s="459">
        <v>5.0700000000000002E-2</v>
      </c>
      <c r="AB69" s="460" t="s">
        <v>419</v>
      </c>
    </row>
    <row r="70" spans="2:28" x14ac:dyDescent="0.25">
      <c r="B70" s="442"/>
      <c r="I70" s="421">
        <v>2026</v>
      </c>
      <c r="J70" s="435"/>
      <c r="K70" s="435"/>
      <c r="L70" s="435"/>
      <c r="M70" s="458">
        <v>5.0700000000000002E-2</v>
      </c>
      <c r="N70" s="434" t="s">
        <v>419</v>
      </c>
      <c r="P70" s="442"/>
      <c r="W70" s="421">
        <v>2026</v>
      </c>
      <c r="X70" s="461"/>
      <c r="Y70" s="461"/>
      <c r="Z70" s="461"/>
      <c r="AA70" s="459">
        <v>5.0700000000000002E-2</v>
      </c>
      <c r="AB70" s="460" t="s">
        <v>419</v>
      </c>
    </row>
    <row r="71" spans="2:28" ht="15.75" thickBot="1" x14ac:dyDescent="0.3">
      <c r="B71" s="462"/>
      <c r="C71" s="450"/>
      <c r="D71" s="450"/>
      <c r="E71" s="450"/>
      <c r="F71" s="450"/>
      <c r="G71" s="450"/>
      <c r="H71" s="450"/>
      <c r="I71" s="451">
        <v>2027</v>
      </c>
      <c r="J71" s="448"/>
      <c r="K71" s="448"/>
      <c r="L71" s="448"/>
      <c r="M71" s="448"/>
      <c r="N71" s="452" t="s">
        <v>419</v>
      </c>
      <c r="P71" s="462"/>
      <c r="Q71" s="450"/>
      <c r="R71" s="450"/>
      <c r="S71" s="450"/>
      <c r="T71" s="450"/>
      <c r="U71" s="450"/>
      <c r="V71" s="450"/>
      <c r="W71" s="451">
        <v>2027</v>
      </c>
      <c r="X71" s="463"/>
      <c r="Y71" s="463"/>
      <c r="Z71" s="463"/>
      <c r="AA71" s="463"/>
      <c r="AB71" s="464" t="s">
        <v>419</v>
      </c>
    </row>
  </sheetData>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L62"/>
  <sheetViews>
    <sheetView showGridLines="0" topLeftCell="A37" zoomScale="90" zoomScaleNormal="90" workbookViewId="0">
      <selection activeCell="N21" sqref="N21"/>
    </sheetView>
  </sheetViews>
  <sheetFormatPr baseColWidth="10" defaultColWidth="11.42578125" defaultRowHeight="12.75" x14ac:dyDescent="0.2"/>
  <cols>
    <col min="1" max="2" width="3.42578125" style="129" customWidth="1"/>
    <col min="3" max="7" width="20.5703125" style="129" customWidth="1"/>
    <col min="8" max="8" width="45.42578125" style="129" customWidth="1"/>
    <col min="9" max="9" width="3.42578125" style="129" customWidth="1"/>
    <col min="10" max="16384" width="11.42578125" style="197"/>
  </cols>
  <sheetData>
    <row r="1" spans="1:12" ht="13.5" x14ac:dyDescent="0.2">
      <c r="A1" s="163"/>
      <c r="B1" s="197"/>
      <c r="C1" s="198"/>
      <c r="D1" s="198"/>
      <c r="E1" s="198"/>
      <c r="F1" s="198"/>
      <c r="G1" s="198"/>
      <c r="H1" s="198"/>
      <c r="I1" s="197"/>
    </row>
    <row r="2" spans="1:12" ht="21.2" customHeight="1" x14ac:dyDescent="0.2">
      <c r="A2" s="163"/>
      <c r="B2" s="199" t="s">
        <v>107</v>
      </c>
      <c r="C2" s="200"/>
      <c r="D2" s="201"/>
      <c r="E2" s="201"/>
      <c r="F2" s="201"/>
      <c r="G2" s="201"/>
      <c r="H2" s="202"/>
      <c r="I2" s="203"/>
    </row>
    <row r="3" spans="1:12" ht="13.5" x14ac:dyDescent="0.2">
      <c r="A3" s="163"/>
      <c r="B3" s="204"/>
      <c r="C3" s="232"/>
      <c r="D3" s="205"/>
      <c r="E3" s="205"/>
      <c r="F3" s="205"/>
      <c r="G3" s="205"/>
      <c r="H3" s="206"/>
      <c r="I3" s="197"/>
    </row>
    <row r="4" spans="1:12" ht="13.5" x14ac:dyDescent="0.2">
      <c r="A4" s="163"/>
      <c r="B4" s="207"/>
      <c r="C4" s="237" t="s">
        <v>196</v>
      </c>
      <c r="D4" s="208"/>
      <c r="E4" s="208"/>
      <c r="F4" s="208"/>
      <c r="G4" s="208"/>
      <c r="H4" s="209"/>
      <c r="I4" s="197"/>
    </row>
    <row r="5" spans="1:12" ht="13.5" x14ac:dyDescent="0.2">
      <c r="A5" s="163"/>
      <c r="B5" s="207"/>
      <c r="C5" s="208"/>
      <c r="D5" s="208"/>
      <c r="E5" s="208"/>
      <c r="F5" s="208"/>
      <c r="G5" s="208"/>
      <c r="H5" s="209"/>
      <c r="I5" s="197"/>
    </row>
    <row r="6" spans="1:12" ht="60.6" customHeight="1" x14ac:dyDescent="0.2">
      <c r="A6" s="163"/>
      <c r="B6" s="207"/>
      <c r="C6" s="528" t="s">
        <v>202</v>
      </c>
      <c r="D6" s="528"/>
      <c r="E6" s="528"/>
      <c r="F6" s="528"/>
      <c r="G6" s="528"/>
      <c r="H6" s="529"/>
      <c r="I6" s="197"/>
    </row>
    <row r="7" spans="1:12" ht="17.100000000000001" customHeight="1" x14ac:dyDescent="0.2">
      <c r="A7" s="163"/>
      <c r="B7" s="207"/>
      <c r="C7" s="217"/>
      <c r="D7" s="217"/>
      <c r="E7" s="217"/>
      <c r="F7" s="217"/>
      <c r="G7" s="217"/>
      <c r="H7" s="218"/>
      <c r="I7" s="197"/>
    </row>
    <row r="8" spans="1:12" ht="13.5" x14ac:dyDescent="0.2">
      <c r="A8" s="163"/>
      <c r="B8" s="207"/>
      <c r="C8" s="530" t="s">
        <v>203</v>
      </c>
      <c r="D8" s="530"/>
      <c r="E8" s="530"/>
      <c r="F8" s="217"/>
      <c r="G8" s="217"/>
      <c r="H8" s="218"/>
      <c r="I8" s="197"/>
    </row>
    <row r="9" spans="1:12" ht="13.5" x14ac:dyDescent="0.2">
      <c r="A9" s="163"/>
      <c r="B9" s="207"/>
      <c r="C9" s="233"/>
      <c r="D9" s="233"/>
      <c r="E9" s="233"/>
      <c r="F9" s="217"/>
      <c r="G9" s="217"/>
      <c r="H9" s="218"/>
      <c r="I9" s="197"/>
    </row>
    <row r="10" spans="1:12" ht="13.5" x14ac:dyDescent="0.2">
      <c r="A10" s="163"/>
      <c r="B10" s="207"/>
      <c r="C10" s="528" t="s">
        <v>204</v>
      </c>
      <c r="D10" s="528"/>
      <c r="E10" s="217"/>
      <c r="F10" s="217"/>
      <c r="G10" s="217"/>
      <c r="H10" s="218"/>
      <c r="I10" s="197"/>
    </row>
    <row r="11" spans="1:12" ht="13.5" x14ac:dyDescent="0.2">
      <c r="A11" s="163"/>
      <c r="B11" s="207"/>
      <c r="C11" s="208"/>
      <c r="D11" s="208"/>
      <c r="E11" s="208"/>
      <c r="F11" s="208"/>
      <c r="G11" s="208"/>
      <c r="H11" s="209"/>
      <c r="I11" s="197"/>
    </row>
    <row r="12" spans="1:12" ht="13.5" x14ac:dyDescent="0.2">
      <c r="A12" s="163"/>
      <c r="B12" s="207"/>
      <c r="C12" s="237" t="s">
        <v>111</v>
      </c>
      <c r="D12" s="197"/>
      <c r="E12" s="197"/>
      <c r="F12" s="197"/>
      <c r="G12" s="197"/>
      <c r="H12" s="210"/>
      <c r="I12" s="163"/>
      <c r="K12" s="261"/>
      <c r="L12" s="261"/>
    </row>
    <row r="13" spans="1:12" x14ac:dyDescent="0.2">
      <c r="A13" s="163"/>
      <c r="B13" s="207"/>
      <c r="C13" s="197"/>
      <c r="D13" s="197"/>
      <c r="E13" s="197"/>
      <c r="F13" s="197"/>
      <c r="G13" s="197"/>
      <c r="H13" s="210"/>
      <c r="I13" s="197"/>
      <c r="K13" s="261"/>
      <c r="L13" s="261"/>
    </row>
    <row r="14" spans="1:12" x14ac:dyDescent="0.2">
      <c r="A14" s="163"/>
      <c r="B14" s="207"/>
      <c r="C14" s="197" t="s">
        <v>205</v>
      </c>
      <c r="D14" s="197"/>
      <c r="E14" s="197"/>
      <c r="F14" s="197"/>
      <c r="G14" s="197"/>
      <c r="H14" s="210"/>
      <c r="I14" s="197"/>
      <c r="K14" s="261"/>
      <c r="L14" s="261"/>
    </row>
    <row r="15" spans="1:12" x14ac:dyDescent="0.2">
      <c r="A15" s="163"/>
      <c r="B15" s="207"/>
      <c r="C15" s="197"/>
      <c r="D15" s="197"/>
      <c r="E15" s="197"/>
      <c r="F15" s="197"/>
      <c r="G15" s="197"/>
      <c r="H15" s="210"/>
      <c r="I15" s="197"/>
    </row>
    <row r="16" spans="1:12" x14ac:dyDescent="0.2">
      <c r="A16" s="163"/>
      <c r="B16" s="207"/>
      <c r="C16" s="197" t="s">
        <v>209</v>
      </c>
      <c r="D16" s="197"/>
      <c r="E16" s="197"/>
      <c r="F16" s="197"/>
      <c r="G16" s="197"/>
      <c r="H16" s="210"/>
      <c r="I16" s="197"/>
    </row>
    <row r="17" spans="1:10" ht="21.6" customHeight="1" x14ac:dyDescent="0.2">
      <c r="A17" s="163"/>
      <c r="B17" s="207"/>
      <c r="C17" s="197" t="s">
        <v>210</v>
      </c>
      <c r="D17" s="197"/>
      <c r="E17" s="197"/>
      <c r="F17" s="197"/>
      <c r="G17" s="197"/>
      <c r="H17" s="210"/>
      <c r="I17" s="197"/>
    </row>
    <row r="18" spans="1:10" ht="21.6" customHeight="1" x14ac:dyDescent="0.2">
      <c r="A18" s="163"/>
      <c r="B18" s="207"/>
      <c r="C18" s="197" t="s">
        <v>211</v>
      </c>
      <c r="D18" s="197"/>
      <c r="E18" s="197"/>
      <c r="F18" s="197"/>
      <c r="G18" s="197"/>
      <c r="H18" s="210"/>
      <c r="I18" s="197"/>
    </row>
    <row r="19" spans="1:10" ht="40.9" customHeight="1" x14ac:dyDescent="0.2">
      <c r="A19" s="163"/>
      <c r="B19" s="207"/>
      <c r="C19" s="526" t="s">
        <v>252</v>
      </c>
      <c r="D19" s="526"/>
      <c r="E19" s="526"/>
      <c r="F19" s="526"/>
      <c r="G19" s="526"/>
      <c r="H19" s="527"/>
      <c r="I19" s="197"/>
    </row>
    <row r="20" spans="1:10" ht="32.450000000000003" customHeight="1" x14ac:dyDescent="0.2">
      <c r="A20" s="163"/>
      <c r="B20" s="207"/>
      <c r="C20" s="526" t="s">
        <v>226</v>
      </c>
      <c r="D20" s="526"/>
      <c r="E20" s="526"/>
      <c r="F20" s="526"/>
      <c r="G20" s="526"/>
      <c r="H20" s="527"/>
      <c r="I20" s="197"/>
    </row>
    <row r="21" spans="1:10" ht="34.15" customHeight="1" x14ac:dyDescent="0.2">
      <c r="A21" s="163"/>
      <c r="B21" s="207"/>
      <c r="C21" s="523" t="s">
        <v>228</v>
      </c>
      <c r="D21" s="524"/>
      <c r="E21" s="524"/>
      <c r="F21" s="524"/>
      <c r="G21" s="524"/>
      <c r="H21" s="525"/>
      <c r="I21" s="197"/>
    </row>
    <row r="22" spans="1:10" ht="28.15" customHeight="1" x14ac:dyDescent="0.2">
      <c r="A22" s="163"/>
      <c r="B22" s="207"/>
      <c r="C22" s="526" t="s">
        <v>212</v>
      </c>
      <c r="D22" s="526"/>
      <c r="E22" s="526"/>
      <c r="F22" s="526"/>
      <c r="G22" s="526"/>
      <c r="H22" s="527"/>
      <c r="I22" s="197"/>
    </row>
    <row r="23" spans="1:10" ht="33" customHeight="1" x14ac:dyDescent="0.2">
      <c r="A23" s="163"/>
      <c r="B23" s="207"/>
      <c r="C23" s="526" t="s">
        <v>213</v>
      </c>
      <c r="D23" s="526"/>
      <c r="E23" s="526"/>
      <c r="F23" s="526"/>
      <c r="G23" s="526"/>
      <c r="H23" s="527"/>
      <c r="I23" s="197"/>
    </row>
    <row r="24" spans="1:10" ht="33" customHeight="1" x14ac:dyDescent="0.2">
      <c r="A24" s="163"/>
      <c r="B24" s="207"/>
      <c r="C24" s="526" t="s">
        <v>239</v>
      </c>
      <c r="D24" s="526"/>
      <c r="E24" s="526"/>
      <c r="F24" s="526"/>
      <c r="G24" s="526"/>
      <c r="H24" s="527"/>
      <c r="I24" s="197"/>
    </row>
    <row r="25" spans="1:10" ht="27" customHeight="1" x14ac:dyDescent="0.2">
      <c r="A25" s="163"/>
      <c r="B25" s="207"/>
      <c r="C25" s="526" t="s">
        <v>240</v>
      </c>
      <c r="D25" s="526"/>
      <c r="E25" s="526"/>
      <c r="F25" s="526"/>
      <c r="G25" s="526"/>
      <c r="H25" s="527"/>
      <c r="I25" s="197"/>
    </row>
    <row r="26" spans="1:10" ht="27.75" customHeight="1" x14ac:dyDescent="0.2">
      <c r="A26" s="163"/>
      <c r="B26" s="207"/>
      <c r="C26" s="197" t="s">
        <v>250</v>
      </c>
      <c r="D26" s="197"/>
      <c r="E26" s="197"/>
      <c r="F26" s="197"/>
      <c r="G26" s="197"/>
      <c r="H26" s="210"/>
      <c r="I26" s="197"/>
      <c r="J26" s="302"/>
    </row>
    <row r="27" spans="1:10" x14ac:dyDescent="0.2">
      <c r="A27" s="163"/>
      <c r="B27" s="207"/>
      <c r="C27" s="197" t="s">
        <v>251</v>
      </c>
      <c r="D27" s="197"/>
      <c r="E27" s="197"/>
      <c r="F27" s="197"/>
      <c r="G27" s="197"/>
      <c r="H27" s="210"/>
      <c r="I27" s="197"/>
    </row>
    <row r="28" spans="1:10" x14ac:dyDescent="0.2">
      <c r="A28" s="163"/>
      <c r="B28" s="207"/>
      <c r="C28" s="197" t="s">
        <v>287</v>
      </c>
      <c r="D28" s="197"/>
      <c r="E28" s="197"/>
      <c r="F28" s="197"/>
      <c r="G28" s="197"/>
      <c r="H28" s="210"/>
      <c r="I28" s="197"/>
    </row>
    <row r="29" spans="1:10" x14ac:dyDescent="0.2">
      <c r="A29" s="163"/>
      <c r="B29" s="207"/>
      <c r="C29" s="197" t="s">
        <v>317</v>
      </c>
      <c r="D29" s="197"/>
      <c r="E29" s="197"/>
      <c r="F29" s="197"/>
      <c r="G29" s="197"/>
      <c r="H29" s="210"/>
      <c r="I29" s="197"/>
    </row>
    <row r="30" spans="1:10" x14ac:dyDescent="0.2">
      <c r="A30" s="163"/>
      <c r="B30" s="207"/>
      <c r="C30" s="261"/>
      <c r="D30" s="261"/>
      <c r="E30" s="261"/>
      <c r="F30" s="261"/>
      <c r="G30" s="261"/>
      <c r="H30" s="210"/>
      <c r="I30" s="197"/>
    </row>
    <row r="31" spans="1:10" ht="13.5" x14ac:dyDescent="0.2">
      <c r="A31" s="163"/>
      <c r="B31" s="207"/>
      <c r="C31" s="360" t="s">
        <v>320</v>
      </c>
      <c r="D31" s="261"/>
      <c r="E31" s="261"/>
      <c r="F31" s="261"/>
      <c r="G31" s="261"/>
      <c r="H31" s="210"/>
      <c r="I31" s="197"/>
    </row>
    <row r="32" spans="1:10" ht="39.75" customHeight="1" x14ac:dyDescent="0.2">
      <c r="A32" s="163"/>
      <c r="B32" s="207"/>
      <c r="C32" s="526" t="s">
        <v>456</v>
      </c>
      <c r="D32" s="526"/>
      <c r="E32" s="526"/>
      <c r="F32" s="526"/>
      <c r="G32" s="526"/>
      <c r="H32" s="527"/>
      <c r="I32" s="197"/>
    </row>
    <row r="33" spans="1:9" x14ac:dyDescent="0.2">
      <c r="A33" s="163"/>
      <c r="B33" s="207"/>
      <c r="C33" s="261"/>
      <c r="D33" s="261"/>
      <c r="E33" s="261"/>
      <c r="F33" s="261"/>
      <c r="G33" s="261"/>
      <c r="H33" s="210"/>
      <c r="I33" s="197"/>
    </row>
    <row r="34" spans="1:9" ht="13.5" x14ac:dyDescent="0.2">
      <c r="A34" s="163"/>
      <c r="B34" s="207"/>
      <c r="C34" s="237" t="s">
        <v>110</v>
      </c>
      <c r="D34" s="197"/>
      <c r="E34" s="197"/>
      <c r="F34" s="197"/>
      <c r="G34" s="197"/>
      <c r="H34" s="210"/>
      <c r="I34" s="197"/>
    </row>
    <row r="35" spans="1:9" x14ac:dyDescent="0.2">
      <c r="A35" s="163"/>
      <c r="B35" s="207"/>
      <c r="C35" s="196"/>
      <c r="D35" s="197"/>
      <c r="E35" s="197"/>
      <c r="F35" s="197"/>
      <c r="G35" s="197"/>
      <c r="H35" s="210"/>
      <c r="I35" s="197"/>
    </row>
    <row r="36" spans="1:9" ht="60" customHeight="1" x14ac:dyDescent="0.2">
      <c r="B36" s="211"/>
      <c r="C36" s="528" t="s">
        <v>224</v>
      </c>
      <c r="D36" s="528"/>
      <c r="E36" s="528"/>
      <c r="F36" s="528"/>
      <c r="G36" s="528"/>
      <c r="H36" s="529"/>
    </row>
    <row r="37" spans="1:9" ht="58.7" customHeight="1" x14ac:dyDescent="0.2">
      <c r="B37" s="211"/>
      <c r="C37" s="528" t="s">
        <v>191</v>
      </c>
      <c r="D37" s="528"/>
      <c r="E37" s="528"/>
      <c r="F37" s="528"/>
      <c r="G37" s="528"/>
      <c r="H37" s="529"/>
    </row>
    <row r="38" spans="1:9" ht="45" customHeight="1" x14ac:dyDescent="0.2">
      <c r="B38" s="211"/>
      <c r="C38" s="528" t="s">
        <v>192</v>
      </c>
      <c r="D38" s="528"/>
      <c r="E38" s="528"/>
      <c r="F38" s="528"/>
      <c r="G38" s="528"/>
      <c r="H38" s="529"/>
    </row>
    <row r="39" spans="1:9" ht="58.7" customHeight="1" x14ac:dyDescent="0.2">
      <c r="B39" s="211"/>
      <c r="C39" s="528" t="s">
        <v>108</v>
      </c>
      <c r="D39" s="528"/>
      <c r="E39" s="528"/>
      <c r="F39" s="528"/>
      <c r="G39" s="528"/>
      <c r="H39" s="529"/>
    </row>
    <row r="40" spans="1:9" ht="45.75" customHeight="1" x14ac:dyDescent="0.2">
      <c r="B40" s="211"/>
      <c r="C40" s="528" t="s">
        <v>318</v>
      </c>
      <c r="D40" s="528"/>
      <c r="E40" s="528"/>
      <c r="F40" s="528"/>
      <c r="G40" s="528"/>
      <c r="H40" s="529"/>
    </row>
    <row r="41" spans="1:9" ht="21.6" customHeight="1" x14ac:dyDescent="0.2">
      <c r="B41" s="211"/>
      <c r="C41" s="531" t="s">
        <v>221</v>
      </c>
      <c r="D41" s="531"/>
      <c r="E41" s="531"/>
      <c r="F41" s="531"/>
      <c r="G41" s="531"/>
      <c r="H41" s="532"/>
    </row>
    <row r="42" spans="1:9" ht="18" customHeight="1" x14ac:dyDescent="0.2">
      <c r="B42" s="211"/>
      <c r="C42" s="531" t="s">
        <v>222</v>
      </c>
      <c r="D42" s="531"/>
      <c r="E42" s="531"/>
      <c r="F42" s="531"/>
      <c r="G42" s="531"/>
      <c r="H42" s="532"/>
    </row>
    <row r="43" spans="1:9" ht="13.5" x14ac:dyDescent="0.2">
      <c r="B43" s="211"/>
      <c r="C43" s="212"/>
      <c r="D43" s="212"/>
      <c r="E43" s="212"/>
      <c r="F43" s="212"/>
      <c r="G43" s="212"/>
      <c r="H43" s="213"/>
    </row>
    <row r="44" spans="1:9" ht="13.5" x14ac:dyDescent="0.2">
      <c r="A44" s="163"/>
      <c r="B44" s="207"/>
      <c r="C44" s="237" t="s">
        <v>109</v>
      </c>
      <c r="D44" s="197"/>
      <c r="E44" s="197"/>
      <c r="F44" s="197"/>
      <c r="G44" s="197"/>
      <c r="H44" s="210"/>
      <c r="I44" s="197"/>
    </row>
    <row r="45" spans="1:9" ht="9.75" customHeight="1" x14ac:dyDescent="0.2">
      <c r="A45" s="163"/>
      <c r="B45" s="207"/>
      <c r="C45" s="196"/>
      <c r="D45" s="197"/>
      <c r="E45" s="197"/>
      <c r="F45" s="197"/>
      <c r="G45" s="197"/>
      <c r="H45" s="210"/>
      <c r="I45" s="197"/>
    </row>
    <row r="46" spans="1:9" ht="36" customHeight="1" x14ac:dyDescent="0.2">
      <c r="B46" s="211"/>
      <c r="C46" s="526" t="s">
        <v>225</v>
      </c>
      <c r="D46" s="526"/>
      <c r="E46" s="526"/>
      <c r="F46" s="526"/>
      <c r="G46" s="526"/>
      <c r="H46" s="527"/>
    </row>
    <row r="47" spans="1:9" ht="25.15" customHeight="1" x14ac:dyDescent="0.2">
      <c r="B47" s="211"/>
      <c r="C47" s="533" t="s">
        <v>220</v>
      </c>
      <c r="D47" s="533"/>
      <c r="E47" s="533"/>
      <c r="F47" s="533"/>
      <c r="G47" s="533"/>
      <c r="H47" s="534"/>
    </row>
    <row r="48" spans="1:9" s="234" customFormat="1" ht="21.2" customHeight="1" x14ac:dyDescent="0.2">
      <c r="A48" s="235"/>
      <c r="B48" s="236"/>
      <c r="C48" s="531" t="s">
        <v>214</v>
      </c>
      <c r="D48" s="531"/>
      <c r="E48" s="531"/>
      <c r="F48" s="531"/>
      <c r="G48" s="531"/>
      <c r="H48" s="532"/>
      <c r="I48" s="235"/>
    </row>
    <row r="49" spans="2:10" ht="35.1" customHeight="1" x14ac:dyDescent="0.2">
      <c r="B49" s="211"/>
      <c r="C49" s="531" t="s">
        <v>215</v>
      </c>
      <c r="D49" s="531"/>
      <c r="E49" s="531"/>
      <c r="F49" s="531"/>
      <c r="G49" s="531"/>
      <c r="H49" s="532"/>
    </row>
    <row r="50" spans="2:10" ht="21.6" customHeight="1" x14ac:dyDescent="0.2">
      <c r="B50" s="211"/>
      <c r="C50" s="531" t="s">
        <v>206</v>
      </c>
      <c r="D50" s="531"/>
      <c r="E50" s="531"/>
      <c r="F50" s="531"/>
      <c r="G50" s="531"/>
      <c r="H50" s="532"/>
    </row>
    <row r="51" spans="2:10" ht="43.15" customHeight="1" x14ac:dyDescent="0.2">
      <c r="B51" s="211"/>
      <c r="C51" s="531" t="s">
        <v>288</v>
      </c>
      <c r="D51" s="531"/>
      <c r="E51" s="531"/>
      <c r="F51" s="531"/>
      <c r="G51" s="531"/>
      <c r="H51" s="532"/>
      <c r="J51" s="261"/>
    </row>
    <row r="52" spans="2:10" ht="27" customHeight="1" x14ac:dyDescent="0.2">
      <c r="B52" s="211"/>
      <c r="C52" s="535" t="s">
        <v>227</v>
      </c>
      <c r="D52" s="535"/>
      <c r="E52" s="535"/>
      <c r="F52" s="535"/>
      <c r="G52" s="535"/>
      <c r="H52" s="536"/>
    </row>
    <row r="53" spans="2:10" ht="33.6" customHeight="1" x14ac:dyDescent="0.2">
      <c r="B53" s="211"/>
      <c r="C53" s="531" t="s">
        <v>229</v>
      </c>
      <c r="D53" s="531"/>
      <c r="E53" s="531"/>
      <c r="F53" s="531"/>
      <c r="G53" s="531"/>
      <c r="H53" s="532"/>
    </row>
    <row r="54" spans="2:10" ht="31.35" customHeight="1" x14ac:dyDescent="0.2">
      <c r="B54" s="211"/>
      <c r="C54" s="531" t="s">
        <v>207</v>
      </c>
      <c r="D54" s="531"/>
      <c r="E54" s="531"/>
      <c r="F54" s="531"/>
      <c r="G54" s="531"/>
      <c r="H54" s="532"/>
    </row>
    <row r="55" spans="2:10" ht="31.9" customHeight="1" x14ac:dyDescent="0.2">
      <c r="B55" s="211"/>
      <c r="C55" s="531" t="s">
        <v>208</v>
      </c>
      <c r="D55" s="531"/>
      <c r="E55" s="531"/>
      <c r="F55" s="531"/>
      <c r="G55" s="531"/>
      <c r="H55" s="532"/>
    </row>
    <row r="56" spans="2:10" ht="22.9" customHeight="1" x14ac:dyDescent="0.2">
      <c r="B56" s="211"/>
      <c r="C56" s="531" t="s">
        <v>221</v>
      </c>
      <c r="D56" s="531"/>
      <c r="E56" s="531"/>
      <c r="F56" s="531"/>
      <c r="G56" s="531"/>
      <c r="H56" s="532"/>
    </row>
    <row r="57" spans="2:10" ht="26.1" customHeight="1" x14ac:dyDescent="0.2">
      <c r="B57" s="211"/>
      <c r="C57" s="531" t="s">
        <v>222</v>
      </c>
      <c r="D57" s="531"/>
      <c r="E57" s="531"/>
      <c r="F57" s="531"/>
      <c r="G57" s="531"/>
      <c r="H57" s="532"/>
    </row>
    <row r="58" spans="2:10" ht="21.6" customHeight="1" x14ac:dyDescent="0.2">
      <c r="B58" s="211"/>
      <c r="C58" s="531" t="s">
        <v>216</v>
      </c>
      <c r="D58" s="531"/>
      <c r="E58" s="531"/>
      <c r="F58" s="531"/>
      <c r="G58" s="531"/>
      <c r="H58" s="532"/>
    </row>
    <row r="59" spans="2:10" ht="24.6" customHeight="1" x14ac:dyDescent="0.2">
      <c r="B59" s="211"/>
      <c r="C59" s="531" t="s">
        <v>217</v>
      </c>
      <c r="D59" s="531"/>
      <c r="E59" s="531"/>
      <c r="F59" s="531"/>
      <c r="G59" s="531"/>
      <c r="H59" s="532"/>
      <c r="J59" s="261"/>
    </row>
    <row r="60" spans="2:10" ht="19.149999999999999" customHeight="1" x14ac:dyDescent="0.2">
      <c r="B60" s="211"/>
      <c r="C60" s="531" t="s">
        <v>218</v>
      </c>
      <c r="D60" s="531"/>
      <c r="E60" s="531"/>
      <c r="F60" s="531"/>
      <c r="G60" s="531"/>
      <c r="H60" s="532"/>
    </row>
    <row r="61" spans="2:10" ht="19.899999999999999" customHeight="1" x14ac:dyDescent="0.2">
      <c r="B61" s="211"/>
      <c r="C61" s="531" t="s">
        <v>219</v>
      </c>
      <c r="D61" s="531"/>
      <c r="E61" s="531"/>
      <c r="F61" s="531"/>
      <c r="G61" s="531"/>
      <c r="H61" s="532"/>
    </row>
    <row r="62" spans="2:10" s="129" customFormat="1" ht="13.5" x14ac:dyDescent="0.2">
      <c r="B62" s="214"/>
      <c r="C62" s="215"/>
      <c r="D62" s="215"/>
      <c r="E62" s="215"/>
      <c r="F62" s="215"/>
      <c r="G62" s="215"/>
      <c r="H62" s="216"/>
    </row>
  </sheetData>
  <mergeCells count="34">
    <mergeCell ref="C61:H61"/>
    <mergeCell ref="C47:H47"/>
    <mergeCell ref="C48:H48"/>
    <mergeCell ref="C49:H49"/>
    <mergeCell ref="C50:H50"/>
    <mergeCell ref="C52:H52"/>
    <mergeCell ref="C53:H53"/>
    <mergeCell ref="C54:H54"/>
    <mergeCell ref="C55:H55"/>
    <mergeCell ref="C56:H56"/>
    <mergeCell ref="C57:H57"/>
    <mergeCell ref="C58:H58"/>
    <mergeCell ref="C59:H59"/>
    <mergeCell ref="C60:H60"/>
    <mergeCell ref="C51:H51"/>
    <mergeCell ref="C41:H41"/>
    <mergeCell ref="C42:H42"/>
    <mergeCell ref="C46:H46"/>
    <mergeCell ref="C25:H25"/>
    <mergeCell ref="C23:H23"/>
    <mergeCell ref="C24:H24"/>
    <mergeCell ref="C40:H40"/>
    <mergeCell ref="C36:H36"/>
    <mergeCell ref="C37:H37"/>
    <mergeCell ref="C38:H38"/>
    <mergeCell ref="C39:H39"/>
    <mergeCell ref="C32:H32"/>
    <mergeCell ref="C21:H21"/>
    <mergeCell ref="C22:H22"/>
    <mergeCell ref="C19:H19"/>
    <mergeCell ref="C6:H6"/>
    <mergeCell ref="C8:E8"/>
    <mergeCell ref="C10:D10"/>
    <mergeCell ref="C20:H20"/>
  </mergeCells>
  <pageMargins left="0.70866141732283472" right="0.70866141732283472" top="0.51181102362204722" bottom="0.78740157480314965" header="0.31496062992125984" footer="0.31496062992125984"/>
  <pageSetup paperSize="8" scale="73" orientation="portrait" r:id="rId1"/>
  <headerFooter>
    <oddFooter>&amp;L&amp;D&amp;R&amp;A_&amp;F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FF00"/>
    <pageSetUpPr fitToPage="1"/>
  </sheetPr>
  <dimension ref="B1:G55"/>
  <sheetViews>
    <sheetView tabSelected="1" zoomScale="90" zoomScaleNormal="90" workbookViewId="0">
      <selection activeCell="E52" sqref="E52"/>
    </sheetView>
  </sheetViews>
  <sheetFormatPr baseColWidth="10" defaultColWidth="11.42578125" defaultRowHeight="12.75" x14ac:dyDescent="0.2"/>
  <cols>
    <col min="1" max="1" width="3.42578125" style="92" customWidth="1"/>
    <col min="2" max="2" width="55.5703125" style="92" customWidth="1"/>
    <col min="3" max="3" width="58.42578125" style="92" customWidth="1"/>
    <col min="4" max="4" width="18.42578125" style="92" customWidth="1"/>
    <col min="5" max="5" width="20.42578125" style="92" customWidth="1"/>
    <col min="6" max="16384" width="11.42578125" style="92"/>
  </cols>
  <sheetData>
    <row r="1" spans="2:6" ht="37.15" customHeight="1" x14ac:dyDescent="0.2">
      <c r="B1" s="537" t="s">
        <v>185</v>
      </c>
      <c r="C1" s="538"/>
      <c r="D1" s="538"/>
      <c r="E1" s="538"/>
      <c r="F1" s="539"/>
    </row>
    <row r="2" spans="2:6" ht="22.9" customHeight="1" x14ac:dyDescent="0.2">
      <c r="B2" s="102" t="s">
        <v>184</v>
      </c>
      <c r="C2" s="105"/>
      <c r="D2" s="103"/>
      <c r="E2" s="103"/>
      <c r="F2" s="104"/>
    </row>
    <row r="3" spans="2:6" ht="10.9" customHeight="1" x14ac:dyDescent="0.25">
      <c r="B3" s="81"/>
      <c r="C3" s="81"/>
      <c r="D3" s="2"/>
      <c r="E3" s="44"/>
    </row>
    <row r="4" spans="2:6" ht="18" customHeight="1" x14ac:dyDescent="0.25">
      <c r="B4" s="81"/>
      <c r="C4" s="81"/>
      <c r="D4" s="2"/>
      <c r="E4" s="44"/>
    </row>
    <row r="5" spans="2:6" ht="18" x14ac:dyDescent="0.25">
      <c r="B5" s="540" t="s">
        <v>197</v>
      </c>
      <c r="C5" s="541"/>
      <c r="D5" s="93"/>
      <c r="E5" s="8"/>
    </row>
    <row r="6" spans="2:6" ht="9.75" customHeight="1" x14ac:dyDescent="0.25">
      <c r="B6" s="4"/>
      <c r="C6" s="5"/>
      <c r="D6" s="6"/>
      <c r="E6" s="8"/>
    </row>
    <row r="7" spans="2:6" ht="21.2" customHeight="1" x14ac:dyDescent="0.2">
      <c r="B7" s="111" t="s">
        <v>0</v>
      </c>
      <c r="C7" s="106"/>
      <c r="D7" s="94"/>
      <c r="E7" s="95"/>
    </row>
    <row r="8" spans="2:6" ht="21.2" customHeight="1" x14ac:dyDescent="0.25">
      <c r="B8" s="112" t="s">
        <v>15</v>
      </c>
      <c r="C8" s="107"/>
      <c r="D8" s="96"/>
      <c r="E8" s="97"/>
    </row>
    <row r="9" spans="2:6" ht="29.45" customHeight="1" x14ac:dyDescent="0.25">
      <c r="B9" s="113" t="s">
        <v>16</v>
      </c>
      <c r="C9" s="107"/>
      <c r="D9" s="96"/>
      <c r="E9" s="97"/>
    </row>
    <row r="10" spans="2:6" ht="21.2" customHeight="1" x14ac:dyDescent="0.25">
      <c r="B10" s="113" t="s">
        <v>17</v>
      </c>
      <c r="C10" s="107"/>
      <c r="D10" s="96"/>
      <c r="E10" s="97"/>
    </row>
    <row r="11" spans="2:6" ht="21.2" customHeight="1" x14ac:dyDescent="0.25">
      <c r="B11" s="113" t="s">
        <v>18</v>
      </c>
      <c r="C11" s="107"/>
      <c r="D11" s="96"/>
      <c r="E11" s="97"/>
    </row>
    <row r="12" spans="2:6" ht="46.9" customHeight="1" x14ac:dyDescent="0.2">
      <c r="B12" s="111" t="s">
        <v>61</v>
      </c>
      <c r="C12" s="352">
        <v>2024</v>
      </c>
      <c r="D12" s="1"/>
      <c r="E12" s="7"/>
    </row>
    <row r="13" spans="2:6" ht="21.2" customHeight="1" x14ac:dyDescent="0.2">
      <c r="B13" s="114" t="s">
        <v>67</v>
      </c>
      <c r="C13" s="108" t="s">
        <v>1</v>
      </c>
      <c r="D13" s="1"/>
      <c r="E13" s="7"/>
    </row>
    <row r="14" spans="2:6" ht="21.2" customHeight="1" x14ac:dyDescent="0.2">
      <c r="B14" s="114" t="s">
        <v>315</v>
      </c>
      <c r="C14" s="108" t="s">
        <v>309</v>
      </c>
      <c r="D14" s="349"/>
      <c r="E14" s="7"/>
    </row>
    <row r="15" spans="2:6" ht="31.35" customHeight="1" x14ac:dyDescent="0.2">
      <c r="B15" s="114" t="s">
        <v>52</v>
      </c>
      <c r="C15" s="108" t="s">
        <v>1</v>
      </c>
      <c r="D15" s="1"/>
      <c r="E15" s="7"/>
    </row>
    <row r="16" spans="2:6" ht="21.2" customHeight="1" x14ac:dyDescent="0.2">
      <c r="B16" s="114" t="s">
        <v>65</v>
      </c>
      <c r="C16" s="108" t="s">
        <v>1</v>
      </c>
      <c r="D16" s="1"/>
      <c r="E16" s="7"/>
    </row>
    <row r="17" spans="2:6" ht="21.2" customHeight="1" x14ac:dyDescent="0.2">
      <c r="B17" s="110" t="s">
        <v>25</v>
      </c>
      <c r="C17" s="109"/>
      <c r="D17" s="1"/>
      <c r="E17" s="7"/>
    </row>
    <row r="18" spans="2:6" ht="15.75" x14ac:dyDescent="0.2">
      <c r="B18" s="98"/>
      <c r="C18" s="99"/>
      <c r="D18" s="1"/>
      <c r="E18" s="7"/>
    </row>
    <row r="19" spans="2:6" ht="15.75" x14ac:dyDescent="0.2">
      <c r="B19" s="98"/>
      <c r="C19" s="99"/>
      <c r="D19" s="1"/>
      <c r="E19" s="7"/>
    </row>
    <row r="20" spans="2:6" ht="18" x14ac:dyDescent="0.25">
      <c r="B20" s="121" t="s">
        <v>198</v>
      </c>
      <c r="C20" s="124"/>
      <c r="D20" s="124"/>
      <c r="E20" s="126"/>
      <c r="F20" s="125"/>
    </row>
    <row r="21" spans="2:6" ht="11.25" customHeight="1" x14ac:dyDescent="0.25">
      <c r="B21" s="65"/>
      <c r="C21" s="6"/>
      <c r="D21" s="6"/>
      <c r="E21" s="8"/>
    </row>
    <row r="22" spans="2:6" ht="30" x14ac:dyDescent="0.2">
      <c r="B22" s="118" t="s">
        <v>68</v>
      </c>
      <c r="C22" s="119" t="s">
        <v>186</v>
      </c>
      <c r="D22" s="119" t="s">
        <v>187</v>
      </c>
      <c r="E22" s="66" t="s">
        <v>253</v>
      </c>
    </row>
    <row r="23" spans="2:6" x14ac:dyDescent="0.2">
      <c r="B23" s="127" t="s">
        <v>246</v>
      </c>
      <c r="C23" s="115"/>
      <c r="D23" s="128" t="s">
        <v>97</v>
      </c>
      <c r="E23" s="116"/>
    </row>
    <row r="24" spans="2:6" x14ac:dyDescent="0.2">
      <c r="B24" s="120"/>
      <c r="C24" s="115"/>
      <c r="D24" s="115" t="s">
        <v>1</v>
      </c>
      <c r="E24" s="116"/>
    </row>
    <row r="25" spans="2:6" x14ac:dyDescent="0.2">
      <c r="B25" s="120"/>
      <c r="C25" s="117"/>
      <c r="D25" s="115"/>
      <c r="E25" s="116"/>
    </row>
    <row r="26" spans="2:6" x14ac:dyDescent="0.2">
      <c r="B26" s="120"/>
      <c r="C26" s="117"/>
      <c r="D26" s="115"/>
      <c r="E26" s="116"/>
    </row>
    <row r="27" spans="2:6" x14ac:dyDescent="0.2">
      <c r="B27" s="120"/>
      <c r="C27" s="117"/>
      <c r="D27" s="115"/>
      <c r="E27" s="116"/>
    </row>
    <row r="28" spans="2:6" x14ac:dyDescent="0.2">
      <c r="B28" s="120"/>
      <c r="C28" s="117"/>
      <c r="D28" s="115"/>
      <c r="E28" s="116"/>
    </row>
    <row r="29" spans="2:6" x14ac:dyDescent="0.2">
      <c r="B29" s="120"/>
      <c r="C29" s="117"/>
      <c r="D29" s="115"/>
      <c r="E29" s="116"/>
    </row>
    <row r="30" spans="2:6" x14ac:dyDescent="0.2">
      <c r="B30" s="120"/>
      <c r="C30" s="117"/>
      <c r="D30" s="115"/>
      <c r="E30" s="116"/>
    </row>
    <row r="31" spans="2:6" x14ac:dyDescent="0.2">
      <c r="B31" s="120"/>
      <c r="C31" s="117"/>
      <c r="D31" s="115"/>
      <c r="E31" s="116"/>
    </row>
    <row r="32" spans="2:6" x14ac:dyDescent="0.2">
      <c r="B32" s="120"/>
      <c r="C32" s="117"/>
      <c r="D32" s="115"/>
      <c r="E32" s="116"/>
    </row>
    <row r="33" spans="2:7" ht="15" x14ac:dyDescent="0.2">
      <c r="B33" s="6"/>
      <c r="C33" s="3"/>
      <c r="D33" s="6"/>
      <c r="E33" s="8"/>
    </row>
    <row r="35" spans="2:7" ht="18" x14ac:dyDescent="0.25">
      <c r="B35" s="121" t="s">
        <v>201</v>
      </c>
      <c r="C35" s="122"/>
      <c r="D35" s="123"/>
    </row>
    <row r="36" spans="2:7" ht="13.7" customHeight="1" x14ac:dyDescent="0.2">
      <c r="D36" s="6"/>
    </row>
    <row r="37" spans="2:7" ht="43.15" customHeight="1" x14ac:dyDescent="0.2">
      <c r="B37" s="92" t="s">
        <v>282</v>
      </c>
      <c r="D37" s="100" t="s">
        <v>1</v>
      </c>
      <c r="E37" s="253" t="str">
        <f t="shared" ref="E37:E43" si="0">IF(D37="Ja","bitte im Antragsschreiben näher erläutern","")</f>
        <v/>
      </c>
      <c r="G37" s="264"/>
    </row>
    <row r="38" spans="2:7" ht="42" customHeight="1" x14ac:dyDescent="0.2">
      <c r="B38" s="92" t="s">
        <v>69</v>
      </c>
      <c r="D38" s="100" t="s">
        <v>1</v>
      </c>
      <c r="E38" s="253" t="str">
        <f t="shared" si="0"/>
        <v/>
      </c>
    </row>
    <row r="39" spans="2:7" x14ac:dyDescent="0.2">
      <c r="D39" s="51"/>
    </row>
    <row r="40" spans="2:7" x14ac:dyDescent="0.2">
      <c r="B40" s="92" t="s">
        <v>283</v>
      </c>
      <c r="D40" s="100" t="s">
        <v>1</v>
      </c>
      <c r="E40" s="253" t="str">
        <f t="shared" si="0"/>
        <v/>
      </c>
    </row>
    <row r="41" spans="2:7" x14ac:dyDescent="0.2">
      <c r="B41" s="92" t="s">
        <v>70</v>
      </c>
      <c r="D41" s="100" t="s">
        <v>1</v>
      </c>
      <c r="E41" s="253" t="str">
        <f t="shared" si="0"/>
        <v/>
      </c>
    </row>
    <row r="42" spans="2:7" x14ac:dyDescent="0.2">
      <c r="D42" s="51"/>
    </row>
    <row r="43" spans="2:7" ht="43.15" customHeight="1" x14ac:dyDescent="0.2">
      <c r="B43" s="92" t="s">
        <v>71</v>
      </c>
      <c r="D43" s="100" t="s">
        <v>1</v>
      </c>
      <c r="E43" s="253" t="str">
        <f t="shared" si="0"/>
        <v/>
      </c>
    </row>
    <row r="44" spans="2:7" x14ac:dyDescent="0.2">
      <c r="B44" s="92" t="s">
        <v>72</v>
      </c>
      <c r="D44" s="100" t="s">
        <v>1</v>
      </c>
    </row>
    <row r="45" spans="2:7" x14ac:dyDescent="0.2">
      <c r="D45" s="101"/>
    </row>
    <row r="46" spans="2:7" x14ac:dyDescent="0.2">
      <c r="B46" s="92" t="s">
        <v>199</v>
      </c>
    </row>
    <row r="47" spans="2:7" ht="43.15" customHeight="1" x14ac:dyDescent="0.2">
      <c r="B47" s="542" t="s">
        <v>200</v>
      </c>
      <c r="C47" s="543"/>
      <c r="D47" s="100" t="s">
        <v>1</v>
      </c>
      <c r="E47" s="253" t="str">
        <f>IF(D47="Ja","bitte im Antragsschreiben näher erläutern","")</f>
        <v/>
      </c>
    </row>
    <row r="55" spans="2:3" x14ac:dyDescent="0.2">
      <c r="B55" s="239" t="s">
        <v>19</v>
      </c>
      <c r="C55" s="576" t="s">
        <v>457</v>
      </c>
    </row>
  </sheetData>
  <mergeCells count="3">
    <mergeCell ref="B1:F1"/>
    <mergeCell ref="B5:C5"/>
    <mergeCell ref="B47:C47"/>
  </mergeCells>
  <conditionalFormatting sqref="C23:E32 D37:D38 D40:D41 D43:D44">
    <cfRule type="expression" dxfId="1" priority="7">
      <formula>OR($B$16="Dienstleister",$B$16="Subverpächter")</formula>
    </cfRule>
  </conditionalFormatting>
  <conditionalFormatting sqref="D47">
    <cfRule type="expression" dxfId="0" priority="1">
      <formula>OR($B$16="Dienstleister",$B$16="Subverpächter")</formula>
    </cfRule>
  </conditionalFormatting>
  <dataValidations count="7">
    <dataValidation type="list" allowBlank="1" showInputMessage="1" showErrorMessage="1" sqref="D37:D38 D40:D41 D43:D44 D47" xr:uid="{00000000-0002-0000-0200-000000000000}">
      <formula1>"Ja,Nein,bitte wählen"</formula1>
    </dataValidation>
    <dataValidation allowBlank="1" showInputMessage="1" showErrorMessage="1" promptTitle="Firma des Verpächters" prompt="Geben Sie hier die Firma des Verpächters ein." sqref="C23:C24" xr:uid="{00000000-0002-0000-0200-000001000000}"/>
    <dataValidation type="list" allowBlank="1" showInputMessage="1" showErrorMessage="1" sqref="C13" xr:uid="{00000000-0002-0000-0200-000002000000}">
      <formula1>"bitte wählen, Vereinfachtes Verfahren, Regelverfahren"</formula1>
    </dataValidation>
    <dataValidation type="list" allowBlank="1" showInputMessage="1" showErrorMessage="1" sqref="C16" xr:uid="{00000000-0002-0000-0200-000003000000}">
      <formula1>"bitte wählen,Kalenderjahr,Gaswirtschaftsjahr"</formula1>
    </dataValidation>
    <dataValidation type="list" allowBlank="1" showInputMessage="1" showErrorMessage="1" sqref="C15" xr:uid="{00000000-0002-0000-0200-000004000000}">
      <formula1>"bitte wählen,Ja,Nein"</formula1>
    </dataValidation>
    <dataValidation allowBlank="1" showErrorMessage="1" sqref="B23:B32 C25:C32" xr:uid="{00000000-0002-0000-0200-000005000000}"/>
    <dataValidation type="list" allowBlank="1" showInputMessage="1" showErrorMessage="1" sqref="C14" xr:uid="{A4169F6F-36AA-43CA-B639-3ABE2A66C5BC}">
      <formula1>"FNB, VNB, bitte wählen"</formula1>
    </dataValidation>
  </dataValidations>
  <pageMargins left="0.43307086614173229" right="0.39370078740157483" top="0.43307086614173229" bottom="0.43307086614173229" header="0.31496062992125984" footer="0.31496062992125984"/>
  <pageSetup paperSize="9" scale="59" orientation="landscape" r:id="rId1"/>
  <headerFooter>
    <oddFooter>&amp;L&amp;D&amp;R&amp;A_&amp;F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8EE12B4-1D41-4EB5-AC4B-E1852CD113E9}">
          <x14:formula1>
            <xm:f>Listen!$U$2:$U$9</xm:f>
          </x14:formula1>
          <xm:sqref>D24:D32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FFFF00"/>
    <pageSetUpPr fitToPage="1"/>
  </sheetPr>
  <dimension ref="B1:K33"/>
  <sheetViews>
    <sheetView zoomScale="75" zoomScaleNormal="75" zoomScaleSheetLayoutView="100" workbookViewId="0">
      <selection activeCell="D36" sqref="D36:D37"/>
    </sheetView>
  </sheetViews>
  <sheetFormatPr baseColWidth="10" defaultColWidth="11.42578125" defaultRowHeight="12.75" x14ac:dyDescent="0.2"/>
  <cols>
    <col min="1" max="1" width="2.42578125" style="129" customWidth="1"/>
    <col min="2" max="2" width="71.42578125" style="129" customWidth="1"/>
    <col min="3" max="3" width="34.140625" style="129" customWidth="1"/>
    <col min="4" max="4" width="28.5703125" style="129" customWidth="1"/>
    <col min="5" max="5" width="23.42578125" style="129" customWidth="1"/>
    <col min="6" max="6" width="23.140625" style="129" customWidth="1"/>
    <col min="7" max="7" width="23.42578125" style="129" customWidth="1"/>
    <col min="8" max="11" width="21" style="129" customWidth="1"/>
    <col min="12" max="12" width="22.85546875" style="129" customWidth="1"/>
    <col min="13" max="13" width="20.140625" style="129" customWidth="1"/>
    <col min="14" max="14" width="19.5703125" style="129" customWidth="1"/>
    <col min="15" max="15" width="12.42578125" style="129" customWidth="1"/>
    <col min="16" max="16384" width="11.42578125" style="129"/>
  </cols>
  <sheetData>
    <row r="1" spans="2:7" s="92" customFormat="1" ht="22.35" customHeight="1" x14ac:dyDescent="0.25">
      <c r="B1" s="65" t="s">
        <v>189</v>
      </c>
      <c r="C1" s="6"/>
      <c r="D1" s="6"/>
      <c r="E1" s="65"/>
    </row>
    <row r="2" spans="2:7" s="92" customFormat="1" ht="10.5" customHeight="1" x14ac:dyDescent="0.25">
      <c r="B2" s="65"/>
      <c r="C2" s="6"/>
      <c r="D2" s="6"/>
      <c r="E2" s="65"/>
    </row>
    <row r="3" spans="2:7" s="92" customFormat="1" ht="27.75" customHeight="1" x14ac:dyDescent="0.2">
      <c r="B3" s="187" t="s">
        <v>79</v>
      </c>
      <c r="C3" s="188"/>
      <c r="D3" s="189"/>
      <c r="E3" s="193">
        <f>'Umsatzerlöse laut G&amp;V (Gas)'!D54</f>
        <v>0</v>
      </c>
      <c r="G3" s="264"/>
    </row>
    <row r="4" spans="2:7" s="92" customFormat="1" ht="33.6" customHeight="1" x14ac:dyDescent="0.2">
      <c r="B4" s="187" t="s">
        <v>74</v>
      </c>
      <c r="C4" s="188"/>
      <c r="D4" s="189"/>
      <c r="E4" s="193">
        <f>'Vorgelagerte Netzkosten'!F98</f>
        <v>0</v>
      </c>
    </row>
    <row r="5" spans="2:7" s="92" customFormat="1" ht="33.6" customHeight="1" x14ac:dyDescent="0.2">
      <c r="B5" s="256" t="s">
        <v>244</v>
      </c>
      <c r="C5" s="257"/>
      <c r="D5" s="258"/>
      <c r="E5" s="193">
        <f>'Volatile Kostenanteile'!C7</f>
        <v>0</v>
      </c>
    </row>
    <row r="6" spans="2:7" s="92" customFormat="1" ht="27.75" customHeight="1" x14ac:dyDescent="0.2">
      <c r="B6" s="190" t="s">
        <v>76</v>
      </c>
      <c r="C6" s="189"/>
      <c r="D6" s="189"/>
      <c r="E6" s="329">
        <f>Messstellenbetrieb_Messung!B15</f>
        <v>0</v>
      </c>
    </row>
    <row r="7" spans="2:7" s="92" customFormat="1" ht="27.75" customHeight="1" x14ac:dyDescent="0.2">
      <c r="B7" s="222" t="s">
        <v>77</v>
      </c>
      <c r="C7" s="191"/>
      <c r="D7" s="192"/>
      <c r="E7" s="194">
        <f>BKZ_NAKB!P8</f>
        <v>0</v>
      </c>
    </row>
    <row r="8" spans="2:7" s="92" customFormat="1" ht="27.75" customHeight="1" x14ac:dyDescent="0.2">
      <c r="B8" s="187" t="s">
        <v>78</v>
      </c>
      <c r="C8" s="188"/>
      <c r="D8" s="189"/>
      <c r="E8" s="193">
        <f>KKAuf!C6</f>
        <v>0</v>
      </c>
      <c r="F8" s="129"/>
    </row>
    <row r="9" spans="2:7" s="92" customFormat="1" ht="27.75" customHeight="1" thickBot="1" x14ac:dyDescent="0.25">
      <c r="B9" s="229" t="s">
        <v>62</v>
      </c>
      <c r="C9" s="230"/>
      <c r="D9" s="230"/>
      <c r="E9" s="231">
        <f>Sonstiges!F15</f>
        <v>0</v>
      </c>
      <c r="F9" s="129"/>
    </row>
    <row r="10" spans="2:7" s="92" customFormat="1" ht="27.75" customHeight="1" x14ac:dyDescent="0.25">
      <c r="B10" s="67" t="str">
        <f>"Jahressaldo der Einzeldifferenzen " &amp;  Allgemeines!C12</f>
        <v>Jahressaldo der Einzeldifferenzen 2024</v>
      </c>
      <c r="C10" s="68"/>
      <c r="D10" s="68"/>
      <c r="E10" s="69">
        <f>E3+E4+E5+E6+E7+E8+E9</f>
        <v>0</v>
      </c>
      <c r="F10" s="129"/>
    </row>
    <row r="14" spans="2:7" ht="18" x14ac:dyDescent="0.25">
      <c r="B14" s="150" t="s">
        <v>171</v>
      </c>
    </row>
    <row r="16" spans="2:7" ht="18.75" customHeight="1" thickBot="1" x14ac:dyDescent="0.3">
      <c r="B16" s="130" t="s">
        <v>172</v>
      </c>
      <c r="C16" s="195">
        <f>Allgemeines!C12</f>
        <v>2024</v>
      </c>
      <c r="D16" s="132"/>
      <c r="E16" s="132"/>
      <c r="F16" s="132"/>
      <c r="G16" s="132"/>
    </row>
    <row r="17" spans="2:11" ht="18" customHeight="1" x14ac:dyDescent="0.25">
      <c r="B17" s="245" t="s">
        <v>241</v>
      </c>
      <c r="C17" s="178">
        <v>0</v>
      </c>
      <c r="D17" s="133"/>
      <c r="E17" s="133"/>
      <c r="F17" s="133"/>
      <c r="G17" s="133"/>
    </row>
    <row r="18" spans="2:11" ht="18" customHeight="1" x14ac:dyDescent="0.2">
      <c r="B18" s="134" t="s">
        <v>242</v>
      </c>
      <c r="C18" s="179">
        <f>E10</f>
        <v>0</v>
      </c>
      <c r="D18" s="135"/>
      <c r="E18" s="135"/>
      <c r="F18" s="135"/>
      <c r="G18" s="135"/>
    </row>
    <row r="19" spans="2:11" ht="12.2" customHeight="1" x14ac:dyDescent="0.2">
      <c r="B19" s="136"/>
      <c r="C19" s="137"/>
      <c r="D19" s="138"/>
      <c r="E19" s="138"/>
      <c r="F19" s="138"/>
      <c r="G19" s="138"/>
    </row>
    <row r="20" spans="2:11" ht="18" customHeight="1" x14ac:dyDescent="0.2">
      <c r="B20" s="139" t="s">
        <v>173</v>
      </c>
      <c r="C20" s="180">
        <f>ROUND(C17+C18/2,4)</f>
        <v>0</v>
      </c>
      <c r="D20" s="140"/>
      <c r="E20" s="140"/>
      <c r="F20" s="140"/>
      <c r="G20" s="140"/>
    </row>
    <row r="21" spans="2:11" ht="18" customHeight="1" x14ac:dyDescent="0.2">
      <c r="B21" s="139" t="s">
        <v>174</v>
      </c>
      <c r="C21" s="141">
        <f>Verzinsung!B16</f>
        <v>8.0000000000000002E-3</v>
      </c>
      <c r="D21" s="310"/>
      <c r="F21" s="142"/>
      <c r="G21" s="142"/>
    </row>
    <row r="22" spans="2:11" ht="18" customHeight="1" x14ac:dyDescent="0.2">
      <c r="B22" s="139" t="s">
        <v>175</v>
      </c>
      <c r="C22" s="180">
        <f>ROUND(C20*C21,4)</f>
        <v>0</v>
      </c>
      <c r="D22" s="140"/>
      <c r="E22" s="140"/>
      <c r="F22" s="140"/>
      <c r="G22" s="140"/>
    </row>
    <row r="23" spans="2:11" ht="27.75" customHeight="1" thickBot="1" x14ac:dyDescent="0.3">
      <c r="B23" s="143" t="s">
        <v>176</v>
      </c>
      <c r="C23" s="181">
        <f>C18+C22</f>
        <v>0</v>
      </c>
      <c r="D23" s="133"/>
      <c r="E23" s="133"/>
      <c r="F23" s="133"/>
      <c r="G23" s="133"/>
    </row>
    <row r="24" spans="2:11" ht="19.5" customHeight="1" x14ac:dyDescent="0.2"/>
    <row r="25" spans="2:11" ht="18.75" customHeight="1" thickBot="1" x14ac:dyDescent="0.3">
      <c r="C25" s="131" t="s">
        <v>177</v>
      </c>
      <c r="D25" s="131"/>
      <c r="E25" s="131"/>
    </row>
    <row r="26" spans="2:11" ht="16.149999999999999" customHeight="1" thickBot="1" x14ac:dyDescent="0.25">
      <c r="C26" s="144" t="str">
        <f>"Regulierungskontosaldo zum 31.12." &amp;Allgemeines!C12</f>
        <v>Regulierungskontosaldo zum 31.12.2024</v>
      </c>
      <c r="D26" s="145"/>
      <c r="E26" s="182">
        <f>C23</f>
        <v>0</v>
      </c>
    </row>
    <row r="27" spans="2:11" ht="16.149999999999999" customHeight="1" thickBot="1" x14ac:dyDescent="0.25">
      <c r="C27" s="240" t="s">
        <v>243</v>
      </c>
      <c r="D27" s="145"/>
      <c r="E27" s="183">
        <f>ROUND(E26*(1+C21)^2-E26,4)</f>
        <v>0</v>
      </c>
    </row>
    <row r="28" spans="2:11" ht="16.149999999999999" customHeight="1" thickBot="1" x14ac:dyDescent="0.25">
      <c r="C28" s="146" t="s">
        <v>178</v>
      </c>
      <c r="D28" s="145"/>
      <c r="E28" s="184">
        <f>E26+E27</f>
        <v>0</v>
      </c>
    </row>
    <row r="29" spans="2:11" ht="16.149999999999999" customHeight="1" thickBot="1" x14ac:dyDescent="0.25">
      <c r="C29" s="146" t="s">
        <v>293</v>
      </c>
      <c r="D29" s="147"/>
      <c r="E29" s="182">
        <f>ROUND(-PMT(C21,3,E28/((1+C21/2)),0,0),4)</f>
        <v>0</v>
      </c>
    </row>
    <row r="30" spans="2:11" s="148" customFormat="1" ht="27.75" customHeight="1" x14ac:dyDescent="0.2"/>
    <row r="31" spans="2:11" s="148" customFormat="1" ht="18.75" customHeight="1" thickBot="1" x14ac:dyDescent="0.3">
      <c r="C31" s="544" t="s">
        <v>179</v>
      </c>
      <c r="D31" s="544"/>
      <c r="E31" s="363">
        <v>2027</v>
      </c>
      <c r="F31" s="363">
        <v>2028</v>
      </c>
      <c r="G31" s="364">
        <v>2029</v>
      </c>
      <c r="J31" s="132"/>
      <c r="K31" s="132"/>
    </row>
    <row r="32" spans="2:11" s="148" customFormat="1" ht="21.2" customHeight="1" thickBot="1" x14ac:dyDescent="0.3">
      <c r="C32" s="545" t="s">
        <v>188</v>
      </c>
      <c r="D32" s="546"/>
      <c r="E32" s="185">
        <f>E29</f>
        <v>0</v>
      </c>
      <c r="F32" s="185">
        <f>E29</f>
        <v>0</v>
      </c>
      <c r="G32" s="186">
        <f>E29</f>
        <v>0</v>
      </c>
      <c r="J32" s="133"/>
      <c r="K32" s="133"/>
    </row>
    <row r="33" spans="5:11" x14ac:dyDescent="0.2">
      <c r="E33" s="149" t="str">
        <f>IF($E$29&lt;0,"Abschlag auf EOG","Zuschlag auf EOG")</f>
        <v>Zuschlag auf EOG</v>
      </c>
      <c r="F33" s="149" t="str">
        <f>IF($E$29&lt;0,"Abschlag auf EOG","Zuschlag auf EOG")</f>
        <v>Zuschlag auf EOG</v>
      </c>
      <c r="G33" s="149" t="str">
        <f>IF($E$29&lt;0,"Abschlag auf EOG","Zuschlag auf EOG")</f>
        <v>Zuschlag auf EOG</v>
      </c>
      <c r="J33" s="138"/>
      <c r="K33" s="138"/>
    </row>
  </sheetData>
  <mergeCells count="2">
    <mergeCell ref="C31:D31"/>
    <mergeCell ref="C32:D32"/>
  </mergeCells>
  <pageMargins left="0.41" right="0.36" top="0.46" bottom="0.42" header="0.31496062992125984" footer="0.17"/>
  <pageSetup paperSize="9" scale="74" orientation="landscape" r:id="rId1"/>
  <headerFooter>
    <oddFooter>&amp;L&amp;D&amp;R&amp;A/&amp;F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rgb="FFFFFF00"/>
    <pageSetUpPr fitToPage="1"/>
  </sheetPr>
  <dimension ref="A1:E23"/>
  <sheetViews>
    <sheetView zoomScaleNormal="100" zoomScaleSheetLayoutView="120" workbookViewId="0">
      <pane xSplit="1" ySplit="5" topLeftCell="B6" activePane="bottomRight" state="frozen"/>
      <selection activeCell="B70" sqref="B70"/>
      <selection pane="topRight" activeCell="B70" sqref="B70"/>
      <selection pane="bottomLeft" activeCell="B70" sqref="B70"/>
      <selection pane="bottomRight" activeCell="D9" sqref="D9"/>
    </sheetView>
  </sheetViews>
  <sheetFormatPr baseColWidth="10" defaultColWidth="11.42578125" defaultRowHeight="12.75" x14ac:dyDescent="0.2"/>
  <cols>
    <col min="1" max="16384" width="11.42578125" style="83"/>
  </cols>
  <sheetData>
    <row r="1" spans="1:5" ht="15" x14ac:dyDescent="0.25">
      <c r="A1" s="82" t="s">
        <v>180</v>
      </c>
    </row>
    <row r="3" spans="1:5" ht="21" x14ac:dyDescent="0.35">
      <c r="A3" s="84" t="s">
        <v>30</v>
      </c>
      <c r="B3" s="85">
        <v>2015</v>
      </c>
      <c r="C3" s="252"/>
      <c r="D3" s="263"/>
      <c r="E3" s="252"/>
    </row>
    <row r="4" spans="1:5" x14ac:dyDescent="0.2">
      <c r="A4" s="86" t="s">
        <v>31</v>
      </c>
      <c r="B4" s="87">
        <v>2024</v>
      </c>
      <c r="C4" s="252"/>
      <c r="D4" s="252"/>
      <c r="E4" s="252"/>
    </row>
    <row r="5" spans="1:5" ht="25.5" x14ac:dyDescent="0.2">
      <c r="A5" s="88" t="s">
        <v>181</v>
      </c>
      <c r="B5" s="89" t="s">
        <v>294</v>
      </c>
      <c r="C5" s="252"/>
      <c r="D5" s="252"/>
      <c r="E5" s="252"/>
    </row>
    <row r="6" spans="1:5" x14ac:dyDescent="0.2">
      <c r="A6" s="86">
        <v>2015</v>
      </c>
      <c r="B6" s="299">
        <v>4.5999999999999999E-3</v>
      </c>
      <c r="C6" s="252"/>
      <c r="D6" s="252"/>
      <c r="E6" s="252"/>
    </row>
    <row r="7" spans="1:5" x14ac:dyDescent="0.2">
      <c r="A7" s="86">
        <v>2016</v>
      </c>
      <c r="B7" s="299">
        <v>1.1000000000000001E-3</v>
      </c>
      <c r="C7" s="252"/>
      <c r="D7" s="252"/>
      <c r="E7" s="252"/>
    </row>
    <row r="8" spans="1:5" x14ac:dyDescent="0.2">
      <c r="A8" s="86">
        <v>2017</v>
      </c>
      <c r="B8" s="299">
        <v>2.8E-3</v>
      </c>
      <c r="C8" s="252"/>
      <c r="D8" s="252"/>
      <c r="E8" s="252"/>
    </row>
    <row r="9" spans="1:5" x14ac:dyDescent="0.2">
      <c r="A9" s="86">
        <v>2018</v>
      </c>
      <c r="B9" s="299">
        <v>4.3E-3</v>
      </c>
      <c r="C9" s="252"/>
      <c r="D9" s="252"/>
      <c r="E9" s="252"/>
    </row>
    <row r="10" spans="1:5" x14ac:dyDescent="0.2">
      <c r="A10" s="86">
        <v>2019</v>
      </c>
      <c r="B10" s="299">
        <v>-5.0000000000000001E-4</v>
      </c>
      <c r="C10" s="252"/>
      <c r="D10" s="252"/>
      <c r="E10" s="252"/>
    </row>
    <row r="11" spans="1:5" x14ac:dyDescent="0.2">
      <c r="A11" s="86">
        <v>2020</v>
      </c>
      <c r="B11" s="299">
        <v>-1.9E-3</v>
      </c>
      <c r="C11" s="252"/>
      <c r="D11" s="252"/>
      <c r="E11" s="252"/>
    </row>
    <row r="12" spans="1:5" x14ac:dyDescent="0.2">
      <c r="A12" s="86">
        <v>2021</v>
      </c>
      <c r="B12" s="299">
        <v>-1.1999999999999999E-3</v>
      </c>
      <c r="C12" s="252"/>
      <c r="D12" s="252"/>
      <c r="E12" s="252"/>
    </row>
    <row r="13" spans="1:5" x14ac:dyDescent="0.2">
      <c r="A13" s="86">
        <v>2022</v>
      </c>
      <c r="B13" s="299">
        <v>1.54E-2</v>
      </c>
      <c r="C13" s="252"/>
      <c r="D13" s="252"/>
      <c r="E13" s="252"/>
    </row>
    <row r="14" spans="1:5" x14ac:dyDescent="0.2">
      <c r="A14" s="86">
        <v>2023</v>
      </c>
      <c r="B14" s="299">
        <v>2.9000000000000001E-2</v>
      </c>
      <c r="C14" s="252"/>
      <c r="D14" s="252"/>
      <c r="E14" s="252"/>
    </row>
    <row r="15" spans="1:5" x14ac:dyDescent="0.2">
      <c r="A15" s="86">
        <v>2024</v>
      </c>
      <c r="B15" s="299">
        <v>2.6100000000000002E-2</v>
      </c>
      <c r="C15" s="252"/>
      <c r="D15" s="252"/>
      <c r="E15" s="252"/>
    </row>
    <row r="16" spans="1:5" x14ac:dyDescent="0.2">
      <c r="A16" s="90" t="s">
        <v>182</v>
      </c>
      <c r="B16" s="300">
        <f>ROUND(AVERAGE(B6:B15),4)</f>
        <v>8.0000000000000002E-3</v>
      </c>
      <c r="C16" s="252"/>
      <c r="D16" s="311"/>
      <c r="E16" s="252"/>
    </row>
    <row r="19" spans="1:1" x14ac:dyDescent="0.2">
      <c r="A19" s="91" t="s">
        <v>183</v>
      </c>
    </row>
    <row r="20" spans="1:1" s="252" customFormat="1" x14ac:dyDescent="0.2">
      <c r="A20" s="251" t="s">
        <v>295</v>
      </c>
    </row>
    <row r="21" spans="1:1" s="252" customFormat="1" x14ac:dyDescent="0.2">
      <c r="A21" s="251" t="s">
        <v>249</v>
      </c>
    </row>
    <row r="22" spans="1:1" s="252" customFormat="1" x14ac:dyDescent="0.2">
      <c r="A22" s="251"/>
    </row>
    <row r="23" spans="1:1" s="252" customFormat="1" x14ac:dyDescent="0.2">
      <c r="A23" s="251" t="s">
        <v>233</v>
      </c>
    </row>
  </sheetData>
  <hyperlinks>
    <hyperlink ref="A23" r:id="rId1" display="https://www.bundesbank.de/de/publikationen/statistiken/statistische-beihefte" xr:uid="{00000000-0004-0000-0400-000000000000}"/>
  </hyperlinks>
  <pageMargins left="0.70866141732283472" right="0.78740157480314965" top="0.70866141732283472" bottom="0.55118110236220474" header="0.27559055118110237" footer="0.27559055118110237"/>
  <pageSetup paperSize="9" orientation="portrait" r:id="rId2"/>
  <headerFooter alignWithMargins="0">
    <oddHeader>&amp;L&amp;"Arial,Fett"&amp;12Verzinsung Regulierungskonto</oddHeader>
    <oddFooter>&amp;L&amp;D&amp;R&amp;A/&amp;F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rgb="FFFFFF00"/>
    <pageSetUpPr fitToPage="1"/>
  </sheetPr>
  <dimension ref="A1:P69"/>
  <sheetViews>
    <sheetView zoomScale="90" zoomScaleNormal="90" zoomScaleSheetLayoutView="90" workbookViewId="0">
      <pane xSplit="2" ySplit="1" topLeftCell="C2" activePane="bottomRight" state="frozen"/>
      <selection activeCell="B70" sqref="B70"/>
      <selection pane="topRight" activeCell="B70" sqref="B70"/>
      <selection pane="bottomLeft" activeCell="B70" sqref="B70"/>
      <selection pane="bottomRight" activeCell="I26" sqref="I26"/>
    </sheetView>
  </sheetViews>
  <sheetFormatPr baseColWidth="10" defaultRowHeight="14.25" x14ac:dyDescent="0.2"/>
  <cols>
    <col min="1" max="1" width="2.5703125" style="271" customWidth="1"/>
    <col min="2" max="2" width="76" style="272" customWidth="1"/>
    <col min="3" max="3" width="38.7109375" style="272" customWidth="1"/>
    <col min="4" max="4" width="18.7109375" style="272" customWidth="1"/>
    <col min="5" max="5" width="2.140625" style="272" customWidth="1"/>
    <col min="6" max="16384" width="11.42578125" style="272"/>
  </cols>
  <sheetData>
    <row r="1" spans="1:16" s="273" customFormat="1" ht="15.75" customHeight="1" x14ac:dyDescent="0.2">
      <c r="A1" s="547" t="str">
        <f>"Umsatzerlöse "&amp;Allgemeines!C12 &amp; " gemäß Tätigkeitenabschluss nach § 6b EnWG"</f>
        <v>Umsatzerlöse 2024 gemäß Tätigkeitenabschluss nach § 6b EnWG</v>
      </c>
      <c r="B1" s="547"/>
      <c r="C1" s="547"/>
      <c r="D1" s="547"/>
    </row>
    <row r="2" spans="1:16" s="269" customFormat="1" ht="18" customHeight="1" x14ac:dyDescent="0.2">
      <c r="A2" s="266"/>
      <c r="B2" s="267"/>
      <c r="D2" s="268"/>
      <c r="G2" s="296"/>
      <c r="H2" s="296"/>
      <c r="I2" s="296"/>
      <c r="J2" s="296"/>
      <c r="K2" s="296"/>
      <c r="L2" s="296"/>
      <c r="M2" s="296"/>
      <c r="N2" s="296"/>
      <c r="O2" s="296"/>
      <c r="P2" s="296"/>
    </row>
    <row r="3" spans="1:16" s="265" customFormat="1" ht="18" x14ac:dyDescent="0.25">
      <c r="B3" s="9" t="s">
        <v>12</v>
      </c>
      <c r="C3" s="285"/>
      <c r="D3" s="286">
        <f>Allgemeines!C12</f>
        <v>2024</v>
      </c>
      <c r="F3" s="297"/>
      <c r="G3" s="297"/>
      <c r="H3" s="297"/>
      <c r="I3" s="297"/>
    </row>
    <row r="4" spans="1:16" s="265" customFormat="1" ht="15.75" x14ac:dyDescent="0.25">
      <c r="A4" s="9"/>
      <c r="B4" s="272"/>
      <c r="C4" s="270"/>
      <c r="D4" s="274"/>
      <c r="F4" s="297"/>
      <c r="G4" s="297"/>
      <c r="H4" s="297"/>
      <c r="I4" s="297"/>
    </row>
    <row r="5" spans="1:16" x14ac:dyDescent="0.2">
      <c r="A5" s="272"/>
      <c r="F5" s="297"/>
      <c r="G5" s="297"/>
      <c r="H5" s="297"/>
      <c r="I5" s="297"/>
      <c r="J5" s="297"/>
      <c r="K5" s="297"/>
      <c r="L5" s="297"/>
      <c r="M5" s="297"/>
      <c r="N5" s="297"/>
      <c r="O5" s="297"/>
      <c r="P5" s="297"/>
    </row>
    <row r="6" spans="1:16" ht="15" x14ac:dyDescent="0.2">
      <c r="A6" s="275"/>
      <c r="B6" s="276" t="s">
        <v>254</v>
      </c>
      <c r="C6" s="277"/>
      <c r="D6" s="290"/>
      <c r="F6" s="297"/>
      <c r="G6" s="297"/>
      <c r="H6" s="297"/>
      <c r="I6" s="297"/>
      <c r="J6" s="297"/>
      <c r="K6" s="297"/>
      <c r="L6" s="297"/>
      <c r="M6" s="297"/>
      <c r="N6" s="297"/>
      <c r="O6" s="297"/>
      <c r="P6" s="297"/>
    </row>
    <row r="7" spans="1:16" ht="15" x14ac:dyDescent="0.2">
      <c r="A7" s="275"/>
      <c r="B7" s="276" t="s">
        <v>255</v>
      </c>
      <c r="C7" s="277"/>
      <c r="D7" s="290"/>
      <c r="F7" s="297"/>
      <c r="G7" s="297"/>
      <c r="H7" s="297"/>
      <c r="I7" s="297"/>
      <c r="J7" s="297"/>
      <c r="K7" s="297"/>
      <c r="L7" s="297"/>
      <c r="M7" s="297"/>
      <c r="N7" s="297"/>
      <c r="O7" s="297"/>
      <c r="P7" s="297"/>
    </row>
    <row r="8" spans="1:16" ht="15" x14ac:dyDescent="0.2">
      <c r="A8" s="275"/>
      <c r="B8" s="293" t="s">
        <v>256</v>
      </c>
      <c r="C8" s="277"/>
      <c r="D8" s="290"/>
      <c r="F8" s="297"/>
      <c r="G8" s="297"/>
      <c r="H8" s="297"/>
      <c r="I8" s="297"/>
      <c r="J8" s="297"/>
      <c r="K8" s="297"/>
      <c r="L8" s="297"/>
      <c r="M8" s="297"/>
      <c r="N8" s="297"/>
      <c r="O8" s="297"/>
      <c r="P8" s="297"/>
    </row>
    <row r="9" spans="1:16" ht="15" x14ac:dyDescent="0.2">
      <c r="A9" s="275"/>
      <c r="B9" s="293" t="s">
        <v>257</v>
      </c>
      <c r="C9" s="277"/>
      <c r="D9" s="290"/>
      <c r="F9" s="297"/>
      <c r="G9" s="297"/>
      <c r="H9" s="297"/>
      <c r="I9" s="297"/>
      <c r="J9" s="297"/>
      <c r="K9" s="297"/>
      <c r="L9" s="297"/>
      <c r="M9" s="297"/>
      <c r="N9" s="297"/>
      <c r="O9" s="297"/>
      <c r="P9" s="297"/>
    </row>
    <row r="10" spans="1:16" ht="15" x14ac:dyDescent="0.2">
      <c r="A10" s="275"/>
      <c r="B10" s="293" t="s">
        <v>258</v>
      </c>
      <c r="C10" s="277"/>
      <c r="D10" s="290"/>
      <c r="F10" s="297"/>
      <c r="G10" s="297"/>
      <c r="H10" s="297"/>
      <c r="I10" s="297"/>
      <c r="J10" s="297"/>
      <c r="K10" s="297"/>
      <c r="L10" s="297"/>
      <c r="M10" s="297"/>
      <c r="N10" s="297"/>
      <c r="O10" s="297"/>
      <c r="P10" s="297"/>
    </row>
    <row r="11" spans="1:16" ht="15" x14ac:dyDescent="0.2">
      <c r="A11" s="275"/>
      <c r="B11" s="293" t="s">
        <v>259</v>
      </c>
      <c r="C11" s="277"/>
      <c r="D11" s="290"/>
      <c r="F11" s="297"/>
      <c r="G11" s="297"/>
      <c r="H11" s="297"/>
      <c r="I11" s="297"/>
      <c r="J11" s="297"/>
      <c r="K11" s="297"/>
      <c r="L11" s="297"/>
      <c r="M11" s="297"/>
      <c r="N11" s="297"/>
      <c r="O11" s="297"/>
      <c r="P11" s="297"/>
    </row>
    <row r="12" spans="1:16" ht="15" x14ac:dyDescent="0.2">
      <c r="A12" s="275"/>
      <c r="B12" s="293" t="s">
        <v>260</v>
      </c>
      <c r="C12" s="277"/>
      <c r="D12" s="290"/>
      <c r="F12" s="297"/>
      <c r="G12" s="297"/>
      <c r="H12" s="297"/>
      <c r="I12" s="297"/>
      <c r="J12" s="297"/>
      <c r="K12" s="297"/>
      <c r="L12" s="297"/>
      <c r="M12" s="297"/>
      <c r="N12" s="297"/>
      <c r="O12" s="297"/>
      <c r="P12" s="297"/>
    </row>
    <row r="13" spans="1:16" ht="15" x14ac:dyDescent="0.2">
      <c r="A13" s="275"/>
      <c r="B13" s="276" t="s">
        <v>261</v>
      </c>
      <c r="C13" s="277"/>
      <c r="D13" s="290"/>
      <c r="F13" s="297"/>
      <c r="G13" s="297"/>
      <c r="H13" s="297"/>
      <c r="I13" s="297"/>
      <c r="J13" s="297"/>
      <c r="K13" s="297"/>
      <c r="L13" s="297"/>
      <c r="M13" s="297"/>
      <c r="N13" s="297"/>
      <c r="O13" s="297"/>
      <c r="P13" s="297"/>
    </row>
    <row r="14" spans="1:16" ht="15" x14ac:dyDescent="0.2">
      <c r="A14" s="275"/>
      <c r="B14" s="276" t="s">
        <v>262</v>
      </c>
      <c r="C14" s="277"/>
      <c r="D14" s="290"/>
      <c r="F14" s="297"/>
      <c r="G14" s="297"/>
      <c r="H14" s="297"/>
      <c r="I14" s="297"/>
      <c r="J14" s="297"/>
      <c r="K14" s="297"/>
      <c r="L14" s="297"/>
      <c r="M14" s="297"/>
      <c r="N14" s="297"/>
      <c r="O14" s="297"/>
      <c r="P14" s="297"/>
    </row>
    <row r="15" spans="1:16" ht="15" x14ac:dyDescent="0.2">
      <c r="A15" s="275"/>
      <c r="B15" s="276" t="s">
        <v>263</v>
      </c>
      <c r="C15" s="277" t="s">
        <v>264</v>
      </c>
      <c r="D15" s="290"/>
      <c r="F15" s="297"/>
      <c r="G15" s="297"/>
      <c r="H15" s="297"/>
      <c r="I15" s="297"/>
      <c r="J15" s="297"/>
      <c r="K15" s="297"/>
      <c r="L15" s="297"/>
      <c r="M15" s="297"/>
      <c r="N15" s="297"/>
      <c r="O15" s="297"/>
      <c r="P15" s="297"/>
    </row>
    <row r="16" spans="1:16" ht="31.5" x14ac:dyDescent="0.25">
      <c r="A16" s="275"/>
      <c r="B16" s="278" t="s">
        <v>279</v>
      </c>
      <c r="C16" s="294" t="s">
        <v>280</v>
      </c>
      <c r="D16" s="279">
        <f>SUM(D6:D15)</f>
        <v>0</v>
      </c>
      <c r="F16" s="297"/>
      <c r="G16" s="297"/>
      <c r="H16" s="297"/>
      <c r="I16" s="297"/>
      <c r="J16" s="297"/>
      <c r="K16" s="297"/>
      <c r="L16" s="297"/>
      <c r="M16" s="297"/>
      <c r="N16" s="297"/>
      <c r="O16" s="297"/>
      <c r="P16" s="297"/>
    </row>
    <row r="17" spans="1:16" ht="15" x14ac:dyDescent="0.2">
      <c r="A17" s="275"/>
      <c r="B17" s="277"/>
      <c r="C17" s="277"/>
      <c r="D17" s="277"/>
      <c r="F17" s="297"/>
      <c r="G17" s="297"/>
      <c r="H17" s="297"/>
      <c r="I17" s="297"/>
      <c r="J17" s="297"/>
      <c r="K17" s="297"/>
      <c r="L17" s="297"/>
      <c r="M17" s="297"/>
      <c r="N17" s="297"/>
      <c r="O17" s="297"/>
      <c r="P17" s="297"/>
    </row>
    <row r="18" spans="1:16" ht="15" x14ac:dyDescent="0.2">
      <c r="A18" s="275"/>
      <c r="B18" s="276" t="s">
        <v>20</v>
      </c>
      <c r="C18" s="277"/>
      <c r="D18" s="290"/>
      <c r="F18" s="297"/>
      <c r="G18" s="297"/>
      <c r="H18" s="297"/>
      <c r="I18" s="297"/>
      <c r="J18" s="297"/>
      <c r="K18" s="297"/>
      <c r="L18" s="297"/>
      <c r="M18" s="297"/>
      <c r="N18" s="297"/>
      <c r="O18" s="297"/>
      <c r="P18" s="297"/>
    </row>
    <row r="19" spans="1:16" ht="15" x14ac:dyDescent="0.2">
      <c r="A19" s="275"/>
      <c r="B19" s="276" t="s">
        <v>265</v>
      </c>
      <c r="C19" s="277"/>
      <c r="D19" s="290"/>
      <c r="F19" s="297"/>
      <c r="G19" s="297"/>
      <c r="H19" s="297"/>
      <c r="I19" s="297"/>
      <c r="J19" s="297"/>
      <c r="K19" s="297"/>
      <c r="L19" s="297"/>
      <c r="M19" s="297"/>
      <c r="N19" s="297"/>
      <c r="O19" s="297"/>
      <c r="P19" s="297"/>
    </row>
    <row r="20" spans="1:16" ht="15" x14ac:dyDescent="0.2">
      <c r="A20" s="275"/>
      <c r="B20" s="276" t="s">
        <v>266</v>
      </c>
      <c r="C20" s="277"/>
      <c r="D20" s="290"/>
      <c r="F20" s="297"/>
      <c r="G20" s="297"/>
      <c r="H20" s="297"/>
      <c r="I20" s="297"/>
      <c r="J20" s="297"/>
      <c r="K20" s="297"/>
      <c r="L20" s="297"/>
      <c r="M20" s="297"/>
      <c r="N20" s="297"/>
      <c r="O20" s="297"/>
      <c r="P20" s="297"/>
    </row>
    <row r="21" spans="1:16" ht="15" x14ac:dyDescent="0.2">
      <c r="A21" s="275"/>
      <c r="B21" s="276" t="s">
        <v>267</v>
      </c>
      <c r="C21" s="277" t="s">
        <v>277</v>
      </c>
      <c r="D21" s="290"/>
      <c r="F21" s="297"/>
      <c r="G21" s="297"/>
      <c r="H21" s="297"/>
      <c r="I21" s="297"/>
      <c r="J21" s="297"/>
      <c r="K21" s="297"/>
      <c r="L21" s="297"/>
      <c r="M21" s="297"/>
      <c r="N21" s="297"/>
      <c r="O21" s="297"/>
      <c r="P21" s="297"/>
    </row>
    <row r="22" spans="1:16" ht="15" x14ac:dyDescent="0.2">
      <c r="A22" s="275"/>
      <c r="B22" s="276" t="s">
        <v>268</v>
      </c>
      <c r="C22" s="277" t="s">
        <v>277</v>
      </c>
      <c r="D22" s="290"/>
      <c r="F22" s="297"/>
      <c r="G22" s="297"/>
      <c r="H22" s="297"/>
      <c r="I22" s="297"/>
      <c r="J22" s="297"/>
      <c r="K22" s="297"/>
      <c r="L22" s="297"/>
      <c r="M22" s="297"/>
      <c r="N22" s="297"/>
      <c r="O22" s="297"/>
      <c r="P22" s="297"/>
    </row>
    <row r="23" spans="1:16" ht="15" x14ac:dyDescent="0.2">
      <c r="A23" s="275"/>
      <c r="B23" s="276" t="s">
        <v>269</v>
      </c>
      <c r="C23" s="277"/>
      <c r="D23" s="290"/>
      <c r="F23" s="297"/>
      <c r="G23" s="297"/>
      <c r="H23" s="297"/>
      <c r="I23" s="297"/>
      <c r="J23" s="297"/>
      <c r="K23" s="297"/>
      <c r="L23" s="297"/>
      <c r="M23" s="297"/>
      <c r="N23" s="297"/>
      <c r="O23" s="297"/>
      <c r="P23" s="297"/>
    </row>
    <row r="24" spans="1:16" ht="15" x14ac:dyDescent="0.2">
      <c r="A24" s="275"/>
      <c r="B24" s="276" t="s">
        <v>270</v>
      </c>
      <c r="C24" s="277"/>
      <c r="D24" s="292">
        <f>-D13</f>
        <v>0</v>
      </c>
      <c r="F24" s="297"/>
      <c r="G24" s="297"/>
      <c r="H24" s="297"/>
      <c r="I24" s="297"/>
      <c r="J24" s="297"/>
      <c r="K24" s="297"/>
      <c r="L24" s="297"/>
      <c r="M24" s="297"/>
      <c r="N24" s="297"/>
      <c r="O24" s="297"/>
      <c r="P24" s="297"/>
    </row>
    <row r="25" spans="1:16" ht="15" x14ac:dyDescent="0.2">
      <c r="A25" s="275"/>
      <c r="B25" s="276" t="s">
        <v>271</v>
      </c>
      <c r="C25" s="277"/>
      <c r="D25" s="290"/>
      <c r="F25" s="297"/>
      <c r="G25" s="297"/>
      <c r="H25" s="297"/>
      <c r="I25" s="297"/>
      <c r="J25" s="297"/>
      <c r="K25" s="297"/>
      <c r="L25" s="297"/>
      <c r="M25" s="297"/>
      <c r="N25" s="297"/>
      <c r="O25" s="297"/>
      <c r="P25" s="297"/>
    </row>
    <row r="26" spans="1:16" ht="15.75" x14ac:dyDescent="0.25">
      <c r="A26" s="275"/>
      <c r="B26" s="280" t="s">
        <v>272</v>
      </c>
      <c r="C26" s="277"/>
      <c r="D26" s="281">
        <f t="shared" ref="D26" si="0">SUM(D18:D25)</f>
        <v>0</v>
      </c>
      <c r="F26" s="297"/>
      <c r="G26" s="297"/>
      <c r="H26" s="297"/>
      <c r="I26" s="297"/>
      <c r="J26" s="297"/>
      <c r="K26" s="297"/>
      <c r="L26" s="297"/>
      <c r="M26" s="297"/>
      <c r="N26" s="297"/>
      <c r="O26" s="297"/>
      <c r="P26" s="297"/>
    </row>
    <row r="27" spans="1:16" ht="15" x14ac:dyDescent="0.2">
      <c r="A27" s="275"/>
      <c r="B27" s="277"/>
      <c r="C27" s="277"/>
      <c r="D27" s="277"/>
      <c r="F27" s="297"/>
      <c r="G27" s="297"/>
      <c r="H27" s="297"/>
      <c r="I27" s="297"/>
      <c r="J27" s="297"/>
      <c r="K27" s="297"/>
      <c r="L27" s="297"/>
      <c r="M27" s="297"/>
      <c r="N27" s="297"/>
      <c r="O27" s="297"/>
      <c r="P27" s="297"/>
    </row>
    <row r="28" spans="1:16" ht="15.75" x14ac:dyDescent="0.2">
      <c r="A28" s="275"/>
      <c r="B28" s="280" t="s">
        <v>273</v>
      </c>
      <c r="C28" s="277"/>
      <c r="D28" s="282"/>
      <c r="F28" s="297"/>
      <c r="G28" s="297"/>
      <c r="H28" s="297"/>
      <c r="I28" s="297"/>
      <c r="J28" s="297"/>
      <c r="K28" s="297"/>
      <c r="L28" s="297"/>
      <c r="M28" s="297"/>
      <c r="N28" s="297"/>
      <c r="O28" s="297"/>
      <c r="P28" s="297"/>
    </row>
    <row r="29" spans="1:16" ht="15" x14ac:dyDescent="0.2">
      <c r="A29" s="275"/>
      <c r="B29" s="298"/>
      <c r="C29" s="277"/>
      <c r="D29" s="290"/>
      <c r="F29" s="297"/>
      <c r="G29" s="297"/>
      <c r="H29" s="297"/>
      <c r="I29" s="297"/>
      <c r="J29" s="297"/>
      <c r="K29" s="297"/>
      <c r="L29" s="297"/>
      <c r="M29" s="297"/>
      <c r="N29" s="297"/>
      <c r="O29" s="297"/>
      <c r="P29" s="297"/>
    </row>
    <row r="30" spans="1:16" ht="15" x14ac:dyDescent="0.2">
      <c r="A30" s="275"/>
      <c r="B30" s="298"/>
      <c r="C30" s="277"/>
      <c r="D30" s="290"/>
      <c r="F30" s="297"/>
      <c r="G30" s="297"/>
      <c r="H30" s="297"/>
      <c r="I30" s="297"/>
      <c r="J30" s="297"/>
      <c r="K30" s="297"/>
      <c r="L30" s="297"/>
      <c r="M30" s="297"/>
      <c r="N30" s="297"/>
      <c r="O30" s="297"/>
      <c r="P30" s="297"/>
    </row>
    <row r="31" spans="1:16" ht="15" x14ac:dyDescent="0.2">
      <c r="A31" s="275"/>
      <c r="B31" s="298"/>
      <c r="C31" s="277"/>
      <c r="D31" s="290"/>
      <c r="F31" s="297"/>
      <c r="G31" s="297"/>
      <c r="H31" s="297"/>
      <c r="I31" s="297"/>
      <c r="J31" s="297"/>
      <c r="K31" s="297"/>
      <c r="L31" s="297"/>
      <c r="M31" s="297"/>
      <c r="N31" s="297"/>
      <c r="O31" s="297"/>
      <c r="P31" s="297"/>
    </row>
    <row r="32" spans="1:16" ht="15" x14ac:dyDescent="0.2">
      <c r="A32" s="275"/>
      <c r="B32" s="298"/>
      <c r="C32" s="277"/>
      <c r="D32" s="290"/>
      <c r="F32" s="297"/>
      <c r="G32" s="297"/>
      <c r="H32" s="297"/>
      <c r="I32" s="297"/>
      <c r="J32" s="297"/>
      <c r="K32" s="297"/>
      <c r="L32" s="297"/>
      <c r="M32" s="297"/>
      <c r="N32" s="297"/>
      <c r="O32" s="297"/>
      <c r="P32" s="297"/>
    </row>
    <row r="33" spans="1:16" ht="15" x14ac:dyDescent="0.2">
      <c r="A33" s="275"/>
      <c r="B33" s="298"/>
      <c r="C33" s="277"/>
      <c r="D33" s="290"/>
      <c r="F33" s="297"/>
      <c r="G33" s="297"/>
      <c r="H33" s="297"/>
      <c r="I33" s="297"/>
      <c r="J33" s="297"/>
      <c r="K33" s="297"/>
      <c r="L33" s="297"/>
      <c r="M33" s="297"/>
      <c r="N33" s="297"/>
      <c r="O33" s="297"/>
      <c r="P33" s="297"/>
    </row>
    <row r="34" spans="1:16" ht="15" x14ac:dyDescent="0.2">
      <c r="A34" s="275"/>
      <c r="B34" s="298"/>
      <c r="C34" s="277"/>
      <c r="D34" s="290"/>
      <c r="F34" s="297"/>
      <c r="G34" s="297"/>
      <c r="H34" s="297"/>
      <c r="I34" s="297"/>
      <c r="J34" s="297"/>
      <c r="K34" s="297"/>
      <c r="L34" s="297"/>
      <c r="M34" s="297"/>
      <c r="N34" s="297"/>
      <c r="O34" s="297"/>
      <c r="P34" s="297"/>
    </row>
    <row r="35" spans="1:16" ht="15" x14ac:dyDescent="0.2">
      <c r="A35" s="275"/>
      <c r="B35" s="298"/>
      <c r="C35" s="277"/>
      <c r="D35" s="290"/>
      <c r="F35" s="297"/>
      <c r="G35" s="297"/>
      <c r="H35" s="297"/>
      <c r="I35" s="297"/>
      <c r="J35" s="297"/>
      <c r="K35" s="297"/>
      <c r="L35" s="297"/>
      <c r="M35" s="297"/>
      <c r="N35" s="297"/>
      <c r="O35" s="297"/>
      <c r="P35" s="297"/>
    </row>
    <row r="36" spans="1:16" ht="15" x14ac:dyDescent="0.2">
      <c r="A36" s="275"/>
      <c r="B36" s="298"/>
      <c r="C36" s="277"/>
      <c r="D36" s="290"/>
      <c r="F36" s="297"/>
      <c r="G36" s="297"/>
      <c r="H36" s="297"/>
      <c r="I36" s="297"/>
      <c r="J36" s="297"/>
      <c r="K36" s="297"/>
      <c r="L36" s="297"/>
      <c r="M36" s="297"/>
      <c r="N36" s="297"/>
      <c r="O36" s="297"/>
      <c r="P36" s="297"/>
    </row>
    <row r="37" spans="1:16" ht="15" x14ac:dyDescent="0.2">
      <c r="A37" s="275"/>
      <c r="B37" s="298"/>
      <c r="C37" s="277"/>
      <c r="D37" s="290"/>
      <c r="F37" s="297"/>
      <c r="G37" s="297"/>
      <c r="H37" s="297"/>
      <c r="I37" s="297"/>
      <c r="J37" s="297"/>
      <c r="K37" s="297"/>
      <c r="L37" s="297"/>
      <c r="M37" s="297"/>
      <c r="N37" s="297"/>
      <c r="O37" s="297"/>
      <c r="P37" s="297"/>
    </row>
    <row r="38" spans="1:16" ht="15" x14ac:dyDescent="0.2">
      <c r="A38" s="275"/>
      <c r="B38" s="298"/>
      <c r="C38" s="277"/>
      <c r="D38" s="290"/>
      <c r="F38" s="297"/>
      <c r="G38" s="297"/>
      <c r="H38" s="297"/>
      <c r="I38" s="297"/>
      <c r="J38" s="297"/>
      <c r="K38" s="297"/>
      <c r="L38" s="297"/>
      <c r="M38" s="297"/>
      <c r="N38" s="297"/>
      <c r="O38" s="297"/>
      <c r="P38" s="297"/>
    </row>
    <row r="39" spans="1:16" ht="15.75" x14ac:dyDescent="0.25">
      <c r="A39" s="275"/>
      <c r="B39" s="280" t="s">
        <v>274</v>
      </c>
      <c r="C39" s="277"/>
      <c r="D39" s="281">
        <f t="shared" ref="D39" si="1">SUM(D29:D38)</f>
        <v>0</v>
      </c>
      <c r="F39" s="297"/>
      <c r="G39" s="297"/>
      <c r="H39" s="297"/>
      <c r="I39" s="297"/>
      <c r="J39" s="297"/>
      <c r="K39" s="297"/>
      <c r="L39" s="297"/>
      <c r="M39" s="297"/>
      <c r="N39" s="297"/>
      <c r="O39" s="297"/>
      <c r="P39" s="297"/>
    </row>
    <row r="40" spans="1:16" ht="15" x14ac:dyDescent="0.2">
      <c r="A40" s="275"/>
      <c r="B40" s="277"/>
      <c r="C40" s="277"/>
      <c r="D40" s="277"/>
      <c r="F40" s="297"/>
      <c r="G40" s="297"/>
      <c r="H40" s="297"/>
      <c r="I40" s="297"/>
      <c r="J40" s="297"/>
      <c r="K40" s="297"/>
      <c r="L40" s="297"/>
      <c r="M40" s="297"/>
      <c r="N40" s="297"/>
      <c r="O40" s="297"/>
      <c r="P40" s="297"/>
    </row>
    <row r="41" spans="1:16" ht="15.75" x14ac:dyDescent="0.25">
      <c r="A41" s="275"/>
      <c r="B41" s="280" t="s">
        <v>275</v>
      </c>
      <c r="C41" s="277"/>
      <c r="D41" s="281">
        <f t="shared" ref="D41" si="2">+D16+D26+D39</f>
        <v>0</v>
      </c>
      <c r="F41" s="297"/>
      <c r="G41" s="297"/>
      <c r="H41" s="297"/>
      <c r="I41" s="297"/>
      <c r="J41" s="297"/>
      <c r="K41" s="297"/>
      <c r="L41" s="297"/>
      <c r="M41" s="297"/>
      <c r="N41" s="297"/>
      <c r="O41" s="297"/>
      <c r="P41" s="297"/>
    </row>
    <row r="42" spans="1:16" ht="15" x14ac:dyDescent="0.2">
      <c r="A42" s="275"/>
      <c r="B42" s="277"/>
      <c r="C42" s="277"/>
      <c r="D42" s="277"/>
      <c r="F42" s="297"/>
      <c r="G42" s="297"/>
      <c r="H42" s="297"/>
      <c r="I42" s="297"/>
      <c r="J42" s="297"/>
      <c r="K42" s="297"/>
      <c r="L42" s="297"/>
      <c r="M42" s="297"/>
      <c r="N42" s="297"/>
      <c r="O42" s="297"/>
      <c r="P42" s="297"/>
    </row>
    <row r="43" spans="1:16" ht="15" x14ac:dyDescent="0.2">
      <c r="A43" s="275"/>
      <c r="B43" s="277"/>
      <c r="C43" s="277"/>
      <c r="D43" s="277"/>
      <c r="F43" s="297"/>
      <c r="G43" s="297"/>
      <c r="H43" s="297"/>
      <c r="I43" s="297"/>
      <c r="J43" s="297"/>
      <c r="K43" s="297"/>
      <c r="L43" s="297"/>
      <c r="M43" s="297"/>
      <c r="N43" s="297"/>
      <c r="O43" s="297"/>
      <c r="P43" s="297"/>
    </row>
    <row r="44" spans="1:16" ht="15.75" x14ac:dyDescent="0.25">
      <c r="A44" s="275"/>
      <c r="B44" s="280" t="s">
        <v>276</v>
      </c>
      <c r="C44" s="277"/>
      <c r="D44" s="291"/>
      <c r="F44" s="297"/>
      <c r="G44" s="297"/>
      <c r="H44" s="297"/>
      <c r="I44" s="297"/>
      <c r="J44" s="297"/>
      <c r="K44" s="297"/>
      <c r="L44" s="297"/>
      <c r="M44" s="297"/>
      <c r="N44" s="297"/>
      <c r="O44" s="297"/>
      <c r="P44" s="297"/>
    </row>
    <row r="45" spans="1:16" ht="15" x14ac:dyDescent="0.2">
      <c r="A45" s="275"/>
      <c r="B45" s="277"/>
      <c r="C45" s="277"/>
      <c r="D45" s="277"/>
      <c r="F45" s="297"/>
      <c r="G45" s="297"/>
      <c r="H45" s="297"/>
      <c r="I45" s="297"/>
      <c r="J45" s="297"/>
      <c r="K45" s="297"/>
      <c r="L45" s="297"/>
      <c r="M45" s="297"/>
      <c r="N45" s="297"/>
      <c r="O45" s="297"/>
      <c r="P45" s="297"/>
    </row>
    <row r="46" spans="1:16" ht="15" x14ac:dyDescent="0.2">
      <c r="A46" s="275"/>
      <c r="B46" s="276" t="s">
        <v>22</v>
      </c>
      <c r="C46" s="277"/>
      <c r="D46" s="282">
        <f t="shared" ref="D46" si="3">+D41-D44</f>
        <v>0</v>
      </c>
      <c r="F46" s="297"/>
      <c r="G46" s="297"/>
      <c r="H46" s="297"/>
      <c r="I46" s="297"/>
      <c r="J46" s="297"/>
      <c r="K46" s="297"/>
      <c r="L46" s="297"/>
      <c r="M46" s="297"/>
      <c r="N46" s="297"/>
      <c r="O46" s="297"/>
      <c r="P46" s="297"/>
    </row>
    <row r="47" spans="1:16" ht="15" x14ac:dyDescent="0.2">
      <c r="A47" s="275"/>
      <c r="B47" s="277"/>
      <c r="C47" s="277"/>
      <c r="D47" s="277"/>
      <c r="F47" s="297"/>
      <c r="G47" s="297"/>
      <c r="H47" s="297"/>
      <c r="I47" s="297"/>
      <c r="J47" s="297"/>
      <c r="K47" s="297"/>
      <c r="L47" s="297"/>
      <c r="M47" s="297"/>
      <c r="N47" s="297"/>
      <c r="O47" s="297"/>
      <c r="P47" s="297"/>
    </row>
    <row r="48" spans="1:16" ht="15" x14ac:dyDescent="0.2">
      <c r="A48" s="275"/>
      <c r="B48" s="277"/>
      <c r="C48" s="277"/>
      <c r="D48" s="277"/>
      <c r="F48" s="297"/>
      <c r="G48" s="297"/>
      <c r="H48" s="297"/>
      <c r="I48" s="297"/>
      <c r="J48" s="297"/>
      <c r="K48" s="297"/>
      <c r="L48" s="297"/>
      <c r="M48" s="297"/>
      <c r="N48" s="297"/>
      <c r="O48" s="297"/>
      <c r="P48" s="297"/>
    </row>
    <row r="49" spans="1:16" ht="15" x14ac:dyDescent="0.2">
      <c r="A49" s="275"/>
      <c r="B49" s="277"/>
      <c r="C49" s="277"/>
      <c r="D49" s="277"/>
      <c r="F49" s="297"/>
      <c r="G49" s="297"/>
      <c r="H49" s="297"/>
      <c r="I49" s="297"/>
      <c r="J49" s="297"/>
      <c r="K49" s="297"/>
      <c r="L49" s="297"/>
      <c r="M49" s="297"/>
      <c r="N49" s="297"/>
      <c r="O49" s="297"/>
      <c r="P49" s="297"/>
    </row>
    <row r="50" spans="1:16" ht="15.75" x14ac:dyDescent="0.2">
      <c r="A50" s="275"/>
      <c r="B50" s="287" t="str">
        <f>"Ermittlung der Differenz gemäß § 5 Abs. 1 Satz 1 ARegV (Mengenabgleich) im Jahr "&amp;  Allgemeines!C12</f>
        <v>Ermittlung der Differenz gemäß § 5 Abs. 1 Satz 1 ARegV (Mengenabgleich) im Jahr 2024</v>
      </c>
      <c r="C50" s="277"/>
      <c r="D50" s="277"/>
      <c r="F50" s="297"/>
      <c r="G50" s="297"/>
      <c r="H50" s="297"/>
      <c r="I50" s="297"/>
      <c r="J50" s="297"/>
      <c r="K50" s="297"/>
      <c r="L50" s="297"/>
      <c r="M50" s="297"/>
      <c r="N50" s="297"/>
      <c r="O50" s="297"/>
      <c r="P50" s="297"/>
    </row>
    <row r="51" spans="1:16" ht="15" x14ac:dyDescent="0.2">
      <c r="A51" s="275"/>
      <c r="B51" s="277"/>
      <c r="C51" s="277"/>
      <c r="D51" s="277"/>
      <c r="F51" s="297"/>
      <c r="G51" s="297"/>
      <c r="H51" s="297"/>
      <c r="I51" s="297"/>
    </row>
    <row r="52" spans="1:16" ht="15" x14ac:dyDescent="0.2">
      <c r="A52" s="275"/>
      <c r="B52" s="284" t="s">
        <v>21</v>
      </c>
      <c r="D52" s="288">
        <f>Allgemeines!C17</f>
        <v>0</v>
      </c>
      <c r="F52" s="297"/>
      <c r="G52" s="297"/>
      <c r="H52" s="297"/>
      <c r="I52" s="297"/>
    </row>
    <row r="53" spans="1:16" ht="15" x14ac:dyDescent="0.2">
      <c r="A53" s="275"/>
      <c r="B53" s="284" t="s">
        <v>278</v>
      </c>
      <c r="D53" s="288">
        <f>D16</f>
        <v>0</v>
      </c>
      <c r="F53" s="297"/>
      <c r="G53" s="297"/>
      <c r="H53" s="297"/>
      <c r="I53" s="297"/>
    </row>
    <row r="54" spans="1:16" ht="15.75" x14ac:dyDescent="0.25">
      <c r="B54" s="283" t="s">
        <v>43</v>
      </c>
      <c r="D54" s="289">
        <f>D52-D53</f>
        <v>0</v>
      </c>
      <c r="F54" s="297"/>
      <c r="G54" s="297"/>
      <c r="H54" s="297"/>
      <c r="I54" s="297"/>
    </row>
    <row r="55" spans="1:16" x14ac:dyDescent="0.2">
      <c r="F55" s="297"/>
      <c r="G55" s="297"/>
      <c r="H55" s="297"/>
      <c r="I55" s="297"/>
    </row>
    <row r="56" spans="1:16" x14ac:dyDescent="0.2">
      <c r="F56" s="297"/>
      <c r="G56" s="297"/>
      <c r="H56" s="297"/>
      <c r="I56" s="297"/>
    </row>
    <row r="57" spans="1:16" x14ac:dyDescent="0.2">
      <c r="F57" s="297"/>
      <c r="G57" s="297"/>
      <c r="H57" s="297"/>
      <c r="I57" s="297"/>
    </row>
    <row r="58" spans="1:16" x14ac:dyDescent="0.2">
      <c r="F58" s="297"/>
      <c r="G58" s="297"/>
      <c r="H58" s="297"/>
      <c r="I58" s="297"/>
    </row>
    <row r="59" spans="1:16" x14ac:dyDescent="0.2">
      <c r="F59" s="297"/>
      <c r="G59" s="297"/>
      <c r="H59" s="297"/>
      <c r="I59" s="297"/>
    </row>
    <row r="60" spans="1:16" x14ac:dyDescent="0.2">
      <c r="F60" s="297"/>
      <c r="G60" s="297"/>
      <c r="H60" s="297"/>
      <c r="I60" s="297"/>
    </row>
    <row r="61" spans="1:16" x14ac:dyDescent="0.2">
      <c r="F61" s="297"/>
      <c r="G61" s="297"/>
      <c r="H61" s="297"/>
      <c r="I61" s="297"/>
    </row>
    <row r="62" spans="1:16" x14ac:dyDescent="0.2">
      <c r="F62" s="297"/>
      <c r="G62" s="297"/>
      <c r="H62" s="297"/>
      <c r="I62" s="297"/>
    </row>
    <row r="63" spans="1:16" x14ac:dyDescent="0.2">
      <c r="F63" s="297"/>
      <c r="G63" s="297"/>
      <c r="H63" s="297"/>
      <c r="I63" s="297"/>
    </row>
    <row r="64" spans="1:16" x14ac:dyDescent="0.2">
      <c r="F64" s="297"/>
      <c r="G64" s="297"/>
      <c r="H64" s="297"/>
      <c r="I64" s="297"/>
    </row>
    <row r="65" spans="6:9" x14ac:dyDescent="0.2">
      <c r="F65" s="297"/>
      <c r="G65" s="297"/>
      <c r="H65" s="297"/>
      <c r="I65" s="297"/>
    </row>
    <row r="66" spans="6:9" x14ac:dyDescent="0.2">
      <c r="F66" s="297"/>
      <c r="G66" s="297"/>
      <c r="H66" s="297"/>
      <c r="I66" s="297"/>
    </row>
    <row r="67" spans="6:9" x14ac:dyDescent="0.2">
      <c r="F67" s="297"/>
      <c r="G67" s="297"/>
      <c r="H67" s="297"/>
      <c r="I67" s="297"/>
    </row>
    <row r="68" spans="6:9" x14ac:dyDescent="0.2">
      <c r="F68" s="297"/>
      <c r="G68" s="297"/>
      <c r="H68" s="297"/>
      <c r="I68" s="297"/>
    </row>
    <row r="69" spans="6:9" x14ac:dyDescent="0.2">
      <c r="F69" s="297"/>
      <c r="G69" s="297"/>
      <c r="H69" s="297"/>
      <c r="I69" s="297"/>
    </row>
  </sheetData>
  <mergeCells count="1">
    <mergeCell ref="A1:D1"/>
  </mergeCells>
  <pageMargins left="0.56000000000000005" right="0.45" top="0.73" bottom="0.54" header="0.3" footer="0.23"/>
  <pageSetup paperSize="9" scale="45" orientation="portrait" r:id="rId1"/>
  <headerFooter alignWithMargins="0">
    <oddFooter>&amp;L&amp;F - &amp;A - &amp;D -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tabColor rgb="FFFFFF00"/>
    <pageSetUpPr fitToPage="1"/>
  </sheetPr>
  <dimension ref="A1:F101"/>
  <sheetViews>
    <sheetView showGridLines="0" zoomScale="80" zoomScaleNormal="80" zoomScaleSheetLayoutView="100" workbookViewId="0">
      <pane xSplit="1" ySplit="2" topLeftCell="B3" activePane="bottomRight" state="frozen"/>
      <selection activeCell="B70" sqref="B70"/>
      <selection pane="topRight" activeCell="B70" sqref="B70"/>
      <selection pane="bottomLeft" activeCell="B70" sqref="B70"/>
      <selection pane="bottomRight" activeCell="D12" sqref="D12"/>
    </sheetView>
  </sheetViews>
  <sheetFormatPr baseColWidth="10" defaultColWidth="11.42578125" defaultRowHeight="15" x14ac:dyDescent="0.2"/>
  <cols>
    <col min="1" max="1" width="50.5703125" style="10" customWidth="1"/>
    <col min="2" max="2" width="40.5703125" style="10" customWidth="1"/>
    <col min="3" max="3" width="25.5703125" style="56" customWidth="1"/>
    <col min="4" max="4" width="8.42578125" style="10" customWidth="1"/>
    <col min="5" max="6" width="25.5703125" style="10" customWidth="1"/>
    <col min="7" max="16384" width="11.42578125" style="10"/>
  </cols>
  <sheetData>
    <row r="1" spans="1:6" ht="18" x14ac:dyDescent="0.25">
      <c r="A1" s="25" t="str">
        <f>"Ermittlung der Differenz gemäß § 5 Abs. 1 Satz 2 ARegV (Vorgelagerte Netzkosten) im Jahr "&amp;  Allgemeines!C12</f>
        <v>Ermittlung der Differenz gemäß § 5 Abs. 1 Satz 2 ARegV (Vorgelagerte Netzkosten) im Jahr 2024</v>
      </c>
      <c r="C1" s="55"/>
    </row>
    <row r="2" spans="1:6" ht="15.75" thickBot="1" x14ac:dyDescent="0.25"/>
    <row r="3" spans="1:6" ht="15.75" x14ac:dyDescent="0.25">
      <c r="A3" s="11"/>
      <c r="B3" s="12"/>
      <c r="C3" s="57"/>
      <c r="D3" s="13"/>
      <c r="E3" s="13"/>
      <c r="F3" s="14"/>
    </row>
    <row r="4" spans="1:6" ht="15.75" x14ac:dyDescent="0.25">
      <c r="A4" s="15" t="s">
        <v>29</v>
      </c>
      <c r="B4" s="151"/>
      <c r="C4" s="58" t="s">
        <v>53</v>
      </c>
      <c r="D4" s="20" t="s">
        <v>30</v>
      </c>
      <c r="E4" s="152"/>
      <c r="F4" s="17"/>
    </row>
    <row r="5" spans="1:6" ht="15.75" x14ac:dyDescent="0.25">
      <c r="A5" s="49"/>
      <c r="B5" s="50"/>
      <c r="C5" s="58" t="s">
        <v>44</v>
      </c>
      <c r="D5" s="20" t="s">
        <v>31</v>
      </c>
      <c r="E5" s="152"/>
      <c r="F5" s="17"/>
    </row>
    <row r="6" spans="1:6" x14ac:dyDescent="0.2">
      <c r="A6" s="19"/>
      <c r="B6" s="18"/>
      <c r="C6" s="59"/>
      <c r="D6" s="16"/>
      <c r="E6" s="16"/>
      <c r="F6" s="17"/>
    </row>
    <row r="7" spans="1:6" ht="15.75" x14ac:dyDescent="0.25">
      <c r="A7" s="19"/>
      <c r="B7" s="16"/>
      <c r="C7" s="58" t="s">
        <v>54</v>
      </c>
      <c r="D7" s="16"/>
      <c r="E7" s="16"/>
      <c r="F7" s="17"/>
    </row>
    <row r="8" spans="1:6" ht="15.75" x14ac:dyDescent="0.25">
      <c r="A8" s="19"/>
      <c r="B8" s="16"/>
      <c r="C8" s="60" t="s">
        <v>55</v>
      </c>
      <c r="D8" s="16"/>
      <c r="E8" s="16"/>
      <c r="F8" s="45" t="s">
        <v>56</v>
      </c>
    </row>
    <row r="9" spans="1:6" ht="31.5" x14ac:dyDescent="0.25">
      <c r="A9" s="19"/>
      <c r="B9" s="20" t="s">
        <v>32</v>
      </c>
      <c r="C9" s="64" t="s">
        <v>57</v>
      </c>
      <c r="D9" s="20" t="s">
        <v>32</v>
      </c>
      <c r="E9" s="20" t="s">
        <v>58</v>
      </c>
      <c r="F9" s="54" t="s">
        <v>66</v>
      </c>
    </row>
    <row r="10" spans="1:6" x14ac:dyDescent="0.2">
      <c r="A10" s="19" t="s">
        <v>13</v>
      </c>
      <c r="B10" s="16" t="s">
        <v>33</v>
      </c>
      <c r="C10" s="154"/>
      <c r="D10" s="46" t="s">
        <v>34</v>
      </c>
      <c r="E10" s="153"/>
      <c r="F10" s="70">
        <f>C10*E10</f>
        <v>0</v>
      </c>
    </row>
    <row r="11" spans="1:6" x14ac:dyDescent="0.2">
      <c r="A11" s="19" t="s">
        <v>35</v>
      </c>
      <c r="B11" s="16" t="s">
        <v>36</v>
      </c>
      <c r="C11" s="154"/>
      <c r="D11" s="46" t="s">
        <v>37</v>
      </c>
      <c r="E11" s="153"/>
      <c r="F11" s="71">
        <f>C11*E11/100</f>
        <v>0</v>
      </c>
    </row>
    <row r="12" spans="1:6" x14ac:dyDescent="0.2">
      <c r="A12" s="19" t="s">
        <v>23</v>
      </c>
      <c r="B12" s="153"/>
      <c r="C12" s="154"/>
      <c r="D12" s="47" t="s">
        <v>59</v>
      </c>
      <c r="E12" s="153"/>
      <c r="F12" s="72">
        <f>C12*E12</f>
        <v>0</v>
      </c>
    </row>
    <row r="13" spans="1:6" x14ac:dyDescent="0.2">
      <c r="A13" s="19" t="s">
        <v>24</v>
      </c>
      <c r="B13" s="153"/>
      <c r="C13" s="154"/>
      <c r="D13" s="47" t="s">
        <v>59</v>
      </c>
      <c r="E13" s="153"/>
      <c r="F13" s="72">
        <f>C13*E13</f>
        <v>0</v>
      </c>
    </row>
    <row r="14" spans="1:6" ht="15.75" x14ac:dyDescent="0.25">
      <c r="A14" s="21" t="s">
        <v>38</v>
      </c>
      <c r="B14" s="16"/>
      <c r="C14" s="59"/>
      <c r="D14" s="16"/>
      <c r="E14" s="22"/>
      <c r="F14" s="73"/>
    </row>
    <row r="15" spans="1:6" x14ac:dyDescent="0.2">
      <c r="A15" s="155"/>
      <c r="B15" s="151"/>
      <c r="C15" s="154"/>
      <c r="D15" s="156"/>
      <c r="E15" s="153"/>
      <c r="F15" s="157"/>
    </row>
    <row r="16" spans="1:6" x14ac:dyDescent="0.2">
      <c r="A16" s="155"/>
      <c r="B16" s="151"/>
      <c r="C16" s="154"/>
      <c r="D16" s="156"/>
      <c r="E16" s="153"/>
      <c r="F16" s="157"/>
    </row>
    <row r="17" spans="1:6" x14ac:dyDescent="0.2">
      <c r="A17" s="155"/>
      <c r="B17" s="151"/>
      <c r="C17" s="154"/>
      <c r="D17" s="156"/>
      <c r="E17" s="153"/>
      <c r="F17" s="157"/>
    </row>
    <row r="18" spans="1:6" x14ac:dyDescent="0.2">
      <c r="A18" s="155"/>
      <c r="B18" s="151"/>
      <c r="C18" s="154"/>
      <c r="D18" s="156"/>
      <c r="E18" s="153"/>
      <c r="F18" s="157"/>
    </row>
    <row r="19" spans="1:6" x14ac:dyDescent="0.2">
      <c r="A19" s="155"/>
      <c r="B19" s="151"/>
      <c r="C19" s="154"/>
      <c r="D19" s="151"/>
      <c r="E19" s="153"/>
      <c r="F19" s="157"/>
    </row>
    <row r="20" spans="1:6" ht="15.75" thickBot="1" x14ac:dyDescent="0.25">
      <c r="A20" s="23"/>
      <c r="B20" s="24"/>
      <c r="C20" s="61"/>
      <c r="D20" s="24"/>
      <c r="E20" s="24"/>
      <c r="F20" s="74"/>
    </row>
    <row r="21" spans="1:6" ht="15.75" x14ac:dyDescent="0.25">
      <c r="A21" s="11"/>
      <c r="B21" s="12"/>
      <c r="C21" s="57"/>
      <c r="D21" s="13"/>
      <c r="E21" s="13"/>
      <c r="F21" s="75"/>
    </row>
    <row r="22" spans="1:6" ht="15.75" x14ac:dyDescent="0.25">
      <c r="A22" s="15" t="s">
        <v>39</v>
      </c>
      <c r="B22" s="151"/>
      <c r="C22" s="58" t="s">
        <v>53</v>
      </c>
      <c r="D22" s="20" t="s">
        <v>30</v>
      </c>
      <c r="E22" s="152"/>
      <c r="F22" s="17"/>
    </row>
    <row r="23" spans="1:6" ht="15.75" x14ac:dyDescent="0.25">
      <c r="A23" s="49"/>
      <c r="B23" s="50"/>
      <c r="C23" s="58" t="s">
        <v>44</v>
      </c>
      <c r="D23" s="20" t="s">
        <v>31</v>
      </c>
      <c r="E23" s="152"/>
      <c r="F23" s="17"/>
    </row>
    <row r="24" spans="1:6" x14ac:dyDescent="0.2">
      <c r="A24" s="19"/>
      <c r="B24" s="18"/>
      <c r="C24" s="59"/>
      <c r="D24" s="16"/>
      <c r="E24" s="16"/>
      <c r="F24" s="17"/>
    </row>
    <row r="25" spans="1:6" ht="15.75" x14ac:dyDescent="0.25">
      <c r="A25" s="19"/>
      <c r="B25" s="16"/>
      <c r="C25" s="58" t="s">
        <v>54</v>
      </c>
      <c r="D25" s="16"/>
      <c r="E25" s="16"/>
      <c r="F25" s="17"/>
    </row>
    <row r="26" spans="1:6" ht="15.75" x14ac:dyDescent="0.25">
      <c r="A26" s="19"/>
      <c r="B26" s="16"/>
      <c r="C26" s="60" t="s">
        <v>55</v>
      </c>
      <c r="D26" s="16"/>
      <c r="E26" s="16"/>
      <c r="F26" s="45" t="s">
        <v>56</v>
      </c>
    </row>
    <row r="27" spans="1:6" ht="31.5" x14ac:dyDescent="0.25">
      <c r="A27" s="19"/>
      <c r="B27" s="20" t="s">
        <v>32</v>
      </c>
      <c r="C27" s="64" t="s">
        <v>57</v>
      </c>
      <c r="D27" s="20" t="s">
        <v>32</v>
      </c>
      <c r="E27" s="20" t="s">
        <v>58</v>
      </c>
      <c r="F27" s="54" t="s">
        <v>66</v>
      </c>
    </row>
    <row r="28" spans="1:6" x14ac:dyDescent="0.2">
      <c r="A28" s="19" t="s">
        <v>13</v>
      </c>
      <c r="B28" s="16" t="s">
        <v>33</v>
      </c>
      <c r="C28" s="154"/>
      <c r="D28" s="46" t="s">
        <v>34</v>
      </c>
      <c r="E28" s="153"/>
      <c r="F28" s="70">
        <f>C28*E28</f>
        <v>0</v>
      </c>
    </row>
    <row r="29" spans="1:6" x14ac:dyDescent="0.2">
      <c r="A29" s="19" t="s">
        <v>35</v>
      </c>
      <c r="B29" s="16" t="s">
        <v>36</v>
      </c>
      <c r="C29" s="154"/>
      <c r="D29" s="46" t="s">
        <v>37</v>
      </c>
      <c r="E29" s="153"/>
      <c r="F29" s="71">
        <f>C29*E29/100</f>
        <v>0</v>
      </c>
    </row>
    <row r="30" spans="1:6" x14ac:dyDescent="0.2">
      <c r="A30" s="19" t="s">
        <v>23</v>
      </c>
      <c r="B30" s="153"/>
      <c r="C30" s="154"/>
      <c r="D30" s="47" t="s">
        <v>59</v>
      </c>
      <c r="E30" s="153"/>
      <c r="F30" s="72">
        <f>C30*E30</f>
        <v>0</v>
      </c>
    </row>
    <row r="31" spans="1:6" x14ac:dyDescent="0.2">
      <c r="A31" s="19" t="s">
        <v>24</v>
      </c>
      <c r="B31" s="153"/>
      <c r="C31" s="154"/>
      <c r="D31" s="47" t="s">
        <v>59</v>
      </c>
      <c r="E31" s="153"/>
      <c r="F31" s="72">
        <f>C31*E31</f>
        <v>0</v>
      </c>
    </row>
    <row r="32" spans="1:6" ht="15.75" x14ac:dyDescent="0.25">
      <c r="A32" s="21" t="s">
        <v>38</v>
      </c>
      <c r="B32" s="16"/>
      <c r="C32" s="59"/>
      <c r="D32" s="16"/>
      <c r="E32" s="22"/>
      <c r="F32" s="73"/>
    </row>
    <row r="33" spans="1:6" x14ac:dyDescent="0.2">
      <c r="A33" s="155"/>
      <c r="B33" s="151"/>
      <c r="C33" s="154"/>
      <c r="D33" s="156"/>
      <c r="E33" s="153"/>
      <c r="F33" s="157"/>
    </row>
    <row r="34" spans="1:6" x14ac:dyDescent="0.2">
      <c r="A34" s="155"/>
      <c r="B34" s="151"/>
      <c r="C34" s="154"/>
      <c r="D34" s="156"/>
      <c r="E34" s="153"/>
      <c r="F34" s="157"/>
    </row>
    <row r="35" spans="1:6" x14ac:dyDescent="0.2">
      <c r="A35" s="155"/>
      <c r="B35" s="151"/>
      <c r="C35" s="154"/>
      <c r="D35" s="156"/>
      <c r="E35" s="153"/>
      <c r="F35" s="157"/>
    </row>
    <row r="36" spans="1:6" x14ac:dyDescent="0.2">
      <c r="A36" s="155"/>
      <c r="B36" s="151"/>
      <c r="C36" s="154"/>
      <c r="D36" s="156"/>
      <c r="E36" s="153"/>
      <c r="F36" s="157"/>
    </row>
    <row r="37" spans="1:6" x14ac:dyDescent="0.2">
      <c r="A37" s="155"/>
      <c r="B37" s="151"/>
      <c r="C37" s="154"/>
      <c r="D37" s="151"/>
      <c r="E37" s="153"/>
      <c r="F37" s="157"/>
    </row>
    <row r="38" spans="1:6" ht="15.75" thickBot="1" x14ac:dyDescent="0.25">
      <c r="A38" s="23"/>
      <c r="B38" s="24"/>
      <c r="C38" s="61"/>
      <c r="D38" s="24"/>
      <c r="E38" s="24"/>
      <c r="F38" s="74"/>
    </row>
    <row r="39" spans="1:6" ht="15.75" x14ac:dyDescent="0.25">
      <c r="A39" s="11"/>
      <c r="B39" s="12"/>
      <c r="C39" s="57"/>
      <c r="D39" s="13"/>
      <c r="E39" s="13"/>
      <c r="F39" s="75"/>
    </row>
    <row r="40" spans="1:6" ht="15.75" x14ac:dyDescent="0.25">
      <c r="A40" s="15" t="s">
        <v>40</v>
      </c>
      <c r="B40" s="151"/>
      <c r="C40" s="58" t="s">
        <v>53</v>
      </c>
      <c r="D40" s="20" t="s">
        <v>30</v>
      </c>
      <c r="E40" s="152"/>
      <c r="F40" s="17"/>
    </row>
    <row r="41" spans="1:6" ht="15.75" x14ac:dyDescent="0.25">
      <c r="A41" s="49"/>
      <c r="B41" s="50"/>
      <c r="C41" s="58" t="s">
        <v>44</v>
      </c>
      <c r="D41" s="20" t="s">
        <v>31</v>
      </c>
      <c r="E41" s="152"/>
      <c r="F41" s="17"/>
    </row>
    <row r="42" spans="1:6" x14ac:dyDescent="0.2">
      <c r="A42" s="19"/>
      <c r="B42" s="18"/>
      <c r="C42" s="59"/>
      <c r="D42" s="16"/>
      <c r="E42" s="16"/>
      <c r="F42" s="17"/>
    </row>
    <row r="43" spans="1:6" ht="15.75" x14ac:dyDescent="0.25">
      <c r="A43" s="19"/>
      <c r="B43" s="16"/>
      <c r="C43" s="58" t="s">
        <v>54</v>
      </c>
      <c r="D43" s="16"/>
      <c r="E43" s="16"/>
      <c r="F43" s="17"/>
    </row>
    <row r="44" spans="1:6" ht="15.75" x14ac:dyDescent="0.25">
      <c r="A44" s="19"/>
      <c r="B44" s="16"/>
      <c r="C44" s="60" t="s">
        <v>55</v>
      </c>
      <c r="D44" s="16"/>
      <c r="E44" s="16"/>
      <c r="F44" s="45" t="s">
        <v>56</v>
      </c>
    </row>
    <row r="45" spans="1:6" ht="31.5" x14ac:dyDescent="0.25">
      <c r="A45" s="19"/>
      <c r="B45" s="20" t="s">
        <v>32</v>
      </c>
      <c r="C45" s="64" t="s">
        <v>57</v>
      </c>
      <c r="D45" s="20" t="s">
        <v>32</v>
      </c>
      <c r="E45" s="20" t="s">
        <v>58</v>
      </c>
      <c r="F45" s="54" t="s">
        <v>66</v>
      </c>
    </row>
    <row r="46" spans="1:6" x14ac:dyDescent="0.2">
      <c r="A46" s="19" t="s">
        <v>13</v>
      </c>
      <c r="B46" s="16" t="s">
        <v>33</v>
      </c>
      <c r="C46" s="154"/>
      <c r="D46" s="46" t="s">
        <v>34</v>
      </c>
      <c r="E46" s="153"/>
      <c r="F46" s="70">
        <f>C46*E46</f>
        <v>0</v>
      </c>
    </row>
    <row r="47" spans="1:6" x14ac:dyDescent="0.2">
      <c r="A47" s="19" t="s">
        <v>35</v>
      </c>
      <c r="B47" s="16" t="s">
        <v>36</v>
      </c>
      <c r="C47" s="154"/>
      <c r="D47" s="46" t="s">
        <v>37</v>
      </c>
      <c r="E47" s="153"/>
      <c r="F47" s="71">
        <f>C47*E47/100</f>
        <v>0</v>
      </c>
    </row>
    <row r="48" spans="1:6" x14ac:dyDescent="0.2">
      <c r="A48" s="19" t="s">
        <v>23</v>
      </c>
      <c r="B48" s="153"/>
      <c r="C48" s="154"/>
      <c r="D48" s="47" t="s">
        <v>59</v>
      </c>
      <c r="E48" s="153"/>
      <c r="F48" s="72">
        <f>C48*E48</f>
        <v>0</v>
      </c>
    </row>
    <row r="49" spans="1:6" x14ac:dyDescent="0.2">
      <c r="A49" s="19" t="s">
        <v>24</v>
      </c>
      <c r="B49" s="153"/>
      <c r="C49" s="154"/>
      <c r="D49" s="47" t="s">
        <v>59</v>
      </c>
      <c r="E49" s="153"/>
      <c r="F49" s="72">
        <f>C49*E49</f>
        <v>0</v>
      </c>
    </row>
    <row r="50" spans="1:6" ht="15.75" x14ac:dyDescent="0.25">
      <c r="A50" s="21" t="s">
        <v>38</v>
      </c>
      <c r="B50" s="16"/>
      <c r="C50" s="59"/>
      <c r="D50" s="16"/>
      <c r="E50" s="22"/>
      <c r="F50" s="73"/>
    </row>
    <row r="51" spans="1:6" x14ac:dyDescent="0.2">
      <c r="A51" s="155"/>
      <c r="B51" s="151"/>
      <c r="C51" s="154"/>
      <c r="D51" s="156"/>
      <c r="E51" s="153"/>
      <c r="F51" s="157"/>
    </row>
    <row r="52" spans="1:6" x14ac:dyDescent="0.2">
      <c r="A52" s="155"/>
      <c r="B52" s="151"/>
      <c r="C52" s="154"/>
      <c r="D52" s="156"/>
      <c r="E52" s="153"/>
      <c r="F52" s="157"/>
    </row>
    <row r="53" spans="1:6" x14ac:dyDescent="0.2">
      <c r="A53" s="155"/>
      <c r="B53" s="151"/>
      <c r="C53" s="154"/>
      <c r="D53" s="156"/>
      <c r="E53" s="153"/>
      <c r="F53" s="157"/>
    </row>
    <row r="54" spans="1:6" x14ac:dyDescent="0.2">
      <c r="A54" s="155"/>
      <c r="B54" s="151"/>
      <c r="C54" s="154"/>
      <c r="D54" s="156"/>
      <c r="E54" s="153"/>
      <c r="F54" s="157"/>
    </row>
    <row r="55" spans="1:6" x14ac:dyDescent="0.2">
      <c r="A55" s="155"/>
      <c r="B55" s="151"/>
      <c r="C55" s="154"/>
      <c r="D55" s="151"/>
      <c r="E55" s="153"/>
      <c r="F55" s="157"/>
    </row>
    <row r="56" spans="1:6" ht="15.75" thickBot="1" x14ac:dyDescent="0.25">
      <c r="A56" s="23"/>
      <c r="B56" s="24"/>
      <c r="C56" s="61"/>
      <c r="D56" s="24"/>
      <c r="E56" s="24"/>
      <c r="F56" s="74"/>
    </row>
    <row r="57" spans="1:6" ht="15.75" x14ac:dyDescent="0.25">
      <c r="A57" s="11"/>
      <c r="B57" s="12"/>
      <c r="C57" s="57"/>
      <c r="D57" s="13"/>
      <c r="E57" s="13"/>
      <c r="F57" s="75"/>
    </row>
    <row r="58" spans="1:6" ht="15.75" x14ac:dyDescent="0.25">
      <c r="A58" s="15" t="s">
        <v>41</v>
      </c>
      <c r="B58" s="151"/>
      <c r="C58" s="58" t="s">
        <v>53</v>
      </c>
      <c r="D58" s="20" t="s">
        <v>30</v>
      </c>
      <c r="E58" s="152"/>
      <c r="F58" s="17"/>
    </row>
    <row r="59" spans="1:6" ht="15.75" x14ac:dyDescent="0.25">
      <c r="A59" s="49"/>
      <c r="B59" s="50"/>
      <c r="C59" s="58" t="s">
        <v>44</v>
      </c>
      <c r="D59" s="20" t="s">
        <v>31</v>
      </c>
      <c r="E59" s="152"/>
      <c r="F59" s="17"/>
    </row>
    <row r="60" spans="1:6" x14ac:dyDescent="0.2">
      <c r="A60" s="19"/>
      <c r="B60" s="18"/>
      <c r="C60" s="59"/>
      <c r="D60" s="16"/>
      <c r="E60" s="16"/>
      <c r="F60" s="17"/>
    </row>
    <row r="61" spans="1:6" ht="15.75" x14ac:dyDescent="0.25">
      <c r="A61" s="19"/>
      <c r="B61" s="16"/>
      <c r="C61" s="58" t="s">
        <v>54</v>
      </c>
      <c r="D61" s="16"/>
      <c r="E61" s="16"/>
      <c r="F61" s="17"/>
    </row>
    <row r="62" spans="1:6" ht="15.75" x14ac:dyDescent="0.25">
      <c r="A62" s="19"/>
      <c r="B62" s="16"/>
      <c r="C62" s="60" t="s">
        <v>55</v>
      </c>
      <c r="D62" s="16"/>
      <c r="E62" s="16"/>
      <c r="F62" s="45" t="s">
        <v>56</v>
      </c>
    </row>
    <row r="63" spans="1:6" ht="31.5" x14ac:dyDescent="0.25">
      <c r="A63" s="19"/>
      <c r="B63" s="20" t="s">
        <v>32</v>
      </c>
      <c r="C63" s="64" t="s">
        <v>57</v>
      </c>
      <c r="D63" s="20" t="s">
        <v>32</v>
      </c>
      <c r="E63" s="20" t="s">
        <v>58</v>
      </c>
      <c r="F63" s="54" t="s">
        <v>66</v>
      </c>
    </row>
    <row r="64" spans="1:6" x14ac:dyDescent="0.2">
      <c r="A64" s="19" t="s">
        <v>13</v>
      </c>
      <c r="B64" s="16" t="s">
        <v>33</v>
      </c>
      <c r="C64" s="154"/>
      <c r="D64" s="46" t="s">
        <v>34</v>
      </c>
      <c r="E64" s="153"/>
      <c r="F64" s="70">
        <f>C64*E64</f>
        <v>0</v>
      </c>
    </row>
    <row r="65" spans="1:6" x14ac:dyDescent="0.2">
      <c r="A65" s="19" t="s">
        <v>35</v>
      </c>
      <c r="B65" s="16" t="s">
        <v>36</v>
      </c>
      <c r="C65" s="154"/>
      <c r="D65" s="46" t="s">
        <v>37</v>
      </c>
      <c r="E65" s="153"/>
      <c r="F65" s="71">
        <f>C65*E65/100</f>
        <v>0</v>
      </c>
    </row>
    <row r="66" spans="1:6" x14ac:dyDescent="0.2">
      <c r="A66" s="19" t="s">
        <v>23</v>
      </c>
      <c r="B66" s="153"/>
      <c r="C66" s="154"/>
      <c r="D66" s="47" t="s">
        <v>59</v>
      </c>
      <c r="E66" s="153"/>
      <c r="F66" s="72">
        <f>C66*E66</f>
        <v>0</v>
      </c>
    </row>
    <row r="67" spans="1:6" x14ac:dyDescent="0.2">
      <c r="A67" s="19" t="s">
        <v>24</v>
      </c>
      <c r="B67" s="153"/>
      <c r="C67" s="154"/>
      <c r="D67" s="47" t="s">
        <v>59</v>
      </c>
      <c r="E67" s="153"/>
      <c r="F67" s="72">
        <f>C67*E67</f>
        <v>0</v>
      </c>
    </row>
    <row r="68" spans="1:6" ht="15.75" x14ac:dyDescent="0.25">
      <c r="A68" s="21" t="s">
        <v>38</v>
      </c>
      <c r="B68" s="16"/>
      <c r="C68" s="59"/>
      <c r="D68" s="16"/>
      <c r="E68" s="22"/>
      <c r="F68" s="73"/>
    </row>
    <row r="69" spans="1:6" x14ac:dyDescent="0.2">
      <c r="A69" s="155"/>
      <c r="B69" s="151"/>
      <c r="C69" s="154"/>
      <c r="D69" s="156"/>
      <c r="E69" s="153"/>
      <c r="F69" s="157"/>
    </row>
    <row r="70" spans="1:6" x14ac:dyDescent="0.2">
      <c r="A70" s="155"/>
      <c r="B70" s="151"/>
      <c r="C70" s="154"/>
      <c r="D70" s="156"/>
      <c r="E70" s="153"/>
      <c r="F70" s="157"/>
    </row>
    <row r="71" spans="1:6" x14ac:dyDescent="0.2">
      <c r="A71" s="155"/>
      <c r="B71" s="151"/>
      <c r="C71" s="154"/>
      <c r="D71" s="156"/>
      <c r="E71" s="153"/>
      <c r="F71" s="157"/>
    </row>
    <row r="72" spans="1:6" x14ac:dyDescent="0.2">
      <c r="A72" s="155"/>
      <c r="B72" s="151"/>
      <c r="C72" s="154"/>
      <c r="D72" s="156"/>
      <c r="E72" s="153"/>
      <c r="F72" s="157"/>
    </row>
    <row r="73" spans="1:6" x14ac:dyDescent="0.2">
      <c r="A73" s="155"/>
      <c r="B73" s="151"/>
      <c r="C73" s="154"/>
      <c r="D73" s="151"/>
      <c r="E73" s="153"/>
      <c r="F73" s="157"/>
    </row>
    <row r="74" spans="1:6" ht="15.75" thickBot="1" x14ac:dyDescent="0.25">
      <c r="A74" s="23"/>
      <c r="B74" s="24"/>
      <c r="C74" s="61"/>
      <c r="D74" s="24"/>
      <c r="E74" s="24"/>
      <c r="F74" s="74"/>
    </row>
    <row r="75" spans="1:6" ht="15.75" x14ac:dyDescent="0.25">
      <c r="A75" s="11"/>
      <c r="B75" s="12"/>
      <c r="C75" s="57"/>
      <c r="D75" s="13"/>
      <c r="E75" s="13"/>
      <c r="F75" s="75"/>
    </row>
    <row r="76" spans="1:6" ht="15.75" x14ac:dyDescent="0.25">
      <c r="A76" s="15" t="s">
        <v>42</v>
      </c>
      <c r="B76" s="151"/>
      <c r="C76" s="58" t="s">
        <v>53</v>
      </c>
      <c r="D76" s="20" t="s">
        <v>30</v>
      </c>
      <c r="E76" s="152"/>
      <c r="F76" s="17"/>
    </row>
    <row r="77" spans="1:6" ht="15.75" x14ac:dyDescent="0.25">
      <c r="A77" s="49"/>
      <c r="B77" s="50"/>
      <c r="C77" s="58" t="s">
        <v>44</v>
      </c>
      <c r="D77" s="20" t="s">
        <v>31</v>
      </c>
      <c r="E77" s="152"/>
      <c r="F77" s="17"/>
    </row>
    <row r="78" spans="1:6" x14ac:dyDescent="0.2">
      <c r="A78" s="19"/>
      <c r="B78" s="18"/>
      <c r="C78" s="59"/>
      <c r="D78" s="16"/>
      <c r="E78" s="16"/>
      <c r="F78" s="17"/>
    </row>
    <row r="79" spans="1:6" ht="15.75" x14ac:dyDescent="0.25">
      <c r="A79" s="19"/>
      <c r="B79" s="16"/>
      <c r="C79" s="58" t="s">
        <v>54</v>
      </c>
      <c r="D79" s="16"/>
      <c r="E79" s="16"/>
      <c r="F79" s="17"/>
    </row>
    <row r="80" spans="1:6" ht="15.75" x14ac:dyDescent="0.25">
      <c r="A80" s="19"/>
      <c r="B80" s="16"/>
      <c r="C80" s="60" t="s">
        <v>55</v>
      </c>
      <c r="D80" s="16"/>
      <c r="E80" s="16"/>
      <c r="F80" s="45" t="s">
        <v>56</v>
      </c>
    </row>
    <row r="81" spans="1:6" ht="31.5" x14ac:dyDescent="0.25">
      <c r="A81" s="19"/>
      <c r="B81" s="20" t="s">
        <v>32</v>
      </c>
      <c r="C81" s="64" t="s">
        <v>57</v>
      </c>
      <c r="D81" s="20" t="s">
        <v>32</v>
      </c>
      <c r="E81" s="20" t="s">
        <v>58</v>
      </c>
      <c r="F81" s="54" t="s">
        <v>66</v>
      </c>
    </row>
    <row r="82" spans="1:6" x14ac:dyDescent="0.2">
      <c r="A82" s="19" t="s">
        <v>13</v>
      </c>
      <c r="B82" s="16" t="s">
        <v>33</v>
      </c>
      <c r="C82" s="154"/>
      <c r="D82" s="46" t="s">
        <v>34</v>
      </c>
      <c r="E82" s="153"/>
      <c r="F82" s="70">
        <f>C82*E82</f>
        <v>0</v>
      </c>
    </row>
    <row r="83" spans="1:6" x14ac:dyDescent="0.2">
      <c r="A83" s="19" t="s">
        <v>35</v>
      </c>
      <c r="B83" s="16" t="s">
        <v>36</v>
      </c>
      <c r="C83" s="154"/>
      <c r="D83" s="46" t="s">
        <v>37</v>
      </c>
      <c r="E83" s="153"/>
      <c r="F83" s="71">
        <f>C83*E83/100</f>
        <v>0</v>
      </c>
    </row>
    <row r="84" spans="1:6" x14ac:dyDescent="0.2">
      <c r="A84" s="19" t="s">
        <v>23</v>
      </c>
      <c r="B84" s="153"/>
      <c r="C84" s="154"/>
      <c r="D84" s="47" t="s">
        <v>59</v>
      </c>
      <c r="E84" s="153"/>
      <c r="F84" s="72">
        <f>C84*E84</f>
        <v>0</v>
      </c>
    </row>
    <row r="85" spans="1:6" x14ac:dyDescent="0.2">
      <c r="A85" s="19" t="s">
        <v>24</v>
      </c>
      <c r="B85" s="153"/>
      <c r="C85" s="154"/>
      <c r="D85" s="47" t="s">
        <v>59</v>
      </c>
      <c r="E85" s="153"/>
      <c r="F85" s="72">
        <f>C85*E85</f>
        <v>0</v>
      </c>
    </row>
    <row r="86" spans="1:6" ht="15.75" x14ac:dyDescent="0.25">
      <c r="A86" s="21" t="s">
        <v>38</v>
      </c>
      <c r="B86" s="16"/>
      <c r="C86" s="59"/>
      <c r="D86" s="16"/>
      <c r="E86" s="22"/>
      <c r="F86" s="73"/>
    </row>
    <row r="87" spans="1:6" x14ac:dyDescent="0.2">
      <c r="A87" s="155"/>
      <c r="B87" s="151"/>
      <c r="C87" s="154"/>
      <c r="D87" s="156"/>
      <c r="E87" s="153"/>
      <c r="F87" s="157"/>
    </row>
    <row r="88" spans="1:6" x14ac:dyDescent="0.2">
      <c r="A88" s="155"/>
      <c r="B88" s="151"/>
      <c r="C88" s="154"/>
      <c r="D88" s="156"/>
      <c r="E88" s="153"/>
      <c r="F88" s="157"/>
    </row>
    <row r="89" spans="1:6" x14ac:dyDescent="0.2">
      <c r="A89" s="155"/>
      <c r="B89" s="151"/>
      <c r="C89" s="154"/>
      <c r="D89" s="156"/>
      <c r="E89" s="153"/>
      <c r="F89" s="157"/>
    </row>
    <row r="90" spans="1:6" x14ac:dyDescent="0.2">
      <c r="A90" s="155"/>
      <c r="B90" s="151"/>
      <c r="C90" s="154"/>
      <c r="D90" s="156"/>
      <c r="E90" s="153"/>
      <c r="F90" s="157"/>
    </row>
    <row r="91" spans="1:6" x14ac:dyDescent="0.2">
      <c r="A91" s="155"/>
      <c r="B91" s="151"/>
      <c r="C91" s="154"/>
      <c r="D91" s="151"/>
      <c r="E91" s="153"/>
      <c r="F91" s="157"/>
    </row>
    <row r="92" spans="1:6" ht="15.75" thickBot="1" x14ac:dyDescent="0.25">
      <c r="A92" s="29"/>
      <c r="B92" s="30"/>
      <c r="C92" s="62"/>
      <c r="D92" s="30"/>
      <c r="E92" s="30"/>
      <c r="F92" s="76"/>
    </row>
    <row r="93" spans="1:6" x14ac:dyDescent="0.2">
      <c r="A93" s="26"/>
      <c r="B93" s="13"/>
      <c r="C93" s="57"/>
      <c r="D93" s="13"/>
      <c r="E93" s="13"/>
      <c r="F93" s="75"/>
    </row>
    <row r="94" spans="1:6" x14ac:dyDescent="0.2">
      <c r="A94" s="19"/>
      <c r="B94" s="16"/>
      <c r="C94" s="59"/>
      <c r="D94" s="16"/>
      <c r="E94" s="16"/>
      <c r="F94" s="73"/>
    </row>
    <row r="95" spans="1:6" x14ac:dyDescent="0.2">
      <c r="A95" s="31" t="s">
        <v>26</v>
      </c>
      <c r="B95" s="16"/>
      <c r="C95" s="59"/>
      <c r="D95" s="16"/>
      <c r="E95" s="16"/>
      <c r="F95" s="77">
        <f>SUM(F10:F94)</f>
        <v>0</v>
      </c>
    </row>
    <row r="96" spans="1:6" x14ac:dyDescent="0.2">
      <c r="A96" s="31" t="s">
        <v>27</v>
      </c>
      <c r="B96" s="16"/>
      <c r="C96" s="59"/>
      <c r="D96" s="16"/>
      <c r="E96" s="16"/>
      <c r="F96" s="158"/>
    </row>
    <row r="97" spans="1:6" s="16" customFormat="1" x14ac:dyDescent="0.2">
      <c r="A97" s="27"/>
      <c r="C97" s="59"/>
      <c r="F97" s="78"/>
    </row>
    <row r="98" spans="1:6" ht="18.75" thickBot="1" x14ac:dyDescent="0.3">
      <c r="A98" s="32" t="s">
        <v>28</v>
      </c>
      <c r="B98" s="16"/>
      <c r="C98" s="59"/>
      <c r="D98" s="16"/>
      <c r="E98" s="16"/>
      <c r="F98" s="79">
        <f>F95-F96</f>
        <v>0</v>
      </c>
    </row>
    <row r="99" spans="1:6" ht="16.5" thickTop="1" thickBot="1" x14ac:dyDescent="0.25">
      <c r="A99" s="33"/>
      <c r="B99" s="28"/>
      <c r="C99" s="63"/>
      <c r="D99" s="28"/>
      <c r="E99" s="28"/>
      <c r="F99" s="34"/>
    </row>
    <row r="100" spans="1:6" x14ac:dyDescent="0.2">
      <c r="A100" s="16"/>
      <c r="B100" s="16"/>
      <c r="C100" s="59"/>
      <c r="D100" s="16"/>
      <c r="E100" s="16"/>
      <c r="F100" s="16"/>
    </row>
    <row r="101" spans="1:6" x14ac:dyDescent="0.2">
      <c r="A101" s="48" t="s">
        <v>60</v>
      </c>
    </row>
  </sheetData>
  <sheetProtection formatColumns="0" formatRows="0"/>
  <phoneticPr fontId="16" type="noConversion"/>
  <pageMargins left="0.65" right="0.36" top="0.56999999999999995" bottom="0.53" header="0.39370078740157483" footer="0.23"/>
  <pageSetup paperSize="9" scale="47" orientation="portrait" r:id="rId1"/>
  <headerFooter alignWithMargins="0">
    <oddFooter>&amp;L&amp;D&amp;R&amp;A -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FFFF00"/>
    <pageSetUpPr fitToPage="1"/>
  </sheetPr>
  <dimension ref="A1:O60"/>
  <sheetViews>
    <sheetView showGridLines="0" zoomScale="90" zoomScaleNormal="90" zoomScaleSheetLayoutView="100" workbookViewId="0">
      <selection activeCell="H4" sqref="H4"/>
    </sheetView>
  </sheetViews>
  <sheetFormatPr baseColWidth="10" defaultColWidth="11.42578125" defaultRowHeight="11.25" x14ac:dyDescent="0.2"/>
  <cols>
    <col min="1" max="1" width="22.85546875" style="249" customWidth="1"/>
    <col min="2" max="2" width="27.140625" style="249" customWidth="1"/>
    <col min="3" max="3" width="33.5703125" style="249" customWidth="1"/>
    <col min="4" max="4" width="22.7109375" style="249" customWidth="1"/>
    <col min="5" max="5" width="15.85546875" style="249" customWidth="1"/>
    <col min="6" max="6" width="27.85546875" style="249" customWidth="1"/>
    <col min="7" max="7" width="8.5703125" style="249" customWidth="1"/>
    <col min="8" max="9" width="23.42578125" style="249" customWidth="1"/>
    <col min="10" max="10" width="8.42578125" style="250" customWidth="1"/>
    <col min="11" max="16384" width="11.42578125" style="249"/>
  </cols>
  <sheetData>
    <row r="1" spans="1:15" s="248" customFormat="1" ht="70.5" customHeight="1" x14ac:dyDescent="0.25">
      <c r="A1" s="552" t="str">
        <f>"Kosten für die Beschaffung von Energie zum Zwecke der Vorwärmung von Gas im Zusammenhang mit der Gasruckregelung im Sinne des § 11 Abs. 5 ARegV (ohne Energiesteuern) gemäß der VOLKER-Festlegung im Jahr " &amp;  Allgemeines!C12</f>
        <v>Kosten für die Beschaffung von Energie zum Zwecke der Vorwärmung von Gas im Zusammenhang mit der Gasruckregelung im Sinne des § 11 Abs. 5 ARegV (ohne Energiesteuern) gemäß der VOLKER-Festlegung im Jahr 2024</v>
      </c>
      <c r="B1" s="552"/>
      <c r="C1" s="552"/>
      <c r="D1" s="552"/>
      <c r="E1" s="552"/>
      <c r="F1" s="246"/>
      <c r="G1" s="246"/>
      <c r="H1" s="246"/>
      <c r="I1" s="246"/>
      <c r="J1" s="246"/>
      <c r="K1" s="247"/>
      <c r="L1" s="247"/>
    </row>
    <row r="2" spans="1:15" s="248" customFormat="1" ht="21" x14ac:dyDescent="0.25">
      <c r="A2" s="254"/>
      <c r="B2" s="246"/>
      <c r="C2" s="246"/>
      <c r="D2" s="246"/>
      <c r="E2" s="246"/>
      <c r="F2" s="246"/>
      <c r="G2" s="246"/>
      <c r="H2" s="246"/>
      <c r="I2" s="246"/>
      <c r="J2" s="246"/>
      <c r="K2" s="247"/>
      <c r="L2" s="247"/>
    </row>
    <row r="3" spans="1:15" ht="12" thickBot="1" x14ac:dyDescent="0.25"/>
    <row r="4" spans="1:15" s="129" customFormat="1" ht="54.75" customHeight="1" x14ac:dyDescent="0.2">
      <c r="A4" s="550" t="s">
        <v>245</v>
      </c>
      <c r="B4" s="551"/>
      <c r="C4" s="219" t="s">
        <v>193</v>
      </c>
      <c r="D4" s="163"/>
      <c r="O4" s="163"/>
    </row>
    <row r="5" spans="1:15" s="129" customFormat="1" ht="54.75" customHeight="1" x14ac:dyDescent="0.2">
      <c r="A5" s="241" t="s">
        <v>75</v>
      </c>
      <c r="B5" s="242"/>
      <c r="C5" s="220">
        <f>SUM(F12:F60)</f>
        <v>0</v>
      </c>
      <c r="D5" s="260"/>
      <c r="E5" s="164"/>
      <c r="O5" s="163"/>
    </row>
    <row r="6" spans="1:15" s="129" customFormat="1" ht="52.9" customHeight="1" x14ac:dyDescent="0.2">
      <c r="A6" s="553" t="s">
        <v>248</v>
      </c>
      <c r="B6" s="554"/>
      <c r="C6" s="259"/>
      <c r="D6" s="163"/>
      <c r="F6" s="164"/>
      <c r="O6" s="163"/>
    </row>
    <row r="7" spans="1:15" s="129" customFormat="1" ht="24.6" customHeight="1" thickBot="1" x14ac:dyDescent="0.25">
      <c r="A7" s="243" t="s">
        <v>190</v>
      </c>
      <c r="B7" s="244"/>
      <c r="C7" s="221">
        <f>C5-C6</f>
        <v>0</v>
      </c>
      <c r="D7" s="163"/>
      <c r="F7" s="164"/>
      <c r="O7" s="163"/>
    </row>
    <row r="8" spans="1:15" x14ac:dyDescent="0.2">
      <c r="D8" s="250"/>
    </row>
    <row r="10" spans="1:15" ht="12.75" x14ac:dyDescent="0.2">
      <c r="C10" s="255"/>
    </row>
    <row r="11" spans="1:15" ht="52.15" customHeight="1" x14ac:dyDescent="0.25">
      <c r="A11" s="555" t="s">
        <v>289</v>
      </c>
      <c r="B11" s="556"/>
      <c r="C11" s="307" t="s">
        <v>290</v>
      </c>
      <c r="D11" s="306" t="s">
        <v>291</v>
      </c>
      <c r="E11" s="306" t="s">
        <v>292</v>
      </c>
      <c r="F11" s="306" t="s">
        <v>73</v>
      </c>
    </row>
    <row r="12" spans="1:15" ht="14.25" customHeight="1" x14ac:dyDescent="0.25">
      <c r="A12" s="548"/>
      <c r="B12" s="549"/>
      <c r="C12" s="309"/>
      <c r="D12" s="309"/>
      <c r="E12" s="309"/>
      <c r="F12" s="308">
        <f>D12*E12</f>
        <v>0</v>
      </c>
    </row>
    <row r="13" spans="1:15" ht="14.25" customHeight="1" x14ac:dyDescent="0.25">
      <c r="A13" s="548"/>
      <c r="B13" s="549"/>
      <c r="C13" s="309"/>
      <c r="D13" s="309"/>
      <c r="E13" s="309"/>
      <c r="F13" s="308">
        <f t="shared" ref="F13:F60" si="0">D13*E13</f>
        <v>0</v>
      </c>
    </row>
    <row r="14" spans="1:15" ht="14.25" customHeight="1" x14ac:dyDescent="0.25">
      <c r="A14" s="548"/>
      <c r="B14" s="549"/>
      <c r="C14" s="309"/>
      <c r="D14" s="309"/>
      <c r="E14" s="309"/>
      <c r="F14" s="308">
        <f t="shared" si="0"/>
        <v>0</v>
      </c>
    </row>
    <row r="15" spans="1:15" ht="14.25" customHeight="1" x14ac:dyDescent="0.25">
      <c r="A15" s="548"/>
      <c r="B15" s="549"/>
      <c r="C15" s="309"/>
      <c r="D15" s="309"/>
      <c r="E15" s="309"/>
      <c r="F15" s="308">
        <f t="shared" si="0"/>
        <v>0</v>
      </c>
    </row>
    <row r="16" spans="1:15" ht="14.25" customHeight="1" x14ac:dyDescent="0.25">
      <c r="A16" s="548"/>
      <c r="B16" s="549"/>
      <c r="C16" s="309"/>
      <c r="D16" s="309"/>
      <c r="E16" s="309"/>
      <c r="F16" s="308">
        <f t="shared" si="0"/>
        <v>0</v>
      </c>
    </row>
    <row r="17" spans="1:6" ht="14.25" customHeight="1" x14ac:dyDescent="0.25">
      <c r="A17" s="548"/>
      <c r="B17" s="549"/>
      <c r="C17" s="309"/>
      <c r="D17" s="309"/>
      <c r="E17" s="309"/>
      <c r="F17" s="308">
        <f t="shared" si="0"/>
        <v>0</v>
      </c>
    </row>
    <row r="18" spans="1:6" ht="14.25" customHeight="1" x14ac:dyDescent="0.25">
      <c r="A18" s="548"/>
      <c r="B18" s="549"/>
      <c r="C18" s="309"/>
      <c r="D18" s="309"/>
      <c r="E18" s="309"/>
      <c r="F18" s="308">
        <f t="shared" si="0"/>
        <v>0</v>
      </c>
    </row>
    <row r="19" spans="1:6" ht="14.25" customHeight="1" x14ac:dyDescent="0.25">
      <c r="A19" s="548"/>
      <c r="B19" s="549"/>
      <c r="C19" s="309"/>
      <c r="D19" s="309"/>
      <c r="E19" s="309"/>
      <c r="F19" s="308">
        <f t="shared" si="0"/>
        <v>0</v>
      </c>
    </row>
    <row r="20" spans="1:6" ht="14.25" customHeight="1" x14ac:dyDescent="0.25">
      <c r="A20" s="548"/>
      <c r="B20" s="549"/>
      <c r="C20" s="309"/>
      <c r="D20" s="309"/>
      <c r="E20" s="309"/>
      <c r="F20" s="308">
        <f t="shared" si="0"/>
        <v>0</v>
      </c>
    </row>
    <row r="21" spans="1:6" ht="14.25" customHeight="1" x14ac:dyDescent="0.25">
      <c r="A21" s="548"/>
      <c r="B21" s="549"/>
      <c r="C21" s="309"/>
      <c r="D21" s="309"/>
      <c r="E21" s="309"/>
      <c r="F21" s="308">
        <f t="shared" si="0"/>
        <v>0</v>
      </c>
    </row>
    <row r="22" spans="1:6" ht="14.25" customHeight="1" x14ac:dyDescent="0.25">
      <c r="A22" s="548"/>
      <c r="B22" s="549"/>
      <c r="C22" s="309"/>
      <c r="D22" s="309"/>
      <c r="E22" s="309"/>
      <c r="F22" s="308">
        <f t="shared" si="0"/>
        <v>0</v>
      </c>
    </row>
    <row r="23" spans="1:6" ht="14.25" customHeight="1" x14ac:dyDescent="0.25">
      <c r="A23" s="548"/>
      <c r="B23" s="549"/>
      <c r="C23" s="309"/>
      <c r="D23" s="309"/>
      <c r="E23" s="309"/>
      <c r="F23" s="308">
        <f t="shared" si="0"/>
        <v>0</v>
      </c>
    </row>
    <row r="24" spans="1:6" ht="14.25" customHeight="1" x14ac:dyDescent="0.25">
      <c r="A24" s="548"/>
      <c r="B24" s="549"/>
      <c r="C24" s="309"/>
      <c r="D24" s="309"/>
      <c r="E24" s="309"/>
      <c r="F24" s="308">
        <f t="shared" si="0"/>
        <v>0</v>
      </c>
    </row>
    <row r="25" spans="1:6" ht="14.25" customHeight="1" x14ac:dyDescent="0.25">
      <c r="A25" s="548"/>
      <c r="B25" s="549"/>
      <c r="C25" s="309"/>
      <c r="D25" s="309"/>
      <c r="E25" s="309"/>
      <c r="F25" s="308">
        <f t="shared" si="0"/>
        <v>0</v>
      </c>
    </row>
    <row r="26" spans="1:6" ht="14.25" customHeight="1" x14ac:dyDescent="0.25">
      <c r="A26" s="548"/>
      <c r="B26" s="549"/>
      <c r="C26" s="309"/>
      <c r="D26" s="309"/>
      <c r="E26" s="309"/>
      <c r="F26" s="308">
        <f t="shared" si="0"/>
        <v>0</v>
      </c>
    </row>
    <row r="27" spans="1:6" ht="14.25" customHeight="1" x14ac:dyDescent="0.25">
      <c r="A27" s="548"/>
      <c r="B27" s="549"/>
      <c r="C27" s="309"/>
      <c r="D27" s="309"/>
      <c r="E27" s="309"/>
      <c r="F27" s="308">
        <f t="shared" si="0"/>
        <v>0</v>
      </c>
    </row>
    <row r="28" spans="1:6" ht="14.25" customHeight="1" x14ac:dyDescent="0.25">
      <c r="A28" s="548"/>
      <c r="B28" s="549"/>
      <c r="C28" s="309"/>
      <c r="D28" s="309"/>
      <c r="E28" s="309"/>
      <c r="F28" s="308">
        <f t="shared" si="0"/>
        <v>0</v>
      </c>
    </row>
    <row r="29" spans="1:6" ht="14.25" customHeight="1" x14ac:dyDescent="0.25">
      <c r="A29" s="548"/>
      <c r="B29" s="549"/>
      <c r="C29" s="309"/>
      <c r="D29" s="309"/>
      <c r="E29" s="309"/>
      <c r="F29" s="308">
        <f t="shared" si="0"/>
        <v>0</v>
      </c>
    </row>
    <row r="30" spans="1:6" ht="14.25" customHeight="1" x14ac:dyDescent="0.25">
      <c r="A30" s="548"/>
      <c r="B30" s="549"/>
      <c r="C30" s="309"/>
      <c r="D30" s="309"/>
      <c r="E30" s="309"/>
      <c r="F30" s="308">
        <f t="shared" si="0"/>
        <v>0</v>
      </c>
    </row>
    <row r="31" spans="1:6" ht="14.25" customHeight="1" x14ac:dyDescent="0.25">
      <c r="A31" s="548"/>
      <c r="B31" s="549"/>
      <c r="C31" s="309"/>
      <c r="D31" s="309"/>
      <c r="E31" s="309"/>
      <c r="F31" s="308">
        <f t="shared" si="0"/>
        <v>0</v>
      </c>
    </row>
    <row r="32" spans="1:6" ht="14.25" customHeight="1" x14ac:dyDescent="0.25">
      <c r="A32" s="548"/>
      <c r="B32" s="549"/>
      <c r="C32" s="309"/>
      <c r="D32" s="309"/>
      <c r="E32" s="309"/>
      <c r="F32" s="308">
        <f t="shared" si="0"/>
        <v>0</v>
      </c>
    </row>
    <row r="33" spans="1:6" ht="14.25" customHeight="1" x14ac:dyDescent="0.25">
      <c r="A33" s="548"/>
      <c r="B33" s="549"/>
      <c r="C33" s="309"/>
      <c r="D33" s="309"/>
      <c r="E33" s="309"/>
      <c r="F33" s="308">
        <f t="shared" si="0"/>
        <v>0</v>
      </c>
    </row>
    <row r="34" spans="1:6" ht="14.25" customHeight="1" x14ac:dyDescent="0.25">
      <c r="A34" s="548"/>
      <c r="B34" s="549"/>
      <c r="C34" s="309"/>
      <c r="D34" s="309"/>
      <c r="E34" s="309"/>
      <c r="F34" s="308">
        <f t="shared" si="0"/>
        <v>0</v>
      </c>
    </row>
    <row r="35" spans="1:6" ht="14.25" customHeight="1" x14ac:dyDescent="0.25">
      <c r="A35" s="548"/>
      <c r="B35" s="549"/>
      <c r="C35" s="309"/>
      <c r="D35" s="309"/>
      <c r="E35" s="309"/>
      <c r="F35" s="308">
        <f t="shared" si="0"/>
        <v>0</v>
      </c>
    </row>
    <row r="36" spans="1:6" ht="14.25" customHeight="1" x14ac:dyDescent="0.25">
      <c r="A36" s="548"/>
      <c r="B36" s="549"/>
      <c r="C36" s="309"/>
      <c r="D36" s="309"/>
      <c r="E36" s="309"/>
      <c r="F36" s="308">
        <f t="shared" si="0"/>
        <v>0</v>
      </c>
    </row>
    <row r="37" spans="1:6" ht="14.25" customHeight="1" x14ac:dyDescent="0.25">
      <c r="A37" s="548"/>
      <c r="B37" s="549"/>
      <c r="C37" s="309"/>
      <c r="D37" s="309"/>
      <c r="E37" s="309"/>
      <c r="F37" s="308">
        <f t="shared" si="0"/>
        <v>0</v>
      </c>
    </row>
    <row r="38" spans="1:6" ht="14.25" customHeight="1" x14ac:dyDescent="0.25">
      <c r="A38" s="548"/>
      <c r="B38" s="549"/>
      <c r="C38" s="309"/>
      <c r="D38" s="309"/>
      <c r="E38" s="309"/>
      <c r="F38" s="308">
        <f t="shared" si="0"/>
        <v>0</v>
      </c>
    </row>
    <row r="39" spans="1:6" ht="14.25" customHeight="1" x14ac:dyDescent="0.25">
      <c r="A39" s="548"/>
      <c r="B39" s="549"/>
      <c r="C39" s="309"/>
      <c r="D39" s="309"/>
      <c r="E39" s="309"/>
      <c r="F39" s="308">
        <f t="shared" si="0"/>
        <v>0</v>
      </c>
    </row>
    <row r="40" spans="1:6" ht="14.25" customHeight="1" x14ac:dyDescent="0.25">
      <c r="A40" s="548"/>
      <c r="B40" s="549"/>
      <c r="C40" s="309"/>
      <c r="D40" s="309"/>
      <c r="E40" s="309"/>
      <c r="F40" s="308">
        <f t="shared" si="0"/>
        <v>0</v>
      </c>
    </row>
    <row r="41" spans="1:6" ht="14.25" customHeight="1" x14ac:dyDescent="0.25">
      <c r="A41" s="548"/>
      <c r="B41" s="549"/>
      <c r="C41" s="309"/>
      <c r="D41" s="309"/>
      <c r="E41" s="309"/>
      <c r="F41" s="308">
        <f t="shared" si="0"/>
        <v>0</v>
      </c>
    </row>
    <row r="42" spans="1:6" ht="14.25" customHeight="1" x14ac:dyDescent="0.25">
      <c r="A42" s="548"/>
      <c r="B42" s="549"/>
      <c r="C42" s="309"/>
      <c r="D42" s="309"/>
      <c r="E42" s="309"/>
      <c r="F42" s="308">
        <f t="shared" si="0"/>
        <v>0</v>
      </c>
    </row>
    <row r="43" spans="1:6" ht="14.25" customHeight="1" x14ac:dyDescent="0.25">
      <c r="A43" s="548"/>
      <c r="B43" s="549"/>
      <c r="C43" s="309"/>
      <c r="D43" s="309"/>
      <c r="E43" s="309"/>
      <c r="F43" s="308">
        <f t="shared" si="0"/>
        <v>0</v>
      </c>
    </row>
    <row r="44" spans="1:6" ht="14.25" customHeight="1" x14ac:dyDescent="0.25">
      <c r="A44" s="548"/>
      <c r="B44" s="549"/>
      <c r="C44" s="309"/>
      <c r="D44" s="309"/>
      <c r="E44" s="309"/>
      <c r="F44" s="308">
        <f t="shared" si="0"/>
        <v>0</v>
      </c>
    </row>
    <row r="45" spans="1:6" ht="14.25" customHeight="1" x14ac:dyDescent="0.25">
      <c r="A45" s="548"/>
      <c r="B45" s="549"/>
      <c r="C45" s="309"/>
      <c r="D45" s="309"/>
      <c r="E45" s="309"/>
      <c r="F45" s="308">
        <f t="shared" si="0"/>
        <v>0</v>
      </c>
    </row>
    <row r="46" spans="1:6" ht="14.25" customHeight="1" x14ac:dyDescent="0.25">
      <c r="A46" s="548"/>
      <c r="B46" s="549"/>
      <c r="C46" s="309"/>
      <c r="D46" s="309"/>
      <c r="E46" s="309"/>
      <c r="F46" s="308">
        <f t="shared" si="0"/>
        <v>0</v>
      </c>
    </row>
    <row r="47" spans="1:6" ht="14.25" customHeight="1" x14ac:dyDescent="0.25">
      <c r="A47" s="548"/>
      <c r="B47" s="549"/>
      <c r="C47" s="309"/>
      <c r="D47" s="309"/>
      <c r="E47" s="309"/>
      <c r="F47" s="308">
        <f t="shared" si="0"/>
        <v>0</v>
      </c>
    </row>
    <row r="48" spans="1:6" ht="14.25" customHeight="1" x14ac:dyDescent="0.25">
      <c r="A48" s="548"/>
      <c r="B48" s="549"/>
      <c r="C48" s="309"/>
      <c r="D48" s="309"/>
      <c r="E48" s="309"/>
      <c r="F48" s="308">
        <f t="shared" si="0"/>
        <v>0</v>
      </c>
    </row>
    <row r="49" spans="1:6" ht="14.25" customHeight="1" x14ac:dyDescent="0.25">
      <c r="A49" s="548"/>
      <c r="B49" s="549"/>
      <c r="C49" s="309"/>
      <c r="D49" s="309"/>
      <c r="E49" s="309"/>
      <c r="F49" s="308">
        <f t="shared" si="0"/>
        <v>0</v>
      </c>
    </row>
    <row r="50" spans="1:6" ht="14.25" customHeight="1" x14ac:dyDescent="0.25">
      <c r="A50" s="548"/>
      <c r="B50" s="549"/>
      <c r="C50" s="309"/>
      <c r="D50" s="309"/>
      <c r="E50" s="309"/>
      <c r="F50" s="308">
        <f t="shared" si="0"/>
        <v>0</v>
      </c>
    </row>
    <row r="51" spans="1:6" ht="14.25" customHeight="1" x14ac:dyDescent="0.25">
      <c r="A51" s="548"/>
      <c r="B51" s="549"/>
      <c r="C51" s="309"/>
      <c r="D51" s="309"/>
      <c r="E51" s="309"/>
      <c r="F51" s="308">
        <f t="shared" si="0"/>
        <v>0</v>
      </c>
    </row>
    <row r="52" spans="1:6" ht="14.25" customHeight="1" x14ac:dyDescent="0.25">
      <c r="A52" s="548"/>
      <c r="B52" s="549"/>
      <c r="C52" s="309"/>
      <c r="D52" s="309"/>
      <c r="E52" s="309"/>
      <c r="F52" s="308">
        <f t="shared" si="0"/>
        <v>0</v>
      </c>
    </row>
    <row r="53" spans="1:6" ht="14.25" customHeight="1" x14ac:dyDescent="0.25">
      <c r="A53" s="548"/>
      <c r="B53" s="549"/>
      <c r="C53" s="309"/>
      <c r="D53" s="309"/>
      <c r="E53" s="309"/>
      <c r="F53" s="308">
        <f t="shared" si="0"/>
        <v>0</v>
      </c>
    </row>
    <row r="54" spans="1:6" ht="14.25" customHeight="1" x14ac:dyDescent="0.25">
      <c r="A54" s="548"/>
      <c r="B54" s="549"/>
      <c r="C54" s="309"/>
      <c r="D54" s="309"/>
      <c r="E54" s="309"/>
      <c r="F54" s="308">
        <f t="shared" si="0"/>
        <v>0</v>
      </c>
    </row>
    <row r="55" spans="1:6" ht="14.25" customHeight="1" x14ac:dyDescent="0.25">
      <c r="A55" s="548"/>
      <c r="B55" s="549"/>
      <c r="C55" s="309"/>
      <c r="D55" s="309"/>
      <c r="E55" s="309"/>
      <c r="F55" s="308">
        <f t="shared" si="0"/>
        <v>0</v>
      </c>
    </row>
    <row r="56" spans="1:6" ht="14.25" customHeight="1" x14ac:dyDescent="0.25">
      <c r="A56" s="548"/>
      <c r="B56" s="549"/>
      <c r="C56" s="309"/>
      <c r="D56" s="309"/>
      <c r="E56" s="309"/>
      <c r="F56" s="308">
        <f t="shared" si="0"/>
        <v>0</v>
      </c>
    </row>
    <row r="57" spans="1:6" ht="14.25" customHeight="1" x14ac:dyDescent="0.25">
      <c r="A57" s="548"/>
      <c r="B57" s="549"/>
      <c r="C57" s="309"/>
      <c r="D57" s="309"/>
      <c r="E57" s="309"/>
      <c r="F57" s="308">
        <f t="shared" si="0"/>
        <v>0</v>
      </c>
    </row>
    <row r="58" spans="1:6" ht="14.25" customHeight="1" x14ac:dyDescent="0.25">
      <c r="A58" s="548"/>
      <c r="B58" s="549"/>
      <c r="C58" s="309"/>
      <c r="D58" s="309"/>
      <c r="E58" s="309"/>
      <c r="F58" s="308">
        <f t="shared" si="0"/>
        <v>0</v>
      </c>
    </row>
    <row r="59" spans="1:6" ht="14.25" customHeight="1" x14ac:dyDescent="0.25">
      <c r="A59" s="548"/>
      <c r="B59" s="549"/>
      <c r="C59" s="309"/>
      <c r="D59" s="309"/>
      <c r="E59" s="309"/>
      <c r="F59" s="308">
        <f t="shared" si="0"/>
        <v>0</v>
      </c>
    </row>
    <row r="60" spans="1:6" ht="14.25" customHeight="1" x14ac:dyDescent="0.25">
      <c r="A60" s="548"/>
      <c r="B60" s="549"/>
      <c r="C60" s="309"/>
      <c r="D60" s="309"/>
      <c r="E60" s="309"/>
      <c r="F60" s="308">
        <f t="shared" si="0"/>
        <v>0</v>
      </c>
    </row>
  </sheetData>
  <sheetProtection formatCells="0" formatColumns="0" formatRows="0" insertHyperlinks="0"/>
  <mergeCells count="53">
    <mergeCell ref="A1:E1"/>
    <mergeCell ref="A6:B6"/>
    <mergeCell ref="A11:B11"/>
    <mergeCell ref="A22:B22"/>
    <mergeCell ref="A23:B23"/>
    <mergeCell ref="A24:B24"/>
    <mergeCell ref="A25:B25"/>
    <mergeCell ref="A4:B4"/>
    <mergeCell ref="A17:B17"/>
    <mergeCell ref="A18:B18"/>
    <mergeCell ref="A19:B19"/>
    <mergeCell ref="A20:B20"/>
    <mergeCell ref="A21:B21"/>
    <mergeCell ref="A12:B12"/>
    <mergeCell ref="A13:B13"/>
    <mergeCell ref="A14:B14"/>
    <mergeCell ref="A15:B15"/>
    <mergeCell ref="A16:B16"/>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s>
  <printOptions horizontalCentered="1"/>
  <pageMargins left="0.43307086614173229" right="0.27559055118110237" top="0.59055118110236227" bottom="0.47244094488188981" header="0.51181102362204722" footer="0.15748031496062992"/>
  <pageSetup paperSize="9"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C634D-8149-45A6-B4A9-68ED92B3A468}">
  <sheetPr>
    <tabColor rgb="FFFFFF00"/>
    <pageSetUpPr fitToPage="1"/>
  </sheetPr>
  <dimension ref="A1:C17"/>
  <sheetViews>
    <sheetView showGridLines="0" zoomScaleNormal="100" zoomScaleSheetLayoutView="100" workbookViewId="0">
      <selection activeCell="J48" sqref="J48"/>
    </sheetView>
  </sheetViews>
  <sheetFormatPr baseColWidth="10" defaultColWidth="11.42578125" defaultRowHeight="12.75" customHeight="1" x14ac:dyDescent="0.25"/>
  <cols>
    <col min="1" max="1" width="109.140625" style="305" bestFit="1" customWidth="1"/>
    <col min="2" max="2" width="18.7109375" style="305" customWidth="1"/>
    <col min="3" max="3" width="19.7109375" style="305" customWidth="1"/>
    <col min="4" max="5" width="3.28515625" style="305" customWidth="1"/>
    <col min="6" max="8" width="11.42578125" style="305" customWidth="1"/>
    <col min="9" max="16384" width="11.42578125" style="305"/>
  </cols>
  <sheetData>
    <row r="1" spans="1:3" ht="18.75" x14ac:dyDescent="0.25">
      <c r="A1" s="312" t="s">
        <v>296</v>
      </c>
    </row>
    <row r="2" spans="1:3" s="315" customFormat="1" ht="12.75" customHeight="1" x14ac:dyDescent="0.2">
      <c r="A2" s="313"/>
      <c r="B2" s="314"/>
    </row>
    <row r="3" spans="1:3" s="316" customFormat="1" ht="15.75" x14ac:dyDescent="0.25">
      <c r="A3" s="327" t="s">
        <v>297</v>
      </c>
      <c r="B3" s="328" t="s">
        <v>73</v>
      </c>
      <c r="C3" s="328" t="s">
        <v>298</v>
      </c>
    </row>
    <row r="4" spans="1:3" s="318" customFormat="1" ht="15.75" x14ac:dyDescent="0.2">
      <c r="A4" s="317" t="s">
        <v>24</v>
      </c>
      <c r="B4" s="324"/>
      <c r="C4" s="325"/>
    </row>
    <row r="5" spans="1:3" s="318" customFormat="1" ht="15.75" x14ac:dyDescent="0.2">
      <c r="A5" s="319" t="s">
        <v>236</v>
      </c>
      <c r="B5" s="324"/>
    </row>
    <row r="6" spans="1:3" s="318" customFormat="1" ht="15.75" x14ac:dyDescent="0.2">
      <c r="A6" s="317" t="s">
        <v>23</v>
      </c>
      <c r="B6" s="324"/>
      <c r="C6" s="325"/>
    </row>
    <row r="7" spans="1:3" s="318" customFormat="1" ht="15.75" x14ac:dyDescent="0.2">
      <c r="A7" s="319" t="s">
        <v>236</v>
      </c>
      <c r="B7" s="324"/>
    </row>
    <row r="8" spans="1:3" s="318" customFormat="1" ht="15.75" x14ac:dyDescent="0.2">
      <c r="A8" s="313"/>
      <c r="B8" s="320"/>
      <c r="C8" s="321"/>
    </row>
    <row r="9" spans="1:3" s="318" customFormat="1" ht="15.75" x14ac:dyDescent="0.25">
      <c r="A9" s="327" t="s">
        <v>448</v>
      </c>
      <c r="B9" s="328"/>
      <c r="C9" s="321"/>
    </row>
    <row r="10" spans="1:3" ht="15.75" x14ac:dyDescent="0.25">
      <c r="A10" s="317" t="s">
        <v>24</v>
      </c>
      <c r="B10" s="324"/>
      <c r="C10" s="325"/>
    </row>
    <row r="11" spans="1:3" ht="15.75" x14ac:dyDescent="0.25">
      <c r="A11" s="319" t="s">
        <v>236</v>
      </c>
      <c r="B11" s="324"/>
    </row>
    <row r="12" spans="1:3" ht="15.75" x14ac:dyDescent="0.25">
      <c r="A12" s="317" t="s">
        <v>23</v>
      </c>
      <c r="B12" s="324"/>
      <c r="C12" s="325"/>
    </row>
    <row r="13" spans="1:3" ht="15.75" x14ac:dyDescent="0.25">
      <c r="A13" s="319" t="s">
        <v>236</v>
      </c>
      <c r="B13" s="324"/>
    </row>
    <row r="14" spans="1:3" ht="15" x14ac:dyDescent="0.25"/>
    <row r="15" spans="1:3" ht="15.75" customHeight="1" x14ac:dyDescent="0.25">
      <c r="A15" s="327" t="s">
        <v>299</v>
      </c>
      <c r="B15" s="326">
        <f>IF(C10&lt;&gt;C4,SUM(B10,-B11)-SUM(B4,-B5))+IF(C12&lt;&gt;C6,SUM(B12,-B13)-SUM(B6,-B7))</f>
        <v>0</v>
      </c>
      <c r="C15" s="322"/>
    </row>
    <row r="16" spans="1:3" ht="15.75" customHeight="1" x14ac:dyDescent="0.25">
      <c r="A16" s="322"/>
      <c r="B16" s="322"/>
      <c r="C16" s="322"/>
    </row>
    <row r="17" spans="2:2" s="318" customFormat="1" ht="9.75" customHeight="1" x14ac:dyDescent="0.2">
      <c r="B17" s="323"/>
    </row>
  </sheetData>
  <sheetProtection formatCells="0" formatColumns="0" formatRows="0"/>
  <dataValidations count="3">
    <dataValidation type="decimal" allowBlank="1" showInputMessage="1" showErrorMessage="1" promptTitle="Hinweis !" prompt="Es sind die Kosten für Messstellenbetrieb und Messung die im  Ausgangsniveau angesetzt wurden, anzugeben." sqref="B4 B6" xr:uid="{46BDD91E-B8F9-4D9C-9596-C5DEDC594E5B}">
      <formula1>0</formula1>
      <formula2>100000000</formula2>
    </dataValidation>
    <dataValidation allowBlank="1" showInputMessage="1" showErrorMessage="1" promptTitle="Hinweis !" prompt="Es sind die Kosten für Messstellenbetrieb und Messung die im  Ausgangsniveau angesetzt wurden, anzugeben._x000a_" sqref="B3" xr:uid="{88C1FCA9-E949-45AC-A4C0-B4849EF625D0}"/>
    <dataValidation type="decimal" allowBlank="1" showInputMessage="1" showErrorMessage="1" sqref="B10:C13 C4 B5:C5 C6 B7:C8" xr:uid="{8E5B5819-C7BA-4655-B93B-3F692646C144}">
      <formula1>0</formula1>
      <formula2>100000000</formula2>
    </dataValidation>
  </dataValidations>
  <printOptions horizontalCentered="1" verticalCentered="1"/>
  <pageMargins left="0.78740157480314965" right="0.78740157480314965" top="0.98425196850393704" bottom="0.98425196850393704" header="0.51181102362204722" footer="0.51181102362204722"/>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7</vt:i4>
      </vt:variant>
    </vt:vector>
  </HeadingPairs>
  <TitlesOfParts>
    <vt:vector size="23" baseType="lpstr">
      <vt:lpstr>Changelog</vt:lpstr>
      <vt:lpstr>Ausfüllhilfe</vt:lpstr>
      <vt:lpstr>Allgemeines</vt:lpstr>
      <vt:lpstr>Zusammenfassung + Annuität</vt:lpstr>
      <vt:lpstr>Verzinsung</vt:lpstr>
      <vt:lpstr>Umsatzerlöse laut G&amp;V (Gas)</vt:lpstr>
      <vt:lpstr>Vorgelagerte Netzkosten</vt:lpstr>
      <vt:lpstr>Volatile Kostenanteile</vt:lpstr>
      <vt:lpstr>Messstellenbetrieb_Messung</vt:lpstr>
      <vt:lpstr>KKAuf</vt:lpstr>
      <vt:lpstr>SAV</vt:lpstr>
      <vt:lpstr>BKZ_NAKB</vt:lpstr>
      <vt:lpstr>WAV</vt:lpstr>
      <vt:lpstr>Sonstiges</vt:lpstr>
      <vt:lpstr>Listen</vt:lpstr>
      <vt:lpstr>Zinsen KKAuf</vt:lpstr>
      <vt:lpstr>Listen!Antragsjahre</vt:lpstr>
      <vt:lpstr>Messstellenbetrieb_Messung!Druckbereich</vt:lpstr>
      <vt:lpstr>Sonstiges!Druckbereich</vt:lpstr>
      <vt:lpstr>Verzinsung!Druckbereich</vt:lpstr>
      <vt:lpstr>'Vorgelagerte Netzkosten'!Druckbereich</vt:lpstr>
      <vt:lpstr>'Vorgelagerte Netzkosten'!Drucktitel</vt:lpstr>
      <vt:lpstr>Listen!Selbst_geschaffene_gewerbliche_Schutzrechte_und_ähnliche_Rechte_und_Werte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sbh</dc:creator>
  <cp:lastModifiedBy>Maier, Sandra (UM)</cp:lastModifiedBy>
  <cp:lastPrinted>2022-10-27T13:55:13Z</cp:lastPrinted>
  <dcterms:created xsi:type="dcterms:W3CDTF">2008-10-22T07:00:05Z</dcterms:created>
  <dcterms:modified xsi:type="dcterms:W3CDTF">2025-11-20T08:14:12Z</dcterms:modified>
</cp:coreProperties>
</file>