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/>
  <bookViews>
    <workbookView xWindow="0" yWindow="0" windowWidth="28800" windowHeight="12585" tabRatio="599" activeTab="5"/>
  </bookViews>
  <sheets>
    <sheet name="A_Stammdaten" sheetId="4" r:id="rId1"/>
    <sheet name="B_KKAuf" sheetId="29" r:id="rId2"/>
    <sheet name="D_SAV" sheetId="20" r:id="rId3"/>
    <sheet name="D1_Anl_Spiegel" sheetId="31" state="hidden" r:id="rId4"/>
    <sheet name="D1_BKZ_NAKB" sheetId="24" r:id="rId5"/>
    <sheet name="D2_WAV" sheetId="27" r:id="rId6"/>
    <sheet name="Changelog" sheetId="28" state="hidden" r:id="rId7"/>
    <sheet name="Listen" sheetId="21" state="hidden" r:id="rId8"/>
  </sheets>
  <definedNames>
    <definedName name="_xlnm._FilterDatabase" localSheetId="2" hidden="1">D_SAV!$A$4:$Y$150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nlagengruppen">Listen!$A$2:$A$44</definedName>
    <definedName name="Antragsjahre">Listen!$D$2:$D$6</definedName>
    <definedName name="_xlnm.Print_Area" localSheetId="3">D1_Anl_Spiegel!$A$1:$Q$9</definedName>
    <definedName name="_xlnm.Print_Area" localSheetId="4">D1_BKZ_NAKB!$A$1:$R$20</definedName>
    <definedName name="_xlnm.Print_Titles" localSheetId="1">B_KKAuf!$A:$C</definedName>
    <definedName name="_xlnm.Print_Titles" localSheetId="2">D_SAV!$A:$C,D_SAV!$2:$4</definedName>
    <definedName name="_xlnm.Print_Titles" localSheetId="4">D1_BKZ_NAKB!$A:$B,D1_BKZ_NAKB!$2:$4</definedName>
    <definedName name="_xlnm.Print_Titles" localSheetId="5">D2_WAV!$A:$D,D2_WAV!$2:$4</definedName>
    <definedName name="Investitionsjahre">Listen!$H$2:$H$8</definedName>
    <definedName name="Selbst_geschaffene_gewerbliche_Schutzrechte_und_ähnliche_Rechte_und_Werte">Listen!$I$2:$I$8</definedName>
    <definedName name="WAV_Positionen">Listen!$E$2:$E$7</definedName>
    <definedName name="Zeitreihe_1">Listen!$I$2:$I$8</definedName>
    <definedName name="Zeitreihe_2">Listen!$J$2:$J$14</definedName>
  </definedNames>
  <calcPr calcId="162913" iterate="1" concurrentManualCount="2"/>
</workbook>
</file>

<file path=xl/calcChain.xml><?xml version="1.0" encoding="utf-8"?>
<calcChain xmlns="http://schemas.openxmlformats.org/spreadsheetml/2006/main">
  <c r="AA6" i="27" l="1"/>
  <c r="AA7" i="27"/>
  <c r="AA8" i="27"/>
  <c r="AA9" i="27"/>
  <c r="AA10" i="27"/>
  <c r="AA11" i="27"/>
  <c r="AA12" i="27"/>
  <c r="AA13" i="27"/>
  <c r="AA14" i="27"/>
  <c r="AA15" i="27"/>
  <c r="AA16" i="27"/>
  <c r="AA17" i="27"/>
  <c r="AA18" i="27"/>
  <c r="AA19" i="27"/>
  <c r="AA20" i="27"/>
  <c r="AA21" i="27"/>
  <c r="AA22" i="27"/>
  <c r="AA23" i="27"/>
  <c r="AA24" i="27"/>
  <c r="AA25" i="27"/>
  <c r="AA26" i="27"/>
  <c r="AA27" i="27"/>
  <c r="AA28" i="27"/>
  <c r="AA29" i="27"/>
  <c r="AA30" i="27"/>
  <c r="AA31" i="27"/>
  <c r="AA32" i="27"/>
  <c r="AA33" i="27"/>
  <c r="AA34" i="27"/>
  <c r="AA35" i="27"/>
  <c r="AA36" i="27"/>
  <c r="AA37" i="27"/>
  <c r="AA38" i="27"/>
  <c r="AA39" i="27"/>
  <c r="AA40" i="27"/>
  <c r="AA41" i="27"/>
  <c r="AA42" i="27"/>
  <c r="AA43" i="27"/>
  <c r="AA44" i="27"/>
  <c r="AA45" i="27"/>
  <c r="AA46" i="27"/>
  <c r="AA47" i="27"/>
  <c r="AA48" i="27"/>
  <c r="AA49" i="27"/>
  <c r="AA50" i="27"/>
  <c r="AA5" i="27"/>
  <c r="L5" i="20" l="1"/>
  <c r="K6" i="27" l="1"/>
  <c r="K7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20" i="27"/>
  <c r="K21" i="27"/>
  <c r="K22" i="27"/>
  <c r="K23" i="27"/>
  <c r="K24" i="27"/>
  <c r="K25" i="27"/>
  <c r="K26" i="27"/>
  <c r="K27" i="27"/>
  <c r="K28" i="27"/>
  <c r="K29" i="27"/>
  <c r="K30" i="27"/>
  <c r="K31" i="27"/>
  <c r="K32" i="27"/>
  <c r="K33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K50" i="27"/>
  <c r="K5" i="27"/>
  <c r="K4" i="27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5" i="24"/>
  <c r="F2" i="29" l="1"/>
  <c r="F12" i="29" l="1"/>
  <c r="F5" i="29"/>
  <c r="F8" i="29"/>
  <c r="G4" i="21"/>
  <c r="L7" i="24"/>
  <c r="L8" i="24"/>
  <c r="M9" i="24"/>
  <c r="L11" i="24"/>
  <c r="M18" i="24" l="1"/>
  <c r="O18" i="24"/>
  <c r="Q18" i="24"/>
  <c r="L18" i="24"/>
  <c r="N18" i="24"/>
  <c r="P18" i="24"/>
  <c r="R18" i="24"/>
  <c r="M16" i="24"/>
  <c r="O16" i="24"/>
  <c r="Q16" i="24"/>
  <c r="L16" i="24"/>
  <c r="N16" i="24"/>
  <c r="P16" i="24"/>
  <c r="R16" i="24"/>
  <c r="M14" i="24"/>
  <c r="O14" i="24"/>
  <c r="Q14" i="24"/>
  <c r="L14" i="24"/>
  <c r="N14" i="24"/>
  <c r="P14" i="24"/>
  <c r="R14" i="24"/>
  <c r="M12" i="24"/>
  <c r="O12" i="24"/>
  <c r="Q12" i="24"/>
  <c r="L12" i="24"/>
  <c r="N12" i="24"/>
  <c r="P12" i="24"/>
  <c r="R12" i="24"/>
  <c r="L10" i="24"/>
  <c r="Q10" i="24"/>
  <c r="M10" i="24"/>
  <c r="L6" i="24"/>
  <c r="N6" i="24"/>
  <c r="P6" i="24"/>
  <c r="K6" i="24" s="1"/>
  <c r="R6" i="24"/>
  <c r="M6" i="24"/>
  <c r="O6" i="24"/>
  <c r="Q6" i="24"/>
  <c r="L17" i="24"/>
  <c r="N17" i="24"/>
  <c r="P17" i="24"/>
  <c r="R17" i="24"/>
  <c r="M17" i="24"/>
  <c r="O17" i="24"/>
  <c r="Q17" i="24"/>
  <c r="L15" i="24"/>
  <c r="N15" i="24"/>
  <c r="P15" i="24"/>
  <c r="R15" i="24"/>
  <c r="M15" i="24"/>
  <c r="O15" i="24"/>
  <c r="Q15" i="24"/>
  <c r="L13" i="24"/>
  <c r="N13" i="24"/>
  <c r="P13" i="24"/>
  <c r="R13" i="24"/>
  <c r="M13" i="24"/>
  <c r="O13" i="24"/>
  <c r="Q13" i="24"/>
  <c r="M20" i="24"/>
  <c r="O20" i="24"/>
  <c r="Q20" i="24"/>
  <c r="L20" i="24"/>
  <c r="N20" i="24"/>
  <c r="P20" i="24"/>
  <c r="R20" i="24"/>
  <c r="L19" i="24"/>
  <c r="N19" i="24"/>
  <c r="P19" i="24"/>
  <c r="R19" i="24"/>
  <c r="M19" i="24"/>
  <c r="O19" i="24"/>
  <c r="Q19" i="24"/>
  <c r="O9" i="24"/>
  <c r="Q7" i="24"/>
  <c r="M7" i="24"/>
  <c r="O10" i="24"/>
  <c r="Q9" i="24"/>
  <c r="O7" i="24"/>
  <c r="R7" i="24"/>
  <c r="P7" i="24"/>
  <c r="N7" i="24"/>
  <c r="Q8" i="24"/>
  <c r="O8" i="24"/>
  <c r="M8" i="24"/>
  <c r="R8" i="24"/>
  <c r="P8" i="24"/>
  <c r="N8" i="24"/>
  <c r="P11" i="24"/>
  <c r="Q11" i="24"/>
  <c r="O11" i="24"/>
  <c r="M11" i="24"/>
  <c r="R11" i="24"/>
  <c r="N11" i="24"/>
  <c r="R10" i="24"/>
  <c r="P10" i="24"/>
  <c r="N10" i="24"/>
  <c r="R9" i="24"/>
  <c r="P9" i="24"/>
  <c r="N9" i="24"/>
  <c r="L9" i="24"/>
  <c r="J15" i="24"/>
  <c r="K4" i="24"/>
  <c r="J4" i="24"/>
  <c r="I4" i="24"/>
  <c r="O4" i="20"/>
  <c r="L6" i="20"/>
  <c r="L7" i="20"/>
  <c r="L8" i="20"/>
  <c r="L9" i="20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30" i="20"/>
  <c r="L31" i="20"/>
  <c r="L32" i="20"/>
  <c r="L33" i="20"/>
  <c r="L34" i="20"/>
  <c r="L35" i="20"/>
  <c r="L36" i="20"/>
  <c r="L37" i="20"/>
  <c r="L38" i="20"/>
  <c r="L39" i="20"/>
  <c r="L40" i="20"/>
  <c r="L41" i="20"/>
  <c r="L42" i="20"/>
  <c r="L43" i="20"/>
  <c r="L44" i="20"/>
  <c r="L45" i="20"/>
  <c r="L46" i="20"/>
  <c r="L47" i="20"/>
  <c r="L48" i="20"/>
  <c r="L49" i="20"/>
  <c r="L50" i="20"/>
  <c r="L51" i="20"/>
  <c r="L52" i="20"/>
  <c r="L53" i="20"/>
  <c r="L54" i="20"/>
  <c r="L55" i="20"/>
  <c r="L56" i="20"/>
  <c r="L57" i="20"/>
  <c r="L58" i="20"/>
  <c r="L59" i="20"/>
  <c r="L60" i="20"/>
  <c r="L61" i="20"/>
  <c r="L62" i="20"/>
  <c r="L63" i="20"/>
  <c r="L64" i="20"/>
  <c r="L65" i="20"/>
  <c r="L66" i="20"/>
  <c r="L67" i="20"/>
  <c r="L68" i="20"/>
  <c r="L69" i="20"/>
  <c r="L70" i="20"/>
  <c r="L71" i="20"/>
  <c r="L72" i="20"/>
  <c r="L73" i="20"/>
  <c r="L74" i="20"/>
  <c r="L75" i="20"/>
  <c r="L76" i="20"/>
  <c r="L77" i="20"/>
  <c r="L78" i="20"/>
  <c r="L79" i="20"/>
  <c r="L80" i="20"/>
  <c r="L81" i="20"/>
  <c r="L82" i="20"/>
  <c r="L83" i="20"/>
  <c r="L84" i="20"/>
  <c r="L85" i="20"/>
  <c r="L86" i="20"/>
  <c r="L87" i="20"/>
  <c r="L88" i="20"/>
  <c r="L89" i="20"/>
  <c r="L90" i="20"/>
  <c r="L91" i="20"/>
  <c r="L92" i="20"/>
  <c r="L93" i="20"/>
  <c r="L94" i="20"/>
  <c r="L95" i="20"/>
  <c r="L96" i="20"/>
  <c r="L97" i="20"/>
  <c r="L98" i="20"/>
  <c r="L99" i="20"/>
  <c r="L100" i="20"/>
  <c r="L101" i="20"/>
  <c r="L102" i="20"/>
  <c r="L103" i="20"/>
  <c r="L104" i="20"/>
  <c r="L105" i="20"/>
  <c r="L106" i="20"/>
  <c r="L107" i="20"/>
  <c r="L108" i="20"/>
  <c r="L109" i="20"/>
  <c r="L110" i="20"/>
  <c r="L111" i="20"/>
  <c r="L112" i="20"/>
  <c r="L113" i="20"/>
  <c r="L114" i="20"/>
  <c r="L115" i="20"/>
  <c r="L116" i="20"/>
  <c r="L117" i="20"/>
  <c r="L118" i="20"/>
  <c r="L119" i="20"/>
  <c r="L120" i="20"/>
  <c r="L121" i="20"/>
  <c r="L122" i="20"/>
  <c r="L123" i="20"/>
  <c r="L124" i="20"/>
  <c r="L125" i="20"/>
  <c r="L126" i="20"/>
  <c r="L127" i="20"/>
  <c r="L128" i="20"/>
  <c r="L129" i="20"/>
  <c r="L130" i="20"/>
  <c r="L131" i="20"/>
  <c r="L132" i="20"/>
  <c r="L133" i="20"/>
  <c r="L134" i="20"/>
  <c r="L135" i="20"/>
  <c r="L136" i="20"/>
  <c r="L137" i="20"/>
  <c r="L138" i="20"/>
  <c r="L139" i="20"/>
  <c r="L140" i="20"/>
  <c r="L141" i="20"/>
  <c r="L142" i="20"/>
  <c r="L143" i="20"/>
  <c r="L144" i="20"/>
  <c r="L145" i="20"/>
  <c r="L146" i="20"/>
  <c r="L147" i="20"/>
  <c r="L148" i="20"/>
  <c r="L149" i="20"/>
  <c r="L150" i="20"/>
  <c r="K18" i="24" l="1"/>
  <c r="J13" i="24"/>
  <c r="K17" i="24"/>
  <c r="J11" i="24"/>
  <c r="K13" i="24"/>
  <c r="J17" i="24"/>
  <c r="K15" i="24"/>
  <c r="J18" i="24"/>
  <c r="J6" i="24"/>
  <c r="K11" i="24"/>
  <c r="J14" i="24"/>
  <c r="K14" i="24"/>
  <c r="J12" i="24"/>
  <c r="K12" i="24"/>
  <c r="J16" i="24"/>
  <c r="K16" i="24"/>
  <c r="K19" i="24"/>
  <c r="J19" i="24"/>
  <c r="K20" i="24"/>
  <c r="J20" i="24"/>
  <c r="J7" i="24"/>
  <c r="K7" i="24"/>
  <c r="J8" i="24"/>
  <c r="K8" i="24"/>
  <c r="J10" i="24"/>
  <c r="K10" i="24"/>
  <c r="J9" i="24"/>
  <c r="K9" i="24"/>
  <c r="P5" i="24"/>
  <c r="M5" i="24"/>
  <c r="O5" i="24"/>
  <c r="Q5" i="24"/>
  <c r="L5" i="24"/>
  <c r="N5" i="24"/>
  <c r="R5" i="24"/>
  <c r="F9" i="29" l="1"/>
  <c r="F13" i="29"/>
  <c r="J5" i="24"/>
  <c r="K5" i="24"/>
  <c r="L4" i="20"/>
  <c r="O4" i="27" l="1"/>
  <c r="N4" i="27"/>
  <c r="M4" i="27"/>
  <c r="B10" i="29" l="1"/>
  <c r="B6" i="29"/>
  <c r="R150" i="20" l="1"/>
  <c r="Q150" i="20"/>
  <c r="Y150" i="20" s="1"/>
  <c r="O150" i="20"/>
  <c r="R149" i="20"/>
  <c r="Q149" i="20"/>
  <c r="Y149" i="20" s="1"/>
  <c r="O149" i="20"/>
  <c r="R148" i="20"/>
  <c r="Q148" i="20"/>
  <c r="Y148" i="20" s="1"/>
  <c r="O148" i="20"/>
  <c r="R147" i="20"/>
  <c r="Q147" i="20"/>
  <c r="Y147" i="20" s="1"/>
  <c r="O147" i="20"/>
  <c r="R146" i="20"/>
  <c r="Q146" i="20"/>
  <c r="Y146" i="20" s="1"/>
  <c r="O146" i="20"/>
  <c r="R145" i="20"/>
  <c r="Q145" i="20"/>
  <c r="Y145" i="20" s="1"/>
  <c r="O145" i="20"/>
  <c r="R144" i="20"/>
  <c r="Q144" i="20"/>
  <c r="Y144" i="20" s="1"/>
  <c r="O144" i="20"/>
  <c r="R143" i="20"/>
  <c r="Q143" i="20"/>
  <c r="Y143" i="20" s="1"/>
  <c r="O143" i="20"/>
  <c r="R142" i="20"/>
  <c r="Q142" i="20"/>
  <c r="Y142" i="20" s="1"/>
  <c r="O142" i="20"/>
  <c r="R141" i="20"/>
  <c r="Q141" i="20"/>
  <c r="Y141" i="20" s="1"/>
  <c r="O141" i="20"/>
  <c r="R140" i="20"/>
  <c r="Q140" i="20"/>
  <c r="Y140" i="20" s="1"/>
  <c r="O140" i="20"/>
  <c r="R139" i="20"/>
  <c r="Q139" i="20"/>
  <c r="Y139" i="20" s="1"/>
  <c r="O139" i="20"/>
  <c r="R138" i="20"/>
  <c r="Q138" i="20"/>
  <c r="Y138" i="20" s="1"/>
  <c r="O138" i="20"/>
  <c r="R137" i="20"/>
  <c r="Q137" i="20"/>
  <c r="Y137" i="20" s="1"/>
  <c r="O137" i="20"/>
  <c r="R136" i="20"/>
  <c r="Q136" i="20"/>
  <c r="Y136" i="20" s="1"/>
  <c r="O136" i="20"/>
  <c r="R135" i="20"/>
  <c r="Q135" i="20"/>
  <c r="Y135" i="20" s="1"/>
  <c r="O135" i="20"/>
  <c r="R134" i="20"/>
  <c r="Q134" i="20"/>
  <c r="Y134" i="20" s="1"/>
  <c r="O134" i="20"/>
  <c r="R133" i="20"/>
  <c r="Q133" i="20"/>
  <c r="Y133" i="20" s="1"/>
  <c r="O133" i="20"/>
  <c r="R132" i="20"/>
  <c r="Q132" i="20"/>
  <c r="Y132" i="20" s="1"/>
  <c r="O132" i="20"/>
  <c r="R131" i="20"/>
  <c r="Q131" i="20"/>
  <c r="Y131" i="20" s="1"/>
  <c r="O131" i="20"/>
  <c r="R130" i="20"/>
  <c r="Q130" i="20"/>
  <c r="Y130" i="20" s="1"/>
  <c r="O130" i="20"/>
  <c r="R129" i="20"/>
  <c r="Q129" i="20"/>
  <c r="Y129" i="20" s="1"/>
  <c r="O129" i="20"/>
  <c r="R128" i="20"/>
  <c r="Q128" i="20"/>
  <c r="Y128" i="20" s="1"/>
  <c r="O128" i="20"/>
  <c r="R127" i="20"/>
  <c r="Q127" i="20"/>
  <c r="Y127" i="20" s="1"/>
  <c r="O127" i="20"/>
  <c r="R126" i="20"/>
  <c r="Q126" i="20"/>
  <c r="Y126" i="20" s="1"/>
  <c r="O126" i="20"/>
  <c r="R125" i="20"/>
  <c r="Q125" i="20"/>
  <c r="Y125" i="20" s="1"/>
  <c r="O125" i="20"/>
  <c r="R124" i="20"/>
  <c r="Q124" i="20"/>
  <c r="Y124" i="20" s="1"/>
  <c r="O124" i="20"/>
  <c r="R123" i="20"/>
  <c r="Q123" i="20"/>
  <c r="Y123" i="20" s="1"/>
  <c r="O123" i="20"/>
  <c r="R122" i="20"/>
  <c r="Q122" i="20"/>
  <c r="Y122" i="20" s="1"/>
  <c r="O122" i="20"/>
  <c r="R121" i="20"/>
  <c r="Q121" i="20"/>
  <c r="Y121" i="20" s="1"/>
  <c r="O121" i="20"/>
  <c r="R120" i="20"/>
  <c r="Q120" i="20"/>
  <c r="Y120" i="20" s="1"/>
  <c r="O120" i="20"/>
  <c r="R119" i="20"/>
  <c r="Q119" i="20"/>
  <c r="Y119" i="20" s="1"/>
  <c r="O119" i="20"/>
  <c r="R118" i="20"/>
  <c r="Q118" i="20"/>
  <c r="Y118" i="20" s="1"/>
  <c r="O118" i="20"/>
  <c r="R117" i="20"/>
  <c r="Q117" i="20"/>
  <c r="Y117" i="20" s="1"/>
  <c r="O117" i="20"/>
  <c r="R116" i="20"/>
  <c r="Q116" i="20"/>
  <c r="Y116" i="20" s="1"/>
  <c r="O116" i="20"/>
  <c r="R115" i="20"/>
  <c r="Q115" i="20"/>
  <c r="Y115" i="20" s="1"/>
  <c r="O115" i="20"/>
  <c r="R114" i="20"/>
  <c r="Q114" i="20"/>
  <c r="Y114" i="20" s="1"/>
  <c r="O114" i="20"/>
  <c r="R113" i="20"/>
  <c r="Q113" i="20"/>
  <c r="Y113" i="20" s="1"/>
  <c r="O113" i="20"/>
  <c r="R112" i="20"/>
  <c r="Q112" i="20"/>
  <c r="Y112" i="20" s="1"/>
  <c r="O112" i="20"/>
  <c r="R111" i="20"/>
  <c r="Q111" i="20"/>
  <c r="Y111" i="20" s="1"/>
  <c r="O111" i="20"/>
  <c r="R110" i="20"/>
  <c r="Q110" i="20"/>
  <c r="Y110" i="20" s="1"/>
  <c r="O110" i="20"/>
  <c r="R109" i="20"/>
  <c r="Q109" i="20"/>
  <c r="Y109" i="20" s="1"/>
  <c r="O109" i="20"/>
  <c r="R108" i="20"/>
  <c r="Q108" i="20"/>
  <c r="Y108" i="20" s="1"/>
  <c r="O108" i="20"/>
  <c r="R107" i="20"/>
  <c r="Q107" i="20"/>
  <c r="Y107" i="20" s="1"/>
  <c r="O107" i="20"/>
  <c r="R106" i="20"/>
  <c r="Q106" i="20"/>
  <c r="Y106" i="20" s="1"/>
  <c r="O106" i="20"/>
  <c r="R105" i="20"/>
  <c r="Q105" i="20"/>
  <c r="Y105" i="20" s="1"/>
  <c r="O105" i="20"/>
  <c r="R104" i="20"/>
  <c r="Q104" i="20"/>
  <c r="Y104" i="20" s="1"/>
  <c r="O104" i="20"/>
  <c r="R103" i="20"/>
  <c r="Q103" i="20"/>
  <c r="Y103" i="20" s="1"/>
  <c r="O103" i="20"/>
  <c r="R102" i="20"/>
  <c r="Q102" i="20"/>
  <c r="Y102" i="20" s="1"/>
  <c r="O102" i="20"/>
  <c r="R101" i="20"/>
  <c r="Q101" i="20"/>
  <c r="Y101" i="20" s="1"/>
  <c r="O101" i="20"/>
  <c r="R100" i="20"/>
  <c r="Q100" i="20"/>
  <c r="Y100" i="20" s="1"/>
  <c r="O100" i="20"/>
  <c r="R99" i="20"/>
  <c r="Q99" i="20"/>
  <c r="Y99" i="20" s="1"/>
  <c r="O99" i="20"/>
  <c r="R98" i="20"/>
  <c r="Q98" i="20"/>
  <c r="Y98" i="20" s="1"/>
  <c r="O98" i="20"/>
  <c r="R97" i="20"/>
  <c r="Q97" i="20"/>
  <c r="Y97" i="20" s="1"/>
  <c r="O97" i="20"/>
  <c r="R96" i="20"/>
  <c r="Q96" i="20"/>
  <c r="Y96" i="20" s="1"/>
  <c r="O96" i="20"/>
  <c r="R95" i="20"/>
  <c r="Q95" i="20"/>
  <c r="Y95" i="20" s="1"/>
  <c r="O95" i="20"/>
  <c r="R94" i="20"/>
  <c r="Q94" i="20"/>
  <c r="Y94" i="20" s="1"/>
  <c r="O94" i="20"/>
  <c r="R93" i="20"/>
  <c r="Q93" i="20"/>
  <c r="Y93" i="20" s="1"/>
  <c r="O93" i="20"/>
  <c r="R92" i="20"/>
  <c r="Q92" i="20"/>
  <c r="Y92" i="20" s="1"/>
  <c r="O92" i="20"/>
  <c r="R91" i="20"/>
  <c r="Q91" i="20"/>
  <c r="Y91" i="20" s="1"/>
  <c r="O91" i="20"/>
  <c r="R90" i="20"/>
  <c r="Q90" i="20"/>
  <c r="Y90" i="20" s="1"/>
  <c r="O90" i="20"/>
  <c r="R89" i="20"/>
  <c r="Q89" i="20"/>
  <c r="Y89" i="20" s="1"/>
  <c r="O89" i="20"/>
  <c r="R88" i="20"/>
  <c r="Q88" i="20"/>
  <c r="Y88" i="20" s="1"/>
  <c r="O88" i="20"/>
  <c r="R87" i="20"/>
  <c r="Q87" i="20"/>
  <c r="Y87" i="20" s="1"/>
  <c r="O87" i="20"/>
  <c r="R86" i="20"/>
  <c r="Q86" i="20"/>
  <c r="Y86" i="20" s="1"/>
  <c r="O86" i="20"/>
  <c r="R85" i="20"/>
  <c r="Q85" i="20"/>
  <c r="Y85" i="20" s="1"/>
  <c r="O85" i="20"/>
  <c r="R84" i="20"/>
  <c r="Q84" i="20"/>
  <c r="O84" i="20"/>
  <c r="R83" i="20"/>
  <c r="Q83" i="20"/>
  <c r="Y83" i="20" s="1"/>
  <c r="O83" i="20"/>
  <c r="R82" i="20"/>
  <c r="Q82" i="20"/>
  <c r="Y82" i="20" s="1"/>
  <c r="O82" i="20"/>
  <c r="R81" i="20"/>
  <c r="Q81" i="20"/>
  <c r="Y81" i="20" s="1"/>
  <c r="O81" i="20"/>
  <c r="R80" i="20"/>
  <c r="Q80" i="20"/>
  <c r="X80" i="20" s="1"/>
  <c r="O80" i="20"/>
  <c r="R79" i="20"/>
  <c r="Q79" i="20"/>
  <c r="Y79" i="20" s="1"/>
  <c r="O79" i="20"/>
  <c r="R78" i="20"/>
  <c r="Q78" i="20"/>
  <c r="Y78" i="20" s="1"/>
  <c r="O78" i="20"/>
  <c r="R77" i="20"/>
  <c r="Q77" i="20"/>
  <c r="Y77" i="20" s="1"/>
  <c r="O77" i="20"/>
  <c r="R76" i="20"/>
  <c r="Q76" i="20"/>
  <c r="X76" i="20" s="1"/>
  <c r="O76" i="20"/>
  <c r="R75" i="20"/>
  <c r="Q75" i="20"/>
  <c r="Y75" i="20" s="1"/>
  <c r="O75" i="20"/>
  <c r="R74" i="20"/>
  <c r="Q74" i="20"/>
  <c r="Y74" i="20" s="1"/>
  <c r="O74" i="20"/>
  <c r="R73" i="20"/>
  <c r="Q73" i="20"/>
  <c r="Y73" i="20" s="1"/>
  <c r="O73" i="20"/>
  <c r="R72" i="20"/>
  <c r="Q72" i="20"/>
  <c r="X72" i="20" s="1"/>
  <c r="O72" i="20"/>
  <c r="R71" i="20"/>
  <c r="Q71" i="20"/>
  <c r="Y71" i="20" s="1"/>
  <c r="O71" i="20"/>
  <c r="R70" i="20"/>
  <c r="Q70" i="20"/>
  <c r="Y70" i="20" s="1"/>
  <c r="O70" i="20"/>
  <c r="R69" i="20"/>
  <c r="Q69" i="20"/>
  <c r="Y69" i="20" s="1"/>
  <c r="O69" i="20"/>
  <c r="R68" i="20"/>
  <c r="Q68" i="20"/>
  <c r="X68" i="20" s="1"/>
  <c r="O68" i="20"/>
  <c r="R67" i="20"/>
  <c r="Q67" i="20"/>
  <c r="Y67" i="20" s="1"/>
  <c r="O67" i="20"/>
  <c r="R66" i="20"/>
  <c r="Q66" i="20"/>
  <c r="Y66" i="20" s="1"/>
  <c r="O66" i="20"/>
  <c r="R65" i="20"/>
  <c r="Q65" i="20"/>
  <c r="Y65" i="20" s="1"/>
  <c r="O65" i="20"/>
  <c r="R64" i="20"/>
  <c r="Q64" i="20"/>
  <c r="X64" i="20" s="1"/>
  <c r="O64" i="20"/>
  <c r="R63" i="20"/>
  <c r="Q63" i="20"/>
  <c r="Y63" i="20" s="1"/>
  <c r="O63" i="20"/>
  <c r="R62" i="20"/>
  <c r="Q62" i="20"/>
  <c r="Y62" i="20" s="1"/>
  <c r="O62" i="20"/>
  <c r="R61" i="20"/>
  <c r="Q61" i="20"/>
  <c r="Y61" i="20" s="1"/>
  <c r="O61" i="20"/>
  <c r="R60" i="20"/>
  <c r="Q60" i="20"/>
  <c r="X60" i="20" s="1"/>
  <c r="O60" i="20"/>
  <c r="R59" i="20"/>
  <c r="Q59" i="20"/>
  <c r="Y59" i="20" s="1"/>
  <c r="O59" i="20"/>
  <c r="R58" i="20"/>
  <c r="Q58" i="20"/>
  <c r="Y58" i="20" s="1"/>
  <c r="O58" i="20"/>
  <c r="R57" i="20"/>
  <c r="Q57" i="20"/>
  <c r="Y57" i="20" s="1"/>
  <c r="O57" i="20"/>
  <c r="R56" i="20"/>
  <c r="Q56" i="20"/>
  <c r="X56" i="20" s="1"/>
  <c r="O56" i="20"/>
  <c r="R55" i="20"/>
  <c r="Q55" i="20"/>
  <c r="Y55" i="20" s="1"/>
  <c r="O55" i="20"/>
  <c r="R54" i="20"/>
  <c r="Q54" i="20"/>
  <c r="Y54" i="20" s="1"/>
  <c r="O54" i="20"/>
  <c r="R53" i="20"/>
  <c r="Q53" i="20"/>
  <c r="Y53" i="20" s="1"/>
  <c r="O53" i="20"/>
  <c r="R52" i="20"/>
  <c r="Q52" i="20"/>
  <c r="X52" i="20" s="1"/>
  <c r="O52" i="20"/>
  <c r="R51" i="20"/>
  <c r="Q51" i="20"/>
  <c r="Y51" i="20" s="1"/>
  <c r="O51" i="20"/>
  <c r="R50" i="20"/>
  <c r="Q50" i="20"/>
  <c r="Y50" i="20" s="1"/>
  <c r="O50" i="20"/>
  <c r="R49" i="20"/>
  <c r="Q49" i="20"/>
  <c r="Y49" i="20" s="1"/>
  <c r="O49" i="20"/>
  <c r="R48" i="20"/>
  <c r="Q48" i="20"/>
  <c r="X48" i="20" s="1"/>
  <c r="O48" i="20"/>
  <c r="R47" i="20"/>
  <c r="Q47" i="20"/>
  <c r="Y47" i="20" s="1"/>
  <c r="O47" i="20"/>
  <c r="R46" i="20"/>
  <c r="Q46" i="20"/>
  <c r="Y46" i="20" s="1"/>
  <c r="O46" i="20"/>
  <c r="R45" i="20"/>
  <c r="Q45" i="20"/>
  <c r="Y45" i="20" s="1"/>
  <c r="O45" i="20"/>
  <c r="R44" i="20"/>
  <c r="Q44" i="20"/>
  <c r="X44" i="20" s="1"/>
  <c r="O44" i="20"/>
  <c r="R43" i="20"/>
  <c r="Q43" i="20"/>
  <c r="Y43" i="20" s="1"/>
  <c r="O43" i="20"/>
  <c r="R42" i="20"/>
  <c r="Q42" i="20"/>
  <c r="Y42" i="20" s="1"/>
  <c r="O42" i="20"/>
  <c r="R41" i="20"/>
  <c r="Q41" i="20"/>
  <c r="Y41" i="20" s="1"/>
  <c r="O41" i="20"/>
  <c r="R40" i="20"/>
  <c r="Q40" i="20"/>
  <c r="X40" i="20" s="1"/>
  <c r="O40" i="20"/>
  <c r="R39" i="20"/>
  <c r="Q39" i="20"/>
  <c r="Y39" i="20" s="1"/>
  <c r="O39" i="20"/>
  <c r="R38" i="20"/>
  <c r="Q38" i="20"/>
  <c r="Y38" i="20" s="1"/>
  <c r="O38" i="20"/>
  <c r="R37" i="20"/>
  <c r="Q37" i="20"/>
  <c r="Y37" i="20" s="1"/>
  <c r="O37" i="20"/>
  <c r="R36" i="20"/>
  <c r="Q36" i="20"/>
  <c r="X36" i="20" s="1"/>
  <c r="O36" i="20"/>
  <c r="R35" i="20"/>
  <c r="Q35" i="20"/>
  <c r="O35" i="20"/>
  <c r="R34" i="20"/>
  <c r="Q34" i="20"/>
  <c r="X34" i="20" s="1"/>
  <c r="AH34" i="20" s="1"/>
  <c r="O34" i="20"/>
  <c r="AC34" i="20" s="1"/>
  <c r="R33" i="20"/>
  <c r="Q33" i="20"/>
  <c r="Y33" i="20" s="1"/>
  <c r="O33" i="20"/>
  <c r="AC33" i="20" s="1"/>
  <c r="R32" i="20"/>
  <c r="Q32" i="20"/>
  <c r="X32" i="20" s="1"/>
  <c r="O32" i="20"/>
  <c r="AC32" i="20" s="1"/>
  <c r="R31" i="20"/>
  <c r="Q31" i="20"/>
  <c r="Y31" i="20" s="1"/>
  <c r="O31" i="20"/>
  <c r="AC31" i="20" s="1"/>
  <c r="R30" i="20"/>
  <c r="Q30" i="20"/>
  <c r="X30" i="20" s="1"/>
  <c r="O30" i="20"/>
  <c r="AC30" i="20" s="1"/>
  <c r="R29" i="20"/>
  <c r="Q29" i="20"/>
  <c r="Y29" i="20" s="1"/>
  <c r="O29" i="20"/>
  <c r="AC29" i="20" s="1"/>
  <c r="R28" i="20"/>
  <c r="Q28" i="20"/>
  <c r="X28" i="20" s="1"/>
  <c r="O28" i="20"/>
  <c r="AC28" i="20" s="1"/>
  <c r="R27" i="20"/>
  <c r="Q27" i="20"/>
  <c r="Y27" i="20" s="1"/>
  <c r="O27" i="20"/>
  <c r="AC27" i="20" s="1"/>
  <c r="R26" i="20"/>
  <c r="Q26" i="20"/>
  <c r="X26" i="20" s="1"/>
  <c r="O26" i="20"/>
  <c r="AC26" i="20" s="1"/>
  <c r="R25" i="20"/>
  <c r="Q25" i="20"/>
  <c r="Y25" i="20" s="1"/>
  <c r="O25" i="20"/>
  <c r="AC25" i="20" s="1"/>
  <c r="R24" i="20"/>
  <c r="Q24" i="20"/>
  <c r="X24" i="20" s="1"/>
  <c r="O24" i="20"/>
  <c r="AC24" i="20" s="1"/>
  <c r="R23" i="20"/>
  <c r="Q23" i="20"/>
  <c r="Y23" i="20" s="1"/>
  <c r="O23" i="20"/>
  <c r="AC23" i="20" s="1"/>
  <c r="R22" i="20"/>
  <c r="Q22" i="20"/>
  <c r="X22" i="20" s="1"/>
  <c r="O22" i="20"/>
  <c r="AC22" i="20" s="1"/>
  <c r="R21" i="20"/>
  <c r="Q21" i="20"/>
  <c r="Y21" i="20" s="1"/>
  <c r="O21" i="20"/>
  <c r="AC21" i="20" s="1"/>
  <c r="R20" i="20"/>
  <c r="Q20" i="20"/>
  <c r="X20" i="20" s="1"/>
  <c r="O20" i="20"/>
  <c r="AC20" i="20" s="1"/>
  <c r="R19" i="20"/>
  <c r="Q19" i="20"/>
  <c r="Y19" i="20" s="1"/>
  <c r="O19" i="20"/>
  <c r="AC19" i="20" s="1"/>
  <c r="R18" i="20"/>
  <c r="Q18" i="20"/>
  <c r="X18" i="20" s="1"/>
  <c r="O18" i="20"/>
  <c r="AC18" i="20" s="1"/>
  <c r="R17" i="20"/>
  <c r="Q17" i="20"/>
  <c r="Y17" i="20" s="1"/>
  <c r="O17" i="20"/>
  <c r="AC17" i="20" s="1"/>
  <c r="R16" i="20"/>
  <c r="Q16" i="20"/>
  <c r="X16" i="20" s="1"/>
  <c r="O16" i="20"/>
  <c r="AC16" i="20" s="1"/>
  <c r="R15" i="20"/>
  <c r="Q15" i="20"/>
  <c r="Y15" i="20" s="1"/>
  <c r="O15" i="20"/>
  <c r="R14" i="20"/>
  <c r="Q14" i="20"/>
  <c r="O14" i="20"/>
  <c r="R13" i="20"/>
  <c r="Q13" i="20"/>
  <c r="O13" i="20"/>
  <c r="R12" i="20"/>
  <c r="Q12" i="20"/>
  <c r="O12" i="20"/>
  <c r="R11" i="20"/>
  <c r="Q11" i="20"/>
  <c r="O11" i="20"/>
  <c r="R10" i="20"/>
  <c r="Q10" i="20"/>
  <c r="O10" i="20"/>
  <c r="R9" i="20"/>
  <c r="Q9" i="20"/>
  <c r="O9" i="20"/>
  <c r="R8" i="20"/>
  <c r="Q8" i="20"/>
  <c r="O8" i="20"/>
  <c r="R7" i="20"/>
  <c r="Q7" i="20"/>
  <c r="O7" i="20"/>
  <c r="R6" i="20"/>
  <c r="Q6" i="20"/>
  <c r="O6" i="20"/>
  <c r="R5" i="20"/>
  <c r="Q5" i="20"/>
  <c r="O5" i="20"/>
  <c r="AB4" i="20"/>
  <c r="AA4" i="20"/>
  <c r="Z4" i="20"/>
  <c r="P2" i="29"/>
  <c r="O2" i="29"/>
  <c r="N2" i="29"/>
  <c r="M2" i="29"/>
  <c r="L2" i="29"/>
  <c r="K2" i="29"/>
  <c r="J2" i="29"/>
  <c r="I2" i="29"/>
  <c r="H2" i="29"/>
  <c r="G2" i="29"/>
  <c r="E2" i="29"/>
  <c r="H12" i="29" l="1"/>
  <c r="H5" i="29"/>
  <c r="H8" i="29"/>
  <c r="J12" i="29"/>
  <c r="J5" i="29"/>
  <c r="J8" i="29"/>
  <c r="L12" i="29"/>
  <c r="L5" i="29"/>
  <c r="L8" i="29"/>
  <c r="N12" i="29"/>
  <c r="N5" i="29"/>
  <c r="N8" i="29"/>
  <c r="P12" i="29"/>
  <c r="P5" i="29"/>
  <c r="P8" i="29"/>
  <c r="I8" i="29"/>
  <c r="I12" i="29"/>
  <c r="I5" i="29"/>
  <c r="K8" i="29"/>
  <c r="K12" i="29"/>
  <c r="K5" i="29"/>
  <c r="M8" i="29"/>
  <c r="M12" i="29"/>
  <c r="M5" i="29"/>
  <c r="O8" i="29"/>
  <c r="O12" i="29"/>
  <c r="O5" i="29"/>
  <c r="E8" i="29"/>
  <c r="E12" i="29"/>
  <c r="E5" i="29"/>
  <c r="G12" i="29"/>
  <c r="G5" i="29"/>
  <c r="G8" i="29"/>
  <c r="AI29" i="20"/>
  <c r="AH30" i="20"/>
  <c r="AI31" i="20"/>
  <c r="AH32" i="20"/>
  <c r="AI33" i="20"/>
  <c r="H9" i="29"/>
  <c r="H13" i="29"/>
  <c r="J9" i="29"/>
  <c r="J13" i="29"/>
  <c r="L9" i="29"/>
  <c r="L13" i="29"/>
  <c r="N9" i="29"/>
  <c r="N13" i="29"/>
  <c r="P9" i="29"/>
  <c r="P13" i="29"/>
  <c r="E13" i="29"/>
  <c r="E9" i="29"/>
  <c r="G13" i="29"/>
  <c r="G9" i="29"/>
  <c r="I13" i="29"/>
  <c r="I9" i="29"/>
  <c r="K13" i="29"/>
  <c r="K9" i="29"/>
  <c r="M13" i="29"/>
  <c r="M9" i="29"/>
  <c r="O13" i="29"/>
  <c r="O9" i="29"/>
  <c r="S6" i="20"/>
  <c r="U6" i="20"/>
  <c r="W6" i="20"/>
  <c r="Y6" i="20"/>
  <c r="T6" i="20"/>
  <c r="V6" i="20"/>
  <c r="X6" i="20"/>
  <c r="T9" i="20"/>
  <c r="AD9" i="20" s="1"/>
  <c r="V9" i="20"/>
  <c r="AF9" i="20" s="1"/>
  <c r="X9" i="20"/>
  <c r="S9" i="20"/>
  <c r="U9" i="20"/>
  <c r="W9" i="20"/>
  <c r="AG9" i="20" s="1"/>
  <c r="AH9" i="20" s="1"/>
  <c r="Y9" i="20"/>
  <c r="T11" i="20"/>
  <c r="AD11" i="20" s="1"/>
  <c r="V11" i="20"/>
  <c r="X11" i="20"/>
  <c r="AH11" i="20" s="1"/>
  <c r="S11" i="20"/>
  <c r="U11" i="20"/>
  <c r="AE11" i="20" s="1"/>
  <c r="W11" i="20"/>
  <c r="Y11" i="20"/>
  <c r="AI11" i="20" s="1"/>
  <c r="S12" i="20"/>
  <c r="U12" i="20"/>
  <c r="W12" i="20"/>
  <c r="Y12" i="20"/>
  <c r="AI12" i="20" s="1"/>
  <c r="T12" i="20"/>
  <c r="V12" i="20"/>
  <c r="X12" i="20"/>
  <c r="AH36" i="20"/>
  <c r="AC36" i="20"/>
  <c r="AC38" i="20"/>
  <c r="AI38" i="20"/>
  <c r="AH40" i="20"/>
  <c r="AC40" i="20"/>
  <c r="AC42" i="20"/>
  <c r="AI42" i="20"/>
  <c r="AH44" i="20"/>
  <c r="AC44" i="20"/>
  <c r="AC46" i="20"/>
  <c r="AI46" i="20"/>
  <c r="AH48" i="20"/>
  <c r="AC48" i="20"/>
  <c r="AC50" i="20"/>
  <c r="AI50" i="20"/>
  <c r="AH52" i="20"/>
  <c r="AC52" i="20"/>
  <c r="AC54" i="20"/>
  <c r="AI54" i="20"/>
  <c r="AH56" i="20"/>
  <c r="AC56" i="20"/>
  <c r="AC58" i="20"/>
  <c r="AI58" i="20"/>
  <c r="AH60" i="20"/>
  <c r="AC60" i="20"/>
  <c r="AC62" i="20"/>
  <c r="AI62" i="20"/>
  <c r="AH64" i="20"/>
  <c r="AC64" i="20"/>
  <c r="AC66" i="20"/>
  <c r="AI66" i="20"/>
  <c r="AH68" i="20"/>
  <c r="AC68" i="20"/>
  <c r="AC70" i="20"/>
  <c r="AI70" i="20"/>
  <c r="AH72" i="20"/>
  <c r="AC72" i="20"/>
  <c r="AC74" i="20"/>
  <c r="AI74" i="20"/>
  <c r="AH76" i="20"/>
  <c r="AC76" i="20"/>
  <c r="AC78" i="20"/>
  <c r="AI78" i="20"/>
  <c r="AH80" i="20"/>
  <c r="AC80" i="20"/>
  <c r="AC82" i="20"/>
  <c r="AI82" i="20"/>
  <c r="AC84" i="20"/>
  <c r="AC86" i="20"/>
  <c r="AI86" i="20"/>
  <c r="AI88" i="20"/>
  <c r="AC88" i="20"/>
  <c r="AC90" i="20"/>
  <c r="AI90" i="20"/>
  <c r="AC92" i="20"/>
  <c r="AI92" i="20"/>
  <c r="AI94" i="20"/>
  <c r="AC94" i="20"/>
  <c r="AC96" i="20"/>
  <c r="AI96" i="20"/>
  <c r="AI98" i="20"/>
  <c r="AC98" i="20"/>
  <c r="AC100" i="20"/>
  <c r="AI100" i="20"/>
  <c r="AI102" i="20"/>
  <c r="AC102" i="20"/>
  <c r="AC104" i="20"/>
  <c r="AI104" i="20"/>
  <c r="AI106" i="20"/>
  <c r="AC106" i="20"/>
  <c r="AC108" i="20"/>
  <c r="AI108" i="20"/>
  <c r="AI110" i="20"/>
  <c r="AC110" i="20"/>
  <c r="AC112" i="20"/>
  <c r="AI112" i="20"/>
  <c r="AI114" i="20"/>
  <c r="AC114" i="20"/>
  <c r="AC116" i="20"/>
  <c r="AI116" i="20"/>
  <c r="AI118" i="20"/>
  <c r="AC118" i="20"/>
  <c r="AC120" i="20"/>
  <c r="AI120" i="20"/>
  <c r="AI122" i="20"/>
  <c r="AC122" i="20"/>
  <c r="AC124" i="20"/>
  <c r="AI124" i="20"/>
  <c r="AI126" i="20"/>
  <c r="AC126" i="20"/>
  <c r="AC128" i="20"/>
  <c r="AI128" i="20"/>
  <c r="AI130" i="20"/>
  <c r="AC130" i="20"/>
  <c r="AC132" i="20"/>
  <c r="AI132" i="20"/>
  <c r="AI134" i="20"/>
  <c r="AC134" i="20"/>
  <c r="AC136" i="20"/>
  <c r="AI136" i="20"/>
  <c r="AI138" i="20"/>
  <c r="AC138" i="20"/>
  <c r="AC140" i="20"/>
  <c r="AI140" i="20"/>
  <c r="AI142" i="20"/>
  <c r="AC142" i="20"/>
  <c r="AC144" i="20"/>
  <c r="AI144" i="20"/>
  <c r="AI146" i="20"/>
  <c r="AC146" i="20"/>
  <c r="AC148" i="20"/>
  <c r="AI148" i="20"/>
  <c r="AI150" i="20"/>
  <c r="AC150" i="20"/>
  <c r="T5" i="20"/>
  <c r="V5" i="20"/>
  <c r="X5" i="20"/>
  <c r="S5" i="20"/>
  <c r="U5" i="20"/>
  <c r="W5" i="20"/>
  <c r="Y5" i="20"/>
  <c r="T7" i="20"/>
  <c r="AD7" i="20" s="1"/>
  <c r="V7" i="20"/>
  <c r="X7" i="20"/>
  <c r="S7" i="20"/>
  <c r="U7" i="20"/>
  <c r="W7" i="20"/>
  <c r="Y7" i="20"/>
  <c r="S8" i="20"/>
  <c r="U8" i="20"/>
  <c r="W8" i="20"/>
  <c r="Y8" i="20"/>
  <c r="T8" i="20"/>
  <c r="V8" i="20"/>
  <c r="X8" i="20"/>
  <c r="S10" i="20"/>
  <c r="U10" i="20"/>
  <c r="W10" i="20"/>
  <c r="AG10" i="20" s="1"/>
  <c r="Y10" i="20"/>
  <c r="T10" i="20"/>
  <c r="V10" i="20"/>
  <c r="X10" i="20"/>
  <c r="AH10" i="20" s="1"/>
  <c r="AF11" i="20"/>
  <c r="AH12" i="20"/>
  <c r="T13" i="20"/>
  <c r="AD13" i="20" s="1"/>
  <c r="V13" i="20"/>
  <c r="AF13" i="20" s="1"/>
  <c r="X13" i="20"/>
  <c r="AH13" i="20" s="1"/>
  <c r="S13" i="20"/>
  <c r="U13" i="20"/>
  <c r="W13" i="20"/>
  <c r="Y13" i="20"/>
  <c r="AI13" i="20" s="1"/>
  <c r="S14" i="20"/>
  <c r="U14" i="20"/>
  <c r="W14" i="20"/>
  <c r="Y14" i="20"/>
  <c r="T14" i="20"/>
  <c r="V14" i="20"/>
  <c r="X14" i="20"/>
  <c r="AC35" i="20"/>
  <c r="AC37" i="20"/>
  <c r="AI37" i="20"/>
  <c r="AC39" i="20"/>
  <c r="AI39" i="20"/>
  <c r="AC41" i="20"/>
  <c r="AI41" i="20"/>
  <c r="AC43" i="20"/>
  <c r="AI43" i="20"/>
  <c r="AC45" i="20"/>
  <c r="AI45" i="20"/>
  <c r="AC47" i="20"/>
  <c r="AI47" i="20"/>
  <c r="AC49" i="20"/>
  <c r="AI49" i="20"/>
  <c r="AC51" i="20"/>
  <c r="AI51" i="20"/>
  <c r="AC53" i="20"/>
  <c r="AI53" i="20"/>
  <c r="AC55" i="20"/>
  <c r="AI55" i="20"/>
  <c r="AC57" i="20"/>
  <c r="AI57" i="20"/>
  <c r="AC59" i="20"/>
  <c r="AI59" i="20"/>
  <c r="AC61" i="20"/>
  <c r="AI61" i="20"/>
  <c r="AC63" i="20"/>
  <c r="AI63" i="20"/>
  <c r="AC65" i="20"/>
  <c r="AI65" i="20"/>
  <c r="AC67" i="20"/>
  <c r="AI67" i="20"/>
  <c r="AC69" i="20"/>
  <c r="AI69" i="20"/>
  <c r="AC71" i="20"/>
  <c r="AI71" i="20"/>
  <c r="AC73" i="20"/>
  <c r="AI73" i="20"/>
  <c r="AC75" i="20"/>
  <c r="AI75" i="20"/>
  <c r="AC77" i="20"/>
  <c r="AI77" i="20"/>
  <c r="AC79" i="20"/>
  <c r="AI79" i="20"/>
  <c r="AC81" i="20"/>
  <c r="AI81" i="20"/>
  <c r="AC83" i="20"/>
  <c r="AI83" i="20"/>
  <c r="AC85" i="20"/>
  <c r="AI85" i="20"/>
  <c r="AC87" i="20"/>
  <c r="AI87" i="20"/>
  <c r="AC89" i="20"/>
  <c r="AI89" i="20"/>
  <c r="AC91" i="20"/>
  <c r="AI91" i="20"/>
  <c r="AC93" i="20"/>
  <c r="AI93" i="20"/>
  <c r="AC95" i="20"/>
  <c r="AI95" i="20"/>
  <c r="AC97" i="20"/>
  <c r="AI97" i="20"/>
  <c r="AC99" i="20"/>
  <c r="AI99" i="20"/>
  <c r="AC101" i="20"/>
  <c r="AI101" i="20"/>
  <c r="AC103" i="20"/>
  <c r="AI103" i="20"/>
  <c r="AC105" i="20"/>
  <c r="AI105" i="20"/>
  <c r="AC107" i="20"/>
  <c r="AI107" i="20"/>
  <c r="AC109" i="20"/>
  <c r="AI109" i="20"/>
  <c r="AC111" i="20"/>
  <c r="AI111" i="20"/>
  <c r="AC113" i="20"/>
  <c r="AI113" i="20"/>
  <c r="AC115" i="20"/>
  <c r="AI115" i="20"/>
  <c r="AC117" i="20"/>
  <c r="AI117" i="20"/>
  <c r="AC119" i="20"/>
  <c r="AI119" i="20"/>
  <c r="AC121" i="20"/>
  <c r="AI121" i="20"/>
  <c r="AC123" i="20"/>
  <c r="AI123" i="20"/>
  <c r="AC125" i="20"/>
  <c r="AI125" i="20"/>
  <c r="AC127" i="20"/>
  <c r="AI127" i="20"/>
  <c r="AC129" i="20"/>
  <c r="AI129" i="20"/>
  <c r="AC131" i="20"/>
  <c r="AI131" i="20"/>
  <c r="AC133" i="20"/>
  <c r="AI133" i="20"/>
  <c r="AC135" i="20"/>
  <c r="AI135" i="20"/>
  <c r="AC137" i="20"/>
  <c r="AI137" i="20"/>
  <c r="AC139" i="20"/>
  <c r="AI139" i="20"/>
  <c r="AC141" i="20"/>
  <c r="AI141" i="20"/>
  <c r="AC143" i="20"/>
  <c r="AI143" i="20"/>
  <c r="AC145" i="20"/>
  <c r="AI145" i="20"/>
  <c r="AC147" i="20"/>
  <c r="AI147" i="20"/>
  <c r="AC149" i="20"/>
  <c r="AI149" i="20"/>
  <c r="G7" i="29"/>
  <c r="G4" i="29"/>
  <c r="G3" i="29" s="1"/>
  <c r="G11" i="29"/>
  <c r="I7" i="29"/>
  <c r="I11" i="29"/>
  <c r="I4" i="29"/>
  <c r="K7" i="29"/>
  <c r="K11" i="29"/>
  <c r="K4" i="29"/>
  <c r="M7" i="29"/>
  <c r="M11" i="29"/>
  <c r="M4" i="29"/>
  <c r="O7" i="29"/>
  <c r="O11" i="29"/>
  <c r="O4" i="29"/>
  <c r="H7" i="29"/>
  <c r="H11" i="29"/>
  <c r="H4" i="29"/>
  <c r="J7" i="29"/>
  <c r="J11" i="29"/>
  <c r="J4" i="29"/>
  <c r="L7" i="29"/>
  <c r="L11" i="29"/>
  <c r="L4" i="29"/>
  <c r="N7" i="29"/>
  <c r="N11" i="29"/>
  <c r="N4" i="29"/>
  <c r="P11" i="29"/>
  <c r="P7" i="29"/>
  <c r="P4" i="29"/>
  <c r="AC6" i="20"/>
  <c r="AC8" i="20"/>
  <c r="AG12" i="20"/>
  <c r="AC14" i="20"/>
  <c r="AE14" i="20"/>
  <c r="AE8" i="20"/>
  <c r="AC10" i="20"/>
  <c r="AE10" i="20"/>
  <c r="AI10" i="20"/>
  <c r="AC12" i="20"/>
  <c r="AE12" i="20"/>
  <c r="AD6" i="20"/>
  <c r="AE6" i="20" s="1"/>
  <c r="AF6" i="20" s="1"/>
  <c r="AG6" i="20" s="1"/>
  <c r="AH6" i="20" s="1"/>
  <c r="AB6" i="20" s="1"/>
  <c r="AC7" i="20"/>
  <c r="AE7" i="20"/>
  <c r="AF7" i="20" s="1"/>
  <c r="AG7" i="20" s="1"/>
  <c r="AH7" i="20" s="1"/>
  <c r="AD8" i="20"/>
  <c r="AF8" i="20"/>
  <c r="AG8" i="20" s="1"/>
  <c r="AH8" i="20" s="1"/>
  <c r="AC9" i="20"/>
  <c r="AE9" i="20"/>
  <c r="AD10" i="20"/>
  <c r="AF10" i="20"/>
  <c r="AC11" i="20"/>
  <c r="AG11" i="20"/>
  <c r="AD12" i="20"/>
  <c r="AF12" i="20"/>
  <c r="AC13" i="20"/>
  <c r="AE13" i="20"/>
  <c r="AG13" i="20"/>
  <c r="AD14" i="20"/>
  <c r="AF14" i="20"/>
  <c r="AH20" i="20"/>
  <c r="AI21" i="20"/>
  <c r="AH22" i="20"/>
  <c r="AI23" i="20"/>
  <c r="AH24" i="20"/>
  <c r="AI25" i="20"/>
  <c r="AH26" i="20"/>
  <c r="AI27" i="20"/>
  <c r="AC5" i="20"/>
  <c r="AD5" i="20" s="1"/>
  <c r="AE5" i="20" s="1"/>
  <c r="AF5" i="20" s="1"/>
  <c r="AG5" i="20" s="1"/>
  <c r="AH5" i="20" s="1"/>
  <c r="AB5" i="20" s="1"/>
  <c r="V46" i="20"/>
  <c r="AF46" i="20" s="1"/>
  <c r="V50" i="20"/>
  <c r="AF50" i="20" s="1"/>
  <c r="V62" i="20"/>
  <c r="AF62" i="20" s="1"/>
  <c r="V66" i="20"/>
  <c r="AF66" i="20" s="1"/>
  <c r="V78" i="20"/>
  <c r="AF78" i="20" s="1"/>
  <c r="V82" i="20"/>
  <c r="AF82" i="20" s="1"/>
  <c r="V90" i="20"/>
  <c r="AF90" i="20" s="1"/>
  <c r="V98" i="20"/>
  <c r="AF98" i="20" s="1"/>
  <c r="V106" i="20"/>
  <c r="AF106" i="20" s="1"/>
  <c r="V114" i="20"/>
  <c r="AF114" i="20" s="1"/>
  <c r="V122" i="20"/>
  <c r="AF122" i="20" s="1"/>
  <c r="V130" i="20"/>
  <c r="AF130" i="20" s="1"/>
  <c r="V138" i="20"/>
  <c r="AF138" i="20" s="1"/>
  <c r="V146" i="20"/>
  <c r="AF146" i="20" s="1"/>
  <c r="V38" i="20"/>
  <c r="AF38" i="20" s="1"/>
  <c r="V42" i="20"/>
  <c r="AF42" i="20" s="1"/>
  <c r="V54" i="20"/>
  <c r="AF54" i="20" s="1"/>
  <c r="V58" i="20"/>
  <c r="AF58" i="20" s="1"/>
  <c r="V70" i="20"/>
  <c r="AF70" i="20" s="1"/>
  <c r="V74" i="20"/>
  <c r="AF74" i="20" s="1"/>
  <c r="V86" i="20"/>
  <c r="AF86" i="20" s="1"/>
  <c r="V94" i="20"/>
  <c r="AF94" i="20" s="1"/>
  <c r="V102" i="20"/>
  <c r="AF102" i="20" s="1"/>
  <c r="V110" i="20"/>
  <c r="AF110" i="20" s="1"/>
  <c r="V118" i="20"/>
  <c r="AF118" i="20" s="1"/>
  <c r="V126" i="20"/>
  <c r="AF126" i="20" s="1"/>
  <c r="V134" i="20"/>
  <c r="AF134" i="20" s="1"/>
  <c r="V142" i="20"/>
  <c r="AF142" i="20" s="1"/>
  <c r="V150" i="20"/>
  <c r="AF150" i="20" s="1"/>
  <c r="AH28" i="20"/>
  <c r="Y40" i="20"/>
  <c r="AI40" i="20" s="1"/>
  <c r="V40" i="20"/>
  <c r="AF40" i="20" s="1"/>
  <c r="T40" i="20"/>
  <c r="AD40" i="20" s="1"/>
  <c r="Y48" i="20"/>
  <c r="AI48" i="20" s="1"/>
  <c r="V48" i="20"/>
  <c r="AF48" i="20" s="1"/>
  <c r="T48" i="20"/>
  <c r="AD48" i="20" s="1"/>
  <c r="Y56" i="20"/>
  <c r="AI56" i="20" s="1"/>
  <c r="V56" i="20"/>
  <c r="AF56" i="20" s="1"/>
  <c r="T56" i="20"/>
  <c r="AD56" i="20" s="1"/>
  <c r="Y64" i="20"/>
  <c r="AI64" i="20" s="1"/>
  <c r="V64" i="20"/>
  <c r="AF64" i="20" s="1"/>
  <c r="T64" i="20"/>
  <c r="AD64" i="20" s="1"/>
  <c r="Y72" i="20"/>
  <c r="AI72" i="20" s="1"/>
  <c r="V72" i="20"/>
  <c r="AF72" i="20" s="1"/>
  <c r="T72" i="20"/>
  <c r="AD72" i="20" s="1"/>
  <c r="Y80" i="20"/>
  <c r="AI80" i="20" s="1"/>
  <c r="V80" i="20"/>
  <c r="AF80" i="20" s="1"/>
  <c r="T80" i="20"/>
  <c r="AD80" i="20" s="1"/>
  <c r="Y36" i="20"/>
  <c r="AI36" i="20" s="1"/>
  <c r="V36" i="20"/>
  <c r="AF36" i="20" s="1"/>
  <c r="T36" i="20"/>
  <c r="AD36" i="20" s="1"/>
  <c r="Y44" i="20"/>
  <c r="AI44" i="20" s="1"/>
  <c r="V44" i="20"/>
  <c r="AF44" i="20" s="1"/>
  <c r="T44" i="20"/>
  <c r="AD44" i="20" s="1"/>
  <c r="Y52" i="20"/>
  <c r="AI52" i="20" s="1"/>
  <c r="V52" i="20"/>
  <c r="AF52" i="20" s="1"/>
  <c r="T52" i="20"/>
  <c r="AD52" i="20" s="1"/>
  <c r="Y60" i="20"/>
  <c r="AI60" i="20" s="1"/>
  <c r="V60" i="20"/>
  <c r="AF60" i="20" s="1"/>
  <c r="T60" i="20"/>
  <c r="AD60" i="20" s="1"/>
  <c r="Y68" i="20"/>
  <c r="AI68" i="20" s="1"/>
  <c r="V68" i="20"/>
  <c r="AF68" i="20" s="1"/>
  <c r="T68" i="20"/>
  <c r="AD68" i="20" s="1"/>
  <c r="Y76" i="20"/>
  <c r="AI76" i="20" s="1"/>
  <c r="V76" i="20"/>
  <c r="AF76" i="20" s="1"/>
  <c r="T76" i="20"/>
  <c r="AD76" i="20" s="1"/>
  <c r="Y84" i="20"/>
  <c r="AI84" i="20" s="1"/>
  <c r="X84" i="20"/>
  <c r="AH84" i="20" s="1"/>
  <c r="T84" i="20"/>
  <c r="AD84" i="20" s="1"/>
  <c r="V84" i="20"/>
  <c r="AF84" i="20" s="1"/>
  <c r="T38" i="20"/>
  <c r="AD38" i="20" s="1"/>
  <c r="X38" i="20"/>
  <c r="AH38" i="20" s="1"/>
  <c r="T42" i="20"/>
  <c r="AD42" i="20" s="1"/>
  <c r="X42" i="20"/>
  <c r="AH42" i="20" s="1"/>
  <c r="T46" i="20"/>
  <c r="AD46" i="20" s="1"/>
  <c r="X46" i="20"/>
  <c r="AH46" i="20" s="1"/>
  <c r="T50" i="20"/>
  <c r="AD50" i="20" s="1"/>
  <c r="X50" i="20"/>
  <c r="AH50" i="20" s="1"/>
  <c r="T54" i="20"/>
  <c r="AD54" i="20" s="1"/>
  <c r="X54" i="20"/>
  <c r="AH54" i="20" s="1"/>
  <c r="T58" i="20"/>
  <c r="AD58" i="20" s="1"/>
  <c r="X58" i="20"/>
  <c r="AH58" i="20" s="1"/>
  <c r="T62" i="20"/>
  <c r="AD62" i="20" s="1"/>
  <c r="X62" i="20"/>
  <c r="AH62" i="20" s="1"/>
  <c r="T66" i="20"/>
  <c r="AD66" i="20" s="1"/>
  <c r="X66" i="20"/>
  <c r="AH66" i="20" s="1"/>
  <c r="T70" i="20"/>
  <c r="AD70" i="20" s="1"/>
  <c r="X70" i="20"/>
  <c r="AH70" i="20" s="1"/>
  <c r="T74" i="20"/>
  <c r="AD74" i="20" s="1"/>
  <c r="X74" i="20"/>
  <c r="AH74" i="20" s="1"/>
  <c r="T78" i="20"/>
  <c r="AD78" i="20" s="1"/>
  <c r="X78" i="20"/>
  <c r="AH78" i="20" s="1"/>
  <c r="T82" i="20"/>
  <c r="AD82" i="20" s="1"/>
  <c r="X82" i="20"/>
  <c r="AH82" i="20" s="1"/>
  <c r="T86" i="20"/>
  <c r="AD86" i="20" s="1"/>
  <c r="X86" i="20"/>
  <c r="AH86" i="20" s="1"/>
  <c r="V88" i="20"/>
  <c r="AF88" i="20" s="1"/>
  <c r="T90" i="20"/>
  <c r="AD90" i="20" s="1"/>
  <c r="X90" i="20"/>
  <c r="AH90" i="20" s="1"/>
  <c r="V92" i="20"/>
  <c r="AF92" i="20" s="1"/>
  <c r="T94" i="20"/>
  <c r="AD94" i="20" s="1"/>
  <c r="X94" i="20"/>
  <c r="AH94" i="20" s="1"/>
  <c r="V96" i="20"/>
  <c r="AF96" i="20" s="1"/>
  <c r="T98" i="20"/>
  <c r="AD98" i="20" s="1"/>
  <c r="X98" i="20"/>
  <c r="AH98" i="20" s="1"/>
  <c r="V100" i="20"/>
  <c r="AF100" i="20" s="1"/>
  <c r="T102" i="20"/>
  <c r="AD102" i="20" s="1"/>
  <c r="X102" i="20"/>
  <c r="AH102" i="20" s="1"/>
  <c r="V104" i="20"/>
  <c r="AF104" i="20" s="1"/>
  <c r="T106" i="20"/>
  <c r="AD106" i="20" s="1"/>
  <c r="X106" i="20"/>
  <c r="AH106" i="20" s="1"/>
  <c r="V108" i="20"/>
  <c r="AF108" i="20" s="1"/>
  <c r="T110" i="20"/>
  <c r="AD110" i="20" s="1"/>
  <c r="X110" i="20"/>
  <c r="AH110" i="20" s="1"/>
  <c r="V112" i="20"/>
  <c r="AF112" i="20" s="1"/>
  <c r="T114" i="20"/>
  <c r="AD114" i="20" s="1"/>
  <c r="X114" i="20"/>
  <c r="AH114" i="20" s="1"/>
  <c r="V116" i="20"/>
  <c r="AF116" i="20" s="1"/>
  <c r="T118" i="20"/>
  <c r="AD118" i="20" s="1"/>
  <c r="X118" i="20"/>
  <c r="AH118" i="20" s="1"/>
  <c r="V120" i="20"/>
  <c r="AF120" i="20" s="1"/>
  <c r="T122" i="20"/>
  <c r="AD122" i="20" s="1"/>
  <c r="X122" i="20"/>
  <c r="AH122" i="20" s="1"/>
  <c r="V124" i="20"/>
  <c r="AF124" i="20" s="1"/>
  <c r="T126" i="20"/>
  <c r="AD126" i="20" s="1"/>
  <c r="X126" i="20"/>
  <c r="AH126" i="20" s="1"/>
  <c r="V128" i="20"/>
  <c r="AF128" i="20" s="1"/>
  <c r="T130" i="20"/>
  <c r="AD130" i="20" s="1"/>
  <c r="X130" i="20"/>
  <c r="AH130" i="20" s="1"/>
  <c r="V132" i="20"/>
  <c r="AF132" i="20" s="1"/>
  <c r="T134" i="20"/>
  <c r="AD134" i="20" s="1"/>
  <c r="X134" i="20"/>
  <c r="AH134" i="20" s="1"/>
  <c r="V136" i="20"/>
  <c r="AF136" i="20" s="1"/>
  <c r="T138" i="20"/>
  <c r="AD138" i="20" s="1"/>
  <c r="X138" i="20"/>
  <c r="AH138" i="20" s="1"/>
  <c r="V140" i="20"/>
  <c r="AF140" i="20" s="1"/>
  <c r="T142" i="20"/>
  <c r="AD142" i="20" s="1"/>
  <c r="X142" i="20"/>
  <c r="AH142" i="20" s="1"/>
  <c r="V144" i="20"/>
  <c r="AF144" i="20" s="1"/>
  <c r="T146" i="20"/>
  <c r="AD146" i="20" s="1"/>
  <c r="X146" i="20"/>
  <c r="AH146" i="20" s="1"/>
  <c r="V148" i="20"/>
  <c r="AF148" i="20" s="1"/>
  <c r="T150" i="20"/>
  <c r="AD150" i="20" s="1"/>
  <c r="X150" i="20"/>
  <c r="AH150" i="20" s="1"/>
  <c r="T88" i="20"/>
  <c r="AD88" i="20" s="1"/>
  <c r="X88" i="20"/>
  <c r="AH88" i="20" s="1"/>
  <c r="T92" i="20"/>
  <c r="AD92" i="20" s="1"/>
  <c r="X92" i="20"/>
  <c r="AH92" i="20" s="1"/>
  <c r="T96" i="20"/>
  <c r="AD96" i="20" s="1"/>
  <c r="X96" i="20"/>
  <c r="AH96" i="20" s="1"/>
  <c r="T100" i="20"/>
  <c r="AD100" i="20" s="1"/>
  <c r="X100" i="20"/>
  <c r="AH100" i="20" s="1"/>
  <c r="T104" i="20"/>
  <c r="AD104" i="20" s="1"/>
  <c r="X104" i="20"/>
  <c r="AH104" i="20" s="1"/>
  <c r="T108" i="20"/>
  <c r="AD108" i="20" s="1"/>
  <c r="X108" i="20"/>
  <c r="AH108" i="20" s="1"/>
  <c r="T112" i="20"/>
  <c r="AD112" i="20" s="1"/>
  <c r="X112" i="20"/>
  <c r="AH112" i="20" s="1"/>
  <c r="T116" i="20"/>
  <c r="AD116" i="20" s="1"/>
  <c r="X116" i="20"/>
  <c r="AH116" i="20" s="1"/>
  <c r="T120" i="20"/>
  <c r="AD120" i="20" s="1"/>
  <c r="X120" i="20"/>
  <c r="AH120" i="20" s="1"/>
  <c r="T124" i="20"/>
  <c r="AD124" i="20" s="1"/>
  <c r="X124" i="20"/>
  <c r="AH124" i="20" s="1"/>
  <c r="T128" i="20"/>
  <c r="AD128" i="20" s="1"/>
  <c r="X128" i="20"/>
  <c r="AH128" i="20" s="1"/>
  <c r="T132" i="20"/>
  <c r="AD132" i="20" s="1"/>
  <c r="X132" i="20"/>
  <c r="AH132" i="20" s="1"/>
  <c r="T136" i="20"/>
  <c r="AD136" i="20" s="1"/>
  <c r="X136" i="20"/>
  <c r="AH136" i="20" s="1"/>
  <c r="T140" i="20"/>
  <c r="AD140" i="20" s="1"/>
  <c r="X140" i="20"/>
  <c r="AH140" i="20" s="1"/>
  <c r="T144" i="20"/>
  <c r="AD144" i="20" s="1"/>
  <c r="X144" i="20"/>
  <c r="AH144" i="20" s="1"/>
  <c r="T148" i="20"/>
  <c r="AD148" i="20" s="1"/>
  <c r="X148" i="20"/>
  <c r="AH148" i="20" s="1"/>
  <c r="T15" i="20"/>
  <c r="V15" i="20"/>
  <c r="X15" i="20"/>
  <c r="S16" i="20"/>
  <c r="U16" i="20"/>
  <c r="W16" i="20"/>
  <c r="Y16" i="20"/>
  <c r="T17" i="20"/>
  <c r="AD17" i="20" s="1"/>
  <c r="V17" i="20"/>
  <c r="X17" i="20"/>
  <c r="S18" i="20"/>
  <c r="U18" i="20"/>
  <c r="AE18" i="20" s="1"/>
  <c r="W18" i="20"/>
  <c r="Y18" i="20"/>
  <c r="T19" i="20"/>
  <c r="AD19" i="20" s="1"/>
  <c r="V19" i="20"/>
  <c r="AF19" i="20" s="1"/>
  <c r="X19" i="20"/>
  <c r="S20" i="20"/>
  <c r="U20" i="20"/>
  <c r="AE20" i="20" s="1"/>
  <c r="W20" i="20"/>
  <c r="AG20" i="20" s="1"/>
  <c r="Y20" i="20"/>
  <c r="AI20" i="20" s="1"/>
  <c r="T21" i="20"/>
  <c r="AD21" i="20" s="1"/>
  <c r="V21" i="20"/>
  <c r="AF21" i="20" s="1"/>
  <c r="X21" i="20"/>
  <c r="AH21" i="20" s="1"/>
  <c r="S22" i="20"/>
  <c r="U22" i="20"/>
  <c r="AE22" i="20" s="1"/>
  <c r="W22" i="20"/>
  <c r="AG22" i="20" s="1"/>
  <c r="Y22" i="20"/>
  <c r="AI22" i="20" s="1"/>
  <c r="T23" i="20"/>
  <c r="AD23" i="20" s="1"/>
  <c r="V23" i="20"/>
  <c r="AF23" i="20" s="1"/>
  <c r="X23" i="20"/>
  <c r="AH23" i="20" s="1"/>
  <c r="S24" i="20"/>
  <c r="U24" i="20"/>
  <c r="AE24" i="20" s="1"/>
  <c r="W24" i="20"/>
  <c r="AG24" i="20" s="1"/>
  <c r="Y24" i="20"/>
  <c r="AI24" i="20" s="1"/>
  <c r="T25" i="20"/>
  <c r="AD25" i="20" s="1"/>
  <c r="V25" i="20"/>
  <c r="AF25" i="20" s="1"/>
  <c r="X25" i="20"/>
  <c r="AH25" i="20" s="1"/>
  <c r="S26" i="20"/>
  <c r="U26" i="20"/>
  <c r="AE26" i="20" s="1"/>
  <c r="W26" i="20"/>
  <c r="AG26" i="20" s="1"/>
  <c r="Y26" i="20"/>
  <c r="AI26" i="20" s="1"/>
  <c r="T27" i="20"/>
  <c r="AD27" i="20" s="1"/>
  <c r="V27" i="20"/>
  <c r="AF27" i="20" s="1"/>
  <c r="X27" i="20"/>
  <c r="AH27" i="20" s="1"/>
  <c r="S28" i="20"/>
  <c r="U28" i="20"/>
  <c r="AE28" i="20" s="1"/>
  <c r="W28" i="20"/>
  <c r="AG28" i="20" s="1"/>
  <c r="Y28" i="20"/>
  <c r="AI28" i="20" s="1"/>
  <c r="T29" i="20"/>
  <c r="AD29" i="20" s="1"/>
  <c r="V29" i="20"/>
  <c r="AF29" i="20" s="1"/>
  <c r="X29" i="20"/>
  <c r="AH29" i="20" s="1"/>
  <c r="S30" i="20"/>
  <c r="U30" i="20"/>
  <c r="AE30" i="20" s="1"/>
  <c r="W30" i="20"/>
  <c r="AG30" i="20" s="1"/>
  <c r="Y30" i="20"/>
  <c r="AI30" i="20" s="1"/>
  <c r="T31" i="20"/>
  <c r="AD31" i="20" s="1"/>
  <c r="V31" i="20"/>
  <c r="AF31" i="20" s="1"/>
  <c r="X31" i="20"/>
  <c r="AH31" i="20" s="1"/>
  <c r="S32" i="20"/>
  <c r="U32" i="20"/>
  <c r="AE32" i="20" s="1"/>
  <c r="W32" i="20"/>
  <c r="AG32" i="20" s="1"/>
  <c r="Y32" i="20"/>
  <c r="AI32" i="20" s="1"/>
  <c r="T33" i="20"/>
  <c r="AD33" i="20" s="1"/>
  <c r="V33" i="20"/>
  <c r="AF33" i="20" s="1"/>
  <c r="X33" i="20"/>
  <c r="AH33" i="20" s="1"/>
  <c r="S34" i="20"/>
  <c r="U34" i="20"/>
  <c r="AE34" i="20" s="1"/>
  <c r="W34" i="20"/>
  <c r="AG34" i="20" s="1"/>
  <c r="Y34" i="20"/>
  <c r="AI34" i="20" s="1"/>
  <c r="S15" i="20"/>
  <c r="AC15" i="20" s="1"/>
  <c r="U15" i="20"/>
  <c r="W15" i="20"/>
  <c r="T16" i="20"/>
  <c r="AD16" i="20" s="1"/>
  <c r="V16" i="20"/>
  <c r="S17" i="20"/>
  <c r="U17" i="20"/>
  <c r="AE17" i="20" s="1"/>
  <c r="W17" i="20"/>
  <c r="T18" i="20"/>
  <c r="AD18" i="20" s="1"/>
  <c r="V18" i="20"/>
  <c r="AF18" i="20" s="1"/>
  <c r="S19" i="20"/>
  <c r="U19" i="20"/>
  <c r="AE19" i="20" s="1"/>
  <c r="W19" i="20"/>
  <c r="AG19" i="20" s="1"/>
  <c r="T20" i="20"/>
  <c r="AD20" i="20" s="1"/>
  <c r="V20" i="20"/>
  <c r="AF20" i="20" s="1"/>
  <c r="S21" i="20"/>
  <c r="U21" i="20"/>
  <c r="AE21" i="20" s="1"/>
  <c r="W21" i="20"/>
  <c r="AG21" i="20" s="1"/>
  <c r="T22" i="20"/>
  <c r="AD22" i="20" s="1"/>
  <c r="V22" i="20"/>
  <c r="AF22" i="20" s="1"/>
  <c r="S23" i="20"/>
  <c r="U23" i="20"/>
  <c r="AE23" i="20" s="1"/>
  <c r="W23" i="20"/>
  <c r="AG23" i="20" s="1"/>
  <c r="T24" i="20"/>
  <c r="AD24" i="20" s="1"/>
  <c r="V24" i="20"/>
  <c r="AF24" i="20" s="1"/>
  <c r="S25" i="20"/>
  <c r="U25" i="20"/>
  <c r="AE25" i="20" s="1"/>
  <c r="W25" i="20"/>
  <c r="AG25" i="20" s="1"/>
  <c r="T26" i="20"/>
  <c r="AD26" i="20" s="1"/>
  <c r="V26" i="20"/>
  <c r="AF26" i="20" s="1"/>
  <c r="S27" i="20"/>
  <c r="U27" i="20"/>
  <c r="AE27" i="20" s="1"/>
  <c r="W27" i="20"/>
  <c r="AG27" i="20" s="1"/>
  <c r="T28" i="20"/>
  <c r="AD28" i="20" s="1"/>
  <c r="V28" i="20"/>
  <c r="AF28" i="20" s="1"/>
  <c r="S29" i="20"/>
  <c r="U29" i="20"/>
  <c r="AE29" i="20" s="1"/>
  <c r="W29" i="20"/>
  <c r="AG29" i="20" s="1"/>
  <c r="T30" i="20"/>
  <c r="AD30" i="20" s="1"/>
  <c r="V30" i="20"/>
  <c r="AF30" i="20" s="1"/>
  <c r="S31" i="20"/>
  <c r="U31" i="20"/>
  <c r="AE31" i="20" s="1"/>
  <c r="W31" i="20"/>
  <c r="AG31" i="20" s="1"/>
  <c r="T32" i="20"/>
  <c r="AD32" i="20" s="1"/>
  <c r="V32" i="20"/>
  <c r="AF32" i="20" s="1"/>
  <c r="S33" i="20"/>
  <c r="U33" i="20"/>
  <c r="AE33" i="20" s="1"/>
  <c r="W33" i="20"/>
  <c r="AG33" i="20" s="1"/>
  <c r="T34" i="20"/>
  <c r="AD34" i="20" s="1"/>
  <c r="V34" i="20"/>
  <c r="AF34" i="20" s="1"/>
  <c r="Y35" i="20"/>
  <c r="AI35" i="20" s="1"/>
  <c r="W35" i="20"/>
  <c r="AG35" i="20" s="1"/>
  <c r="U35" i="20"/>
  <c r="AE35" i="20" s="1"/>
  <c r="S35" i="20"/>
  <c r="X35" i="20"/>
  <c r="AH35" i="20" s="1"/>
  <c r="V35" i="20"/>
  <c r="AF35" i="20" s="1"/>
  <c r="T35" i="20"/>
  <c r="AD35" i="20" s="1"/>
  <c r="S36" i="20"/>
  <c r="U36" i="20"/>
  <c r="AE36" i="20" s="1"/>
  <c r="W36" i="20"/>
  <c r="AG36" i="20" s="1"/>
  <c r="T37" i="20"/>
  <c r="AD37" i="20" s="1"/>
  <c r="V37" i="20"/>
  <c r="AF37" i="20" s="1"/>
  <c r="X37" i="20"/>
  <c r="AH37" i="20" s="1"/>
  <c r="S38" i="20"/>
  <c r="U38" i="20"/>
  <c r="AE38" i="20" s="1"/>
  <c r="W38" i="20"/>
  <c r="AG38" i="20" s="1"/>
  <c r="T39" i="20"/>
  <c r="AD39" i="20" s="1"/>
  <c r="V39" i="20"/>
  <c r="AF39" i="20" s="1"/>
  <c r="X39" i="20"/>
  <c r="AH39" i="20" s="1"/>
  <c r="S40" i="20"/>
  <c r="U40" i="20"/>
  <c r="AE40" i="20" s="1"/>
  <c r="W40" i="20"/>
  <c r="AG40" i="20" s="1"/>
  <c r="T41" i="20"/>
  <c r="AD41" i="20" s="1"/>
  <c r="V41" i="20"/>
  <c r="AF41" i="20" s="1"/>
  <c r="X41" i="20"/>
  <c r="AH41" i="20" s="1"/>
  <c r="S42" i="20"/>
  <c r="U42" i="20"/>
  <c r="AE42" i="20" s="1"/>
  <c r="W42" i="20"/>
  <c r="AG42" i="20" s="1"/>
  <c r="T43" i="20"/>
  <c r="AD43" i="20" s="1"/>
  <c r="V43" i="20"/>
  <c r="AF43" i="20" s="1"/>
  <c r="X43" i="20"/>
  <c r="AH43" i="20" s="1"/>
  <c r="S44" i="20"/>
  <c r="U44" i="20"/>
  <c r="AE44" i="20" s="1"/>
  <c r="W44" i="20"/>
  <c r="AG44" i="20" s="1"/>
  <c r="T45" i="20"/>
  <c r="AD45" i="20" s="1"/>
  <c r="V45" i="20"/>
  <c r="AF45" i="20" s="1"/>
  <c r="X45" i="20"/>
  <c r="AH45" i="20" s="1"/>
  <c r="S46" i="20"/>
  <c r="U46" i="20"/>
  <c r="AE46" i="20" s="1"/>
  <c r="W46" i="20"/>
  <c r="AG46" i="20" s="1"/>
  <c r="T47" i="20"/>
  <c r="AD47" i="20" s="1"/>
  <c r="V47" i="20"/>
  <c r="AF47" i="20" s="1"/>
  <c r="X47" i="20"/>
  <c r="AH47" i="20" s="1"/>
  <c r="S48" i="20"/>
  <c r="U48" i="20"/>
  <c r="AE48" i="20" s="1"/>
  <c r="W48" i="20"/>
  <c r="AG48" i="20" s="1"/>
  <c r="T49" i="20"/>
  <c r="AD49" i="20" s="1"/>
  <c r="V49" i="20"/>
  <c r="AF49" i="20" s="1"/>
  <c r="X49" i="20"/>
  <c r="AH49" i="20" s="1"/>
  <c r="S50" i="20"/>
  <c r="U50" i="20"/>
  <c r="AE50" i="20" s="1"/>
  <c r="W50" i="20"/>
  <c r="AG50" i="20" s="1"/>
  <c r="T51" i="20"/>
  <c r="AD51" i="20" s="1"/>
  <c r="V51" i="20"/>
  <c r="AF51" i="20" s="1"/>
  <c r="X51" i="20"/>
  <c r="AH51" i="20" s="1"/>
  <c r="S52" i="20"/>
  <c r="U52" i="20"/>
  <c r="AE52" i="20" s="1"/>
  <c r="W52" i="20"/>
  <c r="AG52" i="20" s="1"/>
  <c r="T53" i="20"/>
  <c r="AD53" i="20" s="1"/>
  <c r="V53" i="20"/>
  <c r="AF53" i="20" s="1"/>
  <c r="X53" i="20"/>
  <c r="AH53" i="20" s="1"/>
  <c r="S54" i="20"/>
  <c r="U54" i="20"/>
  <c r="AE54" i="20" s="1"/>
  <c r="W54" i="20"/>
  <c r="AG54" i="20" s="1"/>
  <c r="T55" i="20"/>
  <c r="AD55" i="20" s="1"/>
  <c r="V55" i="20"/>
  <c r="AF55" i="20" s="1"/>
  <c r="X55" i="20"/>
  <c r="AH55" i="20" s="1"/>
  <c r="S56" i="20"/>
  <c r="U56" i="20"/>
  <c r="AE56" i="20" s="1"/>
  <c r="W56" i="20"/>
  <c r="AG56" i="20" s="1"/>
  <c r="T57" i="20"/>
  <c r="AD57" i="20" s="1"/>
  <c r="V57" i="20"/>
  <c r="AF57" i="20" s="1"/>
  <c r="X57" i="20"/>
  <c r="AH57" i="20" s="1"/>
  <c r="S58" i="20"/>
  <c r="U58" i="20"/>
  <c r="AE58" i="20" s="1"/>
  <c r="W58" i="20"/>
  <c r="AG58" i="20" s="1"/>
  <c r="T59" i="20"/>
  <c r="AD59" i="20" s="1"/>
  <c r="V59" i="20"/>
  <c r="AF59" i="20" s="1"/>
  <c r="X59" i="20"/>
  <c r="AH59" i="20" s="1"/>
  <c r="S60" i="20"/>
  <c r="U60" i="20"/>
  <c r="AE60" i="20" s="1"/>
  <c r="W60" i="20"/>
  <c r="AG60" i="20" s="1"/>
  <c r="T61" i="20"/>
  <c r="AD61" i="20" s="1"/>
  <c r="V61" i="20"/>
  <c r="AF61" i="20" s="1"/>
  <c r="X61" i="20"/>
  <c r="AH61" i="20" s="1"/>
  <c r="S62" i="20"/>
  <c r="U62" i="20"/>
  <c r="AE62" i="20" s="1"/>
  <c r="W62" i="20"/>
  <c r="AG62" i="20" s="1"/>
  <c r="T63" i="20"/>
  <c r="AD63" i="20" s="1"/>
  <c r="V63" i="20"/>
  <c r="AF63" i="20" s="1"/>
  <c r="X63" i="20"/>
  <c r="AH63" i="20" s="1"/>
  <c r="S64" i="20"/>
  <c r="U64" i="20"/>
  <c r="AE64" i="20" s="1"/>
  <c r="W64" i="20"/>
  <c r="AG64" i="20" s="1"/>
  <c r="T65" i="20"/>
  <c r="AD65" i="20" s="1"/>
  <c r="V65" i="20"/>
  <c r="AF65" i="20" s="1"/>
  <c r="X65" i="20"/>
  <c r="AH65" i="20" s="1"/>
  <c r="S66" i="20"/>
  <c r="U66" i="20"/>
  <c r="AE66" i="20" s="1"/>
  <c r="W66" i="20"/>
  <c r="AG66" i="20" s="1"/>
  <c r="T67" i="20"/>
  <c r="AD67" i="20" s="1"/>
  <c r="V67" i="20"/>
  <c r="AF67" i="20" s="1"/>
  <c r="X67" i="20"/>
  <c r="AH67" i="20" s="1"/>
  <c r="S68" i="20"/>
  <c r="U68" i="20"/>
  <c r="AE68" i="20" s="1"/>
  <c r="W68" i="20"/>
  <c r="AG68" i="20" s="1"/>
  <c r="T69" i="20"/>
  <c r="AD69" i="20" s="1"/>
  <c r="V69" i="20"/>
  <c r="AF69" i="20" s="1"/>
  <c r="X69" i="20"/>
  <c r="AH69" i="20" s="1"/>
  <c r="S70" i="20"/>
  <c r="U70" i="20"/>
  <c r="AE70" i="20" s="1"/>
  <c r="W70" i="20"/>
  <c r="AG70" i="20" s="1"/>
  <c r="T71" i="20"/>
  <c r="AD71" i="20" s="1"/>
  <c r="V71" i="20"/>
  <c r="AF71" i="20" s="1"/>
  <c r="X71" i="20"/>
  <c r="AH71" i="20" s="1"/>
  <c r="S72" i="20"/>
  <c r="U72" i="20"/>
  <c r="AE72" i="20" s="1"/>
  <c r="W72" i="20"/>
  <c r="AG72" i="20" s="1"/>
  <c r="T73" i="20"/>
  <c r="AD73" i="20" s="1"/>
  <c r="V73" i="20"/>
  <c r="AF73" i="20" s="1"/>
  <c r="X73" i="20"/>
  <c r="AH73" i="20" s="1"/>
  <c r="S74" i="20"/>
  <c r="U74" i="20"/>
  <c r="AE74" i="20" s="1"/>
  <c r="W74" i="20"/>
  <c r="AG74" i="20" s="1"/>
  <c r="T75" i="20"/>
  <c r="AD75" i="20" s="1"/>
  <c r="V75" i="20"/>
  <c r="AF75" i="20" s="1"/>
  <c r="X75" i="20"/>
  <c r="AH75" i="20" s="1"/>
  <c r="S76" i="20"/>
  <c r="U76" i="20"/>
  <c r="AE76" i="20" s="1"/>
  <c r="W76" i="20"/>
  <c r="AG76" i="20" s="1"/>
  <c r="T77" i="20"/>
  <c r="AD77" i="20" s="1"/>
  <c r="V77" i="20"/>
  <c r="AF77" i="20" s="1"/>
  <c r="X77" i="20"/>
  <c r="AH77" i="20" s="1"/>
  <c r="S78" i="20"/>
  <c r="U78" i="20"/>
  <c r="AE78" i="20" s="1"/>
  <c r="W78" i="20"/>
  <c r="AG78" i="20" s="1"/>
  <c r="T79" i="20"/>
  <c r="AD79" i="20" s="1"/>
  <c r="V79" i="20"/>
  <c r="AF79" i="20" s="1"/>
  <c r="X79" i="20"/>
  <c r="AH79" i="20" s="1"/>
  <c r="S80" i="20"/>
  <c r="U80" i="20"/>
  <c r="AE80" i="20" s="1"/>
  <c r="W80" i="20"/>
  <c r="AG80" i="20" s="1"/>
  <c r="T81" i="20"/>
  <c r="AD81" i="20" s="1"/>
  <c r="V81" i="20"/>
  <c r="AF81" i="20" s="1"/>
  <c r="X81" i="20"/>
  <c r="AH81" i="20" s="1"/>
  <c r="S82" i="20"/>
  <c r="U82" i="20"/>
  <c r="AE82" i="20" s="1"/>
  <c r="W82" i="20"/>
  <c r="AG82" i="20" s="1"/>
  <c r="T83" i="20"/>
  <c r="AD83" i="20" s="1"/>
  <c r="V83" i="20"/>
  <c r="AF83" i="20" s="1"/>
  <c r="X83" i="20"/>
  <c r="AH83" i="20" s="1"/>
  <c r="S84" i="20"/>
  <c r="U84" i="20"/>
  <c r="AE84" i="20" s="1"/>
  <c r="W84" i="20"/>
  <c r="AG84" i="20" s="1"/>
  <c r="T85" i="20"/>
  <c r="AD85" i="20" s="1"/>
  <c r="V85" i="20"/>
  <c r="AF85" i="20" s="1"/>
  <c r="X85" i="20"/>
  <c r="AH85" i="20" s="1"/>
  <c r="S86" i="20"/>
  <c r="U86" i="20"/>
  <c r="AE86" i="20" s="1"/>
  <c r="W86" i="20"/>
  <c r="AG86" i="20" s="1"/>
  <c r="T87" i="20"/>
  <c r="AD87" i="20" s="1"/>
  <c r="V87" i="20"/>
  <c r="AF87" i="20" s="1"/>
  <c r="X87" i="20"/>
  <c r="AH87" i="20" s="1"/>
  <c r="S88" i="20"/>
  <c r="U88" i="20"/>
  <c r="AE88" i="20" s="1"/>
  <c r="W88" i="20"/>
  <c r="AG88" i="20" s="1"/>
  <c r="T89" i="20"/>
  <c r="AD89" i="20" s="1"/>
  <c r="V89" i="20"/>
  <c r="AF89" i="20" s="1"/>
  <c r="X89" i="20"/>
  <c r="AH89" i="20" s="1"/>
  <c r="S90" i="20"/>
  <c r="U90" i="20"/>
  <c r="AE90" i="20" s="1"/>
  <c r="W90" i="20"/>
  <c r="AG90" i="20" s="1"/>
  <c r="T91" i="20"/>
  <c r="AD91" i="20" s="1"/>
  <c r="V91" i="20"/>
  <c r="AF91" i="20" s="1"/>
  <c r="X91" i="20"/>
  <c r="AH91" i="20" s="1"/>
  <c r="S92" i="20"/>
  <c r="U92" i="20"/>
  <c r="AE92" i="20" s="1"/>
  <c r="W92" i="20"/>
  <c r="AG92" i="20" s="1"/>
  <c r="T93" i="20"/>
  <c r="AD93" i="20" s="1"/>
  <c r="V93" i="20"/>
  <c r="AF93" i="20" s="1"/>
  <c r="X93" i="20"/>
  <c r="AH93" i="20" s="1"/>
  <c r="S94" i="20"/>
  <c r="U94" i="20"/>
  <c r="AE94" i="20" s="1"/>
  <c r="W94" i="20"/>
  <c r="AG94" i="20" s="1"/>
  <c r="T95" i="20"/>
  <c r="AD95" i="20" s="1"/>
  <c r="V95" i="20"/>
  <c r="AF95" i="20" s="1"/>
  <c r="X95" i="20"/>
  <c r="AH95" i="20" s="1"/>
  <c r="S96" i="20"/>
  <c r="U96" i="20"/>
  <c r="AE96" i="20" s="1"/>
  <c r="W96" i="20"/>
  <c r="AG96" i="20" s="1"/>
  <c r="T97" i="20"/>
  <c r="AD97" i="20" s="1"/>
  <c r="V97" i="20"/>
  <c r="AF97" i="20" s="1"/>
  <c r="X97" i="20"/>
  <c r="AH97" i="20" s="1"/>
  <c r="S98" i="20"/>
  <c r="U98" i="20"/>
  <c r="AE98" i="20" s="1"/>
  <c r="W98" i="20"/>
  <c r="AG98" i="20" s="1"/>
  <c r="T99" i="20"/>
  <c r="AD99" i="20" s="1"/>
  <c r="V99" i="20"/>
  <c r="AF99" i="20" s="1"/>
  <c r="X99" i="20"/>
  <c r="AH99" i="20" s="1"/>
  <c r="S100" i="20"/>
  <c r="U100" i="20"/>
  <c r="AE100" i="20" s="1"/>
  <c r="W100" i="20"/>
  <c r="AG100" i="20" s="1"/>
  <c r="T101" i="20"/>
  <c r="AD101" i="20" s="1"/>
  <c r="V101" i="20"/>
  <c r="AF101" i="20" s="1"/>
  <c r="X101" i="20"/>
  <c r="AH101" i="20" s="1"/>
  <c r="S102" i="20"/>
  <c r="U102" i="20"/>
  <c r="AE102" i="20" s="1"/>
  <c r="W102" i="20"/>
  <c r="AG102" i="20" s="1"/>
  <c r="T103" i="20"/>
  <c r="AD103" i="20" s="1"/>
  <c r="V103" i="20"/>
  <c r="AF103" i="20" s="1"/>
  <c r="X103" i="20"/>
  <c r="AH103" i="20" s="1"/>
  <c r="S104" i="20"/>
  <c r="U104" i="20"/>
  <c r="AE104" i="20" s="1"/>
  <c r="W104" i="20"/>
  <c r="AG104" i="20" s="1"/>
  <c r="T105" i="20"/>
  <c r="AD105" i="20" s="1"/>
  <c r="V105" i="20"/>
  <c r="AF105" i="20" s="1"/>
  <c r="X105" i="20"/>
  <c r="AH105" i="20" s="1"/>
  <c r="S106" i="20"/>
  <c r="U106" i="20"/>
  <c r="AE106" i="20" s="1"/>
  <c r="W106" i="20"/>
  <c r="AG106" i="20" s="1"/>
  <c r="T107" i="20"/>
  <c r="AD107" i="20" s="1"/>
  <c r="V107" i="20"/>
  <c r="AF107" i="20" s="1"/>
  <c r="X107" i="20"/>
  <c r="AH107" i="20" s="1"/>
  <c r="S108" i="20"/>
  <c r="U108" i="20"/>
  <c r="AE108" i="20" s="1"/>
  <c r="W108" i="20"/>
  <c r="AG108" i="20" s="1"/>
  <c r="T109" i="20"/>
  <c r="AD109" i="20" s="1"/>
  <c r="V109" i="20"/>
  <c r="AF109" i="20" s="1"/>
  <c r="X109" i="20"/>
  <c r="AH109" i="20" s="1"/>
  <c r="S110" i="20"/>
  <c r="U110" i="20"/>
  <c r="AE110" i="20" s="1"/>
  <c r="W110" i="20"/>
  <c r="AG110" i="20" s="1"/>
  <c r="T111" i="20"/>
  <c r="AD111" i="20" s="1"/>
  <c r="V111" i="20"/>
  <c r="AF111" i="20" s="1"/>
  <c r="X111" i="20"/>
  <c r="AH111" i="20" s="1"/>
  <c r="S112" i="20"/>
  <c r="U112" i="20"/>
  <c r="AE112" i="20" s="1"/>
  <c r="W112" i="20"/>
  <c r="AG112" i="20" s="1"/>
  <c r="T113" i="20"/>
  <c r="AD113" i="20" s="1"/>
  <c r="V113" i="20"/>
  <c r="AF113" i="20" s="1"/>
  <c r="X113" i="20"/>
  <c r="AH113" i="20" s="1"/>
  <c r="S114" i="20"/>
  <c r="U114" i="20"/>
  <c r="AE114" i="20" s="1"/>
  <c r="W114" i="20"/>
  <c r="AG114" i="20" s="1"/>
  <c r="T115" i="20"/>
  <c r="AD115" i="20" s="1"/>
  <c r="V115" i="20"/>
  <c r="AF115" i="20" s="1"/>
  <c r="X115" i="20"/>
  <c r="AH115" i="20" s="1"/>
  <c r="S116" i="20"/>
  <c r="U116" i="20"/>
  <c r="AE116" i="20" s="1"/>
  <c r="W116" i="20"/>
  <c r="AG116" i="20" s="1"/>
  <c r="T117" i="20"/>
  <c r="AD117" i="20" s="1"/>
  <c r="V117" i="20"/>
  <c r="AF117" i="20" s="1"/>
  <c r="X117" i="20"/>
  <c r="AH117" i="20" s="1"/>
  <c r="S118" i="20"/>
  <c r="U118" i="20"/>
  <c r="AE118" i="20" s="1"/>
  <c r="W118" i="20"/>
  <c r="AG118" i="20" s="1"/>
  <c r="T119" i="20"/>
  <c r="AD119" i="20" s="1"/>
  <c r="V119" i="20"/>
  <c r="AF119" i="20" s="1"/>
  <c r="X119" i="20"/>
  <c r="AH119" i="20" s="1"/>
  <c r="S120" i="20"/>
  <c r="U120" i="20"/>
  <c r="AE120" i="20" s="1"/>
  <c r="W120" i="20"/>
  <c r="AG120" i="20" s="1"/>
  <c r="T121" i="20"/>
  <c r="AD121" i="20" s="1"/>
  <c r="V121" i="20"/>
  <c r="AF121" i="20" s="1"/>
  <c r="X121" i="20"/>
  <c r="AH121" i="20" s="1"/>
  <c r="S122" i="20"/>
  <c r="U122" i="20"/>
  <c r="AE122" i="20" s="1"/>
  <c r="W122" i="20"/>
  <c r="AG122" i="20" s="1"/>
  <c r="T123" i="20"/>
  <c r="AD123" i="20" s="1"/>
  <c r="V123" i="20"/>
  <c r="AF123" i="20" s="1"/>
  <c r="X123" i="20"/>
  <c r="AH123" i="20" s="1"/>
  <c r="S124" i="20"/>
  <c r="U124" i="20"/>
  <c r="AE124" i="20" s="1"/>
  <c r="W124" i="20"/>
  <c r="AG124" i="20" s="1"/>
  <c r="T125" i="20"/>
  <c r="AD125" i="20" s="1"/>
  <c r="V125" i="20"/>
  <c r="AF125" i="20" s="1"/>
  <c r="X125" i="20"/>
  <c r="AH125" i="20" s="1"/>
  <c r="S126" i="20"/>
  <c r="U126" i="20"/>
  <c r="AE126" i="20" s="1"/>
  <c r="W126" i="20"/>
  <c r="AG126" i="20" s="1"/>
  <c r="T127" i="20"/>
  <c r="AD127" i="20" s="1"/>
  <c r="V127" i="20"/>
  <c r="AF127" i="20" s="1"/>
  <c r="X127" i="20"/>
  <c r="AH127" i="20" s="1"/>
  <c r="S128" i="20"/>
  <c r="U128" i="20"/>
  <c r="AE128" i="20" s="1"/>
  <c r="W128" i="20"/>
  <c r="AG128" i="20" s="1"/>
  <c r="T129" i="20"/>
  <c r="AD129" i="20" s="1"/>
  <c r="V129" i="20"/>
  <c r="AF129" i="20" s="1"/>
  <c r="X129" i="20"/>
  <c r="AH129" i="20" s="1"/>
  <c r="S130" i="20"/>
  <c r="U130" i="20"/>
  <c r="AE130" i="20" s="1"/>
  <c r="W130" i="20"/>
  <c r="AG130" i="20" s="1"/>
  <c r="T131" i="20"/>
  <c r="AD131" i="20" s="1"/>
  <c r="V131" i="20"/>
  <c r="AF131" i="20" s="1"/>
  <c r="X131" i="20"/>
  <c r="AH131" i="20" s="1"/>
  <c r="S132" i="20"/>
  <c r="U132" i="20"/>
  <c r="AE132" i="20" s="1"/>
  <c r="W132" i="20"/>
  <c r="AG132" i="20" s="1"/>
  <c r="T133" i="20"/>
  <c r="AD133" i="20" s="1"/>
  <c r="V133" i="20"/>
  <c r="AF133" i="20" s="1"/>
  <c r="X133" i="20"/>
  <c r="AH133" i="20" s="1"/>
  <c r="S134" i="20"/>
  <c r="U134" i="20"/>
  <c r="AE134" i="20" s="1"/>
  <c r="W134" i="20"/>
  <c r="AG134" i="20" s="1"/>
  <c r="T135" i="20"/>
  <c r="AD135" i="20" s="1"/>
  <c r="V135" i="20"/>
  <c r="AF135" i="20" s="1"/>
  <c r="X135" i="20"/>
  <c r="AH135" i="20" s="1"/>
  <c r="S136" i="20"/>
  <c r="U136" i="20"/>
  <c r="AE136" i="20" s="1"/>
  <c r="W136" i="20"/>
  <c r="AG136" i="20" s="1"/>
  <c r="T137" i="20"/>
  <c r="AD137" i="20" s="1"/>
  <c r="V137" i="20"/>
  <c r="AF137" i="20" s="1"/>
  <c r="X137" i="20"/>
  <c r="AH137" i="20" s="1"/>
  <c r="S138" i="20"/>
  <c r="U138" i="20"/>
  <c r="AE138" i="20" s="1"/>
  <c r="W138" i="20"/>
  <c r="AG138" i="20" s="1"/>
  <c r="T139" i="20"/>
  <c r="AD139" i="20" s="1"/>
  <c r="V139" i="20"/>
  <c r="AF139" i="20" s="1"/>
  <c r="X139" i="20"/>
  <c r="AH139" i="20" s="1"/>
  <c r="S140" i="20"/>
  <c r="U140" i="20"/>
  <c r="AE140" i="20" s="1"/>
  <c r="W140" i="20"/>
  <c r="AG140" i="20" s="1"/>
  <c r="T141" i="20"/>
  <c r="AD141" i="20" s="1"/>
  <c r="V141" i="20"/>
  <c r="AF141" i="20" s="1"/>
  <c r="X141" i="20"/>
  <c r="AH141" i="20" s="1"/>
  <c r="S142" i="20"/>
  <c r="U142" i="20"/>
  <c r="AE142" i="20" s="1"/>
  <c r="W142" i="20"/>
  <c r="AG142" i="20" s="1"/>
  <c r="T143" i="20"/>
  <c r="AD143" i="20" s="1"/>
  <c r="V143" i="20"/>
  <c r="AF143" i="20" s="1"/>
  <c r="X143" i="20"/>
  <c r="AH143" i="20" s="1"/>
  <c r="S144" i="20"/>
  <c r="U144" i="20"/>
  <c r="AE144" i="20" s="1"/>
  <c r="W144" i="20"/>
  <c r="AG144" i="20" s="1"/>
  <c r="T145" i="20"/>
  <c r="AD145" i="20" s="1"/>
  <c r="V145" i="20"/>
  <c r="AF145" i="20" s="1"/>
  <c r="X145" i="20"/>
  <c r="AH145" i="20" s="1"/>
  <c r="S146" i="20"/>
  <c r="U146" i="20"/>
  <c r="AE146" i="20" s="1"/>
  <c r="W146" i="20"/>
  <c r="AG146" i="20" s="1"/>
  <c r="T147" i="20"/>
  <c r="AD147" i="20" s="1"/>
  <c r="V147" i="20"/>
  <c r="AF147" i="20" s="1"/>
  <c r="X147" i="20"/>
  <c r="AH147" i="20" s="1"/>
  <c r="S148" i="20"/>
  <c r="U148" i="20"/>
  <c r="AE148" i="20" s="1"/>
  <c r="W148" i="20"/>
  <c r="AG148" i="20" s="1"/>
  <c r="T149" i="20"/>
  <c r="AD149" i="20" s="1"/>
  <c r="V149" i="20"/>
  <c r="AF149" i="20" s="1"/>
  <c r="X149" i="20"/>
  <c r="AH149" i="20" s="1"/>
  <c r="S150" i="20"/>
  <c r="U150" i="20"/>
  <c r="AE150" i="20" s="1"/>
  <c r="W150" i="20"/>
  <c r="AG150" i="20" s="1"/>
  <c r="S37" i="20"/>
  <c r="U37" i="20"/>
  <c r="AE37" i="20" s="1"/>
  <c r="W37" i="20"/>
  <c r="AG37" i="20" s="1"/>
  <c r="S39" i="20"/>
  <c r="U39" i="20"/>
  <c r="AE39" i="20" s="1"/>
  <c r="W39" i="20"/>
  <c r="AG39" i="20" s="1"/>
  <c r="S41" i="20"/>
  <c r="U41" i="20"/>
  <c r="AE41" i="20" s="1"/>
  <c r="W41" i="20"/>
  <c r="AG41" i="20" s="1"/>
  <c r="S43" i="20"/>
  <c r="U43" i="20"/>
  <c r="AE43" i="20" s="1"/>
  <c r="W43" i="20"/>
  <c r="AG43" i="20" s="1"/>
  <c r="S45" i="20"/>
  <c r="U45" i="20"/>
  <c r="AE45" i="20" s="1"/>
  <c r="W45" i="20"/>
  <c r="AG45" i="20" s="1"/>
  <c r="S47" i="20"/>
  <c r="U47" i="20"/>
  <c r="AE47" i="20" s="1"/>
  <c r="W47" i="20"/>
  <c r="AG47" i="20" s="1"/>
  <c r="S49" i="20"/>
  <c r="U49" i="20"/>
  <c r="AE49" i="20" s="1"/>
  <c r="W49" i="20"/>
  <c r="AG49" i="20" s="1"/>
  <c r="S51" i="20"/>
  <c r="U51" i="20"/>
  <c r="AE51" i="20" s="1"/>
  <c r="W51" i="20"/>
  <c r="AG51" i="20" s="1"/>
  <c r="S53" i="20"/>
  <c r="U53" i="20"/>
  <c r="AE53" i="20" s="1"/>
  <c r="W53" i="20"/>
  <c r="AG53" i="20" s="1"/>
  <c r="S55" i="20"/>
  <c r="U55" i="20"/>
  <c r="AE55" i="20" s="1"/>
  <c r="W55" i="20"/>
  <c r="AG55" i="20" s="1"/>
  <c r="S57" i="20"/>
  <c r="U57" i="20"/>
  <c r="AE57" i="20" s="1"/>
  <c r="W57" i="20"/>
  <c r="AG57" i="20" s="1"/>
  <c r="S59" i="20"/>
  <c r="U59" i="20"/>
  <c r="AE59" i="20" s="1"/>
  <c r="W59" i="20"/>
  <c r="AG59" i="20" s="1"/>
  <c r="S61" i="20"/>
  <c r="U61" i="20"/>
  <c r="AE61" i="20" s="1"/>
  <c r="W61" i="20"/>
  <c r="AG61" i="20" s="1"/>
  <c r="S63" i="20"/>
  <c r="U63" i="20"/>
  <c r="AE63" i="20" s="1"/>
  <c r="W63" i="20"/>
  <c r="AG63" i="20" s="1"/>
  <c r="S65" i="20"/>
  <c r="U65" i="20"/>
  <c r="AE65" i="20" s="1"/>
  <c r="W65" i="20"/>
  <c r="AG65" i="20" s="1"/>
  <c r="S67" i="20"/>
  <c r="U67" i="20"/>
  <c r="AE67" i="20" s="1"/>
  <c r="W67" i="20"/>
  <c r="AG67" i="20" s="1"/>
  <c r="S69" i="20"/>
  <c r="U69" i="20"/>
  <c r="AE69" i="20" s="1"/>
  <c r="W69" i="20"/>
  <c r="AG69" i="20" s="1"/>
  <c r="S71" i="20"/>
  <c r="U71" i="20"/>
  <c r="AE71" i="20" s="1"/>
  <c r="W71" i="20"/>
  <c r="AG71" i="20" s="1"/>
  <c r="S73" i="20"/>
  <c r="U73" i="20"/>
  <c r="AE73" i="20" s="1"/>
  <c r="W73" i="20"/>
  <c r="AG73" i="20" s="1"/>
  <c r="S75" i="20"/>
  <c r="U75" i="20"/>
  <c r="AE75" i="20" s="1"/>
  <c r="W75" i="20"/>
  <c r="AG75" i="20" s="1"/>
  <c r="S77" i="20"/>
  <c r="U77" i="20"/>
  <c r="AE77" i="20" s="1"/>
  <c r="W77" i="20"/>
  <c r="AG77" i="20" s="1"/>
  <c r="S79" i="20"/>
  <c r="U79" i="20"/>
  <c r="AE79" i="20" s="1"/>
  <c r="W79" i="20"/>
  <c r="AG79" i="20" s="1"/>
  <c r="S81" i="20"/>
  <c r="U81" i="20"/>
  <c r="AE81" i="20" s="1"/>
  <c r="W81" i="20"/>
  <c r="AG81" i="20" s="1"/>
  <c r="S83" i="20"/>
  <c r="U83" i="20"/>
  <c r="AE83" i="20" s="1"/>
  <c r="W83" i="20"/>
  <c r="AG83" i="20" s="1"/>
  <c r="S85" i="20"/>
  <c r="U85" i="20"/>
  <c r="AE85" i="20" s="1"/>
  <c r="W85" i="20"/>
  <c r="AG85" i="20" s="1"/>
  <c r="S87" i="20"/>
  <c r="U87" i="20"/>
  <c r="AE87" i="20" s="1"/>
  <c r="W87" i="20"/>
  <c r="AG87" i="20" s="1"/>
  <c r="S89" i="20"/>
  <c r="U89" i="20"/>
  <c r="AE89" i="20" s="1"/>
  <c r="W89" i="20"/>
  <c r="AG89" i="20" s="1"/>
  <c r="S91" i="20"/>
  <c r="U91" i="20"/>
  <c r="AE91" i="20" s="1"/>
  <c r="W91" i="20"/>
  <c r="AG91" i="20" s="1"/>
  <c r="S93" i="20"/>
  <c r="U93" i="20"/>
  <c r="AE93" i="20" s="1"/>
  <c r="W93" i="20"/>
  <c r="AG93" i="20" s="1"/>
  <c r="S95" i="20"/>
  <c r="U95" i="20"/>
  <c r="AE95" i="20" s="1"/>
  <c r="W95" i="20"/>
  <c r="AG95" i="20" s="1"/>
  <c r="S97" i="20"/>
  <c r="U97" i="20"/>
  <c r="AE97" i="20" s="1"/>
  <c r="W97" i="20"/>
  <c r="AG97" i="20" s="1"/>
  <c r="S99" i="20"/>
  <c r="U99" i="20"/>
  <c r="AE99" i="20" s="1"/>
  <c r="W99" i="20"/>
  <c r="AG99" i="20" s="1"/>
  <c r="S101" i="20"/>
  <c r="U101" i="20"/>
  <c r="AE101" i="20" s="1"/>
  <c r="W101" i="20"/>
  <c r="AG101" i="20" s="1"/>
  <c r="S103" i="20"/>
  <c r="U103" i="20"/>
  <c r="AE103" i="20" s="1"/>
  <c r="W103" i="20"/>
  <c r="AG103" i="20" s="1"/>
  <c r="S105" i="20"/>
  <c r="U105" i="20"/>
  <c r="AE105" i="20" s="1"/>
  <c r="W105" i="20"/>
  <c r="AG105" i="20" s="1"/>
  <c r="S107" i="20"/>
  <c r="U107" i="20"/>
  <c r="AE107" i="20" s="1"/>
  <c r="W107" i="20"/>
  <c r="AG107" i="20" s="1"/>
  <c r="S109" i="20"/>
  <c r="U109" i="20"/>
  <c r="AE109" i="20" s="1"/>
  <c r="W109" i="20"/>
  <c r="AG109" i="20" s="1"/>
  <c r="S111" i="20"/>
  <c r="U111" i="20"/>
  <c r="AE111" i="20" s="1"/>
  <c r="W111" i="20"/>
  <c r="AG111" i="20" s="1"/>
  <c r="S113" i="20"/>
  <c r="U113" i="20"/>
  <c r="AE113" i="20" s="1"/>
  <c r="W113" i="20"/>
  <c r="AG113" i="20" s="1"/>
  <c r="S115" i="20"/>
  <c r="U115" i="20"/>
  <c r="AE115" i="20" s="1"/>
  <c r="W115" i="20"/>
  <c r="AG115" i="20" s="1"/>
  <c r="S117" i="20"/>
  <c r="U117" i="20"/>
  <c r="AE117" i="20" s="1"/>
  <c r="W117" i="20"/>
  <c r="AG117" i="20" s="1"/>
  <c r="S119" i="20"/>
  <c r="U119" i="20"/>
  <c r="AE119" i="20" s="1"/>
  <c r="W119" i="20"/>
  <c r="AG119" i="20" s="1"/>
  <c r="S121" i="20"/>
  <c r="U121" i="20"/>
  <c r="AE121" i="20" s="1"/>
  <c r="W121" i="20"/>
  <c r="AG121" i="20" s="1"/>
  <c r="S123" i="20"/>
  <c r="U123" i="20"/>
  <c r="AE123" i="20" s="1"/>
  <c r="W123" i="20"/>
  <c r="AG123" i="20" s="1"/>
  <c r="S125" i="20"/>
  <c r="U125" i="20"/>
  <c r="AE125" i="20" s="1"/>
  <c r="W125" i="20"/>
  <c r="AG125" i="20" s="1"/>
  <c r="S127" i="20"/>
  <c r="U127" i="20"/>
  <c r="AE127" i="20" s="1"/>
  <c r="W127" i="20"/>
  <c r="AG127" i="20" s="1"/>
  <c r="S129" i="20"/>
  <c r="U129" i="20"/>
  <c r="AE129" i="20" s="1"/>
  <c r="W129" i="20"/>
  <c r="AG129" i="20" s="1"/>
  <c r="S131" i="20"/>
  <c r="U131" i="20"/>
  <c r="AE131" i="20" s="1"/>
  <c r="W131" i="20"/>
  <c r="AG131" i="20" s="1"/>
  <c r="S133" i="20"/>
  <c r="U133" i="20"/>
  <c r="AE133" i="20" s="1"/>
  <c r="W133" i="20"/>
  <c r="AG133" i="20" s="1"/>
  <c r="S135" i="20"/>
  <c r="U135" i="20"/>
  <c r="AE135" i="20" s="1"/>
  <c r="W135" i="20"/>
  <c r="AG135" i="20" s="1"/>
  <c r="S137" i="20"/>
  <c r="U137" i="20"/>
  <c r="AE137" i="20" s="1"/>
  <c r="W137" i="20"/>
  <c r="AG137" i="20" s="1"/>
  <c r="S139" i="20"/>
  <c r="U139" i="20"/>
  <c r="AE139" i="20" s="1"/>
  <c r="W139" i="20"/>
  <c r="AG139" i="20" s="1"/>
  <c r="S141" i="20"/>
  <c r="U141" i="20"/>
  <c r="AE141" i="20" s="1"/>
  <c r="W141" i="20"/>
  <c r="AG141" i="20" s="1"/>
  <c r="S143" i="20"/>
  <c r="U143" i="20"/>
  <c r="AE143" i="20" s="1"/>
  <c r="W143" i="20"/>
  <c r="AG143" i="20" s="1"/>
  <c r="S145" i="20"/>
  <c r="U145" i="20"/>
  <c r="AE145" i="20" s="1"/>
  <c r="W145" i="20"/>
  <c r="AG145" i="20" s="1"/>
  <c r="S147" i="20"/>
  <c r="U147" i="20"/>
  <c r="AE147" i="20" s="1"/>
  <c r="W147" i="20"/>
  <c r="AG147" i="20" s="1"/>
  <c r="S149" i="20"/>
  <c r="U149" i="20"/>
  <c r="AE149" i="20" s="1"/>
  <c r="W149" i="20"/>
  <c r="AG149" i="20" s="1"/>
  <c r="AG14" i="20" l="1"/>
  <c r="AB9" i="20"/>
  <c r="AA9" i="20" s="1"/>
  <c r="Z9" i="20" s="1"/>
  <c r="AB10" i="20"/>
  <c r="AH14" i="20"/>
  <c r="AI14" i="20" s="1"/>
  <c r="O3" i="29"/>
  <c r="M3" i="29"/>
  <c r="K3" i="29"/>
  <c r="I3" i="29"/>
  <c r="AI6" i="20"/>
  <c r="AB149" i="20"/>
  <c r="AB147" i="20"/>
  <c r="AB145" i="20"/>
  <c r="AB143" i="20"/>
  <c r="AB141" i="20"/>
  <c r="AB139" i="20"/>
  <c r="AB137" i="20"/>
  <c r="AB135" i="20"/>
  <c r="AB133" i="20"/>
  <c r="AB131" i="20"/>
  <c r="AB129" i="20"/>
  <c r="AB127" i="20"/>
  <c r="AB125" i="20"/>
  <c r="AB123" i="20"/>
  <c r="AB121" i="20"/>
  <c r="AB119" i="20"/>
  <c r="AB117" i="20"/>
  <c r="AB115" i="20"/>
  <c r="AB113" i="20"/>
  <c r="AB111" i="20"/>
  <c r="AB109" i="20"/>
  <c r="AB107" i="20"/>
  <c r="AB105" i="20"/>
  <c r="AB103" i="20"/>
  <c r="AB101" i="20"/>
  <c r="AB99" i="20"/>
  <c r="AB97" i="20"/>
  <c r="AB95" i="20"/>
  <c r="AB93" i="20"/>
  <c r="AB91" i="20"/>
  <c r="AB89" i="20"/>
  <c r="AB87" i="20"/>
  <c r="AB85" i="20"/>
  <c r="AB83" i="20"/>
  <c r="AB81" i="20"/>
  <c r="AB79" i="20"/>
  <c r="AB77" i="20"/>
  <c r="AB75" i="20"/>
  <c r="AB73" i="20"/>
  <c r="AB71" i="20"/>
  <c r="AB69" i="20"/>
  <c r="AB67" i="20"/>
  <c r="AB65" i="20"/>
  <c r="AB63" i="20"/>
  <c r="AB61" i="20"/>
  <c r="AB59" i="20"/>
  <c r="AB57" i="20"/>
  <c r="AB55" i="20"/>
  <c r="AB53" i="20"/>
  <c r="AB51" i="20"/>
  <c r="AB49" i="20"/>
  <c r="AB47" i="20"/>
  <c r="AB45" i="20"/>
  <c r="AB43" i="20"/>
  <c r="AB41" i="20"/>
  <c r="AB39" i="20"/>
  <c r="AB37" i="20"/>
  <c r="AB35" i="20"/>
  <c r="AB34" i="20"/>
  <c r="AA34" i="20" s="1"/>
  <c r="Z34" i="20" s="1"/>
  <c r="AB31" i="20"/>
  <c r="AA31" i="20" s="1"/>
  <c r="Z31" i="20" s="1"/>
  <c r="AB30" i="20"/>
  <c r="AA30" i="20" s="1"/>
  <c r="Z30" i="20" s="1"/>
  <c r="AB27" i="20"/>
  <c r="AA27" i="20" s="1"/>
  <c r="Z27" i="20" s="1"/>
  <c r="AB23" i="20"/>
  <c r="AA23" i="20" s="1"/>
  <c r="Z23" i="20" s="1"/>
  <c r="AB148" i="20"/>
  <c r="AA148" i="20" s="1"/>
  <c r="Z148" i="20" s="1"/>
  <c r="AB144" i="20"/>
  <c r="AB140" i="20"/>
  <c r="AA140" i="20" s="1"/>
  <c r="Z140" i="20" s="1"/>
  <c r="AB136" i="20"/>
  <c r="AB132" i="20"/>
  <c r="AA132" i="20" s="1"/>
  <c r="Z132" i="20" s="1"/>
  <c r="AB128" i="20"/>
  <c r="AB124" i="20"/>
  <c r="AA124" i="20" s="1"/>
  <c r="Z124" i="20" s="1"/>
  <c r="AB120" i="20"/>
  <c r="AB116" i="20"/>
  <c r="AA116" i="20" s="1"/>
  <c r="Z116" i="20" s="1"/>
  <c r="AB112" i="20"/>
  <c r="AB108" i="20"/>
  <c r="AA108" i="20" s="1"/>
  <c r="Z108" i="20" s="1"/>
  <c r="AB104" i="20"/>
  <c r="AB100" i="20"/>
  <c r="AA100" i="20" s="1"/>
  <c r="Z100" i="20" s="1"/>
  <c r="AB96" i="20"/>
  <c r="AB92" i="20"/>
  <c r="AA92" i="20" s="1"/>
  <c r="Z92" i="20" s="1"/>
  <c r="AB88" i="20"/>
  <c r="AB146" i="20"/>
  <c r="AA146" i="20" s="1"/>
  <c r="Z146" i="20" s="1"/>
  <c r="AA144" i="20"/>
  <c r="Z144" i="20" s="1"/>
  <c r="AB138" i="20"/>
  <c r="AA138" i="20" s="1"/>
  <c r="Z138" i="20" s="1"/>
  <c r="AA136" i="20"/>
  <c r="Z136" i="20" s="1"/>
  <c r="AB130" i="20"/>
  <c r="AA130" i="20" s="1"/>
  <c r="Z130" i="20" s="1"/>
  <c r="AA128" i="20"/>
  <c r="Z128" i="20" s="1"/>
  <c r="AB122" i="20"/>
  <c r="AA122" i="20" s="1"/>
  <c r="Z122" i="20" s="1"/>
  <c r="AA120" i="20"/>
  <c r="Z120" i="20" s="1"/>
  <c r="AB114" i="20"/>
  <c r="AA114" i="20" s="1"/>
  <c r="Z114" i="20" s="1"/>
  <c r="AA112" i="20"/>
  <c r="Z112" i="20" s="1"/>
  <c r="AB106" i="20"/>
  <c r="AA104" i="20"/>
  <c r="Z104" i="20" s="1"/>
  <c r="AB98" i="20"/>
  <c r="AA96" i="20"/>
  <c r="Z96" i="20" s="1"/>
  <c r="AB90" i="20"/>
  <c r="AA90" i="20" s="1"/>
  <c r="Z90" i="20" s="1"/>
  <c r="AA88" i="20"/>
  <c r="Z88" i="20" s="1"/>
  <c r="AA98" i="20"/>
  <c r="Z98" i="20" s="1"/>
  <c r="AB26" i="20"/>
  <c r="AA26" i="20" s="1"/>
  <c r="Z26" i="20" s="1"/>
  <c r="AB24" i="20"/>
  <c r="AA24" i="20" s="1"/>
  <c r="Z24" i="20" s="1"/>
  <c r="AB22" i="20"/>
  <c r="AA22" i="20" s="1"/>
  <c r="Z22" i="20" s="1"/>
  <c r="AB20" i="20"/>
  <c r="AA20" i="20" s="1"/>
  <c r="Z20" i="20" s="1"/>
  <c r="AA149" i="20"/>
  <c r="AA147" i="20"/>
  <c r="AA145" i="20"/>
  <c r="AA143" i="20"/>
  <c r="AA141" i="20"/>
  <c r="AA139" i="20"/>
  <c r="AA137" i="20"/>
  <c r="AA135" i="20"/>
  <c r="AA133" i="20"/>
  <c r="AA131" i="20"/>
  <c r="AA129" i="20"/>
  <c r="AA127" i="20"/>
  <c r="AA125" i="20"/>
  <c r="AA123" i="20"/>
  <c r="AA121" i="20"/>
  <c r="AA119" i="20"/>
  <c r="AA117" i="20"/>
  <c r="AA115" i="20"/>
  <c r="AA113" i="20"/>
  <c r="AA111" i="20"/>
  <c r="AA109" i="20"/>
  <c r="AA107" i="20"/>
  <c r="AA105" i="20"/>
  <c r="AA103" i="20"/>
  <c r="AA101" i="20"/>
  <c r="AA99" i="20"/>
  <c r="Z99" i="20" s="1"/>
  <c r="AA97" i="20"/>
  <c r="Z97" i="20" s="1"/>
  <c r="AA95" i="20"/>
  <c r="Z95" i="20" s="1"/>
  <c r="AA93" i="20"/>
  <c r="Z93" i="20" s="1"/>
  <c r="AA91" i="20"/>
  <c r="Z91" i="20" s="1"/>
  <c r="AA89" i="20"/>
  <c r="Z89" i="20" s="1"/>
  <c r="AA87" i="20"/>
  <c r="AA85" i="20"/>
  <c r="AA83" i="20"/>
  <c r="AA81" i="20"/>
  <c r="AA79" i="20"/>
  <c r="AA77" i="20"/>
  <c r="AA75" i="20"/>
  <c r="Z75" i="20" s="1"/>
  <c r="AA73" i="20"/>
  <c r="AA71" i="20"/>
  <c r="AA69" i="20"/>
  <c r="AA67" i="20"/>
  <c r="AA65" i="20"/>
  <c r="AA63" i="20"/>
  <c r="AA61" i="20"/>
  <c r="AA59" i="20"/>
  <c r="AA57" i="20"/>
  <c r="AA55" i="20"/>
  <c r="AA53" i="20"/>
  <c r="AA51" i="20"/>
  <c r="AA49" i="20"/>
  <c r="AA47" i="20"/>
  <c r="AA45" i="20"/>
  <c r="AA43" i="20"/>
  <c r="AA41" i="20"/>
  <c r="AA39" i="20"/>
  <c r="AA37" i="20"/>
  <c r="AA35" i="20"/>
  <c r="AB33" i="20"/>
  <c r="AA33" i="20" s="1"/>
  <c r="Z33" i="20" s="1"/>
  <c r="AB32" i="20"/>
  <c r="AA32" i="20" s="1"/>
  <c r="Z32" i="20" s="1"/>
  <c r="AB29" i="20"/>
  <c r="AA29" i="20" s="1"/>
  <c r="Z29" i="20" s="1"/>
  <c r="AB25" i="20"/>
  <c r="AA25" i="20" s="1"/>
  <c r="Z25" i="20" s="1"/>
  <c r="AB21" i="20"/>
  <c r="AA21" i="20" s="1"/>
  <c r="Z21" i="20" s="1"/>
  <c r="AB150" i="20"/>
  <c r="AA150" i="20" s="1"/>
  <c r="Z150" i="20" s="1"/>
  <c r="AB142" i="20"/>
  <c r="AA142" i="20" s="1"/>
  <c r="Z142" i="20" s="1"/>
  <c r="AB134" i="20"/>
  <c r="AA134" i="20" s="1"/>
  <c r="Z134" i="20" s="1"/>
  <c r="AB126" i="20"/>
  <c r="AA126" i="20" s="1"/>
  <c r="Z126" i="20" s="1"/>
  <c r="AB118" i="20"/>
  <c r="AA118" i="20" s="1"/>
  <c r="Z118" i="20" s="1"/>
  <c r="AB110" i="20"/>
  <c r="AA110" i="20" s="1"/>
  <c r="Z110" i="20" s="1"/>
  <c r="AB102" i="20"/>
  <c r="AA102" i="20" s="1"/>
  <c r="Z102" i="20" s="1"/>
  <c r="AB94" i="20"/>
  <c r="AA94" i="20" s="1"/>
  <c r="Z94" i="20" s="1"/>
  <c r="AB86" i="20"/>
  <c r="AA86" i="20" s="1"/>
  <c r="Z86" i="20" s="1"/>
  <c r="AB82" i="20"/>
  <c r="AA82" i="20" s="1"/>
  <c r="Z82" i="20" s="1"/>
  <c r="AB78" i="20"/>
  <c r="AA78" i="20" s="1"/>
  <c r="Z78" i="20" s="1"/>
  <c r="AB74" i="20"/>
  <c r="AB70" i="20"/>
  <c r="AA70" i="20" s="1"/>
  <c r="Z70" i="20" s="1"/>
  <c r="AB66" i="20"/>
  <c r="AA66" i="20" s="1"/>
  <c r="Z66" i="20" s="1"/>
  <c r="AB62" i="20"/>
  <c r="AA62" i="20" s="1"/>
  <c r="Z62" i="20" s="1"/>
  <c r="AB58" i="20"/>
  <c r="AA58" i="20" s="1"/>
  <c r="Z58" i="20" s="1"/>
  <c r="AB54" i="20"/>
  <c r="AA54" i="20" s="1"/>
  <c r="Z54" i="20" s="1"/>
  <c r="AB50" i="20"/>
  <c r="AA50" i="20" s="1"/>
  <c r="Z50" i="20" s="1"/>
  <c r="AB46" i="20"/>
  <c r="AA46" i="20" s="1"/>
  <c r="Z46" i="20" s="1"/>
  <c r="AB42" i="20"/>
  <c r="AA42" i="20" s="1"/>
  <c r="Z42" i="20" s="1"/>
  <c r="AB38" i="20"/>
  <c r="AA38" i="20" s="1"/>
  <c r="Z38" i="20" s="1"/>
  <c r="AB84" i="20"/>
  <c r="AA84" i="20" s="1"/>
  <c r="Z84" i="20" s="1"/>
  <c r="AB28" i="20"/>
  <c r="AA28" i="20" s="1"/>
  <c r="Z28" i="20" s="1"/>
  <c r="AA106" i="20"/>
  <c r="Z106" i="20" s="1"/>
  <c r="AA10" i="20"/>
  <c r="Z10" i="20" s="1"/>
  <c r="AB80" i="20"/>
  <c r="AA80" i="20" s="1"/>
  <c r="Z80" i="20" s="1"/>
  <c r="AB76" i="20"/>
  <c r="AA76" i="20" s="1"/>
  <c r="Z76" i="20" s="1"/>
  <c r="AB72" i="20"/>
  <c r="AA72" i="20" s="1"/>
  <c r="Z72" i="20" s="1"/>
  <c r="AB68" i="20"/>
  <c r="AA68" i="20" s="1"/>
  <c r="Z68" i="20" s="1"/>
  <c r="AB64" i="20"/>
  <c r="AA64" i="20" s="1"/>
  <c r="Z64" i="20" s="1"/>
  <c r="AB60" i="20"/>
  <c r="AA60" i="20" s="1"/>
  <c r="Z60" i="20" s="1"/>
  <c r="AB56" i="20"/>
  <c r="AA56" i="20" s="1"/>
  <c r="Z56" i="20" s="1"/>
  <c r="AB52" i="20"/>
  <c r="AA52" i="20" s="1"/>
  <c r="Z52" i="20" s="1"/>
  <c r="AB48" i="20"/>
  <c r="AA48" i="20" s="1"/>
  <c r="Z48" i="20" s="1"/>
  <c r="AB44" i="20"/>
  <c r="AA44" i="20" s="1"/>
  <c r="Z44" i="20" s="1"/>
  <c r="AB40" i="20"/>
  <c r="AA40" i="20" s="1"/>
  <c r="Z40" i="20" s="1"/>
  <c r="AB36" i="20"/>
  <c r="AA36" i="20" s="1"/>
  <c r="Z36" i="20" s="1"/>
  <c r="O10" i="29"/>
  <c r="I10" i="29"/>
  <c r="D5" i="29"/>
  <c r="D8" i="29"/>
  <c r="P10" i="29"/>
  <c r="N10" i="29"/>
  <c r="L6" i="29"/>
  <c r="L14" i="29"/>
  <c r="J10" i="29"/>
  <c r="H6" i="29"/>
  <c r="H14" i="29"/>
  <c r="M14" i="29"/>
  <c r="M6" i="29"/>
  <c r="K14" i="29"/>
  <c r="K6" i="29"/>
  <c r="G10" i="29"/>
  <c r="P3" i="29"/>
  <c r="N3" i="29"/>
  <c r="L3" i="29"/>
  <c r="J3" i="29"/>
  <c r="H3" i="29"/>
  <c r="D12" i="29"/>
  <c r="P6" i="29"/>
  <c r="P14" i="29"/>
  <c r="N6" i="29"/>
  <c r="N14" i="29"/>
  <c r="L10" i="29"/>
  <c r="J6" i="29"/>
  <c r="J14" i="29"/>
  <c r="H10" i="29"/>
  <c r="O14" i="29"/>
  <c r="O6" i="29"/>
  <c r="M10" i="29"/>
  <c r="K10" i="29"/>
  <c r="I14" i="29"/>
  <c r="I6" i="29"/>
  <c r="G14" i="29"/>
  <c r="G6" i="29"/>
  <c r="D9" i="29"/>
  <c r="D13" i="29"/>
  <c r="AB13" i="20"/>
  <c r="AA13" i="20" s="1"/>
  <c r="AB14" i="20"/>
  <c r="AA14" i="20" s="1"/>
  <c r="Z14" i="20" s="1"/>
  <c r="AA5" i="20"/>
  <c r="Z5" i="20" s="1"/>
  <c r="AB11" i="20"/>
  <c r="AA11" i="20" s="1"/>
  <c r="Z11" i="20" s="1"/>
  <c r="AB12" i="20"/>
  <c r="AA12" i="20" s="1"/>
  <c r="Z12" i="20" s="1"/>
  <c r="AI5" i="20"/>
  <c r="AB8" i="20"/>
  <c r="AA8" i="20" s="1"/>
  <c r="Z8" i="20" s="1"/>
  <c r="AI8" i="20"/>
  <c r="AB7" i="20"/>
  <c r="AA7" i="20" s="1"/>
  <c r="Z7" i="20" s="1"/>
  <c r="AI7" i="20"/>
  <c r="AA6" i="20"/>
  <c r="Z6" i="20" s="1"/>
  <c r="AI9" i="20"/>
  <c r="AH19" i="20"/>
  <c r="AG18" i="20"/>
  <c r="AF17" i="20"/>
  <c r="AG17" i="20" s="1"/>
  <c r="AE16" i="20"/>
  <c r="AF16" i="20" s="1"/>
  <c r="AG16" i="20" s="1"/>
  <c r="AD15" i="20"/>
  <c r="AE15" i="20" s="1"/>
  <c r="AF15" i="20" s="1"/>
  <c r="AG15" i="20" s="1"/>
  <c r="E11" i="29" l="1"/>
  <c r="E10" i="29" s="1"/>
  <c r="Z37" i="20"/>
  <c r="Z41" i="20"/>
  <c r="Z45" i="20"/>
  <c r="Z49" i="20"/>
  <c r="Z53" i="20"/>
  <c r="Z57" i="20"/>
  <c r="Z61" i="20"/>
  <c r="Z65" i="20"/>
  <c r="Z69" i="20"/>
  <c r="Z73" i="20"/>
  <c r="Z77" i="20"/>
  <c r="Z81" i="20"/>
  <c r="Z85" i="20"/>
  <c r="Z101" i="20"/>
  <c r="Z105" i="20"/>
  <c r="Z109" i="20"/>
  <c r="Z113" i="20"/>
  <c r="Z117" i="20"/>
  <c r="Z121" i="20"/>
  <c r="Z125" i="20"/>
  <c r="Z129" i="20"/>
  <c r="Z133" i="20"/>
  <c r="Z137" i="20"/>
  <c r="Z141" i="20"/>
  <c r="Z145" i="20"/>
  <c r="Z149" i="20"/>
  <c r="AA74" i="20"/>
  <c r="Z74" i="20" s="1"/>
  <c r="Z35" i="20"/>
  <c r="Z39" i="20"/>
  <c r="Z43" i="20"/>
  <c r="Z47" i="20"/>
  <c r="Z51" i="20"/>
  <c r="Z55" i="20"/>
  <c r="Z59" i="20"/>
  <c r="Z63" i="20"/>
  <c r="Z67" i="20"/>
  <c r="Z71" i="20"/>
  <c r="Z79" i="20"/>
  <c r="Z83" i="20"/>
  <c r="Z87" i="20"/>
  <c r="Z103" i="20"/>
  <c r="Z107" i="20"/>
  <c r="Z111" i="20"/>
  <c r="Z115" i="20"/>
  <c r="Z119" i="20"/>
  <c r="Z123" i="20"/>
  <c r="Z127" i="20"/>
  <c r="Z131" i="20"/>
  <c r="Z135" i="20"/>
  <c r="Z139" i="20"/>
  <c r="Z143" i="20"/>
  <c r="Z147" i="20"/>
  <c r="G16" i="29"/>
  <c r="G15" i="29"/>
  <c r="I16" i="29"/>
  <c r="I15" i="29"/>
  <c r="O16" i="29"/>
  <c r="O15" i="29"/>
  <c r="N16" i="29"/>
  <c r="N15" i="29"/>
  <c r="P16" i="29"/>
  <c r="P15" i="29"/>
  <c r="K16" i="29"/>
  <c r="K15" i="29"/>
  <c r="M16" i="29"/>
  <c r="M15" i="29"/>
  <c r="L16" i="29"/>
  <c r="L15" i="29"/>
  <c r="J16" i="29"/>
  <c r="J15" i="29"/>
  <c r="H16" i="29"/>
  <c r="H15" i="29"/>
  <c r="Z13" i="20"/>
  <c r="E4" i="29"/>
  <c r="E7" i="29"/>
  <c r="AH16" i="20"/>
  <c r="AH15" i="20"/>
  <c r="AH17" i="20"/>
  <c r="AB19" i="20"/>
  <c r="AI19" i="20"/>
  <c r="AH18" i="20"/>
  <c r="P17" i="29" l="1"/>
  <c r="N17" i="29"/>
  <c r="H17" i="29"/>
  <c r="J17" i="29"/>
  <c r="L17" i="29"/>
  <c r="M17" i="29"/>
  <c r="K17" i="29"/>
  <c r="O17" i="29"/>
  <c r="I17" i="29"/>
  <c r="G17" i="29"/>
  <c r="E3" i="29"/>
  <c r="E14" i="29"/>
  <c r="E6" i="29"/>
  <c r="AA19" i="20"/>
  <c r="Z19" i="20" s="1"/>
  <c r="AB18" i="20"/>
  <c r="AI18" i="20"/>
  <c r="AB17" i="20"/>
  <c r="AI17" i="20"/>
  <c r="AB15" i="20"/>
  <c r="AI15" i="20"/>
  <c r="AB16" i="20"/>
  <c r="AI16" i="20"/>
  <c r="E16" i="29" l="1"/>
  <c r="E15" i="29"/>
  <c r="F11" i="29"/>
  <c r="AA15" i="20"/>
  <c r="Z15" i="20" s="1"/>
  <c r="AA17" i="20"/>
  <c r="Z17" i="20" s="1"/>
  <c r="AA16" i="20"/>
  <c r="Z16" i="20" s="1"/>
  <c r="AA18" i="20"/>
  <c r="Z18" i="20" s="1"/>
  <c r="E17" i="29" l="1"/>
  <c r="F10" i="29"/>
  <c r="D11" i="29"/>
  <c r="D10" i="29" s="1"/>
  <c r="F7" i="29"/>
  <c r="F4" i="29"/>
  <c r="F3" i="29" l="1"/>
  <c r="D4" i="29"/>
  <c r="D3" i="29" s="1"/>
  <c r="F14" i="29"/>
  <c r="F16" i="29" s="1"/>
  <c r="F6" i="29"/>
  <c r="D7" i="29"/>
  <c r="D6" i="29" s="1"/>
  <c r="D14" i="29" l="1"/>
  <c r="D15" i="29" s="1"/>
  <c r="D16" i="29"/>
  <c r="F15" i="29"/>
  <c r="F17" i="29" s="1"/>
  <c r="D17" i="29" l="1"/>
</calcChain>
</file>

<file path=xl/sharedStrings.xml><?xml version="1.0" encoding="utf-8"?>
<sst xmlns="http://schemas.openxmlformats.org/spreadsheetml/2006/main" count="248" uniqueCount="191">
  <si>
    <t>Firma:</t>
  </si>
  <si>
    <t>Geschäftsjahr:</t>
  </si>
  <si>
    <t>Gasqualität:</t>
  </si>
  <si>
    <t>Marktgebiet:</t>
  </si>
  <si>
    <t>I.</t>
  </si>
  <si>
    <t>Geschäfts- oder Firmenwert</t>
  </si>
  <si>
    <t>II.</t>
  </si>
  <si>
    <t>III.</t>
  </si>
  <si>
    <t>Erläuterung</t>
  </si>
  <si>
    <t>Kürzungen</t>
  </si>
  <si>
    <t>Selbst geschaffene gewerbliche Schutzrechte und ähnliche Rechte und Werte</t>
  </si>
  <si>
    <t>entgeltlich erworbene Konzessionen, gewerbliche Schutzrechte und ähnliche Rechte und Werte sowie Lizenzen an solchen Rechten und Werten</t>
  </si>
  <si>
    <t>Netznummer:</t>
  </si>
  <si>
    <t>Summe</t>
  </si>
  <si>
    <t>Anlagengruppe</t>
  </si>
  <si>
    <t>Hinzurechnungen</t>
  </si>
  <si>
    <t>Betriebsgebäude</t>
  </si>
  <si>
    <t>I. Angaben zum Netzbetreiber</t>
  </si>
  <si>
    <t>Angaben zu den Nutzungsdauern</t>
  </si>
  <si>
    <t>Anlagengruppen</t>
  </si>
  <si>
    <t>Jahre</t>
  </si>
  <si>
    <t>Grundstücksanlagen, Bauten für Transportwesen</t>
  </si>
  <si>
    <t>Verwaltungsgebäude</t>
  </si>
  <si>
    <t>Gleisanlagen, Eisenbahnwagen</t>
  </si>
  <si>
    <t>Geschäftsausstattung (ohne EDV, Werkzeuge/Geräte); Vermittlungseinrichtungen</t>
  </si>
  <si>
    <t>Lagereinrichtung</t>
  </si>
  <si>
    <t>Hardware</t>
  </si>
  <si>
    <t>Software</t>
  </si>
  <si>
    <t>Gasbehälter</t>
  </si>
  <si>
    <t>Gasreinigungsanlagen</t>
  </si>
  <si>
    <t>Leit- und Energietechnik (Erdgasverdichteranlagen)</t>
  </si>
  <si>
    <t>Nebenanlagen (Erdgasverdichteranlagen)</t>
  </si>
  <si>
    <t>Verkehrswege</t>
  </si>
  <si>
    <t>Hausdruckregler/Zählerregler</t>
  </si>
  <si>
    <t>Regeleinrichtungen</t>
  </si>
  <si>
    <t>Sicherheitseinrichtungen (Mess-, Regel- und Zähleranlagen)</t>
  </si>
  <si>
    <t>Leit- und Energietechnik (Mess-, Regel- und Zähleranlagen)</t>
  </si>
  <si>
    <t>Nebenanlagen (Mess-, Regel- und Zähleranlagen)</t>
  </si>
  <si>
    <t>Gebäude (Mess-, Regel- und Zähleranlagen)</t>
  </si>
  <si>
    <t>Werkzeuge/Geräte</t>
  </si>
  <si>
    <t>Leichtfahrzeuge</t>
  </si>
  <si>
    <t>Schwerfahrzeuge</t>
  </si>
  <si>
    <t>Erdgasverdichtung</t>
  </si>
  <si>
    <t>Piping und Armaturen</t>
  </si>
  <si>
    <t>Gasmessanlagen</t>
  </si>
  <si>
    <t>Sicherheitseinrichtungen (Erdgasverdichteranlagen)</t>
  </si>
  <si>
    <t>Armaturen/Armaturenstationen</t>
  </si>
  <si>
    <t>Molchschleusen</t>
  </si>
  <si>
    <t>Gaszähler der Verteilung</t>
  </si>
  <si>
    <t>Messeinrichtungen</t>
  </si>
  <si>
    <t>Verdichter in Gasmischanlagen</t>
  </si>
  <si>
    <t>Fernwirkanlagen</t>
  </si>
  <si>
    <t>Rohrleitungen/HAL Stahl PE ummantelt &lt;= 16 bar</t>
  </si>
  <si>
    <t>Rohrleitungen/HAL Stahl PE ummantelt &gt; 16 bar</t>
  </si>
  <si>
    <t>Rohrleitungen/HAL Stahl kathodisch geschützt &lt;= 16 bar</t>
  </si>
  <si>
    <t>Rohrleitungen/HAL Stahl kathodisch geschützt &gt; 16 bar</t>
  </si>
  <si>
    <t>Rohrleitungen/HAL Stahl bituminiert &lt;= 16 bar</t>
  </si>
  <si>
    <t>Rohrleitungen/HAL Stahl bituminiert &gt; 16 bar</t>
  </si>
  <si>
    <t>Rohrleitungen/HAL Grauguss (&gt; DN 150)</t>
  </si>
  <si>
    <t>Rohrleitungen/HAL Duktiler Guss</t>
  </si>
  <si>
    <t>Rohrleitungen/HAL Polyethylen (PE-HD)</t>
  </si>
  <si>
    <t>Rohrleitungen/HAL Polyvinylchlorid (PVC)</t>
  </si>
  <si>
    <t>Sicherheitseinrichtungen (Rohrleitungen/HAL)</t>
  </si>
  <si>
    <t>NetzId</t>
  </si>
  <si>
    <t>Angaben zur Anlage/Anlagengruppe</t>
  </si>
  <si>
    <t>D Sachanlagevermögen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</si>
  <si>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</si>
  <si>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</si>
  <si>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</si>
  <si>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</si>
  <si>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</si>
  <si>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</si>
  <si>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</si>
  <si>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</si>
  <si>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</si>
  <si>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</si>
  <si>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</si>
  <si>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</si>
  <si>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</si>
  <si>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</si>
  <si>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</si>
  <si>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</si>
  <si>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</si>
  <si>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</si>
  <si>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</si>
  <si>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</si>
  <si>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</si>
  <si>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</si>
  <si>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</si>
  <si>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</si>
  <si>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</si>
  <si>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</si>
  <si>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</si>
  <si>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</si>
  <si>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</si>
  <si>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</si>
  <si>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</si>
  <si>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</si>
  <si>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</si>
  <si>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</si>
  <si>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Zugangsjahr</t>
  </si>
  <si>
    <t xml:space="preserve">Grundstücke </t>
  </si>
  <si>
    <t>Vermögensgegenstand</t>
  </si>
  <si>
    <t>geleistete Anzahlungen auf immaterielle Vermögensgegenstände</t>
  </si>
  <si>
    <t>geleistete Anzahlungen und Anlagen im Bau des Sachanlagevermögens</t>
  </si>
  <si>
    <t>Nutzungsdauer (handelsrechtlich)</t>
  </si>
  <si>
    <t>WAV-Positionen</t>
  </si>
  <si>
    <t>Grundstücke, grundstücksgleiche Rechte</t>
  </si>
  <si>
    <t>Beschreibung</t>
  </si>
  <si>
    <t>Tabellenblatt</t>
  </si>
  <si>
    <t>Version</t>
  </si>
  <si>
    <t>Zellbereich</t>
  </si>
  <si>
    <t>Unterer Rand</t>
  </si>
  <si>
    <t>Oberer Rand</t>
  </si>
  <si>
    <t>bitte wählen</t>
  </si>
  <si>
    <t>Erhebungsbogen für Gasverteilernetzbetreiber nach § 10a ARegV</t>
  </si>
  <si>
    <t>II. Informationen über Netzeigentümer/Verpächter</t>
  </si>
  <si>
    <t>II. Fragen</t>
  </si>
  <si>
    <t>Anschaffungs-jahr</t>
  </si>
  <si>
    <t>Historische AK/HK, der Investitionen seit dem 01.01.2016</t>
  </si>
  <si>
    <t xml:space="preserve">davon in Kostenwälzung Biogas berücksichtigt
</t>
  </si>
  <si>
    <t>davon genehmigte Investitions-maßnahmen</t>
  </si>
  <si>
    <t>Abgänge, soweit sie nicht Netzübergänge betreffen</t>
  </si>
  <si>
    <t>Nutzungs-dauer Unterer Rand</t>
  </si>
  <si>
    <t>kalkulatorische Abschreibungen</t>
  </si>
  <si>
    <t>kalkulatorische Gewerbesteuer</t>
  </si>
  <si>
    <t>Kapitalkostenaufschlag</t>
  </si>
  <si>
    <t>Restwerte zum 31.12.</t>
  </si>
  <si>
    <t>des Sachanlagevermögens</t>
  </si>
  <si>
    <t>des weiteren Anlagevermögens</t>
  </si>
  <si>
    <t>kalkulatorische Verzinsungsbasis</t>
  </si>
  <si>
    <t>Zugänge auf Grund von Netzübergängen gemäß § 26 II ARegV</t>
  </si>
  <si>
    <t>Abgänge auf Grund von Netzübergängen nach § 26 II ARegV</t>
  </si>
  <si>
    <t>Zugänge auf Grund von Netzübergängen gemäß § 26 I ARegV</t>
  </si>
  <si>
    <t>Zugänge, soweit sie nicht Netzübergänge betreffen</t>
  </si>
  <si>
    <t>Zu berücksichtigende Werte</t>
  </si>
  <si>
    <t>Zu berücksich-tigende Werte</t>
  </si>
  <si>
    <t>der BKZ/NAKB</t>
  </si>
  <si>
    <t>EK-Zins</t>
  </si>
  <si>
    <t>nach § 7 Abs. 6 NEV</t>
  </si>
  <si>
    <t>nach § 7 Abs. 7 NEV</t>
  </si>
  <si>
    <t>gewichtet</t>
  </si>
  <si>
    <t>kalkulatorische Verzinsung</t>
  </si>
  <si>
    <t>IV.</t>
  </si>
  <si>
    <t>II.a</t>
  </si>
  <si>
    <t>II.b</t>
  </si>
  <si>
    <t>II.c</t>
  </si>
  <si>
    <t>Position</t>
  </si>
  <si>
    <t>B Berechnung des Kapitalkostenaufschlag</t>
  </si>
  <si>
    <t>XXIII</t>
  </si>
  <si>
    <t>Zugänge im Zugangsjahr</t>
  </si>
  <si>
    <t>(Erwartete) historische AK/HK im Anschaffungsjahr</t>
  </si>
  <si>
    <t>1. Sind seit dem Basisjahr 2015 Netzteile durch den Netzbetreiber aufgenommen worden?</t>
  </si>
  <si>
    <t>2. Werden Netzteile im Antragsjahr vorraussichtlich aufgenommen?</t>
  </si>
  <si>
    <t>1.a Werden für diese Netzaufnahmen Beträge geltend gemacht, die ursprünglich nicht beim Antragsteller angefallen sind?</t>
  </si>
  <si>
    <t>2.a Werden für diese vorrausichtlichen Netzaufnahmen Beträge als Planwerte geltend gemacht?</t>
  </si>
  <si>
    <t>3. Sind seit dem Basisjahr 2015 Netzteile durch den Netzbetreiber abgegeben worden?</t>
  </si>
  <si>
    <t>4. Werden Netzteile im Antragsjahr vorrausichtlich abgegeben?</t>
  </si>
  <si>
    <t>3.a Werden Beträge für das abgegebene Netzteil in Abzug gebracht?</t>
  </si>
  <si>
    <t>4.a Werden für diese vorrausichtlichen Netzabgaben Beträge als Planwerte in Abzug gebracht?</t>
  </si>
  <si>
    <t>5. Sind seit dem Basisjahr wälzungsfähige Kosten nach § 20b GasNEV für Biogasanlagen angefallen oder werden bis zum Ende des Antragsjahr anfallen?</t>
  </si>
  <si>
    <t>5.a Wurden diese Beträge in Abzug gebracht?</t>
  </si>
  <si>
    <t>Antragsjahr/Kapitalkosten-aufschlag für die Erlösober-grenze</t>
  </si>
  <si>
    <t>Angaben zu den (erwarteten) Anschaffungs- und Herstellungskosten</t>
  </si>
  <si>
    <t>Angaben zu den (erwarteten) bilanziellen Wertansätzen</t>
  </si>
  <si>
    <t>6. Existeren für den antragstellenden Netzbetreiber über die zweite Regulierungsperiode hinaus genehmigte 
Investitionsmaßnahmen nach § 23 Absatz 6 oder Absatz 7</t>
  </si>
  <si>
    <t>Zugänge auf Grund von Netzüber-gängen gemäß § 26 II ARegV nach dem Basisjahr</t>
  </si>
  <si>
    <t>Abgänge auf Grund von Netzüber-gängen nach § 26 II ARegV nach dem Basisjahr</t>
  </si>
  <si>
    <t>Zugänge auf Grund von Netzüber-gängen gemäß § 26 I ARegV nach dem Basisjahr</t>
  </si>
  <si>
    <t>alle</t>
  </si>
  <si>
    <t>Release-Version</t>
  </si>
  <si>
    <t>Investitionsjahre</t>
  </si>
  <si>
    <t>Nutzungs-dauer Oberer Rand</t>
  </si>
  <si>
    <t>davon Kosten für die Marktraum-umstellung</t>
  </si>
  <si>
    <t>Zeitreihe_1</t>
  </si>
  <si>
    <t>Zeitreihe_2</t>
  </si>
  <si>
    <t>1.1</t>
  </si>
  <si>
    <t>D3_WAV</t>
  </si>
  <si>
    <t>D5:D204</t>
  </si>
  <si>
    <t>für AiB ist ein Anschaffungsjahr vor 2016 zulässig</t>
  </si>
  <si>
    <t>D1_Anl_Spiegel</t>
  </si>
  <si>
    <t>auf die Abfrage des Anlagenspiegels wird verzichtet</t>
  </si>
  <si>
    <t>A1:XX</t>
  </si>
  <si>
    <t>Auf die Abfrage des ursprünglich auf diesem Tabellenblatt vorgesehenen Anlagenspiegels des Netzbetreibers wird für die Zwecke der Bestimmung des Kapitalkostenaufschlags verzichtet.</t>
  </si>
  <si>
    <t>Netzbetreibernummer (LRegB) / Betriebsnummer (BNetzA):</t>
  </si>
  <si>
    <t>LRegB BW_Gas_KKAuf_v1.2</t>
  </si>
  <si>
    <t>Netzbezeichnung</t>
  </si>
  <si>
    <t>GewSt-Hebesatz (Basisjahr 2015)</t>
  </si>
  <si>
    <t>(Erwartete) historische Zugänge von Baukostenzuschüssen und Netzanschlusskostenbeiträgen</t>
  </si>
  <si>
    <t>D2 Auflösung von Baukostenzuschüssen/Netzanschlusskostenbeiträgen in Verbindung mit der GasNEV</t>
  </si>
  <si>
    <t>D2 Weiteres Anlagevermögen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</si>
</sst>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€_-;\-* #,##0.00\ _€_-;_-* &quot;-&quot;??\ _€_-;_-@_-"/>
    <numFmt numFmtId="164" formatCode="##\ ##"/>
    <numFmt numFmtId="165" formatCode="##\ ##\ #"/>
    <numFmt numFmtId="166" formatCode="##\ ##\ ##"/>
    <numFmt numFmtId="167" formatCode="##\ ##\ ##\ ###"/>
    <numFmt numFmtId="168" formatCode="_([$€]* #,##0.00_);_([$€]* \(#,##0.00\);_([$€]* &quot;-&quot;??_);_(@_)"/>
    <numFmt numFmtId="169" formatCode="_-* #,##0\ _€_-;\-* #,##0\ _€_-;_-* &quot;-&quot;??\ _€_-;_-@_-"/>
    <numFmt numFmtId="170" formatCode="#,##0.00_ ;[Red]\-#,##0.00;\-"/>
    <numFmt numFmtId="171" formatCode="0_ ;\-0\ "/>
    <numFmt numFmtId="172" formatCode="0.0"/>
    <numFmt numFmtId="173" formatCode="0.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name val="Calibri"/>
      <family val="2"/>
      <scheme val="minor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name val="Courier"/>
      <family val="3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gray0625">
        <fgColor theme="0" tint="-0.499984740745262"/>
        <bgColor theme="5" tint="0.79992065187536243"/>
      </patternFill>
    </fill>
    <fill>
      <patternFill patternType="gray0625">
        <fgColor auto="1"/>
        <bgColor theme="5" tint="0.79995117038483843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auto="1"/>
      </top>
      <bottom style="double">
        <color auto="1"/>
      </bottom>
      <diagonal/>
    </border>
    <border>
      <left/>
      <right style="thin">
        <color rgb="FF7F7F7F"/>
      </right>
      <top/>
      <bottom/>
      <diagonal/>
    </border>
  </borders>
  <cellStyleXfs count="69">
    <xf numFmtId="0" fontId="0" fillId="0" borderId="0"/>
    <xf numFmtId="0" fontId="2" fillId="2" borderId="2" applyNumberForma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164" fontId="7" fillId="0" borderId="3">
      <alignment horizontal="left"/>
    </xf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165" fontId="7" fillId="0" borderId="3">
      <alignment horizontal="left"/>
    </xf>
    <xf numFmtId="166" fontId="7" fillId="0" borderId="3">
      <alignment horizontal="left"/>
    </xf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167" fontId="7" fillId="0" borderId="3">
      <alignment horizontal="left"/>
    </xf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2" fillId="0" borderId="0"/>
    <xf numFmtId="49" fontId="4" fillId="0" borderId="0"/>
    <xf numFmtId="9" fontId="4" fillId="0" borderId="0" applyFont="0" applyFill="0" applyBorder="0" applyAlignment="0" applyProtection="0"/>
    <xf numFmtId="0" fontId="4" fillId="0" borderId="0"/>
    <xf numFmtId="0" fontId="5" fillId="0" borderId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4" fillId="19" borderId="0"/>
    <xf numFmtId="0" fontId="4" fillId="19" borderId="0"/>
    <xf numFmtId="0" fontId="4" fillId="19" borderId="0"/>
    <xf numFmtId="0" fontId="4" fillId="19" borderId="0"/>
    <xf numFmtId="0" fontId="10" fillId="19" borderId="0"/>
    <xf numFmtId="0" fontId="21" fillId="19" borderId="0"/>
    <xf numFmtId="0" fontId="22" fillId="19" borderId="0"/>
    <xf numFmtId="0" fontId="22" fillId="19" borderId="0"/>
    <xf numFmtId="0" fontId="22" fillId="19" borderId="0"/>
    <xf numFmtId="0" fontId="22" fillId="19" borderId="0"/>
    <xf numFmtId="0" fontId="23" fillId="19" borderId="0"/>
    <xf numFmtId="0" fontId="11" fillId="19" borderId="0"/>
    <xf numFmtId="0" fontId="9" fillId="19" borderId="0"/>
    <xf numFmtId="170" fontId="4" fillId="20" borderId="9"/>
    <xf numFmtId="170" fontId="4" fillId="20" borderId="9"/>
    <xf numFmtId="0" fontId="21" fillId="20" borderId="0"/>
    <xf numFmtId="0" fontId="4" fillId="19" borderId="0"/>
    <xf numFmtId="0" fontId="4" fillId="19" borderId="0"/>
    <xf numFmtId="0" fontId="4" fillId="19" borderId="0"/>
    <xf numFmtId="0" fontId="4" fillId="19" borderId="0"/>
    <xf numFmtId="0" fontId="10" fillId="19" borderId="0"/>
    <xf numFmtId="0" fontId="21" fillId="19" borderId="0"/>
    <xf numFmtId="0" fontId="4" fillId="19" borderId="0"/>
    <xf numFmtId="0" fontId="23" fillId="19" borderId="0"/>
    <xf numFmtId="0" fontId="11" fillId="19" borderId="0"/>
    <xf numFmtId="0" fontId="9" fillId="19" borderId="0"/>
    <xf numFmtId="0" fontId="24" fillId="0" borderId="0"/>
    <xf numFmtId="0" fontId="1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" borderId="1" applyNumberFormat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1" fillId="17" borderId="3" xfId="36" applyBorder="1" applyAlignment="1" applyProtection="1">
      <alignment horizontal="center" vertical="center" wrapText="1"/>
    </xf>
    <xf numFmtId="0" fontId="0" fillId="17" borderId="3" xfId="36" applyFont="1" applyBorder="1" applyAlignment="1" applyProtection="1">
      <alignment horizontal="center" vertical="center" wrapText="1"/>
    </xf>
    <xf numFmtId="0" fontId="20" fillId="18" borderId="4" xfId="37" applyFont="1" applyBorder="1" applyProtection="1"/>
    <xf numFmtId="0" fontId="20" fillId="18" borderId="6" xfId="37" applyFont="1" applyBorder="1" applyProtection="1"/>
    <xf numFmtId="0" fontId="20" fillId="18" borderId="5" xfId="37" applyFont="1" applyBorder="1" applyProtection="1"/>
    <xf numFmtId="0" fontId="14" fillId="0" borderId="0" xfId="34" applyFont="1" applyProtection="1"/>
    <xf numFmtId="0" fontId="14" fillId="0" borderId="0" xfId="34" applyFont="1" applyFill="1" applyBorder="1" applyAlignment="1" applyProtection="1">
      <alignment horizontal="centerContinuous" vertical="center"/>
    </xf>
    <xf numFmtId="0" fontId="13" fillId="0" borderId="0" xfId="34" applyFont="1" applyProtection="1"/>
    <xf numFmtId="1" fontId="14" fillId="18" borderId="3" xfId="37" applyNumberFormat="1" applyFont="1" applyBorder="1" applyAlignment="1" applyProtection="1">
      <alignment horizontal="center" wrapText="1"/>
    </xf>
    <xf numFmtId="0" fontId="14" fillId="18" borderId="3" xfId="37" applyFont="1" applyBorder="1" applyAlignment="1" applyProtection="1">
      <alignment horizontal="center"/>
    </xf>
    <xf numFmtId="0" fontId="20" fillId="18" borderId="3" xfId="37" applyFont="1" applyBorder="1" applyProtection="1"/>
    <xf numFmtId="0" fontId="20" fillId="18" borderId="3" xfId="37" applyFont="1" applyBorder="1" applyAlignment="1" applyProtection="1">
      <alignment horizontal="centerContinuous" vertical="center" wrapText="1"/>
    </xf>
    <xf numFmtId="0" fontId="20" fillId="0" borderId="0" xfId="34" applyFont="1" applyProtection="1"/>
    <xf numFmtId="0" fontId="15" fillId="0" borderId="0" xfId="34" applyFont="1" applyBorder="1" applyAlignment="1" applyProtection="1">
      <alignment horizontal="left" vertical="center"/>
    </xf>
    <xf numFmtId="0" fontId="0" fillId="17" borderId="3" xfId="36" applyFont="1" applyBorder="1" applyAlignment="1" applyProtection="1">
      <alignment horizontal="center" vertical="center"/>
    </xf>
    <xf numFmtId="0" fontId="0" fillId="0" borderId="0" xfId="0" applyProtection="1"/>
    <xf numFmtId="169" fontId="2" fillId="2" borderId="2" xfId="1" applyNumberFormat="1" applyFont="1" applyProtection="1"/>
    <xf numFmtId="169" fontId="1" fillId="21" borderId="1" xfId="65" applyNumberFormat="1" applyBorder="1" applyProtection="1">
      <protection locked="0"/>
    </xf>
    <xf numFmtId="0" fontId="18" fillId="0" borderId="0" xfId="0" applyFont="1" applyProtection="1"/>
    <xf numFmtId="0" fontId="19" fillId="0" borderId="0" xfId="0" applyFont="1" applyProtection="1"/>
    <xf numFmtId="0" fontId="0" fillId="0" borderId="3" xfId="0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Fill="1" applyProtection="1"/>
    <xf numFmtId="0" fontId="0" fillId="17" borderId="3" xfId="36" applyFont="1" applyBorder="1" applyAlignment="1" applyProtection="1">
      <alignment vertical="center" wrapText="1"/>
    </xf>
    <xf numFmtId="0" fontId="16" fillId="0" borderId="0" xfId="0" applyFont="1" applyProtection="1"/>
    <xf numFmtId="0" fontId="20" fillId="18" borderId="4" xfId="37" applyFont="1" applyBorder="1" applyAlignment="1" applyProtection="1">
      <alignment vertical="center"/>
    </xf>
    <xf numFmtId="0" fontId="20" fillId="18" borderId="6" xfId="37" applyFont="1" applyBorder="1" applyAlignment="1" applyProtection="1">
      <alignment vertical="center"/>
    </xf>
    <xf numFmtId="0" fontId="20" fillId="18" borderId="5" xfId="37" applyFont="1" applyBorder="1" applyAlignment="1" applyProtection="1">
      <alignment vertical="center"/>
    </xf>
    <xf numFmtId="0" fontId="20" fillId="18" borderId="4" xfId="37" applyFont="1" applyBorder="1" applyAlignment="1" applyProtection="1"/>
    <xf numFmtId="0" fontId="20" fillId="18" borderId="6" xfId="37" applyFont="1" applyBorder="1" applyAlignment="1" applyProtection="1"/>
    <xf numFmtId="0" fontId="1" fillId="17" borderId="3" xfId="36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169" fontId="14" fillId="0" borderId="0" xfId="0" applyNumberFormat="1" applyFont="1" applyBorder="1" applyProtection="1"/>
    <xf numFmtId="0" fontId="14" fillId="0" borderId="0" xfId="0" applyFont="1" applyProtection="1"/>
    <xf numFmtId="1" fontId="0" fillId="0" borderId="0" xfId="0" applyNumberFormat="1" applyProtection="1"/>
    <xf numFmtId="1" fontId="1" fillId="21" borderId="1" xfId="65" applyNumberFormat="1" applyBorder="1" applyProtection="1">
      <protection locked="0"/>
    </xf>
    <xf numFmtId="169" fontId="1" fillId="21" borderId="7" xfId="65" applyNumberFormat="1" applyBorder="1" applyAlignment="1" applyProtection="1">
      <alignment horizontal="center" vertical="center"/>
      <protection locked="0"/>
    </xf>
    <xf numFmtId="169" fontId="0" fillId="21" borderId="1" xfId="65" applyNumberFormat="1" applyFont="1" applyBorder="1" applyProtection="1">
      <protection locked="0"/>
    </xf>
    <xf numFmtId="169" fontId="1" fillId="21" borderId="1" xfId="65" applyNumberFormat="1" applyBorder="1" applyAlignment="1" applyProtection="1">
      <alignment horizontal="center" vertical="center"/>
      <protection locked="0"/>
    </xf>
    <xf numFmtId="16" fontId="0" fillId="0" borderId="0" xfId="0" quotePrefix="1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quotePrefix="1"/>
    <xf numFmtId="172" fontId="0" fillId="0" borderId="0" xfId="0" quotePrefix="1" applyNumberFormat="1"/>
    <xf numFmtId="169" fontId="1" fillId="21" borderId="11" xfId="65" applyNumberFormat="1" applyBorder="1" applyAlignment="1" applyProtection="1">
      <alignment horizontal="center" vertical="center"/>
      <protection locked="0"/>
    </xf>
    <xf numFmtId="171" fontId="1" fillId="21" borderId="11" xfId="65" applyNumberFormat="1" applyBorder="1" applyAlignment="1" applyProtection="1">
      <alignment horizontal="center" vertical="center"/>
      <protection locked="0"/>
    </xf>
    <xf numFmtId="169" fontId="1" fillId="21" borderId="10" xfId="65" applyNumberForma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wrapText="1"/>
    </xf>
    <xf numFmtId="0" fontId="1" fillId="17" borderId="4" xfId="36" applyBorder="1" applyAlignment="1" applyProtection="1">
      <alignment horizontal="left" vertical="center"/>
    </xf>
    <xf numFmtId="0" fontId="1" fillId="17" borderId="5" xfId="36" applyBorder="1" applyAlignment="1" applyProtection="1">
      <alignment horizontal="left" vertical="center"/>
    </xf>
    <xf numFmtId="171" fontId="1" fillId="21" borderId="1" xfId="65" applyNumberFormat="1" applyBorder="1" applyAlignment="1" applyProtection="1">
      <alignment horizontal="center" vertical="center"/>
      <protection locked="0"/>
    </xf>
    <xf numFmtId="1" fontId="3" fillId="21" borderId="7" xfId="65" applyNumberFormat="1" applyFont="1" applyBorder="1" applyAlignment="1" applyProtection="1">
      <alignment horizontal="center" vertical="center"/>
      <protection locked="0"/>
    </xf>
    <xf numFmtId="171" fontId="0" fillId="21" borderId="8" xfId="65" applyNumberFormat="1" applyFont="1" applyBorder="1" applyAlignment="1" applyProtection="1">
      <alignment horizontal="center" vertical="center"/>
      <protection locked="0"/>
    </xf>
    <xf numFmtId="169" fontId="0" fillId="21" borderId="10" xfId="65" applyNumberFormat="1" applyFont="1" applyBorder="1" applyAlignment="1" applyProtection="1">
      <alignment horizontal="center" vertical="center"/>
      <protection locked="0"/>
    </xf>
    <xf numFmtId="0" fontId="14" fillId="17" borderId="3" xfId="36" applyFont="1" applyBorder="1" applyAlignment="1" applyProtection="1">
      <alignment horizontal="center" vertical="center" wrapText="1"/>
    </xf>
    <xf numFmtId="0" fontId="3" fillId="17" borderId="3" xfId="36" applyFont="1" applyBorder="1" applyAlignment="1" applyProtection="1">
      <alignment horizontal="center" vertical="center" wrapText="1"/>
    </xf>
    <xf numFmtId="169" fontId="14" fillId="0" borderId="0" xfId="0" applyNumberFormat="1" applyFont="1" applyProtection="1"/>
    <xf numFmtId="1" fontId="1" fillId="22" borderId="1" xfId="65" applyNumberFormat="1" applyFill="1" applyBorder="1" applyAlignment="1" applyProtection="1">
      <alignment horizontal="center"/>
      <protection locked="0"/>
    </xf>
    <xf numFmtId="0" fontId="20" fillId="18" borderId="5" xfId="37" applyFont="1" applyBorder="1" applyAlignment="1" applyProtection="1"/>
    <xf numFmtId="171" fontId="1" fillId="21" borderId="1" xfId="65" applyNumberFormat="1" applyBorder="1" applyProtection="1">
      <protection locked="0"/>
    </xf>
    <xf numFmtId="0" fontId="28" fillId="0" borderId="0" xfId="0" applyFont="1"/>
    <xf numFmtId="10" fontId="0" fillId="0" borderId="0" xfId="0" applyNumberFormat="1" applyProtection="1"/>
    <xf numFmtId="173" fontId="0" fillId="0" borderId="0" xfId="66" applyNumberFormat="1" applyFont="1" applyProtection="1"/>
    <xf numFmtId="169" fontId="26" fillId="2" borderId="1" xfId="68" applyNumberFormat="1" applyFont="1" applyFill="1" applyBorder="1"/>
    <xf numFmtId="169" fontId="14" fillId="2" borderId="1" xfId="68" applyNumberFormat="1" applyFont="1" applyFill="1" applyBorder="1"/>
    <xf numFmtId="10" fontId="1" fillId="21" borderId="7" xfId="66" applyNumberFormat="1" applyFill="1" applyBorder="1" applyAlignment="1" applyProtection="1">
      <alignment horizontal="center" vertical="center"/>
      <protection locked="0"/>
    </xf>
    <xf numFmtId="169" fontId="26" fillId="2" borderId="7" xfId="68" applyNumberFormat="1" applyFont="1" applyFill="1" applyBorder="1"/>
    <xf numFmtId="0" fontId="0" fillId="0" borderId="4" xfId="0" applyBorder="1"/>
    <xf numFmtId="0" fontId="0" fillId="0" borderId="5" xfId="0" applyFont="1" applyBorder="1"/>
    <xf numFmtId="169" fontId="14" fillId="2" borderId="7" xfId="68" applyNumberFormat="1" applyFont="1" applyFill="1" applyBorder="1"/>
    <xf numFmtId="0" fontId="0" fillId="0" borderId="5" xfId="0" applyBorder="1"/>
    <xf numFmtId="0" fontId="27" fillId="0" borderId="4" xfId="0" applyFont="1" applyBorder="1"/>
    <xf numFmtId="0" fontId="27" fillId="0" borderId="5" xfId="0" applyFont="1" applyBorder="1"/>
    <xf numFmtId="0" fontId="0" fillId="0" borderId="6" xfId="0" applyBorder="1"/>
    <xf numFmtId="0" fontId="14" fillId="18" borderId="3" xfId="37" applyFont="1" applyBorder="1" applyAlignment="1" applyProtection="1">
      <alignment horizontal="left"/>
    </xf>
    <xf numFmtId="0" fontId="27" fillId="0" borderId="6" xfId="0" applyFont="1" applyBorder="1"/>
    <xf numFmtId="0" fontId="27" fillId="0" borderId="13" xfId="0" applyFont="1" applyBorder="1"/>
    <xf numFmtId="0" fontId="28" fillId="0" borderId="13" xfId="0" applyFont="1" applyBorder="1"/>
    <xf numFmtId="0" fontId="0" fillId="17" borderId="3" xfId="36" applyFont="1" applyBorder="1" applyAlignment="1" applyProtection="1">
      <alignment horizontal="left" vertical="center" wrapText="1"/>
    </xf>
    <xf numFmtId="0" fontId="20" fillId="18" borderId="4" xfId="37" applyFont="1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0" fontId="1" fillId="21" borderId="1" xfId="66" applyNumberFormat="1" applyFill="1" applyBorder="1" applyAlignment="1" applyProtection="1">
      <alignment horizontal="center" vertical="center"/>
      <protection locked="0"/>
    </xf>
    <xf numFmtId="0" fontId="0" fillId="17" borderId="5" xfId="36" applyFont="1" applyBorder="1" applyAlignment="1" applyProtection="1">
      <alignment horizontal="left" vertical="center"/>
    </xf>
    <xf numFmtId="169" fontId="1" fillId="21" borderId="8" xfId="65" applyNumberFormat="1" applyBorder="1" applyAlignment="1" applyProtection="1">
      <alignment horizontal="center" vertical="center"/>
    </xf>
    <xf numFmtId="171" fontId="1" fillId="21" borderId="8" xfId="65" applyNumberFormat="1" applyBorder="1" applyAlignment="1" applyProtection="1">
      <alignment horizontal="center" vertical="center"/>
    </xf>
    <xf numFmtId="169" fontId="27" fillId="23" borderId="1" xfId="65" applyNumberFormat="1" applyFont="1" applyFill="1" applyBorder="1" applyProtection="1">
      <protection locked="0"/>
    </xf>
    <xf numFmtId="169" fontId="27" fillId="23" borderId="12" xfId="65" applyNumberFormat="1" applyFont="1" applyFill="1" applyBorder="1" applyProtection="1">
      <protection locked="0"/>
    </xf>
    <xf numFmtId="169" fontId="27" fillId="23" borderId="14" xfId="65" applyNumberFormat="1" applyFont="1" applyFill="1" applyBorder="1" applyProtection="1">
      <protection locked="0"/>
    </xf>
    <xf numFmtId="169" fontId="2" fillId="2" borderId="2" xfId="1" applyNumberFormat="1" applyProtection="1"/>
    <xf numFmtId="1" fontId="2" fillId="2" borderId="2" xfId="1" applyNumberFormat="1" applyAlignment="1" applyProtection="1">
      <alignment horizontal="center" vertical="center"/>
    </xf>
    <xf numFmtId="16" fontId="0" fillId="0" borderId="0" xfId="0" quotePrefix="1" applyNumberFormat="1" applyAlignment="1">
      <alignment horizontal="right"/>
    </xf>
    <xf numFmtId="0" fontId="3" fillId="0" borderId="0" xfId="0" applyFont="1"/>
    <xf numFmtId="0" fontId="0" fillId="0" borderId="3" xfId="0" applyBorder="1" applyAlignment="1" applyProtection="1">
      <alignment horizontal="left" vertical="center" wrapText="1"/>
    </xf>
    <xf numFmtId="169" fontId="13" fillId="2" borderId="1" xfId="67" applyNumberFormat="1" applyFont="1" applyProtection="1"/>
    <xf numFmtId="0" fontId="0" fillId="0" borderId="0" xfId="0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20" fillId="18" borderId="4" xfId="37" applyFont="1" applyBorder="1" applyAlignment="1" applyProtection="1">
      <alignment horizontal="center" wrapText="1"/>
    </xf>
    <xf numFmtId="0" fontId="20" fillId="18" borderId="5" xfId="37" applyFont="1" applyBorder="1" applyAlignment="1" applyProtection="1">
      <alignment horizontal="center" wrapText="1"/>
    </xf>
  </cellXfs>
  <cellStyles count="69">
    <cellStyle name="_Column1" xfId="38"/>
    <cellStyle name="_Column1_120319_BAB_KoPr2012_KEMA" xfId="39"/>
    <cellStyle name="_Column1_A. Allgemeine Informationen" xfId="40"/>
    <cellStyle name="_Column1_Ausfüllhilfe" xfId="41"/>
    <cellStyle name="_Column2" xfId="42"/>
    <cellStyle name="_Column3" xfId="43"/>
    <cellStyle name="_Column4" xfId="44"/>
    <cellStyle name="_Column4_120319_BAB_KoPr2012_KEMA" xfId="45"/>
    <cellStyle name="_Column4_A. Allgemeine Informationen" xfId="46"/>
    <cellStyle name="_Column4_Ausfüllhilfe" xfId="47"/>
    <cellStyle name="_Column5" xfId="48"/>
    <cellStyle name="_Column6" xfId="49"/>
    <cellStyle name="_Column7" xfId="50"/>
    <cellStyle name="_Data" xfId="51"/>
    <cellStyle name="_Data_120319_BAB_KoPr2012_KEMA" xfId="52"/>
    <cellStyle name="_Header" xfId="53"/>
    <cellStyle name="_Row1" xfId="54"/>
    <cellStyle name="_Row1_120319_BAB_KoPr2012_KEMA" xfId="55"/>
    <cellStyle name="_Row1_A. Allgemeine Informationen" xfId="56"/>
    <cellStyle name="_Row1_Ausfüllhilfe" xfId="57"/>
    <cellStyle name="_Row2" xfId="58"/>
    <cellStyle name="_Row3" xfId="59"/>
    <cellStyle name="_Row4" xfId="60"/>
    <cellStyle name="_Row5" xfId="61"/>
    <cellStyle name="_Row6" xfId="62"/>
    <cellStyle name="_Row7" xfId="63"/>
    <cellStyle name="20 % - Akzent2" xfId="65" builtinId="34"/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" xfId="8"/>
    <cellStyle name="40 % - Akzent1" xfId="36" builtinId="31"/>
    <cellStyle name="40% - Akzent1" xfId="9"/>
    <cellStyle name="40% - Akzent2" xfId="10"/>
    <cellStyle name="40% - Akzent3" xfId="11"/>
    <cellStyle name="40% - Akzent4" xfId="12"/>
    <cellStyle name="40% - Akzent5" xfId="13"/>
    <cellStyle name="40% - Akzent6" xfId="14"/>
    <cellStyle name="5" xfId="15"/>
    <cellStyle name="6" xfId="16"/>
    <cellStyle name="60 % - Akzent1" xfId="37" builtinId="32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9" xfId="23"/>
    <cellStyle name="Ausgabe" xfId="1" builtinId="21"/>
    <cellStyle name="Berechnung" xfId="67" builtinId="22"/>
    <cellStyle name="Euro" xfId="24"/>
    <cellStyle name="Komma" xfId="68" builtinId="3"/>
    <cellStyle name="Komma 2" xfId="25"/>
    <cellStyle name="Komma 3" xfId="33"/>
    <cellStyle name="Normal_erfassungsmatrix 04" xfId="29"/>
    <cellStyle name="Prozent" xfId="66" builtinId="5"/>
    <cellStyle name="Prozent 2" xfId="26"/>
    <cellStyle name="Prozent 3" xfId="30"/>
    <cellStyle name="Standard" xfId="0" builtinId="0"/>
    <cellStyle name="Standard 2" xfId="27"/>
    <cellStyle name="Standard 2 2" xfId="34"/>
    <cellStyle name="Standard 3" xfId="28"/>
    <cellStyle name="Standard 3 2" xfId="35"/>
    <cellStyle name="Standard 4" xfId="31"/>
    <cellStyle name="Standard 5" xfId="32"/>
    <cellStyle name="Undefiniert" xfId="64"/>
  </cellStyles>
  <dxfs count="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BNetzAPowerPoint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0"/>
          </a:spcAft>
          <a:buClr>
            <a:srgbClr val="BBC6D6"/>
          </a:buClr>
          <a:buSzPct val="80000"/>
          <a:buFont typeface="Wingdings" pitchFamily="1" charset="2"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 Narrow" pitchFamily="1" charset="0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1" fontAlgn="base" latinLnBrk="0" hangingPunct="1">
          <a:lnSpc>
            <a:spcPct val="100000"/>
          </a:lnSpc>
          <a:spcBef>
            <a:spcPct val="20000"/>
          </a:spcBef>
          <a:spcAft>
            <a:spcPct val="0"/>
          </a:spcAft>
          <a:buClr>
            <a:srgbClr val="BBC6D6"/>
          </a:buClr>
          <a:buSzPct val="80000"/>
          <a:buFont typeface="Wingdings" pitchFamily="1" charset="2"/>
          <a:buNone/>
          <a:tabLst/>
          <a:defRPr kumimoji="0" lang="de-DE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 Narrow" pitchFamily="1" charset="0"/>
          </a:defRPr>
        </a:defPPr>
      </a:lstStyle>
    </a:lnDef>
  </a:objectDefaults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3">
        <a:dk1>
          <a:srgbClr val="000000"/>
        </a:dk1>
        <a:lt1>
          <a:srgbClr val="FFFFFF"/>
        </a:lt1>
        <a:dk2>
          <a:srgbClr val="FFFFFF"/>
        </a:dk2>
        <a:lt2>
          <a:srgbClr val="808080"/>
        </a:lt2>
        <a:accent1>
          <a:srgbClr val="157293"/>
        </a:accent1>
        <a:accent2>
          <a:srgbClr val="5D8BA8"/>
        </a:accent2>
        <a:accent3>
          <a:srgbClr val="FFFFFF"/>
        </a:accent3>
        <a:accent4>
          <a:srgbClr val="000000"/>
        </a:accent4>
        <a:accent5>
          <a:srgbClr val="AABCC8"/>
        </a:accent5>
        <a:accent6>
          <a:srgbClr val="537D98"/>
        </a:accent6>
        <a:hlink>
          <a:srgbClr val="85A6BD"/>
        </a:hlink>
        <a:folHlink>
          <a:srgbClr val="ACC2D3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14">
        <a:dk1>
          <a:srgbClr val="000000"/>
        </a:dk1>
        <a:lt1>
          <a:srgbClr val="FFFFFF"/>
        </a:lt1>
        <a:dk2>
          <a:srgbClr val="FFFFFF"/>
        </a:dk2>
        <a:lt2>
          <a:srgbClr val="D5E0E9"/>
        </a:lt2>
        <a:accent1>
          <a:srgbClr val="157293"/>
        </a:accent1>
        <a:accent2>
          <a:srgbClr val="5D8BA8"/>
        </a:accent2>
        <a:accent3>
          <a:srgbClr val="FFFFFF"/>
        </a:accent3>
        <a:accent4>
          <a:srgbClr val="000000"/>
        </a:accent4>
        <a:accent5>
          <a:srgbClr val="AABCC8"/>
        </a:accent5>
        <a:accent6>
          <a:srgbClr val="537D98"/>
        </a:accent6>
        <a:hlink>
          <a:srgbClr val="85A6BD"/>
        </a:hlink>
        <a:folHlink>
          <a:srgbClr val="ACC2D3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undesnetzagentur-Vorlage 1">
        <a:dk1>
          <a:srgbClr val="000000"/>
        </a:dk1>
        <a:lt1>
          <a:srgbClr val="FFFFFF"/>
        </a:lt1>
        <a:dk2>
          <a:srgbClr val="FFFFFF"/>
        </a:dk2>
        <a:lt2>
          <a:srgbClr val="D9E5F2"/>
        </a:lt2>
        <a:accent1>
          <a:srgbClr val="417DBE"/>
        </a:accent1>
        <a:accent2>
          <a:srgbClr val="E16900"/>
        </a:accent2>
        <a:accent3>
          <a:srgbClr val="FFFFFF"/>
        </a:accent3>
        <a:accent4>
          <a:srgbClr val="000000"/>
        </a:accent4>
        <a:accent5>
          <a:srgbClr val="B0BFDB"/>
        </a:accent5>
        <a:accent6>
          <a:srgbClr val="CC5E00"/>
        </a:accent6>
        <a:hlink>
          <a:srgbClr val="8DB1D8"/>
        </a:hlink>
        <a:folHlink>
          <a:srgbClr val="57676F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5" tint="0.39997558519241921"/>
    <pageSetUpPr fitToPage="1"/>
  </sheetPr>
  <dimension ref="A1:E55"/>
  <sheetViews>
    <sheetView zoomScaleNormal="100" workbookViewId="0">
      <selection activeCell="C11" sqref="C11"/>
    </sheetView>
  </sheetViews>
  <sheetFormatPr baseColWidth="10" defaultRowHeight="15" x14ac:dyDescent="0.25"/>
  <cols>
    <col min="1" max="1" width="24.85546875" style="16" customWidth="1"/>
    <col min="2" max="2" width="25.28515625" style="16" customWidth="1"/>
    <col min="3" max="3" width="51.85546875" style="16" customWidth="1"/>
    <col min="4" max="4" width="29.85546875" style="16" customWidth="1"/>
    <col min="5" max="5" width="29.140625" style="16" customWidth="1"/>
    <col min="6" max="16384" width="11.42578125" style="16"/>
  </cols>
  <sheetData>
    <row r="1" spans="1:5" x14ac:dyDescent="0.25">
      <c r="A1" s="19" t="s">
        <v>185</v>
      </c>
    </row>
    <row r="2" spans="1:5" ht="21" x14ac:dyDescent="0.35">
      <c r="A2" s="20" t="s">
        <v>115</v>
      </c>
    </row>
    <row r="4" spans="1:5" ht="18.75" x14ac:dyDescent="0.3">
      <c r="A4" s="3" t="s">
        <v>17</v>
      </c>
      <c r="B4" s="4"/>
      <c r="C4" s="5"/>
    </row>
    <row r="5" spans="1:5" x14ac:dyDescent="0.25">
      <c r="A5" s="21" t="s">
        <v>0</v>
      </c>
      <c r="B5" s="46"/>
      <c r="C5" s="86"/>
    </row>
    <row r="6" spans="1:5" ht="45" x14ac:dyDescent="0.25">
      <c r="A6" s="95" t="s">
        <v>184</v>
      </c>
      <c r="B6" s="47"/>
      <c r="C6" s="87"/>
    </row>
    <row r="7" spans="1:5" x14ac:dyDescent="0.25">
      <c r="A7" s="21" t="s">
        <v>12</v>
      </c>
      <c r="B7" s="52"/>
    </row>
    <row r="8" spans="1:5" x14ac:dyDescent="0.25">
      <c r="A8" s="21" t="s">
        <v>1</v>
      </c>
      <c r="B8" s="40" t="s">
        <v>114</v>
      </c>
    </row>
    <row r="9" spans="1:5" x14ac:dyDescent="0.25">
      <c r="A9" s="21" t="s">
        <v>2</v>
      </c>
      <c r="B9" s="40" t="s">
        <v>114</v>
      </c>
    </row>
    <row r="10" spans="1:5" x14ac:dyDescent="0.25">
      <c r="A10" s="21" t="s">
        <v>3</v>
      </c>
      <c r="B10" s="40" t="s">
        <v>114</v>
      </c>
    </row>
    <row r="12" spans="1:5" ht="45" x14ac:dyDescent="0.25">
      <c r="A12" s="49" t="s">
        <v>162</v>
      </c>
      <c r="B12" s="53">
        <v>2020</v>
      </c>
      <c r="C12" s="22"/>
    </row>
    <row r="14" spans="1:5" ht="18.75" x14ac:dyDescent="0.3">
      <c r="A14" s="3" t="s">
        <v>116</v>
      </c>
      <c r="B14" s="4"/>
      <c r="C14" s="4"/>
      <c r="D14" s="5"/>
      <c r="E14" s="23"/>
    </row>
    <row r="15" spans="1:5" ht="21" customHeight="1" x14ac:dyDescent="0.25">
      <c r="A15" s="80" t="s">
        <v>63</v>
      </c>
      <c r="B15" s="50" t="s">
        <v>186</v>
      </c>
      <c r="C15" s="51"/>
      <c r="D15" s="85" t="s">
        <v>187</v>
      </c>
    </row>
    <row r="16" spans="1:5" x14ac:dyDescent="0.25">
      <c r="A16" s="54"/>
      <c r="B16" s="55"/>
      <c r="C16" s="38"/>
      <c r="D16" s="67"/>
    </row>
    <row r="17" spans="1:4" x14ac:dyDescent="0.25">
      <c r="A17" s="54"/>
      <c r="B17" s="55"/>
      <c r="C17" s="38"/>
      <c r="D17" s="67"/>
    </row>
    <row r="18" spans="1:4" x14ac:dyDescent="0.25">
      <c r="A18" s="54"/>
      <c r="B18" s="48"/>
      <c r="C18" s="38"/>
      <c r="D18" s="67"/>
    </row>
    <row r="19" spans="1:4" x14ac:dyDescent="0.25">
      <c r="A19" s="54"/>
      <c r="B19" s="48"/>
      <c r="C19" s="38"/>
      <c r="D19" s="67"/>
    </row>
    <row r="20" spans="1:4" x14ac:dyDescent="0.25">
      <c r="A20" s="54"/>
      <c r="B20" s="48"/>
      <c r="C20" s="38"/>
      <c r="D20" s="67"/>
    </row>
    <row r="21" spans="1:4" x14ac:dyDescent="0.25">
      <c r="A21" s="54"/>
      <c r="B21" s="48"/>
      <c r="C21" s="38"/>
      <c r="D21" s="67"/>
    </row>
    <row r="22" spans="1:4" x14ac:dyDescent="0.25">
      <c r="A22" s="54"/>
      <c r="B22" s="48"/>
      <c r="C22" s="38"/>
      <c r="D22" s="67"/>
    </row>
    <row r="23" spans="1:4" x14ac:dyDescent="0.25">
      <c r="A23" s="54"/>
      <c r="B23" s="48"/>
      <c r="C23" s="38"/>
      <c r="D23" s="67"/>
    </row>
    <row r="24" spans="1:4" x14ac:dyDescent="0.25">
      <c r="A24" s="54"/>
      <c r="B24" s="48"/>
      <c r="C24" s="38"/>
      <c r="D24" s="67"/>
    </row>
    <row r="25" spans="1:4" x14ac:dyDescent="0.25">
      <c r="A25" s="54"/>
      <c r="B25" s="48"/>
      <c r="C25" s="38"/>
      <c r="D25" s="67"/>
    </row>
    <row r="26" spans="1:4" x14ac:dyDescent="0.25">
      <c r="A26" s="54"/>
      <c r="B26" s="48"/>
      <c r="C26" s="38"/>
      <c r="D26" s="67"/>
    </row>
    <row r="27" spans="1:4" x14ac:dyDescent="0.25">
      <c r="A27" s="54"/>
      <c r="B27" s="48"/>
      <c r="C27" s="38"/>
      <c r="D27" s="67"/>
    </row>
    <row r="28" spans="1:4" x14ac:dyDescent="0.25">
      <c r="A28" s="54"/>
      <c r="B28" s="48"/>
      <c r="C28" s="38"/>
      <c r="D28" s="67"/>
    </row>
    <row r="29" spans="1:4" x14ac:dyDescent="0.25">
      <c r="A29" s="54"/>
      <c r="B29" s="48"/>
      <c r="C29" s="38"/>
      <c r="D29" s="67"/>
    </row>
    <row r="30" spans="1:4" x14ac:dyDescent="0.25">
      <c r="A30" s="54"/>
      <c r="B30" s="48"/>
      <c r="C30" s="38"/>
      <c r="D30" s="67"/>
    </row>
    <row r="31" spans="1:4" x14ac:dyDescent="0.25">
      <c r="A31" s="54"/>
      <c r="B31" s="48"/>
      <c r="C31" s="38"/>
      <c r="D31" s="67"/>
    </row>
    <row r="32" spans="1:4" x14ac:dyDescent="0.25">
      <c r="A32" s="54"/>
      <c r="B32" s="48"/>
      <c r="C32" s="38"/>
      <c r="D32" s="67"/>
    </row>
    <row r="33" spans="1:4" x14ac:dyDescent="0.25">
      <c r="A33" s="54"/>
      <c r="B33" s="48"/>
      <c r="C33" s="38"/>
      <c r="D33" s="67"/>
    </row>
    <row r="34" spans="1:4" x14ac:dyDescent="0.25">
      <c r="A34" s="54"/>
      <c r="B34" s="48"/>
      <c r="C34" s="38"/>
      <c r="D34" s="67"/>
    </row>
    <row r="35" spans="1:4" x14ac:dyDescent="0.25">
      <c r="A35" s="54"/>
      <c r="B35" s="48"/>
      <c r="C35" s="38"/>
      <c r="D35" s="67"/>
    </row>
    <row r="36" spans="1:4" x14ac:dyDescent="0.25">
      <c r="A36" s="54"/>
      <c r="B36" s="48"/>
      <c r="C36" s="38"/>
      <c r="D36" s="67"/>
    </row>
    <row r="38" spans="1:4" ht="18.75" x14ac:dyDescent="0.3">
      <c r="A38" s="3" t="s">
        <v>117</v>
      </c>
      <c r="B38" s="4"/>
      <c r="C38" s="4"/>
      <c r="D38" s="5"/>
    </row>
    <row r="40" spans="1:4" x14ac:dyDescent="0.25">
      <c r="A40" s="82" t="s">
        <v>152</v>
      </c>
      <c r="B40" s="82"/>
      <c r="C40" s="82"/>
      <c r="D40" s="84" t="s">
        <v>114</v>
      </c>
    </row>
    <row r="41" spans="1:4" ht="30" customHeight="1" x14ac:dyDescent="0.25">
      <c r="A41" s="97" t="s">
        <v>154</v>
      </c>
      <c r="B41" s="97"/>
      <c r="C41" s="97"/>
      <c r="D41" s="84" t="s">
        <v>114</v>
      </c>
    </row>
    <row r="42" spans="1:4" x14ac:dyDescent="0.25">
      <c r="A42" s="82"/>
      <c r="B42" s="82"/>
      <c r="C42" s="82"/>
      <c r="D42" s="82"/>
    </row>
    <row r="43" spans="1:4" x14ac:dyDescent="0.25">
      <c r="A43" s="82" t="s">
        <v>153</v>
      </c>
      <c r="B43" s="82"/>
      <c r="C43" s="82"/>
      <c r="D43" s="84" t="s">
        <v>114</v>
      </c>
    </row>
    <row r="44" spans="1:4" x14ac:dyDescent="0.25">
      <c r="A44" s="83" t="s">
        <v>155</v>
      </c>
      <c r="B44" s="82"/>
      <c r="C44" s="82"/>
      <c r="D44" s="84" t="s">
        <v>114</v>
      </c>
    </row>
    <row r="45" spans="1:4" x14ac:dyDescent="0.25">
      <c r="A45" s="82"/>
      <c r="B45" s="82"/>
      <c r="C45" s="82"/>
      <c r="D45" s="82"/>
    </row>
    <row r="46" spans="1:4" x14ac:dyDescent="0.25">
      <c r="A46" s="82" t="s">
        <v>156</v>
      </c>
      <c r="B46" s="82"/>
      <c r="C46" s="82"/>
      <c r="D46" s="84" t="s">
        <v>114</v>
      </c>
    </row>
    <row r="47" spans="1:4" x14ac:dyDescent="0.25">
      <c r="A47" s="83" t="s">
        <v>158</v>
      </c>
      <c r="B47" s="82"/>
      <c r="C47" s="82"/>
      <c r="D47" s="84" t="s">
        <v>114</v>
      </c>
    </row>
    <row r="48" spans="1:4" x14ac:dyDescent="0.25">
      <c r="A48" s="82"/>
      <c r="B48" s="82"/>
      <c r="C48" s="82"/>
      <c r="D48" s="82"/>
    </row>
    <row r="49" spans="1:4" x14ac:dyDescent="0.25">
      <c r="A49" s="83" t="s">
        <v>157</v>
      </c>
      <c r="B49" s="82"/>
      <c r="C49" s="82"/>
      <c r="D49" s="84" t="s">
        <v>114</v>
      </c>
    </row>
    <row r="50" spans="1:4" x14ac:dyDescent="0.25">
      <c r="A50" s="83" t="s">
        <v>159</v>
      </c>
      <c r="B50" s="82"/>
      <c r="C50" s="82"/>
      <c r="D50" s="84" t="s">
        <v>114</v>
      </c>
    </row>
    <row r="51" spans="1:4" x14ac:dyDescent="0.25">
      <c r="A51" s="82"/>
      <c r="B51" s="82"/>
      <c r="C51" s="82"/>
      <c r="D51" s="82"/>
    </row>
    <row r="52" spans="1:4" ht="30" customHeight="1" x14ac:dyDescent="0.25">
      <c r="A52" s="98" t="s">
        <v>160</v>
      </c>
      <c r="B52" s="98"/>
      <c r="C52" s="98"/>
      <c r="D52" s="84" t="s">
        <v>114</v>
      </c>
    </row>
    <row r="53" spans="1:4" x14ac:dyDescent="0.25">
      <c r="A53" s="82" t="s">
        <v>161</v>
      </c>
      <c r="B53" s="82"/>
      <c r="C53" s="82"/>
      <c r="D53" s="84" t="s">
        <v>114</v>
      </c>
    </row>
    <row r="55" spans="1:4" ht="30" customHeight="1" x14ac:dyDescent="0.25">
      <c r="A55" s="98" t="s">
        <v>165</v>
      </c>
      <c r="B55" s="98"/>
      <c r="C55" s="99"/>
      <c r="D55" s="84" t="s">
        <v>114</v>
      </c>
    </row>
  </sheetData>
  <sheetProtection formatCells="0" formatColumns="0" formatRows="0" insertHyperlinks="0"/>
  <mergeCells count="3">
    <mergeCell ref="A41:C41"/>
    <mergeCell ref="A52:C52"/>
    <mergeCell ref="A55:C55"/>
  </mergeCells>
  <conditionalFormatting sqref="B16:C36">
    <cfRule type="expression" dxfId="7" priority="11">
      <formula>OR($B$12="Dienstleister",$B$12="Subverpächter")</formula>
    </cfRule>
  </conditionalFormatting>
  <conditionalFormatting sqref="D16:D36">
    <cfRule type="expression" dxfId="6" priority="8">
      <formula>OR($B$12="Dienstleister",$B$12="Subverpächter")</formula>
    </cfRule>
  </conditionalFormatting>
  <conditionalFormatting sqref="D40:D41">
    <cfRule type="expression" dxfId="5" priority="7">
      <formula>OR($B$12="Dienstleister",$B$12="Subverpächter")</formula>
    </cfRule>
  </conditionalFormatting>
  <conditionalFormatting sqref="D43:D44">
    <cfRule type="expression" dxfId="4" priority="6">
      <formula>OR($B$12="Dienstleister",$B$12="Subverpächter")</formula>
    </cfRule>
  </conditionalFormatting>
  <conditionalFormatting sqref="D46:D47">
    <cfRule type="expression" dxfId="3" priority="5">
      <formula>OR($B$12="Dienstleister",$B$12="Subverpächter")</formula>
    </cfRule>
  </conditionalFormatting>
  <conditionalFormatting sqref="D49:D50">
    <cfRule type="expression" dxfId="2" priority="4">
      <formula>OR($B$12="Dienstleister",$B$12="Subverpächter")</formula>
    </cfRule>
  </conditionalFormatting>
  <conditionalFormatting sqref="D52:D53">
    <cfRule type="expression" dxfId="1" priority="3">
      <formula>OR($B$12="Dienstleister",$B$12="Subverpächter")</formula>
    </cfRule>
  </conditionalFormatting>
  <conditionalFormatting sqref="D55">
    <cfRule type="expression" dxfId="0" priority="1">
      <formula>OR($B$12="Dienstleister",$B$12="Subverpächter")</formula>
    </cfRule>
  </conditionalFormatting>
  <dataValidations xWindow="561" yWindow="518" count="11">
    <dataValidation allowBlank="1" showInputMessage="1" showErrorMessage="1" promptTitle="Firma" prompt="Geben Sie hier bitte die Firma einschließlich Rechtsform an." sqref="B5"/>
    <dataValidation type="list" allowBlank="1" showInputMessage="1" showErrorMessage="1" promptTitle="Marktgebiet" prompt="Geben Sie bitte hier an, in welchem Marktgebiet das Netz liegt, für das Sie diesen Erhebungsbogen einreichen." sqref="B10">
      <formula1>"bitte wählen,Gaspool,NCG,Gaspool/NCG"</formula1>
    </dataValidation>
    <dataValidation allowBlank="1" showErrorMessage="1" sqref="A16:A36"/>
    <dataValidation allowBlank="1" showInputMessage="1" showErrorMessage="1" promptTitle="Netznummer/Verpächternummer" prompt="Geben Sie hier ihre Netz- bzw. Verpächternummer ein." sqref="C7"/>
    <dataValidation type="whole" allowBlank="1" showInputMessage="1" showErrorMessage="1" sqref="C6">
      <formula1>12000000</formula1>
      <formula2>12009999</formula2>
    </dataValidation>
    <dataValidation type="list" allowBlank="1" showInputMessage="1" showErrorMessage="1" promptTitle="Gasqualität" prompt="Geben Sie bitte hier an, welche Gasqualität(en) in ihrem Netz, für das Sie diesen Erhebungsogen abgeben, vorhanden ist/sind." sqref="B9">
      <formula1>"bitte wählen,L-Gas,H-Gas,L-/H-Gas"</formula1>
    </dataValidation>
    <dataValidation type="list" allowBlank="1" showInputMessage="1" showErrorMessage="1" promptTitle="Geschäftsjahr" prompt="Geben Sie bitte hier an, ob ihrer Bilanz das Kalenderjahr, das Gaswirtschaftsjahr oder ein Rumpfgeschäftsjahr zu Grunde liegt." sqref="B8">
      <formula1>"bitte wählen,Kalenderjahr,Gaswirtschaftsjahr,Rumpfgeschäftsjahr"</formula1>
    </dataValidation>
    <dataValidation type="list" allowBlank="1" showInputMessage="1" showErrorMessage="1" sqref="B12">
      <formula1>Antragsjahre</formula1>
    </dataValidation>
    <dataValidation type="decimal" allowBlank="1" showInputMessage="1" showErrorMessage="1" promptTitle="Gewerbesteuerhebesatz" prompt="Geben Sie hier den Gewerbesteuerhebesatz des Basisjahres an." sqref="C8:C10">
      <formula1>0</formula1>
      <formula2>1000</formula2>
    </dataValidation>
    <dataValidation type="list" allowBlank="1" showInputMessage="1" showErrorMessage="1" sqref="D40:D41 D43:D44 D46:D47 D49:D50 D52:D53 D55">
      <formula1>"Ja,Nein,bitte wählen"</formula1>
    </dataValidation>
    <dataValidation type="decimal" allowBlank="1" showErrorMessage="1" promptTitle="Gewerbesteuerhebesatz" prompt="Geben Sie hier den Gewerbesteuerhebesatz des Basisjahres an." sqref="C11">
      <formula1>0</formula1>
      <formula2>1000</formula2>
    </dataValidation>
  </dataValidations>
  <pageMargins left="0.51181102362204722" right="0.70866141732283472" top="0.43307086614173229" bottom="0.39370078740157483" header="0.31496062992125984" footer="0.15748031496062992"/>
  <pageSetup paperSize="9" scale="58" orientation="landscape" r:id="rId1"/>
  <headerFooter>
    <oddFooter>&amp;L&amp;D&amp;C&amp;P/&amp;N&amp;R&amp;A_&amp;F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5" tint="0.39997558519241921"/>
    <pageSetUpPr fitToPage="1"/>
  </sheetPr>
  <dimension ref="A1:P30"/>
  <sheetViews>
    <sheetView zoomScaleNormal="100" workbookViewId="0">
      <selection activeCell="G9" sqref="G9"/>
    </sheetView>
  </sheetViews>
  <sheetFormatPr baseColWidth="10" defaultRowHeight="15" x14ac:dyDescent="0.25"/>
  <cols>
    <col min="1" max="1" width="4.28515625" bestFit="1" customWidth="1"/>
    <col min="2" max="2" width="3" customWidth="1"/>
    <col min="3" max="3" width="35.28515625" customWidth="1"/>
    <col min="4" max="5" width="13.140625" bestFit="1" customWidth="1"/>
    <col min="6" max="6" width="14.5703125" bestFit="1" customWidth="1"/>
    <col min="7" max="16" width="11.7109375" bestFit="1" customWidth="1"/>
  </cols>
  <sheetData>
    <row r="1" spans="1:16" ht="18.75" x14ac:dyDescent="0.3">
      <c r="A1" s="25" t="s">
        <v>148</v>
      </c>
    </row>
    <row r="2" spans="1:16" x14ac:dyDescent="0.25">
      <c r="A2" s="76" t="s">
        <v>147</v>
      </c>
      <c r="B2" s="10"/>
      <c r="C2" s="10"/>
      <c r="D2" s="10" t="s">
        <v>13</v>
      </c>
      <c r="E2" s="10">
        <f>A_Stammdaten!A16</f>
        <v>0</v>
      </c>
      <c r="F2" s="10">
        <f>A_Stammdaten!A17</f>
        <v>0</v>
      </c>
      <c r="G2" s="10">
        <f>A_Stammdaten!A18</f>
        <v>0</v>
      </c>
      <c r="H2" s="10">
        <f>A_Stammdaten!A19</f>
        <v>0</v>
      </c>
      <c r="I2" s="10">
        <f>A_Stammdaten!A20</f>
        <v>0</v>
      </c>
      <c r="J2" s="10">
        <f>A_Stammdaten!A21</f>
        <v>0</v>
      </c>
      <c r="K2" s="10">
        <f>A_Stammdaten!A22</f>
        <v>0</v>
      </c>
      <c r="L2" s="10">
        <f>A_Stammdaten!A23</f>
        <v>0</v>
      </c>
      <c r="M2" s="10">
        <f>A_Stammdaten!A24</f>
        <v>0</v>
      </c>
      <c r="N2" s="10">
        <f>A_Stammdaten!A25</f>
        <v>0</v>
      </c>
      <c r="O2" s="10">
        <f>A_Stammdaten!A26</f>
        <v>0</v>
      </c>
      <c r="P2" s="10">
        <f>A_Stammdaten!A27</f>
        <v>0</v>
      </c>
    </row>
    <row r="3" spans="1:16" s="62" customFormat="1" ht="15.75" x14ac:dyDescent="0.25">
      <c r="A3" s="73" t="s">
        <v>4</v>
      </c>
      <c r="B3" s="77" t="s">
        <v>124</v>
      </c>
      <c r="C3" s="74"/>
      <c r="D3" s="88">
        <f>SUM(D4:D5)</f>
        <v>0</v>
      </c>
      <c r="E3" s="88">
        <f t="shared" ref="E3:P3" si="0">SUM(E4:E5)</f>
        <v>0</v>
      </c>
      <c r="F3" s="88">
        <f t="shared" si="0"/>
        <v>0</v>
      </c>
      <c r="G3" s="88">
        <f t="shared" si="0"/>
        <v>0</v>
      </c>
      <c r="H3" s="88">
        <f t="shared" si="0"/>
        <v>0</v>
      </c>
      <c r="I3" s="88">
        <f t="shared" si="0"/>
        <v>0</v>
      </c>
      <c r="J3" s="88">
        <f t="shared" si="0"/>
        <v>0</v>
      </c>
      <c r="K3" s="88">
        <f t="shared" si="0"/>
        <v>0</v>
      </c>
      <c r="L3" s="88">
        <f t="shared" si="0"/>
        <v>0</v>
      </c>
      <c r="M3" s="88">
        <f t="shared" si="0"/>
        <v>0</v>
      </c>
      <c r="N3" s="88">
        <f t="shared" si="0"/>
        <v>0</v>
      </c>
      <c r="O3" s="88">
        <f t="shared" si="0"/>
        <v>0</v>
      </c>
      <c r="P3" s="88">
        <f t="shared" si="0"/>
        <v>0</v>
      </c>
    </row>
    <row r="4" spans="1:16" x14ac:dyDescent="0.25">
      <c r="A4" s="69"/>
      <c r="B4" s="75"/>
      <c r="C4" s="70" t="s">
        <v>128</v>
      </c>
      <c r="D4" s="68">
        <f>SUM(E4:P4)</f>
        <v>0</v>
      </c>
      <c r="E4" s="65">
        <f>SUMIF(D_SAV!$A$5:$A$150,B_KKAuf!E$2,D_SAV!$AA$5:$AA$150)</f>
        <v>0</v>
      </c>
      <c r="F4" s="65">
        <f>SUMIF(D_SAV!$A$5:$A$150,B_KKAuf!F2,D_SAV!$AA$5:$AA$150)</f>
        <v>0</v>
      </c>
      <c r="G4" s="65">
        <f>SUMIF(D_SAV!$A$5:$A$150,B_KKAuf!G2,D_SAV!$AA$5:$AA$150)</f>
        <v>0</v>
      </c>
      <c r="H4" s="65">
        <f>SUMIF(D_SAV!$A$5:$A$150,B_KKAuf!H2,D_SAV!$AA$5:$AA$150)</f>
        <v>0</v>
      </c>
      <c r="I4" s="65">
        <f>SUMIF(D_SAV!$A$5:$A$150,B_KKAuf!I2,D_SAV!$AA$5:$AA$150)</f>
        <v>0</v>
      </c>
      <c r="J4" s="65">
        <f>SUMIF(D_SAV!$A$5:$A$150,B_KKAuf!J2,D_SAV!$AA$5:$AA$150)</f>
        <v>0</v>
      </c>
      <c r="K4" s="65">
        <f>SUMIF(D_SAV!$A$5:$A$150,B_KKAuf!K2,D_SAV!$AA$5:$AA$150)</f>
        <v>0</v>
      </c>
      <c r="L4" s="65">
        <f>SUMIF(D_SAV!$A$5:$A$150,B_KKAuf!L2,D_SAV!$AA$5:$AA$150)</f>
        <v>0</v>
      </c>
      <c r="M4" s="65">
        <f>SUMIF(D_SAV!$A$5:$A$150,B_KKAuf!M2,D_SAV!$AA$5:$AA$150)</f>
        <v>0</v>
      </c>
      <c r="N4" s="65">
        <f>SUMIF(D_SAV!$A$5:$A$150,B_KKAuf!N2,D_SAV!$AA$5:$AA$150)</f>
        <v>0</v>
      </c>
      <c r="O4" s="65">
        <f>SUMIF(D_SAV!$A$5:$A$150,B_KKAuf!O2,D_SAV!$AA$5:$AA$150)</f>
        <v>0</v>
      </c>
      <c r="P4" s="65">
        <f>SUMIF(D_SAV!$A$5:$A$150,B_KKAuf!P2,D_SAV!$AA$5:$AA$150)</f>
        <v>0</v>
      </c>
    </row>
    <row r="5" spans="1:16" x14ac:dyDescent="0.25">
      <c r="A5" s="69"/>
      <c r="B5" s="75"/>
      <c r="C5" s="70" t="s">
        <v>129</v>
      </c>
      <c r="D5" s="68">
        <f>SUM(E5:P5)</f>
        <v>0</v>
      </c>
      <c r="E5" s="65">
        <f>SUMIFS(D2_WAV!$N$5:$N$50,D2_WAV!$A$5:$A$50,E2,D2_WAV!$D$5:$D$50,"&gt;2015",D2_WAV!$D$5:$D$50,"&lt;="&amp;A_Stammdaten!$B$12)</f>
        <v>0</v>
      </c>
      <c r="F5" s="65">
        <f>SUMIFS(D2_WAV!$N$5:$N$50,D2_WAV!$A$5:$A$50,F2,D2_WAV!$D$5:$D$50,"&gt;2015",D2_WAV!$D$5:$D$50,"&lt;="&amp;A_Stammdaten!$B$12)</f>
        <v>0</v>
      </c>
      <c r="G5" s="65">
        <f>SUMIFS(D2_WAV!$N$5:$N$50,D2_WAV!$A$5:$A$50,G2,D2_WAV!$D$5:$D$50,"&gt;2015",D2_WAV!$D$5:$D$50,"&lt;="&amp;A_Stammdaten!$B$12)</f>
        <v>0</v>
      </c>
      <c r="H5" s="65">
        <f>SUMIFS(D2_WAV!$N$5:$N$50,D2_WAV!$A$5:$A$50,H2,D2_WAV!$D$5:$D$50,"&gt;2015",D2_WAV!$D$5:$D$50,"&lt;="&amp;A_Stammdaten!$B$12)</f>
        <v>0</v>
      </c>
      <c r="I5" s="65">
        <f>SUMIFS(D2_WAV!$N$5:$N$50,D2_WAV!$A$5:$A$50,I2,D2_WAV!$D$5:$D$50,"&gt;2015",D2_WAV!$D$5:$D$50,"&lt;="&amp;A_Stammdaten!$B$12)</f>
        <v>0</v>
      </c>
      <c r="J5" s="65">
        <f>SUMIFS(D2_WAV!$N$5:$N$50,D2_WAV!$A$5:$A$50,J2,D2_WAV!$D$5:$D$50,"&gt;2015",D2_WAV!$D$5:$D$50,"&lt;="&amp;A_Stammdaten!$B$12)</f>
        <v>0</v>
      </c>
      <c r="K5" s="65">
        <f>SUMIFS(D2_WAV!$N$5:$N$50,D2_WAV!$A$5:$A$50,K2,D2_WAV!$D$5:$D$50,"&gt;2015",D2_WAV!$D$5:$D$50,"&lt;="&amp;A_Stammdaten!$B$12)</f>
        <v>0</v>
      </c>
      <c r="L5" s="65">
        <f>SUMIFS(D2_WAV!$N$5:$N$50,D2_WAV!$A$5:$A$50,L2,D2_WAV!$D$5:$D$50,"&gt;2015",D2_WAV!$D$5:$D$50,"&lt;="&amp;A_Stammdaten!$B$12)</f>
        <v>0</v>
      </c>
      <c r="M5" s="65">
        <f>SUMIFS(D2_WAV!$N$5:$N$50,D2_WAV!$A$5:$A$50,M2,D2_WAV!$D$5:$D$50,"&gt;2015",D2_WAV!$D$5:$D$50,"&lt;="&amp;A_Stammdaten!$B$12)</f>
        <v>0</v>
      </c>
      <c r="N5" s="65">
        <f>SUMIFS(D2_WAV!$N$5:$N$50,D2_WAV!$A$5:$A$50,N2,D2_WAV!$D$5:$D$50,"&gt;2015",D2_WAV!$D$5:$D$50,"&lt;="&amp;A_Stammdaten!$B$12)</f>
        <v>0</v>
      </c>
      <c r="O5" s="65">
        <f>SUMIFS(D2_WAV!$N$5:$N$50,D2_WAV!$A$5:$A$50,O2,D2_WAV!$D$5:$D$50,"&gt;2015",D2_WAV!$D$5:$D$50,"&lt;="&amp;A_Stammdaten!$B$12)</f>
        <v>0</v>
      </c>
      <c r="P5" s="65">
        <f>SUMIFS(D2_WAV!$N$5:$N$50,D2_WAV!$A$5:$A$50,P2,D2_WAV!$D$5:$D$50,"&gt;2015",D2_WAV!$D$5:$D$50,"&lt;="&amp;A_Stammdaten!$B$12)</f>
        <v>0</v>
      </c>
    </row>
    <row r="6" spans="1:16" x14ac:dyDescent="0.25">
      <c r="A6" s="69" t="s">
        <v>144</v>
      </c>
      <c r="B6" s="75" t="str">
        <f>"kalkulatorische Restwerte zum 01.01."&amp;A_Stammdaten!$B$12</f>
        <v>kalkulatorische Restwerte zum 01.01.2020</v>
      </c>
      <c r="C6" s="72"/>
      <c r="D6" s="71">
        <f>SUM(D7:D8,-D9)</f>
        <v>0</v>
      </c>
      <c r="E6" s="66">
        <f t="shared" ref="E6:P6" si="1">SUM(E7:E8,-E9)</f>
        <v>0</v>
      </c>
      <c r="F6" s="66">
        <f t="shared" si="1"/>
        <v>0</v>
      </c>
      <c r="G6" s="66">
        <f t="shared" si="1"/>
        <v>0</v>
      </c>
      <c r="H6" s="66">
        <f t="shared" si="1"/>
        <v>0</v>
      </c>
      <c r="I6" s="66">
        <f t="shared" si="1"/>
        <v>0</v>
      </c>
      <c r="J6" s="66">
        <f t="shared" si="1"/>
        <v>0</v>
      </c>
      <c r="K6" s="66">
        <f t="shared" si="1"/>
        <v>0</v>
      </c>
      <c r="L6" s="66">
        <f t="shared" si="1"/>
        <v>0</v>
      </c>
      <c r="M6" s="66">
        <f t="shared" si="1"/>
        <v>0</v>
      </c>
      <c r="N6" s="66">
        <f t="shared" si="1"/>
        <v>0</v>
      </c>
      <c r="O6" s="66">
        <f t="shared" si="1"/>
        <v>0</v>
      </c>
      <c r="P6" s="66">
        <f t="shared" si="1"/>
        <v>0</v>
      </c>
    </row>
    <row r="7" spans="1:16" x14ac:dyDescent="0.25">
      <c r="A7" s="69"/>
      <c r="B7" s="75"/>
      <c r="C7" s="72" t="s">
        <v>128</v>
      </c>
      <c r="D7" s="68">
        <f>SUM(E7:P7)</f>
        <v>0</v>
      </c>
      <c r="E7" s="65">
        <f>SUMIF(D_SAV!$A$5:$A$150,B_KKAuf!E$2,D_SAV!$Z$5:$Z$150)</f>
        <v>0</v>
      </c>
      <c r="F7" s="65">
        <f>SUMIF(D_SAV!$A$5:$A$150,B_KKAuf!F$2,D_SAV!$Z$5:$Z$150)</f>
        <v>0</v>
      </c>
      <c r="G7" s="65">
        <f>SUMIF(D_SAV!$A$5:$A$150,B_KKAuf!G$2,D_SAV!$Z$5:$Z$150)</f>
        <v>0</v>
      </c>
      <c r="H7" s="65">
        <f>SUMIF(D_SAV!$A$5:$A$150,B_KKAuf!H$2,D_SAV!$Z$5:$Z$150)</f>
        <v>0</v>
      </c>
      <c r="I7" s="65">
        <f>SUMIF(D_SAV!$A$5:$A$150,B_KKAuf!I$2,D_SAV!$Z$5:$Z$150)</f>
        <v>0</v>
      </c>
      <c r="J7" s="65">
        <f>SUMIF(D_SAV!$A$5:$A$150,B_KKAuf!J$2,D_SAV!$Z$5:$Z$150)</f>
        <v>0</v>
      </c>
      <c r="K7" s="65">
        <f>SUMIF(D_SAV!$A$5:$A$150,B_KKAuf!K$2,D_SAV!$Z$5:$Z$150)</f>
        <v>0</v>
      </c>
      <c r="L7" s="65">
        <f>SUMIF(D_SAV!$A$5:$A$150,B_KKAuf!L$2,D_SAV!$Z$5:$Z$150)</f>
        <v>0</v>
      </c>
      <c r="M7" s="65">
        <f>SUMIF(D_SAV!$A$5:$A$150,B_KKAuf!M$2,D_SAV!$Z$5:$Z$150)</f>
        <v>0</v>
      </c>
      <c r="N7" s="65">
        <f>SUMIF(D_SAV!$A$5:$A$150,B_KKAuf!N$2,D_SAV!$Z$5:$Z$150)</f>
        <v>0</v>
      </c>
      <c r="O7" s="65">
        <f>SUMIF(D_SAV!$A$5:$A$150,B_KKAuf!O$2,D_SAV!$Z$5:$Z$150)</f>
        <v>0</v>
      </c>
      <c r="P7" s="65">
        <f>SUMIF(D_SAV!$A$5:$A$150,B_KKAuf!P$2,D_SAV!$Z$5:$Z$150)</f>
        <v>0</v>
      </c>
    </row>
    <row r="8" spans="1:16" x14ac:dyDescent="0.25">
      <c r="A8" s="69"/>
      <c r="B8" s="75"/>
      <c r="C8" s="72" t="s">
        <v>129</v>
      </c>
      <c r="D8" s="68">
        <f>SUM(E8:P8)</f>
        <v>0</v>
      </c>
      <c r="E8" s="65">
        <f>SUMIFS(D2_WAV!$M$5:$M$50,D2_WAV!$A$5:$A$50,E$2,D2_WAV!$D$5:$D$50,"&gt;2015",D2_WAV!$D$5:$D$50,"&lt;="&amp;A_Stammdaten!$B$12)</f>
        <v>0</v>
      </c>
      <c r="F8" s="65">
        <f>SUMIFS(D2_WAV!$M$5:$M$50,D2_WAV!$A$5:$A$50,F$2,D2_WAV!$D$5:$D$50,"&gt;2015",D2_WAV!$D$5:$D$50,"&lt;="&amp;A_Stammdaten!$B$12)</f>
        <v>0</v>
      </c>
      <c r="G8" s="65">
        <f>SUMIFS(D2_WAV!$M$5:$M$50,D2_WAV!$A$5:$A$50,G$2,D2_WAV!$D$5:$D$50,"&gt;2015",D2_WAV!$D$5:$D$50,"&lt;="&amp;A_Stammdaten!$B$12)</f>
        <v>0</v>
      </c>
      <c r="H8" s="65">
        <f>SUMIFS(D2_WAV!$M$5:$M$50,D2_WAV!$A$5:$A$50,H$2,D2_WAV!$D$5:$D$50,"&gt;2015",D2_WAV!$D$5:$D$50,"&lt;="&amp;A_Stammdaten!$B$12)</f>
        <v>0</v>
      </c>
      <c r="I8" s="65">
        <f>SUMIFS(D2_WAV!$M$5:$M$50,D2_WAV!$A$5:$A$50,I$2,D2_WAV!$D$5:$D$50,"&gt;2015",D2_WAV!$D$5:$D$50,"&lt;="&amp;A_Stammdaten!$B$12)</f>
        <v>0</v>
      </c>
      <c r="J8" s="65">
        <f>SUMIFS(D2_WAV!$M$5:$M$50,D2_WAV!$A$5:$A$50,J$2,D2_WAV!$D$5:$D$50,"&gt;2015",D2_WAV!$D$5:$D$50,"&lt;="&amp;A_Stammdaten!$B$12)</f>
        <v>0</v>
      </c>
      <c r="K8" s="65">
        <f>SUMIFS(D2_WAV!$M$5:$M$50,D2_WAV!$A$5:$A$50,K$2,D2_WAV!$D$5:$D$50,"&gt;2015",D2_WAV!$D$5:$D$50,"&lt;="&amp;A_Stammdaten!$B$12)</f>
        <v>0</v>
      </c>
      <c r="L8" s="65">
        <f>SUMIFS(D2_WAV!$M$5:$M$50,D2_WAV!$A$5:$A$50,L$2,D2_WAV!$D$5:$D$50,"&gt;2015",D2_WAV!$D$5:$D$50,"&lt;="&amp;A_Stammdaten!$B$12)</f>
        <v>0</v>
      </c>
      <c r="M8" s="65">
        <f>SUMIFS(D2_WAV!$M$5:$M$50,D2_WAV!$A$5:$A$50,M$2,D2_WAV!$D$5:$D$50,"&gt;2015",D2_WAV!$D$5:$D$50,"&lt;="&amp;A_Stammdaten!$B$12)</f>
        <v>0</v>
      </c>
      <c r="N8" s="65">
        <f>SUMIFS(D2_WAV!$M$5:$M$50,D2_WAV!$A$5:$A$50,N$2,D2_WAV!$D$5:$D$50,"&gt;2015",D2_WAV!$D$5:$D$50,"&lt;="&amp;A_Stammdaten!$B$12)</f>
        <v>0</v>
      </c>
      <c r="O8" s="65">
        <f>SUMIFS(D2_WAV!$M$5:$M$50,D2_WAV!$A$5:$A$50,O$2,D2_WAV!$D$5:$D$50,"&gt;2015",D2_WAV!$D$5:$D$50,"&lt;="&amp;A_Stammdaten!$B$12)</f>
        <v>0</v>
      </c>
      <c r="P8" s="65">
        <f>SUMIFS(D2_WAV!$M$5:$M$50,D2_WAV!$A$5:$A$50,P$2,D2_WAV!$D$5:$D$50,"&gt;2015",D2_WAV!$D$5:$D$50,"&lt;="&amp;A_Stammdaten!$B$12)</f>
        <v>0</v>
      </c>
    </row>
    <row r="9" spans="1:16" x14ac:dyDescent="0.25">
      <c r="A9" s="69"/>
      <c r="B9" s="75"/>
      <c r="C9" s="72" t="s">
        <v>137</v>
      </c>
      <c r="D9" s="68">
        <f>SUM(E9:P9)</f>
        <v>0</v>
      </c>
      <c r="E9" s="65">
        <f>SUMIFS(D1_BKZ_NAKB!$J$5:$J$20,D1_BKZ_NAKB!$A$5:$A$20,E2)</f>
        <v>0</v>
      </c>
      <c r="F9" s="65">
        <f>SUMIFS(D1_BKZ_NAKB!$J$5:$J$20,D1_BKZ_NAKB!$A$5:$A$20,F2)</f>
        <v>0</v>
      </c>
      <c r="G9" s="65">
        <f>SUMIFS(D1_BKZ_NAKB!$J$5:$J$20,D1_BKZ_NAKB!$A$5:$A$20,G2)</f>
        <v>0</v>
      </c>
      <c r="H9" s="65">
        <f>SUMIFS(D1_BKZ_NAKB!$J$5:$J$20,D1_BKZ_NAKB!$A$5:$A$20,H2)</f>
        <v>0</v>
      </c>
      <c r="I9" s="65">
        <f>SUMIFS(D1_BKZ_NAKB!$J$5:$J$20,D1_BKZ_NAKB!$A$5:$A$20,I2)</f>
        <v>0</v>
      </c>
      <c r="J9" s="65">
        <f>SUMIFS(D1_BKZ_NAKB!$J$5:$J$20,D1_BKZ_NAKB!$A$5:$A$20,J2)</f>
        <v>0</v>
      </c>
      <c r="K9" s="65">
        <f>SUMIFS(D1_BKZ_NAKB!$J$5:$J$20,D1_BKZ_NAKB!$A$5:$A$20,K2)</f>
        <v>0</v>
      </c>
      <c r="L9" s="65">
        <f>SUMIFS(D1_BKZ_NAKB!$J$5:$J$20,D1_BKZ_NAKB!$A$5:$A$20,L2)</f>
        <v>0</v>
      </c>
      <c r="M9" s="65">
        <f>SUMIFS(D1_BKZ_NAKB!$J$5:$J$20,D1_BKZ_NAKB!$A$5:$A$20,M2)</f>
        <v>0</v>
      </c>
      <c r="N9" s="65">
        <f>SUMIFS(D1_BKZ_NAKB!$J$5:$J$20,D1_BKZ_NAKB!$A$5:$A$20,N2)</f>
        <v>0</v>
      </c>
      <c r="O9" s="65">
        <f>SUMIFS(D1_BKZ_NAKB!$J$5:$J$20,D1_BKZ_NAKB!$A$5:$A$20,O2)</f>
        <v>0</v>
      </c>
      <c r="P9" s="65">
        <f>SUMIFS(D1_BKZ_NAKB!$J$5:$J$20,D1_BKZ_NAKB!$A$5:$A$20,P2)</f>
        <v>0</v>
      </c>
    </row>
    <row r="10" spans="1:16" x14ac:dyDescent="0.25">
      <c r="A10" s="69" t="s">
        <v>145</v>
      </c>
      <c r="B10" s="75" t="str">
        <f>"kalkulatorische Restwerte zum 31.12."&amp;A_Stammdaten!$B$12</f>
        <v>kalkulatorische Restwerte zum 31.12.2020</v>
      </c>
      <c r="C10" s="72"/>
      <c r="D10" s="71">
        <f>SUM(D11:D12,-D13)</f>
        <v>0</v>
      </c>
      <c r="E10" s="66">
        <f t="shared" ref="E10:P10" si="2">SUM(E11:E12,-E13)</f>
        <v>0</v>
      </c>
      <c r="F10" s="66">
        <f t="shared" si="2"/>
        <v>0</v>
      </c>
      <c r="G10" s="66">
        <f t="shared" si="2"/>
        <v>0</v>
      </c>
      <c r="H10" s="66">
        <f t="shared" si="2"/>
        <v>0</v>
      </c>
      <c r="I10" s="66">
        <f t="shared" si="2"/>
        <v>0</v>
      </c>
      <c r="J10" s="66">
        <f t="shared" si="2"/>
        <v>0</v>
      </c>
      <c r="K10" s="66">
        <f t="shared" si="2"/>
        <v>0</v>
      </c>
      <c r="L10" s="66">
        <f t="shared" si="2"/>
        <v>0</v>
      </c>
      <c r="M10" s="66">
        <f t="shared" si="2"/>
        <v>0</v>
      </c>
      <c r="N10" s="66">
        <f t="shared" si="2"/>
        <v>0</v>
      </c>
      <c r="O10" s="66">
        <f t="shared" si="2"/>
        <v>0</v>
      </c>
      <c r="P10" s="66">
        <f t="shared" si="2"/>
        <v>0</v>
      </c>
    </row>
    <row r="11" spans="1:16" x14ac:dyDescent="0.25">
      <c r="A11" s="69"/>
      <c r="B11" s="75"/>
      <c r="C11" s="72" t="s">
        <v>128</v>
      </c>
      <c r="D11" s="68">
        <f>SUM(E11:P11)</f>
        <v>0</v>
      </c>
      <c r="E11" s="65">
        <f>SUMIF(D_SAV!$A$5:$A$150,B_KKAuf!E$2,D_SAV!$AB$5:$AB$150)</f>
        <v>0</v>
      </c>
      <c r="F11" s="65">
        <f>SUMIF(D_SAV!$A$5:$A$150,B_KKAuf!F$2,D_SAV!$AB$5:$AB$150)</f>
        <v>0</v>
      </c>
      <c r="G11" s="65">
        <f>SUMIF(D_SAV!$A$5:$A$150,B_KKAuf!G$2,D_SAV!$AB$5:$AB$150)</f>
        <v>0</v>
      </c>
      <c r="H11" s="65">
        <f>SUMIF(D_SAV!$A$5:$A$150,B_KKAuf!H$2,D_SAV!$AB$5:$AB$150)</f>
        <v>0</v>
      </c>
      <c r="I11" s="65">
        <f>SUMIF(D_SAV!$A$5:$A$150,B_KKAuf!I$2,D_SAV!$AB$5:$AB$150)</f>
        <v>0</v>
      </c>
      <c r="J11" s="65">
        <f>SUMIF(D_SAV!$A$5:$A$150,B_KKAuf!J$2,D_SAV!$AB$5:$AB$150)</f>
        <v>0</v>
      </c>
      <c r="K11" s="65">
        <f>SUMIF(D_SAV!$A$5:$A$150,B_KKAuf!K$2,D_SAV!$AB$5:$AB$150)</f>
        <v>0</v>
      </c>
      <c r="L11" s="65">
        <f>SUMIF(D_SAV!$A$5:$A$150,B_KKAuf!L$2,D_SAV!$AB$5:$AB$150)</f>
        <v>0</v>
      </c>
      <c r="M11" s="65">
        <f>SUMIF(D_SAV!$A$5:$A$150,B_KKAuf!M$2,D_SAV!$AB$5:$AB$150)</f>
        <v>0</v>
      </c>
      <c r="N11" s="65">
        <f>SUMIF(D_SAV!$A$5:$A$150,B_KKAuf!N$2,D_SAV!$AB$5:$AB$150)</f>
        <v>0</v>
      </c>
      <c r="O11" s="65">
        <f>SUMIF(D_SAV!$A$5:$A$150,B_KKAuf!O$2,D_SAV!$AB$5:$AB$150)</f>
        <v>0</v>
      </c>
      <c r="P11" s="65">
        <f>SUMIF(D_SAV!$A$5:$A$150,B_KKAuf!P$2,D_SAV!$AB$5:$AB$150)</f>
        <v>0</v>
      </c>
    </row>
    <row r="12" spans="1:16" x14ac:dyDescent="0.25">
      <c r="A12" s="69"/>
      <c r="B12" s="75"/>
      <c r="C12" s="72" t="s">
        <v>129</v>
      </c>
      <c r="D12" s="68">
        <f>SUM(E12:P12)</f>
        <v>0</v>
      </c>
      <c r="E12" s="65">
        <f>SUMIFS(D2_WAV!$O$5:$O$50,D2_WAV!$A$5:$A$50,E$2,D2_WAV!$D$5:$D$50,"&gt;2015",D2_WAV!$D$5:$D$50,"&lt;="&amp;A_Stammdaten!$B$12)</f>
        <v>0</v>
      </c>
      <c r="F12" s="65">
        <f>SUMIFS(D2_WAV!$O$5:$O$50,D2_WAV!$A$5:$A$50,F$2,D2_WAV!$D$5:$D$50,"&gt;2015",D2_WAV!$D$5:$D$50,"&lt;="&amp;A_Stammdaten!$B$12)</f>
        <v>0</v>
      </c>
      <c r="G12" s="65">
        <f>SUMIFS(D2_WAV!$O$5:$O$50,D2_WAV!$A$5:$A$50,G$2,D2_WAV!$D$5:$D$50,"&gt;2015",D2_WAV!$D$5:$D$50,"&lt;="&amp;A_Stammdaten!$B$12)</f>
        <v>0</v>
      </c>
      <c r="H12" s="65">
        <f>SUMIFS(D2_WAV!$O$5:$O$50,D2_WAV!$A$5:$A$50,H$2,D2_WAV!$D$5:$D$50,"&gt;2015",D2_WAV!$D$5:$D$50,"&lt;="&amp;A_Stammdaten!$B$12)</f>
        <v>0</v>
      </c>
      <c r="I12" s="65">
        <f>SUMIFS(D2_WAV!$O$5:$O$50,D2_WAV!$A$5:$A$50,I$2,D2_WAV!$D$5:$D$50,"&gt;2015",D2_WAV!$D$5:$D$50,"&lt;="&amp;A_Stammdaten!$B$12)</f>
        <v>0</v>
      </c>
      <c r="J12" s="65">
        <f>SUMIFS(D2_WAV!$O$5:$O$50,D2_WAV!$A$5:$A$50,J$2,D2_WAV!$D$5:$D$50,"&gt;2015",D2_WAV!$D$5:$D$50,"&lt;="&amp;A_Stammdaten!$B$12)</f>
        <v>0</v>
      </c>
      <c r="K12" s="65">
        <f>SUMIFS(D2_WAV!$O$5:$O$50,D2_WAV!$A$5:$A$50,K$2,D2_WAV!$D$5:$D$50,"&gt;2015",D2_WAV!$D$5:$D$50,"&lt;="&amp;A_Stammdaten!$B$12)</f>
        <v>0</v>
      </c>
      <c r="L12" s="65">
        <f>SUMIFS(D2_WAV!$O$5:$O$50,D2_WAV!$A$5:$A$50,L$2,D2_WAV!$D$5:$D$50,"&gt;2015",D2_WAV!$D$5:$D$50,"&lt;="&amp;A_Stammdaten!$B$12)</f>
        <v>0</v>
      </c>
      <c r="M12" s="65">
        <f>SUMIFS(D2_WAV!$O$5:$O$50,D2_WAV!$A$5:$A$50,M$2,D2_WAV!$D$5:$D$50,"&gt;2015",D2_WAV!$D$5:$D$50,"&lt;="&amp;A_Stammdaten!$B$12)</f>
        <v>0</v>
      </c>
      <c r="N12" s="65">
        <f>SUMIFS(D2_WAV!$O$5:$O$50,D2_WAV!$A$5:$A$50,N$2,D2_WAV!$D$5:$D$50,"&gt;2015",D2_WAV!$D$5:$D$50,"&lt;="&amp;A_Stammdaten!$B$12)</f>
        <v>0</v>
      </c>
      <c r="O12" s="65">
        <f>SUMIFS(D2_WAV!$O$5:$O$50,D2_WAV!$A$5:$A$50,O$2,D2_WAV!$D$5:$D$50,"&gt;2015",D2_WAV!$D$5:$D$50,"&lt;="&amp;A_Stammdaten!$B$12)</f>
        <v>0</v>
      </c>
      <c r="P12" s="65">
        <f>SUMIFS(D2_WAV!$O$5:$O$50,D2_WAV!$A$5:$A$50,P$2,D2_WAV!$D$5:$D$50,"&gt;2015",D2_WAV!$D$5:$D$50,"&lt;="&amp;A_Stammdaten!$B$12)</f>
        <v>0</v>
      </c>
    </row>
    <row r="13" spans="1:16" x14ac:dyDescent="0.25">
      <c r="A13" s="69"/>
      <c r="B13" s="75"/>
      <c r="C13" s="72" t="s">
        <v>137</v>
      </c>
      <c r="D13" s="68">
        <f>SUM(E13:P13)</f>
        <v>0</v>
      </c>
      <c r="E13" s="65">
        <f>SUMIFS(D1_BKZ_NAKB!$K$5:$K$20,D1_BKZ_NAKB!$A$5:$A$20,E2)</f>
        <v>0</v>
      </c>
      <c r="F13" s="65">
        <f>SUMIFS(D1_BKZ_NAKB!$K$5:$K$20,D1_BKZ_NAKB!$A$5:$A$20,F2)</f>
        <v>0</v>
      </c>
      <c r="G13" s="65">
        <f>SUMIFS(D1_BKZ_NAKB!$K$5:$K$20,D1_BKZ_NAKB!$A$5:$A$20,G2)</f>
        <v>0</v>
      </c>
      <c r="H13" s="65">
        <f>SUMIFS(D1_BKZ_NAKB!$K$5:$K$20,D1_BKZ_NAKB!$A$5:$A$20,H2)</f>
        <v>0</v>
      </c>
      <c r="I13" s="65">
        <f>SUMIFS(D1_BKZ_NAKB!$K$5:$K$20,D1_BKZ_NAKB!$A$5:$A$20,I2)</f>
        <v>0</v>
      </c>
      <c r="J13" s="65">
        <f>SUMIFS(D1_BKZ_NAKB!$K$5:$K$20,D1_BKZ_NAKB!$A$5:$A$20,J2)</f>
        <v>0</v>
      </c>
      <c r="K13" s="65">
        <f>SUMIFS(D1_BKZ_NAKB!$K$5:$K$20,D1_BKZ_NAKB!$A$5:$A$20,K2)</f>
        <v>0</v>
      </c>
      <c r="L13" s="65">
        <f>SUMIFS(D1_BKZ_NAKB!$K$5:$K$20,D1_BKZ_NAKB!$A$5:$A$20,L2)</f>
        <v>0</v>
      </c>
      <c r="M13" s="65">
        <f>SUMIFS(D1_BKZ_NAKB!$K$5:$K$20,D1_BKZ_NAKB!$A$5:$A$20,M2)</f>
        <v>0</v>
      </c>
      <c r="N13" s="65">
        <f>SUMIFS(D1_BKZ_NAKB!$K$5:$K$20,D1_BKZ_NAKB!$A$5:$A$20,N2)</f>
        <v>0</v>
      </c>
      <c r="O13" s="65">
        <f>SUMIFS(D1_BKZ_NAKB!$K$5:$K$20,D1_BKZ_NAKB!$A$5:$A$20,O2)</f>
        <v>0</v>
      </c>
      <c r="P13" s="65">
        <f>SUMIFS(D1_BKZ_NAKB!$K$5:$K$20,D1_BKZ_NAKB!$A$5:$A$20,P2)</f>
        <v>0</v>
      </c>
    </row>
    <row r="14" spans="1:16" x14ac:dyDescent="0.25">
      <c r="A14" s="69" t="s">
        <v>146</v>
      </c>
      <c r="B14" s="75" t="s">
        <v>130</v>
      </c>
      <c r="C14" s="72"/>
      <c r="D14" s="71">
        <f>SUM(E14:P14)</f>
        <v>0</v>
      </c>
      <c r="E14" s="66">
        <f>AVERAGE(SUM(E7:E8,-E9),SUM(E11:E12,-E13))</f>
        <v>0</v>
      </c>
      <c r="F14" s="66">
        <f t="shared" ref="F14:P14" si="3">AVERAGE(SUM(F7:F8,-F9),SUM(F11:F12,-F13))</f>
        <v>0</v>
      </c>
      <c r="G14" s="66">
        <f t="shared" si="3"/>
        <v>0</v>
      </c>
      <c r="H14" s="66">
        <f t="shared" si="3"/>
        <v>0</v>
      </c>
      <c r="I14" s="66">
        <f t="shared" si="3"/>
        <v>0</v>
      </c>
      <c r="J14" s="66">
        <f t="shared" si="3"/>
        <v>0</v>
      </c>
      <c r="K14" s="66">
        <f t="shared" si="3"/>
        <v>0</v>
      </c>
      <c r="L14" s="66">
        <f t="shared" si="3"/>
        <v>0</v>
      </c>
      <c r="M14" s="66">
        <f t="shared" si="3"/>
        <v>0</v>
      </c>
      <c r="N14" s="66">
        <f t="shared" si="3"/>
        <v>0</v>
      </c>
      <c r="O14" s="66">
        <f t="shared" si="3"/>
        <v>0</v>
      </c>
      <c r="P14" s="66">
        <f t="shared" si="3"/>
        <v>0</v>
      </c>
    </row>
    <row r="15" spans="1:16" s="62" customFormat="1" ht="15.75" x14ac:dyDescent="0.25">
      <c r="A15" s="73" t="s">
        <v>6</v>
      </c>
      <c r="B15" s="77" t="s">
        <v>142</v>
      </c>
      <c r="C15" s="74"/>
      <c r="D15" s="88">
        <f>D14*Listen!$G$4</f>
        <v>0</v>
      </c>
      <c r="E15" s="88">
        <f>E14*Listen!$G$4</f>
        <v>0</v>
      </c>
      <c r="F15" s="88">
        <f>F14*Listen!$G$4</f>
        <v>0</v>
      </c>
      <c r="G15" s="88">
        <f>G14*Listen!$G$4</f>
        <v>0</v>
      </c>
      <c r="H15" s="88">
        <f>H14*Listen!$G$4</f>
        <v>0</v>
      </c>
      <c r="I15" s="88">
        <f>I14*Listen!$G$4</f>
        <v>0</v>
      </c>
      <c r="J15" s="88">
        <f>J14*Listen!$G$4</f>
        <v>0</v>
      </c>
      <c r="K15" s="88">
        <f>K14*Listen!$G$4</f>
        <v>0</v>
      </c>
      <c r="L15" s="88">
        <f>L14*Listen!$G$4</f>
        <v>0</v>
      </c>
      <c r="M15" s="88">
        <f>M14*Listen!$G$4</f>
        <v>0</v>
      </c>
      <c r="N15" s="88">
        <f>N14*Listen!$G$4</f>
        <v>0</v>
      </c>
      <c r="O15" s="88">
        <f>O14*Listen!$G$4</f>
        <v>0</v>
      </c>
      <c r="P15" s="88">
        <f>P14*Listen!$G$4</f>
        <v>0</v>
      </c>
    </row>
    <row r="16" spans="1:16" s="62" customFormat="1" ht="15.75" x14ac:dyDescent="0.25">
      <c r="A16" s="73" t="s">
        <v>7</v>
      </c>
      <c r="B16" s="77" t="s">
        <v>125</v>
      </c>
      <c r="C16" s="74"/>
      <c r="D16" s="89">
        <f>SUM(E16:P16)</f>
        <v>0</v>
      </c>
      <c r="E16" s="89">
        <f>E14*0.4*Listen!$G$2*0.035*A_Stammdaten!D16</f>
        <v>0</v>
      </c>
      <c r="F16" s="89">
        <f>F14*0.4*Listen!$G$2*0.035*A_Stammdaten!D17</f>
        <v>0</v>
      </c>
      <c r="G16" s="89">
        <f>G14*0.4*Listen!$G$2*0.035*A_Stammdaten!D18</f>
        <v>0</v>
      </c>
      <c r="H16" s="89">
        <f>H14*0.4*Listen!$G$2*0.035*A_Stammdaten!D19</f>
        <v>0</v>
      </c>
      <c r="I16" s="89">
        <f>I14*0.4*Listen!$G$2*0.035*A_Stammdaten!D20</f>
        <v>0</v>
      </c>
      <c r="J16" s="89">
        <f>J14*0.4*Listen!$G$2*0.035*A_Stammdaten!D21</f>
        <v>0</v>
      </c>
      <c r="K16" s="89">
        <f>K14*0.4*Listen!$G$2*0.035*A_Stammdaten!D22</f>
        <v>0</v>
      </c>
      <c r="L16" s="89">
        <f>L14*0.4*Listen!$G$2*0.035*A_Stammdaten!D23</f>
        <v>0</v>
      </c>
      <c r="M16" s="89">
        <f>M14*0.4*Listen!$G$2*0.035*A_Stammdaten!D24</f>
        <v>0</v>
      </c>
      <c r="N16" s="89">
        <f>N14*0.4*Listen!$G$2*0.035*A_Stammdaten!D25</f>
        <v>0</v>
      </c>
      <c r="O16" s="89">
        <f>O14*0.4*Listen!$G$2*0.035*A_Stammdaten!D26</f>
        <v>0</v>
      </c>
      <c r="P16" s="89">
        <f>P14*0.4*Listen!$G$2*0.035*A_Stammdaten!D27</f>
        <v>0</v>
      </c>
    </row>
    <row r="17" spans="1:16" s="62" customFormat="1" ht="16.5" thickBot="1" x14ac:dyDescent="0.3">
      <c r="A17" s="78" t="s">
        <v>143</v>
      </c>
      <c r="B17" s="78" t="s">
        <v>126</v>
      </c>
      <c r="C17" s="79"/>
      <c r="D17" s="90">
        <f t="shared" ref="D17:P17" si="4">SUM(D3,D15:D16)</f>
        <v>0</v>
      </c>
      <c r="E17" s="90">
        <f t="shared" si="4"/>
        <v>0</v>
      </c>
      <c r="F17" s="90">
        <f t="shared" si="4"/>
        <v>0</v>
      </c>
      <c r="G17" s="90">
        <f t="shared" si="4"/>
        <v>0</v>
      </c>
      <c r="H17" s="90">
        <f t="shared" si="4"/>
        <v>0</v>
      </c>
      <c r="I17" s="90">
        <f t="shared" si="4"/>
        <v>0</v>
      </c>
      <c r="J17" s="90">
        <f t="shared" si="4"/>
        <v>0</v>
      </c>
      <c r="K17" s="90">
        <f t="shared" si="4"/>
        <v>0</v>
      </c>
      <c r="L17" s="90">
        <f t="shared" si="4"/>
        <v>0</v>
      </c>
      <c r="M17" s="90">
        <f t="shared" si="4"/>
        <v>0</v>
      </c>
      <c r="N17" s="90">
        <f t="shared" si="4"/>
        <v>0</v>
      </c>
      <c r="O17" s="90">
        <f t="shared" si="4"/>
        <v>0</v>
      </c>
      <c r="P17" s="90">
        <f t="shared" si="4"/>
        <v>0</v>
      </c>
    </row>
    <row r="18" spans="1:16" ht="15.75" thickTop="1" x14ac:dyDescent="0.25"/>
    <row r="25" spans="1:16" x14ac:dyDescent="0.25">
      <c r="I25" s="16"/>
    </row>
    <row r="26" spans="1:16" x14ac:dyDescent="0.25">
      <c r="I26" s="16"/>
    </row>
    <row r="27" spans="1:16" x14ac:dyDescent="0.25">
      <c r="I27" s="16"/>
    </row>
    <row r="28" spans="1:16" x14ac:dyDescent="0.25">
      <c r="I28" s="16"/>
    </row>
    <row r="29" spans="1:16" x14ac:dyDescent="0.25">
      <c r="I29" s="16"/>
    </row>
    <row r="30" spans="1:16" x14ac:dyDescent="0.25">
      <c r="I30" s="16"/>
    </row>
  </sheetData>
  <pageMargins left="0.46" right="0.6" top="0.78740157480314965" bottom="0.78740157480314965" header="0.31496062992125984" footer="0.31496062992125984"/>
  <pageSetup paperSize="9" scale="93" fitToWidth="2" orientation="landscape" r:id="rId1"/>
  <headerFooter>
    <oddFooter>&amp;L&amp;D&amp;C&amp;P/&amp;N&amp;R&amp;A&amp;F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0.39997558519241921"/>
    <pageSetUpPr fitToPage="1"/>
  </sheetPr>
  <dimension ref="A1:AL150"/>
  <sheetViews>
    <sheetView zoomScaleNormal="100" workbookViewId="0">
      <pane ySplit="4" topLeftCell="A5" activePane="bottomLeft" state="frozen"/>
      <selection pane="bottomLeft"/>
    </sheetView>
  </sheetViews>
  <sheetFormatPr baseColWidth="10" defaultColWidth="9.140625" defaultRowHeight="15" x14ac:dyDescent="0.25"/>
  <cols>
    <col min="1" max="1" width="9.140625" style="16"/>
    <col min="2" max="2" width="49.42578125" style="16" customWidth="1"/>
    <col min="3" max="3" width="14.5703125" style="36" customWidth="1"/>
    <col min="4" max="4" width="17.28515625" style="16" customWidth="1"/>
    <col min="5" max="7" width="19.42578125" style="16" customWidth="1"/>
    <col min="8" max="14" width="17.28515625" style="16" customWidth="1"/>
    <col min="15" max="15" width="25.140625" style="16" customWidth="1"/>
    <col min="16" max="16" width="17.28515625" style="16" customWidth="1"/>
    <col min="17" max="18" width="10.7109375" style="16" customWidth="1"/>
    <col min="19" max="25" width="6.28515625" style="16" customWidth="1"/>
    <col min="26" max="26" width="13.85546875" style="16" customWidth="1"/>
    <col min="27" max="27" width="16.42578125" style="16" customWidth="1"/>
    <col min="28" max="28" width="13.42578125" style="16" customWidth="1"/>
    <col min="29" max="29" width="10.42578125" style="16" customWidth="1"/>
    <col min="30" max="30" width="11.5703125" style="16" customWidth="1"/>
    <col min="31" max="31" width="9.140625" style="16" customWidth="1"/>
    <col min="32" max="32" width="9.28515625" style="16" customWidth="1"/>
    <col min="33" max="33" width="10.140625" style="16" customWidth="1"/>
    <col min="34" max="34" width="10.42578125" style="16" customWidth="1"/>
    <col min="35" max="35" width="9.42578125" style="16" customWidth="1"/>
    <col min="36" max="36" width="6.28515625" style="16" customWidth="1"/>
    <col min="37" max="37" width="16.42578125" style="16" customWidth="1"/>
    <col min="38" max="38" width="23.28515625" style="16" customWidth="1"/>
    <col min="39" max="39" width="16.85546875" style="16" customWidth="1"/>
    <col min="40" max="16384" width="9.140625" style="16"/>
  </cols>
  <sheetData>
    <row r="1" spans="1:38" ht="18.75" x14ac:dyDescent="0.3">
      <c r="A1" s="25" t="s">
        <v>65</v>
      </c>
      <c r="C1" s="16"/>
      <c r="X1" s="25"/>
    </row>
    <row r="2" spans="1:38" x14ac:dyDescent="0.25">
      <c r="A2" s="10" t="s">
        <v>66</v>
      </c>
      <c r="B2" s="10" t="s">
        <v>67</v>
      </c>
      <c r="C2" s="9" t="s">
        <v>68</v>
      </c>
      <c r="D2" s="10" t="s">
        <v>69</v>
      </c>
      <c r="E2" s="10" t="s">
        <v>70</v>
      </c>
      <c r="F2" s="10" t="s">
        <v>71</v>
      </c>
      <c r="G2" s="10" t="s">
        <v>72</v>
      </c>
      <c r="H2" s="10" t="s">
        <v>73</v>
      </c>
      <c r="I2" s="9" t="s">
        <v>74</v>
      </c>
      <c r="J2" s="9" t="s">
        <v>75</v>
      </c>
      <c r="K2" s="9" t="s">
        <v>76</v>
      </c>
      <c r="L2" s="9" t="s">
        <v>77</v>
      </c>
      <c r="M2" s="9" t="s">
        <v>78</v>
      </c>
      <c r="N2" s="9" t="s">
        <v>79</v>
      </c>
      <c r="O2" s="10" t="s">
        <v>80</v>
      </c>
      <c r="P2" s="10" t="s">
        <v>81</v>
      </c>
      <c r="Q2" s="10" t="s">
        <v>82</v>
      </c>
      <c r="R2" s="10" t="s">
        <v>83</v>
      </c>
      <c r="S2" s="10" t="s">
        <v>84</v>
      </c>
      <c r="T2" s="10" t="s">
        <v>85</v>
      </c>
      <c r="U2" s="10" t="s">
        <v>86</v>
      </c>
      <c r="V2" s="10" t="s">
        <v>87</v>
      </c>
      <c r="W2" s="10" t="s">
        <v>149</v>
      </c>
      <c r="X2" s="10" t="s">
        <v>88</v>
      </c>
      <c r="Y2" s="10" t="s">
        <v>89</v>
      </c>
      <c r="Z2" s="10" t="s">
        <v>90</v>
      </c>
      <c r="AA2" s="10" t="s">
        <v>91</v>
      </c>
      <c r="AB2" s="10" t="s">
        <v>92</v>
      </c>
      <c r="AC2" s="10" t="s">
        <v>93</v>
      </c>
      <c r="AD2" s="10" t="s">
        <v>94</v>
      </c>
      <c r="AE2" s="10" t="s">
        <v>95</v>
      </c>
      <c r="AF2" s="10" t="s">
        <v>96</v>
      </c>
      <c r="AG2" s="10" t="s">
        <v>97</v>
      </c>
      <c r="AH2" s="10" t="s">
        <v>98</v>
      </c>
      <c r="AI2" s="10" t="s">
        <v>99</v>
      </c>
    </row>
    <row r="3" spans="1:38" ht="18.75" x14ac:dyDescent="0.3">
      <c r="A3" s="26" t="s">
        <v>64</v>
      </c>
      <c r="B3" s="27"/>
      <c r="C3" s="28"/>
      <c r="D3" s="26" t="s">
        <v>163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29" t="s">
        <v>18</v>
      </c>
      <c r="R3" s="30"/>
      <c r="S3" s="30"/>
      <c r="T3" s="30"/>
      <c r="U3" s="30"/>
      <c r="V3" s="30"/>
      <c r="W3" s="30"/>
      <c r="X3" s="30"/>
      <c r="Y3" s="60"/>
      <c r="Z3" s="29" t="s">
        <v>135</v>
      </c>
      <c r="AA3" s="30"/>
      <c r="AB3" s="60"/>
      <c r="AC3" s="29" t="s">
        <v>127</v>
      </c>
      <c r="AD3" s="30"/>
      <c r="AE3" s="30"/>
      <c r="AF3" s="30"/>
      <c r="AG3" s="30"/>
      <c r="AH3" s="30"/>
      <c r="AI3" s="60"/>
    </row>
    <row r="4" spans="1:38" s="33" customFormat="1" ht="75" x14ac:dyDescent="0.25">
      <c r="A4" s="31" t="s">
        <v>63</v>
      </c>
      <c r="B4" s="31" t="s">
        <v>14</v>
      </c>
      <c r="C4" s="31" t="s">
        <v>118</v>
      </c>
      <c r="D4" s="2" t="s">
        <v>151</v>
      </c>
      <c r="E4" s="2" t="s">
        <v>166</v>
      </c>
      <c r="F4" s="2" t="s">
        <v>167</v>
      </c>
      <c r="G4" s="2" t="s">
        <v>168</v>
      </c>
      <c r="H4" s="2" t="s">
        <v>134</v>
      </c>
      <c r="I4" s="56" t="s">
        <v>122</v>
      </c>
      <c r="J4" s="56" t="s">
        <v>15</v>
      </c>
      <c r="K4" s="56" t="s">
        <v>9</v>
      </c>
      <c r="L4" s="2" t="str">
        <f>"(Erwartete) historische AK/HK zum Stand 31.12."&amp;A_Stammdaten!B12</f>
        <v>(Erwartete) historische AK/HK zum Stand 31.12.2020</v>
      </c>
      <c r="M4" s="2" t="s">
        <v>121</v>
      </c>
      <c r="N4" s="2" t="s">
        <v>120</v>
      </c>
      <c r="O4" s="57" t="str">
        <f>"(Erwartete) historische AK/HK zum Stand 31.12."&amp;A_Stammdaten!B12&amp;"  bereinigt um Investitionsmaßnahmen und Biogaskosten"</f>
        <v>(Erwartete) historische AK/HK zum Stand 31.12.2020  bereinigt um Investitionsmaßnahmen und Biogaskosten</v>
      </c>
      <c r="P4" s="2" t="s">
        <v>173</v>
      </c>
      <c r="Q4" s="24" t="s">
        <v>123</v>
      </c>
      <c r="R4" s="24" t="s">
        <v>172</v>
      </c>
      <c r="S4" s="1">
        <v>2016</v>
      </c>
      <c r="T4" s="1">
        <v>2017</v>
      </c>
      <c r="U4" s="1">
        <v>2018</v>
      </c>
      <c r="V4" s="1">
        <v>2019</v>
      </c>
      <c r="W4" s="1">
        <v>2020</v>
      </c>
      <c r="X4" s="1">
        <v>2021</v>
      </c>
      <c r="Y4" s="1">
        <v>2022</v>
      </c>
      <c r="Z4" s="1" t="str">
        <f>"Restwert zum 01.01."&amp;A_Stammdaten!B12</f>
        <v>Restwert zum 01.01.2020</v>
      </c>
      <c r="AA4" s="1" t="str">
        <f>"Abschreibungen "&amp;A_Stammdaten!B12</f>
        <v>Abschreibungen 2020</v>
      </c>
      <c r="AB4" s="1" t="str">
        <f>"Restwert zum 31.12."&amp;A_Stammdaten!B12</f>
        <v>Restwert zum 31.12.2020</v>
      </c>
      <c r="AC4" s="1">
        <v>2016</v>
      </c>
      <c r="AD4" s="1">
        <v>2017</v>
      </c>
      <c r="AE4" s="1">
        <v>2018</v>
      </c>
      <c r="AF4" s="1">
        <v>2019</v>
      </c>
      <c r="AG4" s="1">
        <v>2020</v>
      </c>
      <c r="AH4" s="1">
        <v>2021</v>
      </c>
      <c r="AI4" s="1">
        <v>2022</v>
      </c>
      <c r="AJ4" s="32"/>
    </row>
    <row r="5" spans="1:38" s="35" customFormat="1" x14ac:dyDescent="0.25">
      <c r="A5" s="18"/>
      <c r="B5" s="18"/>
      <c r="C5" s="37"/>
      <c r="D5" s="18"/>
      <c r="E5" s="18"/>
      <c r="F5" s="18"/>
      <c r="G5" s="18"/>
      <c r="H5" s="18"/>
      <c r="I5" s="18"/>
      <c r="J5" s="18"/>
      <c r="K5" s="18"/>
      <c r="L5" s="91">
        <f>SUM(D5,E5,G5,H5,J5)-SUM(F5,I5,K5)</f>
        <v>0</v>
      </c>
      <c r="M5" s="18"/>
      <c r="N5" s="18"/>
      <c r="O5" s="91">
        <f>L5-M5-N5</f>
        <v>0</v>
      </c>
      <c r="P5" s="18"/>
      <c r="Q5" s="92">
        <f>IF(ISBLANK($B5),0,VLOOKUP($B5,Listen!$A$2:$C$44,2,FALSE))</f>
        <v>0</v>
      </c>
      <c r="R5" s="92">
        <f>IF(ISBLANK($B5),0,VLOOKUP($B5,Listen!$A$2:$C$44,3,FALSE))</f>
        <v>0</v>
      </c>
      <c r="S5" s="59">
        <f t="shared" ref="S5:Y14" si="0">$Q5</f>
        <v>0</v>
      </c>
      <c r="T5" s="59">
        <f t="shared" si="0"/>
        <v>0</v>
      </c>
      <c r="U5" s="59">
        <f t="shared" si="0"/>
        <v>0</v>
      </c>
      <c r="V5" s="59">
        <f t="shared" si="0"/>
        <v>0</v>
      </c>
      <c r="W5" s="59">
        <f t="shared" si="0"/>
        <v>0</v>
      </c>
      <c r="X5" s="59">
        <f t="shared" si="0"/>
        <v>0</v>
      </c>
      <c r="Y5" s="59">
        <f t="shared" si="0"/>
        <v>0</v>
      </c>
      <c r="Z5" s="96">
        <f>AB5+AA5</f>
        <v>0</v>
      </c>
      <c r="AA5" s="96">
        <f>IF(C5=A_Stammdaten!$B$12,D_SAV!$O5-D_SAV!$AB5,HLOOKUP(A_Stammdaten!$B$12-1,$AC$4:$AI$150,ROW(C5)-3,FALSE)-$AB5)</f>
        <v>0</v>
      </c>
      <c r="AB5" s="96">
        <f>HLOOKUP(A_Stammdaten!$B$12,$AC$4:$AI$150,ROW(C5)-3,FALSE)</f>
        <v>0</v>
      </c>
      <c r="AC5" s="96">
        <f t="shared" ref="AC5:AC68" si="1">IF(OR($C5=0,$O5=0),0,IF($C5&lt;=AC$4,$O5-$O5/S5*(AC$4-$C5+1),0))</f>
        <v>0</v>
      </c>
      <c r="AD5" s="96">
        <f t="shared" ref="AD5:AD68" si="2">IF(OR($C5=0,$O5=0,T5-(AD$4-$C5)=0),0,IF($C5&lt;AD$4,AC5-AC5/(T5-(AD$4-$C5)),IF($C5=AD$4,$O5-$O5/T5,0)))</f>
        <v>0</v>
      </c>
      <c r="AE5" s="96">
        <f t="shared" ref="AE5:AE68" si="3">IF(OR($C5=0,$O5=0,U5-(AE$4-$C5)=0),0,IF($C5&lt;AE$4,AD5-AD5/(U5-(AE$4-$C5)),IF($C5=AE$4,$O5-$O5/U5,0)))</f>
        <v>0</v>
      </c>
      <c r="AF5" s="96">
        <f t="shared" ref="AF5:AF68" si="4">IF(OR($C5=0,$O5=0,V5-(AF$4-$C5)=0),0,IF($C5&lt;AF$4,AE5-AE5/(V5-(AF$4-$C5)),IF($C5=AF$4,$O5-$O5/V5,0)))</f>
        <v>0</v>
      </c>
      <c r="AG5" s="96">
        <f t="shared" ref="AG5:AG68" si="5">IF(OR($C5=0,$O5=0,W5-(AG$4-$C5)=0),0,IF($C5&lt;AG$4,AF5-AF5/(W5-(AG$4-$C5)),IF($C5=AG$4,$O5-$O5/W5,0)))</f>
        <v>0</v>
      </c>
      <c r="AH5" s="96">
        <f t="shared" ref="AH5:AH68" si="6">IF(OR($C5=0,$O5=0,X5-(AH$4-$C5)=0),0,IF($C5&lt;AH$4,AG5-AG5/(X5-(AH$4-$C5)),IF($C5=AH$4,$O5-$O5/X5,0)))</f>
        <v>0</v>
      </c>
      <c r="AI5" s="96">
        <f t="shared" ref="AI5:AI68" si="7">IF(OR($C5=0,$O5=0,Y5-(AI$4-$C5)=0),0,IF($C5&lt;AI$4,AH5-AH5/(Y5-(AI$4-$C5)),IF($C5=AI$4,$O5-$O5/Y5,0)))</f>
        <v>0</v>
      </c>
      <c r="AJ5" s="34"/>
      <c r="AL5" s="58"/>
    </row>
    <row r="6" spans="1:38" s="35" customFormat="1" x14ac:dyDescent="0.25">
      <c r="A6" s="18"/>
      <c r="B6" s="18"/>
      <c r="C6" s="37"/>
      <c r="D6" s="18"/>
      <c r="E6" s="18"/>
      <c r="F6" s="18"/>
      <c r="G6" s="18"/>
      <c r="H6" s="18"/>
      <c r="I6" s="18"/>
      <c r="J6" s="18"/>
      <c r="K6" s="18"/>
      <c r="L6" s="91">
        <f t="shared" ref="L6:L69" si="8">SUM(D6,E6,G6,H6,J6)-SUM(F6,I6,K6)</f>
        <v>0</v>
      </c>
      <c r="M6" s="18"/>
      <c r="N6" s="18"/>
      <c r="O6" s="91">
        <f t="shared" ref="O6:O69" si="9">L6-M6-N6</f>
        <v>0</v>
      </c>
      <c r="P6" s="18"/>
      <c r="Q6" s="92">
        <f>IF(ISBLANK($B6),0,VLOOKUP($B6,Listen!$A$2:$C$44,2,FALSE))</f>
        <v>0</v>
      </c>
      <c r="R6" s="92">
        <f>IF(ISBLANK($B6),0,VLOOKUP($B6,Listen!$A$2:$C$44,3,FALSE))</f>
        <v>0</v>
      </c>
      <c r="S6" s="59">
        <f t="shared" si="0"/>
        <v>0</v>
      </c>
      <c r="T6" s="59">
        <f t="shared" si="0"/>
        <v>0</v>
      </c>
      <c r="U6" s="59">
        <f t="shared" si="0"/>
        <v>0</v>
      </c>
      <c r="V6" s="59">
        <f t="shared" si="0"/>
        <v>0</v>
      </c>
      <c r="W6" s="59">
        <f t="shared" si="0"/>
        <v>0</v>
      </c>
      <c r="X6" s="59">
        <f t="shared" si="0"/>
        <v>0</v>
      </c>
      <c r="Y6" s="59">
        <f t="shared" si="0"/>
        <v>0</v>
      </c>
      <c r="Z6" s="96">
        <f t="shared" ref="Z6:Z34" si="10">AB6+AA6</f>
        <v>0</v>
      </c>
      <c r="AA6" s="96">
        <f>IF(C6=A_Stammdaten!$B$12,D_SAV!$O6-D_SAV!$AB6,HLOOKUP(A_Stammdaten!$B$12-1,$AC$4:$AI$150,ROW(C6)-3,FALSE)-$AB6)</f>
        <v>0</v>
      </c>
      <c r="AB6" s="96">
        <f>HLOOKUP(A_Stammdaten!$B$12,$AC$4:$AI$150,ROW(C6)-3,FALSE)</f>
        <v>0</v>
      </c>
      <c r="AC6" s="96">
        <f t="shared" si="1"/>
        <v>0</v>
      </c>
      <c r="AD6" s="96">
        <f t="shared" si="2"/>
        <v>0</v>
      </c>
      <c r="AE6" s="96">
        <f t="shared" si="3"/>
        <v>0</v>
      </c>
      <c r="AF6" s="96">
        <f t="shared" si="4"/>
        <v>0</v>
      </c>
      <c r="AG6" s="96">
        <f t="shared" si="5"/>
        <v>0</v>
      </c>
      <c r="AH6" s="96">
        <f t="shared" si="6"/>
        <v>0</v>
      </c>
      <c r="AI6" s="96">
        <f t="shared" si="7"/>
        <v>0</v>
      </c>
      <c r="AJ6" s="34"/>
    </row>
    <row r="7" spans="1:38" s="35" customFormat="1" x14ac:dyDescent="0.25">
      <c r="A7" s="18"/>
      <c r="B7" s="18"/>
      <c r="C7" s="37"/>
      <c r="D7" s="18"/>
      <c r="E7" s="18"/>
      <c r="F7" s="18"/>
      <c r="G7" s="18"/>
      <c r="H7" s="18"/>
      <c r="I7" s="18"/>
      <c r="J7" s="18"/>
      <c r="K7" s="18"/>
      <c r="L7" s="91">
        <f t="shared" si="8"/>
        <v>0</v>
      </c>
      <c r="M7" s="18"/>
      <c r="N7" s="18"/>
      <c r="O7" s="91">
        <f t="shared" si="9"/>
        <v>0</v>
      </c>
      <c r="P7" s="18"/>
      <c r="Q7" s="92">
        <f>IF(ISBLANK($B7),0,VLOOKUP($B7,Listen!$A$2:$C$44,2,FALSE))</f>
        <v>0</v>
      </c>
      <c r="R7" s="92">
        <f>IF(ISBLANK($B7),0,VLOOKUP($B7,Listen!$A$2:$C$44,3,FALSE))</f>
        <v>0</v>
      </c>
      <c r="S7" s="59">
        <f t="shared" si="0"/>
        <v>0</v>
      </c>
      <c r="T7" s="59">
        <f t="shared" si="0"/>
        <v>0</v>
      </c>
      <c r="U7" s="59">
        <f t="shared" si="0"/>
        <v>0</v>
      </c>
      <c r="V7" s="59">
        <f t="shared" si="0"/>
        <v>0</v>
      </c>
      <c r="W7" s="59">
        <f t="shared" si="0"/>
        <v>0</v>
      </c>
      <c r="X7" s="59">
        <f t="shared" si="0"/>
        <v>0</v>
      </c>
      <c r="Y7" s="59">
        <f t="shared" si="0"/>
        <v>0</v>
      </c>
      <c r="Z7" s="96">
        <f t="shared" si="10"/>
        <v>0</v>
      </c>
      <c r="AA7" s="96">
        <f>IF(C7=A_Stammdaten!$B$12,D_SAV!$O7-D_SAV!$AB7,HLOOKUP(A_Stammdaten!$B$12-1,$AC$4:$AI$150,ROW(C7)-3,FALSE)-$AB7)</f>
        <v>0</v>
      </c>
      <c r="AB7" s="96">
        <f>HLOOKUP(A_Stammdaten!$B$12,$AC$4:$AI$150,ROW(C7)-3,FALSE)</f>
        <v>0</v>
      </c>
      <c r="AC7" s="96">
        <f t="shared" si="1"/>
        <v>0</v>
      </c>
      <c r="AD7" s="96">
        <f t="shared" si="2"/>
        <v>0</v>
      </c>
      <c r="AE7" s="96">
        <f t="shared" si="3"/>
        <v>0</v>
      </c>
      <c r="AF7" s="96">
        <f t="shared" si="4"/>
        <v>0</v>
      </c>
      <c r="AG7" s="96">
        <f t="shared" si="5"/>
        <v>0</v>
      </c>
      <c r="AH7" s="96">
        <f t="shared" si="6"/>
        <v>0</v>
      </c>
      <c r="AI7" s="96">
        <f t="shared" si="7"/>
        <v>0</v>
      </c>
      <c r="AJ7" s="34"/>
    </row>
    <row r="8" spans="1:38" s="35" customFormat="1" x14ac:dyDescent="0.25">
      <c r="A8" s="18"/>
      <c r="B8" s="18"/>
      <c r="C8" s="37"/>
      <c r="D8" s="18"/>
      <c r="E8" s="18"/>
      <c r="F8" s="18"/>
      <c r="G8" s="18"/>
      <c r="H8" s="18"/>
      <c r="I8" s="18"/>
      <c r="J8" s="18"/>
      <c r="K8" s="18"/>
      <c r="L8" s="91">
        <f t="shared" si="8"/>
        <v>0</v>
      </c>
      <c r="M8" s="18"/>
      <c r="N8" s="18"/>
      <c r="O8" s="91">
        <f t="shared" si="9"/>
        <v>0</v>
      </c>
      <c r="P8" s="18"/>
      <c r="Q8" s="92">
        <f>IF(ISBLANK($B8),0,VLOOKUP($B8,Listen!$A$2:$C$44,2,FALSE))</f>
        <v>0</v>
      </c>
      <c r="R8" s="92">
        <f>IF(ISBLANK($B8),0,VLOOKUP($B8,Listen!$A$2:$C$44,3,FALSE))</f>
        <v>0</v>
      </c>
      <c r="S8" s="59">
        <f t="shared" si="0"/>
        <v>0</v>
      </c>
      <c r="T8" s="59">
        <f t="shared" si="0"/>
        <v>0</v>
      </c>
      <c r="U8" s="59">
        <f t="shared" si="0"/>
        <v>0</v>
      </c>
      <c r="V8" s="59">
        <f t="shared" si="0"/>
        <v>0</v>
      </c>
      <c r="W8" s="59">
        <f t="shared" si="0"/>
        <v>0</v>
      </c>
      <c r="X8" s="59">
        <f t="shared" si="0"/>
        <v>0</v>
      </c>
      <c r="Y8" s="59">
        <f t="shared" si="0"/>
        <v>0</v>
      </c>
      <c r="Z8" s="96">
        <f t="shared" si="10"/>
        <v>0</v>
      </c>
      <c r="AA8" s="96">
        <f>IF(C8=A_Stammdaten!$B$12,D_SAV!$O8-D_SAV!$AB8,HLOOKUP(A_Stammdaten!$B$12-1,$AC$4:$AI$150,ROW(C8)-3,FALSE)-$AB8)</f>
        <v>0</v>
      </c>
      <c r="AB8" s="96">
        <f>HLOOKUP(A_Stammdaten!$B$12,$AC$4:$AI$150,ROW(C8)-3,FALSE)</f>
        <v>0</v>
      </c>
      <c r="AC8" s="96">
        <f t="shared" si="1"/>
        <v>0</v>
      </c>
      <c r="AD8" s="96">
        <f t="shared" si="2"/>
        <v>0</v>
      </c>
      <c r="AE8" s="96">
        <f t="shared" si="3"/>
        <v>0</v>
      </c>
      <c r="AF8" s="96">
        <f t="shared" si="4"/>
        <v>0</v>
      </c>
      <c r="AG8" s="96">
        <f t="shared" si="5"/>
        <v>0</v>
      </c>
      <c r="AH8" s="96">
        <f t="shared" si="6"/>
        <v>0</v>
      </c>
      <c r="AI8" s="96">
        <f t="shared" si="7"/>
        <v>0</v>
      </c>
      <c r="AJ8" s="34"/>
    </row>
    <row r="9" spans="1:38" s="35" customFormat="1" x14ac:dyDescent="0.25">
      <c r="A9" s="18"/>
      <c r="B9" s="18"/>
      <c r="C9" s="37"/>
      <c r="D9" s="18"/>
      <c r="E9" s="18"/>
      <c r="F9" s="18"/>
      <c r="G9" s="18"/>
      <c r="H9" s="18"/>
      <c r="I9" s="18"/>
      <c r="J9" s="18"/>
      <c r="K9" s="18"/>
      <c r="L9" s="91">
        <f t="shared" si="8"/>
        <v>0</v>
      </c>
      <c r="M9" s="18"/>
      <c r="N9" s="18"/>
      <c r="O9" s="91">
        <f t="shared" si="9"/>
        <v>0</v>
      </c>
      <c r="P9" s="18"/>
      <c r="Q9" s="92">
        <f>IF(ISBLANK($B9),0,VLOOKUP($B9,Listen!$A$2:$C$44,2,FALSE))</f>
        <v>0</v>
      </c>
      <c r="R9" s="92">
        <f>IF(ISBLANK($B9),0,VLOOKUP($B9,Listen!$A$2:$C$44,3,FALSE))</f>
        <v>0</v>
      </c>
      <c r="S9" s="59">
        <f t="shared" si="0"/>
        <v>0</v>
      </c>
      <c r="T9" s="59">
        <f t="shared" si="0"/>
        <v>0</v>
      </c>
      <c r="U9" s="59">
        <f t="shared" si="0"/>
        <v>0</v>
      </c>
      <c r="V9" s="59">
        <f t="shared" si="0"/>
        <v>0</v>
      </c>
      <c r="W9" s="59">
        <f t="shared" si="0"/>
        <v>0</v>
      </c>
      <c r="X9" s="59">
        <f t="shared" si="0"/>
        <v>0</v>
      </c>
      <c r="Y9" s="59">
        <f t="shared" si="0"/>
        <v>0</v>
      </c>
      <c r="Z9" s="96">
        <f t="shared" si="10"/>
        <v>0</v>
      </c>
      <c r="AA9" s="96">
        <f>IF(C9=A_Stammdaten!$B$12,D_SAV!$O9-D_SAV!$AB9,HLOOKUP(A_Stammdaten!$B$12-1,$AC$4:$AI$150,ROW(C9)-3,FALSE)-$AB9)</f>
        <v>0</v>
      </c>
      <c r="AB9" s="96">
        <f>HLOOKUP(A_Stammdaten!$B$12,$AC$4:$AI$150,ROW(C9)-3,FALSE)</f>
        <v>0</v>
      </c>
      <c r="AC9" s="96">
        <f t="shared" si="1"/>
        <v>0</v>
      </c>
      <c r="AD9" s="96">
        <f t="shared" si="2"/>
        <v>0</v>
      </c>
      <c r="AE9" s="96">
        <f t="shared" si="3"/>
        <v>0</v>
      </c>
      <c r="AF9" s="96">
        <f t="shared" si="4"/>
        <v>0</v>
      </c>
      <c r="AG9" s="96">
        <f t="shared" si="5"/>
        <v>0</v>
      </c>
      <c r="AH9" s="96">
        <f t="shared" si="6"/>
        <v>0</v>
      </c>
      <c r="AI9" s="96">
        <f t="shared" si="7"/>
        <v>0</v>
      </c>
      <c r="AJ9" s="34"/>
    </row>
    <row r="10" spans="1:38" s="35" customFormat="1" x14ac:dyDescent="0.25">
      <c r="A10" s="18"/>
      <c r="B10" s="18"/>
      <c r="C10" s="37"/>
      <c r="D10" s="18"/>
      <c r="E10" s="18"/>
      <c r="F10" s="18"/>
      <c r="G10" s="18"/>
      <c r="H10" s="18"/>
      <c r="I10" s="18"/>
      <c r="J10" s="18"/>
      <c r="K10" s="18"/>
      <c r="L10" s="91">
        <f t="shared" si="8"/>
        <v>0</v>
      </c>
      <c r="M10" s="18"/>
      <c r="N10" s="18"/>
      <c r="O10" s="91">
        <f t="shared" si="9"/>
        <v>0</v>
      </c>
      <c r="P10" s="18"/>
      <c r="Q10" s="92">
        <f>IF(ISBLANK($B10),0,VLOOKUP($B10,Listen!$A$2:$C$44,2,FALSE))</f>
        <v>0</v>
      </c>
      <c r="R10" s="92">
        <f>IF(ISBLANK($B10),0,VLOOKUP($B10,Listen!$A$2:$C$44,3,FALSE))</f>
        <v>0</v>
      </c>
      <c r="S10" s="59">
        <f t="shared" si="0"/>
        <v>0</v>
      </c>
      <c r="T10" s="59">
        <f t="shared" si="0"/>
        <v>0</v>
      </c>
      <c r="U10" s="59">
        <f t="shared" si="0"/>
        <v>0</v>
      </c>
      <c r="V10" s="59">
        <f t="shared" si="0"/>
        <v>0</v>
      </c>
      <c r="W10" s="59">
        <f t="shared" si="0"/>
        <v>0</v>
      </c>
      <c r="X10" s="59">
        <f t="shared" si="0"/>
        <v>0</v>
      </c>
      <c r="Y10" s="59">
        <f t="shared" si="0"/>
        <v>0</v>
      </c>
      <c r="Z10" s="96">
        <f t="shared" si="10"/>
        <v>0</v>
      </c>
      <c r="AA10" s="96">
        <f>IF(C10=A_Stammdaten!$B$12,D_SAV!$O10-D_SAV!$AB10,HLOOKUP(A_Stammdaten!$B$12-1,$AC$4:$AI$150,ROW(C10)-3,FALSE)-$AB10)</f>
        <v>0</v>
      </c>
      <c r="AB10" s="96">
        <f>HLOOKUP(A_Stammdaten!$B$12,$AC$4:$AI$150,ROW(C10)-3,FALSE)</f>
        <v>0</v>
      </c>
      <c r="AC10" s="96">
        <f t="shared" si="1"/>
        <v>0</v>
      </c>
      <c r="AD10" s="96">
        <f t="shared" si="2"/>
        <v>0</v>
      </c>
      <c r="AE10" s="96">
        <f t="shared" si="3"/>
        <v>0</v>
      </c>
      <c r="AF10" s="96">
        <f t="shared" si="4"/>
        <v>0</v>
      </c>
      <c r="AG10" s="96">
        <f t="shared" si="5"/>
        <v>0</v>
      </c>
      <c r="AH10" s="96">
        <f t="shared" si="6"/>
        <v>0</v>
      </c>
      <c r="AI10" s="96">
        <f t="shared" si="7"/>
        <v>0</v>
      </c>
      <c r="AJ10" s="34"/>
    </row>
    <row r="11" spans="1:38" s="35" customFormat="1" x14ac:dyDescent="0.25">
      <c r="A11" s="18"/>
      <c r="B11" s="18"/>
      <c r="C11" s="37"/>
      <c r="D11" s="18"/>
      <c r="E11" s="18"/>
      <c r="F11" s="18"/>
      <c r="G11" s="18"/>
      <c r="H11" s="18"/>
      <c r="I11" s="18"/>
      <c r="J11" s="18"/>
      <c r="K11" s="18"/>
      <c r="L11" s="91">
        <f t="shared" si="8"/>
        <v>0</v>
      </c>
      <c r="M11" s="18"/>
      <c r="N11" s="18"/>
      <c r="O11" s="91">
        <f t="shared" si="9"/>
        <v>0</v>
      </c>
      <c r="P11" s="18"/>
      <c r="Q11" s="92">
        <f>IF(ISBLANK($B11),0,VLOOKUP($B11,Listen!$A$2:$C$44,2,FALSE))</f>
        <v>0</v>
      </c>
      <c r="R11" s="92">
        <f>IF(ISBLANK($B11),0,VLOOKUP($B11,Listen!$A$2:$C$44,3,FALSE))</f>
        <v>0</v>
      </c>
      <c r="S11" s="59">
        <f t="shared" si="0"/>
        <v>0</v>
      </c>
      <c r="T11" s="59">
        <f t="shared" si="0"/>
        <v>0</v>
      </c>
      <c r="U11" s="59">
        <f t="shared" si="0"/>
        <v>0</v>
      </c>
      <c r="V11" s="59">
        <f t="shared" si="0"/>
        <v>0</v>
      </c>
      <c r="W11" s="59">
        <f t="shared" si="0"/>
        <v>0</v>
      </c>
      <c r="X11" s="59">
        <f t="shared" si="0"/>
        <v>0</v>
      </c>
      <c r="Y11" s="59">
        <f t="shared" si="0"/>
        <v>0</v>
      </c>
      <c r="Z11" s="96">
        <f t="shared" si="10"/>
        <v>0</v>
      </c>
      <c r="AA11" s="96">
        <f>IF(C11=A_Stammdaten!$B$12,D_SAV!$O11-D_SAV!$AB11,HLOOKUP(A_Stammdaten!$B$12-1,$AC$4:$AI$150,ROW(C11)-3,FALSE)-$AB11)</f>
        <v>0</v>
      </c>
      <c r="AB11" s="96">
        <f>HLOOKUP(A_Stammdaten!$B$12,$AC$4:$AI$150,ROW(C11)-3,FALSE)</f>
        <v>0</v>
      </c>
      <c r="AC11" s="96">
        <f t="shared" si="1"/>
        <v>0</v>
      </c>
      <c r="AD11" s="96">
        <f t="shared" si="2"/>
        <v>0</v>
      </c>
      <c r="AE11" s="96">
        <f t="shared" si="3"/>
        <v>0</v>
      </c>
      <c r="AF11" s="96">
        <f t="shared" si="4"/>
        <v>0</v>
      </c>
      <c r="AG11" s="96">
        <f t="shared" si="5"/>
        <v>0</v>
      </c>
      <c r="AH11" s="96">
        <f t="shared" si="6"/>
        <v>0</v>
      </c>
      <c r="AI11" s="96">
        <f t="shared" si="7"/>
        <v>0</v>
      </c>
      <c r="AJ11" s="34"/>
    </row>
    <row r="12" spans="1:38" s="35" customFormat="1" x14ac:dyDescent="0.25">
      <c r="A12" s="18"/>
      <c r="B12" s="18"/>
      <c r="C12" s="37"/>
      <c r="D12" s="18"/>
      <c r="E12" s="18"/>
      <c r="F12" s="18"/>
      <c r="G12" s="18"/>
      <c r="H12" s="18"/>
      <c r="I12" s="18"/>
      <c r="J12" s="18"/>
      <c r="K12" s="18"/>
      <c r="L12" s="91">
        <f t="shared" si="8"/>
        <v>0</v>
      </c>
      <c r="M12" s="18"/>
      <c r="N12" s="18"/>
      <c r="O12" s="91">
        <f t="shared" si="9"/>
        <v>0</v>
      </c>
      <c r="P12" s="18"/>
      <c r="Q12" s="92">
        <f>IF(ISBLANK($B12),0,VLOOKUP($B12,Listen!$A$2:$C$44,2,FALSE))</f>
        <v>0</v>
      </c>
      <c r="R12" s="92">
        <f>IF(ISBLANK($B12),0,VLOOKUP($B12,Listen!$A$2:$C$44,3,FALSE))</f>
        <v>0</v>
      </c>
      <c r="S12" s="59">
        <f t="shared" si="0"/>
        <v>0</v>
      </c>
      <c r="T12" s="59">
        <f t="shared" si="0"/>
        <v>0</v>
      </c>
      <c r="U12" s="59">
        <f t="shared" si="0"/>
        <v>0</v>
      </c>
      <c r="V12" s="59">
        <f t="shared" si="0"/>
        <v>0</v>
      </c>
      <c r="W12" s="59">
        <f t="shared" si="0"/>
        <v>0</v>
      </c>
      <c r="X12" s="59">
        <f t="shared" si="0"/>
        <v>0</v>
      </c>
      <c r="Y12" s="59">
        <f t="shared" si="0"/>
        <v>0</v>
      </c>
      <c r="Z12" s="96">
        <f t="shared" si="10"/>
        <v>0</v>
      </c>
      <c r="AA12" s="96">
        <f>IF(C12=A_Stammdaten!$B$12,D_SAV!$O12-D_SAV!$AB12,HLOOKUP(A_Stammdaten!$B$12-1,$AC$4:$AI$150,ROW(C12)-3,FALSE)-$AB12)</f>
        <v>0</v>
      </c>
      <c r="AB12" s="96">
        <f>HLOOKUP(A_Stammdaten!$B$12,$AC$4:$AI$150,ROW(C12)-3,FALSE)</f>
        <v>0</v>
      </c>
      <c r="AC12" s="96">
        <f t="shared" si="1"/>
        <v>0</v>
      </c>
      <c r="AD12" s="96">
        <f t="shared" si="2"/>
        <v>0</v>
      </c>
      <c r="AE12" s="96">
        <f t="shared" si="3"/>
        <v>0</v>
      </c>
      <c r="AF12" s="96">
        <f t="shared" si="4"/>
        <v>0</v>
      </c>
      <c r="AG12" s="96">
        <f t="shared" si="5"/>
        <v>0</v>
      </c>
      <c r="AH12" s="96">
        <f t="shared" si="6"/>
        <v>0</v>
      </c>
      <c r="AI12" s="96">
        <f t="shared" si="7"/>
        <v>0</v>
      </c>
      <c r="AJ12" s="34"/>
    </row>
    <row r="13" spans="1:38" s="35" customFormat="1" x14ac:dyDescent="0.25">
      <c r="A13" s="18"/>
      <c r="B13" s="18"/>
      <c r="C13" s="37"/>
      <c r="D13" s="18"/>
      <c r="E13" s="18"/>
      <c r="F13" s="18"/>
      <c r="G13" s="18"/>
      <c r="H13" s="18"/>
      <c r="I13" s="18"/>
      <c r="J13" s="18"/>
      <c r="K13" s="18"/>
      <c r="L13" s="91">
        <f t="shared" si="8"/>
        <v>0</v>
      </c>
      <c r="M13" s="18"/>
      <c r="N13" s="18"/>
      <c r="O13" s="91">
        <f t="shared" si="9"/>
        <v>0</v>
      </c>
      <c r="P13" s="18"/>
      <c r="Q13" s="92">
        <f>IF(ISBLANK($B13),0,VLOOKUP($B13,Listen!$A$2:$C$44,2,FALSE))</f>
        <v>0</v>
      </c>
      <c r="R13" s="92">
        <f>IF(ISBLANK($B13),0,VLOOKUP($B13,Listen!$A$2:$C$44,3,FALSE))</f>
        <v>0</v>
      </c>
      <c r="S13" s="59">
        <f t="shared" si="0"/>
        <v>0</v>
      </c>
      <c r="T13" s="59">
        <f t="shared" si="0"/>
        <v>0</v>
      </c>
      <c r="U13" s="59">
        <f t="shared" si="0"/>
        <v>0</v>
      </c>
      <c r="V13" s="59">
        <f t="shared" si="0"/>
        <v>0</v>
      </c>
      <c r="W13" s="59">
        <f t="shared" si="0"/>
        <v>0</v>
      </c>
      <c r="X13" s="59">
        <f t="shared" si="0"/>
        <v>0</v>
      </c>
      <c r="Y13" s="59">
        <f t="shared" si="0"/>
        <v>0</v>
      </c>
      <c r="Z13" s="96">
        <f t="shared" si="10"/>
        <v>0</v>
      </c>
      <c r="AA13" s="96">
        <f>IF(C13=A_Stammdaten!$B$12,D_SAV!$O13-D_SAV!$AB13,HLOOKUP(A_Stammdaten!$B$12-1,$AC$4:$AI$150,ROW(C13)-3,FALSE)-$AB13)</f>
        <v>0</v>
      </c>
      <c r="AB13" s="96">
        <f>HLOOKUP(A_Stammdaten!$B$12,$AC$4:$AI$150,ROW(C13)-3,FALSE)</f>
        <v>0</v>
      </c>
      <c r="AC13" s="96">
        <f t="shared" si="1"/>
        <v>0</v>
      </c>
      <c r="AD13" s="96">
        <f t="shared" si="2"/>
        <v>0</v>
      </c>
      <c r="AE13" s="96">
        <f t="shared" si="3"/>
        <v>0</v>
      </c>
      <c r="AF13" s="96">
        <f t="shared" si="4"/>
        <v>0</v>
      </c>
      <c r="AG13" s="96">
        <f t="shared" si="5"/>
        <v>0</v>
      </c>
      <c r="AH13" s="96">
        <f t="shared" si="6"/>
        <v>0</v>
      </c>
      <c r="AI13" s="96">
        <f t="shared" si="7"/>
        <v>0</v>
      </c>
      <c r="AJ13" s="34"/>
    </row>
    <row r="14" spans="1:38" s="35" customFormat="1" x14ac:dyDescent="0.25">
      <c r="A14" s="18"/>
      <c r="B14" s="18"/>
      <c r="C14" s="37"/>
      <c r="D14" s="18"/>
      <c r="E14" s="18"/>
      <c r="F14" s="18"/>
      <c r="G14" s="18"/>
      <c r="H14" s="18"/>
      <c r="I14" s="18"/>
      <c r="J14" s="18"/>
      <c r="K14" s="18"/>
      <c r="L14" s="91">
        <f t="shared" si="8"/>
        <v>0</v>
      </c>
      <c r="M14" s="18"/>
      <c r="N14" s="18"/>
      <c r="O14" s="91">
        <f t="shared" si="9"/>
        <v>0</v>
      </c>
      <c r="P14" s="18"/>
      <c r="Q14" s="92">
        <f>IF(ISBLANK($B14),0,VLOOKUP($B14,Listen!$A$2:$C$44,2,FALSE))</f>
        <v>0</v>
      </c>
      <c r="R14" s="92">
        <f>IF(ISBLANK($B14),0,VLOOKUP($B14,Listen!$A$2:$C$44,3,FALSE))</f>
        <v>0</v>
      </c>
      <c r="S14" s="59">
        <f t="shared" si="0"/>
        <v>0</v>
      </c>
      <c r="T14" s="59">
        <f t="shared" si="0"/>
        <v>0</v>
      </c>
      <c r="U14" s="59">
        <f t="shared" si="0"/>
        <v>0</v>
      </c>
      <c r="V14" s="59">
        <f t="shared" si="0"/>
        <v>0</v>
      </c>
      <c r="W14" s="59">
        <f t="shared" si="0"/>
        <v>0</v>
      </c>
      <c r="X14" s="59">
        <f t="shared" si="0"/>
        <v>0</v>
      </c>
      <c r="Y14" s="59">
        <f t="shared" si="0"/>
        <v>0</v>
      </c>
      <c r="Z14" s="96">
        <f t="shared" si="10"/>
        <v>0</v>
      </c>
      <c r="AA14" s="96">
        <f>IF(C14=A_Stammdaten!$B$12,D_SAV!$O14-D_SAV!$AB14,HLOOKUP(A_Stammdaten!$B$12-1,$AC$4:$AI$150,ROW(C14)-3,FALSE)-$AB14)</f>
        <v>0</v>
      </c>
      <c r="AB14" s="96">
        <f>HLOOKUP(A_Stammdaten!$B$12,$AC$4:$AI$150,ROW(C14)-3,FALSE)</f>
        <v>0</v>
      </c>
      <c r="AC14" s="96">
        <f t="shared" si="1"/>
        <v>0</v>
      </c>
      <c r="AD14" s="96">
        <f t="shared" si="2"/>
        <v>0</v>
      </c>
      <c r="AE14" s="96">
        <f t="shared" si="3"/>
        <v>0</v>
      </c>
      <c r="AF14" s="96">
        <f t="shared" si="4"/>
        <v>0</v>
      </c>
      <c r="AG14" s="96">
        <f t="shared" si="5"/>
        <v>0</v>
      </c>
      <c r="AH14" s="96">
        <f t="shared" si="6"/>
        <v>0</v>
      </c>
      <c r="AI14" s="96">
        <f t="shared" si="7"/>
        <v>0</v>
      </c>
    </row>
    <row r="15" spans="1:38" s="35" customFormat="1" x14ac:dyDescent="0.25">
      <c r="A15" s="18"/>
      <c r="B15" s="18"/>
      <c r="C15" s="37"/>
      <c r="D15" s="18"/>
      <c r="E15" s="18"/>
      <c r="F15" s="18"/>
      <c r="G15" s="18"/>
      <c r="H15" s="18"/>
      <c r="I15" s="18"/>
      <c r="J15" s="18"/>
      <c r="K15" s="18"/>
      <c r="L15" s="91">
        <f t="shared" si="8"/>
        <v>0</v>
      </c>
      <c r="M15" s="18"/>
      <c r="N15" s="18"/>
      <c r="O15" s="91">
        <f t="shared" si="9"/>
        <v>0</v>
      </c>
      <c r="P15" s="18"/>
      <c r="Q15" s="92">
        <f>IF(ISBLANK($B15),0,VLOOKUP($B15,Listen!$A$2:$C$44,2,FALSE))</f>
        <v>0</v>
      </c>
      <c r="R15" s="92">
        <f>IF(ISBLANK($B15),0,VLOOKUP($B15,Listen!$A$2:$C$44,3,FALSE))</f>
        <v>0</v>
      </c>
      <c r="S15" s="59">
        <f t="shared" ref="S15:S31" si="11">$Q15</f>
        <v>0</v>
      </c>
      <c r="T15" s="59">
        <f t="shared" ref="T15:Y30" si="12">$Q15</f>
        <v>0</v>
      </c>
      <c r="U15" s="59">
        <f t="shared" si="12"/>
        <v>0</v>
      </c>
      <c r="V15" s="59">
        <f t="shared" si="12"/>
        <v>0</v>
      </c>
      <c r="W15" s="59">
        <f t="shared" si="12"/>
        <v>0</v>
      </c>
      <c r="X15" s="59">
        <f t="shared" si="12"/>
        <v>0</v>
      </c>
      <c r="Y15" s="59">
        <f t="shared" si="12"/>
        <v>0</v>
      </c>
      <c r="Z15" s="96">
        <f t="shared" si="10"/>
        <v>0</v>
      </c>
      <c r="AA15" s="96">
        <f>IF(C15=A_Stammdaten!$B$12,D_SAV!$O15-D_SAV!$AB15,HLOOKUP(A_Stammdaten!$B$12-1,$AC$4:$AI$150,ROW(C15)-3,FALSE)-$AB15)</f>
        <v>0</v>
      </c>
      <c r="AB15" s="96">
        <f>HLOOKUP(A_Stammdaten!$B$12,$AC$4:$AI$150,ROW(C15)-3,FALSE)</f>
        <v>0</v>
      </c>
      <c r="AC15" s="96">
        <f t="shared" si="1"/>
        <v>0</v>
      </c>
      <c r="AD15" s="96">
        <f t="shared" si="2"/>
        <v>0</v>
      </c>
      <c r="AE15" s="96">
        <f t="shared" si="3"/>
        <v>0</v>
      </c>
      <c r="AF15" s="96">
        <f t="shared" si="4"/>
        <v>0</v>
      </c>
      <c r="AG15" s="96">
        <f t="shared" si="5"/>
        <v>0</v>
      </c>
      <c r="AH15" s="96">
        <f t="shared" si="6"/>
        <v>0</v>
      </c>
      <c r="AI15" s="96">
        <f t="shared" si="7"/>
        <v>0</v>
      </c>
    </row>
    <row r="16" spans="1:38" s="35" customFormat="1" x14ac:dyDescent="0.25">
      <c r="A16" s="39"/>
      <c r="B16" s="18"/>
      <c r="C16" s="37"/>
      <c r="D16" s="18"/>
      <c r="E16" s="18"/>
      <c r="F16" s="18"/>
      <c r="G16" s="18"/>
      <c r="H16" s="18"/>
      <c r="I16" s="18"/>
      <c r="J16" s="18"/>
      <c r="K16" s="18"/>
      <c r="L16" s="91">
        <f t="shared" si="8"/>
        <v>0</v>
      </c>
      <c r="M16" s="18"/>
      <c r="N16" s="18"/>
      <c r="O16" s="91">
        <f t="shared" si="9"/>
        <v>0</v>
      </c>
      <c r="P16" s="18"/>
      <c r="Q16" s="92">
        <f>IF(ISBLANK($B16),0,VLOOKUP($B16,Listen!$A$2:$C$44,2,FALSE))</f>
        <v>0</v>
      </c>
      <c r="R16" s="92">
        <f>IF(ISBLANK($B16),0,VLOOKUP($B16,Listen!$A$2:$C$44,3,FALSE))</f>
        <v>0</v>
      </c>
      <c r="S16" s="59">
        <f t="shared" si="11"/>
        <v>0</v>
      </c>
      <c r="T16" s="59">
        <f t="shared" si="12"/>
        <v>0</v>
      </c>
      <c r="U16" s="59">
        <f t="shared" si="12"/>
        <v>0</v>
      </c>
      <c r="V16" s="59">
        <f t="shared" si="12"/>
        <v>0</v>
      </c>
      <c r="W16" s="59">
        <f t="shared" si="12"/>
        <v>0</v>
      </c>
      <c r="X16" s="59">
        <f t="shared" si="12"/>
        <v>0</v>
      </c>
      <c r="Y16" s="59">
        <f t="shared" si="12"/>
        <v>0</v>
      </c>
      <c r="Z16" s="96">
        <f t="shared" si="10"/>
        <v>0</v>
      </c>
      <c r="AA16" s="96">
        <f>IF(C16=A_Stammdaten!$B$12,D_SAV!$O16-D_SAV!$AB16,HLOOKUP(A_Stammdaten!$B$12-1,$AC$4:$AI$150,ROW(C16)-3,FALSE)-$AB16)</f>
        <v>0</v>
      </c>
      <c r="AB16" s="96">
        <f>HLOOKUP(A_Stammdaten!$B$12,$AC$4:$AI$150,ROW(C16)-3,FALSE)</f>
        <v>0</v>
      </c>
      <c r="AC16" s="96">
        <f t="shared" si="1"/>
        <v>0</v>
      </c>
      <c r="AD16" s="96">
        <f t="shared" si="2"/>
        <v>0</v>
      </c>
      <c r="AE16" s="96">
        <f t="shared" si="3"/>
        <v>0</v>
      </c>
      <c r="AF16" s="96">
        <f t="shared" si="4"/>
        <v>0</v>
      </c>
      <c r="AG16" s="96">
        <f t="shared" si="5"/>
        <v>0</v>
      </c>
      <c r="AH16" s="96">
        <f t="shared" si="6"/>
        <v>0</v>
      </c>
      <c r="AI16" s="96">
        <f t="shared" si="7"/>
        <v>0</v>
      </c>
    </row>
    <row r="17" spans="1:35" s="35" customFormat="1" x14ac:dyDescent="0.25">
      <c r="A17" s="18"/>
      <c r="B17" s="18"/>
      <c r="C17" s="37"/>
      <c r="D17" s="18"/>
      <c r="E17" s="18"/>
      <c r="F17" s="18"/>
      <c r="G17" s="18"/>
      <c r="H17" s="18"/>
      <c r="I17" s="18"/>
      <c r="J17" s="18"/>
      <c r="K17" s="18"/>
      <c r="L17" s="91">
        <f t="shared" si="8"/>
        <v>0</v>
      </c>
      <c r="M17" s="18"/>
      <c r="N17" s="18"/>
      <c r="O17" s="91">
        <f t="shared" si="9"/>
        <v>0</v>
      </c>
      <c r="P17" s="18"/>
      <c r="Q17" s="92">
        <f>IF(ISBLANK($B17),0,VLOOKUP($B17,Listen!$A$2:$C$44,2,FALSE))</f>
        <v>0</v>
      </c>
      <c r="R17" s="92">
        <f>IF(ISBLANK($B17),0,VLOOKUP($B17,Listen!$A$2:$C$44,3,FALSE))</f>
        <v>0</v>
      </c>
      <c r="S17" s="59">
        <f t="shared" si="11"/>
        <v>0</v>
      </c>
      <c r="T17" s="59">
        <f t="shared" si="12"/>
        <v>0</v>
      </c>
      <c r="U17" s="59">
        <f t="shared" si="12"/>
        <v>0</v>
      </c>
      <c r="V17" s="59">
        <f t="shared" si="12"/>
        <v>0</v>
      </c>
      <c r="W17" s="59">
        <f t="shared" si="12"/>
        <v>0</v>
      </c>
      <c r="X17" s="59">
        <f t="shared" si="12"/>
        <v>0</v>
      </c>
      <c r="Y17" s="59">
        <f t="shared" si="12"/>
        <v>0</v>
      </c>
      <c r="Z17" s="96">
        <f t="shared" si="10"/>
        <v>0</v>
      </c>
      <c r="AA17" s="96">
        <f>IF(C17=A_Stammdaten!$B$12,D_SAV!$O17-D_SAV!$AB17,HLOOKUP(A_Stammdaten!$B$12-1,$AC$4:$AI$150,ROW(C17)-3,FALSE)-$AB17)</f>
        <v>0</v>
      </c>
      <c r="AB17" s="96">
        <f>HLOOKUP(A_Stammdaten!$B$12,$AC$4:$AI$150,ROW(C17)-3,FALSE)</f>
        <v>0</v>
      </c>
      <c r="AC17" s="96">
        <f t="shared" si="1"/>
        <v>0</v>
      </c>
      <c r="AD17" s="96">
        <f t="shared" si="2"/>
        <v>0</v>
      </c>
      <c r="AE17" s="96">
        <f t="shared" si="3"/>
        <v>0</v>
      </c>
      <c r="AF17" s="96">
        <f t="shared" si="4"/>
        <v>0</v>
      </c>
      <c r="AG17" s="96">
        <f t="shared" si="5"/>
        <v>0</v>
      </c>
      <c r="AH17" s="96">
        <f t="shared" si="6"/>
        <v>0</v>
      </c>
      <c r="AI17" s="96">
        <f t="shared" si="7"/>
        <v>0</v>
      </c>
    </row>
    <row r="18" spans="1:35" s="35" customFormat="1" x14ac:dyDescent="0.25">
      <c r="A18" s="39"/>
      <c r="B18" s="18"/>
      <c r="C18" s="37"/>
      <c r="D18" s="18"/>
      <c r="E18" s="18"/>
      <c r="F18" s="18"/>
      <c r="G18" s="18"/>
      <c r="H18" s="18"/>
      <c r="I18" s="18"/>
      <c r="J18" s="18"/>
      <c r="K18" s="18"/>
      <c r="L18" s="91">
        <f t="shared" si="8"/>
        <v>0</v>
      </c>
      <c r="M18" s="18"/>
      <c r="N18" s="18"/>
      <c r="O18" s="91">
        <f t="shared" si="9"/>
        <v>0</v>
      </c>
      <c r="P18" s="18"/>
      <c r="Q18" s="92">
        <f>IF(ISBLANK($B18),0,VLOOKUP($B18,Listen!$A$2:$C$44,2,FALSE))</f>
        <v>0</v>
      </c>
      <c r="R18" s="92">
        <f>IF(ISBLANK($B18),0,VLOOKUP($B18,Listen!$A$2:$C$44,3,FALSE))</f>
        <v>0</v>
      </c>
      <c r="S18" s="59">
        <f t="shared" si="11"/>
        <v>0</v>
      </c>
      <c r="T18" s="59">
        <f t="shared" si="12"/>
        <v>0</v>
      </c>
      <c r="U18" s="59">
        <f t="shared" si="12"/>
        <v>0</v>
      </c>
      <c r="V18" s="59">
        <f t="shared" si="12"/>
        <v>0</v>
      </c>
      <c r="W18" s="59">
        <f t="shared" si="12"/>
        <v>0</v>
      </c>
      <c r="X18" s="59">
        <f t="shared" si="12"/>
        <v>0</v>
      </c>
      <c r="Y18" s="59">
        <f t="shared" si="12"/>
        <v>0</v>
      </c>
      <c r="Z18" s="96">
        <f t="shared" si="10"/>
        <v>0</v>
      </c>
      <c r="AA18" s="96">
        <f>IF(C18=A_Stammdaten!$B$12,D_SAV!$O18-D_SAV!$AB18,HLOOKUP(A_Stammdaten!$B$12-1,$AC$4:$AI$150,ROW(C18)-3,FALSE)-$AB18)</f>
        <v>0</v>
      </c>
      <c r="AB18" s="96">
        <f>HLOOKUP(A_Stammdaten!$B$12,$AC$4:$AI$150,ROW(C18)-3,FALSE)</f>
        <v>0</v>
      </c>
      <c r="AC18" s="96">
        <f t="shared" si="1"/>
        <v>0</v>
      </c>
      <c r="AD18" s="96">
        <f t="shared" si="2"/>
        <v>0</v>
      </c>
      <c r="AE18" s="96">
        <f t="shared" si="3"/>
        <v>0</v>
      </c>
      <c r="AF18" s="96">
        <f t="shared" si="4"/>
        <v>0</v>
      </c>
      <c r="AG18" s="96">
        <f t="shared" si="5"/>
        <v>0</v>
      </c>
      <c r="AH18" s="96">
        <f t="shared" si="6"/>
        <v>0</v>
      </c>
      <c r="AI18" s="96">
        <f t="shared" si="7"/>
        <v>0</v>
      </c>
    </row>
    <row r="19" spans="1:35" s="35" customFormat="1" x14ac:dyDescent="0.25">
      <c r="A19" s="18"/>
      <c r="B19" s="18"/>
      <c r="C19" s="37"/>
      <c r="D19" s="18"/>
      <c r="E19" s="18"/>
      <c r="F19" s="18"/>
      <c r="G19" s="18"/>
      <c r="H19" s="18"/>
      <c r="I19" s="18"/>
      <c r="J19" s="18"/>
      <c r="K19" s="18"/>
      <c r="L19" s="91">
        <f t="shared" si="8"/>
        <v>0</v>
      </c>
      <c r="M19" s="18"/>
      <c r="N19" s="18"/>
      <c r="O19" s="91">
        <f t="shared" si="9"/>
        <v>0</v>
      </c>
      <c r="P19" s="18"/>
      <c r="Q19" s="92">
        <f>IF(ISBLANK($B19),0,VLOOKUP($B19,Listen!$A$2:$C$44,2,FALSE))</f>
        <v>0</v>
      </c>
      <c r="R19" s="92">
        <f>IF(ISBLANK($B19),0,VLOOKUP($B19,Listen!$A$2:$C$44,3,FALSE))</f>
        <v>0</v>
      </c>
      <c r="S19" s="59">
        <f t="shared" si="11"/>
        <v>0</v>
      </c>
      <c r="T19" s="59">
        <f t="shared" si="12"/>
        <v>0</v>
      </c>
      <c r="U19" s="59">
        <f t="shared" si="12"/>
        <v>0</v>
      </c>
      <c r="V19" s="59">
        <f t="shared" si="12"/>
        <v>0</v>
      </c>
      <c r="W19" s="59">
        <f t="shared" si="12"/>
        <v>0</v>
      </c>
      <c r="X19" s="59">
        <f t="shared" si="12"/>
        <v>0</v>
      </c>
      <c r="Y19" s="59">
        <f t="shared" si="12"/>
        <v>0</v>
      </c>
      <c r="Z19" s="96">
        <f t="shared" si="10"/>
        <v>0</v>
      </c>
      <c r="AA19" s="96">
        <f>IF(C19=A_Stammdaten!$B$12,D_SAV!$O19-D_SAV!$AB19,HLOOKUP(A_Stammdaten!$B$12-1,$AC$4:$AI$150,ROW(C19)-3,FALSE)-$AB19)</f>
        <v>0</v>
      </c>
      <c r="AB19" s="96">
        <f>HLOOKUP(A_Stammdaten!$B$12,$AC$4:$AI$150,ROW(C19)-3,FALSE)</f>
        <v>0</v>
      </c>
      <c r="AC19" s="96">
        <f t="shared" si="1"/>
        <v>0</v>
      </c>
      <c r="AD19" s="96">
        <f t="shared" si="2"/>
        <v>0</v>
      </c>
      <c r="AE19" s="96">
        <f t="shared" si="3"/>
        <v>0</v>
      </c>
      <c r="AF19" s="96">
        <f t="shared" si="4"/>
        <v>0</v>
      </c>
      <c r="AG19" s="96">
        <f t="shared" si="5"/>
        <v>0</v>
      </c>
      <c r="AH19" s="96">
        <f t="shared" si="6"/>
        <v>0</v>
      </c>
      <c r="AI19" s="96">
        <f t="shared" si="7"/>
        <v>0</v>
      </c>
    </row>
    <row r="20" spans="1:35" s="35" customFormat="1" x14ac:dyDescent="0.25">
      <c r="A20" s="39"/>
      <c r="B20" s="18"/>
      <c r="C20" s="37"/>
      <c r="D20" s="18"/>
      <c r="E20" s="18"/>
      <c r="F20" s="18"/>
      <c r="G20" s="18"/>
      <c r="H20" s="18"/>
      <c r="I20" s="18"/>
      <c r="J20" s="18"/>
      <c r="K20" s="18"/>
      <c r="L20" s="91">
        <f t="shared" si="8"/>
        <v>0</v>
      </c>
      <c r="M20" s="18"/>
      <c r="N20" s="18"/>
      <c r="O20" s="91">
        <f t="shared" si="9"/>
        <v>0</v>
      </c>
      <c r="P20" s="18"/>
      <c r="Q20" s="92">
        <f>IF(ISBLANK($B20),0,VLOOKUP($B20,Listen!$A$2:$C$44,2,FALSE))</f>
        <v>0</v>
      </c>
      <c r="R20" s="92">
        <f>IF(ISBLANK($B20),0,VLOOKUP($B20,Listen!$A$2:$C$44,3,FALSE))</f>
        <v>0</v>
      </c>
      <c r="S20" s="59">
        <f t="shared" si="11"/>
        <v>0</v>
      </c>
      <c r="T20" s="59">
        <f t="shared" si="12"/>
        <v>0</v>
      </c>
      <c r="U20" s="59">
        <f t="shared" si="12"/>
        <v>0</v>
      </c>
      <c r="V20" s="59">
        <f t="shared" si="12"/>
        <v>0</v>
      </c>
      <c r="W20" s="59">
        <f t="shared" si="12"/>
        <v>0</v>
      </c>
      <c r="X20" s="59">
        <f t="shared" si="12"/>
        <v>0</v>
      </c>
      <c r="Y20" s="59">
        <f t="shared" si="12"/>
        <v>0</v>
      </c>
      <c r="Z20" s="96">
        <f t="shared" si="10"/>
        <v>0</v>
      </c>
      <c r="AA20" s="96">
        <f>IF(C20=A_Stammdaten!$B$12,D_SAV!$O20-D_SAV!$AB20,HLOOKUP(A_Stammdaten!$B$12-1,$AC$4:$AI$150,ROW(C20)-3,FALSE)-$AB20)</f>
        <v>0</v>
      </c>
      <c r="AB20" s="96">
        <f>HLOOKUP(A_Stammdaten!$B$12,$AC$4:$AI$150,ROW(C20)-3,FALSE)</f>
        <v>0</v>
      </c>
      <c r="AC20" s="96">
        <f t="shared" si="1"/>
        <v>0</v>
      </c>
      <c r="AD20" s="96">
        <f t="shared" si="2"/>
        <v>0</v>
      </c>
      <c r="AE20" s="96">
        <f t="shared" si="3"/>
        <v>0</v>
      </c>
      <c r="AF20" s="96">
        <f t="shared" si="4"/>
        <v>0</v>
      </c>
      <c r="AG20" s="96">
        <f t="shared" si="5"/>
        <v>0</v>
      </c>
      <c r="AH20" s="96">
        <f t="shared" si="6"/>
        <v>0</v>
      </c>
      <c r="AI20" s="96">
        <f t="shared" si="7"/>
        <v>0</v>
      </c>
    </row>
    <row r="21" spans="1:35" s="35" customFormat="1" x14ac:dyDescent="0.25">
      <c r="A21" s="18"/>
      <c r="B21" s="18"/>
      <c r="C21" s="37"/>
      <c r="D21" s="18"/>
      <c r="E21" s="18"/>
      <c r="F21" s="18"/>
      <c r="G21" s="18"/>
      <c r="H21" s="18"/>
      <c r="I21" s="18"/>
      <c r="J21" s="18"/>
      <c r="K21" s="18"/>
      <c r="L21" s="91">
        <f t="shared" si="8"/>
        <v>0</v>
      </c>
      <c r="M21" s="18"/>
      <c r="N21" s="18"/>
      <c r="O21" s="91">
        <f t="shared" si="9"/>
        <v>0</v>
      </c>
      <c r="P21" s="18"/>
      <c r="Q21" s="92">
        <f>IF(ISBLANK($B21),0,VLOOKUP($B21,Listen!$A$2:$C$44,2,FALSE))</f>
        <v>0</v>
      </c>
      <c r="R21" s="92">
        <f>IF(ISBLANK($B21),0,VLOOKUP($B21,Listen!$A$2:$C$44,3,FALSE))</f>
        <v>0</v>
      </c>
      <c r="S21" s="59">
        <f t="shared" si="11"/>
        <v>0</v>
      </c>
      <c r="T21" s="59">
        <f t="shared" si="12"/>
        <v>0</v>
      </c>
      <c r="U21" s="59">
        <f t="shared" si="12"/>
        <v>0</v>
      </c>
      <c r="V21" s="59">
        <f t="shared" si="12"/>
        <v>0</v>
      </c>
      <c r="W21" s="59">
        <f t="shared" si="12"/>
        <v>0</v>
      </c>
      <c r="X21" s="59">
        <f t="shared" si="12"/>
        <v>0</v>
      </c>
      <c r="Y21" s="59">
        <f t="shared" si="12"/>
        <v>0</v>
      </c>
      <c r="Z21" s="96">
        <f t="shared" si="10"/>
        <v>0</v>
      </c>
      <c r="AA21" s="96">
        <f>IF(C21=A_Stammdaten!$B$12,D_SAV!$O21-D_SAV!$AB21,HLOOKUP(A_Stammdaten!$B$12-1,$AC$4:$AI$150,ROW(C21)-3,FALSE)-$AB21)</f>
        <v>0</v>
      </c>
      <c r="AB21" s="96">
        <f>HLOOKUP(A_Stammdaten!$B$12,$AC$4:$AI$150,ROW(C21)-3,FALSE)</f>
        <v>0</v>
      </c>
      <c r="AC21" s="96">
        <f t="shared" si="1"/>
        <v>0</v>
      </c>
      <c r="AD21" s="96">
        <f t="shared" si="2"/>
        <v>0</v>
      </c>
      <c r="AE21" s="96">
        <f t="shared" si="3"/>
        <v>0</v>
      </c>
      <c r="AF21" s="96">
        <f t="shared" si="4"/>
        <v>0</v>
      </c>
      <c r="AG21" s="96">
        <f t="shared" si="5"/>
        <v>0</v>
      </c>
      <c r="AH21" s="96">
        <f t="shared" si="6"/>
        <v>0</v>
      </c>
      <c r="AI21" s="96">
        <f t="shared" si="7"/>
        <v>0</v>
      </c>
    </row>
    <row r="22" spans="1:35" s="35" customFormat="1" x14ac:dyDescent="0.25">
      <c r="A22" s="39"/>
      <c r="B22" s="18"/>
      <c r="C22" s="37"/>
      <c r="D22" s="18"/>
      <c r="E22" s="18"/>
      <c r="F22" s="18"/>
      <c r="G22" s="18"/>
      <c r="H22" s="18"/>
      <c r="I22" s="18"/>
      <c r="J22" s="18"/>
      <c r="K22" s="18"/>
      <c r="L22" s="91">
        <f t="shared" si="8"/>
        <v>0</v>
      </c>
      <c r="M22" s="18"/>
      <c r="N22" s="18"/>
      <c r="O22" s="91">
        <f t="shared" si="9"/>
        <v>0</v>
      </c>
      <c r="P22" s="18"/>
      <c r="Q22" s="92">
        <f>IF(ISBLANK($B22),0,VLOOKUP($B22,Listen!$A$2:$C$44,2,FALSE))</f>
        <v>0</v>
      </c>
      <c r="R22" s="92">
        <f>IF(ISBLANK($B22),0,VLOOKUP($B22,Listen!$A$2:$C$44,3,FALSE))</f>
        <v>0</v>
      </c>
      <c r="S22" s="59">
        <f t="shared" si="11"/>
        <v>0</v>
      </c>
      <c r="T22" s="59">
        <f t="shared" si="12"/>
        <v>0</v>
      </c>
      <c r="U22" s="59">
        <f t="shared" si="12"/>
        <v>0</v>
      </c>
      <c r="V22" s="59">
        <f t="shared" si="12"/>
        <v>0</v>
      </c>
      <c r="W22" s="59">
        <f t="shared" si="12"/>
        <v>0</v>
      </c>
      <c r="X22" s="59">
        <f t="shared" si="12"/>
        <v>0</v>
      </c>
      <c r="Y22" s="59">
        <f t="shared" si="12"/>
        <v>0</v>
      </c>
      <c r="Z22" s="96">
        <f t="shared" si="10"/>
        <v>0</v>
      </c>
      <c r="AA22" s="96">
        <f>IF(C22=A_Stammdaten!$B$12,D_SAV!$O22-D_SAV!$AB22,HLOOKUP(A_Stammdaten!$B$12-1,$AC$4:$AI$150,ROW(C22)-3,FALSE)-$AB22)</f>
        <v>0</v>
      </c>
      <c r="AB22" s="96">
        <f>HLOOKUP(A_Stammdaten!$B$12,$AC$4:$AI$150,ROW(C22)-3,FALSE)</f>
        <v>0</v>
      </c>
      <c r="AC22" s="96">
        <f t="shared" si="1"/>
        <v>0</v>
      </c>
      <c r="AD22" s="96">
        <f t="shared" si="2"/>
        <v>0</v>
      </c>
      <c r="AE22" s="96">
        <f t="shared" si="3"/>
        <v>0</v>
      </c>
      <c r="AF22" s="96">
        <f t="shared" si="4"/>
        <v>0</v>
      </c>
      <c r="AG22" s="96">
        <f t="shared" si="5"/>
        <v>0</v>
      </c>
      <c r="AH22" s="96">
        <f t="shared" si="6"/>
        <v>0</v>
      </c>
      <c r="AI22" s="96">
        <f t="shared" si="7"/>
        <v>0</v>
      </c>
    </row>
    <row r="23" spans="1:35" s="35" customFormat="1" x14ac:dyDescent="0.25">
      <c r="A23" s="18"/>
      <c r="B23" s="18"/>
      <c r="C23" s="37"/>
      <c r="D23" s="18"/>
      <c r="E23" s="18"/>
      <c r="F23" s="18"/>
      <c r="G23" s="18"/>
      <c r="H23" s="18"/>
      <c r="I23" s="18"/>
      <c r="J23" s="18"/>
      <c r="K23" s="18"/>
      <c r="L23" s="91">
        <f t="shared" si="8"/>
        <v>0</v>
      </c>
      <c r="M23" s="18"/>
      <c r="N23" s="18"/>
      <c r="O23" s="91">
        <f t="shared" si="9"/>
        <v>0</v>
      </c>
      <c r="P23" s="18"/>
      <c r="Q23" s="92">
        <f>IF(ISBLANK($B23),0,VLOOKUP($B23,Listen!$A$2:$C$44,2,FALSE))</f>
        <v>0</v>
      </c>
      <c r="R23" s="92">
        <f>IF(ISBLANK($B23),0,VLOOKUP($B23,Listen!$A$2:$C$44,3,FALSE))</f>
        <v>0</v>
      </c>
      <c r="S23" s="59">
        <f t="shared" si="11"/>
        <v>0</v>
      </c>
      <c r="T23" s="59">
        <f t="shared" si="12"/>
        <v>0</v>
      </c>
      <c r="U23" s="59">
        <f t="shared" si="12"/>
        <v>0</v>
      </c>
      <c r="V23" s="59">
        <f t="shared" si="12"/>
        <v>0</v>
      </c>
      <c r="W23" s="59">
        <f t="shared" si="12"/>
        <v>0</v>
      </c>
      <c r="X23" s="59">
        <f t="shared" si="12"/>
        <v>0</v>
      </c>
      <c r="Y23" s="59">
        <f t="shared" si="12"/>
        <v>0</v>
      </c>
      <c r="Z23" s="96">
        <f t="shared" si="10"/>
        <v>0</v>
      </c>
      <c r="AA23" s="96">
        <f>IF(C23=A_Stammdaten!$B$12,D_SAV!$O23-D_SAV!$AB23,HLOOKUP(A_Stammdaten!$B$12-1,$AC$4:$AI$150,ROW(C23)-3,FALSE)-$AB23)</f>
        <v>0</v>
      </c>
      <c r="AB23" s="96">
        <f>HLOOKUP(A_Stammdaten!$B$12,$AC$4:$AI$150,ROW(C23)-3,FALSE)</f>
        <v>0</v>
      </c>
      <c r="AC23" s="96">
        <f t="shared" si="1"/>
        <v>0</v>
      </c>
      <c r="AD23" s="96">
        <f t="shared" si="2"/>
        <v>0</v>
      </c>
      <c r="AE23" s="96">
        <f t="shared" si="3"/>
        <v>0</v>
      </c>
      <c r="AF23" s="96">
        <f t="shared" si="4"/>
        <v>0</v>
      </c>
      <c r="AG23" s="96">
        <f t="shared" si="5"/>
        <v>0</v>
      </c>
      <c r="AH23" s="96">
        <f t="shared" si="6"/>
        <v>0</v>
      </c>
      <c r="AI23" s="96">
        <f t="shared" si="7"/>
        <v>0</v>
      </c>
    </row>
    <row r="24" spans="1:35" s="35" customFormat="1" x14ac:dyDescent="0.25">
      <c r="A24" s="39"/>
      <c r="B24" s="18"/>
      <c r="C24" s="37"/>
      <c r="D24" s="18"/>
      <c r="E24" s="18"/>
      <c r="F24" s="18"/>
      <c r="G24" s="18"/>
      <c r="H24" s="18"/>
      <c r="I24" s="18"/>
      <c r="J24" s="18"/>
      <c r="K24" s="18"/>
      <c r="L24" s="91">
        <f t="shared" si="8"/>
        <v>0</v>
      </c>
      <c r="M24" s="18"/>
      <c r="N24" s="18"/>
      <c r="O24" s="91">
        <f t="shared" si="9"/>
        <v>0</v>
      </c>
      <c r="P24" s="18"/>
      <c r="Q24" s="92">
        <f>IF(ISBLANK($B24),0,VLOOKUP($B24,Listen!$A$2:$C$44,2,FALSE))</f>
        <v>0</v>
      </c>
      <c r="R24" s="92">
        <f>IF(ISBLANK($B24),0,VLOOKUP($B24,Listen!$A$2:$C$44,3,FALSE))</f>
        <v>0</v>
      </c>
      <c r="S24" s="59">
        <f t="shared" si="11"/>
        <v>0</v>
      </c>
      <c r="T24" s="59">
        <f t="shared" si="12"/>
        <v>0</v>
      </c>
      <c r="U24" s="59">
        <f t="shared" si="12"/>
        <v>0</v>
      </c>
      <c r="V24" s="59">
        <f t="shared" si="12"/>
        <v>0</v>
      </c>
      <c r="W24" s="59">
        <f t="shared" si="12"/>
        <v>0</v>
      </c>
      <c r="X24" s="59">
        <f t="shared" si="12"/>
        <v>0</v>
      </c>
      <c r="Y24" s="59">
        <f t="shared" si="12"/>
        <v>0</v>
      </c>
      <c r="Z24" s="96">
        <f t="shared" si="10"/>
        <v>0</v>
      </c>
      <c r="AA24" s="96">
        <f>IF(C24=A_Stammdaten!$B$12,D_SAV!$O24-D_SAV!$AB24,HLOOKUP(A_Stammdaten!$B$12-1,$AC$4:$AI$150,ROW(C24)-3,FALSE)-$AB24)</f>
        <v>0</v>
      </c>
      <c r="AB24" s="96">
        <f>HLOOKUP(A_Stammdaten!$B$12,$AC$4:$AI$150,ROW(C24)-3,FALSE)</f>
        <v>0</v>
      </c>
      <c r="AC24" s="96">
        <f t="shared" si="1"/>
        <v>0</v>
      </c>
      <c r="AD24" s="96">
        <f t="shared" si="2"/>
        <v>0</v>
      </c>
      <c r="AE24" s="96">
        <f t="shared" si="3"/>
        <v>0</v>
      </c>
      <c r="AF24" s="96">
        <f t="shared" si="4"/>
        <v>0</v>
      </c>
      <c r="AG24" s="96">
        <f t="shared" si="5"/>
        <v>0</v>
      </c>
      <c r="AH24" s="96">
        <f t="shared" si="6"/>
        <v>0</v>
      </c>
      <c r="AI24" s="96">
        <f t="shared" si="7"/>
        <v>0</v>
      </c>
    </row>
    <row r="25" spans="1:35" s="35" customFormat="1" x14ac:dyDescent="0.25">
      <c r="A25" s="18"/>
      <c r="B25" s="18"/>
      <c r="C25" s="37"/>
      <c r="D25" s="18"/>
      <c r="E25" s="18"/>
      <c r="F25" s="18"/>
      <c r="G25" s="18"/>
      <c r="H25" s="18"/>
      <c r="I25" s="18"/>
      <c r="J25" s="18"/>
      <c r="K25" s="18"/>
      <c r="L25" s="91">
        <f t="shared" si="8"/>
        <v>0</v>
      </c>
      <c r="M25" s="18"/>
      <c r="N25" s="18"/>
      <c r="O25" s="91">
        <f t="shared" si="9"/>
        <v>0</v>
      </c>
      <c r="P25" s="18"/>
      <c r="Q25" s="92">
        <f>IF(ISBLANK($B25),0,VLOOKUP($B25,Listen!$A$2:$C$44,2,FALSE))</f>
        <v>0</v>
      </c>
      <c r="R25" s="92">
        <f>IF(ISBLANK($B25),0,VLOOKUP($B25,Listen!$A$2:$C$44,3,FALSE))</f>
        <v>0</v>
      </c>
      <c r="S25" s="59">
        <f t="shared" si="11"/>
        <v>0</v>
      </c>
      <c r="T25" s="59">
        <f t="shared" si="12"/>
        <v>0</v>
      </c>
      <c r="U25" s="59">
        <f t="shared" si="12"/>
        <v>0</v>
      </c>
      <c r="V25" s="59">
        <f t="shared" si="12"/>
        <v>0</v>
      </c>
      <c r="W25" s="59">
        <f t="shared" si="12"/>
        <v>0</v>
      </c>
      <c r="X25" s="59">
        <f t="shared" si="12"/>
        <v>0</v>
      </c>
      <c r="Y25" s="59">
        <f t="shared" si="12"/>
        <v>0</v>
      </c>
      <c r="Z25" s="96">
        <f t="shared" si="10"/>
        <v>0</v>
      </c>
      <c r="AA25" s="96">
        <f>IF(C25=A_Stammdaten!$B$12,D_SAV!$O25-D_SAV!$AB25,HLOOKUP(A_Stammdaten!$B$12-1,$AC$4:$AI$150,ROW(C25)-3,FALSE)-$AB25)</f>
        <v>0</v>
      </c>
      <c r="AB25" s="96">
        <f>HLOOKUP(A_Stammdaten!$B$12,$AC$4:$AI$150,ROW(C25)-3,FALSE)</f>
        <v>0</v>
      </c>
      <c r="AC25" s="96">
        <f t="shared" si="1"/>
        <v>0</v>
      </c>
      <c r="AD25" s="96">
        <f t="shared" si="2"/>
        <v>0</v>
      </c>
      <c r="AE25" s="96">
        <f t="shared" si="3"/>
        <v>0</v>
      </c>
      <c r="AF25" s="96">
        <f t="shared" si="4"/>
        <v>0</v>
      </c>
      <c r="AG25" s="96">
        <f t="shared" si="5"/>
        <v>0</v>
      </c>
      <c r="AH25" s="96">
        <f t="shared" si="6"/>
        <v>0</v>
      </c>
      <c r="AI25" s="96">
        <f t="shared" si="7"/>
        <v>0</v>
      </c>
    </row>
    <row r="26" spans="1:35" s="35" customFormat="1" x14ac:dyDescent="0.25">
      <c r="A26" s="39"/>
      <c r="B26" s="18"/>
      <c r="C26" s="37"/>
      <c r="D26" s="18"/>
      <c r="E26" s="18"/>
      <c r="F26" s="18"/>
      <c r="G26" s="18"/>
      <c r="H26" s="18"/>
      <c r="I26" s="18"/>
      <c r="J26" s="18"/>
      <c r="K26" s="18"/>
      <c r="L26" s="91">
        <f t="shared" si="8"/>
        <v>0</v>
      </c>
      <c r="M26" s="18"/>
      <c r="N26" s="18"/>
      <c r="O26" s="91">
        <f t="shared" si="9"/>
        <v>0</v>
      </c>
      <c r="P26" s="18"/>
      <c r="Q26" s="92">
        <f>IF(ISBLANK($B26),0,VLOOKUP($B26,Listen!$A$2:$C$44,2,FALSE))</f>
        <v>0</v>
      </c>
      <c r="R26" s="92">
        <f>IF(ISBLANK($B26),0,VLOOKUP($B26,Listen!$A$2:$C$44,3,FALSE))</f>
        <v>0</v>
      </c>
      <c r="S26" s="59">
        <f t="shared" si="11"/>
        <v>0</v>
      </c>
      <c r="T26" s="59">
        <f t="shared" si="12"/>
        <v>0</v>
      </c>
      <c r="U26" s="59">
        <f t="shared" si="12"/>
        <v>0</v>
      </c>
      <c r="V26" s="59">
        <f t="shared" si="12"/>
        <v>0</v>
      </c>
      <c r="W26" s="59">
        <f t="shared" si="12"/>
        <v>0</v>
      </c>
      <c r="X26" s="59">
        <f t="shared" si="12"/>
        <v>0</v>
      </c>
      <c r="Y26" s="59">
        <f t="shared" si="12"/>
        <v>0</v>
      </c>
      <c r="Z26" s="96">
        <f t="shared" si="10"/>
        <v>0</v>
      </c>
      <c r="AA26" s="96">
        <f>IF(C26=A_Stammdaten!$B$12,D_SAV!$O26-D_SAV!$AB26,HLOOKUP(A_Stammdaten!$B$12-1,$AC$4:$AI$150,ROW(C26)-3,FALSE)-$AB26)</f>
        <v>0</v>
      </c>
      <c r="AB26" s="96">
        <f>HLOOKUP(A_Stammdaten!$B$12,$AC$4:$AI$150,ROW(C26)-3,FALSE)</f>
        <v>0</v>
      </c>
      <c r="AC26" s="96">
        <f t="shared" si="1"/>
        <v>0</v>
      </c>
      <c r="AD26" s="96">
        <f t="shared" si="2"/>
        <v>0</v>
      </c>
      <c r="AE26" s="96">
        <f t="shared" si="3"/>
        <v>0</v>
      </c>
      <c r="AF26" s="96">
        <f t="shared" si="4"/>
        <v>0</v>
      </c>
      <c r="AG26" s="96">
        <f t="shared" si="5"/>
        <v>0</v>
      </c>
      <c r="AH26" s="96">
        <f t="shared" si="6"/>
        <v>0</v>
      </c>
      <c r="AI26" s="96">
        <f t="shared" si="7"/>
        <v>0</v>
      </c>
    </row>
    <row r="27" spans="1:35" s="35" customFormat="1" x14ac:dyDescent="0.25">
      <c r="A27" s="18"/>
      <c r="B27" s="18"/>
      <c r="C27" s="37"/>
      <c r="D27" s="18"/>
      <c r="E27" s="18"/>
      <c r="F27" s="18"/>
      <c r="G27" s="18"/>
      <c r="H27" s="18"/>
      <c r="I27" s="18"/>
      <c r="J27" s="18"/>
      <c r="K27" s="18"/>
      <c r="L27" s="91">
        <f t="shared" si="8"/>
        <v>0</v>
      </c>
      <c r="M27" s="18"/>
      <c r="N27" s="18"/>
      <c r="O27" s="91">
        <f t="shared" si="9"/>
        <v>0</v>
      </c>
      <c r="P27" s="18"/>
      <c r="Q27" s="92">
        <f>IF(ISBLANK($B27),0,VLOOKUP($B27,Listen!$A$2:$C$44,2,FALSE))</f>
        <v>0</v>
      </c>
      <c r="R27" s="92">
        <f>IF(ISBLANK($B27),0,VLOOKUP($B27,Listen!$A$2:$C$44,3,FALSE))</f>
        <v>0</v>
      </c>
      <c r="S27" s="59">
        <f t="shared" si="11"/>
        <v>0</v>
      </c>
      <c r="T27" s="59">
        <f t="shared" si="12"/>
        <v>0</v>
      </c>
      <c r="U27" s="59">
        <f t="shared" si="12"/>
        <v>0</v>
      </c>
      <c r="V27" s="59">
        <f t="shared" si="12"/>
        <v>0</v>
      </c>
      <c r="W27" s="59">
        <f t="shared" si="12"/>
        <v>0</v>
      </c>
      <c r="X27" s="59">
        <f t="shared" si="12"/>
        <v>0</v>
      </c>
      <c r="Y27" s="59">
        <f t="shared" si="12"/>
        <v>0</v>
      </c>
      <c r="Z27" s="96">
        <f t="shared" si="10"/>
        <v>0</v>
      </c>
      <c r="AA27" s="96">
        <f>IF(C27=A_Stammdaten!$B$12,D_SAV!$O27-D_SAV!$AB27,HLOOKUP(A_Stammdaten!$B$12-1,$AC$4:$AI$150,ROW(C27)-3,FALSE)-$AB27)</f>
        <v>0</v>
      </c>
      <c r="AB27" s="96">
        <f>HLOOKUP(A_Stammdaten!$B$12,$AC$4:$AI$150,ROW(C27)-3,FALSE)</f>
        <v>0</v>
      </c>
      <c r="AC27" s="96">
        <f t="shared" si="1"/>
        <v>0</v>
      </c>
      <c r="AD27" s="96">
        <f t="shared" si="2"/>
        <v>0</v>
      </c>
      <c r="AE27" s="96">
        <f t="shared" si="3"/>
        <v>0</v>
      </c>
      <c r="AF27" s="96">
        <f t="shared" si="4"/>
        <v>0</v>
      </c>
      <c r="AG27" s="96">
        <f t="shared" si="5"/>
        <v>0</v>
      </c>
      <c r="AH27" s="96">
        <f t="shared" si="6"/>
        <v>0</v>
      </c>
      <c r="AI27" s="96">
        <f t="shared" si="7"/>
        <v>0</v>
      </c>
    </row>
    <row r="28" spans="1:35" s="35" customFormat="1" x14ac:dyDescent="0.25">
      <c r="A28" s="39"/>
      <c r="B28" s="18"/>
      <c r="C28" s="37"/>
      <c r="D28" s="18"/>
      <c r="E28" s="18"/>
      <c r="F28" s="18"/>
      <c r="G28" s="18"/>
      <c r="H28" s="18"/>
      <c r="I28" s="18"/>
      <c r="J28" s="18"/>
      <c r="K28" s="18"/>
      <c r="L28" s="91">
        <f t="shared" si="8"/>
        <v>0</v>
      </c>
      <c r="M28" s="18"/>
      <c r="N28" s="18"/>
      <c r="O28" s="91">
        <f t="shared" si="9"/>
        <v>0</v>
      </c>
      <c r="P28" s="18"/>
      <c r="Q28" s="92">
        <f>IF(ISBLANK($B28),0,VLOOKUP($B28,Listen!$A$2:$C$44,2,FALSE))</f>
        <v>0</v>
      </c>
      <c r="R28" s="92">
        <f>IF(ISBLANK($B28),0,VLOOKUP($B28,Listen!$A$2:$C$44,3,FALSE))</f>
        <v>0</v>
      </c>
      <c r="S28" s="59">
        <f t="shared" si="11"/>
        <v>0</v>
      </c>
      <c r="T28" s="59">
        <f t="shared" si="12"/>
        <v>0</v>
      </c>
      <c r="U28" s="59">
        <f t="shared" si="12"/>
        <v>0</v>
      </c>
      <c r="V28" s="59">
        <f t="shared" si="12"/>
        <v>0</v>
      </c>
      <c r="W28" s="59">
        <f t="shared" si="12"/>
        <v>0</v>
      </c>
      <c r="X28" s="59">
        <f t="shared" si="12"/>
        <v>0</v>
      </c>
      <c r="Y28" s="59">
        <f t="shared" si="12"/>
        <v>0</v>
      </c>
      <c r="Z28" s="96">
        <f t="shared" si="10"/>
        <v>0</v>
      </c>
      <c r="AA28" s="96">
        <f>IF(C28=A_Stammdaten!$B$12,D_SAV!$O28-D_SAV!$AB28,HLOOKUP(A_Stammdaten!$B$12-1,$AC$4:$AI$150,ROW(C28)-3,FALSE)-$AB28)</f>
        <v>0</v>
      </c>
      <c r="AB28" s="96">
        <f>HLOOKUP(A_Stammdaten!$B$12,$AC$4:$AI$150,ROW(C28)-3,FALSE)</f>
        <v>0</v>
      </c>
      <c r="AC28" s="96">
        <f t="shared" si="1"/>
        <v>0</v>
      </c>
      <c r="AD28" s="96">
        <f t="shared" si="2"/>
        <v>0</v>
      </c>
      <c r="AE28" s="96">
        <f t="shared" si="3"/>
        <v>0</v>
      </c>
      <c r="AF28" s="96">
        <f t="shared" si="4"/>
        <v>0</v>
      </c>
      <c r="AG28" s="96">
        <f t="shared" si="5"/>
        <v>0</v>
      </c>
      <c r="AH28" s="96">
        <f t="shared" si="6"/>
        <v>0</v>
      </c>
      <c r="AI28" s="96">
        <f t="shared" si="7"/>
        <v>0</v>
      </c>
    </row>
    <row r="29" spans="1:35" s="35" customFormat="1" x14ac:dyDescent="0.25">
      <c r="A29" s="18"/>
      <c r="B29" s="18"/>
      <c r="C29" s="37"/>
      <c r="D29" s="18"/>
      <c r="E29" s="18"/>
      <c r="F29" s="18"/>
      <c r="G29" s="18"/>
      <c r="H29" s="18"/>
      <c r="I29" s="18"/>
      <c r="J29" s="18"/>
      <c r="K29" s="18"/>
      <c r="L29" s="91">
        <f t="shared" si="8"/>
        <v>0</v>
      </c>
      <c r="M29" s="18"/>
      <c r="N29" s="18"/>
      <c r="O29" s="91">
        <f t="shared" si="9"/>
        <v>0</v>
      </c>
      <c r="P29" s="18"/>
      <c r="Q29" s="92">
        <f>IF(ISBLANK($B29),0,VLOOKUP($B29,Listen!$A$2:$C$44,2,FALSE))</f>
        <v>0</v>
      </c>
      <c r="R29" s="92">
        <f>IF(ISBLANK($B29),0,VLOOKUP($B29,Listen!$A$2:$C$44,3,FALSE))</f>
        <v>0</v>
      </c>
      <c r="S29" s="59">
        <f t="shared" si="11"/>
        <v>0</v>
      </c>
      <c r="T29" s="59">
        <f t="shared" si="12"/>
        <v>0</v>
      </c>
      <c r="U29" s="59">
        <f t="shared" si="12"/>
        <v>0</v>
      </c>
      <c r="V29" s="59">
        <f t="shared" si="12"/>
        <v>0</v>
      </c>
      <c r="W29" s="59">
        <f t="shared" si="12"/>
        <v>0</v>
      </c>
      <c r="X29" s="59">
        <f t="shared" si="12"/>
        <v>0</v>
      </c>
      <c r="Y29" s="59">
        <f t="shared" si="12"/>
        <v>0</v>
      </c>
      <c r="Z29" s="96">
        <f t="shared" si="10"/>
        <v>0</v>
      </c>
      <c r="AA29" s="96">
        <f>IF(C29=A_Stammdaten!$B$12,D_SAV!$O29-D_SAV!$AB29,HLOOKUP(A_Stammdaten!$B$12-1,$AC$4:$AI$150,ROW(C29)-3,FALSE)-$AB29)</f>
        <v>0</v>
      </c>
      <c r="AB29" s="96">
        <f>HLOOKUP(A_Stammdaten!$B$12,$AC$4:$AI$150,ROW(C29)-3,FALSE)</f>
        <v>0</v>
      </c>
      <c r="AC29" s="96">
        <f t="shared" si="1"/>
        <v>0</v>
      </c>
      <c r="AD29" s="96">
        <f t="shared" si="2"/>
        <v>0</v>
      </c>
      <c r="AE29" s="96">
        <f t="shared" si="3"/>
        <v>0</v>
      </c>
      <c r="AF29" s="96">
        <f t="shared" si="4"/>
        <v>0</v>
      </c>
      <c r="AG29" s="96">
        <f t="shared" si="5"/>
        <v>0</v>
      </c>
      <c r="AH29" s="96">
        <f t="shared" si="6"/>
        <v>0</v>
      </c>
      <c r="AI29" s="96">
        <f t="shared" si="7"/>
        <v>0</v>
      </c>
    </row>
    <row r="30" spans="1:35" s="35" customFormat="1" x14ac:dyDescent="0.25">
      <c r="A30" s="18"/>
      <c r="B30" s="18"/>
      <c r="C30" s="37"/>
      <c r="D30" s="18"/>
      <c r="E30" s="18"/>
      <c r="F30" s="18"/>
      <c r="G30" s="18"/>
      <c r="H30" s="18"/>
      <c r="I30" s="18"/>
      <c r="J30" s="18"/>
      <c r="K30" s="18"/>
      <c r="L30" s="91">
        <f t="shared" si="8"/>
        <v>0</v>
      </c>
      <c r="M30" s="18"/>
      <c r="N30" s="18"/>
      <c r="O30" s="91">
        <f t="shared" si="9"/>
        <v>0</v>
      </c>
      <c r="P30" s="18"/>
      <c r="Q30" s="92">
        <f>IF(ISBLANK($B30),0,VLOOKUP($B30,Listen!$A$2:$C$44,2,FALSE))</f>
        <v>0</v>
      </c>
      <c r="R30" s="92">
        <f>IF(ISBLANK($B30),0,VLOOKUP($B30,Listen!$A$2:$C$44,3,FALSE))</f>
        <v>0</v>
      </c>
      <c r="S30" s="59">
        <f t="shared" si="11"/>
        <v>0</v>
      </c>
      <c r="T30" s="59">
        <f t="shared" si="12"/>
        <v>0</v>
      </c>
      <c r="U30" s="59">
        <f t="shared" si="12"/>
        <v>0</v>
      </c>
      <c r="V30" s="59">
        <f t="shared" si="12"/>
        <v>0</v>
      </c>
      <c r="W30" s="59">
        <f t="shared" si="12"/>
        <v>0</v>
      </c>
      <c r="X30" s="59">
        <f t="shared" si="12"/>
        <v>0</v>
      </c>
      <c r="Y30" s="59">
        <f t="shared" si="12"/>
        <v>0</v>
      </c>
      <c r="Z30" s="96">
        <f t="shared" si="10"/>
        <v>0</v>
      </c>
      <c r="AA30" s="96">
        <f>IF(C30=A_Stammdaten!$B$12,D_SAV!$O30-D_SAV!$AB30,HLOOKUP(A_Stammdaten!$B$12-1,$AC$4:$AI$150,ROW(C30)-3,FALSE)-$AB30)</f>
        <v>0</v>
      </c>
      <c r="AB30" s="96">
        <f>HLOOKUP(A_Stammdaten!$B$12,$AC$4:$AI$150,ROW(C30)-3,FALSE)</f>
        <v>0</v>
      </c>
      <c r="AC30" s="96">
        <f t="shared" si="1"/>
        <v>0</v>
      </c>
      <c r="AD30" s="96">
        <f t="shared" si="2"/>
        <v>0</v>
      </c>
      <c r="AE30" s="96">
        <f t="shared" si="3"/>
        <v>0</v>
      </c>
      <c r="AF30" s="96">
        <f t="shared" si="4"/>
        <v>0</v>
      </c>
      <c r="AG30" s="96">
        <f t="shared" si="5"/>
        <v>0</v>
      </c>
      <c r="AH30" s="96">
        <f t="shared" si="6"/>
        <v>0</v>
      </c>
      <c r="AI30" s="96">
        <f t="shared" si="7"/>
        <v>0</v>
      </c>
    </row>
    <row r="31" spans="1:35" s="35" customFormat="1" x14ac:dyDescent="0.25">
      <c r="A31" s="18"/>
      <c r="B31" s="18"/>
      <c r="C31" s="37"/>
      <c r="D31" s="18"/>
      <c r="E31" s="18"/>
      <c r="F31" s="18"/>
      <c r="G31" s="18"/>
      <c r="H31" s="18"/>
      <c r="I31" s="18"/>
      <c r="J31" s="18"/>
      <c r="K31" s="18"/>
      <c r="L31" s="91">
        <f t="shared" si="8"/>
        <v>0</v>
      </c>
      <c r="M31" s="18"/>
      <c r="N31" s="18"/>
      <c r="O31" s="91">
        <f t="shared" si="9"/>
        <v>0</v>
      </c>
      <c r="P31" s="18"/>
      <c r="Q31" s="92">
        <f>IF(ISBLANK($B31),0,VLOOKUP($B31,Listen!$A$2:$C$44,2,FALSE))</f>
        <v>0</v>
      </c>
      <c r="R31" s="92">
        <f>IF(ISBLANK($B31),0,VLOOKUP($B31,Listen!$A$2:$C$44,3,FALSE))</f>
        <v>0</v>
      </c>
      <c r="S31" s="59">
        <f t="shared" si="11"/>
        <v>0</v>
      </c>
      <c r="T31" s="59">
        <f t="shared" ref="T31:Y31" si="13">$Q31</f>
        <v>0</v>
      </c>
      <c r="U31" s="59">
        <f t="shared" si="13"/>
        <v>0</v>
      </c>
      <c r="V31" s="59">
        <f t="shared" si="13"/>
        <v>0</v>
      </c>
      <c r="W31" s="59">
        <f t="shared" si="13"/>
        <v>0</v>
      </c>
      <c r="X31" s="59">
        <f t="shared" si="13"/>
        <v>0</v>
      </c>
      <c r="Y31" s="59">
        <f t="shared" si="13"/>
        <v>0</v>
      </c>
      <c r="Z31" s="96">
        <f t="shared" si="10"/>
        <v>0</v>
      </c>
      <c r="AA31" s="96">
        <f>IF(C31=A_Stammdaten!$B$12,D_SAV!$O31-D_SAV!$AB31,HLOOKUP(A_Stammdaten!$B$12-1,$AC$4:$AI$150,ROW(C31)-3,FALSE)-$AB31)</f>
        <v>0</v>
      </c>
      <c r="AB31" s="96">
        <f>HLOOKUP(A_Stammdaten!$B$12,$AC$4:$AI$150,ROW(C31)-3,FALSE)</f>
        <v>0</v>
      </c>
      <c r="AC31" s="96">
        <f t="shared" si="1"/>
        <v>0</v>
      </c>
      <c r="AD31" s="96">
        <f t="shared" si="2"/>
        <v>0</v>
      </c>
      <c r="AE31" s="96">
        <f t="shared" si="3"/>
        <v>0</v>
      </c>
      <c r="AF31" s="96">
        <f t="shared" si="4"/>
        <v>0</v>
      </c>
      <c r="AG31" s="96">
        <f t="shared" si="5"/>
        <v>0</v>
      </c>
      <c r="AH31" s="96">
        <f t="shared" si="6"/>
        <v>0</v>
      </c>
      <c r="AI31" s="96">
        <f t="shared" si="7"/>
        <v>0</v>
      </c>
    </row>
    <row r="32" spans="1:35" s="35" customFormat="1" x14ac:dyDescent="0.25">
      <c r="A32" s="18"/>
      <c r="B32" s="18"/>
      <c r="C32" s="37"/>
      <c r="D32" s="18"/>
      <c r="E32" s="18"/>
      <c r="F32" s="18"/>
      <c r="G32" s="18"/>
      <c r="H32" s="18"/>
      <c r="I32" s="18"/>
      <c r="J32" s="18"/>
      <c r="K32" s="18"/>
      <c r="L32" s="91">
        <f t="shared" si="8"/>
        <v>0</v>
      </c>
      <c r="M32" s="18"/>
      <c r="N32" s="18"/>
      <c r="O32" s="91">
        <f t="shared" si="9"/>
        <v>0</v>
      </c>
      <c r="P32" s="18"/>
      <c r="Q32" s="92">
        <f>IF(ISBLANK($B32),0,VLOOKUP($B32,Listen!$A$2:$C$44,2,FALSE))</f>
        <v>0</v>
      </c>
      <c r="R32" s="92">
        <f>IF(ISBLANK($B32),0,VLOOKUP($B32,Listen!$A$2:$C$44,3,FALSE))</f>
        <v>0</v>
      </c>
      <c r="S32" s="59">
        <f t="shared" ref="S32:Y68" si="14">$Q32</f>
        <v>0</v>
      </c>
      <c r="T32" s="59">
        <f t="shared" si="14"/>
        <v>0</v>
      </c>
      <c r="U32" s="59">
        <f t="shared" si="14"/>
        <v>0</v>
      </c>
      <c r="V32" s="59">
        <f t="shared" si="14"/>
        <v>0</v>
      </c>
      <c r="W32" s="59">
        <f t="shared" si="14"/>
        <v>0</v>
      </c>
      <c r="X32" s="59">
        <f t="shared" si="14"/>
        <v>0</v>
      </c>
      <c r="Y32" s="59">
        <f t="shared" si="14"/>
        <v>0</v>
      </c>
      <c r="Z32" s="96">
        <f t="shared" si="10"/>
        <v>0</v>
      </c>
      <c r="AA32" s="96">
        <f>IF(C32=A_Stammdaten!$B$12,D_SAV!$O32-D_SAV!$AB32,HLOOKUP(A_Stammdaten!$B$12-1,$AC$4:$AI$150,ROW(C32)-3,FALSE)-$AB32)</f>
        <v>0</v>
      </c>
      <c r="AB32" s="96">
        <f>HLOOKUP(A_Stammdaten!$B$12,$AC$4:$AI$150,ROW(C32)-3,FALSE)</f>
        <v>0</v>
      </c>
      <c r="AC32" s="96">
        <f t="shared" si="1"/>
        <v>0</v>
      </c>
      <c r="AD32" s="96">
        <f t="shared" si="2"/>
        <v>0</v>
      </c>
      <c r="AE32" s="96">
        <f t="shared" si="3"/>
        <v>0</v>
      </c>
      <c r="AF32" s="96">
        <f t="shared" si="4"/>
        <v>0</v>
      </c>
      <c r="AG32" s="96">
        <f t="shared" si="5"/>
        <v>0</v>
      </c>
      <c r="AH32" s="96">
        <f t="shared" si="6"/>
        <v>0</v>
      </c>
      <c r="AI32" s="96">
        <f t="shared" si="7"/>
        <v>0</v>
      </c>
    </row>
    <row r="33" spans="1:35" s="35" customFormat="1" x14ac:dyDescent="0.25">
      <c r="A33" s="18"/>
      <c r="B33" s="18"/>
      <c r="C33" s="37"/>
      <c r="D33" s="18"/>
      <c r="E33" s="18"/>
      <c r="F33" s="18"/>
      <c r="G33" s="18"/>
      <c r="H33" s="18"/>
      <c r="I33" s="18"/>
      <c r="J33" s="18"/>
      <c r="K33" s="18"/>
      <c r="L33" s="91">
        <f t="shared" si="8"/>
        <v>0</v>
      </c>
      <c r="M33" s="18"/>
      <c r="N33" s="18"/>
      <c r="O33" s="91">
        <f t="shared" si="9"/>
        <v>0</v>
      </c>
      <c r="P33" s="18"/>
      <c r="Q33" s="92">
        <f>IF(ISBLANK($B33),0,VLOOKUP($B33,Listen!$A$2:$C$44,2,FALSE))</f>
        <v>0</v>
      </c>
      <c r="R33" s="92">
        <f>IF(ISBLANK($B33),0,VLOOKUP($B33,Listen!$A$2:$C$44,3,FALSE))</f>
        <v>0</v>
      </c>
      <c r="S33" s="59">
        <f t="shared" si="14"/>
        <v>0</v>
      </c>
      <c r="T33" s="59">
        <f t="shared" si="14"/>
        <v>0</v>
      </c>
      <c r="U33" s="59">
        <f t="shared" si="14"/>
        <v>0</v>
      </c>
      <c r="V33" s="59">
        <f t="shared" si="14"/>
        <v>0</v>
      </c>
      <c r="W33" s="59">
        <f t="shared" si="14"/>
        <v>0</v>
      </c>
      <c r="X33" s="59">
        <f t="shared" si="14"/>
        <v>0</v>
      </c>
      <c r="Y33" s="59">
        <f t="shared" si="14"/>
        <v>0</v>
      </c>
      <c r="Z33" s="96">
        <f t="shared" si="10"/>
        <v>0</v>
      </c>
      <c r="AA33" s="96">
        <f>IF(C33=A_Stammdaten!$B$12,D_SAV!$O33-D_SAV!$AB33,HLOOKUP(A_Stammdaten!$B$12-1,$AC$4:$AI$150,ROW(C33)-3,FALSE)-$AB33)</f>
        <v>0</v>
      </c>
      <c r="AB33" s="96">
        <f>HLOOKUP(A_Stammdaten!$B$12,$AC$4:$AI$150,ROW(C33)-3,FALSE)</f>
        <v>0</v>
      </c>
      <c r="AC33" s="96">
        <f t="shared" si="1"/>
        <v>0</v>
      </c>
      <c r="AD33" s="96">
        <f t="shared" si="2"/>
        <v>0</v>
      </c>
      <c r="AE33" s="96">
        <f t="shared" si="3"/>
        <v>0</v>
      </c>
      <c r="AF33" s="96">
        <f t="shared" si="4"/>
        <v>0</v>
      </c>
      <c r="AG33" s="96">
        <f t="shared" si="5"/>
        <v>0</v>
      </c>
      <c r="AH33" s="96">
        <f t="shared" si="6"/>
        <v>0</v>
      </c>
      <c r="AI33" s="96">
        <f t="shared" si="7"/>
        <v>0</v>
      </c>
    </row>
    <row r="34" spans="1:35" s="35" customFormat="1" x14ac:dyDescent="0.25">
      <c r="A34" s="18"/>
      <c r="B34" s="18"/>
      <c r="C34" s="37"/>
      <c r="D34" s="18"/>
      <c r="E34" s="18"/>
      <c r="F34" s="18"/>
      <c r="G34" s="18"/>
      <c r="H34" s="18"/>
      <c r="I34" s="18"/>
      <c r="J34" s="18"/>
      <c r="K34" s="18"/>
      <c r="L34" s="91">
        <f t="shared" si="8"/>
        <v>0</v>
      </c>
      <c r="M34" s="18"/>
      <c r="N34" s="18"/>
      <c r="O34" s="91">
        <f t="shared" si="9"/>
        <v>0</v>
      </c>
      <c r="P34" s="18"/>
      <c r="Q34" s="92">
        <f>IF(ISBLANK($B34),0,VLOOKUP($B34,Listen!$A$2:$C$44,2,FALSE))</f>
        <v>0</v>
      </c>
      <c r="R34" s="92">
        <f>IF(ISBLANK($B34),0,VLOOKUP($B34,Listen!$A$2:$C$44,3,FALSE))</f>
        <v>0</v>
      </c>
      <c r="S34" s="59">
        <f t="shared" si="14"/>
        <v>0</v>
      </c>
      <c r="T34" s="59">
        <f t="shared" si="14"/>
        <v>0</v>
      </c>
      <c r="U34" s="59">
        <f t="shared" si="14"/>
        <v>0</v>
      </c>
      <c r="V34" s="59">
        <f t="shared" si="14"/>
        <v>0</v>
      </c>
      <c r="W34" s="59">
        <f t="shared" si="14"/>
        <v>0</v>
      </c>
      <c r="X34" s="59">
        <f t="shared" si="14"/>
        <v>0</v>
      </c>
      <c r="Y34" s="59">
        <f t="shared" si="14"/>
        <v>0</v>
      </c>
      <c r="Z34" s="96">
        <f t="shared" si="10"/>
        <v>0</v>
      </c>
      <c r="AA34" s="96">
        <f>IF(C34=A_Stammdaten!$B$12,D_SAV!$O34-D_SAV!$AB34,HLOOKUP(A_Stammdaten!$B$12-1,$AC$4:$AI$150,ROW(C34)-3,FALSE)-$AB34)</f>
        <v>0</v>
      </c>
      <c r="AB34" s="96">
        <f>HLOOKUP(A_Stammdaten!$B$12,$AC$4:$AI$150,ROW(C34)-3,FALSE)</f>
        <v>0</v>
      </c>
      <c r="AC34" s="96">
        <f t="shared" si="1"/>
        <v>0</v>
      </c>
      <c r="AD34" s="96">
        <f t="shared" si="2"/>
        <v>0</v>
      </c>
      <c r="AE34" s="96">
        <f t="shared" si="3"/>
        <v>0</v>
      </c>
      <c r="AF34" s="96">
        <f t="shared" si="4"/>
        <v>0</v>
      </c>
      <c r="AG34" s="96">
        <f t="shared" si="5"/>
        <v>0</v>
      </c>
      <c r="AH34" s="96">
        <f t="shared" si="6"/>
        <v>0</v>
      </c>
      <c r="AI34" s="96">
        <f t="shared" si="7"/>
        <v>0</v>
      </c>
    </row>
    <row r="35" spans="1:35" s="35" customFormat="1" x14ac:dyDescent="0.25">
      <c r="A35" s="18"/>
      <c r="B35" s="18"/>
      <c r="C35" s="37"/>
      <c r="D35" s="18"/>
      <c r="E35" s="18"/>
      <c r="F35" s="18"/>
      <c r="G35" s="18"/>
      <c r="H35" s="18"/>
      <c r="I35" s="18"/>
      <c r="J35" s="18"/>
      <c r="K35" s="18"/>
      <c r="L35" s="91">
        <f t="shared" si="8"/>
        <v>0</v>
      </c>
      <c r="M35" s="18"/>
      <c r="N35" s="18"/>
      <c r="O35" s="91">
        <f t="shared" si="9"/>
        <v>0</v>
      </c>
      <c r="P35" s="18"/>
      <c r="Q35" s="92">
        <f>IF(ISBLANK($B35),0,VLOOKUP($B35,Listen!$A$2:$C$44,2,FALSE))</f>
        <v>0</v>
      </c>
      <c r="R35" s="92">
        <f>IF(ISBLANK($B35),0,VLOOKUP($B35,Listen!$A$2:$C$44,3,FALSE))</f>
        <v>0</v>
      </c>
      <c r="S35" s="59">
        <f t="shared" si="14"/>
        <v>0</v>
      </c>
      <c r="T35" s="59">
        <f t="shared" si="14"/>
        <v>0</v>
      </c>
      <c r="U35" s="59">
        <f t="shared" si="14"/>
        <v>0</v>
      </c>
      <c r="V35" s="59">
        <f t="shared" si="14"/>
        <v>0</v>
      </c>
      <c r="W35" s="59">
        <f t="shared" si="14"/>
        <v>0</v>
      </c>
      <c r="X35" s="59">
        <f t="shared" si="14"/>
        <v>0</v>
      </c>
      <c r="Y35" s="59">
        <f t="shared" si="14"/>
        <v>0</v>
      </c>
      <c r="Z35" s="96">
        <f t="shared" ref="Z35:Z98" si="15">AB35+AA35</f>
        <v>0</v>
      </c>
      <c r="AA35" s="96">
        <f>IF(C35=A_Stammdaten!$B$12,D_SAV!$O35-D_SAV!$AB35,HLOOKUP(A_Stammdaten!$B$12-1,$AC$4:$AI$150,ROW(C35)-3,FALSE)-$AB35)</f>
        <v>0</v>
      </c>
      <c r="AB35" s="96">
        <f>HLOOKUP(A_Stammdaten!$B$12,$AC$4:$AI$150,ROW(C35)-3,FALSE)</f>
        <v>0</v>
      </c>
      <c r="AC35" s="96">
        <f t="shared" si="1"/>
        <v>0</v>
      </c>
      <c r="AD35" s="96">
        <f t="shared" si="2"/>
        <v>0</v>
      </c>
      <c r="AE35" s="96">
        <f t="shared" si="3"/>
        <v>0</v>
      </c>
      <c r="AF35" s="96">
        <f t="shared" si="4"/>
        <v>0</v>
      </c>
      <c r="AG35" s="96">
        <f t="shared" si="5"/>
        <v>0</v>
      </c>
      <c r="AH35" s="96">
        <f t="shared" si="6"/>
        <v>0</v>
      </c>
      <c r="AI35" s="96">
        <f t="shared" si="7"/>
        <v>0</v>
      </c>
    </row>
    <row r="36" spans="1:35" s="35" customFormat="1" x14ac:dyDescent="0.25">
      <c r="A36" s="18"/>
      <c r="B36" s="18"/>
      <c r="C36" s="37"/>
      <c r="D36" s="18"/>
      <c r="E36" s="18"/>
      <c r="F36" s="18"/>
      <c r="G36" s="18"/>
      <c r="H36" s="18"/>
      <c r="I36" s="18"/>
      <c r="J36" s="18"/>
      <c r="K36" s="18"/>
      <c r="L36" s="91">
        <f t="shared" si="8"/>
        <v>0</v>
      </c>
      <c r="M36" s="18"/>
      <c r="N36" s="18"/>
      <c r="O36" s="91">
        <f t="shared" si="9"/>
        <v>0</v>
      </c>
      <c r="P36" s="18"/>
      <c r="Q36" s="92">
        <f>IF(ISBLANK($B36),0,VLOOKUP($B36,Listen!$A$2:$C$44,2,FALSE))</f>
        <v>0</v>
      </c>
      <c r="R36" s="92">
        <f>IF(ISBLANK($B36),0,VLOOKUP($B36,Listen!$A$2:$C$44,3,FALSE))</f>
        <v>0</v>
      </c>
      <c r="S36" s="59">
        <f t="shared" si="14"/>
        <v>0</v>
      </c>
      <c r="T36" s="59">
        <f t="shared" si="14"/>
        <v>0</v>
      </c>
      <c r="U36" s="59">
        <f t="shared" si="14"/>
        <v>0</v>
      </c>
      <c r="V36" s="59">
        <f t="shared" si="14"/>
        <v>0</v>
      </c>
      <c r="W36" s="59">
        <f t="shared" si="14"/>
        <v>0</v>
      </c>
      <c r="X36" s="59">
        <f t="shared" si="14"/>
        <v>0</v>
      </c>
      <c r="Y36" s="59">
        <f t="shared" si="14"/>
        <v>0</v>
      </c>
      <c r="Z36" s="96">
        <f t="shared" si="15"/>
        <v>0</v>
      </c>
      <c r="AA36" s="96">
        <f>IF(C36=A_Stammdaten!$B$12,D_SAV!$O36-D_SAV!$AB36,HLOOKUP(A_Stammdaten!$B$12-1,$AC$4:$AI$150,ROW(C36)-3,FALSE)-$AB36)</f>
        <v>0</v>
      </c>
      <c r="AB36" s="96">
        <f>HLOOKUP(A_Stammdaten!$B$12,$AC$4:$AI$150,ROW(C36)-3,FALSE)</f>
        <v>0</v>
      </c>
      <c r="AC36" s="96">
        <f t="shared" si="1"/>
        <v>0</v>
      </c>
      <c r="AD36" s="96">
        <f t="shared" si="2"/>
        <v>0</v>
      </c>
      <c r="AE36" s="96">
        <f t="shared" si="3"/>
        <v>0</v>
      </c>
      <c r="AF36" s="96">
        <f t="shared" si="4"/>
        <v>0</v>
      </c>
      <c r="AG36" s="96">
        <f t="shared" si="5"/>
        <v>0</v>
      </c>
      <c r="AH36" s="96">
        <f t="shared" si="6"/>
        <v>0</v>
      </c>
      <c r="AI36" s="96">
        <f t="shared" si="7"/>
        <v>0</v>
      </c>
    </row>
    <row r="37" spans="1:35" s="35" customFormat="1" x14ac:dyDescent="0.25">
      <c r="A37" s="18"/>
      <c r="B37" s="18"/>
      <c r="C37" s="37"/>
      <c r="D37" s="18"/>
      <c r="E37" s="18"/>
      <c r="F37" s="18"/>
      <c r="G37" s="18"/>
      <c r="H37" s="18"/>
      <c r="I37" s="18"/>
      <c r="J37" s="18"/>
      <c r="K37" s="18"/>
      <c r="L37" s="91">
        <f t="shared" si="8"/>
        <v>0</v>
      </c>
      <c r="M37" s="18"/>
      <c r="N37" s="18"/>
      <c r="O37" s="91">
        <f t="shared" si="9"/>
        <v>0</v>
      </c>
      <c r="P37" s="18"/>
      <c r="Q37" s="92">
        <f>IF(ISBLANK($B37),0,VLOOKUP($B37,Listen!$A$2:$C$44,2,FALSE))</f>
        <v>0</v>
      </c>
      <c r="R37" s="92">
        <f>IF(ISBLANK($B37),0,VLOOKUP($B37,Listen!$A$2:$C$44,3,FALSE))</f>
        <v>0</v>
      </c>
      <c r="S37" s="59">
        <f t="shared" si="14"/>
        <v>0</v>
      </c>
      <c r="T37" s="59">
        <f t="shared" si="14"/>
        <v>0</v>
      </c>
      <c r="U37" s="59">
        <f t="shared" si="14"/>
        <v>0</v>
      </c>
      <c r="V37" s="59">
        <f t="shared" si="14"/>
        <v>0</v>
      </c>
      <c r="W37" s="59">
        <f t="shared" si="14"/>
        <v>0</v>
      </c>
      <c r="X37" s="59">
        <f t="shared" si="14"/>
        <v>0</v>
      </c>
      <c r="Y37" s="59">
        <f t="shared" si="14"/>
        <v>0</v>
      </c>
      <c r="Z37" s="96">
        <f t="shared" si="15"/>
        <v>0</v>
      </c>
      <c r="AA37" s="96">
        <f>IF(C37=A_Stammdaten!$B$12,D_SAV!$O37-D_SAV!$AB37,HLOOKUP(A_Stammdaten!$B$12-1,$AC$4:$AI$150,ROW(C37)-3,FALSE)-$AB37)</f>
        <v>0</v>
      </c>
      <c r="AB37" s="96">
        <f>HLOOKUP(A_Stammdaten!$B$12,$AC$4:$AI$150,ROW(C37)-3,FALSE)</f>
        <v>0</v>
      </c>
      <c r="AC37" s="96">
        <f t="shared" si="1"/>
        <v>0</v>
      </c>
      <c r="AD37" s="96">
        <f t="shared" si="2"/>
        <v>0</v>
      </c>
      <c r="AE37" s="96">
        <f t="shared" si="3"/>
        <v>0</v>
      </c>
      <c r="AF37" s="96">
        <f t="shared" si="4"/>
        <v>0</v>
      </c>
      <c r="AG37" s="96">
        <f t="shared" si="5"/>
        <v>0</v>
      </c>
      <c r="AH37" s="96">
        <f t="shared" si="6"/>
        <v>0</v>
      </c>
      <c r="AI37" s="96">
        <f t="shared" si="7"/>
        <v>0</v>
      </c>
    </row>
    <row r="38" spans="1:35" s="35" customFormat="1" x14ac:dyDescent="0.25">
      <c r="A38" s="18"/>
      <c r="B38" s="18"/>
      <c r="C38" s="37"/>
      <c r="D38" s="18"/>
      <c r="E38" s="18"/>
      <c r="F38" s="18"/>
      <c r="G38" s="18"/>
      <c r="H38" s="18"/>
      <c r="I38" s="18"/>
      <c r="J38" s="18"/>
      <c r="K38" s="18"/>
      <c r="L38" s="91">
        <f t="shared" si="8"/>
        <v>0</v>
      </c>
      <c r="M38" s="18"/>
      <c r="N38" s="18"/>
      <c r="O38" s="91">
        <f t="shared" si="9"/>
        <v>0</v>
      </c>
      <c r="P38" s="18"/>
      <c r="Q38" s="92">
        <f>IF(ISBLANK($B38),0,VLOOKUP($B38,Listen!$A$2:$C$44,2,FALSE))</f>
        <v>0</v>
      </c>
      <c r="R38" s="92">
        <f>IF(ISBLANK($B38),0,VLOOKUP($B38,Listen!$A$2:$C$44,3,FALSE))</f>
        <v>0</v>
      </c>
      <c r="S38" s="59">
        <f t="shared" si="14"/>
        <v>0</v>
      </c>
      <c r="T38" s="59">
        <f t="shared" si="14"/>
        <v>0</v>
      </c>
      <c r="U38" s="59">
        <f t="shared" si="14"/>
        <v>0</v>
      </c>
      <c r="V38" s="59">
        <f t="shared" si="14"/>
        <v>0</v>
      </c>
      <c r="W38" s="59">
        <f t="shared" si="14"/>
        <v>0</v>
      </c>
      <c r="X38" s="59">
        <f t="shared" si="14"/>
        <v>0</v>
      </c>
      <c r="Y38" s="59">
        <f t="shared" si="14"/>
        <v>0</v>
      </c>
      <c r="Z38" s="96">
        <f t="shared" si="15"/>
        <v>0</v>
      </c>
      <c r="AA38" s="96">
        <f>IF(C38=A_Stammdaten!$B$12,D_SAV!$O38-D_SAV!$AB38,HLOOKUP(A_Stammdaten!$B$12-1,$AC$4:$AI$150,ROW(C38)-3,FALSE)-$AB38)</f>
        <v>0</v>
      </c>
      <c r="AB38" s="96">
        <f>HLOOKUP(A_Stammdaten!$B$12,$AC$4:$AI$150,ROW(C38)-3,FALSE)</f>
        <v>0</v>
      </c>
      <c r="AC38" s="96">
        <f t="shared" si="1"/>
        <v>0</v>
      </c>
      <c r="AD38" s="96">
        <f t="shared" si="2"/>
        <v>0</v>
      </c>
      <c r="AE38" s="96">
        <f t="shared" si="3"/>
        <v>0</v>
      </c>
      <c r="AF38" s="96">
        <f t="shared" si="4"/>
        <v>0</v>
      </c>
      <c r="AG38" s="96">
        <f t="shared" si="5"/>
        <v>0</v>
      </c>
      <c r="AH38" s="96">
        <f t="shared" si="6"/>
        <v>0</v>
      </c>
      <c r="AI38" s="96">
        <f t="shared" si="7"/>
        <v>0</v>
      </c>
    </row>
    <row r="39" spans="1:35" s="35" customFormat="1" x14ac:dyDescent="0.25">
      <c r="A39" s="18"/>
      <c r="B39" s="18"/>
      <c r="C39" s="37"/>
      <c r="D39" s="18"/>
      <c r="E39" s="18"/>
      <c r="F39" s="18"/>
      <c r="G39" s="18"/>
      <c r="H39" s="18"/>
      <c r="I39" s="18"/>
      <c r="J39" s="18"/>
      <c r="K39" s="18"/>
      <c r="L39" s="91">
        <f t="shared" si="8"/>
        <v>0</v>
      </c>
      <c r="M39" s="18"/>
      <c r="N39" s="18"/>
      <c r="O39" s="91">
        <f t="shared" si="9"/>
        <v>0</v>
      </c>
      <c r="P39" s="18"/>
      <c r="Q39" s="92">
        <f>IF(ISBLANK($B39),0,VLOOKUP($B39,Listen!$A$2:$C$44,2,FALSE))</f>
        <v>0</v>
      </c>
      <c r="R39" s="92">
        <f>IF(ISBLANK($B39),0,VLOOKUP($B39,Listen!$A$2:$C$44,3,FALSE))</f>
        <v>0</v>
      </c>
      <c r="S39" s="59">
        <f t="shared" si="14"/>
        <v>0</v>
      </c>
      <c r="T39" s="59">
        <f t="shared" si="14"/>
        <v>0</v>
      </c>
      <c r="U39" s="59">
        <f t="shared" si="14"/>
        <v>0</v>
      </c>
      <c r="V39" s="59">
        <f t="shared" si="14"/>
        <v>0</v>
      </c>
      <c r="W39" s="59">
        <f t="shared" si="14"/>
        <v>0</v>
      </c>
      <c r="X39" s="59">
        <f t="shared" si="14"/>
        <v>0</v>
      </c>
      <c r="Y39" s="59">
        <f t="shared" si="14"/>
        <v>0</v>
      </c>
      <c r="Z39" s="96">
        <f t="shared" si="15"/>
        <v>0</v>
      </c>
      <c r="AA39" s="96">
        <f>IF(C39=A_Stammdaten!$B$12,D_SAV!$O39-D_SAV!$AB39,HLOOKUP(A_Stammdaten!$B$12-1,$AC$4:$AI$150,ROW(C39)-3,FALSE)-$AB39)</f>
        <v>0</v>
      </c>
      <c r="AB39" s="96">
        <f>HLOOKUP(A_Stammdaten!$B$12,$AC$4:$AI$150,ROW(C39)-3,FALSE)</f>
        <v>0</v>
      </c>
      <c r="AC39" s="96">
        <f t="shared" si="1"/>
        <v>0</v>
      </c>
      <c r="AD39" s="96">
        <f t="shared" si="2"/>
        <v>0</v>
      </c>
      <c r="AE39" s="96">
        <f t="shared" si="3"/>
        <v>0</v>
      </c>
      <c r="AF39" s="96">
        <f t="shared" si="4"/>
        <v>0</v>
      </c>
      <c r="AG39" s="96">
        <f t="shared" si="5"/>
        <v>0</v>
      </c>
      <c r="AH39" s="96">
        <f t="shared" si="6"/>
        <v>0</v>
      </c>
      <c r="AI39" s="96">
        <f t="shared" si="7"/>
        <v>0</v>
      </c>
    </row>
    <row r="40" spans="1:35" s="35" customFormat="1" x14ac:dyDescent="0.25">
      <c r="A40" s="18"/>
      <c r="B40" s="18"/>
      <c r="C40" s="37"/>
      <c r="D40" s="18"/>
      <c r="E40" s="18"/>
      <c r="F40" s="18"/>
      <c r="G40" s="18"/>
      <c r="H40" s="18"/>
      <c r="I40" s="18"/>
      <c r="J40" s="18"/>
      <c r="K40" s="18"/>
      <c r="L40" s="91">
        <f t="shared" si="8"/>
        <v>0</v>
      </c>
      <c r="M40" s="18"/>
      <c r="N40" s="18"/>
      <c r="O40" s="91">
        <f t="shared" si="9"/>
        <v>0</v>
      </c>
      <c r="P40" s="18"/>
      <c r="Q40" s="92">
        <f>IF(ISBLANK($B40),0,VLOOKUP($B40,Listen!$A$2:$C$44,2,FALSE))</f>
        <v>0</v>
      </c>
      <c r="R40" s="92">
        <f>IF(ISBLANK($B40),0,VLOOKUP($B40,Listen!$A$2:$C$44,3,FALSE))</f>
        <v>0</v>
      </c>
      <c r="S40" s="59">
        <f t="shared" si="14"/>
        <v>0</v>
      </c>
      <c r="T40" s="59">
        <f t="shared" si="14"/>
        <v>0</v>
      </c>
      <c r="U40" s="59">
        <f t="shared" si="14"/>
        <v>0</v>
      </c>
      <c r="V40" s="59">
        <f t="shared" si="14"/>
        <v>0</v>
      </c>
      <c r="W40" s="59">
        <f t="shared" si="14"/>
        <v>0</v>
      </c>
      <c r="X40" s="59">
        <f t="shared" si="14"/>
        <v>0</v>
      </c>
      <c r="Y40" s="59">
        <f t="shared" si="14"/>
        <v>0</v>
      </c>
      <c r="Z40" s="96">
        <f t="shared" si="15"/>
        <v>0</v>
      </c>
      <c r="AA40" s="96">
        <f>IF(C40=A_Stammdaten!$B$12,D_SAV!$O40-D_SAV!$AB40,HLOOKUP(A_Stammdaten!$B$12-1,$AC$4:$AI$150,ROW(C40)-3,FALSE)-$AB40)</f>
        <v>0</v>
      </c>
      <c r="AB40" s="96">
        <f>HLOOKUP(A_Stammdaten!$B$12,$AC$4:$AI$150,ROW(C40)-3,FALSE)</f>
        <v>0</v>
      </c>
      <c r="AC40" s="96">
        <f t="shared" si="1"/>
        <v>0</v>
      </c>
      <c r="AD40" s="96">
        <f t="shared" si="2"/>
        <v>0</v>
      </c>
      <c r="AE40" s="96">
        <f t="shared" si="3"/>
        <v>0</v>
      </c>
      <c r="AF40" s="96">
        <f t="shared" si="4"/>
        <v>0</v>
      </c>
      <c r="AG40" s="96">
        <f t="shared" si="5"/>
        <v>0</v>
      </c>
      <c r="AH40" s="96">
        <f t="shared" si="6"/>
        <v>0</v>
      </c>
      <c r="AI40" s="96">
        <f t="shared" si="7"/>
        <v>0</v>
      </c>
    </row>
    <row r="41" spans="1:35" s="35" customFormat="1" x14ac:dyDescent="0.25">
      <c r="A41" s="18"/>
      <c r="B41" s="18"/>
      <c r="C41" s="37"/>
      <c r="D41" s="18"/>
      <c r="E41" s="18"/>
      <c r="F41" s="18"/>
      <c r="G41" s="18"/>
      <c r="H41" s="18"/>
      <c r="I41" s="18"/>
      <c r="J41" s="18"/>
      <c r="K41" s="18"/>
      <c r="L41" s="91">
        <f t="shared" si="8"/>
        <v>0</v>
      </c>
      <c r="M41" s="18"/>
      <c r="N41" s="18"/>
      <c r="O41" s="91">
        <f t="shared" si="9"/>
        <v>0</v>
      </c>
      <c r="P41" s="18"/>
      <c r="Q41" s="92">
        <f>IF(ISBLANK($B41),0,VLOOKUP($B41,Listen!$A$2:$C$44,2,FALSE))</f>
        <v>0</v>
      </c>
      <c r="R41" s="92">
        <f>IF(ISBLANK($B41),0,VLOOKUP($B41,Listen!$A$2:$C$44,3,FALSE))</f>
        <v>0</v>
      </c>
      <c r="S41" s="59">
        <f t="shared" si="14"/>
        <v>0</v>
      </c>
      <c r="T41" s="59">
        <f t="shared" si="14"/>
        <v>0</v>
      </c>
      <c r="U41" s="59">
        <f t="shared" si="14"/>
        <v>0</v>
      </c>
      <c r="V41" s="59">
        <f t="shared" si="14"/>
        <v>0</v>
      </c>
      <c r="W41" s="59">
        <f t="shared" si="14"/>
        <v>0</v>
      </c>
      <c r="X41" s="59">
        <f t="shared" si="14"/>
        <v>0</v>
      </c>
      <c r="Y41" s="59">
        <f t="shared" si="14"/>
        <v>0</v>
      </c>
      <c r="Z41" s="96">
        <f t="shared" si="15"/>
        <v>0</v>
      </c>
      <c r="AA41" s="96">
        <f>IF(C41=A_Stammdaten!$B$12,D_SAV!$O41-D_SAV!$AB41,HLOOKUP(A_Stammdaten!$B$12-1,$AC$4:$AI$150,ROW(C41)-3,FALSE)-$AB41)</f>
        <v>0</v>
      </c>
      <c r="AB41" s="96">
        <f>HLOOKUP(A_Stammdaten!$B$12,$AC$4:$AI$150,ROW(C41)-3,FALSE)</f>
        <v>0</v>
      </c>
      <c r="AC41" s="96">
        <f t="shared" si="1"/>
        <v>0</v>
      </c>
      <c r="AD41" s="96">
        <f t="shared" si="2"/>
        <v>0</v>
      </c>
      <c r="AE41" s="96">
        <f t="shared" si="3"/>
        <v>0</v>
      </c>
      <c r="AF41" s="96">
        <f t="shared" si="4"/>
        <v>0</v>
      </c>
      <c r="AG41" s="96">
        <f t="shared" si="5"/>
        <v>0</v>
      </c>
      <c r="AH41" s="96">
        <f t="shared" si="6"/>
        <v>0</v>
      </c>
      <c r="AI41" s="96">
        <f t="shared" si="7"/>
        <v>0</v>
      </c>
    </row>
    <row r="42" spans="1:35" s="35" customFormat="1" x14ac:dyDescent="0.25">
      <c r="A42" s="18"/>
      <c r="B42" s="18"/>
      <c r="C42" s="37"/>
      <c r="D42" s="18"/>
      <c r="E42" s="18"/>
      <c r="F42" s="18"/>
      <c r="G42" s="18"/>
      <c r="H42" s="18"/>
      <c r="I42" s="18"/>
      <c r="J42" s="18"/>
      <c r="K42" s="18"/>
      <c r="L42" s="91">
        <f t="shared" si="8"/>
        <v>0</v>
      </c>
      <c r="M42" s="18"/>
      <c r="N42" s="18"/>
      <c r="O42" s="91">
        <f t="shared" si="9"/>
        <v>0</v>
      </c>
      <c r="P42" s="18"/>
      <c r="Q42" s="92">
        <f>IF(ISBLANK($B42),0,VLOOKUP($B42,Listen!$A$2:$C$44,2,FALSE))</f>
        <v>0</v>
      </c>
      <c r="R42" s="92">
        <f>IF(ISBLANK($B42),0,VLOOKUP($B42,Listen!$A$2:$C$44,3,FALSE))</f>
        <v>0</v>
      </c>
      <c r="S42" s="59">
        <f t="shared" si="14"/>
        <v>0</v>
      </c>
      <c r="T42" s="59">
        <f t="shared" si="14"/>
        <v>0</v>
      </c>
      <c r="U42" s="59">
        <f t="shared" si="14"/>
        <v>0</v>
      </c>
      <c r="V42" s="59">
        <f t="shared" si="14"/>
        <v>0</v>
      </c>
      <c r="W42" s="59">
        <f t="shared" si="14"/>
        <v>0</v>
      </c>
      <c r="X42" s="59">
        <f t="shared" si="14"/>
        <v>0</v>
      </c>
      <c r="Y42" s="59">
        <f t="shared" si="14"/>
        <v>0</v>
      </c>
      <c r="Z42" s="96">
        <f t="shared" si="15"/>
        <v>0</v>
      </c>
      <c r="AA42" s="96">
        <f>IF(C42=A_Stammdaten!$B$12,D_SAV!$O42-D_SAV!$AB42,HLOOKUP(A_Stammdaten!$B$12-1,$AC$4:$AI$150,ROW(C42)-3,FALSE)-$AB42)</f>
        <v>0</v>
      </c>
      <c r="AB42" s="96">
        <f>HLOOKUP(A_Stammdaten!$B$12,$AC$4:$AI$150,ROW(C42)-3,FALSE)</f>
        <v>0</v>
      </c>
      <c r="AC42" s="96">
        <f t="shared" si="1"/>
        <v>0</v>
      </c>
      <c r="AD42" s="96">
        <f t="shared" si="2"/>
        <v>0</v>
      </c>
      <c r="AE42" s="96">
        <f t="shared" si="3"/>
        <v>0</v>
      </c>
      <c r="AF42" s="96">
        <f t="shared" si="4"/>
        <v>0</v>
      </c>
      <c r="AG42" s="96">
        <f t="shared" si="5"/>
        <v>0</v>
      </c>
      <c r="AH42" s="96">
        <f t="shared" si="6"/>
        <v>0</v>
      </c>
      <c r="AI42" s="96">
        <f t="shared" si="7"/>
        <v>0</v>
      </c>
    </row>
    <row r="43" spans="1:35" s="35" customFormat="1" x14ac:dyDescent="0.25">
      <c r="A43" s="18"/>
      <c r="B43" s="18"/>
      <c r="C43" s="37"/>
      <c r="D43" s="18"/>
      <c r="E43" s="18"/>
      <c r="F43" s="18"/>
      <c r="G43" s="18"/>
      <c r="H43" s="18"/>
      <c r="I43" s="18"/>
      <c r="J43" s="18"/>
      <c r="K43" s="18"/>
      <c r="L43" s="91">
        <f t="shared" si="8"/>
        <v>0</v>
      </c>
      <c r="M43" s="18"/>
      <c r="N43" s="18"/>
      <c r="O43" s="91">
        <f t="shared" si="9"/>
        <v>0</v>
      </c>
      <c r="P43" s="18"/>
      <c r="Q43" s="92">
        <f>IF(ISBLANK($B43),0,VLOOKUP($B43,Listen!$A$2:$C$44,2,FALSE))</f>
        <v>0</v>
      </c>
      <c r="R43" s="92">
        <f>IF(ISBLANK($B43),0,VLOOKUP($B43,Listen!$A$2:$C$44,3,FALSE))</f>
        <v>0</v>
      </c>
      <c r="S43" s="59">
        <f t="shared" si="14"/>
        <v>0</v>
      </c>
      <c r="T43" s="59">
        <f t="shared" si="14"/>
        <v>0</v>
      </c>
      <c r="U43" s="59">
        <f t="shared" si="14"/>
        <v>0</v>
      </c>
      <c r="V43" s="59">
        <f t="shared" si="14"/>
        <v>0</v>
      </c>
      <c r="W43" s="59">
        <f t="shared" si="14"/>
        <v>0</v>
      </c>
      <c r="X43" s="59">
        <f t="shared" si="14"/>
        <v>0</v>
      </c>
      <c r="Y43" s="59">
        <f t="shared" si="14"/>
        <v>0</v>
      </c>
      <c r="Z43" s="96">
        <f t="shared" si="15"/>
        <v>0</v>
      </c>
      <c r="AA43" s="96">
        <f>IF(C43=A_Stammdaten!$B$12,D_SAV!$O43-D_SAV!$AB43,HLOOKUP(A_Stammdaten!$B$12-1,$AC$4:$AI$150,ROW(C43)-3,FALSE)-$AB43)</f>
        <v>0</v>
      </c>
      <c r="AB43" s="96">
        <f>HLOOKUP(A_Stammdaten!$B$12,$AC$4:$AI$150,ROW(C43)-3,FALSE)</f>
        <v>0</v>
      </c>
      <c r="AC43" s="96">
        <f t="shared" si="1"/>
        <v>0</v>
      </c>
      <c r="AD43" s="96">
        <f t="shared" si="2"/>
        <v>0</v>
      </c>
      <c r="AE43" s="96">
        <f t="shared" si="3"/>
        <v>0</v>
      </c>
      <c r="AF43" s="96">
        <f t="shared" si="4"/>
        <v>0</v>
      </c>
      <c r="AG43" s="96">
        <f t="shared" si="5"/>
        <v>0</v>
      </c>
      <c r="AH43" s="96">
        <f t="shared" si="6"/>
        <v>0</v>
      </c>
      <c r="AI43" s="96">
        <f t="shared" si="7"/>
        <v>0</v>
      </c>
    </row>
    <row r="44" spans="1:35" s="35" customFormat="1" x14ac:dyDescent="0.25">
      <c r="A44" s="18"/>
      <c r="B44" s="18"/>
      <c r="C44" s="37"/>
      <c r="D44" s="18"/>
      <c r="E44" s="18"/>
      <c r="F44" s="18"/>
      <c r="G44" s="18"/>
      <c r="H44" s="18"/>
      <c r="I44" s="18"/>
      <c r="J44" s="18"/>
      <c r="K44" s="18"/>
      <c r="L44" s="91">
        <f t="shared" si="8"/>
        <v>0</v>
      </c>
      <c r="M44" s="18"/>
      <c r="N44" s="18"/>
      <c r="O44" s="91">
        <f t="shared" si="9"/>
        <v>0</v>
      </c>
      <c r="P44" s="18"/>
      <c r="Q44" s="92">
        <f>IF(ISBLANK($B44),0,VLOOKUP($B44,Listen!$A$2:$C$44,2,FALSE))</f>
        <v>0</v>
      </c>
      <c r="R44" s="92">
        <f>IF(ISBLANK($B44),0,VLOOKUP($B44,Listen!$A$2:$C$44,3,FALSE))</f>
        <v>0</v>
      </c>
      <c r="S44" s="59">
        <f t="shared" si="14"/>
        <v>0</v>
      </c>
      <c r="T44" s="59">
        <f t="shared" si="14"/>
        <v>0</v>
      </c>
      <c r="U44" s="59">
        <f t="shared" si="14"/>
        <v>0</v>
      </c>
      <c r="V44" s="59">
        <f t="shared" si="14"/>
        <v>0</v>
      </c>
      <c r="W44" s="59">
        <f t="shared" si="14"/>
        <v>0</v>
      </c>
      <c r="X44" s="59">
        <f t="shared" si="14"/>
        <v>0</v>
      </c>
      <c r="Y44" s="59">
        <f t="shared" si="14"/>
        <v>0</v>
      </c>
      <c r="Z44" s="96">
        <f t="shared" si="15"/>
        <v>0</v>
      </c>
      <c r="AA44" s="96">
        <f>IF(C44=A_Stammdaten!$B$12,D_SAV!$O44-D_SAV!$AB44,HLOOKUP(A_Stammdaten!$B$12-1,$AC$4:$AI$150,ROW(C44)-3,FALSE)-$AB44)</f>
        <v>0</v>
      </c>
      <c r="AB44" s="96">
        <f>HLOOKUP(A_Stammdaten!$B$12,$AC$4:$AI$150,ROW(C44)-3,FALSE)</f>
        <v>0</v>
      </c>
      <c r="AC44" s="96">
        <f t="shared" si="1"/>
        <v>0</v>
      </c>
      <c r="AD44" s="96">
        <f t="shared" si="2"/>
        <v>0</v>
      </c>
      <c r="AE44" s="96">
        <f t="shared" si="3"/>
        <v>0</v>
      </c>
      <c r="AF44" s="96">
        <f t="shared" si="4"/>
        <v>0</v>
      </c>
      <c r="AG44" s="96">
        <f t="shared" si="5"/>
        <v>0</v>
      </c>
      <c r="AH44" s="96">
        <f t="shared" si="6"/>
        <v>0</v>
      </c>
      <c r="AI44" s="96">
        <f t="shared" si="7"/>
        <v>0</v>
      </c>
    </row>
    <row r="45" spans="1:35" s="35" customFormat="1" x14ac:dyDescent="0.25">
      <c r="A45" s="18"/>
      <c r="B45" s="18"/>
      <c r="C45" s="37"/>
      <c r="D45" s="18"/>
      <c r="E45" s="18"/>
      <c r="F45" s="18"/>
      <c r="G45" s="18"/>
      <c r="H45" s="18"/>
      <c r="I45" s="18"/>
      <c r="J45" s="18"/>
      <c r="K45" s="18"/>
      <c r="L45" s="91">
        <f t="shared" si="8"/>
        <v>0</v>
      </c>
      <c r="M45" s="18"/>
      <c r="N45" s="18"/>
      <c r="O45" s="91">
        <f t="shared" si="9"/>
        <v>0</v>
      </c>
      <c r="P45" s="18"/>
      <c r="Q45" s="92">
        <f>IF(ISBLANK($B45),0,VLOOKUP($B45,Listen!$A$2:$C$44,2,FALSE))</f>
        <v>0</v>
      </c>
      <c r="R45" s="92">
        <f>IF(ISBLANK($B45),0,VLOOKUP($B45,Listen!$A$2:$C$44,3,FALSE))</f>
        <v>0</v>
      </c>
      <c r="S45" s="59">
        <f t="shared" si="14"/>
        <v>0</v>
      </c>
      <c r="T45" s="59">
        <f t="shared" si="14"/>
        <v>0</v>
      </c>
      <c r="U45" s="59">
        <f t="shared" si="14"/>
        <v>0</v>
      </c>
      <c r="V45" s="59">
        <f t="shared" si="14"/>
        <v>0</v>
      </c>
      <c r="W45" s="59">
        <f t="shared" si="14"/>
        <v>0</v>
      </c>
      <c r="X45" s="59">
        <f t="shared" si="14"/>
        <v>0</v>
      </c>
      <c r="Y45" s="59">
        <f t="shared" si="14"/>
        <v>0</v>
      </c>
      <c r="Z45" s="96">
        <f t="shared" si="15"/>
        <v>0</v>
      </c>
      <c r="AA45" s="96">
        <f>IF(C45=A_Stammdaten!$B$12,D_SAV!$O45-D_SAV!$AB45,HLOOKUP(A_Stammdaten!$B$12-1,$AC$4:$AI$150,ROW(C45)-3,FALSE)-$AB45)</f>
        <v>0</v>
      </c>
      <c r="AB45" s="96">
        <f>HLOOKUP(A_Stammdaten!$B$12,$AC$4:$AI$150,ROW(C45)-3,FALSE)</f>
        <v>0</v>
      </c>
      <c r="AC45" s="96">
        <f t="shared" si="1"/>
        <v>0</v>
      </c>
      <c r="AD45" s="96">
        <f t="shared" si="2"/>
        <v>0</v>
      </c>
      <c r="AE45" s="96">
        <f t="shared" si="3"/>
        <v>0</v>
      </c>
      <c r="AF45" s="96">
        <f t="shared" si="4"/>
        <v>0</v>
      </c>
      <c r="AG45" s="96">
        <f t="shared" si="5"/>
        <v>0</v>
      </c>
      <c r="AH45" s="96">
        <f t="shared" si="6"/>
        <v>0</v>
      </c>
      <c r="AI45" s="96">
        <f t="shared" si="7"/>
        <v>0</v>
      </c>
    </row>
    <row r="46" spans="1:35" s="35" customFormat="1" x14ac:dyDescent="0.25">
      <c r="A46" s="18"/>
      <c r="B46" s="18"/>
      <c r="C46" s="37"/>
      <c r="D46" s="18"/>
      <c r="E46" s="18"/>
      <c r="F46" s="18"/>
      <c r="G46" s="18"/>
      <c r="H46" s="18"/>
      <c r="I46" s="18"/>
      <c r="J46" s="18"/>
      <c r="K46" s="18"/>
      <c r="L46" s="91">
        <f t="shared" si="8"/>
        <v>0</v>
      </c>
      <c r="M46" s="18"/>
      <c r="N46" s="18"/>
      <c r="O46" s="91">
        <f t="shared" si="9"/>
        <v>0</v>
      </c>
      <c r="P46" s="18"/>
      <c r="Q46" s="92">
        <f>IF(ISBLANK($B46),0,VLOOKUP($B46,Listen!$A$2:$C$44,2,FALSE))</f>
        <v>0</v>
      </c>
      <c r="R46" s="92">
        <f>IF(ISBLANK($B46),0,VLOOKUP($B46,Listen!$A$2:$C$44,3,FALSE))</f>
        <v>0</v>
      </c>
      <c r="S46" s="59">
        <f t="shared" si="14"/>
        <v>0</v>
      </c>
      <c r="T46" s="59">
        <f t="shared" si="14"/>
        <v>0</v>
      </c>
      <c r="U46" s="59">
        <f t="shared" si="14"/>
        <v>0</v>
      </c>
      <c r="V46" s="59">
        <f t="shared" si="14"/>
        <v>0</v>
      </c>
      <c r="W46" s="59">
        <f t="shared" si="14"/>
        <v>0</v>
      </c>
      <c r="X46" s="59">
        <f t="shared" si="14"/>
        <v>0</v>
      </c>
      <c r="Y46" s="59">
        <f t="shared" si="14"/>
        <v>0</v>
      </c>
      <c r="Z46" s="96">
        <f t="shared" si="15"/>
        <v>0</v>
      </c>
      <c r="AA46" s="96">
        <f>IF(C46=A_Stammdaten!$B$12,D_SAV!$O46-D_SAV!$AB46,HLOOKUP(A_Stammdaten!$B$12-1,$AC$4:$AI$150,ROW(C46)-3,FALSE)-$AB46)</f>
        <v>0</v>
      </c>
      <c r="AB46" s="96">
        <f>HLOOKUP(A_Stammdaten!$B$12,$AC$4:$AI$150,ROW(C46)-3,FALSE)</f>
        <v>0</v>
      </c>
      <c r="AC46" s="96">
        <f t="shared" si="1"/>
        <v>0</v>
      </c>
      <c r="AD46" s="96">
        <f t="shared" si="2"/>
        <v>0</v>
      </c>
      <c r="AE46" s="96">
        <f t="shared" si="3"/>
        <v>0</v>
      </c>
      <c r="AF46" s="96">
        <f t="shared" si="4"/>
        <v>0</v>
      </c>
      <c r="AG46" s="96">
        <f t="shared" si="5"/>
        <v>0</v>
      </c>
      <c r="AH46" s="96">
        <f t="shared" si="6"/>
        <v>0</v>
      </c>
      <c r="AI46" s="96">
        <f t="shared" si="7"/>
        <v>0</v>
      </c>
    </row>
    <row r="47" spans="1:35" s="35" customFormat="1" x14ac:dyDescent="0.25">
      <c r="A47" s="18"/>
      <c r="B47" s="18"/>
      <c r="C47" s="37"/>
      <c r="D47" s="18"/>
      <c r="E47" s="18"/>
      <c r="F47" s="18"/>
      <c r="G47" s="18"/>
      <c r="H47" s="18"/>
      <c r="I47" s="18"/>
      <c r="J47" s="18"/>
      <c r="K47" s="18"/>
      <c r="L47" s="91">
        <f t="shared" si="8"/>
        <v>0</v>
      </c>
      <c r="M47" s="18"/>
      <c r="N47" s="18"/>
      <c r="O47" s="91">
        <f t="shared" si="9"/>
        <v>0</v>
      </c>
      <c r="P47" s="18"/>
      <c r="Q47" s="92">
        <f>IF(ISBLANK($B47),0,VLOOKUP($B47,Listen!$A$2:$C$44,2,FALSE))</f>
        <v>0</v>
      </c>
      <c r="R47" s="92">
        <f>IF(ISBLANK($B47),0,VLOOKUP($B47,Listen!$A$2:$C$44,3,FALSE))</f>
        <v>0</v>
      </c>
      <c r="S47" s="59">
        <f t="shared" si="14"/>
        <v>0</v>
      </c>
      <c r="T47" s="59">
        <f t="shared" si="14"/>
        <v>0</v>
      </c>
      <c r="U47" s="59">
        <f t="shared" si="14"/>
        <v>0</v>
      </c>
      <c r="V47" s="59">
        <f t="shared" si="14"/>
        <v>0</v>
      </c>
      <c r="W47" s="59">
        <f t="shared" si="14"/>
        <v>0</v>
      </c>
      <c r="X47" s="59">
        <f t="shared" si="14"/>
        <v>0</v>
      </c>
      <c r="Y47" s="59">
        <f t="shared" si="14"/>
        <v>0</v>
      </c>
      <c r="Z47" s="96">
        <f t="shared" si="15"/>
        <v>0</v>
      </c>
      <c r="AA47" s="96">
        <f>IF(C47=A_Stammdaten!$B$12,D_SAV!$O47-D_SAV!$AB47,HLOOKUP(A_Stammdaten!$B$12-1,$AC$4:$AI$150,ROW(C47)-3,FALSE)-$AB47)</f>
        <v>0</v>
      </c>
      <c r="AB47" s="96">
        <f>HLOOKUP(A_Stammdaten!$B$12,$AC$4:$AI$150,ROW(C47)-3,FALSE)</f>
        <v>0</v>
      </c>
      <c r="AC47" s="96">
        <f t="shared" si="1"/>
        <v>0</v>
      </c>
      <c r="AD47" s="96">
        <f t="shared" si="2"/>
        <v>0</v>
      </c>
      <c r="AE47" s="96">
        <f t="shared" si="3"/>
        <v>0</v>
      </c>
      <c r="AF47" s="96">
        <f t="shared" si="4"/>
        <v>0</v>
      </c>
      <c r="AG47" s="96">
        <f t="shared" si="5"/>
        <v>0</v>
      </c>
      <c r="AH47" s="96">
        <f t="shared" si="6"/>
        <v>0</v>
      </c>
      <c r="AI47" s="96">
        <f t="shared" si="7"/>
        <v>0</v>
      </c>
    </row>
    <row r="48" spans="1:35" s="35" customFormat="1" x14ac:dyDescent="0.25">
      <c r="A48" s="18"/>
      <c r="B48" s="18"/>
      <c r="C48" s="37"/>
      <c r="D48" s="18"/>
      <c r="E48" s="18"/>
      <c r="F48" s="18"/>
      <c r="G48" s="18"/>
      <c r="H48" s="18"/>
      <c r="I48" s="18"/>
      <c r="J48" s="18"/>
      <c r="K48" s="18"/>
      <c r="L48" s="91">
        <f t="shared" si="8"/>
        <v>0</v>
      </c>
      <c r="M48" s="18"/>
      <c r="N48" s="18"/>
      <c r="O48" s="91">
        <f t="shared" si="9"/>
        <v>0</v>
      </c>
      <c r="P48" s="18"/>
      <c r="Q48" s="92">
        <f>IF(ISBLANK($B48),0,VLOOKUP($B48,Listen!$A$2:$C$44,2,FALSE))</f>
        <v>0</v>
      </c>
      <c r="R48" s="92">
        <f>IF(ISBLANK($B48),0,VLOOKUP($B48,Listen!$A$2:$C$44,3,FALSE))</f>
        <v>0</v>
      </c>
      <c r="S48" s="59">
        <f t="shared" si="14"/>
        <v>0</v>
      </c>
      <c r="T48" s="59">
        <f t="shared" si="14"/>
        <v>0</v>
      </c>
      <c r="U48" s="59">
        <f t="shared" si="14"/>
        <v>0</v>
      </c>
      <c r="V48" s="59">
        <f t="shared" si="14"/>
        <v>0</v>
      </c>
      <c r="W48" s="59">
        <f t="shared" si="14"/>
        <v>0</v>
      </c>
      <c r="X48" s="59">
        <f t="shared" si="14"/>
        <v>0</v>
      </c>
      <c r="Y48" s="59">
        <f t="shared" si="14"/>
        <v>0</v>
      </c>
      <c r="Z48" s="96">
        <f t="shared" si="15"/>
        <v>0</v>
      </c>
      <c r="AA48" s="96">
        <f>IF(C48=A_Stammdaten!$B$12,D_SAV!$O48-D_SAV!$AB48,HLOOKUP(A_Stammdaten!$B$12-1,$AC$4:$AI$150,ROW(C48)-3,FALSE)-$AB48)</f>
        <v>0</v>
      </c>
      <c r="AB48" s="96">
        <f>HLOOKUP(A_Stammdaten!$B$12,$AC$4:$AI$150,ROW(C48)-3,FALSE)</f>
        <v>0</v>
      </c>
      <c r="AC48" s="96">
        <f t="shared" si="1"/>
        <v>0</v>
      </c>
      <c r="AD48" s="96">
        <f t="shared" si="2"/>
        <v>0</v>
      </c>
      <c r="AE48" s="96">
        <f t="shared" si="3"/>
        <v>0</v>
      </c>
      <c r="AF48" s="96">
        <f t="shared" si="4"/>
        <v>0</v>
      </c>
      <c r="AG48" s="96">
        <f t="shared" si="5"/>
        <v>0</v>
      </c>
      <c r="AH48" s="96">
        <f t="shared" si="6"/>
        <v>0</v>
      </c>
      <c r="AI48" s="96">
        <f t="shared" si="7"/>
        <v>0</v>
      </c>
    </row>
    <row r="49" spans="1:35" s="35" customFormat="1" x14ac:dyDescent="0.25">
      <c r="A49" s="18"/>
      <c r="B49" s="18"/>
      <c r="C49" s="37"/>
      <c r="D49" s="18"/>
      <c r="E49" s="18"/>
      <c r="F49" s="18"/>
      <c r="G49" s="18"/>
      <c r="H49" s="18"/>
      <c r="I49" s="18"/>
      <c r="J49" s="18"/>
      <c r="K49" s="18"/>
      <c r="L49" s="91">
        <f t="shared" si="8"/>
        <v>0</v>
      </c>
      <c r="M49" s="18"/>
      <c r="N49" s="18"/>
      <c r="O49" s="91">
        <f t="shared" si="9"/>
        <v>0</v>
      </c>
      <c r="P49" s="18"/>
      <c r="Q49" s="92">
        <f>IF(ISBLANK($B49),0,VLOOKUP($B49,Listen!$A$2:$C$44,2,FALSE))</f>
        <v>0</v>
      </c>
      <c r="R49" s="92">
        <f>IF(ISBLANK($B49),0,VLOOKUP($B49,Listen!$A$2:$C$44,3,FALSE))</f>
        <v>0</v>
      </c>
      <c r="S49" s="59">
        <f t="shared" si="14"/>
        <v>0</v>
      </c>
      <c r="T49" s="59">
        <f t="shared" si="14"/>
        <v>0</v>
      </c>
      <c r="U49" s="59">
        <f t="shared" si="14"/>
        <v>0</v>
      </c>
      <c r="V49" s="59">
        <f t="shared" si="14"/>
        <v>0</v>
      </c>
      <c r="W49" s="59">
        <f t="shared" si="14"/>
        <v>0</v>
      </c>
      <c r="X49" s="59">
        <f t="shared" si="14"/>
        <v>0</v>
      </c>
      <c r="Y49" s="59">
        <f t="shared" si="14"/>
        <v>0</v>
      </c>
      <c r="Z49" s="96">
        <f t="shared" si="15"/>
        <v>0</v>
      </c>
      <c r="AA49" s="96">
        <f>IF(C49=A_Stammdaten!$B$12,D_SAV!$O49-D_SAV!$AB49,HLOOKUP(A_Stammdaten!$B$12-1,$AC$4:$AI$150,ROW(C49)-3,FALSE)-$AB49)</f>
        <v>0</v>
      </c>
      <c r="AB49" s="96">
        <f>HLOOKUP(A_Stammdaten!$B$12,$AC$4:$AI$150,ROW(C49)-3,FALSE)</f>
        <v>0</v>
      </c>
      <c r="AC49" s="96">
        <f t="shared" si="1"/>
        <v>0</v>
      </c>
      <c r="AD49" s="96">
        <f t="shared" si="2"/>
        <v>0</v>
      </c>
      <c r="AE49" s="96">
        <f t="shared" si="3"/>
        <v>0</v>
      </c>
      <c r="AF49" s="96">
        <f t="shared" si="4"/>
        <v>0</v>
      </c>
      <c r="AG49" s="96">
        <f t="shared" si="5"/>
        <v>0</v>
      </c>
      <c r="AH49" s="96">
        <f t="shared" si="6"/>
        <v>0</v>
      </c>
      <c r="AI49" s="96">
        <f t="shared" si="7"/>
        <v>0</v>
      </c>
    </row>
    <row r="50" spans="1:35" s="35" customFormat="1" x14ac:dyDescent="0.25">
      <c r="A50" s="18"/>
      <c r="B50" s="18"/>
      <c r="C50" s="37"/>
      <c r="D50" s="18"/>
      <c r="E50" s="18"/>
      <c r="F50" s="18"/>
      <c r="G50" s="18"/>
      <c r="H50" s="18"/>
      <c r="I50" s="18"/>
      <c r="J50" s="18"/>
      <c r="K50" s="18"/>
      <c r="L50" s="91">
        <f t="shared" si="8"/>
        <v>0</v>
      </c>
      <c r="M50" s="18"/>
      <c r="N50" s="18"/>
      <c r="O50" s="91">
        <f t="shared" si="9"/>
        <v>0</v>
      </c>
      <c r="P50" s="18"/>
      <c r="Q50" s="92">
        <f>IF(ISBLANK($B50),0,VLOOKUP($B50,Listen!$A$2:$C$44,2,FALSE))</f>
        <v>0</v>
      </c>
      <c r="R50" s="92">
        <f>IF(ISBLANK($B50),0,VLOOKUP($B50,Listen!$A$2:$C$44,3,FALSE))</f>
        <v>0</v>
      </c>
      <c r="S50" s="59">
        <f t="shared" si="14"/>
        <v>0</v>
      </c>
      <c r="T50" s="59">
        <f t="shared" si="14"/>
        <v>0</v>
      </c>
      <c r="U50" s="59">
        <f t="shared" si="14"/>
        <v>0</v>
      </c>
      <c r="V50" s="59">
        <f t="shared" si="14"/>
        <v>0</v>
      </c>
      <c r="W50" s="59">
        <f t="shared" si="14"/>
        <v>0</v>
      </c>
      <c r="X50" s="59">
        <f t="shared" si="14"/>
        <v>0</v>
      </c>
      <c r="Y50" s="59">
        <f t="shared" si="14"/>
        <v>0</v>
      </c>
      <c r="Z50" s="96">
        <f t="shared" si="15"/>
        <v>0</v>
      </c>
      <c r="AA50" s="96">
        <f>IF(C50=A_Stammdaten!$B$12,D_SAV!$O50-D_SAV!$AB50,HLOOKUP(A_Stammdaten!$B$12-1,$AC$4:$AI$150,ROW(C50)-3,FALSE)-$AB50)</f>
        <v>0</v>
      </c>
      <c r="AB50" s="96">
        <f>HLOOKUP(A_Stammdaten!$B$12,$AC$4:$AI$150,ROW(C50)-3,FALSE)</f>
        <v>0</v>
      </c>
      <c r="AC50" s="96">
        <f t="shared" si="1"/>
        <v>0</v>
      </c>
      <c r="AD50" s="96">
        <f t="shared" si="2"/>
        <v>0</v>
      </c>
      <c r="AE50" s="96">
        <f t="shared" si="3"/>
        <v>0</v>
      </c>
      <c r="AF50" s="96">
        <f t="shared" si="4"/>
        <v>0</v>
      </c>
      <c r="AG50" s="96">
        <f t="shared" si="5"/>
        <v>0</v>
      </c>
      <c r="AH50" s="96">
        <f t="shared" si="6"/>
        <v>0</v>
      </c>
      <c r="AI50" s="96">
        <f t="shared" si="7"/>
        <v>0</v>
      </c>
    </row>
    <row r="51" spans="1:35" s="35" customFormat="1" x14ac:dyDescent="0.25">
      <c r="A51" s="18"/>
      <c r="B51" s="18"/>
      <c r="C51" s="37"/>
      <c r="D51" s="18"/>
      <c r="E51" s="18"/>
      <c r="F51" s="18"/>
      <c r="G51" s="18"/>
      <c r="H51" s="18"/>
      <c r="I51" s="18"/>
      <c r="J51" s="18"/>
      <c r="K51" s="18"/>
      <c r="L51" s="91">
        <f t="shared" si="8"/>
        <v>0</v>
      </c>
      <c r="M51" s="18"/>
      <c r="N51" s="18"/>
      <c r="O51" s="91">
        <f t="shared" si="9"/>
        <v>0</v>
      </c>
      <c r="P51" s="18"/>
      <c r="Q51" s="92">
        <f>IF(ISBLANK($B51),0,VLOOKUP($B51,Listen!$A$2:$C$44,2,FALSE))</f>
        <v>0</v>
      </c>
      <c r="R51" s="92">
        <f>IF(ISBLANK($B51),0,VLOOKUP($B51,Listen!$A$2:$C$44,3,FALSE))</f>
        <v>0</v>
      </c>
      <c r="S51" s="59">
        <f t="shared" si="14"/>
        <v>0</v>
      </c>
      <c r="T51" s="59">
        <f t="shared" si="14"/>
        <v>0</v>
      </c>
      <c r="U51" s="59">
        <f t="shared" si="14"/>
        <v>0</v>
      </c>
      <c r="V51" s="59">
        <f t="shared" si="14"/>
        <v>0</v>
      </c>
      <c r="W51" s="59">
        <f t="shared" si="14"/>
        <v>0</v>
      </c>
      <c r="X51" s="59">
        <f t="shared" si="14"/>
        <v>0</v>
      </c>
      <c r="Y51" s="59">
        <f t="shared" si="14"/>
        <v>0</v>
      </c>
      <c r="Z51" s="96">
        <f t="shared" si="15"/>
        <v>0</v>
      </c>
      <c r="AA51" s="96">
        <f>IF(C51=A_Stammdaten!$B$12,D_SAV!$O51-D_SAV!$AB51,HLOOKUP(A_Stammdaten!$B$12-1,$AC$4:$AI$150,ROW(C51)-3,FALSE)-$AB51)</f>
        <v>0</v>
      </c>
      <c r="AB51" s="96">
        <f>HLOOKUP(A_Stammdaten!$B$12,$AC$4:$AI$150,ROW(C51)-3,FALSE)</f>
        <v>0</v>
      </c>
      <c r="AC51" s="96">
        <f t="shared" si="1"/>
        <v>0</v>
      </c>
      <c r="AD51" s="96">
        <f t="shared" si="2"/>
        <v>0</v>
      </c>
      <c r="AE51" s="96">
        <f t="shared" si="3"/>
        <v>0</v>
      </c>
      <c r="AF51" s="96">
        <f t="shared" si="4"/>
        <v>0</v>
      </c>
      <c r="AG51" s="96">
        <f t="shared" si="5"/>
        <v>0</v>
      </c>
      <c r="AH51" s="96">
        <f t="shared" si="6"/>
        <v>0</v>
      </c>
      <c r="AI51" s="96">
        <f t="shared" si="7"/>
        <v>0</v>
      </c>
    </row>
    <row r="52" spans="1:35" s="35" customFormat="1" x14ac:dyDescent="0.25">
      <c r="A52" s="18"/>
      <c r="B52" s="18"/>
      <c r="C52" s="37"/>
      <c r="D52" s="18"/>
      <c r="E52" s="18"/>
      <c r="F52" s="18"/>
      <c r="G52" s="18"/>
      <c r="H52" s="18"/>
      <c r="I52" s="18"/>
      <c r="J52" s="18"/>
      <c r="K52" s="18"/>
      <c r="L52" s="91">
        <f t="shared" si="8"/>
        <v>0</v>
      </c>
      <c r="M52" s="18"/>
      <c r="N52" s="18"/>
      <c r="O52" s="91">
        <f t="shared" si="9"/>
        <v>0</v>
      </c>
      <c r="P52" s="18"/>
      <c r="Q52" s="92">
        <f>IF(ISBLANK($B52),0,VLOOKUP($B52,Listen!$A$2:$C$44,2,FALSE))</f>
        <v>0</v>
      </c>
      <c r="R52" s="92">
        <f>IF(ISBLANK($B52),0,VLOOKUP($B52,Listen!$A$2:$C$44,3,FALSE))</f>
        <v>0</v>
      </c>
      <c r="S52" s="59">
        <f t="shared" si="14"/>
        <v>0</v>
      </c>
      <c r="T52" s="59">
        <f t="shared" si="14"/>
        <v>0</v>
      </c>
      <c r="U52" s="59">
        <f t="shared" si="14"/>
        <v>0</v>
      </c>
      <c r="V52" s="59">
        <f t="shared" si="14"/>
        <v>0</v>
      </c>
      <c r="W52" s="59">
        <f t="shared" si="14"/>
        <v>0</v>
      </c>
      <c r="X52" s="59">
        <f t="shared" si="14"/>
        <v>0</v>
      </c>
      <c r="Y52" s="59">
        <f t="shared" si="14"/>
        <v>0</v>
      </c>
      <c r="Z52" s="96">
        <f t="shared" si="15"/>
        <v>0</v>
      </c>
      <c r="AA52" s="96">
        <f>IF(C52=A_Stammdaten!$B$12,D_SAV!$O52-D_SAV!$AB52,HLOOKUP(A_Stammdaten!$B$12-1,$AC$4:$AI$150,ROW(C52)-3,FALSE)-$AB52)</f>
        <v>0</v>
      </c>
      <c r="AB52" s="96">
        <f>HLOOKUP(A_Stammdaten!$B$12,$AC$4:$AI$150,ROW(C52)-3,FALSE)</f>
        <v>0</v>
      </c>
      <c r="AC52" s="96">
        <f t="shared" si="1"/>
        <v>0</v>
      </c>
      <c r="AD52" s="96">
        <f t="shared" si="2"/>
        <v>0</v>
      </c>
      <c r="AE52" s="96">
        <f t="shared" si="3"/>
        <v>0</v>
      </c>
      <c r="AF52" s="96">
        <f t="shared" si="4"/>
        <v>0</v>
      </c>
      <c r="AG52" s="96">
        <f t="shared" si="5"/>
        <v>0</v>
      </c>
      <c r="AH52" s="96">
        <f t="shared" si="6"/>
        <v>0</v>
      </c>
      <c r="AI52" s="96">
        <f t="shared" si="7"/>
        <v>0</v>
      </c>
    </row>
    <row r="53" spans="1:35" s="35" customFormat="1" x14ac:dyDescent="0.25">
      <c r="A53" s="18"/>
      <c r="B53" s="18"/>
      <c r="C53" s="37"/>
      <c r="D53" s="18"/>
      <c r="E53" s="18"/>
      <c r="F53" s="18"/>
      <c r="G53" s="18"/>
      <c r="H53" s="18"/>
      <c r="I53" s="18"/>
      <c r="J53" s="18"/>
      <c r="K53" s="18"/>
      <c r="L53" s="91">
        <f t="shared" si="8"/>
        <v>0</v>
      </c>
      <c r="M53" s="18"/>
      <c r="N53" s="18"/>
      <c r="O53" s="91">
        <f t="shared" si="9"/>
        <v>0</v>
      </c>
      <c r="P53" s="18"/>
      <c r="Q53" s="92">
        <f>IF(ISBLANK($B53),0,VLOOKUP($B53,Listen!$A$2:$C$44,2,FALSE))</f>
        <v>0</v>
      </c>
      <c r="R53" s="92">
        <f>IF(ISBLANK($B53),0,VLOOKUP($B53,Listen!$A$2:$C$44,3,FALSE))</f>
        <v>0</v>
      </c>
      <c r="S53" s="59">
        <f t="shared" si="14"/>
        <v>0</v>
      </c>
      <c r="T53" s="59">
        <f t="shared" si="14"/>
        <v>0</v>
      </c>
      <c r="U53" s="59">
        <f t="shared" si="14"/>
        <v>0</v>
      </c>
      <c r="V53" s="59">
        <f t="shared" si="14"/>
        <v>0</v>
      </c>
      <c r="W53" s="59">
        <f t="shared" si="14"/>
        <v>0</v>
      </c>
      <c r="X53" s="59">
        <f t="shared" si="14"/>
        <v>0</v>
      </c>
      <c r="Y53" s="59">
        <f t="shared" si="14"/>
        <v>0</v>
      </c>
      <c r="Z53" s="96">
        <f t="shared" si="15"/>
        <v>0</v>
      </c>
      <c r="AA53" s="96">
        <f>IF(C53=A_Stammdaten!$B$12,D_SAV!$O53-D_SAV!$AB53,HLOOKUP(A_Stammdaten!$B$12-1,$AC$4:$AI$150,ROW(C53)-3,FALSE)-$AB53)</f>
        <v>0</v>
      </c>
      <c r="AB53" s="96">
        <f>HLOOKUP(A_Stammdaten!$B$12,$AC$4:$AI$150,ROW(C53)-3,FALSE)</f>
        <v>0</v>
      </c>
      <c r="AC53" s="96">
        <f t="shared" si="1"/>
        <v>0</v>
      </c>
      <c r="AD53" s="96">
        <f t="shared" si="2"/>
        <v>0</v>
      </c>
      <c r="AE53" s="96">
        <f t="shared" si="3"/>
        <v>0</v>
      </c>
      <c r="AF53" s="96">
        <f t="shared" si="4"/>
        <v>0</v>
      </c>
      <c r="AG53" s="96">
        <f t="shared" si="5"/>
        <v>0</v>
      </c>
      <c r="AH53" s="96">
        <f t="shared" si="6"/>
        <v>0</v>
      </c>
      <c r="AI53" s="96">
        <f t="shared" si="7"/>
        <v>0</v>
      </c>
    </row>
    <row r="54" spans="1:35" s="35" customFormat="1" x14ac:dyDescent="0.25">
      <c r="A54" s="18"/>
      <c r="B54" s="18"/>
      <c r="C54" s="37"/>
      <c r="D54" s="18"/>
      <c r="E54" s="18"/>
      <c r="F54" s="18"/>
      <c r="G54" s="18"/>
      <c r="H54" s="18"/>
      <c r="I54" s="18"/>
      <c r="J54" s="18"/>
      <c r="K54" s="18"/>
      <c r="L54" s="91">
        <f t="shared" si="8"/>
        <v>0</v>
      </c>
      <c r="M54" s="18"/>
      <c r="N54" s="18"/>
      <c r="O54" s="91">
        <f t="shared" si="9"/>
        <v>0</v>
      </c>
      <c r="P54" s="18"/>
      <c r="Q54" s="92">
        <f>IF(ISBLANK($B54),0,VLOOKUP($B54,Listen!$A$2:$C$44,2,FALSE))</f>
        <v>0</v>
      </c>
      <c r="R54" s="92">
        <f>IF(ISBLANK($B54),0,VLOOKUP($B54,Listen!$A$2:$C$44,3,FALSE))</f>
        <v>0</v>
      </c>
      <c r="S54" s="59">
        <f t="shared" si="14"/>
        <v>0</v>
      </c>
      <c r="T54" s="59">
        <f t="shared" si="14"/>
        <v>0</v>
      </c>
      <c r="U54" s="59">
        <f t="shared" si="14"/>
        <v>0</v>
      </c>
      <c r="V54" s="59">
        <f t="shared" si="14"/>
        <v>0</v>
      </c>
      <c r="W54" s="59">
        <f t="shared" si="14"/>
        <v>0</v>
      </c>
      <c r="X54" s="59">
        <f t="shared" si="14"/>
        <v>0</v>
      </c>
      <c r="Y54" s="59">
        <f t="shared" si="14"/>
        <v>0</v>
      </c>
      <c r="Z54" s="96">
        <f t="shared" si="15"/>
        <v>0</v>
      </c>
      <c r="AA54" s="96">
        <f>IF(C54=A_Stammdaten!$B$12,D_SAV!$O54-D_SAV!$AB54,HLOOKUP(A_Stammdaten!$B$12-1,$AC$4:$AI$150,ROW(C54)-3,FALSE)-$AB54)</f>
        <v>0</v>
      </c>
      <c r="AB54" s="96">
        <f>HLOOKUP(A_Stammdaten!$B$12,$AC$4:$AI$150,ROW(C54)-3,FALSE)</f>
        <v>0</v>
      </c>
      <c r="AC54" s="96">
        <f t="shared" si="1"/>
        <v>0</v>
      </c>
      <c r="AD54" s="96">
        <f t="shared" si="2"/>
        <v>0</v>
      </c>
      <c r="AE54" s="96">
        <f t="shared" si="3"/>
        <v>0</v>
      </c>
      <c r="AF54" s="96">
        <f t="shared" si="4"/>
        <v>0</v>
      </c>
      <c r="AG54" s="96">
        <f t="shared" si="5"/>
        <v>0</v>
      </c>
      <c r="AH54" s="96">
        <f t="shared" si="6"/>
        <v>0</v>
      </c>
      <c r="AI54" s="96">
        <f t="shared" si="7"/>
        <v>0</v>
      </c>
    </row>
    <row r="55" spans="1:35" s="35" customFormat="1" x14ac:dyDescent="0.25">
      <c r="A55" s="18"/>
      <c r="B55" s="18"/>
      <c r="C55" s="37"/>
      <c r="D55" s="18"/>
      <c r="E55" s="18"/>
      <c r="F55" s="18"/>
      <c r="G55" s="18"/>
      <c r="H55" s="18"/>
      <c r="I55" s="18"/>
      <c r="J55" s="18"/>
      <c r="K55" s="18"/>
      <c r="L55" s="91">
        <f t="shared" si="8"/>
        <v>0</v>
      </c>
      <c r="M55" s="18"/>
      <c r="N55" s="18"/>
      <c r="O55" s="91">
        <f t="shared" si="9"/>
        <v>0</v>
      </c>
      <c r="P55" s="18"/>
      <c r="Q55" s="92">
        <f>IF(ISBLANK($B55),0,VLOOKUP($B55,Listen!$A$2:$C$44,2,FALSE))</f>
        <v>0</v>
      </c>
      <c r="R55" s="92">
        <f>IF(ISBLANK($B55),0,VLOOKUP($B55,Listen!$A$2:$C$44,3,FALSE))</f>
        <v>0</v>
      </c>
      <c r="S55" s="59">
        <f t="shared" si="14"/>
        <v>0</v>
      </c>
      <c r="T55" s="59">
        <f t="shared" si="14"/>
        <v>0</v>
      </c>
      <c r="U55" s="59">
        <f t="shared" si="14"/>
        <v>0</v>
      </c>
      <c r="V55" s="59">
        <f t="shared" si="14"/>
        <v>0</v>
      </c>
      <c r="W55" s="59">
        <f t="shared" si="14"/>
        <v>0</v>
      </c>
      <c r="X55" s="59">
        <f t="shared" si="14"/>
        <v>0</v>
      </c>
      <c r="Y55" s="59">
        <f t="shared" si="14"/>
        <v>0</v>
      </c>
      <c r="Z55" s="96">
        <f t="shared" si="15"/>
        <v>0</v>
      </c>
      <c r="AA55" s="96">
        <f>IF(C55=A_Stammdaten!$B$12,D_SAV!$O55-D_SAV!$AB55,HLOOKUP(A_Stammdaten!$B$12-1,$AC$4:$AI$150,ROW(C55)-3,FALSE)-$AB55)</f>
        <v>0</v>
      </c>
      <c r="AB55" s="96">
        <f>HLOOKUP(A_Stammdaten!$B$12,$AC$4:$AI$150,ROW(C55)-3,FALSE)</f>
        <v>0</v>
      </c>
      <c r="AC55" s="96">
        <f t="shared" si="1"/>
        <v>0</v>
      </c>
      <c r="AD55" s="96">
        <f t="shared" si="2"/>
        <v>0</v>
      </c>
      <c r="AE55" s="96">
        <f t="shared" si="3"/>
        <v>0</v>
      </c>
      <c r="AF55" s="96">
        <f t="shared" si="4"/>
        <v>0</v>
      </c>
      <c r="AG55" s="96">
        <f t="shared" si="5"/>
        <v>0</v>
      </c>
      <c r="AH55" s="96">
        <f t="shared" si="6"/>
        <v>0</v>
      </c>
      <c r="AI55" s="96">
        <f t="shared" si="7"/>
        <v>0</v>
      </c>
    </row>
    <row r="56" spans="1:35" s="35" customFormat="1" x14ac:dyDescent="0.25">
      <c r="A56" s="18"/>
      <c r="B56" s="18"/>
      <c r="C56" s="37"/>
      <c r="D56" s="18"/>
      <c r="E56" s="18"/>
      <c r="F56" s="18"/>
      <c r="G56" s="18"/>
      <c r="H56" s="18"/>
      <c r="I56" s="18"/>
      <c r="J56" s="18"/>
      <c r="K56" s="18"/>
      <c r="L56" s="91">
        <f t="shared" si="8"/>
        <v>0</v>
      </c>
      <c r="M56" s="18"/>
      <c r="N56" s="18"/>
      <c r="O56" s="91">
        <f t="shared" si="9"/>
        <v>0</v>
      </c>
      <c r="P56" s="18"/>
      <c r="Q56" s="92">
        <f>IF(ISBLANK($B56),0,VLOOKUP($B56,Listen!$A$2:$C$44,2,FALSE))</f>
        <v>0</v>
      </c>
      <c r="R56" s="92">
        <f>IF(ISBLANK($B56),0,VLOOKUP($B56,Listen!$A$2:$C$44,3,FALSE))</f>
        <v>0</v>
      </c>
      <c r="S56" s="59">
        <f t="shared" si="14"/>
        <v>0</v>
      </c>
      <c r="T56" s="59">
        <f t="shared" si="14"/>
        <v>0</v>
      </c>
      <c r="U56" s="59">
        <f t="shared" si="14"/>
        <v>0</v>
      </c>
      <c r="V56" s="59">
        <f t="shared" si="14"/>
        <v>0</v>
      </c>
      <c r="W56" s="59">
        <f t="shared" si="14"/>
        <v>0</v>
      </c>
      <c r="X56" s="59">
        <f t="shared" si="14"/>
        <v>0</v>
      </c>
      <c r="Y56" s="59">
        <f t="shared" si="14"/>
        <v>0</v>
      </c>
      <c r="Z56" s="96">
        <f t="shared" si="15"/>
        <v>0</v>
      </c>
      <c r="AA56" s="96">
        <f>IF(C56=A_Stammdaten!$B$12,D_SAV!$O56-D_SAV!$AB56,HLOOKUP(A_Stammdaten!$B$12-1,$AC$4:$AI$150,ROW(C56)-3,FALSE)-$AB56)</f>
        <v>0</v>
      </c>
      <c r="AB56" s="96">
        <f>HLOOKUP(A_Stammdaten!$B$12,$AC$4:$AI$150,ROW(C56)-3,FALSE)</f>
        <v>0</v>
      </c>
      <c r="AC56" s="96">
        <f t="shared" si="1"/>
        <v>0</v>
      </c>
      <c r="AD56" s="96">
        <f t="shared" si="2"/>
        <v>0</v>
      </c>
      <c r="AE56" s="96">
        <f t="shared" si="3"/>
        <v>0</v>
      </c>
      <c r="AF56" s="96">
        <f t="shared" si="4"/>
        <v>0</v>
      </c>
      <c r="AG56" s="96">
        <f t="shared" si="5"/>
        <v>0</v>
      </c>
      <c r="AH56" s="96">
        <f t="shared" si="6"/>
        <v>0</v>
      </c>
      <c r="AI56" s="96">
        <f t="shared" si="7"/>
        <v>0</v>
      </c>
    </row>
    <row r="57" spans="1:35" s="35" customFormat="1" x14ac:dyDescent="0.25">
      <c r="A57" s="18"/>
      <c r="B57" s="18"/>
      <c r="C57" s="37"/>
      <c r="D57" s="18"/>
      <c r="E57" s="18"/>
      <c r="F57" s="18"/>
      <c r="G57" s="18"/>
      <c r="H57" s="18"/>
      <c r="I57" s="18"/>
      <c r="J57" s="18"/>
      <c r="K57" s="18"/>
      <c r="L57" s="91">
        <f t="shared" si="8"/>
        <v>0</v>
      </c>
      <c r="M57" s="18"/>
      <c r="N57" s="18"/>
      <c r="O57" s="91">
        <f t="shared" si="9"/>
        <v>0</v>
      </c>
      <c r="P57" s="18"/>
      <c r="Q57" s="92">
        <f>IF(ISBLANK($B57),0,VLOOKUP($B57,Listen!$A$2:$C$44,2,FALSE))</f>
        <v>0</v>
      </c>
      <c r="R57" s="92">
        <f>IF(ISBLANK($B57),0,VLOOKUP($B57,Listen!$A$2:$C$44,3,FALSE))</f>
        <v>0</v>
      </c>
      <c r="S57" s="59">
        <f t="shared" si="14"/>
        <v>0</v>
      </c>
      <c r="T57" s="59">
        <f t="shared" si="14"/>
        <v>0</v>
      </c>
      <c r="U57" s="59">
        <f t="shared" si="14"/>
        <v>0</v>
      </c>
      <c r="V57" s="59">
        <f t="shared" si="14"/>
        <v>0</v>
      </c>
      <c r="W57" s="59">
        <f t="shared" si="14"/>
        <v>0</v>
      </c>
      <c r="X57" s="59">
        <f t="shared" si="14"/>
        <v>0</v>
      </c>
      <c r="Y57" s="59">
        <f t="shared" si="14"/>
        <v>0</v>
      </c>
      <c r="Z57" s="96">
        <f t="shared" si="15"/>
        <v>0</v>
      </c>
      <c r="AA57" s="96">
        <f>IF(C57=A_Stammdaten!$B$12,D_SAV!$O57-D_SAV!$AB57,HLOOKUP(A_Stammdaten!$B$12-1,$AC$4:$AI$150,ROW(C57)-3,FALSE)-$AB57)</f>
        <v>0</v>
      </c>
      <c r="AB57" s="96">
        <f>HLOOKUP(A_Stammdaten!$B$12,$AC$4:$AI$150,ROW(C57)-3,FALSE)</f>
        <v>0</v>
      </c>
      <c r="AC57" s="96">
        <f t="shared" si="1"/>
        <v>0</v>
      </c>
      <c r="AD57" s="96">
        <f t="shared" si="2"/>
        <v>0</v>
      </c>
      <c r="AE57" s="96">
        <f t="shared" si="3"/>
        <v>0</v>
      </c>
      <c r="AF57" s="96">
        <f t="shared" si="4"/>
        <v>0</v>
      </c>
      <c r="AG57" s="96">
        <f t="shared" si="5"/>
        <v>0</v>
      </c>
      <c r="AH57" s="96">
        <f t="shared" si="6"/>
        <v>0</v>
      </c>
      <c r="AI57" s="96">
        <f t="shared" si="7"/>
        <v>0</v>
      </c>
    </row>
    <row r="58" spans="1:35" s="35" customFormat="1" x14ac:dyDescent="0.25">
      <c r="A58" s="18"/>
      <c r="B58" s="18"/>
      <c r="C58" s="37"/>
      <c r="D58" s="18"/>
      <c r="E58" s="18"/>
      <c r="F58" s="18"/>
      <c r="G58" s="18"/>
      <c r="H58" s="18"/>
      <c r="I58" s="18"/>
      <c r="J58" s="18"/>
      <c r="K58" s="18"/>
      <c r="L58" s="91">
        <f t="shared" si="8"/>
        <v>0</v>
      </c>
      <c r="M58" s="18"/>
      <c r="N58" s="18"/>
      <c r="O58" s="91">
        <f t="shared" si="9"/>
        <v>0</v>
      </c>
      <c r="P58" s="18"/>
      <c r="Q58" s="92">
        <f>IF(ISBLANK($B58),0,VLOOKUP($B58,Listen!$A$2:$C$44,2,FALSE))</f>
        <v>0</v>
      </c>
      <c r="R58" s="92">
        <f>IF(ISBLANK($B58),0,VLOOKUP($B58,Listen!$A$2:$C$44,3,FALSE))</f>
        <v>0</v>
      </c>
      <c r="S58" s="59">
        <f t="shared" si="14"/>
        <v>0</v>
      </c>
      <c r="T58" s="59">
        <f t="shared" si="14"/>
        <v>0</v>
      </c>
      <c r="U58" s="59">
        <f t="shared" si="14"/>
        <v>0</v>
      </c>
      <c r="V58" s="59">
        <f t="shared" si="14"/>
        <v>0</v>
      </c>
      <c r="W58" s="59">
        <f t="shared" si="14"/>
        <v>0</v>
      </c>
      <c r="X58" s="59">
        <f t="shared" si="14"/>
        <v>0</v>
      </c>
      <c r="Y58" s="59">
        <f t="shared" si="14"/>
        <v>0</v>
      </c>
      <c r="Z58" s="96">
        <f t="shared" si="15"/>
        <v>0</v>
      </c>
      <c r="AA58" s="96">
        <f>IF(C58=A_Stammdaten!$B$12,D_SAV!$O58-D_SAV!$AB58,HLOOKUP(A_Stammdaten!$B$12-1,$AC$4:$AI$150,ROW(C58)-3,FALSE)-$AB58)</f>
        <v>0</v>
      </c>
      <c r="AB58" s="96">
        <f>HLOOKUP(A_Stammdaten!$B$12,$AC$4:$AI$150,ROW(C58)-3,FALSE)</f>
        <v>0</v>
      </c>
      <c r="AC58" s="96">
        <f t="shared" si="1"/>
        <v>0</v>
      </c>
      <c r="AD58" s="96">
        <f t="shared" si="2"/>
        <v>0</v>
      </c>
      <c r="AE58" s="96">
        <f t="shared" si="3"/>
        <v>0</v>
      </c>
      <c r="AF58" s="96">
        <f t="shared" si="4"/>
        <v>0</v>
      </c>
      <c r="AG58" s="96">
        <f t="shared" si="5"/>
        <v>0</v>
      </c>
      <c r="AH58" s="96">
        <f t="shared" si="6"/>
        <v>0</v>
      </c>
      <c r="AI58" s="96">
        <f t="shared" si="7"/>
        <v>0</v>
      </c>
    </row>
    <row r="59" spans="1:35" s="35" customFormat="1" x14ac:dyDescent="0.25">
      <c r="A59" s="18"/>
      <c r="B59" s="18"/>
      <c r="C59" s="37"/>
      <c r="D59" s="18"/>
      <c r="E59" s="18"/>
      <c r="F59" s="18"/>
      <c r="G59" s="18"/>
      <c r="H59" s="18"/>
      <c r="I59" s="18"/>
      <c r="J59" s="18"/>
      <c r="K59" s="18"/>
      <c r="L59" s="91">
        <f t="shared" si="8"/>
        <v>0</v>
      </c>
      <c r="M59" s="18"/>
      <c r="N59" s="18"/>
      <c r="O59" s="91">
        <f t="shared" si="9"/>
        <v>0</v>
      </c>
      <c r="P59" s="18"/>
      <c r="Q59" s="92">
        <f>IF(ISBLANK($B59),0,VLOOKUP($B59,Listen!$A$2:$C$44,2,FALSE))</f>
        <v>0</v>
      </c>
      <c r="R59" s="92">
        <f>IF(ISBLANK($B59),0,VLOOKUP($B59,Listen!$A$2:$C$44,3,FALSE))</f>
        <v>0</v>
      </c>
      <c r="S59" s="59">
        <f t="shared" si="14"/>
        <v>0</v>
      </c>
      <c r="T59" s="59">
        <f t="shared" si="14"/>
        <v>0</v>
      </c>
      <c r="U59" s="59">
        <f t="shared" si="14"/>
        <v>0</v>
      </c>
      <c r="V59" s="59">
        <f t="shared" si="14"/>
        <v>0</v>
      </c>
      <c r="W59" s="59">
        <f t="shared" si="14"/>
        <v>0</v>
      </c>
      <c r="X59" s="59">
        <f t="shared" si="14"/>
        <v>0</v>
      </c>
      <c r="Y59" s="59">
        <f t="shared" si="14"/>
        <v>0</v>
      </c>
      <c r="Z59" s="96">
        <f t="shared" si="15"/>
        <v>0</v>
      </c>
      <c r="AA59" s="96">
        <f>IF(C59=A_Stammdaten!$B$12,D_SAV!$O59-D_SAV!$AB59,HLOOKUP(A_Stammdaten!$B$12-1,$AC$4:$AI$150,ROW(C59)-3,FALSE)-$AB59)</f>
        <v>0</v>
      </c>
      <c r="AB59" s="96">
        <f>HLOOKUP(A_Stammdaten!$B$12,$AC$4:$AI$150,ROW(C59)-3,FALSE)</f>
        <v>0</v>
      </c>
      <c r="AC59" s="96">
        <f t="shared" si="1"/>
        <v>0</v>
      </c>
      <c r="AD59" s="96">
        <f t="shared" si="2"/>
        <v>0</v>
      </c>
      <c r="AE59" s="96">
        <f t="shared" si="3"/>
        <v>0</v>
      </c>
      <c r="AF59" s="96">
        <f t="shared" si="4"/>
        <v>0</v>
      </c>
      <c r="AG59" s="96">
        <f t="shared" si="5"/>
        <v>0</v>
      </c>
      <c r="AH59" s="96">
        <f t="shared" si="6"/>
        <v>0</v>
      </c>
      <c r="AI59" s="96">
        <f t="shared" si="7"/>
        <v>0</v>
      </c>
    </row>
    <row r="60" spans="1:35" s="35" customFormat="1" x14ac:dyDescent="0.25">
      <c r="A60" s="18"/>
      <c r="B60" s="18"/>
      <c r="C60" s="37"/>
      <c r="D60" s="18"/>
      <c r="E60" s="18"/>
      <c r="F60" s="18"/>
      <c r="G60" s="18"/>
      <c r="H60" s="18"/>
      <c r="I60" s="18"/>
      <c r="J60" s="18"/>
      <c r="K60" s="18"/>
      <c r="L60" s="91">
        <f t="shared" si="8"/>
        <v>0</v>
      </c>
      <c r="M60" s="18"/>
      <c r="N60" s="18"/>
      <c r="O60" s="91">
        <f t="shared" si="9"/>
        <v>0</v>
      </c>
      <c r="P60" s="18"/>
      <c r="Q60" s="92">
        <f>IF(ISBLANK($B60),0,VLOOKUP($B60,Listen!$A$2:$C$44,2,FALSE))</f>
        <v>0</v>
      </c>
      <c r="R60" s="92">
        <f>IF(ISBLANK($B60),0,VLOOKUP($B60,Listen!$A$2:$C$44,3,FALSE))</f>
        <v>0</v>
      </c>
      <c r="S60" s="59">
        <f t="shared" si="14"/>
        <v>0</v>
      </c>
      <c r="T60" s="59">
        <f t="shared" si="14"/>
        <v>0</v>
      </c>
      <c r="U60" s="59">
        <f t="shared" si="14"/>
        <v>0</v>
      </c>
      <c r="V60" s="59">
        <f t="shared" si="14"/>
        <v>0</v>
      </c>
      <c r="W60" s="59">
        <f t="shared" si="14"/>
        <v>0</v>
      </c>
      <c r="X60" s="59">
        <f t="shared" si="14"/>
        <v>0</v>
      </c>
      <c r="Y60" s="59">
        <f t="shared" si="14"/>
        <v>0</v>
      </c>
      <c r="Z60" s="96">
        <f t="shared" si="15"/>
        <v>0</v>
      </c>
      <c r="AA60" s="96">
        <f>IF(C60=A_Stammdaten!$B$12,D_SAV!$O60-D_SAV!$AB60,HLOOKUP(A_Stammdaten!$B$12-1,$AC$4:$AI$150,ROW(C60)-3,FALSE)-$AB60)</f>
        <v>0</v>
      </c>
      <c r="AB60" s="96">
        <f>HLOOKUP(A_Stammdaten!$B$12,$AC$4:$AI$150,ROW(C60)-3,FALSE)</f>
        <v>0</v>
      </c>
      <c r="AC60" s="96">
        <f t="shared" si="1"/>
        <v>0</v>
      </c>
      <c r="AD60" s="96">
        <f t="shared" si="2"/>
        <v>0</v>
      </c>
      <c r="AE60" s="96">
        <f t="shared" si="3"/>
        <v>0</v>
      </c>
      <c r="AF60" s="96">
        <f t="shared" si="4"/>
        <v>0</v>
      </c>
      <c r="AG60" s="96">
        <f t="shared" si="5"/>
        <v>0</v>
      </c>
      <c r="AH60" s="96">
        <f t="shared" si="6"/>
        <v>0</v>
      </c>
      <c r="AI60" s="96">
        <f t="shared" si="7"/>
        <v>0</v>
      </c>
    </row>
    <row r="61" spans="1:35" s="35" customFormat="1" x14ac:dyDescent="0.25">
      <c r="A61" s="18"/>
      <c r="B61" s="18"/>
      <c r="C61" s="37"/>
      <c r="D61" s="18"/>
      <c r="E61" s="18"/>
      <c r="F61" s="18"/>
      <c r="G61" s="18"/>
      <c r="H61" s="18"/>
      <c r="I61" s="18"/>
      <c r="J61" s="18"/>
      <c r="K61" s="18"/>
      <c r="L61" s="91">
        <f t="shared" si="8"/>
        <v>0</v>
      </c>
      <c r="M61" s="18"/>
      <c r="N61" s="18"/>
      <c r="O61" s="91">
        <f t="shared" si="9"/>
        <v>0</v>
      </c>
      <c r="P61" s="18"/>
      <c r="Q61" s="92">
        <f>IF(ISBLANK($B61),0,VLOOKUP($B61,Listen!$A$2:$C$44,2,FALSE))</f>
        <v>0</v>
      </c>
      <c r="R61" s="92">
        <f>IF(ISBLANK($B61),0,VLOOKUP($B61,Listen!$A$2:$C$44,3,FALSE))</f>
        <v>0</v>
      </c>
      <c r="S61" s="59">
        <f t="shared" si="14"/>
        <v>0</v>
      </c>
      <c r="T61" s="59">
        <f t="shared" si="14"/>
        <v>0</v>
      </c>
      <c r="U61" s="59">
        <f t="shared" si="14"/>
        <v>0</v>
      </c>
      <c r="V61" s="59">
        <f t="shared" si="14"/>
        <v>0</v>
      </c>
      <c r="W61" s="59">
        <f t="shared" si="14"/>
        <v>0</v>
      </c>
      <c r="X61" s="59">
        <f t="shared" si="14"/>
        <v>0</v>
      </c>
      <c r="Y61" s="59">
        <f t="shared" si="14"/>
        <v>0</v>
      </c>
      <c r="Z61" s="96">
        <f t="shared" si="15"/>
        <v>0</v>
      </c>
      <c r="AA61" s="96">
        <f>IF(C61=A_Stammdaten!$B$12,D_SAV!$O61-D_SAV!$AB61,HLOOKUP(A_Stammdaten!$B$12-1,$AC$4:$AI$150,ROW(C61)-3,FALSE)-$AB61)</f>
        <v>0</v>
      </c>
      <c r="AB61" s="96">
        <f>HLOOKUP(A_Stammdaten!$B$12,$AC$4:$AI$150,ROW(C61)-3,FALSE)</f>
        <v>0</v>
      </c>
      <c r="AC61" s="96">
        <f t="shared" si="1"/>
        <v>0</v>
      </c>
      <c r="AD61" s="96">
        <f t="shared" si="2"/>
        <v>0</v>
      </c>
      <c r="AE61" s="96">
        <f t="shared" si="3"/>
        <v>0</v>
      </c>
      <c r="AF61" s="96">
        <f t="shared" si="4"/>
        <v>0</v>
      </c>
      <c r="AG61" s="96">
        <f t="shared" si="5"/>
        <v>0</v>
      </c>
      <c r="AH61" s="96">
        <f t="shared" si="6"/>
        <v>0</v>
      </c>
      <c r="AI61" s="96">
        <f t="shared" si="7"/>
        <v>0</v>
      </c>
    </row>
    <row r="62" spans="1:35" s="35" customFormat="1" x14ac:dyDescent="0.25">
      <c r="A62" s="18"/>
      <c r="B62" s="18"/>
      <c r="C62" s="37"/>
      <c r="D62" s="18"/>
      <c r="E62" s="18"/>
      <c r="F62" s="18"/>
      <c r="G62" s="18"/>
      <c r="H62" s="18"/>
      <c r="I62" s="18"/>
      <c r="J62" s="18"/>
      <c r="K62" s="18"/>
      <c r="L62" s="91">
        <f t="shared" si="8"/>
        <v>0</v>
      </c>
      <c r="M62" s="18"/>
      <c r="N62" s="18"/>
      <c r="O62" s="91">
        <f t="shared" si="9"/>
        <v>0</v>
      </c>
      <c r="P62" s="18"/>
      <c r="Q62" s="92">
        <f>IF(ISBLANK($B62),0,VLOOKUP($B62,Listen!$A$2:$C$44,2,FALSE))</f>
        <v>0</v>
      </c>
      <c r="R62" s="92">
        <f>IF(ISBLANK($B62),0,VLOOKUP($B62,Listen!$A$2:$C$44,3,FALSE))</f>
        <v>0</v>
      </c>
      <c r="S62" s="59">
        <f t="shared" si="14"/>
        <v>0</v>
      </c>
      <c r="T62" s="59">
        <f t="shared" si="14"/>
        <v>0</v>
      </c>
      <c r="U62" s="59">
        <f t="shared" si="14"/>
        <v>0</v>
      </c>
      <c r="V62" s="59">
        <f t="shared" si="14"/>
        <v>0</v>
      </c>
      <c r="W62" s="59">
        <f t="shared" si="14"/>
        <v>0</v>
      </c>
      <c r="X62" s="59">
        <f t="shared" si="14"/>
        <v>0</v>
      </c>
      <c r="Y62" s="59">
        <f t="shared" si="14"/>
        <v>0</v>
      </c>
      <c r="Z62" s="96">
        <f t="shared" si="15"/>
        <v>0</v>
      </c>
      <c r="AA62" s="96">
        <f>IF(C62=A_Stammdaten!$B$12,D_SAV!$O62-D_SAV!$AB62,HLOOKUP(A_Stammdaten!$B$12-1,$AC$4:$AI$150,ROW(C62)-3,FALSE)-$AB62)</f>
        <v>0</v>
      </c>
      <c r="AB62" s="96">
        <f>HLOOKUP(A_Stammdaten!$B$12,$AC$4:$AI$150,ROW(C62)-3,FALSE)</f>
        <v>0</v>
      </c>
      <c r="AC62" s="96">
        <f t="shared" si="1"/>
        <v>0</v>
      </c>
      <c r="AD62" s="96">
        <f t="shared" si="2"/>
        <v>0</v>
      </c>
      <c r="AE62" s="96">
        <f t="shared" si="3"/>
        <v>0</v>
      </c>
      <c r="AF62" s="96">
        <f t="shared" si="4"/>
        <v>0</v>
      </c>
      <c r="AG62" s="96">
        <f t="shared" si="5"/>
        <v>0</v>
      </c>
      <c r="AH62" s="96">
        <f t="shared" si="6"/>
        <v>0</v>
      </c>
      <c r="AI62" s="96">
        <f t="shared" si="7"/>
        <v>0</v>
      </c>
    </row>
    <row r="63" spans="1:35" s="35" customFormat="1" x14ac:dyDescent="0.25">
      <c r="A63" s="18"/>
      <c r="B63" s="18"/>
      <c r="C63" s="37"/>
      <c r="D63" s="18"/>
      <c r="E63" s="18"/>
      <c r="F63" s="18"/>
      <c r="G63" s="18"/>
      <c r="H63" s="18"/>
      <c r="I63" s="18"/>
      <c r="J63" s="18"/>
      <c r="K63" s="18"/>
      <c r="L63" s="91">
        <f t="shared" si="8"/>
        <v>0</v>
      </c>
      <c r="M63" s="18"/>
      <c r="N63" s="18"/>
      <c r="O63" s="91">
        <f t="shared" si="9"/>
        <v>0</v>
      </c>
      <c r="P63" s="18"/>
      <c r="Q63" s="92">
        <f>IF(ISBLANK($B63),0,VLOOKUP($B63,Listen!$A$2:$C$44,2,FALSE))</f>
        <v>0</v>
      </c>
      <c r="R63" s="92">
        <f>IF(ISBLANK($B63),0,VLOOKUP($B63,Listen!$A$2:$C$44,3,FALSE))</f>
        <v>0</v>
      </c>
      <c r="S63" s="59">
        <f t="shared" si="14"/>
        <v>0</v>
      </c>
      <c r="T63" s="59">
        <f t="shared" si="14"/>
        <v>0</v>
      </c>
      <c r="U63" s="59">
        <f t="shared" si="14"/>
        <v>0</v>
      </c>
      <c r="V63" s="59">
        <f t="shared" si="14"/>
        <v>0</v>
      </c>
      <c r="W63" s="59">
        <f t="shared" si="14"/>
        <v>0</v>
      </c>
      <c r="X63" s="59">
        <f t="shared" si="14"/>
        <v>0</v>
      </c>
      <c r="Y63" s="59">
        <f t="shared" si="14"/>
        <v>0</v>
      </c>
      <c r="Z63" s="96">
        <f t="shared" si="15"/>
        <v>0</v>
      </c>
      <c r="AA63" s="96">
        <f>IF(C63=A_Stammdaten!$B$12,D_SAV!$O63-D_SAV!$AB63,HLOOKUP(A_Stammdaten!$B$12-1,$AC$4:$AI$150,ROW(C63)-3,FALSE)-$AB63)</f>
        <v>0</v>
      </c>
      <c r="AB63" s="96">
        <f>HLOOKUP(A_Stammdaten!$B$12,$AC$4:$AI$150,ROW(C63)-3,FALSE)</f>
        <v>0</v>
      </c>
      <c r="AC63" s="96">
        <f t="shared" si="1"/>
        <v>0</v>
      </c>
      <c r="AD63" s="96">
        <f t="shared" si="2"/>
        <v>0</v>
      </c>
      <c r="AE63" s="96">
        <f t="shared" si="3"/>
        <v>0</v>
      </c>
      <c r="AF63" s="96">
        <f t="shared" si="4"/>
        <v>0</v>
      </c>
      <c r="AG63" s="96">
        <f t="shared" si="5"/>
        <v>0</v>
      </c>
      <c r="AH63" s="96">
        <f t="shared" si="6"/>
        <v>0</v>
      </c>
      <c r="AI63" s="96">
        <f t="shared" si="7"/>
        <v>0</v>
      </c>
    </row>
    <row r="64" spans="1:35" s="35" customFormat="1" x14ac:dyDescent="0.25">
      <c r="A64" s="18"/>
      <c r="B64" s="18"/>
      <c r="C64" s="37"/>
      <c r="D64" s="18"/>
      <c r="E64" s="18"/>
      <c r="F64" s="18"/>
      <c r="G64" s="18"/>
      <c r="H64" s="18"/>
      <c r="I64" s="18"/>
      <c r="J64" s="18"/>
      <c r="K64" s="18"/>
      <c r="L64" s="91">
        <f t="shared" si="8"/>
        <v>0</v>
      </c>
      <c r="M64" s="18"/>
      <c r="N64" s="18"/>
      <c r="O64" s="91">
        <f t="shared" si="9"/>
        <v>0</v>
      </c>
      <c r="P64" s="18"/>
      <c r="Q64" s="92">
        <f>IF(ISBLANK($B64),0,VLOOKUP($B64,Listen!$A$2:$C$44,2,FALSE))</f>
        <v>0</v>
      </c>
      <c r="R64" s="92">
        <f>IF(ISBLANK($B64),0,VLOOKUP($B64,Listen!$A$2:$C$44,3,FALSE))</f>
        <v>0</v>
      </c>
      <c r="S64" s="59">
        <f t="shared" si="14"/>
        <v>0</v>
      </c>
      <c r="T64" s="59">
        <f t="shared" si="14"/>
        <v>0</v>
      </c>
      <c r="U64" s="59">
        <f t="shared" si="14"/>
        <v>0</v>
      </c>
      <c r="V64" s="59">
        <f t="shared" si="14"/>
        <v>0</v>
      </c>
      <c r="W64" s="59">
        <f t="shared" si="14"/>
        <v>0</v>
      </c>
      <c r="X64" s="59">
        <f t="shared" si="14"/>
        <v>0</v>
      </c>
      <c r="Y64" s="59">
        <f t="shared" si="14"/>
        <v>0</v>
      </c>
      <c r="Z64" s="96">
        <f t="shared" si="15"/>
        <v>0</v>
      </c>
      <c r="AA64" s="96">
        <f>IF(C64=A_Stammdaten!$B$12,D_SAV!$O64-D_SAV!$AB64,HLOOKUP(A_Stammdaten!$B$12-1,$AC$4:$AI$150,ROW(C64)-3,FALSE)-$AB64)</f>
        <v>0</v>
      </c>
      <c r="AB64" s="96">
        <f>HLOOKUP(A_Stammdaten!$B$12,$AC$4:$AI$150,ROW(C64)-3,FALSE)</f>
        <v>0</v>
      </c>
      <c r="AC64" s="96">
        <f t="shared" si="1"/>
        <v>0</v>
      </c>
      <c r="AD64" s="96">
        <f t="shared" si="2"/>
        <v>0</v>
      </c>
      <c r="AE64" s="96">
        <f t="shared" si="3"/>
        <v>0</v>
      </c>
      <c r="AF64" s="96">
        <f t="shared" si="4"/>
        <v>0</v>
      </c>
      <c r="AG64" s="96">
        <f t="shared" si="5"/>
        <v>0</v>
      </c>
      <c r="AH64" s="96">
        <f t="shared" si="6"/>
        <v>0</v>
      </c>
      <c r="AI64" s="96">
        <f t="shared" si="7"/>
        <v>0</v>
      </c>
    </row>
    <row r="65" spans="1:35" s="35" customFormat="1" x14ac:dyDescent="0.25">
      <c r="A65" s="18"/>
      <c r="B65" s="18"/>
      <c r="C65" s="37"/>
      <c r="D65" s="18"/>
      <c r="E65" s="18"/>
      <c r="F65" s="18"/>
      <c r="G65" s="18"/>
      <c r="H65" s="18"/>
      <c r="I65" s="18"/>
      <c r="J65" s="18"/>
      <c r="K65" s="18"/>
      <c r="L65" s="91">
        <f t="shared" si="8"/>
        <v>0</v>
      </c>
      <c r="M65" s="18"/>
      <c r="N65" s="18"/>
      <c r="O65" s="91">
        <f t="shared" si="9"/>
        <v>0</v>
      </c>
      <c r="P65" s="18"/>
      <c r="Q65" s="92">
        <f>IF(ISBLANK($B65),0,VLOOKUP($B65,Listen!$A$2:$C$44,2,FALSE))</f>
        <v>0</v>
      </c>
      <c r="R65" s="92">
        <f>IF(ISBLANK($B65),0,VLOOKUP($B65,Listen!$A$2:$C$44,3,FALSE))</f>
        <v>0</v>
      </c>
      <c r="S65" s="59">
        <f t="shared" si="14"/>
        <v>0</v>
      </c>
      <c r="T65" s="59">
        <f t="shared" si="14"/>
        <v>0</v>
      </c>
      <c r="U65" s="59">
        <f t="shared" si="14"/>
        <v>0</v>
      </c>
      <c r="V65" s="59">
        <f t="shared" si="14"/>
        <v>0</v>
      </c>
      <c r="W65" s="59">
        <f t="shared" si="14"/>
        <v>0</v>
      </c>
      <c r="X65" s="59">
        <f t="shared" si="14"/>
        <v>0</v>
      </c>
      <c r="Y65" s="59">
        <f t="shared" si="14"/>
        <v>0</v>
      </c>
      <c r="Z65" s="96">
        <f t="shared" si="15"/>
        <v>0</v>
      </c>
      <c r="AA65" s="96">
        <f>IF(C65=A_Stammdaten!$B$12,D_SAV!$O65-D_SAV!$AB65,HLOOKUP(A_Stammdaten!$B$12-1,$AC$4:$AI$150,ROW(C65)-3,FALSE)-$AB65)</f>
        <v>0</v>
      </c>
      <c r="AB65" s="96">
        <f>HLOOKUP(A_Stammdaten!$B$12,$AC$4:$AI$150,ROW(C65)-3,FALSE)</f>
        <v>0</v>
      </c>
      <c r="AC65" s="96">
        <f t="shared" si="1"/>
        <v>0</v>
      </c>
      <c r="AD65" s="96">
        <f t="shared" si="2"/>
        <v>0</v>
      </c>
      <c r="AE65" s="96">
        <f t="shared" si="3"/>
        <v>0</v>
      </c>
      <c r="AF65" s="96">
        <f t="shared" si="4"/>
        <v>0</v>
      </c>
      <c r="AG65" s="96">
        <f t="shared" si="5"/>
        <v>0</v>
      </c>
      <c r="AH65" s="96">
        <f t="shared" si="6"/>
        <v>0</v>
      </c>
      <c r="AI65" s="96">
        <f t="shared" si="7"/>
        <v>0</v>
      </c>
    </row>
    <row r="66" spans="1:35" s="35" customFormat="1" x14ac:dyDescent="0.25">
      <c r="A66" s="18"/>
      <c r="B66" s="18"/>
      <c r="C66" s="37"/>
      <c r="D66" s="18"/>
      <c r="E66" s="18"/>
      <c r="F66" s="18"/>
      <c r="G66" s="18"/>
      <c r="H66" s="18"/>
      <c r="I66" s="18"/>
      <c r="J66" s="18"/>
      <c r="K66" s="18"/>
      <c r="L66" s="91">
        <f t="shared" si="8"/>
        <v>0</v>
      </c>
      <c r="M66" s="18"/>
      <c r="N66" s="18"/>
      <c r="O66" s="91">
        <f t="shared" si="9"/>
        <v>0</v>
      </c>
      <c r="P66" s="18"/>
      <c r="Q66" s="92">
        <f>IF(ISBLANK($B66),0,VLOOKUP($B66,Listen!$A$2:$C$44,2,FALSE))</f>
        <v>0</v>
      </c>
      <c r="R66" s="92">
        <f>IF(ISBLANK($B66),0,VLOOKUP($B66,Listen!$A$2:$C$44,3,FALSE))</f>
        <v>0</v>
      </c>
      <c r="S66" s="59">
        <f t="shared" si="14"/>
        <v>0</v>
      </c>
      <c r="T66" s="59">
        <f t="shared" si="14"/>
        <v>0</v>
      </c>
      <c r="U66" s="59">
        <f t="shared" si="14"/>
        <v>0</v>
      </c>
      <c r="V66" s="59">
        <f t="shared" si="14"/>
        <v>0</v>
      </c>
      <c r="W66" s="59">
        <f t="shared" si="14"/>
        <v>0</v>
      </c>
      <c r="X66" s="59">
        <f t="shared" si="14"/>
        <v>0</v>
      </c>
      <c r="Y66" s="59">
        <f t="shared" si="14"/>
        <v>0</v>
      </c>
      <c r="Z66" s="96">
        <f t="shared" si="15"/>
        <v>0</v>
      </c>
      <c r="AA66" s="96">
        <f>IF(C66=A_Stammdaten!$B$12,D_SAV!$O66-D_SAV!$AB66,HLOOKUP(A_Stammdaten!$B$12-1,$AC$4:$AI$150,ROW(C66)-3,FALSE)-$AB66)</f>
        <v>0</v>
      </c>
      <c r="AB66" s="96">
        <f>HLOOKUP(A_Stammdaten!$B$12,$AC$4:$AI$150,ROW(C66)-3,FALSE)</f>
        <v>0</v>
      </c>
      <c r="AC66" s="96">
        <f t="shared" si="1"/>
        <v>0</v>
      </c>
      <c r="AD66" s="96">
        <f t="shared" si="2"/>
        <v>0</v>
      </c>
      <c r="AE66" s="96">
        <f t="shared" si="3"/>
        <v>0</v>
      </c>
      <c r="AF66" s="96">
        <f t="shared" si="4"/>
        <v>0</v>
      </c>
      <c r="AG66" s="96">
        <f t="shared" si="5"/>
        <v>0</v>
      </c>
      <c r="AH66" s="96">
        <f t="shared" si="6"/>
        <v>0</v>
      </c>
      <c r="AI66" s="96">
        <f t="shared" si="7"/>
        <v>0</v>
      </c>
    </row>
    <row r="67" spans="1:35" s="35" customFormat="1" x14ac:dyDescent="0.25">
      <c r="A67" s="18"/>
      <c r="B67" s="18"/>
      <c r="C67" s="37"/>
      <c r="D67" s="18"/>
      <c r="E67" s="18"/>
      <c r="F67" s="18"/>
      <c r="G67" s="18"/>
      <c r="H67" s="18"/>
      <c r="I67" s="18"/>
      <c r="J67" s="18"/>
      <c r="K67" s="18"/>
      <c r="L67" s="91">
        <f t="shared" si="8"/>
        <v>0</v>
      </c>
      <c r="M67" s="18"/>
      <c r="N67" s="18"/>
      <c r="O67" s="91">
        <f t="shared" si="9"/>
        <v>0</v>
      </c>
      <c r="P67" s="18"/>
      <c r="Q67" s="92">
        <f>IF(ISBLANK($B67),0,VLOOKUP($B67,Listen!$A$2:$C$44,2,FALSE))</f>
        <v>0</v>
      </c>
      <c r="R67" s="92">
        <f>IF(ISBLANK($B67),0,VLOOKUP($B67,Listen!$A$2:$C$44,3,FALSE))</f>
        <v>0</v>
      </c>
      <c r="S67" s="59">
        <f t="shared" si="14"/>
        <v>0</v>
      </c>
      <c r="T67" s="59">
        <f t="shared" si="14"/>
        <v>0</v>
      </c>
      <c r="U67" s="59">
        <f t="shared" si="14"/>
        <v>0</v>
      </c>
      <c r="V67" s="59">
        <f t="shared" si="14"/>
        <v>0</v>
      </c>
      <c r="W67" s="59">
        <f t="shared" si="14"/>
        <v>0</v>
      </c>
      <c r="X67" s="59">
        <f t="shared" si="14"/>
        <v>0</v>
      </c>
      <c r="Y67" s="59">
        <f t="shared" si="14"/>
        <v>0</v>
      </c>
      <c r="Z67" s="96">
        <f t="shared" si="15"/>
        <v>0</v>
      </c>
      <c r="AA67" s="96">
        <f>IF(C67=A_Stammdaten!$B$12,D_SAV!$O67-D_SAV!$AB67,HLOOKUP(A_Stammdaten!$B$12-1,$AC$4:$AI$150,ROW(C67)-3,FALSE)-$AB67)</f>
        <v>0</v>
      </c>
      <c r="AB67" s="96">
        <f>HLOOKUP(A_Stammdaten!$B$12,$AC$4:$AI$150,ROW(C67)-3,FALSE)</f>
        <v>0</v>
      </c>
      <c r="AC67" s="96">
        <f t="shared" si="1"/>
        <v>0</v>
      </c>
      <c r="AD67" s="96">
        <f t="shared" si="2"/>
        <v>0</v>
      </c>
      <c r="AE67" s="96">
        <f t="shared" si="3"/>
        <v>0</v>
      </c>
      <c r="AF67" s="96">
        <f t="shared" si="4"/>
        <v>0</v>
      </c>
      <c r="AG67" s="96">
        <f t="shared" si="5"/>
        <v>0</v>
      </c>
      <c r="AH67" s="96">
        <f t="shared" si="6"/>
        <v>0</v>
      </c>
      <c r="AI67" s="96">
        <f t="shared" si="7"/>
        <v>0</v>
      </c>
    </row>
    <row r="68" spans="1:35" s="35" customFormat="1" x14ac:dyDescent="0.25">
      <c r="A68" s="18"/>
      <c r="B68" s="18"/>
      <c r="C68" s="37"/>
      <c r="D68" s="18"/>
      <c r="E68" s="18"/>
      <c r="F68" s="18"/>
      <c r="G68" s="18"/>
      <c r="H68" s="18"/>
      <c r="I68" s="18"/>
      <c r="J68" s="18"/>
      <c r="K68" s="18"/>
      <c r="L68" s="91">
        <f t="shared" si="8"/>
        <v>0</v>
      </c>
      <c r="M68" s="18"/>
      <c r="N68" s="18"/>
      <c r="O68" s="91">
        <f t="shared" si="9"/>
        <v>0</v>
      </c>
      <c r="P68" s="18"/>
      <c r="Q68" s="92">
        <f>IF(ISBLANK($B68),0,VLOOKUP($B68,Listen!$A$2:$C$44,2,FALSE))</f>
        <v>0</v>
      </c>
      <c r="R68" s="92">
        <f>IF(ISBLANK($B68),0,VLOOKUP($B68,Listen!$A$2:$C$44,3,FALSE))</f>
        <v>0</v>
      </c>
      <c r="S68" s="59">
        <f t="shared" si="14"/>
        <v>0</v>
      </c>
      <c r="T68" s="59">
        <f t="shared" si="14"/>
        <v>0</v>
      </c>
      <c r="U68" s="59">
        <f t="shared" si="14"/>
        <v>0</v>
      </c>
      <c r="V68" s="59">
        <f t="shared" ref="T68:Y110" si="16">$Q68</f>
        <v>0</v>
      </c>
      <c r="W68" s="59">
        <f t="shared" si="16"/>
        <v>0</v>
      </c>
      <c r="X68" s="59">
        <f t="shared" si="16"/>
        <v>0</v>
      </c>
      <c r="Y68" s="59">
        <f t="shared" si="16"/>
        <v>0</v>
      </c>
      <c r="Z68" s="96">
        <f t="shared" si="15"/>
        <v>0</v>
      </c>
      <c r="AA68" s="96">
        <f>IF(C68=A_Stammdaten!$B$12,D_SAV!$O68-D_SAV!$AB68,HLOOKUP(A_Stammdaten!$B$12-1,$AC$4:$AI$150,ROW(C68)-3,FALSE)-$AB68)</f>
        <v>0</v>
      </c>
      <c r="AB68" s="96">
        <f>HLOOKUP(A_Stammdaten!$B$12,$AC$4:$AI$150,ROW(C68)-3,FALSE)</f>
        <v>0</v>
      </c>
      <c r="AC68" s="96">
        <f t="shared" si="1"/>
        <v>0</v>
      </c>
      <c r="AD68" s="96">
        <f t="shared" si="2"/>
        <v>0</v>
      </c>
      <c r="AE68" s="96">
        <f t="shared" si="3"/>
        <v>0</v>
      </c>
      <c r="AF68" s="96">
        <f t="shared" si="4"/>
        <v>0</v>
      </c>
      <c r="AG68" s="96">
        <f t="shared" si="5"/>
        <v>0</v>
      </c>
      <c r="AH68" s="96">
        <f t="shared" si="6"/>
        <v>0</v>
      </c>
      <c r="AI68" s="96">
        <f t="shared" si="7"/>
        <v>0</v>
      </c>
    </row>
    <row r="69" spans="1:35" s="35" customFormat="1" x14ac:dyDescent="0.25">
      <c r="A69" s="18"/>
      <c r="B69" s="18"/>
      <c r="C69" s="37"/>
      <c r="D69" s="18"/>
      <c r="E69" s="18"/>
      <c r="F69" s="18"/>
      <c r="G69" s="18"/>
      <c r="H69" s="18"/>
      <c r="I69" s="18"/>
      <c r="J69" s="18"/>
      <c r="K69" s="18"/>
      <c r="L69" s="91">
        <f t="shared" si="8"/>
        <v>0</v>
      </c>
      <c r="M69" s="18"/>
      <c r="N69" s="18"/>
      <c r="O69" s="91">
        <f t="shared" si="9"/>
        <v>0</v>
      </c>
      <c r="P69" s="18"/>
      <c r="Q69" s="92">
        <f>IF(ISBLANK($B69),0,VLOOKUP($B69,Listen!$A$2:$C$44,2,FALSE))</f>
        <v>0</v>
      </c>
      <c r="R69" s="92">
        <f>IF(ISBLANK($B69),0,VLOOKUP($B69,Listen!$A$2:$C$44,3,FALSE))</f>
        <v>0</v>
      </c>
      <c r="S69" s="59">
        <f t="shared" ref="S69:S132" si="17">$Q69</f>
        <v>0</v>
      </c>
      <c r="T69" s="59">
        <f t="shared" si="16"/>
        <v>0</v>
      </c>
      <c r="U69" s="59">
        <f t="shared" si="16"/>
        <v>0</v>
      </c>
      <c r="V69" s="59">
        <f t="shared" si="16"/>
        <v>0</v>
      </c>
      <c r="W69" s="59">
        <f t="shared" si="16"/>
        <v>0</v>
      </c>
      <c r="X69" s="59">
        <f t="shared" si="16"/>
        <v>0</v>
      </c>
      <c r="Y69" s="59">
        <f t="shared" si="16"/>
        <v>0</v>
      </c>
      <c r="Z69" s="96">
        <f t="shared" si="15"/>
        <v>0</v>
      </c>
      <c r="AA69" s="96">
        <f>IF(C69=A_Stammdaten!$B$12,D_SAV!$O69-D_SAV!$AB69,HLOOKUP(A_Stammdaten!$B$12-1,$AC$4:$AI$150,ROW(C69)-3,FALSE)-$AB69)</f>
        <v>0</v>
      </c>
      <c r="AB69" s="96">
        <f>HLOOKUP(A_Stammdaten!$B$12,$AC$4:$AI$150,ROW(C69)-3,FALSE)</f>
        <v>0</v>
      </c>
      <c r="AC69" s="96">
        <f t="shared" ref="AC69:AC132" si="18">IF(OR($C69=0,$O69=0),0,IF($C69&lt;=AC$4,$O69-$O69/S69*(AC$4-$C69+1),0))</f>
        <v>0</v>
      </c>
      <c r="AD69" s="96">
        <f t="shared" ref="AD69:AD132" si="19">IF(OR($C69=0,$O69=0,T69-(AD$4-$C69)=0),0,IF($C69&lt;AD$4,AC69-AC69/(T69-(AD$4-$C69)),IF($C69=AD$4,$O69-$O69/T69,0)))</f>
        <v>0</v>
      </c>
      <c r="AE69" s="96">
        <f t="shared" ref="AE69:AE132" si="20">IF(OR($C69=0,$O69=0,U69-(AE$4-$C69)=0),0,IF($C69&lt;AE$4,AD69-AD69/(U69-(AE$4-$C69)),IF($C69=AE$4,$O69-$O69/U69,0)))</f>
        <v>0</v>
      </c>
      <c r="AF69" s="96">
        <f t="shared" ref="AF69:AF132" si="21">IF(OR($C69=0,$O69=0,V69-(AF$4-$C69)=0),0,IF($C69&lt;AF$4,AE69-AE69/(V69-(AF$4-$C69)),IF($C69=AF$4,$O69-$O69/V69,0)))</f>
        <v>0</v>
      </c>
      <c r="AG69" s="96">
        <f t="shared" ref="AG69:AG132" si="22">IF(OR($C69=0,$O69=0,W69-(AG$4-$C69)=0),0,IF($C69&lt;AG$4,AF69-AF69/(W69-(AG$4-$C69)),IF($C69=AG$4,$O69-$O69/W69,0)))</f>
        <v>0</v>
      </c>
      <c r="AH69" s="96">
        <f t="shared" ref="AH69:AH132" si="23">IF(OR($C69=0,$O69=0,X69-(AH$4-$C69)=0),0,IF($C69&lt;AH$4,AG69-AG69/(X69-(AH$4-$C69)),IF($C69=AH$4,$O69-$O69/X69,0)))</f>
        <v>0</v>
      </c>
      <c r="AI69" s="96">
        <f t="shared" ref="AI69:AI132" si="24">IF(OR($C69=0,$O69=0,Y69-(AI$4-$C69)=0),0,IF($C69&lt;AI$4,AH69-AH69/(Y69-(AI$4-$C69)),IF($C69=AI$4,$O69-$O69/Y69,0)))</f>
        <v>0</v>
      </c>
    </row>
    <row r="70" spans="1:35" s="35" customFormat="1" x14ac:dyDescent="0.25">
      <c r="A70" s="18"/>
      <c r="B70" s="18"/>
      <c r="C70" s="37"/>
      <c r="D70" s="18"/>
      <c r="E70" s="18"/>
      <c r="F70" s="18"/>
      <c r="G70" s="18"/>
      <c r="H70" s="18"/>
      <c r="I70" s="18"/>
      <c r="J70" s="18"/>
      <c r="K70" s="18"/>
      <c r="L70" s="91">
        <f t="shared" ref="L70:L133" si="25">SUM(D70,E70,G70,H70,J70)-SUM(F70,I70,K70)</f>
        <v>0</v>
      </c>
      <c r="M70" s="18"/>
      <c r="N70" s="18"/>
      <c r="O70" s="91">
        <f t="shared" ref="O70:O133" si="26">L70-M70-N70</f>
        <v>0</v>
      </c>
      <c r="P70" s="18"/>
      <c r="Q70" s="92">
        <f>IF(ISBLANK($B70),0,VLOOKUP($B70,Listen!$A$2:$C$44,2,FALSE))</f>
        <v>0</v>
      </c>
      <c r="R70" s="92">
        <f>IF(ISBLANK($B70),0,VLOOKUP($B70,Listen!$A$2:$C$44,3,FALSE))</f>
        <v>0</v>
      </c>
      <c r="S70" s="59">
        <f t="shared" si="17"/>
        <v>0</v>
      </c>
      <c r="T70" s="59">
        <f t="shared" si="16"/>
        <v>0</v>
      </c>
      <c r="U70" s="59">
        <f t="shared" si="16"/>
        <v>0</v>
      </c>
      <c r="V70" s="59">
        <f t="shared" si="16"/>
        <v>0</v>
      </c>
      <c r="W70" s="59">
        <f t="shared" si="16"/>
        <v>0</v>
      </c>
      <c r="X70" s="59">
        <f t="shared" si="16"/>
        <v>0</v>
      </c>
      <c r="Y70" s="59">
        <f t="shared" si="16"/>
        <v>0</v>
      </c>
      <c r="Z70" s="96">
        <f t="shared" si="15"/>
        <v>0</v>
      </c>
      <c r="AA70" s="96">
        <f>IF(C70=A_Stammdaten!$B$12,D_SAV!$O70-D_SAV!$AB70,HLOOKUP(A_Stammdaten!$B$12-1,$AC$4:$AI$150,ROW(C70)-3,FALSE)-$AB70)</f>
        <v>0</v>
      </c>
      <c r="AB70" s="96">
        <f>HLOOKUP(A_Stammdaten!$B$12,$AC$4:$AI$150,ROW(C70)-3,FALSE)</f>
        <v>0</v>
      </c>
      <c r="AC70" s="96">
        <f t="shared" si="18"/>
        <v>0</v>
      </c>
      <c r="AD70" s="96">
        <f t="shared" si="19"/>
        <v>0</v>
      </c>
      <c r="AE70" s="96">
        <f t="shared" si="20"/>
        <v>0</v>
      </c>
      <c r="AF70" s="96">
        <f t="shared" si="21"/>
        <v>0</v>
      </c>
      <c r="AG70" s="96">
        <f t="shared" si="22"/>
        <v>0</v>
      </c>
      <c r="AH70" s="96">
        <f t="shared" si="23"/>
        <v>0</v>
      </c>
      <c r="AI70" s="96">
        <f t="shared" si="24"/>
        <v>0</v>
      </c>
    </row>
    <row r="71" spans="1:35" s="35" customFormat="1" x14ac:dyDescent="0.25">
      <c r="A71" s="18"/>
      <c r="B71" s="18"/>
      <c r="C71" s="37"/>
      <c r="D71" s="18"/>
      <c r="E71" s="18"/>
      <c r="F71" s="18"/>
      <c r="G71" s="18"/>
      <c r="H71" s="18"/>
      <c r="I71" s="18"/>
      <c r="J71" s="18"/>
      <c r="K71" s="18"/>
      <c r="L71" s="91">
        <f t="shared" si="25"/>
        <v>0</v>
      </c>
      <c r="M71" s="18"/>
      <c r="N71" s="18"/>
      <c r="O71" s="91">
        <f t="shared" si="26"/>
        <v>0</v>
      </c>
      <c r="P71" s="18"/>
      <c r="Q71" s="92">
        <f>IF(ISBLANK($B71),0,VLOOKUP($B71,Listen!$A$2:$C$44,2,FALSE))</f>
        <v>0</v>
      </c>
      <c r="R71" s="92">
        <f>IF(ISBLANK($B71),0,VLOOKUP($B71,Listen!$A$2:$C$44,3,FALSE))</f>
        <v>0</v>
      </c>
      <c r="S71" s="59">
        <f t="shared" si="17"/>
        <v>0</v>
      </c>
      <c r="T71" s="59">
        <f t="shared" si="16"/>
        <v>0</v>
      </c>
      <c r="U71" s="59">
        <f t="shared" si="16"/>
        <v>0</v>
      </c>
      <c r="V71" s="59">
        <f t="shared" si="16"/>
        <v>0</v>
      </c>
      <c r="W71" s="59">
        <f t="shared" si="16"/>
        <v>0</v>
      </c>
      <c r="X71" s="59">
        <f t="shared" si="16"/>
        <v>0</v>
      </c>
      <c r="Y71" s="59">
        <f t="shared" si="16"/>
        <v>0</v>
      </c>
      <c r="Z71" s="96">
        <f t="shared" si="15"/>
        <v>0</v>
      </c>
      <c r="AA71" s="96">
        <f>IF(C71=A_Stammdaten!$B$12,D_SAV!$O71-D_SAV!$AB71,HLOOKUP(A_Stammdaten!$B$12-1,$AC$4:$AI$150,ROW(C71)-3,FALSE)-$AB71)</f>
        <v>0</v>
      </c>
      <c r="AB71" s="96">
        <f>HLOOKUP(A_Stammdaten!$B$12,$AC$4:$AI$150,ROW(C71)-3,FALSE)</f>
        <v>0</v>
      </c>
      <c r="AC71" s="96">
        <f t="shared" si="18"/>
        <v>0</v>
      </c>
      <c r="AD71" s="96">
        <f t="shared" si="19"/>
        <v>0</v>
      </c>
      <c r="AE71" s="96">
        <f t="shared" si="20"/>
        <v>0</v>
      </c>
      <c r="AF71" s="96">
        <f t="shared" si="21"/>
        <v>0</v>
      </c>
      <c r="AG71" s="96">
        <f t="shared" si="22"/>
        <v>0</v>
      </c>
      <c r="AH71" s="96">
        <f t="shared" si="23"/>
        <v>0</v>
      </c>
      <c r="AI71" s="96">
        <f t="shared" si="24"/>
        <v>0</v>
      </c>
    </row>
    <row r="72" spans="1:35" s="35" customFormat="1" x14ac:dyDescent="0.25">
      <c r="A72" s="18"/>
      <c r="B72" s="18"/>
      <c r="C72" s="37"/>
      <c r="D72" s="18"/>
      <c r="E72" s="18"/>
      <c r="F72" s="18"/>
      <c r="G72" s="18"/>
      <c r="H72" s="18"/>
      <c r="I72" s="18"/>
      <c r="J72" s="18"/>
      <c r="K72" s="18"/>
      <c r="L72" s="91">
        <f t="shared" si="25"/>
        <v>0</v>
      </c>
      <c r="M72" s="18"/>
      <c r="N72" s="18"/>
      <c r="O72" s="91">
        <f t="shared" si="26"/>
        <v>0</v>
      </c>
      <c r="P72" s="18"/>
      <c r="Q72" s="92">
        <f>IF(ISBLANK($B72),0,VLOOKUP($B72,Listen!$A$2:$C$44,2,FALSE))</f>
        <v>0</v>
      </c>
      <c r="R72" s="92">
        <f>IF(ISBLANK($B72),0,VLOOKUP($B72,Listen!$A$2:$C$44,3,FALSE))</f>
        <v>0</v>
      </c>
      <c r="S72" s="59">
        <f t="shared" si="17"/>
        <v>0</v>
      </c>
      <c r="T72" s="59">
        <f t="shared" si="16"/>
        <v>0</v>
      </c>
      <c r="U72" s="59">
        <f t="shared" si="16"/>
        <v>0</v>
      </c>
      <c r="V72" s="59">
        <f t="shared" si="16"/>
        <v>0</v>
      </c>
      <c r="W72" s="59">
        <f t="shared" si="16"/>
        <v>0</v>
      </c>
      <c r="X72" s="59">
        <f t="shared" si="16"/>
        <v>0</v>
      </c>
      <c r="Y72" s="59">
        <f t="shared" si="16"/>
        <v>0</v>
      </c>
      <c r="Z72" s="96">
        <f t="shared" si="15"/>
        <v>0</v>
      </c>
      <c r="AA72" s="96">
        <f>IF(C72=A_Stammdaten!$B$12,D_SAV!$O72-D_SAV!$AB72,HLOOKUP(A_Stammdaten!$B$12-1,$AC$4:$AI$150,ROW(C72)-3,FALSE)-$AB72)</f>
        <v>0</v>
      </c>
      <c r="AB72" s="96">
        <f>HLOOKUP(A_Stammdaten!$B$12,$AC$4:$AI$150,ROW(C72)-3,FALSE)</f>
        <v>0</v>
      </c>
      <c r="AC72" s="96">
        <f t="shared" si="18"/>
        <v>0</v>
      </c>
      <c r="AD72" s="96">
        <f t="shared" si="19"/>
        <v>0</v>
      </c>
      <c r="AE72" s="96">
        <f t="shared" si="20"/>
        <v>0</v>
      </c>
      <c r="AF72" s="96">
        <f t="shared" si="21"/>
        <v>0</v>
      </c>
      <c r="AG72" s="96">
        <f t="shared" si="22"/>
        <v>0</v>
      </c>
      <c r="AH72" s="96">
        <f t="shared" si="23"/>
        <v>0</v>
      </c>
      <c r="AI72" s="96">
        <f t="shared" si="24"/>
        <v>0</v>
      </c>
    </row>
    <row r="73" spans="1:35" s="35" customFormat="1" x14ac:dyDescent="0.25">
      <c r="A73" s="18"/>
      <c r="B73" s="18"/>
      <c r="C73" s="37"/>
      <c r="D73" s="18"/>
      <c r="E73" s="18"/>
      <c r="F73" s="18"/>
      <c r="G73" s="18"/>
      <c r="H73" s="18"/>
      <c r="I73" s="18"/>
      <c r="J73" s="18"/>
      <c r="K73" s="18"/>
      <c r="L73" s="91">
        <f t="shared" si="25"/>
        <v>0</v>
      </c>
      <c r="M73" s="18"/>
      <c r="N73" s="18"/>
      <c r="O73" s="91">
        <f t="shared" si="26"/>
        <v>0</v>
      </c>
      <c r="P73" s="18"/>
      <c r="Q73" s="92">
        <f>IF(ISBLANK($B73),0,VLOOKUP($B73,Listen!$A$2:$C$44,2,FALSE))</f>
        <v>0</v>
      </c>
      <c r="R73" s="92">
        <f>IF(ISBLANK($B73),0,VLOOKUP($B73,Listen!$A$2:$C$44,3,FALSE))</f>
        <v>0</v>
      </c>
      <c r="S73" s="59">
        <f t="shared" si="17"/>
        <v>0</v>
      </c>
      <c r="T73" s="59">
        <f t="shared" si="16"/>
        <v>0</v>
      </c>
      <c r="U73" s="59">
        <f t="shared" si="16"/>
        <v>0</v>
      </c>
      <c r="V73" s="59">
        <f t="shared" si="16"/>
        <v>0</v>
      </c>
      <c r="W73" s="59">
        <f t="shared" si="16"/>
        <v>0</v>
      </c>
      <c r="X73" s="59">
        <f t="shared" si="16"/>
        <v>0</v>
      </c>
      <c r="Y73" s="59">
        <f t="shared" si="16"/>
        <v>0</v>
      </c>
      <c r="Z73" s="96">
        <f t="shared" si="15"/>
        <v>0</v>
      </c>
      <c r="AA73" s="96">
        <f>IF(C73=A_Stammdaten!$B$12,D_SAV!$O73-D_SAV!$AB73,HLOOKUP(A_Stammdaten!$B$12-1,$AC$4:$AI$150,ROW(C73)-3,FALSE)-$AB73)</f>
        <v>0</v>
      </c>
      <c r="AB73" s="96">
        <f>HLOOKUP(A_Stammdaten!$B$12,$AC$4:$AI$150,ROW(C73)-3,FALSE)</f>
        <v>0</v>
      </c>
      <c r="AC73" s="96">
        <f t="shared" si="18"/>
        <v>0</v>
      </c>
      <c r="AD73" s="96">
        <f t="shared" si="19"/>
        <v>0</v>
      </c>
      <c r="AE73" s="96">
        <f t="shared" si="20"/>
        <v>0</v>
      </c>
      <c r="AF73" s="96">
        <f t="shared" si="21"/>
        <v>0</v>
      </c>
      <c r="AG73" s="96">
        <f t="shared" si="22"/>
        <v>0</v>
      </c>
      <c r="AH73" s="96">
        <f t="shared" si="23"/>
        <v>0</v>
      </c>
      <c r="AI73" s="96">
        <f t="shared" si="24"/>
        <v>0</v>
      </c>
    </row>
    <row r="74" spans="1:35" s="35" customFormat="1" x14ac:dyDescent="0.25">
      <c r="A74" s="18"/>
      <c r="B74" s="18"/>
      <c r="C74" s="37"/>
      <c r="D74" s="18"/>
      <c r="E74" s="18"/>
      <c r="F74" s="18"/>
      <c r="G74" s="18"/>
      <c r="H74" s="18"/>
      <c r="I74" s="18"/>
      <c r="J74" s="18"/>
      <c r="K74" s="18"/>
      <c r="L74" s="91">
        <f t="shared" si="25"/>
        <v>0</v>
      </c>
      <c r="M74" s="18"/>
      <c r="N74" s="18"/>
      <c r="O74" s="91">
        <f t="shared" si="26"/>
        <v>0</v>
      </c>
      <c r="P74" s="18"/>
      <c r="Q74" s="92">
        <f>IF(ISBLANK($B74),0,VLOOKUP($B74,Listen!$A$2:$C$44,2,FALSE))</f>
        <v>0</v>
      </c>
      <c r="R74" s="92">
        <f>IF(ISBLANK($B74),0,VLOOKUP($B74,Listen!$A$2:$C$44,3,FALSE))</f>
        <v>0</v>
      </c>
      <c r="S74" s="59">
        <f t="shared" si="17"/>
        <v>0</v>
      </c>
      <c r="T74" s="59">
        <f t="shared" si="16"/>
        <v>0</v>
      </c>
      <c r="U74" s="59">
        <f t="shared" si="16"/>
        <v>0</v>
      </c>
      <c r="V74" s="59">
        <f t="shared" si="16"/>
        <v>0</v>
      </c>
      <c r="W74" s="59">
        <f t="shared" si="16"/>
        <v>0</v>
      </c>
      <c r="X74" s="59">
        <f t="shared" si="16"/>
        <v>0</v>
      </c>
      <c r="Y74" s="59">
        <f t="shared" si="16"/>
        <v>0</v>
      </c>
      <c r="Z74" s="96">
        <f t="shared" si="15"/>
        <v>0</v>
      </c>
      <c r="AA74" s="96">
        <f>IF(C74=A_Stammdaten!$B$12,D_SAV!$O74-D_SAV!$AB74,HLOOKUP(A_Stammdaten!$B$12-1,$AC$4:$AI$150,ROW(C74)-3,FALSE)-$AB74)</f>
        <v>0</v>
      </c>
      <c r="AB74" s="96">
        <f>HLOOKUP(A_Stammdaten!$B$12,$AC$4:$AI$150,ROW(C74)-3,FALSE)</f>
        <v>0</v>
      </c>
      <c r="AC74" s="96">
        <f t="shared" si="18"/>
        <v>0</v>
      </c>
      <c r="AD74" s="96">
        <f t="shared" si="19"/>
        <v>0</v>
      </c>
      <c r="AE74" s="96">
        <f t="shared" si="20"/>
        <v>0</v>
      </c>
      <c r="AF74" s="96">
        <f t="shared" si="21"/>
        <v>0</v>
      </c>
      <c r="AG74" s="96">
        <f t="shared" si="22"/>
        <v>0</v>
      </c>
      <c r="AH74" s="96">
        <f t="shared" si="23"/>
        <v>0</v>
      </c>
      <c r="AI74" s="96">
        <f t="shared" si="24"/>
        <v>0</v>
      </c>
    </row>
    <row r="75" spans="1:35" s="35" customFormat="1" x14ac:dyDescent="0.25">
      <c r="A75" s="18"/>
      <c r="B75" s="18"/>
      <c r="C75" s="37"/>
      <c r="D75" s="18"/>
      <c r="E75" s="18"/>
      <c r="F75" s="18"/>
      <c r="G75" s="18"/>
      <c r="H75" s="18"/>
      <c r="I75" s="18"/>
      <c r="J75" s="18"/>
      <c r="K75" s="18"/>
      <c r="L75" s="91">
        <f t="shared" si="25"/>
        <v>0</v>
      </c>
      <c r="M75" s="18"/>
      <c r="N75" s="18"/>
      <c r="O75" s="91">
        <f t="shared" si="26"/>
        <v>0</v>
      </c>
      <c r="P75" s="18"/>
      <c r="Q75" s="92">
        <f>IF(ISBLANK($B75),0,VLOOKUP($B75,Listen!$A$2:$C$44,2,FALSE))</f>
        <v>0</v>
      </c>
      <c r="R75" s="92">
        <f>IF(ISBLANK($B75),0,VLOOKUP($B75,Listen!$A$2:$C$44,3,FALSE))</f>
        <v>0</v>
      </c>
      <c r="S75" s="59">
        <f t="shared" si="17"/>
        <v>0</v>
      </c>
      <c r="T75" s="59">
        <f t="shared" si="16"/>
        <v>0</v>
      </c>
      <c r="U75" s="59">
        <f t="shared" si="16"/>
        <v>0</v>
      </c>
      <c r="V75" s="59">
        <f t="shared" si="16"/>
        <v>0</v>
      </c>
      <c r="W75" s="59">
        <f t="shared" si="16"/>
        <v>0</v>
      </c>
      <c r="X75" s="59">
        <f t="shared" si="16"/>
        <v>0</v>
      </c>
      <c r="Y75" s="59">
        <f t="shared" si="16"/>
        <v>0</v>
      </c>
      <c r="Z75" s="96">
        <f t="shared" si="15"/>
        <v>0</v>
      </c>
      <c r="AA75" s="96">
        <f>IF(C75=A_Stammdaten!$B$12,D_SAV!$O75-D_SAV!$AB75,HLOOKUP(A_Stammdaten!$B$12-1,$AC$4:$AI$150,ROW(C75)-3,FALSE)-$AB75)</f>
        <v>0</v>
      </c>
      <c r="AB75" s="96">
        <f>HLOOKUP(A_Stammdaten!$B$12,$AC$4:$AI$150,ROW(C75)-3,FALSE)</f>
        <v>0</v>
      </c>
      <c r="AC75" s="96">
        <f t="shared" si="18"/>
        <v>0</v>
      </c>
      <c r="AD75" s="96">
        <f t="shared" si="19"/>
        <v>0</v>
      </c>
      <c r="AE75" s="96">
        <f t="shared" si="20"/>
        <v>0</v>
      </c>
      <c r="AF75" s="96">
        <f t="shared" si="21"/>
        <v>0</v>
      </c>
      <c r="AG75" s="96">
        <f t="shared" si="22"/>
        <v>0</v>
      </c>
      <c r="AH75" s="96">
        <f t="shared" si="23"/>
        <v>0</v>
      </c>
      <c r="AI75" s="96">
        <f t="shared" si="24"/>
        <v>0</v>
      </c>
    </row>
    <row r="76" spans="1:35" s="35" customFormat="1" x14ac:dyDescent="0.25">
      <c r="A76" s="18"/>
      <c r="B76" s="18"/>
      <c r="C76" s="37"/>
      <c r="D76" s="18"/>
      <c r="E76" s="18"/>
      <c r="F76" s="18"/>
      <c r="G76" s="18"/>
      <c r="H76" s="18"/>
      <c r="I76" s="18"/>
      <c r="J76" s="18"/>
      <c r="K76" s="18"/>
      <c r="L76" s="91">
        <f t="shared" si="25"/>
        <v>0</v>
      </c>
      <c r="M76" s="18"/>
      <c r="N76" s="18"/>
      <c r="O76" s="91">
        <f t="shared" si="26"/>
        <v>0</v>
      </c>
      <c r="P76" s="18"/>
      <c r="Q76" s="92">
        <f>IF(ISBLANK($B76),0,VLOOKUP($B76,Listen!$A$2:$C$44,2,FALSE))</f>
        <v>0</v>
      </c>
      <c r="R76" s="92">
        <f>IF(ISBLANK($B76),0,VLOOKUP($B76,Listen!$A$2:$C$44,3,FALSE))</f>
        <v>0</v>
      </c>
      <c r="S76" s="59">
        <f t="shared" si="17"/>
        <v>0</v>
      </c>
      <c r="T76" s="59">
        <f t="shared" si="16"/>
        <v>0</v>
      </c>
      <c r="U76" s="59">
        <f t="shared" si="16"/>
        <v>0</v>
      </c>
      <c r="V76" s="59">
        <f t="shared" si="16"/>
        <v>0</v>
      </c>
      <c r="W76" s="59">
        <f t="shared" si="16"/>
        <v>0</v>
      </c>
      <c r="X76" s="59">
        <f t="shared" si="16"/>
        <v>0</v>
      </c>
      <c r="Y76" s="59">
        <f t="shared" si="16"/>
        <v>0</v>
      </c>
      <c r="Z76" s="96">
        <f t="shared" si="15"/>
        <v>0</v>
      </c>
      <c r="AA76" s="96">
        <f>IF(C76=A_Stammdaten!$B$12,D_SAV!$O76-D_SAV!$AB76,HLOOKUP(A_Stammdaten!$B$12-1,$AC$4:$AI$150,ROW(C76)-3,FALSE)-$AB76)</f>
        <v>0</v>
      </c>
      <c r="AB76" s="96">
        <f>HLOOKUP(A_Stammdaten!$B$12,$AC$4:$AI$150,ROW(C76)-3,FALSE)</f>
        <v>0</v>
      </c>
      <c r="AC76" s="96">
        <f t="shared" si="18"/>
        <v>0</v>
      </c>
      <c r="AD76" s="96">
        <f t="shared" si="19"/>
        <v>0</v>
      </c>
      <c r="AE76" s="96">
        <f t="shared" si="20"/>
        <v>0</v>
      </c>
      <c r="AF76" s="96">
        <f t="shared" si="21"/>
        <v>0</v>
      </c>
      <c r="AG76" s="96">
        <f t="shared" si="22"/>
        <v>0</v>
      </c>
      <c r="AH76" s="96">
        <f t="shared" si="23"/>
        <v>0</v>
      </c>
      <c r="AI76" s="96">
        <f t="shared" si="24"/>
        <v>0</v>
      </c>
    </row>
    <row r="77" spans="1:35" s="35" customFormat="1" x14ac:dyDescent="0.25">
      <c r="A77" s="18"/>
      <c r="B77" s="18"/>
      <c r="C77" s="37"/>
      <c r="D77" s="18"/>
      <c r="E77" s="18"/>
      <c r="F77" s="18"/>
      <c r="G77" s="18"/>
      <c r="H77" s="18"/>
      <c r="I77" s="18"/>
      <c r="J77" s="18"/>
      <c r="K77" s="18"/>
      <c r="L77" s="91">
        <f t="shared" si="25"/>
        <v>0</v>
      </c>
      <c r="M77" s="18"/>
      <c r="N77" s="18"/>
      <c r="O77" s="91">
        <f t="shared" si="26"/>
        <v>0</v>
      </c>
      <c r="P77" s="18"/>
      <c r="Q77" s="92">
        <f>IF(ISBLANK($B77),0,VLOOKUP($B77,Listen!$A$2:$C$44,2,FALSE))</f>
        <v>0</v>
      </c>
      <c r="R77" s="92">
        <f>IF(ISBLANK($B77),0,VLOOKUP($B77,Listen!$A$2:$C$44,3,FALSE))</f>
        <v>0</v>
      </c>
      <c r="S77" s="59">
        <f t="shared" si="17"/>
        <v>0</v>
      </c>
      <c r="T77" s="59">
        <f t="shared" si="16"/>
        <v>0</v>
      </c>
      <c r="U77" s="59">
        <f t="shared" si="16"/>
        <v>0</v>
      </c>
      <c r="V77" s="59">
        <f t="shared" si="16"/>
        <v>0</v>
      </c>
      <c r="W77" s="59">
        <f t="shared" si="16"/>
        <v>0</v>
      </c>
      <c r="X77" s="59">
        <f t="shared" si="16"/>
        <v>0</v>
      </c>
      <c r="Y77" s="59">
        <f t="shared" si="16"/>
        <v>0</v>
      </c>
      <c r="Z77" s="96">
        <f t="shared" si="15"/>
        <v>0</v>
      </c>
      <c r="AA77" s="96">
        <f>IF(C77=A_Stammdaten!$B$12,D_SAV!$O77-D_SAV!$AB77,HLOOKUP(A_Stammdaten!$B$12-1,$AC$4:$AI$150,ROW(C77)-3,FALSE)-$AB77)</f>
        <v>0</v>
      </c>
      <c r="AB77" s="96">
        <f>HLOOKUP(A_Stammdaten!$B$12,$AC$4:$AI$150,ROW(C77)-3,FALSE)</f>
        <v>0</v>
      </c>
      <c r="AC77" s="96">
        <f t="shared" si="18"/>
        <v>0</v>
      </c>
      <c r="AD77" s="96">
        <f t="shared" si="19"/>
        <v>0</v>
      </c>
      <c r="AE77" s="96">
        <f t="shared" si="20"/>
        <v>0</v>
      </c>
      <c r="AF77" s="96">
        <f t="shared" si="21"/>
        <v>0</v>
      </c>
      <c r="AG77" s="96">
        <f t="shared" si="22"/>
        <v>0</v>
      </c>
      <c r="AH77" s="96">
        <f t="shared" si="23"/>
        <v>0</v>
      </c>
      <c r="AI77" s="96">
        <f t="shared" si="24"/>
        <v>0</v>
      </c>
    </row>
    <row r="78" spans="1:35" s="35" customFormat="1" x14ac:dyDescent="0.25">
      <c r="A78" s="18"/>
      <c r="B78" s="18"/>
      <c r="C78" s="37"/>
      <c r="D78" s="18"/>
      <c r="E78" s="18"/>
      <c r="F78" s="18"/>
      <c r="G78" s="18"/>
      <c r="H78" s="18"/>
      <c r="I78" s="18"/>
      <c r="J78" s="18"/>
      <c r="K78" s="18"/>
      <c r="L78" s="91">
        <f t="shared" si="25"/>
        <v>0</v>
      </c>
      <c r="M78" s="18"/>
      <c r="N78" s="18"/>
      <c r="O78" s="91">
        <f t="shared" si="26"/>
        <v>0</v>
      </c>
      <c r="P78" s="18"/>
      <c r="Q78" s="92">
        <f>IF(ISBLANK($B78),0,VLOOKUP($B78,Listen!$A$2:$C$44,2,FALSE))</f>
        <v>0</v>
      </c>
      <c r="R78" s="92">
        <f>IF(ISBLANK($B78),0,VLOOKUP($B78,Listen!$A$2:$C$44,3,FALSE))</f>
        <v>0</v>
      </c>
      <c r="S78" s="59">
        <f t="shared" si="17"/>
        <v>0</v>
      </c>
      <c r="T78" s="59">
        <f t="shared" si="16"/>
        <v>0</v>
      </c>
      <c r="U78" s="59">
        <f t="shared" si="16"/>
        <v>0</v>
      </c>
      <c r="V78" s="59">
        <f t="shared" si="16"/>
        <v>0</v>
      </c>
      <c r="W78" s="59">
        <f t="shared" si="16"/>
        <v>0</v>
      </c>
      <c r="X78" s="59">
        <f t="shared" si="16"/>
        <v>0</v>
      </c>
      <c r="Y78" s="59">
        <f t="shared" si="16"/>
        <v>0</v>
      </c>
      <c r="Z78" s="96">
        <f t="shared" si="15"/>
        <v>0</v>
      </c>
      <c r="AA78" s="96">
        <f>IF(C78=A_Stammdaten!$B$12,D_SAV!$O78-D_SAV!$AB78,HLOOKUP(A_Stammdaten!$B$12-1,$AC$4:$AI$150,ROW(C78)-3,FALSE)-$AB78)</f>
        <v>0</v>
      </c>
      <c r="AB78" s="96">
        <f>HLOOKUP(A_Stammdaten!$B$12,$AC$4:$AI$150,ROW(C78)-3,FALSE)</f>
        <v>0</v>
      </c>
      <c r="AC78" s="96">
        <f t="shared" si="18"/>
        <v>0</v>
      </c>
      <c r="AD78" s="96">
        <f t="shared" si="19"/>
        <v>0</v>
      </c>
      <c r="AE78" s="96">
        <f t="shared" si="20"/>
        <v>0</v>
      </c>
      <c r="AF78" s="96">
        <f t="shared" si="21"/>
        <v>0</v>
      </c>
      <c r="AG78" s="96">
        <f t="shared" si="22"/>
        <v>0</v>
      </c>
      <c r="AH78" s="96">
        <f t="shared" si="23"/>
        <v>0</v>
      </c>
      <c r="AI78" s="96">
        <f t="shared" si="24"/>
        <v>0</v>
      </c>
    </row>
    <row r="79" spans="1:35" s="35" customFormat="1" x14ac:dyDescent="0.25">
      <c r="A79" s="18"/>
      <c r="B79" s="18"/>
      <c r="C79" s="37"/>
      <c r="D79" s="18"/>
      <c r="E79" s="18"/>
      <c r="F79" s="18"/>
      <c r="G79" s="18"/>
      <c r="H79" s="18"/>
      <c r="I79" s="18"/>
      <c r="J79" s="18"/>
      <c r="K79" s="18"/>
      <c r="L79" s="91">
        <f t="shared" si="25"/>
        <v>0</v>
      </c>
      <c r="M79" s="18"/>
      <c r="N79" s="18"/>
      <c r="O79" s="91">
        <f t="shared" si="26"/>
        <v>0</v>
      </c>
      <c r="P79" s="18"/>
      <c r="Q79" s="92">
        <f>IF(ISBLANK($B79),0,VLOOKUP($B79,Listen!$A$2:$C$44,2,FALSE))</f>
        <v>0</v>
      </c>
      <c r="R79" s="92">
        <f>IF(ISBLANK($B79),0,VLOOKUP($B79,Listen!$A$2:$C$44,3,FALSE))</f>
        <v>0</v>
      </c>
      <c r="S79" s="59">
        <f t="shared" si="17"/>
        <v>0</v>
      </c>
      <c r="T79" s="59">
        <f t="shared" si="16"/>
        <v>0</v>
      </c>
      <c r="U79" s="59">
        <f t="shared" si="16"/>
        <v>0</v>
      </c>
      <c r="V79" s="59">
        <f t="shared" si="16"/>
        <v>0</v>
      </c>
      <c r="W79" s="59">
        <f t="shared" si="16"/>
        <v>0</v>
      </c>
      <c r="X79" s="59">
        <f t="shared" si="16"/>
        <v>0</v>
      </c>
      <c r="Y79" s="59">
        <f t="shared" si="16"/>
        <v>0</v>
      </c>
      <c r="Z79" s="96">
        <f t="shared" si="15"/>
        <v>0</v>
      </c>
      <c r="AA79" s="96">
        <f>IF(C79=A_Stammdaten!$B$12,D_SAV!$O79-D_SAV!$AB79,HLOOKUP(A_Stammdaten!$B$12-1,$AC$4:$AI$150,ROW(C79)-3,FALSE)-$AB79)</f>
        <v>0</v>
      </c>
      <c r="AB79" s="96">
        <f>HLOOKUP(A_Stammdaten!$B$12,$AC$4:$AI$150,ROW(C79)-3,FALSE)</f>
        <v>0</v>
      </c>
      <c r="AC79" s="96">
        <f t="shared" si="18"/>
        <v>0</v>
      </c>
      <c r="AD79" s="96">
        <f t="shared" si="19"/>
        <v>0</v>
      </c>
      <c r="AE79" s="96">
        <f t="shared" si="20"/>
        <v>0</v>
      </c>
      <c r="AF79" s="96">
        <f t="shared" si="21"/>
        <v>0</v>
      </c>
      <c r="AG79" s="96">
        <f t="shared" si="22"/>
        <v>0</v>
      </c>
      <c r="AH79" s="96">
        <f t="shared" si="23"/>
        <v>0</v>
      </c>
      <c r="AI79" s="96">
        <f t="shared" si="24"/>
        <v>0</v>
      </c>
    </row>
    <row r="80" spans="1:35" s="35" customFormat="1" x14ac:dyDescent="0.25">
      <c r="A80" s="18"/>
      <c r="B80" s="18"/>
      <c r="C80" s="37"/>
      <c r="D80" s="18"/>
      <c r="E80" s="18"/>
      <c r="F80" s="18"/>
      <c r="G80" s="18"/>
      <c r="H80" s="18"/>
      <c r="I80" s="18"/>
      <c r="J80" s="18"/>
      <c r="K80" s="18"/>
      <c r="L80" s="91">
        <f t="shared" si="25"/>
        <v>0</v>
      </c>
      <c r="M80" s="18"/>
      <c r="N80" s="18"/>
      <c r="O80" s="91">
        <f t="shared" si="26"/>
        <v>0</v>
      </c>
      <c r="P80" s="18"/>
      <c r="Q80" s="92">
        <f>IF(ISBLANK($B80),0,VLOOKUP($B80,Listen!$A$2:$C$44,2,FALSE))</f>
        <v>0</v>
      </c>
      <c r="R80" s="92">
        <f>IF(ISBLANK($B80),0,VLOOKUP($B80,Listen!$A$2:$C$44,3,FALSE))</f>
        <v>0</v>
      </c>
      <c r="S80" s="59">
        <f t="shared" si="17"/>
        <v>0</v>
      </c>
      <c r="T80" s="59">
        <f t="shared" si="16"/>
        <v>0</v>
      </c>
      <c r="U80" s="59">
        <f t="shared" si="16"/>
        <v>0</v>
      </c>
      <c r="V80" s="59">
        <f t="shared" si="16"/>
        <v>0</v>
      </c>
      <c r="W80" s="59">
        <f t="shared" si="16"/>
        <v>0</v>
      </c>
      <c r="X80" s="59">
        <f t="shared" si="16"/>
        <v>0</v>
      </c>
      <c r="Y80" s="59">
        <f t="shared" si="16"/>
        <v>0</v>
      </c>
      <c r="Z80" s="96">
        <f t="shared" si="15"/>
        <v>0</v>
      </c>
      <c r="AA80" s="96">
        <f>IF(C80=A_Stammdaten!$B$12,D_SAV!$O80-D_SAV!$AB80,HLOOKUP(A_Stammdaten!$B$12-1,$AC$4:$AI$150,ROW(C80)-3,FALSE)-$AB80)</f>
        <v>0</v>
      </c>
      <c r="AB80" s="96">
        <f>HLOOKUP(A_Stammdaten!$B$12,$AC$4:$AI$150,ROW(C80)-3,FALSE)</f>
        <v>0</v>
      </c>
      <c r="AC80" s="96">
        <f t="shared" si="18"/>
        <v>0</v>
      </c>
      <c r="AD80" s="96">
        <f t="shared" si="19"/>
        <v>0</v>
      </c>
      <c r="AE80" s="96">
        <f t="shared" si="20"/>
        <v>0</v>
      </c>
      <c r="AF80" s="96">
        <f t="shared" si="21"/>
        <v>0</v>
      </c>
      <c r="AG80" s="96">
        <f t="shared" si="22"/>
        <v>0</v>
      </c>
      <c r="AH80" s="96">
        <f t="shared" si="23"/>
        <v>0</v>
      </c>
      <c r="AI80" s="96">
        <f t="shared" si="24"/>
        <v>0</v>
      </c>
    </row>
    <row r="81" spans="1:35" s="35" customFormat="1" x14ac:dyDescent="0.25">
      <c r="A81" s="18"/>
      <c r="B81" s="18"/>
      <c r="C81" s="37"/>
      <c r="D81" s="18"/>
      <c r="E81" s="18"/>
      <c r="F81" s="18"/>
      <c r="G81" s="18"/>
      <c r="H81" s="18"/>
      <c r="I81" s="18"/>
      <c r="J81" s="18"/>
      <c r="K81" s="18"/>
      <c r="L81" s="91">
        <f t="shared" si="25"/>
        <v>0</v>
      </c>
      <c r="M81" s="18"/>
      <c r="N81" s="18"/>
      <c r="O81" s="91">
        <f t="shared" si="26"/>
        <v>0</v>
      </c>
      <c r="P81" s="18"/>
      <c r="Q81" s="92">
        <f>IF(ISBLANK($B81),0,VLOOKUP($B81,Listen!$A$2:$C$44,2,FALSE))</f>
        <v>0</v>
      </c>
      <c r="R81" s="92">
        <f>IF(ISBLANK($B81),0,VLOOKUP($B81,Listen!$A$2:$C$44,3,FALSE))</f>
        <v>0</v>
      </c>
      <c r="S81" s="59">
        <f t="shared" si="17"/>
        <v>0</v>
      </c>
      <c r="T81" s="59">
        <f t="shared" si="16"/>
        <v>0</v>
      </c>
      <c r="U81" s="59">
        <f t="shared" si="16"/>
        <v>0</v>
      </c>
      <c r="V81" s="59">
        <f t="shared" si="16"/>
        <v>0</v>
      </c>
      <c r="W81" s="59">
        <f t="shared" si="16"/>
        <v>0</v>
      </c>
      <c r="X81" s="59">
        <f t="shared" si="16"/>
        <v>0</v>
      </c>
      <c r="Y81" s="59">
        <f t="shared" si="16"/>
        <v>0</v>
      </c>
      <c r="Z81" s="96">
        <f t="shared" si="15"/>
        <v>0</v>
      </c>
      <c r="AA81" s="96">
        <f>IF(C81=A_Stammdaten!$B$12,D_SAV!$O81-D_SAV!$AB81,HLOOKUP(A_Stammdaten!$B$12-1,$AC$4:$AI$150,ROW(C81)-3,FALSE)-$AB81)</f>
        <v>0</v>
      </c>
      <c r="AB81" s="96">
        <f>HLOOKUP(A_Stammdaten!$B$12,$AC$4:$AI$150,ROW(C81)-3,FALSE)</f>
        <v>0</v>
      </c>
      <c r="AC81" s="96">
        <f t="shared" si="18"/>
        <v>0</v>
      </c>
      <c r="AD81" s="96">
        <f t="shared" si="19"/>
        <v>0</v>
      </c>
      <c r="AE81" s="96">
        <f t="shared" si="20"/>
        <v>0</v>
      </c>
      <c r="AF81" s="96">
        <f t="shared" si="21"/>
        <v>0</v>
      </c>
      <c r="AG81" s="96">
        <f t="shared" si="22"/>
        <v>0</v>
      </c>
      <c r="AH81" s="96">
        <f t="shared" si="23"/>
        <v>0</v>
      </c>
      <c r="AI81" s="96">
        <f t="shared" si="24"/>
        <v>0</v>
      </c>
    </row>
    <row r="82" spans="1:35" s="35" customFormat="1" x14ac:dyDescent="0.25">
      <c r="A82" s="18"/>
      <c r="B82" s="18"/>
      <c r="C82" s="37"/>
      <c r="D82" s="18"/>
      <c r="E82" s="18"/>
      <c r="F82" s="18"/>
      <c r="G82" s="18"/>
      <c r="H82" s="18"/>
      <c r="I82" s="18"/>
      <c r="J82" s="18"/>
      <c r="K82" s="18"/>
      <c r="L82" s="91">
        <f t="shared" si="25"/>
        <v>0</v>
      </c>
      <c r="M82" s="18"/>
      <c r="N82" s="18"/>
      <c r="O82" s="91">
        <f t="shared" si="26"/>
        <v>0</v>
      </c>
      <c r="P82" s="18"/>
      <c r="Q82" s="92">
        <f>IF(ISBLANK($B82),0,VLOOKUP($B82,Listen!$A$2:$C$44,2,FALSE))</f>
        <v>0</v>
      </c>
      <c r="R82" s="92">
        <f>IF(ISBLANK($B82),0,VLOOKUP($B82,Listen!$A$2:$C$44,3,FALSE))</f>
        <v>0</v>
      </c>
      <c r="S82" s="59">
        <f t="shared" si="17"/>
        <v>0</v>
      </c>
      <c r="T82" s="59">
        <f t="shared" si="16"/>
        <v>0</v>
      </c>
      <c r="U82" s="59">
        <f t="shared" si="16"/>
        <v>0</v>
      </c>
      <c r="V82" s="59">
        <f t="shared" si="16"/>
        <v>0</v>
      </c>
      <c r="W82" s="59">
        <f t="shared" si="16"/>
        <v>0</v>
      </c>
      <c r="X82" s="59">
        <f t="shared" si="16"/>
        <v>0</v>
      </c>
      <c r="Y82" s="59">
        <f t="shared" si="16"/>
        <v>0</v>
      </c>
      <c r="Z82" s="96">
        <f t="shared" si="15"/>
        <v>0</v>
      </c>
      <c r="AA82" s="96">
        <f>IF(C82=A_Stammdaten!$B$12,D_SAV!$O82-D_SAV!$AB82,HLOOKUP(A_Stammdaten!$B$12-1,$AC$4:$AI$150,ROW(C82)-3,FALSE)-$AB82)</f>
        <v>0</v>
      </c>
      <c r="AB82" s="96">
        <f>HLOOKUP(A_Stammdaten!$B$12,$AC$4:$AI$150,ROW(C82)-3,FALSE)</f>
        <v>0</v>
      </c>
      <c r="AC82" s="96">
        <f t="shared" si="18"/>
        <v>0</v>
      </c>
      <c r="AD82" s="96">
        <f t="shared" si="19"/>
        <v>0</v>
      </c>
      <c r="AE82" s="96">
        <f t="shared" si="20"/>
        <v>0</v>
      </c>
      <c r="AF82" s="96">
        <f t="shared" si="21"/>
        <v>0</v>
      </c>
      <c r="AG82" s="96">
        <f t="shared" si="22"/>
        <v>0</v>
      </c>
      <c r="AH82" s="96">
        <f t="shared" si="23"/>
        <v>0</v>
      </c>
      <c r="AI82" s="96">
        <f t="shared" si="24"/>
        <v>0</v>
      </c>
    </row>
    <row r="83" spans="1:35" s="35" customFormat="1" x14ac:dyDescent="0.25">
      <c r="A83" s="18"/>
      <c r="B83" s="18"/>
      <c r="C83" s="37"/>
      <c r="D83" s="18"/>
      <c r="E83" s="18"/>
      <c r="F83" s="18"/>
      <c r="G83" s="18"/>
      <c r="H83" s="18"/>
      <c r="I83" s="18"/>
      <c r="J83" s="18"/>
      <c r="K83" s="18"/>
      <c r="L83" s="91">
        <f t="shared" si="25"/>
        <v>0</v>
      </c>
      <c r="M83" s="18"/>
      <c r="N83" s="18"/>
      <c r="O83" s="91">
        <f t="shared" si="26"/>
        <v>0</v>
      </c>
      <c r="P83" s="18"/>
      <c r="Q83" s="92">
        <f>IF(ISBLANK($B83),0,VLOOKUP($B83,Listen!$A$2:$C$44,2,FALSE))</f>
        <v>0</v>
      </c>
      <c r="R83" s="92">
        <f>IF(ISBLANK($B83),0,VLOOKUP($B83,Listen!$A$2:$C$44,3,FALSE))</f>
        <v>0</v>
      </c>
      <c r="S83" s="59">
        <f t="shared" si="17"/>
        <v>0</v>
      </c>
      <c r="T83" s="59">
        <f t="shared" si="16"/>
        <v>0</v>
      </c>
      <c r="U83" s="59">
        <f t="shared" si="16"/>
        <v>0</v>
      </c>
      <c r="V83" s="59">
        <f t="shared" si="16"/>
        <v>0</v>
      </c>
      <c r="W83" s="59">
        <f t="shared" si="16"/>
        <v>0</v>
      </c>
      <c r="X83" s="59">
        <f t="shared" si="16"/>
        <v>0</v>
      </c>
      <c r="Y83" s="59">
        <f t="shared" si="16"/>
        <v>0</v>
      </c>
      <c r="Z83" s="96">
        <f t="shared" si="15"/>
        <v>0</v>
      </c>
      <c r="AA83" s="96">
        <f>IF(C83=A_Stammdaten!$B$12,D_SAV!$O83-D_SAV!$AB83,HLOOKUP(A_Stammdaten!$B$12-1,$AC$4:$AI$150,ROW(C83)-3,FALSE)-$AB83)</f>
        <v>0</v>
      </c>
      <c r="AB83" s="96">
        <f>HLOOKUP(A_Stammdaten!$B$12,$AC$4:$AI$150,ROW(C83)-3,FALSE)</f>
        <v>0</v>
      </c>
      <c r="AC83" s="96">
        <f t="shared" si="18"/>
        <v>0</v>
      </c>
      <c r="AD83" s="96">
        <f t="shared" si="19"/>
        <v>0</v>
      </c>
      <c r="AE83" s="96">
        <f t="shared" si="20"/>
        <v>0</v>
      </c>
      <c r="AF83" s="96">
        <f t="shared" si="21"/>
        <v>0</v>
      </c>
      <c r="AG83" s="96">
        <f t="shared" si="22"/>
        <v>0</v>
      </c>
      <c r="AH83" s="96">
        <f t="shared" si="23"/>
        <v>0</v>
      </c>
      <c r="AI83" s="96">
        <f t="shared" si="24"/>
        <v>0</v>
      </c>
    </row>
    <row r="84" spans="1:35" s="35" customFormat="1" x14ac:dyDescent="0.25">
      <c r="A84" s="18"/>
      <c r="B84" s="18"/>
      <c r="C84" s="37"/>
      <c r="D84" s="18"/>
      <c r="E84" s="18"/>
      <c r="F84" s="18"/>
      <c r="G84" s="18"/>
      <c r="H84" s="18"/>
      <c r="I84" s="18"/>
      <c r="J84" s="18"/>
      <c r="K84" s="18"/>
      <c r="L84" s="91">
        <f t="shared" si="25"/>
        <v>0</v>
      </c>
      <c r="M84" s="18"/>
      <c r="N84" s="18"/>
      <c r="O84" s="91">
        <f t="shared" si="26"/>
        <v>0</v>
      </c>
      <c r="P84" s="18"/>
      <c r="Q84" s="92">
        <f>IF(ISBLANK($B84),0,VLOOKUP($B84,Listen!$A$2:$C$44,2,FALSE))</f>
        <v>0</v>
      </c>
      <c r="R84" s="92">
        <f>IF(ISBLANK($B84),0,VLOOKUP($B84,Listen!$A$2:$C$44,3,FALSE))</f>
        <v>0</v>
      </c>
      <c r="S84" s="59">
        <f t="shared" si="17"/>
        <v>0</v>
      </c>
      <c r="T84" s="59">
        <f t="shared" si="16"/>
        <v>0</v>
      </c>
      <c r="U84" s="59">
        <f t="shared" si="16"/>
        <v>0</v>
      </c>
      <c r="V84" s="59">
        <f t="shared" si="16"/>
        <v>0</v>
      </c>
      <c r="W84" s="59">
        <f t="shared" si="16"/>
        <v>0</v>
      </c>
      <c r="X84" s="59">
        <f t="shared" si="16"/>
        <v>0</v>
      </c>
      <c r="Y84" s="59">
        <f t="shared" si="16"/>
        <v>0</v>
      </c>
      <c r="Z84" s="96">
        <f t="shared" si="15"/>
        <v>0</v>
      </c>
      <c r="AA84" s="96">
        <f>IF(C84=A_Stammdaten!$B$12,D_SAV!$O84-D_SAV!$AB84,HLOOKUP(A_Stammdaten!$B$12-1,$AC$4:$AI$150,ROW(C84)-3,FALSE)-$AB84)</f>
        <v>0</v>
      </c>
      <c r="AB84" s="96">
        <f>HLOOKUP(A_Stammdaten!$B$12,$AC$4:$AI$150,ROW(C84)-3,FALSE)</f>
        <v>0</v>
      </c>
      <c r="AC84" s="96">
        <f t="shared" si="18"/>
        <v>0</v>
      </c>
      <c r="AD84" s="96">
        <f t="shared" si="19"/>
        <v>0</v>
      </c>
      <c r="AE84" s="96">
        <f t="shared" si="20"/>
        <v>0</v>
      </c>
      <c r="AF84" s="96">
        <f t="shared" si="21"/>
        <v>0</v>
      </c>
      <c r="AG84" s="96">
        <f t="shared" si="22"/>
        <v>0</v>
      </c>
      <c r="AH84" s="96">
        <f t="shared" si="23"/>
        <v>0</v>
      </c>
      <c r="AI84" s="96">
        <f t="shared" si="24"/>
        <v>0</v>
      </c>
    </row>
    <row r="85" spans="1:35" s="35" customFormat="1" x14ac:dyDescent="0.25">
      <c r="A85" s="18"/>
      <c r="B85" s="18"/>
      <c r="C85" s="37"/>
      <c r="D85" s="18"/>
      <c r="E85" s="18"/>
      <c r="F85" s="18"/>
      <c r="G85" s="18"/>
      <c r="H85" s="18"/>
      <c r="I85" s="18"/>
      <c r="J85" s="18"/>
      <c r="K85" s="18"/>
      <c r="L85" s="91">
        <f t="shared" si="25"/>
        <v>0</v>
      </c>
      <c r="M85" s="18"/>
      <c r="N85" s="18"/>
      <c r="O85" s="91">
        <f t="shared" si="26"/>
        <v>0</v>
      </c>
      <c r="P85" s="18"/>
      <c r="Q85" s="92">
        <f>IF(ISBLANK($B85),0,VLOOKUP($B85,Listen!$A$2:$C$44,2,FALSE))</f>
        <v>0</v>
      </c>
      <c r="R85" s="92">
        <f>IF(ISBLANK($B85),0,VLOOKUP($B85,Listen!$A$2:$C$44,3,FALSE))</f>
        <v>0</v>
      </c>
      <c r="S85" s="59">
        <f t="shared" si="17"/>
        <v>0</v>
      </c>
      <c r="T85" s="59">
        <f t="shared" si="16"/>
        <v>0</v>
      </c>
      <c r="U85" s="59">
        <f t="shared" si="16"/>
        <v>0</v>
      </c>
      <c r="V85" s="59">
        <f t="shared" si="16"/>
        <v>0</v>
      </c>
      <c r="W85" s="59">
        <f t="shared" si="16"/>
        <v>0</v>
      </c>
      <c r="X85" s="59">
        <f t="shared" si="16"/>
        <v>0</v>
      </c>
      <c r="Y85" s="59">
        <f t="shared" si="16"/>
        <v>0</v>
      </c>
      <c r="Z85" s="96">
        <f t="shared" si="15"/>
        <v>0</v>
      </c>
      <c r="AA85" s="96">
        <f>IF(C85=A_Stammdaten!$B$12,D_SAV!$O85-D_SAV!$AB85,HLOOKUP(A_Stammdaten!$B$12-1,$AC$4:$AI$150,ROW(C85)-3,FALSE)-$AB85)</f>
        <v>0</v>
      </c>
      <c r="AB85" s="96">
        <f>HLOOKUP(A_Stammdaten!$B$12,$AC$4:$AI$150,ROW(C85)-3,FALSE)</f>
        <v>0</v>
      </c>
      <c r="AC85" s="96">
        <f t="shared" si="18"/>
        <v>0</v>
      </c>
      <c r="AD85" s="96">
        <f t="shared" si="19"/>
        <v>0</v>
      </c>
      <c r="AE85" s="96">
        <f t="shared" si="20"/>
        <v>0</v>
      </c>
      <c r="AF85" s="96">
        <f t="shared" si="21"/>
        <v>0</v>
      </c>
      <c r="AG85" s="96">
        <f t="shared" si="22"/>
        <v>0</v>
      </c>
      <c r="AH85" s="96">
        <f t="shared" si="23"/>
        <v>0</v>
      </c>
      <c r="AI85" s="96">
        <f t="shared" si="24"/>
        <v>0</v>
      </c>
    </row>
    <row r="86" spans="1:35" s="35" customFormat="1" x14ac:dyDescent="0.25">
      <c r="A86" s="18"/>
      <c r="B86" s="18"/>
      <c r="C86" s="37"/>
      <c r="D86" s="18"/>
      <c r="E86" s="18"/>
      <c r="F86" s="18"/>
      <c r="G86" s="18"/>
      <c r="H86" s="18"/>
      <c r="I86" s="18"/>
      <c r="J86" s="18"/>
      <c r="K86" s="18"/>
      <c r="L86" s="91">
        <f t="shared" si="25"/>
        <v>0</v>
      </c>
      <c r="M86" s="18"/>
      <c r="N86" s="18"/>
      <c r="O86" s="91">
        <f t="shared" si="26"/>
        <v>0</v>
      </c>
      <c r="P86" s="18"/>
      <c r="Q86" s="92">
        <f>IF(ISBLANK($B86),0,VLOOKUP($B86,Listen!$A$2:$C$44,2,FALSE))</f>
        <v>0</v>
      </c>
      <c r="R86" s="92">
        <f>IF(ISBLANK($B86),0,VLOOKUP($B86,Listen!$A$2:$C$44,3,FALSE))</f>
        <v>0</v>
      </c>
      <c r="S86" s="59">
        <f t="shared" si="17"/>
        <v>0</v>
      </c>
      <c r="T86" s="59">
        <f t="shared" si="16"/>
        <v>0</v>
      </c>
      <c r="U86" s="59">
        <f t="shared" si="16"/>
        <v>0</v>
      </c>
      <c r="V86" s="59">
        <f t="shared" si="16"/>
        <v>0</v>
      </c>
      <c r="W86" s="59">
        <f t="shared" si="16"/>
        <v>0</v>
      </c>
      <c r="X86" s="59">
        <f t="shared" si="16"/>
        <v>0</v>
      </c>
      <c r="Y86" s="59">
        <f t="shared" si="16"/>
        <v>0</v>
      </c>
      <c r="Z86" s="96">
        <f t="shared" si="15"/>
        <v>0</v>
      </c>
      <c r="AA86" s="96">
        <f>IF(C86=A_Stammdaten!$B$12,D_SAV!$O86-D_SAV!$AB86,HLOOKUP(A_Stammdaten!$B$12-1,$AC$4:$AI$150,ROW(C86)-3,FALSE)-$AB86)</f>
        <v>0</v>
      </c>
      <c r="AB86" s="96">
        <f>HLOOKUP(A_Stammdaten!$B$12,$AC$4:$AI$150,ROW(C86)-3,FALSE)</f>
        <v>0</v>
      </c>
      <c r="AC86" s="96">
        <f t="shared" si="18"/>
        <v>0</v>
      </c>
      <c r="AD86" s="96">
        <f t="shared" si="19"/>
        <v>0</v>
      </c>
      <c r="AE86" s="96">
        <f t="shared" si="20"/>
        <v>0</v>
      </c>
      <c r="AF86" s="96">
        <f t="shared" si="21"/>
        <v>0</v>
      </c>
      <c r="AG86" s="96">
        <f t="shared" si="22"/>
        <v>0</v>
      </c>
      <c r="AH86" s="96">
        <f t="shared" si="23"/>
        <v>0</v>
      </c>
      <c r="AI86" s="96">
        <f t="shared" si="24"/>
        <v>0</v>
      </c>
    </row>
    <row r="87" spans="1:35" s="35" customFormat="1" x14ac:dyDescent="0.25">
      <c r="A87" s="18"/>
      <c r="B87" s="18"/>
      <c r="C87" s="37"/>
      <c r="D87" s="18"/>
      <c r="E87" s="18"/>
      <c r="F87" s="18"/>
      <c r="G87" s="18"/>
      <c r="H87" s="18"/>
      <c r="I87" s="18"/>
      <c r="J87" s="18"/>
      <c r="K87" s="18"/>
      <c r="L87" s="91">
        <f t="shared" si="25"/>
        <v>0</v>
      </c>
      <c r="M87" s="18"/>
      <c r="N87" s="18"/>
      <c r="O87" s="91">
        <f t="shared" si="26"/>
        <v>0</v>
      </c>
      <c r="P87" s="18"/>
      <c r="Q87" s="92">
        <f>IF(ISBLANK($B87),0,VLOOKUP($B87,Listen!$A$2:$C$44,2,FALSE))</f>
        <v>0</v>
      </c>
      <c r="R87" s="92">
        <f>IF(ISBLANK($B87),0,VLOOKUP($B87,Listen!$A$2:$C$44,3,FALSE))</f>
        <v>0</v>
      </c>
      <c r="S87" s="59">
        <f t="shared" si="17"/>
        <v>0</v>
      </c>
      <c r="T87" s="59">
        <f t="shared" si="16"/>
        <v>0</v>
      </c>
      <c r="U87" s="59">
        <f t="shared" si="16"/>
        <v>0</v>
      </c>
      <c r="V87" s="59">
        <f t="shared" si="16"/>
        <v>0</v>
      </c>
      <c r="W87" s="59">
        <f t="shared" si="16"/>
        <v>0</v>
      </c>
      <c r="X87" s="59">
        <f t="shared" si="16"/>
        <v>0</v>
      </c>
      <c r="Y87" s="59">
        <f t="shared" si="16"/>
        <v>0</v>
      </c>
      <c r="Z87" s="96">
        <f t="shared" si="15"/>
        <v>0</v>
      </c>
      <c r="AA87" s="96">
        <f>IF(C87=A_Stammdaten!$B$12,D_SAV!$O87-D_SAV!$AB87,HLOOKUP(A_Stammdaten!$B$12-1,$AC$4:$AI$150,ROW(C87)-3,FALSE)-$AB87)</f>
        <v>0</v>
      </c>
      <c r="AB87" s="96">
        <f>HLOOKUP(A_Stammdaten!$B$12,$AC$4:$AI$150,ROW(C87)-3,FALSE)</f>
        <v>0</v>
      </c>
      <c r="AC87" s="96">
        <f t="shared" si="18"/>
        <v>0</v>
      </c>
      <c r="AD87" s="96">
        <f t="shared" si="19"/>
        <v>0</v>
      </c>
      <c r="AE87" s="96">
        <f t="shared" si="20"/>
        <v>0</v>
      </c>
      <c r="AF87" s="96">
        <f t="shared" si="21"/>
        <v>0</v>
      </c>
      <c r="AG87" s="96">
        <f t="shared" si="22"/>
        <v>0</v>
      </c>
      <c r="AH87" s="96">
        <f t="shared" si="23"/>
        <v>0</v>
      </c>
      <c r="AI87" s="96">
        <f t="shared" si="24"/>
        <v>0</v>
      </c>
    </row>
    <row r="88" spans="1:35" s="35" customFormat="1" x14ac:dyDescent="0.25">
      <c r="A88" s="18"/>
      <c r="B88" s="18"/>
      <c r="C88" s="37"/>
      <c r="D88" s="18"/>
      <c r="E88" s="18"/>
      <c r="F88" s="18"/>
      <c r="G88" s="18"/>
      <c r="H88" s="18"/>
      <c r="I88" s="18"/>
      <c r="J88" s="18"/>
      <c r="K88" s="18"/>
      <c r="L88" s="91">
        <f t="shared" si="25"/>
        <v>0</v>
      </c>
      <c r="M88" s="18"/>
      <c r="N88" s="18"/>
      <c r="O88" s="91">
        <f t="shared" si="26"/>
        <v>0</v>
      </c>
      <c r="P88" s="18"/>
      <c r="Q88" s="92">
        <f>IF(ISBLANK($B88),0,VLOOKUP($B88,Listen!$A$2:$C$44,2,FALSE))</f>
        <v>0</v>
      </c>
      <c r="R88" s="92">
        <f>IF(ISBLANK($B88),0,VLOOKUP($B88,Listen!$A$2:$C$44,3,FALSE))</f>
        <v>0</v>
      </c>
      <c r="S88" s="59">
        <f t="shared" si="17"/>
        <v>0</v>
      </c>
      <c r="T88" s="59">
        <f t="shared" si="16"/>
        <v>0</v>
      </c>
      <c r="U88" s="59">
        <f t="shared" si="16"/>
        <v>0</v>
      </c>
      <c r="V88" s="59">
        <f t="shared" si="16"/>
        <v>0</v>
      </c>
      <c r="W88" s="59">
        <f t="shared" si="16"/>
        <v>0</v>
      </c>
      <c r="X88" s="59">
        <f t="shared" si="16"/>
        <v>0</v>
      </c>
      <c r="Y88" s="59">
        <f t="shared" si="16"/>
        <v>0</v>
      </c>
      <c r="Z88" s="96">
        <f t="shared" si="15"/>
        <v>0</v>
      </c>
      <c r="AA88" s="96">
        <f>IF(C88=A_Stammdaten!$B$12,D_SAV!$O88-D_SAV!$AB88,HLOOKUP(A_Stammdaten!$B$12-1,$AC$4:$AI$150,ROW(C88)-3,FALSE)-$AB88)</f>
        <v>0</v>
      </c>
      <c r="AB88" s="96">
        <f>HLOOKUP(A_Stammdaten!$B$12,$AC$4:$AI$150,ROW(C88)-3,FALSE)</f>
        <v>0</v>
      </c>
      <c r="AC88" s="96">
        <f t="shared" si="18"/>
        <v>0</v>
      </c>
      <c r="AD88" s="96">
        <f t="shared" si="19"/>
        <v>0</v>
      </c>
      <c r="AE88" s="96">
        <f t="shared" si="20"/>
        <v>0</v>
      </c>
      <c r="AF88" s="96">
        <f t="shared" si="21"/>
        <v>0</v>
      </c>
      <c r="AG88" s="96">
        <f t="shared" si="22"/>
        <v>0</v>
      </c>
      <c r="AH88" s="96">
        <f t="shared" si="23"/>
        <v>0</v>
      </c>
      <c r="AI88" s="96">
        <f t="shared" si="24"/>
        <v>0</v>
      </c>
    </row>
    <row r="89" spans="1:35" s="35" customFormat="1" x14ac:dyDescent="0.25">
      <c r="A89" s="18"/>
      <c r="B89" s="18"/>
      <c r="C89" s="37"/>
      <c r="D89" s="18"/>
      <c r="E89" s="18"/>
      <c r="F89" s="18"/>
      <c r="G89" s="18"/>
      <c r="H89" s="18"/>
      <c r="I89" s="18"/>
      <c r="J89" s="18"/>
      <c r="K89" s="18"/>
      <c r="L89" s="91">
        <f t="shared" si="25"/>
        <v>0</v>
      </c>
      <c r="M89" s="18"/>
      <c r="N89" s="18"/>
      <c r="O89" s="91">
        <f t="shared" si="26"/>
        <v>0</v>
      </c>
      <c r="P89" s="18"/>
      <c r="Q89" s="92">
        <f>IF(ISBLANK($B89),0,VLOOKUP($B89,Listen!$A$2:$C$44,2,FALSE))</f>
        <v>0</v>
      </c>
      <c r="R89" s="92">
        <f>IF(ISBLANK($B89),0,VLOOKUP($B89,Listen!$A$2:$C$44,3,FALSE))</f>
        <v>0</v>
      </c>
      <c r="S89" s="59">
        <f t="shared" si="17"/>
        <v>0</v>
      </c>
      <c r="T89" s="59">
        <f t="shared" si="16"/>
        <v>0</v>
      </c>
      <c r="U89" s="59">
        <f t="shared" si="16"/>
        <v>0</v>
      </c>
      <c r="V89" s="59">
        <f t="shared" si="16"/>
        <v>0</v>
      </c>
      <c r="W89" s="59">
        <f t="shared" si="16"/>
        <v>0</v>
      </c>
      <c r="X89" s="59">
        <f t="shared" si="16"/>
        <v>0</v>
      </c>
      <c r="Y89" s="59">
        <f t="shared" si="16"/>
        <v>0</v>
      </c>
      <c r="Z89" s="96">
        <f t="shared" si="15"/>
        <v>0</v>
      </c>
      <c r="AA89" s="96">
        <f>IF(C89=A_Stammdaten!$B$12,D_SAV!$O89-D_SAV!$AB89,HLOOKUP(A_Stammdaten!$B$12-1,$AC$4:$AI$150,ROW(C89)-3,FALSE)-$AB89)</f>
        <v>0</v>
      </c>
      <c r="AB89" s="96">
        <f>HLOOKUP(A_Stammdaten!$B$12,$AC$4:$AI$150,ROW(C89)-3,FALSE)</f>
        <v>0</v>
      </c>
      <c r="AC89" s="96">
        <f t="shared" si="18"/>
        <v>0</v>
      </c>
      <c r="AD89" s="96">
        <f t="shared" si="19"/>
        <v>0</v>
      </c>
      <c r="AE89" s="96">
        <f t="shared" si="20"/>
        <v>0</v>
      </c>
      <c r="AF89" s="96">
        <f t="shared" si="21"/>
        <v>0</v>
      </c>
      <c r="AG89" s="96">
        <f t="shared" si="22"/>
        <v>0</v>
      </c>
      <c r="AH89" s="96">
        <f t="shared" si="23"/>
        <v>0</v>
      </c>
      <c r="AI89" s="96">
        <f t="shared" si="24"/>
        <v>0</v>
      </c>
    </row>
    <row r="90" spans="1:35" s="35" customFormat="1" x14ac:dyDescent="0.25">
      <c r="A90" s="18"/>
      <c r="B90" s="18"/>
      <c r="C90" s="37"/>
      <c r="D90" s="18"/>
      <c r="E90" s="18"/>
      <c r="F90" s="18"/>
      <c r="G90" s="18"/>
      <c r="H90" s="18"/>
      <c r="I90" s="18"/>
      <c r="J90" s="18"/>
      <c r="K90" s="18"/>
      <c r="L90" s="91">
        <f t="shared" si="25"/>
        <v>0</v>
      </c>
      <c r="M90" s="18"/>
      <c r="N90" s="18"/>
      <c r="O90" s="91">
        <f t="shared" si="26"/>
        <v>0</v>
      </c>
      <c r="P90" s="18"/>
      <c r="Q90" s="92">
        <f>IF(ISBLANK($B90),0,VLOOKUP($B90,Listen!$A$2:$C$44,2,FALSE))</f>
        <v>0</v>
      </c>
      <c r="R90" s="92">
        <f>IF(ISBLANK($B90),0,VLOOKUP($B90,Listen!$A$2:$C$44,3,FALSE))</f>
        <v>0</v>
      </c>
      <c r="S90" s="59">
        <f t="shared" si="17"/>
        <v>0</v>
      </c>
      <c r="T90" s="59">
        <f t="shared" si="16"/>
        <v>0</v>
      </c>
      <c r="U90" s="59">
        <f t="shared" si="16"/>
        <v>0</v>
      </c>
      <c r="V90" s="59">
        <f t="shared" si="16"/>
        <v>0</v>
      </c>
      <c r="W90" s="59">
        <f t="shared" si="16"/>
        <v>0</v>
      </c>
      <c r="X90" s="59">
        <f t="shared" si="16"/>
        <v>0</v>
      </c>
      <c r="Y90" s="59">
        <f t="shared" si="16"/>
        <v>0</v>
      </c>
      <c r="Z90" s="96">
        <f t="shared" si="15"/>
        <v>0</v>
      </c>
      <c r="AA90" s="96">
        <f>IF(C90=A_Stammdaten!$B$12,D_SAV!$O90-D_SAV!$AB90,HLOOKUP(A_Stammdaten!$B$12-1,$AC$4:$AI$150,ROW(C90)-3,FALSE)-$AB90)</f>
        <v>0</v>
      </c>
      <c r="AB90" s="96">
        <f>HLOOKUP(A_Stammdaten!$B$12,$AC$4:$AI$150,ROW(C90)-3,FALSE)</f>
        <v>0</v>
      </c>
      <c r="AC90" s="96">
        <f t="shared" si="18"/>
        <v>0</v>
      </c>
      <c r="AD90" s="96">
        <f t="shared" si="19"/>
        <v>0</v>
      </c>
      <c r="AE90" s="96">
        <f t="shared" si="20"/>
        <v>0</v>
      </c>
      <c r="AF90" s="96">
        <f t="shared" si="21"/>
        <v>0</v>
      </c>
      <c r="AG90" s="96">
        <f t="shared" si="22"/>
        <v>0</v>
      </c>
      <c r="AH90" s="96">
        <f t="shared" si="23"/>
        <v>0</v>
      </c>
      <c r="AI90" s="96">
        <f t="shared" si="24"/>
        <v>0</v>
      </c>
    </row>
    <row r="91" spans="1:35" s="35" customFormat="1" x14ac:dyDescent="0.25">
      <c r="A91" s="18"/>
      <c r="B91" s="18"/>
      <c r="C91" s="37"/>
      <c r="D91" s="18"/>
      <c r="E91" s="18"/>
      <c r="F91" s="18"/>
      <c r="G91" s="18"/>
      <c r="H91" s="18"/>
      <c r="I91" s="18"/>
      <c r="J91" s="18"/>
      <c r="K91" s="18"/>
      <c r="L91" s="91">
        <f t="shared" si="25"/>
        <v>0</v>
      </c>
      <c r="M91" s="18"/>
      <c r="N91" s="18"/>
      <c r="O91" s="91">
        <f t="shared" si="26"/>
        <v>0</v>
      </c>
      <c r="P91" s="18"/>
      <c r="Q91" s="92">
        <f>IF(ISBLANK($B91),0,VLOOKUP($B91,Listen!$A$2:$C$44,2,FALSE))</f>
        <v>0</v>
      </c>
      <c r="R91" s="92">
        <f>IF(ISBLANK($B91),0,VLOOKUP($B91,Listen!$A$2:$C$44,3,FALSE))</f>
        <v>0</v>
      </c>
      <c r="S91" s="59">
        <f t="shared" si="17"/>
        <v>0</v>
      </c>
      <c r="T91" s="59">
        <f t="shared" si="16"/>
        <v>0</v>
      </c>
      <c r="U91" s="59">
        <f t="shared" si="16"/>
        <v>0</v>
      </c>
      <c r="V91" s="59">
        <f t="shared" si="16"/>
        <v>0</v>
      </c>
      <c r="W91" s="59">
        <f t="shared" si="16"/>
        <v>0</v>
      </c>
      <c r="X91" s="59">
        <f t="shared" si="16"/>
        <v>0</v>
      </c>
      <c r="Y91" s="59">
        <f t="shared" si="16"/>
        <v>0</v>
      </c>
      <c r="Z91" s="96">
        <f t="shared" si="15"/>
        <v>0</v>
      </c>
      <c r="AA91" s="96">
        <f>IF(C91=A_Stammdaten!$B$12,D_SAV!$O91-D_SAV!$AB91,HLOOKUP(A_Stammdaten!$B$12-1,$AC$4:$AI$150,ROW(C91)-3,FALSE)-$AB91)</f>
        <v>0</v>
      </c>
      <c r="AB91" s="96">
        <f>HLOOKUP(A_Stammdaten!$B$12,$AC$4:$AI$150,ROW(C91)-3,FALSE)</f>
        <v>0</v>
      </c>
      <c r="AC91" s="96">
        <f t="shared" si="18"/>
        <v>0</v>
      </c>
      <c r="AD91" s="96">
        <f t="shared" si="19"/>
        <v>0</v>
      </c>
      <c r="AE91" s="96">
        <f t="shared" si="20"/>
        <v>0</v>
      </c>
      <c r="AF91" s="96">
        <f t="shared" si="21"/>
        <v>0</v>
      </c>
      <c r="AG91" s="96">
        <f t="shared" si="22"/>
        <v>0</v>
      </c>
      <c r="AH91" s="96">
        <f t="shared" si="23"/>
        <v>0</v>
      </c>
      <c r="AI91" s="96">
        <f t="shared" si="24"/>
        <v>0</v>
      </c>
    </row>
    <row r="92" spans="1:35" s="35" customFormat="1" x14ac:dyDescent="0.25">
      <c r="A92" s="18"/>
      <c r="B92" s="18"/>
      <c r="C92" s="37"/>
      <c r="D92" s="18"/>
      <c r="E92" s="18"/>
      <c r="F92" s="18"/>
      <c r="G92" s="18"/>
      <c r="H92" s="18"/>
      <c r="I92" s="18"/>
      <c r="J92" s="18"/>
      <c r="K92" s="18"/>
      <c r="L92" s="91">
        <f t="shared" si="25"/>
        <v>0</v>
      </c>
      <c r="M92" s="18"/>
      <c r="N92" s="18"/>
      <c r="O92" s="91">
        <f t="shared" si="26"/>
        <v>0</v>
      </c>
      <c r="P92" s="18"/>
      <c r="Q92" s="92">
        <f>IF(ISBLANK($B92),0,VLOOKUP($B92,Listen!$A$2:$C$44,2,FALSE))</f>
        <v>0</v>
      </c>
      <c r="R92" s="92">
        <f>IF(ISBLANK($B92),0,VLOOKUP($B92,Listen!$A$2:$C$44,3,FALSE))</f>
        <v>0</v>
      </c>
      <c r="S92" s="59">
        <f t="shared" si="17"/>
        <v>0</v>
      </c>
      <c r="T92" s="59">
        <f t="shared" si="16"/>
        <v>0</v>
      </c>
      <c r="U92" s="59">
        <f t="shared" si="16"/>
        <v>0</v>
      </c>
      <c r="V92" s="59">
        <f t="shared" si="16"/>
        <v>0</v>
      </c>
      <c r="W92" s="59">
        <f t="shared" si="16"/>
        <v>0</v>
      </c>
      <c r="X92" s="59">
        <f t="shared" si="16"/>
        <v>0</v>
      </c>
      <c r="Y92" s="59">
        <f t="shared" si="16"/>
        <v>0</v>
      </c>
      <c r="Z92" s="96">
        <f t="shared" si="15"/>
        <v>0</v>
      </c>
      <c r="AA92" s="96">
        <f>IF(C92=A_Stammdaten!$B$12,D_SAV!$O92-D_SAV!$AB92,HLOOKUP(A_Stammdaten!$B$12-1,$AC$4:$AI$150,ROW(C92)-3,FALSE)-$AB92)</f>
        <v>0</v>
      </c>
      <c r="AB92" s="96">
        <f>HLOOKUP(A_Stammdaten!$B$12,$AC$4:$AI$150,ROW(C92)-3,FALSE)</f>
        <v>0</v>
      </c>
      <c r="AC92" s="96">
        <f t="shared" si="18"/>
        <v>0</v>
      </c>
      <c r="AD92" s="96">
        <f t="shared" si="19"/>
        <v>0</v>
      </c>
      <c r="AE92" s="96">
        <f t="shared" si="20"/>
        <v>0</v>
      </c>
      <c r="AF92" s="96">
        <f t="shared" si="21"/>
        <v>0</v>
      </c>
      <c r="AG92" s="96">
        <f t="shared" si="22"/>
        <v>0</v>
      </c>
      <c r="AH92" s="96">
        <f t="shared" si="23"/>
        <v>0</v>
      </c>
      <c r="AI92" s="96">
        <f t="shared" si="24"/>
        <v>0</v>
      </c>
    </row>
    <row r="93" spans="1:35" s="35" customFormat="1" x14ac:dyDescent="0.25">
      <c r="A93" s="18"/>
      <c r="B93" s="18"/>
      <c r="C93" s="37"/>
      <c r="D93" s="18"/>
      <c r="E93" s="18"/>
      <c r="F93" s="18"/>
      <c r="G93" s="18"/>
      <c r="H93" s="18"/>
      <c r="I93" s="18"/>
      <c r="J93" s="18"/>
      <c r="K93" s="18"/>
      <c r="L93" s="91">
        <f t="shared" si="25"/>
        <v>0</v>
      </c>
      <c r="M93" s="18"/>
      <c r="N93" s="18"/>
      <c r="O93" s="91">
        <f t="shared" si="26"/>
        <v>0</v>
      </c>
      <c r="P93" s="18"/>
      <c r="Q93" s="92">
        <f>IF(ISBLANK($B93),0,VLOOKUP($B93,Listen!$A$2:$C$44,2,FALSE))</f>
        <v>0</v>
      </c>
      <c r="R93" s="92">
        <f>IF(ISBLANK($B93),0,VLOOKUP($B93,Listen!$A$2:$C$44,3,FALSE))</f>
        <v>0</v>
      </c>
      <c r="S93" s="59">
        <f t="shared" si="17"/>
        <v>0</v>
      </c>
      <c r="T93" s="59">
        <f t="shared" si="16"/>
        <v>0</v>
      </c>
      <c r="U93" s="59">
        <f t="shared" si="16"/>
        <v>0</v>
      </c>
      <c r="V93" s="59">
        <f t="shared" si="16"/>
        <v>0</v>
      </c>
      <c r="W93" s="59">
        <f t="shared" si="16"/>
        <v>0</v>
      </c>
      <c r="X93" s="59">
        <f t="shared" si="16"/>
        <v>0</v>
      </c>
      <c r="Y93" s="59">
        <f t="shared" si="16"/>
        <v>0</v>
      </c>
      <c r="Z93" s="96">
        <f t="shared" si="15"/>
        <v>0</v>
      </c>
      <c r="AA93" s="96">
        <f>IF(C93=A_Stammdaten!$B$12,D_SAV!$O93-D_SAV!$AB93,HLOOKUP(A_Stammdaten!$B$12-1,$AC$4:$AI$150,ROW(C93)-3,FALSE)-$AB93)</f>
        <v>0</v>
      </c>
      <c r="AB93" s="96">
        <f>HLOOKUP(A_Stammdaten!$B$12,$AC$4:$AI$150,ROW(C93)-3,FALSE)</f>
        <v>0</v>
      </c>
      <c r="AC93" s="96">
        <f t="shared" si="18"/>
        <v>0</v>
      </c>
      <c r="AD93" s="96">
        <f t="shared" si="19"/>
        <v>0</v>
      </c>
      <c r="AE93" s="96">
        <f t="shared" si="20"/>
        <v>0</v>
      </c>
      <c r="AF93" s="96">
        <f t="shared" si="21"/>
        <v>0</v>
      </c>
      <c r="AG93" s="96">
        <f t="shared" si="22"/>
        <v>0</v>
      </c>
      <c r="AH93" s="96">
        <f t="shared" si="23"/>
        <v>0</v>
      </c>
      <c r="AI93" s="96">
        <f t="shared" si="24"/>
        <v>0</v>
      </c>
    </row>
    <row r="94" spans="1:35" s="35" customFormat="1" x14ac:dyDescent="0.25">
      <c r="A94" s="18"/>
      <c r="B94" s="18"/>
      <c r="C94" s="37"/>
      <c r="D94" s="18"/>
      <c r="E94" s="18"/>
      <c r="F94" s="18"/>
      <c r="G94" s="18"/>
      <c r="H94" s="18"/>
      <c r="I94" s="18"/>
      <c r="J94" s="18"/>
      <c r="K94" s="18"/>
      <c r="L94" s="91">
        <f t="shared" si="25"/>
        <v>0</v>
      </c>
      <c r="M94" s="18"/>
      <c r="N94" s="18"/>
      <c r="O94" s="91">
        <f t="shared" si="26"/>
        <v>0</v>
      </c>
      <c r="P94" s="18"/>
      <c r="Q94" s="92">
        <f>IF(ISBLANK($B94),0,VLOOKUP($B94,Listen!$A$2:$C$44,2,FALSE))</f>
        <v>0</v>
      </c>
      <c r="R94" s="92">
        <f>IF(ISBLANK($B94),0,VLOOKUP($B94,Listen!$A$2:$C$44,3,FALSE))</f>
        <v>0</v>
      </c>
      <c r="S94" s="59">
        <f t="shared" si="17"/>
        <v>0</v>
      </c>
      <c r="T94" s="59">
        <f t="shared" si="16"/>
        <v>0</v>
      </c>
      <c r="U94" s="59">
        <f t="shared" si="16"/>
        <v>0</v>
      </c>
      <c r="V94" s="59">
        <f t="shared" si="16"/>
        <v>0</v>
      </c>
      <c r="W94" s="59">
        <f t="shared" si="16"/>
        <v>0</v>
      </c>
      <c r="X94" s="59">
        <f t="shared" si="16"/>
        <v>0</v>
      </c>
      <c r="Y94" s="59">
        <f t="shared" si="16"/>
        <v>0</v>
      </c>
      <c r="Z94" s="96">
        <f t="shared" si="15"/>
        <v>0</v>
      </c>
      <c r="AA94" s="96">
        <f>IF(C94=A_Stammdaten!$B$12,D_SAV!$O94-D_SAV!$AB94,HLOOKUP(A_Stammdaten!$B$12-1,$AC$4:$AI$150,ROW(C94)-3,FALSE)-$AB94)</f>
        <v>0</v>
      </c>
      <c r="AB94" s="96">
        <f>HLOOKUP(A_Stammdaten!$B$12,$AC$4:$AI$150,ROW(C94)-3,FALSE)</f>
        <v>0</v>
      </c>
      <c r="AC94" s="96">
        <f t="shared" si="18"/>
        <v>0</v>
      </c>
      <c r="AD94" s="96">
        <f t="shared" si="19"/>
        <v>0</v>
      </c>
      <c r="AE94" s="96">
        <f t="shared" si="20"/>
        <v>0</v>
      </c>
      <c r="AF94" s="96">
        <f t="shared" si="21"/>
        <v>0</v>
      </c>
      <c r="AG94" s="96">
        <f t="shared" si="22"/>
        <v>0</v>
      </c>
      <c r="AH94" s="96">
        <f t="shared" si="23"/>
        <v>0</v>
      </c>
      <c r="AI94" s="96">
        <f t="shared" si="24"/>
        <v>0</v>
      </c>
    </row>
    <row r="95" spans="1:35" s="35" customFormat="1" x14ac:dyDescent="0.25">
      <c r="A95" s="18"/>
      <c r="B95" s="18"/>
      <c r="C95" s="37"/>
      <c r="D95" s="18"/>
      <c r="E95" s="18"/>
      <c r="F95" s="18"/>
      <c r="G95" s="18"/>
      <c r="H95" s="18"/>
      <c r="I95" s="18"/>
      <c r="J95" s="18"/>
      <c r="K95" s="18"/>
      <c r="L95" s="91">
        <f t="shared" si="25"/>
        <v>0</v>
      </c>
      <c r="M95" s="18"/>
      <c r="N95" s="18"/>
      <c r="O95" s="91">
        <f t="shared" si="26"/>
        <v>0</v>
      </c>
      <c r="P95" s="18"/>
      <c r="Q95" s="92">
        <f>IF(ISBLANK($B95),0,VLOOKUP($B95,Listen!$A$2:$C$44,2,FALSE))</f>
        <v>0</v>
      </c>
      <c r="R95" s="92">
        <f>IF(ISBLANK($B95),0,VLOOKUP($B95,Listen!$A$2:$C$44,3,FALSE))</f>
        <v>0</v>
      </c>
      <c r="S95" s="59">
        <f t="shared" si="17"/>
        <v>0</v>
      </c>
      <c r="T95" s="59">
        <f t="shared" si="16"/>
        <v>0</v>
      </c>
      <c r="U95" s="59">
        <f t="shared" si="16"/>
        <v>0</v>
      </c>
      <c r="V95" s="59">
        <f t="shared" si="16"/>
        <v>0</v>
      </c>
      <c r="W95" s="59">
        <f t="shared" si="16"/>
        <v>0</v>
      </c>
      <c r="X95" s="59">
        <f t="shared" si="16"/>
        <v>0</v>
      </c>
      <c r="Y95" s="59">
        <f t="shared" si="16"/>
        <v>0</v>
      </c>
      <c r="Z95" s="96">
        <f t="shared" si="15"/>
        <v>0</v>
      </c>
      <c r="AA95" s="96">
        <f>IF(C95=A_Stammdaten!$B$12,D_SAV!$O95-D_SAV!$AB95,HLOOKUP(A_Stammdaten!$B$12-1,$AC$4:$AI$150,ROW(C95)-3,FALSE)-$AB95)</f>
        <v>0</v>
      </c>
      <c r="AB95" s="96">
        <f>HLOOKUP(A_Stammdaten!$B$12,$AC$4:$AI$150,ROW(C95)-3,FALSE)</f>
        <v>0</v>
      </c>
      <c r="AC95" s="96">
        <f t="shared" si="18"/>
        <v>0</v>
      </c>
      <c r="AD95" s="96">
        <f t="shared" si="19"/>
        <v>0</v>
      </c>
      <c r="AE95" s="96">
        <f t="shared" si="20"/>
        <v>0</v>
      </c>
      <c r="AF95" s="96">
        <f t="shared" si="21"/>
        <v>0</v>
      </c>
      <c r="AG95" s="96">
        <f t="shared" si="22"/>
        <v>0</v>
      </c>
      <c r="AH95" s="96">
        <f t="shared" si="23"/>
        <v>0</v>
      </c>
      <c r="AI95" s="96">
        <f t="shared" si="24"/>
        <v>0</v>
      </c>
    </row>
    <row r="96" spans="1:35" s="35" customFormat="1" x14ac:dyDescent="0.25">
      <c r="A96" s="18"/>
      <c r="B96" s="18"/>
      <c r="C96" s="37"/>
      <c r="D96" s="18"/>
      <c r="E96" s="18"/>
      <c r="F96" s="18"/>
      <c r="G96" s="18"/>
      <c r="H96" s="18"/>
      <c r="I96" s="18"/>
      <c r="J96" s="18"/>
      <c r="K96" s="18"/>
      <c r="L96" s="91">
        <f t="shared" si="25"/>
        <v>0</v>
      </c>
      <c r="M96" s="18"/>
      <c r="N96" s="18"/>
      <c r="O96" s="91">
        <f t="shared" si="26"/>
        <v>0</v>
      </c>
      <c r="P96" s="18"/>
      <c r="Q96" s="92">
        <f>IF(ISBLANK($B96),0,VLOOKUP($B96,Listen!$A$2:$C$44,2,FALSE))</f>
        <v>0</v>
      </c>
      <c r="R96" s="92">
        <f>IF(ISBLANK($B96),0,VLOOKUP($B96,Listen!$A$2:$C$44,3,FALSE))</f>
        <v>0</v>
      </c>
      <c r="S96" s="59">
        <f t="shared" si="17"/>
        <v>0</v>
      </c>
      <c r="T96" s="59">
        <f t="shared" si="16"/>
        <v>0</v>
      </c>
      <c r="U96" s="59">
        <f t="shared" si="16"/>
        <v>0</v>
      </c>
      <c r="V96" s="59">
        <f t="shared" si="16"/>
        <v>0</v>
      </c>
      <c r="W96" s="59">
        <f t="shared" si="16"/>
        <v>0</v>
      </c>
      <c r="X96" s="59">
        <f t="shared" si="16"/>
        <v>0</v>
      </c>
      <c r="Y96" s="59">
        <f t="shared" si="16"/>
        <v>0</v>
      </c>
      <c r="Z96" s="96">
        <f t="shared" si="15"/>
        <v>0</v>
      </c>
      <c r="AA96" s="96">
        <f>IF(C96=A_Stammdaten!$B$12,D_SAV!$O96-D_SAV!$AB96,HLOOKUP(A_Stammdaten!$B$12-1,$AC$4:$AI$150,ROW(C96)-3,FALSE)-$AB96)</f>
        <v>0</v>
      </c>
      <c r="AB96" s="96">
        <f>HLOOKUP(A_Stammdaten!$B$12,$AC$4:$AI$150,ROW(C96)-3,FALSE)</f>
        <v>0</v>
      </c>
      <c r="AC96" s="96">
        <f t="shared" si="18"/>
        <v>0</v>
      </c>
      <c r="AD96" s="96">
        <f t="shared" si="19"/>
        <v>0</v>
      </c>
      <c r="AE96" s="96">
        <f t="shared" si="20"/>
        <v>0</v>
      </c>
      <c r="AF96" s="96">
        <f t="shared" si="21"/>
        <v>0</v>
      </c>
      <c r="AG96" s="96">
        <f t="shared" si="22"/>
        <v>0</v>
      </c>
      <c r="AH96" s="96">
        <f t="shared" si="23"/>
        <v>0</v>
      </c>
      <c r="AI96" s="96">
        <f t="shared" si="24"/>
        <v>0</v>
      </c>
    </row>
    <row r="97" spans="1:35" s="35" customFormat="1" x14ac:dyDescent="0.25">
      <c r="A97" s="18"/>
      <c r="B97" s="18"/>
      <c r="C97" s="37"/>
      <c r="D97" s="18"/>
      <c r="E97" s="18"/>
      <c r="F97" s="18"/>
      <c r="G97" s="18"/>
      <c r="H97" s="18"/>
      <c r="I97" s="18"/>
      <c r="J97" s="18"/>
      <c r="K97" s="18"/>
      <c r="L97" s="91">
        <f t="shared" si="25"/>
        <v>0</v>
      </c>
      <c r="M97" s="18"/>
      <c r="N97" s="18"/>
      <c r="O97" s="91">
        <f t="shared" si="26"/>
        <v>0</v>
      </c>
      <c r="P97" s="18"/>
      <c r="Q97" s="92">
        <f>IF(ISBLANK($B97),0,VLOOKUP($B97,Listen!$A$2:$C$44,2,FALSE))</f>
        <v>0</v>
      </c>
      <c r="R97" s="92">
        <f>IF(ISBLANK($B97),0,VLOOKUP($B97,Listen!$A$2:$C$44,3,FALSE))</f>
        <v>0</v>
      </c>
      <c r="S97" s="59">
        <f t="shared" si="17"/>
        <v>0</v>
      </c>
      <c r="T97" s="59">
        <f t="shared" si="16"/>
        <v>0</v>
      </c>
      <c r="U97" s="59">
        <f t="shared" si="16"/>
        <v>0</v>
      </c>
      <c r="V97" s="59">
        <f t="shared" si="16"/>
        <v>0</v>
      </c>
      <c r="W97" s="59">
        <f t="shared" si="16"/>
        <v>0</v>
      </c>
      <c r="X97" s="59">
        <f t="shared" si="16"/>
        <v>0</v>
      </c>
      <c r="Y97" s="59">
        <f t="shared" si="16"/>
        <v>0</v>
      </c>
      <c r="Z97" s="96">
        <f t="shared" si="15"/>
        <v>0</v>
      </c>
      <c r="AA97" s="96">
        <f>IF(C97=A_Stammdaten!$B$12,D_SAV!$O97-D_SAV!$AB97,HLOOKUP(A_Stammdaten!$B$12-1,$AC$4:$AI$150,ROW(C97)-3,FALSE)-$AB97)</f>
        <v>0</v>
      </c>
      <c r="AB97" s="96">
        <f>HLOOKUP(A_Stammdaten!$B$12,$AC$4:$AI$150,ROW(C97)-3,FALSE)</f>
        <v>0</v>
      </c>
      <c r="AC97" s="96">
        <f t="shared" si="18"/>
        <v>0</v>
      </c>
      <c r="AD97" s="96">
        <f t="shared" si="19"/>
        <v>0</v>
      </c>
      <c r="AE97" s="96">
        <f t="shared" si="20"/>
        <v>0</v>
      </c>
      <c r="AF97" s="96">
        <f t="shared" si="21"/>
        <v>0</v>
      </c>
      <c r="AG97" s="96">
        <f t="shared" si="22"/>
        <v>0</v>
      </c>
      <c r="AH97" s="96">
        <f t="shared" si="23"/>
        <v>0</v>
      </c>
      <c r="AI97" s="96">
        <f t="shared" si="24"/>
        <v>0</v>
      </c>
    </row>
    <row r="98" spans="1:35" s="35" customFormat="1" x14ac:dyDescent="0.25">
      <c r="A98" s="18"/>
      <c r="B98" s="18"/>
      <c r="C98" s="37"/>
      <c r="D98" s="18"/>
      <c r="E98" s="18"/>
      <c r="F98" s="18"/>
      <c r="G98" s="18"/>
      <c r="H98" s="18"/>
      <c r="I98" s="18"/>
      <c r="J98" s="18"/>
      <c r="K98" s="18"/>
      <c r="L98" s="91">
        <f t="shared" si="25"/>
        <v>0</v>
      </c>
      <c r="M98" s="18"/>
      <c r="N98" s="18"/>
      <c r="O98" s="91">
        <f t="shared" si="26"/>
        <v>0</v>
      </c>
      <c r="P98" s="18"/>
      <c r="Q98" s="92">
        <f>IF(ISBLANK($B98),0,VLOOKUP($B98,Listen!$A$2:$C$44,2,FALSE))</f>
        <v>0</v>
      </c>
      <c r="R98" s="92">
        <f>IF(ISBLANK($B98),0,VLOOKUP($B98,Listen!$A$2:$C$44,3,FALSE))</f>
        <v>0</v>
      </c>
      <c r="S98" s="59">
        <f t="shared" si="17"/>
        <v>0</v>
      </c>
      <c r="T98" s="59">
        <f t="shared" si="16"/>
        <v>0</v>
      </c>
      <c r="U98" s="59">
        <f t="shared" si="16"/>
        <v>0</v>
      </c>
      <c r="V98" s="59">
        <f t="shared" si="16"/>
        <v>0</v>
      </c>
      <c r="W98" s="59">
        <f t="shared" si="16"/>
        <v>0</v>
      </c>
      <c r="X98" s="59">
        <f t="shared" si="16"/>
        <v>0</v>
      </c>
      <c r="Y98" s="59">
        <f t="shared" si="16"/>
        <v>0</v>
      </c>
      <c r="Z98" s="96">
        <f t="shared" si="15"/>
        <v>0</v>
      </c>
      <c r="AA98" s="96">
        <f>IF(C98=A_Stammdaten!$B$12,D_SAV!$O98-D_SAV!$AB98,HLOOKUP(A_Stammdaten!$B$12-1,$AC$4:$AI$150,ROW(C98)-3,FALSE)-$AB98)</f>
        <v>0</v>
      </c>
      <c r="AB98" s="96">
        <f>HLOOKUP(A_Stammdaten!$B$12,$AC$4:$AI$150,ROW(C98)-3,FALSE)</f>
        <v>0</v>
      </c>
      <c r="AC98" s="96">
        <f t="shared" si="18"/>
        <v>0</v>
      </c>
      <c r="AD98" s="96">
        <f t="shared" si="19"/>
        <v>0</v>
      </c>
      <c r="AE98" s="96">
        <f t="shared" si="20"/>
        <v>0</v>
      </c>
      <c r="AF98" s="96">
        <f t="shared" si="21"/>
        <v>0</v>
      </c>
      <c r="AG98" s="96">
        <f t="shared" si="22"/>
        <v>0</v>
      </c>
      <c r="AH98" s="96">
        <f t="shared" si="23"/>
        <v>0</v>
      </c>
      <c r="AI98" s="96">
        <f t="shared" si="24"/>
        <v>0</v>
      </c>
    </row>
    <row r="99" spans="1:35" s="35" customFormat="1" x14ac:dyDescent="0.25">
      <c r="A99" s="18"/>
      <c r="B99" s="18"/>
      <c r="C99" s="37"/>
      <c r="D99" s="18"/>
      <c r="E99" s="18"/>
      <c r="F99" s="18"/>
      <c r="G99" s="18"/>
      <c r="H99" s="18"/>
      <c r="I99" s="18"/>
      <c r="J99" s="18"/>
      <c r="K99" s="18"/>
      <c r="L99" s="91">
        <f t="shared" si="25"/>
        <v>0</v>
      </c>
      <c r="M99" s="18"/>
      <c r="N99" s="18"/>
      <c r="O99" s="91">
        <f t="shared" si="26"/>
        <v>0</v>
      </c>
      <c r="P99" s="18"/>
      <c r="Q99" s="92">
        <f>IF(ISBLANK($B99),0,VLOOKUP($B99,Listen!$A$2:$C$44,2,FALSE))</f>
        <v>0</v>
      </c>
      <c r="R99" s="92">
        <f>IF(ISBLANK($B99),0,VLOOKUP($B99,Listen!$A$2:$C$44,3,FALSE))</f>
        <v>0</v>
      </c>
      <c r="S99" s="59">
        <f t="shared" si="17"/>
        <v>0</v>
      </c>
      <c r="T99" s="59">
        <f t="shared" si="16"/>
        <v>0</v>
      </c>
      <c r="U99" s="59">
        <f t="shared" si="16"/>
        <v>0</v>
      </c>
      <c r="V99" s="59">
        <f t="shared" si="16"/>
        <v>0</v>
      </c>
      <c r="W99" s="59">
        <f t="shared" si="16"/>
        <v>0</v>
      </c>
      <c r="X99" s="59">
        <f t="shared" si="16"/>
        <v>0</v>
      </c>
      <c r="Y99" s="59">
        <f t="shared" si="16"/>
        <v>0</v>
      </c>
      <c r="Z99" s="96">
        <f t="shared" ref="Z99:Z150" si="27">AB99+AA99</f>
        <v>0</v>
      </c>
      <c r="AA99" s="96">
        <f>IF(C99=A_Stammdaten!$B$12,D_SAV!$O99-D_SAV!$AB99,HLOOKUP(A_Stammdaten!$B$12-1,$AC$4:$AI$150,ROW(C99)-3,FALSE)-$AB99)</f>
        <v>0</v>
      </c>
      <c r="AB99" s="96">
        <f>HLOOKUP(A_Stammdaten!$B$12,$AC$4:$AI$150,ROW(C99)-3,FALSE)</f>
        <v>0</v>
      </c>
      <c r="AC99" s="96">
        <f t="shared" si="18"/>
        <v>0</v>
      </c>
      <c r="AD99" s="96">
        <f t="shared" si="19"/>
        <v>0</v>
      </c>
      <c r="AE99" s="96">
        <f t="shared" si="20"/>
        <v>0</v>
      </c>
      <c r="AF99" s="96">
        <f t="shared" si="21"/>
        <v>0</v>
      </c>
      <c r="AG99" s="96">
        <f t="shared" si="22"/>
        <v>0</v>
      </c>
      <c r="AH99" s="96">
        <f t="shared" si="23"/>
        <v>0</v>
      </c>
      <c r="AI99" s="96">
        <f t="shared" si="24"/>
        <v>0</v>
      </c>
    </row>
    <row r="100" spans="1:35" s="35" customFormat="1" x14ac:dyDescent="0.25">
      <c r="A100" s="18"/>
      <c r="B100" s="18"/>
      <c r="C100" s="37"/>
      <c r="D100" s="18"/>
      <c r="E100" s="18"/>
      <c r="F100" s="18"/>
      <c r="G100" s="18"/>
      <c r="H100" s="18"/>
      <c r="I100" s="18"/>
      <c r="J100" s="18"/>
      <c r="K100" s="18"/>
      <c r="L100" s="91">
        <f t="shared" si="25"/>
        <v>0</v>
      </c>
      <c r="M100" s="18"/>
      <c r="N100" s="18"/>
      <c r="O100" s="91">
        <f t="shared" si="26"/>
        <v>0</v>
      </c>
      <c r="P100" s="18"/>
      <c r="Q100" s="92">
        <f>IF(ISBLANK($B100),0,VLOOKUP($B100,Listen!$A$2:$C$44,2,FALSE))</f>
        <v>0</v>
      </c>
      <c r="R100" s="92">
        <f>IF(ISBLANK($B100),0,VLOOKUP($B100,Listen!$A$2:$C$44,3,FALSE))</f>
        <v>0</v>
      </c>
      <c r="S100" s="59">
        <f t="shared" si="17"/>
        <v>0</v>
      </c>
      <c r="T100" s="59">
        <f t="shared" si="16"/>
        <v>0</v>
      </c>
      <c r="U100" s="59">
        <f t="shared" si="16"/>
        <v>0</v>
      </c>
      <c r="V100" s="59">
        <f t="shared" si="16"/>
        <v>0</v>
      </c>
      <c r="W100" s="59">
        <f t="shared" si="16"/>
        <v>0</v>
      </c>
      <c r="X100" s="59">
        <f t="shared" si="16"/>
        <v>0</v>
      </c>
      <c r="Y100" s="59">
        <f t="shared" si="16"/>
        <v>0</v>
      </c>
      <c r="Z100" s="96">
        <f t="shared" si="27"/>
        <v>0</v>
      </c>
      <c r="AA100" s="96">
        <f>IF(C100=A_Stammdaten!$B$12,D_SAV!$O100-D_SAV!$AB100,HLOOKUP(A_Stammdaten!$B$12-1,$AC$4:$AI$150,ROW(C100)-3,FALSE)-$AB100)</f>
        <v>0</v>
      </c>
      <c r="AB100" s="96">
        <f>HLOOKUP(A_Stammdaten!$B$12,$AC$4:$AI$150,ROW(C100)-3,FALSE)</f>
        <v>0</v>
      </c>
      <c r="AC100" s="96">
        <f t="shared" si="18"/>
        <v>0</v>
      </c>
      <c r="AD100" s="96">
        <f t="shared" si="19"/>
        <v>0</v>
      </c>
      <c r="AE100" s="96">
        <f t="shared" si="20"/>
        <v>0</v>
      </c>
      <c r="AF100" s="96">
        <f t="shared" si="21"/>
        <v>0</v>
      </c>
      <c r="AG100" s="96">
        <f t="shared" si="22"/>
        <v>0</v>
      </c>
      <c r="AH100" s="96">
        <f t="shared" si="23"/>
        <v>0</v>
      </c>
      <c r="AI100" s="96">
        <f t="shared" si="24"/>
        <v>0</v>
      </c>
    </row>
    <row r="101" spans="1:35" s="35" customFormat="1" x14ac:dyDescent="0.25">
      <c r="A101" s="18"/>
      <c r="B101" s="18"/>
      <c r="C101" s="37"/>
      <c r="D101" s="18"/>
      <c r="E101" s="18"/>
      <c r="F101" s="18"/>
      <c r="G101" s="18"/>
      <c r="H101" s="18"/>
      <c r="I101" s="18"/>
      <c r="J101" s="18"/>
      <c r="K101" s="18"/>
      <c r="L101" s="91">
        <f t="shared" si="25"/>
        <v>0</v>
      </c>
      <c r="M101" s="18"/>
      <c r="N101" s="18"/>
      <c r="O101" s="91">
        <f t="shared" si="26"/>
        <v>0</v>
      </c>
      <c r="P101" s="18"/>
      <c r="Q101" s="92">
        <f>IF(ISBLANK($B101),0,VLOOKUP($B101,Listen!$A$2:$C$44,2,FALSE))</f>
        <v>0</v>
      </c>
      <c r="R101" s="92">
        <f>IF(ISBLANK($B101),0,VLOOKUP($B101,Listen!$A$2:$C$44,3,FALSE))</f>
        <v>0</v>
      </c>
      <c r="S101" s="59">
        <f t="shared" si="17"/>
        <v>0</v>
      </c>
      <c r="T101" s="59">
        <f t="shared" si="16"/>
        <v>0</v>
      </c>
      <c r="U101" s="59">
        <f t="shared" si="16"/>
        <v>0</v>
      </c>
      <c r="V101" s="59">
        <f t="shared" si="16"/>
        <v>0</v>
      </c>
      <c r="W101" s="59">
        <f t="shared" si="16"/>
        <v>0</v>
      </c>
      <c r="X101" s="59">
        <f t="shared" si="16"/>
        <v>0</v>
      </c>
      <c r="Y101" s="59">
        <f t="shared" si="16"/>
        <v>0</v>
      </c>
      <c r="Z101" s="96">
        <f t="shared" si="27"/>
        <v>0</v>
      </c>
      <c r="AA101" s="96">
        <f>IF(C101=A_Stammdaten!$B$12,D_SAV!$O101-D_SAV!$AB101,HLOOKUP(A_Stammdaten!$B$12-1,$AC$4:$AI$150,ROW(C101)-3,FALSE)-$AB101)</f>
        <v>0</v>
      </c>
      <c r="AB101" s="96">
        <f>HLOOKUP(A_Stammdaten!$B$12,$AC$4:$AI$150,ROW(C101)-3,FALSE)</f>
        <v>0</v>
      </c>
      <c r="AC101" s="96">
        <f t="shared" si="18"/>
        <v>0</v>
      </c>
      <c r="AD101" s="96">
        <f t="shared" si="19"/>
        <v>0</v>
      </c>
      <c r="AE101" s="96">
        <f t="shared" si="20"/>
        <v>0</v>
      </c>
      <c r="AF101" s="96">
        <f t="shared" si="21"/>
        <v>0</v>
      </c>
      <c r="AG101" s="96">
        <f t="shared" si="22"/>
        <v>0</v>
      </c>
      <c r="AH101" s="96">
        <f t="shared" si="23"/>
        <v>0</v>
      </c>
      <c r="AI101" s="96">
        <f t="shared" si="24"/>
        <v>0</v>
      </c>
    </row>
    <row r="102" spans="1:35" s="35" customFormat="1" x14ac:dyDescent="0.25">
      <c r="A102" s="18"/>
      <c r="B102" s="18"/>
      <c r="C102" s="37"/>
      <c r="D102" s="18"/>
      <c r="E102" s="18"/>
      <c r="F102" s="18"/>
      <c r="G102" s="18"/>
      <c r="H102" s="18"/>
      <c r="I102" s="18"/>
      <c r="J102" s="18"/>
      <c r="K102" s="18"/>
      <c r="L102" s="91">
        <f t="shared" si="25"/>
        <v>0</v>
      </c>
      <c r="M102" s="18"/>
      <c r="N102" s="18"/>
      <c r="O102" s="91">
        <f t="shared" si="26"/>
        <v>0</v>
      </c>
      <c r="P102" s="18"/>
      <c r="Q102" s="92">
        <f>IF(ISBLANK($B102),0,VLOOKUP($B102,Listen!$A$2:$C$44,2,FALSE))</f>
        <v>0</v>
      </c>
      <c r="R102" s="92">
        <f>IF(ISBLANK($B102),0,VLOOKUP($B102,Listen!$A$2:$C$44,3,FALSE))</f>
        <v>0</v>
      </c>
      <c r="S102" s="59">
        <f t="shared" si="17"/>
        <v>0</v>
      </c>
      <c r="T102" s="59">
        <f t="shared" si="16"/>
        <v>0</v>
      </c>
      <c r="U102" s="59">
        <f t="shared" si="16"/>
        <v>0</v>
      </c>
      <c r="V102" s="59">
        <f t="shared" si="16"/>
        <v>0</v>
      </c>
      <c r="W102" s="59">
        <f t="shared" si="16"/>
        <v>0</v>
      </c>
      <c r="X102" s="59">
        <f t="shared" si="16"/>
        <v>0</v>
      </c>
      <c r="Y102" s="59">
        <f t="shared" si="16"/>
        <v>0</v>
      </c>
      <c r="Z102" s="96">
        <f t="shared" si="27"/>
        <v>0</v>
      </c>
      <c r="AA102" s="96">
        <f>IF(C102=A_Stammdaten!$B$12,D_SAV!$O102-D_SAV!$AB102,HLOOKUP(A_Stammdaten!$B$12-1,$AC$4:$AI$150,ROW(C102)-3,FALSE)-$AB102)</f>
        <v>0</v>
      </c>
      <c r="AB102" s="96">
        <f>HLOOKUP(A_Stammdaten!$B$12,$AC$4:$AI$150,ROW(C102)-3,FALSE)</f>
        <v>0</v>
      </c>
      <c r="AC102" s="96">
        <f t="shared" si="18"/>
        <v>0</v>
      </c>
      <c r="AD102" s="96">
        <f t="shared" si="19"/>
        <v>0</v>
      </c>
      <c r="AE102" s="96">
        <f t="shared" si="20"/>
        <v>0</v>
      </c>
      <c r="AF102" s="96">
        <f t="shared" si="21"/>
        <v>0</v>
      </c>
      <c r="AG102" s="96">
        <f t="shared" si="22"/>
        <v>0</v>
      </c>
      <c r="AH102" s="96">
        <f t="shared" si="23"/>
        <v>0</v>
      </c>
      <c r="AI102" s="96">
        <f t="shared" si="24"/>
        <v>0</v>
      </c>
    </row>
    <row r="103" spans="1:35" s="35" customFormat="1" x14ac:dyDescent="0.25">
      <c r="A103" s="18"/>
      <c r="B103" s="18"/>
      <c r="C103" s="37"/>
      <c r="D103" s="18"/>
      <c r="E103" s="18"/>
      <c r="F103" s="18"/>
      <c r="G103" s="18"/>
      <c r="H103" s="18"/>
      <c r="I103" s="18"/>
      <c r="J103" s="18"/>
      <c r="K103" s="18"/>
      <c r="L103" s="91">
        <f t="shared" si="25"/>
        <v>0</v>
      </c>
      <c r="M103" s="18"/>
      <c r="N103" s="18"/>
      <c r="O103" s="91">
        <f t="shared" si="26"/>
        <v>0</v>
      </c>
      <c r="P103" s="18"/>
      <c r="Q103" s="92">
        <f>IF(ISBLANK($B103),0,VLOOKUP($B103,Listen!$A$2:$C$44,2,FALSE))</f>
        <v>0</v>
      </c>
      <c r="R103" s="92">
        <f>IF(ISBLANK($B103),0,VLOOKUP($B103,Listen!$A$2:$C$44,3,FALSE))</f>
        <v>0</v>
      </c>
      <c r="S103" s="59">
        <f t="shared" si="17"/>
        <v>0</v>
      </c>
      <c r="T103" s="59">
        <f t="shared" si="16"/>
        <v>0</v>
      </c>
      <c r="U103" s="59">
        <f t="shared" si="16"/>
        <v>0</v>
      </c>
      <c r="V103" s="59">
        <f t="shared" si="16"/>
        <v>0</v>
      </c>
      <c r="W103" s="59">
        <f t="shared" si="16"/>
        <v>0</v>
      </c>
      <c r="X103" s="59">
        <f t="shared" si="16"/>
        <v>0</v>
      </c>
      <c r="Y103" s="59">
        <f t="shared" si="16"/>
        <v>0</v>
      </c>
      <c r="Z103" s="96">
        <f t="shared" si="27"/>
        <v>0</v>
      </c>
      <c r="AA103" s="96">
        <f>IF(C103=A_Stammdaten!$B$12,D_SAV!$O103-D_SAV!$AB103,HLOOKUP(A_Stammdaten!$B$12-1,$AC$4:$AI$150,ROW(C103)-3,FALSE)-$AB103)</f>
        <v>0</v>
      </c>
      <c r="AB103" s="96">
        <f>HLOOKUP(A_Stammdaten!$B$12,$AC$4:$AI$150,ROW(C103)-3,FALSE)</f>
        <v>0</v>
      </c>
      <c r="AC103" s="96">
        <f t="shared" si="18"/>
        <v>0</v>
      </c>
      <c r="AD103" s="96">
        <f t="shared" si="19"/>
        <v>0</v>
      </c>
      <c r="AE103" s="96">
        <f t="shared" si="20"/>
        <v>0</v>
      </c>
      <c r="AF103" s="96">
        <f t="shared" si="21"/>
        <v>0</v>
      </c>
      <c r="AG103" s="96">
        <f t="shared" si="22"/>
        <v>0</v>
      </c>
      <c r="AH103" s="96">
        <f t="shared" si="23"/>
        <v>0</v>
      </c>
      <c r="AI103" s="96">
        <f t="shared" si="24"/>
        <v>0</v>
      </c>
    </row>
    <row r="104" spans="1:35" s="35" customFormat="1" x14ac:dyDescent="0.25">
      <c r="A104" s="18"/>
      <c r="B104" s="18"/>
      <c r="C104" s="37"/>
      <c r="D104" s="18"/>
      <c r="E104" s="18"/>
      <c r="F104" s="18"/>
      <c r="G104" s="18"/>
      <c r="H104" s="18"/>
      <c r="I104" s="18"/>
      <c r="J104" s="18"/>
      <c r="K104" s="18"/>
      <c r="L104" s="91">
        <f t="shared" si="25"/>
        <v>0</v>
      </c>
      <c r="M104" s="18"/>
      <c r="N104" s="18"/>
      <c r="O104" s="91">
        <f t="shared" si="26"/>
        <v>0</v>
      </c>
      <c r="P104" s="18"/>
      <c r="Q104" s="92">
        <f>IF(ISBLANK($B104),0,VLOOKUP($B104,Listen!$A$2:$C$44,2,FALSE))</f>
        <v>0</v>
      </c>
      <c r="R104" s="92">
        <f>IF(ISBLANK($B104),0,VLOOKUP($B104,Listen!$A$2:$C$44,3,FALSE))</f>
        <v>0</v>
      </c>
      <c r="S104" s="59">
        <f t="shared" si="17"/>
        <v>0</v>
      </c>
      <c r="T104" s="59">
        <f t="shared" si="16"/>
        <v>0</v>
      </c>
      <c r="U104" s="59">
        <f t="shared" si="16"/>
        <v>0</v>
      </c>
      <c r="V104" s="59">
        <f t="shared" si="16"/>
        <v>0</v>
      </c>
      <c r="W104" s="59">
        <f t="shared" si="16"/>
        <v>0</v>
      </c>
      <c r="X104" s="59">
        <f t="shared" si="16"/>
        <v>0</v>
      </c>
      <c r="Y104" s="59">
        <f t="shared" si="16"/>
        <v>0</v>
      </c>
      <c r="Z104" s="96">
        <f t="shared" si="27"/>
        <v>0</v>
      </c>
      <c r="AA104" s="96">
        <f>IF(C104=A_Stammdaten!$B$12,D_SAV!$O104-D_SAV!$AB104,HLOOKUP(A_Stammdaten!$B$12-1,$AC$4:$AI$150,ROW(C104)-3,FALSE)-$AB104)</f>
        <v>0</v>
      </c>
      <c r="AB104" s="96">
        <f>HLOOKUP(A_Stammdaten!$B$12,$AC$4:$AI$150,ROW(C104)-3,FALSE)</f>
        <v>0</v>
      </c>
      <c r="AC104" s="96">
        <f t="shared" si="18"/>
        <v>0</v>
      </c>
      <c r="AD104" s="96">
        <f t="shared" si="19"/>
        <v>0</v>
      </c>
      <c r="AE104" s="96">
        <f t="shared" si="20"/>
        <v>0</v>
      </c>
      <c r="AF104" s="96">
        <f t="shared" si="21"/>
        <v>0</v>
      </c>
      <c r="AG104" s="96">
        <f t="shared" si="22"/>
        <v>0</v>
      </c>
      <c r="AH104" s="96">
        <f t="shared" si="23"/>
        <v>0</v>
      </c>
      <c r="AI104" s="96">
        <f t="shared" si="24"/>
        <v>0</v>
      </c>
    </row>
    <row r="105" spans="1:35" s="35" customFormat="1" x14ac:dyDescent="0.25">
      <c r="A105" s="18"/>
      <c r="B105" s="18"/>
      <c r="C105" s="37"/>
      <c r="D105" s="18"/>
      <c r="E105" s="18"/>
      <c r="F105" s="18"/>
      <c r="G105" s="18"/>
      <c r="H105" s="18"/>
      <c r="I105" s="18"/>
      <c r="J105" s="18"/>
      <c r="K105" s="18"/>
      <c r="L105" s="91">
        <f t="shared" si="25"/>
        <v>0</v>
      </c>
      <c r="M105" s="18"/>
      <c r="N105" s="18"/>
      <c r="O105" s="91">
        <f t="shared" si="26"/>
        <v>0</v>
      </c>
      <c r="P105" s="18"/>
      <c r="Q105" s="92">
        <f>IF(ISBLANK($B105),0,VLOOKUP($B105,Listen!$A$2:$C$44,2,FALSE))</f>
        <v>0</v>
      </c>
      <c r="R105" s="92">
        <f>IF(ISBLANK($B105),0,VLOOKUP($B105,Listen!$A$2:$C$44,3,FALSE))</f>
        <v>0</v>
      </c>
      <c r="S105" s="59">
        <f t="shared" si="17"/>
        <v>0</v>
      </c>
      <c r="T105" s="59">
        <f t="shared" si="16"/>
        <v>0</v>
      </c>
      <c r="U105" s="59">
        <f t="shared" si="16"/>
        <v>0</v>
      </c>
      <c r="V105" s="59">
        <f t="shared" si="16"/>
        <v>0</v>
      </c>
      <c r="W105" s="59">
        <f t="shared" si="16"/>
        <v>0</v>
      </c>
      <c r="X105" s="59">
        <f t="shared" si="16"/>
        <v>0</v>
      </c>
      <c r="Y105" s="59">
        <f t="shared" si="16"/>
        <v>0</v>
      </c>
      <c r="Z105" s="96">
        <f t="shared" si="27"/>
        <v>0</v>
      </c>
      <c r="AA105" s="96">
        <f>IF(C105=A_Stammdaten!$B$12,D_SAV!$O105-D_SAV!$AB105,HLOOKUP(A_Stammdaten!$B$12-1,$AC$4:$AI$150,ROW(C105)-3,FALSE)-$AB105)</f>
        <v>0</v>
      </c>
      <c r="AB105" s="96">
        <f>HLOOKUP(A_Stammdaten!$B$12,$AC$4:$AI$150,ROW(C105)-3,FALSE)</f>
        <v>0</v>
      </c>
      <c r="AC105" s="96">
        <f t="shared" si="18"/>
        <v>0</v>
      </c>
      <c r="AD105" s="96">
        <f t="shared" si="19"/>
        <v>0</v>
      </c>
      <c r="AE105" s="96">
        <f t="shared" si="20"/>
        <v>0</v>
      </c>
      <c r="AF105" s="96">
        <f t="shared" si="21"/>
        <v>0</v>
      </c>
      <c r="AG105" s="96">
        <f t="shared" si="22"/>
        <v>0</v>
      </c>
      <c r="AH105" s="96">
        <f t="shared" si="23"/>
        <v>0</v>
      </c>
      <c r="AI105" s="96">
        <f t="shared" si="24"/>
        <v>0</v>
      </c>
    </row>
    <row r="106" spans="1:35" s="35" customFormat="1" x14ac:dyDescent="0.25">
      <c r="A106" s="18"/>
      <c r="B106" s="18"/>
      <c r="C106" s="37"/>
      <c r="D106" s="18"/>
      <c r="E106" s="18"/>
      <c r="F106" s="18"/>
      <c r="G106" s="18"/>
      <c r="H106" s="18"/>
      <c r="I106" s="18"/>
      <c r="J106" s="18"/>
      <c r="K106" s="18"/>
      <c r="L106" s="91">
        <f t="shared" si="25"/>
        <v>0</v>
      </c>
      <c r="M106" s="18"/>
      <c r="N106" s="18"/>
      <c r="O106" s="91">
        <f t="shared" si="26"/>
        <v>0</v>
      </c>
      <c r="P106" s="18"/>
      <c r="Q106" s="92">
        <f>IF(ISBLANK($B106),0,VLOOKUP($B106,Listen!$A$2:$C$44,2,FALSE))</f>
        <v>0</v>
      </c>
      <c r="R106" s="92">
        <f>IF(ISBLANK($B106),0,VLOOKUP($B106,Listen!$A$2:$C$44,3,FALSE))</f>
        <v>0</v>
      </c>
      <c r="S106" s="59">
        <f t="shared" si="17"/>
        <v>0</v>
      </c>
      <c r="T106" s="59">
        <f t="shared" si="16"/>
        <v>0</v>
      </c>
      <c r="U106" s="59">
        <f t="shared" si="16"/>
        <v>0</v>
      </c>
      <c r="V106" s="59">
        <f t="shared" si="16"/>
        <v>0</v>
      </c>
      <c r="W106" s="59">
        <f t="shared" si="16"/>
        <v>0</v>
      </c>
      <c r="X106" s="59">
        <f t="shared" si="16"/>
        <v>0</v>
      </c>
      <c r="Y106" s="59">
        <f t="shared" si="16"/>
        <v>0</v>
      </c>
      <c r="Z106" s="96">
        <f t="shared" si="27"/>
        <v>0</v>
      </c>
      <c r="AA106" s="96">
        <f>IF(C106=A_Stammdaten!$B$12,D_SAV!$O106-D_SAV!$AB106,HLOOKUP(A_Stammdaten!$B$12-1,$AC$4:$AI$150,ROW(C106)-3,FALSE)-$AB106)</f>
        <v>0</v>
      </c>
      <c r="AB106" s="96">
        <f>HLOOKUP(A_Stammdaten!$B$12,$AC$4:$AI$150,ROW(C106)-3,FALSE)</f>
        <v>0</v>
      </c>
      <c r="AC106" s="96">
        <f t="shared" si="18"/>
        <v>0</v>
      </c>
      <c r="AD106" s="96">
        <f t="shared" si="19"/>
        <v>0</v>
      </c>
      <c r="AE106" s="96">
        <f t="shared" si="20"/>
        <v>0</v>
      </c>
      <c r="AF106" s="96">
        <f t="shared" si="21"/>
        <v>0</v>
      </c>
      <c r="AG106" s="96">
        <f t="shared" si="22"/>
        <v>0</v>
      </c>
      <c r="AH106" s="96">
        <f t="shared" si="23"/>
        <v>0</v>
      </c>
      <c r="AI106" s="96">
        <f t="shared" si="24"/>
        <v>0</v>
      </c>
    </row>
    <row r="107" spans="1:35" s="35" customFormat="1" x14ac:dyDescent="0.25">
      <c r="A107" s="18"/>
      <c r="B107" s="18"/>
      <c r="C107" s="37"/>
      <c r="D107" s="18"/>
      <c r="E107" s="18"/>
      <c r="F107" s="18"/>
      <c r="G107" s="18"/>
      <c r="H107" s="18"/>
      <c r="I107" s="18"/>
      <c r="J107" s="18"/>
      <c r="K107" s="18"/>
      <c r="L107" s="91">
        <f t="shared" si="25"/>
        <v>0</v>
      </c>
      <c r="M107" s="18"/>
      <c r="N107" s="18"/>
      <c r="O107" s="91">
        <f t="shared" si="26"/>
        <v>0</v>
      </c>
      <c r="P107" s="18"/>
      <c r="Q107" s="92">
        <f>IF(ISBLANK($B107),0,VLOOKUP($B107,Listen!$A$2:$C$44,2,FALSE))</f>
        <v>0</v>
      </c>
      <c r="R107" s="92">
        <f>IF(ISBLANK($B107),0,VLOOKUP($B107,Listen!$A$2:$C$44,3,FALSE))</f>
        <v>0</v>
      </c>
      <c r="S107" s="59">
        <f t="shared" si="17"/>
        <v>0</v>
      </c>
      <c r="T107" s="59">
        <f t="shared" si="16"/>
        <v>0</v>
      </c>
      <c r="U107" s="59">
        <f t="shared" si="16"/>
        <v>0</v>
      </c>
      <c r="V107" s="59">
        <f t="shared" si="16"/>
        <v>0</v>
      </c>
      <c r="W107" s="59">
        <f t="shared" si="16"/>
        <v>0</v>
      </c>
      <c r="X107" s="59">
        <f t="shared" si="16"/>
        <v>0</v>
      </c>
      <c r="Y107" s="59">
        <f t="shared" si="16"/>
        <v>0</v>
      </c>
      <c r="Z107" s="96">
        <f t="shared" si="27"/>
        <v>0</v>
      </c>
      <c r="AA107" s="96">
        <f>IF(C107=A_Stammdaten!$B$12,D_SAV!$O107-D_SAV!$AB107,HLOOKUP(A_Stammdaten!$B$12-1,$AC$4:$AI$150,ROW(C107)-3,FALSE)-$AB107)</f>
        <v>0</v>
      </c>
      <c r="AB107" s="96">
        <f>HLOOKUP(A_Stammdaten!$B$12,$AC$4:$AI$150,ROW(C107)-3,FALSE)</f>
        <v>0</v>
      </c>
      <c r="AC107" s="96">
        <f t="shared" si="18"/>
        <v>0</v>
      </c>
      <c r="AD107" s="96">
        <f t="shared" si="19"/>
        <v>0</v>
      </c>
      <c r="AE107" s="96">
        <f t="shared" si="20"/>
        <v>0</v>
      </c>
      <c r="AF107" s="96">
        <f t="shared" si="21"/>
        <v>0</v>
      </c>
      <c r="AG107" s="96">
        <f t="shared" si="22"/>
        <v>0</v>
      </c>
      <c r="AH107" s="96">
        <f t="shared" si="23"/>
        <v>0</v>
      </c>
      <c r="AI107" s="96">
        <f t="shared" si="24"/>
        <v>0</v>
      </c>
    </row>
    <row r="108" spans="1:35" s="35" customFormat="1" x14ac:dyDescent="0.25">
      <c r="A108" s="18"/>
      <c r="B108" s="18"/>
      <c r="C108" s="37"/>
      <c r="D108" s="18"/>
      <c r="E108" s="18"/>
      <c r="F108" s="18"/>
      <c r="G108" s="18"/>
      <c r="H108" s="18"/>
      <c r="I108" s="18"/>
      <c r="J108" s="18"/>
      <c r="K108" s="18"/>
      <c r="L108" s="91">
        <f t="shared" si="25"/>
        <v>0</v>
      </c>
      <c r="M108" s="18"/>
      <c r="N108" s="18"/>
      <c r="O108" s="91">
        <f t="shared" si="26"/>
        <v>0</v>
      </c>
      <c r="P108" s="18"/>
      <c r="Q108" s="92">
        <f>IF(ISBLANK($B108),0,VLOOKUP($B108,Listen!$A$2:$C$44,2,FALSE))</f>
        <v>0</v>
      </c>
      <c r="R108" s="92">
        <f>IF(ISBLANK($B108),0,VLOOKUP($B108,Listen!$A$2:$C$44,3,FALSE))</f>
        <v>0</v>
      </c>
      <c r="S108" s="59">
        <f t="shared" si="17"/>
        <v>0</v>
      </c>
      <c r="T108" s="59">
        <f t="shared" si="16"/>
        <v>0</v>
      </c>
      <c r="U108" s="59">
        <f t="shared" si="16"/>
        <v>0</v>
      </c>
      <c r="V108" s="59">
        <f t="shared" si="16"/>
        <v>0</v>
      </c>
      <c r="W108" s="59">
        <f t="shared" si="16"/>
        <v>0</v>
      </c>
      <c r="X108" s="59">
        <f t="shared" si="16"/>
        <v>0</v>
      </c>
      <c r="Y108" s="59">
        <f t="shared" si="16"/>
        <v>0</v>
      </c>
      <c r="Z108" s="96">
        <f t="shared" si="27"/>
        <v>0</v>
      </c>
      <c r="AA108" s="96">
        <f>IF(C108=A_Stammdaten!$B$12,D_SAV!$O108-D_SAV!$AB108,HLOOKUP(A_Stammdaten!$B$12-1,$AC$4:$AI$150,ROW(C108)-3,FALSE)-$AB108)</f>
        <v>0</v>
      </c>
      <c r="AB108" s="96">
        <f>HLOOKUP(A_Stammdaten!$B$12,$AC$4:$AI$150,ROW(C108)-3,FALSE)</f>
        <v>0</v>
      </c>
      <c r="AC108" s="96">
        <f t="shared" si="18"/>
        <v>0</v>
      </c>
      <c r="AD108" s="96">
        <f t="shared" si="19"/>
        <v>0</v>
      </c>
      <c r="AE108" s="96">
        <f t="shared" si="20"/>
        <v>0</v>
      </c>
      <c r="AF108" s="96">
        <f t="shared" si="21"/>
        <v>0</v>
      </c>
      <c r="AG108" s="96">
        <f t="shared" si="22"/>
        <v>0</v>
      </c>
      <c r="AH108" s="96">
        <f t="shared" si="23"/>
        <v>0</v>
      </c>
      <c r="AI108" s="96">
        <f t="shared" si="24"/>
        <v>0</v>
      </c>
    </row>
    <row r="109" spans="1:35" s="35" customFormat="1" x14ac:dyDescent="0.25">
      <c r="A109" s="18"/>
      <c r="B109" s="18"/>
      <c r="C109" s="37"/>
      <c r="D109" s="18"/>
      <c r="E109" s="18"/>
      <c r="F109" s="18"/>
      <c r="G109" s="18"/>
      <c r="H109" s="18"/>
      <c r="I109" s="18"/>
      <c r="J109" s="18"/>
      <c r="K109" s="18"/>
      <c r="L109" s="91">
        <f t="shared" si="25"/>
        <v>0</v>
      </c>
      <c r="M109" s="18"/>
      <c r="N109" s="18"/>
      <c r="O109" s="91">
        <f t="shared" si="26"/>
        <v>0</v>
      </c>
      <c r="P109" s="18"/>
      <c r="Q109" s="92">
        <f>IF(ISBLANK($B109),0,VLOOKUP($B109,Listen!$A$2:$C$44,2,FALSE))</f>
        <v>0</v>
      </c>
      <c r="R109" s="92">
        <f>IF(ISBLANK($B109),0,VLOOKUP($B109,Listen!$A$2:$C$44,3,FALSE))</f>
        <v>0</v>
      </c>
      <c r="S109" s="59">
        <f t="shared" si="17"/>
        <v>0</v>
      </c>
      <c r="T109" s="59">
        <f t="shared" si="16"/>
        <v>0</v>
      </c>
      <c r="U109" s="59">
        <f t="shared" si="16"/>
        <v>0</v>
      </c>
      <c r="V109" s="59">
        <f t="shared" si="16"/>
        <v>0</v>
      </c>
      <c r="W109" s="59">
        <f t="shared" si="16"/>
        <v>0</v>
      </c>
      <c r="X109" s="59">
        <f t="shared" si="16"/>
        <v>0</v>
      </c>
      <c r="Y109" s="59">
        <f t="shared" si="16"/>
        <v>0</v>
      </c>
      <c r="Z109" s="96">
        <f t="shared" si="27"/>
        <v>0</v>
      </c>
      <c r="AA109" s="96">
        <f>IF(C109=A_Stammdaten!$B$12,D_SAV!$O109-D_SAV!$AB109,HLOOKUP(A_Stammdaten!$B$12-1,$AC$4:$AI$150,ROW(C109)-3,FALSE)-$AB109)</f>
        <v>0</v>
      </c>
      <c r="AB109" s="96">
        <f>HLOOKUP(A_Stammdaten!$B$12,$AC$4:$AI$150,ROW(C109)-3,FALSE)</f>
        <v>0</v>
      </c>
      <c r="AC109" s="96">
        <f t="shared" si="18"/>
        <v>0</v>
      </c>
      <c r="AD109" s="96">
        <f t="shared" si="19"/>
        <v>0</v>
      </c>
      <c r="AE109" s="96">
        <f t="shared" si="20"/>
        <v>0</v>
      </c>
      <c r="AF109" s="96">
        <f t="shared" si="21"/>
        <v>0</v>
      </c>
      <c r="AG109" s="96">
        <f t="shared" si="22"/>
        <v>0</v>
      </c>
      <c r="AH109" s="96">
        <f t="shared" si="23"/>
        <v>0</v>
      </c>
      <c r="AI109" s="96">
        <f t="shared" si="24"/>
        <v>0</v>
      </c>
    </row>
    <row r="110" spans="1:35" s="35" customFormat="1" x14ac:dyDescent="0.25">
      <c r="A110" s="18"/>
      <c r="B110" s="18"/>
      <c r="C110" s="37"/>
      <c r="D110" s="18"/>
      <c r="E110" s="18"/>
      <c r="F110" s="18"/>
      <c r="G110" s="18"/>
      <c r="H110" s="18"/>
      <c r="I110" s="18"/>
      <c r="J110" s="18"/>
      <c r="K110" s="18"/>
      <c r="L110" s="91">
        <f t="shared" si="25"/>
        <v>0</v>
      </c>
      <c r="M110" s="18"/>
      <c r="N110" s="18"/>
      <c r="O110" s="91">
        <f t="shared" si="26"/>
        <v>0</v>
      </c>
      <c r="P110" s="18"/>
      <c r="Q110" s="92">
        <f>IF(ISBLANK($B110),0,VLOOKUP($B110,Listen!$A$2:$C$44,2,FALSE))</f>
        <v>0</v>
      </c>
      <c r="R110" s="92">
        <f>IF(ISBLANK($B110),0,VLOOKUP($B110,Listen!$A$2:$C$44,3,FALSE))</f>
        <v>0</v>
      </c>
      <c r="S110" s="59">
        <f t="shared" si="17"/>
        <v>0</v>
      </c>
      <c r="T110" s="59">
        <f t="shared" si="16"/>
        <v>0</v>
      </c>
      <c r="U110" s="59">
        <f t="shared" si="16"/>
        <v>0</v>
      </c>
      <c r="V110" s="59">
        <f t="shared" si="16"/>
        <v>0</v>
      </c>
      <c r="W110" s="59">
        <f t="shared" si="16"/>
        <v>0</v>
      </c>
      <c r="X110" s="59">
        <f t="shared" si="16"/>
        <v>0</v>
      </c>
      <c r="Y110" s="59">
        <f t="shared" ref="T110:Y150" si="28">$Q110</f>
        <v>0</v>
      </c>
      <c r="Z110" s="96">
        <f t="shared" si="27"/>
        <v>0</v>
      </c>
      <c r="AA110" s="96">
        <f>IF(C110=A_Stammdaten!$B$12,D_SAV!$O110-D_SAV!$AB110,HLOOKUP(A_Stammdaten!$B$12-1,$AC$4:$AI$150,ROW(C110)-3,FALSE)-$AB110)</f>
        <v>0</v>
      </c>
      <c r="AB110" s="96">
        <f>HLOOKUP(A_Stammdaten!$B$12,$AC$4:$AI$150,ROW(C110)-3,FALSE)</f>
        <v>0</v>
      </c>
      <c r="AC110" s="96">
        <f t="shared" si="18"/>
        <v>0</v>
      </c>
      <c r="AD110" s="96">
        <f t="shared" si="19"/>
        <v>0</v>
      </c>
      <c r="AE110" s="96">
        <f t="shared" si="20"/>
        <v>0</v>
      </c>
      <c r="AF110" s="96">
        <f t="shared" si="21"/>
        <v>0</v>
      </c>
      <c r="AG110" s="96">
        <f t="shared" si="22"/>
        <v>0</v>
      </c>
      <c r="AH110" s="96">
        <f t="shared" si="23"/>
        <v>0</v>
      </c>
      <c r="AI110" s="96">
        <f t="shared" si="24"/>
        <v>0</v>
      </c>
    </row>
    <row r="111" spans="1:35" s="35" customFormat="1" x14ac:dyDescent="0.25">
      <c r="A111" s="18"/>
      <c r="B111" s="18"/>
      <c r="C111" s="37"/>
      <c r="D111" s="18"/>
      <c r="E111" s="18"/>
      <c r="F111" s="18"/>
      <c r="G111" s="18"/>
      <c r="H111" s="18"/>
      <c r="I111" s="18"/>
      <c r="J111" s="18"/>
      <c r="K111" s="18"/>
      <c r="L111" s="91">
        <f t="shared" si="25"/>
        <v>0</v>
      </c>
      <c r="M111" s="18"/>
      <c r="N111" s="18"/>
      <c r="O111" s="91">
        <f t="shared" si="26"/>
        <v>0</v>
      </c>
      <c r="P111" s="18"/>
      <c r="Q111" s="92">
        <f>IF(ISBLANK($B111),0,VLOOKUP($B111,Listen!$A$2:$C$44,2,FALSE))</f>
        <v>0</v>
      </c>
      <c r="R111" s="92">
        <f>IF(ISBLANK($B111),0,VLOOKUP($B111,Listen!$A$2:$C$44,3,FALSE))</f>
        <v>0</v>
      </c>
      <c r="S111" s="59">
        <f t="shared" si="17"/>
        <v>0</v>
      </c>
      <c r="T111" s="59">
        <f t="shared" si="28"/>
        <v>0</v>
      </c>
      <c r="U111" s="59">
        <f t="shared" si="28"/>
        <v>0</v>
      </c>
      <c r="V111" s="59">
        <f t="shared" si="28"/>
        <v>0</v>
      </c>
      <c r="W111" s="59">
        <f t="shared" si="28"/>
        <v>0</v>
      </c>
      <c r="X111" s="59">
        <f t="shared" si="28"/>
        <v>0</v>
      </c>
      <c r="Y111" s="59">
        <f t="shared" si="28"/>
        <v>0</v>
      </c>
      <c r="Z111" s="96">
        <f t="shared" si="27"/>
        <v>0</v>
      </c>
      <c r="AA111" s="96">
        <f>IF(C111=A_Stammdaten!$B$12,D_SAV!$O111-D_SAV!$AB111,HLOOKUP(A_Stammdaten!$B$12-1,$AC$4:$AI$150,ROW(C111)-3,FALSE)-$AB111)</f>
        <v>0</v>
      </c>
      <c r="AB111" s="96">
        <f>HLOOKUP(A_Stammdaten!$B$12,$AC$4:$AI$150,ROW(C111)-3,FALSE)</f>
        <v>0</v>
      </c>
      <c r="AC111" s="96">
        <f t="shared" si="18"/>
        <v>0</v>
      </c>
      <c r="AD111" s="96">
        <f t="shared" si="19"/>
        <v>0</v>
      </c>
      <c r="AE111" s="96">
        <f t="shared" si="20"/>
        <v>0</v>
      </c>
      <c r="AF111" s="96">
        <f t="shared" si="21"/>
        <v>0</v>
      </c>
      <c r="AG111" s="96">
        <f t="shared" si="22"/>
        <v>0</v>
      </c>
      <c r="AH111" s="96">
        <f t="shared" si="23"/>
        <v>0</v>
      </c>
      <c r="AI111" s="96">
        <f t="shared" si="24"/>
        <v>0</v>
      </c>
    </row>
    <row r="112" spans="1:35" s="35" customFormat="1" x14ac:dyDescent="0.25">
      <c r="A112" s="18"/>
      <c r="B112" s="18"/>
      <c r="C112" s="37"/>
      <c r="D112" s="18"/>
      <c r="E112" s="18"/>
      <c r="F112" s="18"/>
      <c r="G112" s="18"/>
      <c r="H112" s="18"/>
      <c r="I112" s="18"/>
      <c r="J112" s="18"/>
      <c r="K112" s="18"/>
      <c r="L112" s="91">
        <f t="shared" si="25"/>
        <v>0</v>
      </c>
      <c r="M112" s="18"/>
      <c r="N112" s="18"/>
      <c r="O112" s="91">
        <f t="shared" si="26"/>
        <v>0</v>
      </c>
      <c r="P112" s="18"/>
      <c r="Q112" s="92">
        <f>IF(ISBLANK($B112),0,VLOOKUP($B112,Listen!$A$2:$C$44,2,FALSE))</f>
        <v>0</v>
      </c>
      <c r="R112" s="92">
        <f>IF(ISBLANK($B112),0,VLOOKUP($B112,Listen!$A$2:$C$44,3,FALSE))</f>
        <v>0</v>
      </c>
      <c r="S112" s="59">
        <f t="shared" si="17"/>
        <v>0</v>
      </c>
      <c r="T112" s="59">
        <f t="shared" si="28"/>
        <v>0</v>
      </c>
      <c r="U112" s="59">
        <f t="shared" si="28"/>
        <v>0</v>
      </c>
      <c r="V112" s="59">
        <f t="shared" si="28"/>
        <v>0</v>
      </c>
      <c r="W112" s="59">
        <f t="shared" si="28"/>
        <v>0</v>
      </c>
      <c r="X112" s="59">
        <f t="shared" si="28"/>
        <v>0</v>
      </c>
      <c r="Y112" s="59">
        <f t="shared" si="28"/>
        <v>0</v>
      </c>
      <c r="Z112" s="96">
        <f t="shared" si="27"/>
        <v>0</v>
      </c>
      <c r="AA112" s="96">
        <f>IF(C112=A_Stammdaten!$B$12,D_SAV!$O112-D_SAV!$AB112,HLOOKUP(A_Stammdaten!$B$12-1,$AC$4:$AI$150,ROW(C112)-3,FALSE)-$AB112)</f>
        <v>0</v>
      </c>
      <c r="AB112" s="96">
        <f>HLOOKUP(A_Stammdaten!$B$12,$AC$4:$AI$150,ROW(C112)-3,FALSE)</f>
        <v>0</v>
      </c>
      <c r="AC112" s="96">
        <f t="shared" si="18"/>
        <v>0</v>
      </c>
      <c r="AD112" s="96">
        <f t="shared" si="19"/>
        <v>0</v>
      </c>
      <c r="AE112" s="96">
        <f t="shared" si="20"/>
        <v>0</v>
      </c>
      <c r="AF112" s="96">
        <f t="shared" si="21"/>
        <v>0</v>
      </c>
      <c r="AG112" s="96">
        <f t="shared" si="22"/>
        <v>0</v>
      </c>
      <c r="AH112" s="96">
        <f t="shared" si="23"/>
        <v>0</v>
      </c>
      <c r="AI112" s="96">
        <f t="shared" si="24"/>
        <v>0</v>
      </c>
    </row>
    <row r="113" spans="1:35" s="35" customFormat="1" x14ac:dyDescent="0.25">
      <c r="A113" s="18"/>
      <c r="B113" s="18"/>
      <c r="C113" s="37"/>
      <c r="D113" s="18"/>
      <c r="E113" s="18"/>
      <c r="F113" s="18"/>
      <c r="G113" s="18"/>
      <c r="H113" s="18"/>
      <c r="I113" s="18"/>
      <c r="J113" s="18"/>
      <c r="K113" s="18"/>
      <c r="L113" s="91">
        <f t="shared" si="25"/>
        <v>0</v>
      </c>
      <c r="M113" s="18"/>
      <c r="N113" s="18"/>
      <c r="O113" s="91">
        <f t="shared" si="26"/>
        <v>0</v>
      </c>
      <c r="P113" s="18"/>
      <c r="Q113" s="92">
        <f>IF(ISBLANK($B113),0,VLOOKUP($B113,Listen!$A$2:$C$44,2,FALSE))</f>
        <v>0</v>
      </c>
      <c r="R113" s="92">
        <f>IF(ISBLANK($B113),0,VLOOKUP($B113,Listen!$A$2:$C$44,3,FALSE))</f>
        <v>0</v>
      </c>
      <c r="S113" s="59">
        <f t="shared" si="17"/>
        <v>0</v>
      </c>
      <c r="T113" s="59">
        <f t="shared" si="28"/>
        <v>0</v>
      </c>
      <c r="U113" s="59">
        <f t="shared" si="28"/>
        <v>0</v>
      </c>
      <c r="V113" s="59">
        <f t="shared" si="28"/>
        <v>0</v>
      </c>
      <c r="W113" s="59">
        <f t="shared" si="28"/>
        <v>0</v>
      </c>
      <c r="X113" s="59">
        <f t="shared" si="28"/>
        <v>0</v>
      </c>
      <c r="Y113" s="59">
        <f t="shared" si="28"/>
        <v>0</v>
      </c>
      <c r="Z113" s="96">
        <f t="shared" si="27"/>
        <v>0</v>
      </c>
      <c r="AA113" s="96">
        <f>IF(C113=A_Stammdaten!$B$12,D_SAV!$O113-D_SAV!$AB113,HLOOKUP(A_Stammdaten!$B$12-1,$AC$4:$AI$150,ROW(C113)-3,FALSE)-$AB113)</f>
        <v>0</v>
      </c>
      <c r="AB113" s="96">
        <f>HLOOKUP(A_Stammdaten!$B$12,$AC$4:$AI$150,ROW(C113)-3,FALSE)</f>
        <v>0</v>
      </c>
      <c r="AC113" s="96">
        <f t="shared" si="18"/>
        <v>0</v>
      </c>
      <c r="AD113" s="96">
        <f t="shared" si="19"/>
        <v>0</v>
      </c>
      <c r="AE113" s="96">
        <f t="shared" si="20"/>
        <v>0</v>
      </c>
      <c r="AF113" s="96">
        <f t="shared" si="21"/>
        <v>0</v>
      </c>
      <c r="AG113" s="96">
        <f t="shared" si="22"/>
        <v>0</v>
      </c>
      <c r="AH113" s="96">
        <f t="shared" si="23"/>
        <v>0</v>
      </c>
      <c r="AI113" s="96">
        <f t="shared" si="24"/>
        <v>0</v>
      </c>
    </row>
    <row r="114" spans="1:35" s="35" customFormat="1" x14ac:dyDescent="0.25">
      <c r="A114" s="18"/>
      <c r="B114" s="18"/>
      <c r="C114" s="37"/>
      <c r="D114" s="18"/>
      <c r="E114" s="18"/>
      <c r="F114" s="18"/>
      <c r="G114" s="18"/>
      <c r="H114" s="18"/>
      <c r="I114" s="18"/>
      <c r="J114" s="18"/>
      <c r="K114" s="18"/>
      <c r="L114" s="91">
        <f t="shared" si="25"/>
        <v>0</v>
      </c>
      <c r="M114" s="18"/>
      <c r="N114" s="18"/>
      <c r="O114" s="91">
        <f t="shared" si="26"/>
        <v>0</v>
      </c>
      <c r="P114" s="18"/>
      <c r="Q114" s="92">
        <f>IF(ISBLANK($B114),0,VLOOKUP($B114,Listen!$A$2:$C$44,2,FALSE))</f>
        <v>0</v>
      </c>
      <c r="R114" s="92">
        <f>IF(ISBLANK($B114),0,VLOOKUP($B114,Listen!$A$2:$C$44,3,FALSE))</f>
        <v>0</v>
      </c>
      <c r="S114" s="59">
        <f t="shared" si="17"/>
        <v>0</v>
      </c>
      <c r="T114" s="59">
        <f t="shared" si="28"/>
        <v>0</v>
      </c>
      <c r="U114" s="59">
        <f t="shared" si="28"/>
        <v>0</v>
      </c>
      <c r="V114" s="59">
        <f t="shared" si="28"/>
        <v>0</v>
      </c>
      <c r="W114" s="59">
        <f t="shared" si="28"/>
        <v>0</v>
      </c>
      <c r="X114" s="59">
        <f t="shared" si="28"/>
        <v>0</v>
      </c>
      <c r="Y114" s="59">
        <f t="shared" si="28"/>
        <v>0</v>
      </c>
      <c r="Z114" s="96">
        <f t="shared" si="27"/>
        <v>0</v>
      </c>
      <c r="AA114" s="96">
        <f>IF(C114=A_Stammdaten!$B$12,D_SAV!$O114-D_SAV!$AB114,HLOOKUP(A_Stammdaten!$B$12-1,$AC$4:$AI$150,ROW(C114)-3,FALSE)-$AB114)</f>
        <v>0</v>
      </c>
      <c r="AB114" s="96">
        <f>HLOOKUP(A_Stammdaten!$B$12,$AC$4:$AI$150,ROW(C114)-3,FALSE)</f>
        <v>0</v>
      </c>
      <c r="AC114" s="96">
        <f t="shared" si="18"/>
        <v>0</v>
      </c>
      <c r="AD114" s="96">
        <f t="shared" si="19"/>
        <v>0</v>
      </c>
      <c r="AE114" s="96">
        <f t="shared" si="20"/>
        <v>0</v>
      </c>
      <c r="AF114" s="96">
        <f t="shared" si="21"/>
        <v>0</v>
      </c>
      <c r="AG114" s="96">
        <f t="shared" si="22"/>
        <v>0</v>
      </c>
      <c r="AH114" s="96">
        <f t="shared" si="23"/>
        <v>0</v>
      </c>
      <c r="AI114" s="96">
        <f t="shared" si="24"/>
        <v>0</v>
      </c>
    </row>
    <row r="115" spans="1:35" s="35" customFormat="1" x14ac:dyDescent="0.25">
      <c r="A115" s="18"/>
      <c r="B115" s="18"/>
      <c r="C115" s="37"/>
      <c r="D115" s="18"/>
      <c r="E115" s="18"/>
      <c r="F115" s="18"/>
      <c r="G115" s="18"/>
      <c r="H115" s="18"/>
      <c r="I115" s="18"/>
      <c r="J115" s="18"/>
      <c r="K115" s="18"/>
      <c r="L115" s="91">
        <f t="shared" si="25"/>
        <v>0</v>
      </c>
      <c r="M115" s="18"/>
      <c r="N115" s="18"/>
      <c r="O115" s="91">
        <f t="shared" si="26"/>
        <v>0</v>
      </c>
      <c r="P115" s="18"/>
      <c r="Q115" s="92">
        <f>IF(ISBLANK($B115),0,VLOOKUP($B115,Listen!$A$2:$C$44,2,FALSE))</f>
        <v>0</v>
      </c>
      <c r="R115" s="92">
        <f>IF(ISBLANK($B115),0,VLOOKUP($B115,Listen!$A$2:$C$44,3,FALSE))</f>
        <v>0</v>
      </c>
      <c r="S115" s="59">
        <f t="shared" si="17"/>
        <v>0</v>
      </c>
      <c r="T115" s="59">
        <f t="shared" si="28"/>
        <v>0</v>
      </c>
      <c r="U115" s="59">
        <f t="shared" si="28"/>
        <v>0</v>
      </c>
      <c r="V115" s="59">
        <f t="shared" si="28"/>
        <v>0</v>
      </c>
      <c r="W115" s="59">
        <f t="shared" si="28"/>
        <v>0</v>
      </c>
      <c r="X115" s="59">
        <f t="shared" si="28"/>
        <v>0</v>
      </c>
      <c r="Y115" s="59">
        <f t="shared" si="28"/>
        <v>0</v>
      </c>
      <c r="Z115" s="96">
        <f t="shared" si="27"/>
        <v>0</v>
      </c>
      <c r="AA115" s="96">
        <f>IF(C115=A_Stammdaten!$B$12,D_SAV!$O115-D_SAV!$AB115,HLOOKUP(A_Stammdaten!$B$12-1,$AC$4:$AI$150,ROW(C115)-3,FALSE)-$AB115)</f>
        <v>0</v>
      </c>
      <c r="AB115" s="96">
        <f>HLOOKUP(A_Stammdaten!$B$12,$AC$4:$AI$150,ROW(C115)-3,FALSE)</f>
        <v>0</v>
      </c>
      <c r="AC115" s="96">
        <f t="shared" si="18"/>
        <v>0</v>
      </c>
      <c r="AD115" s="96">
        <f t="shared" si="19"/>
        <v>0</v>
      </c>
      <c r="AE115" s="96">
        <f t="shared" si="20"/>
        <v>0</v>
      </c>
      <c r="AF115" s="96">
        <f t="shared" si="21"/>
        <v>0</v>
      </c>
      <c r="AG115" s="96">
        <f t="shared" si="22"/>
        <v>0</v>
      </c>
      <c r="AH115" s="96">
        <f t="shared" si="23"/>
        <v>0</v>
      </c>
      <c r="AI115" s="96">
        <f t="shared" si="24"/>
        <v>0</v>
      </c>
    </row>
    <row r="116" spans="1:35" s="35" customFormat="1" x14ac:dyDescent="0.25">
      <c r="A116" s="18"/>
      <c r="B116" s="18"/>
      <c r="C116" s="37"/>
      <c r="D116" s="18"/>
      <c r="E116" s="18"/>
      <c r="F116" s="18"/>
      <c r="G116" s="18"/>
      <c r="H116" s="18"/>
      <c r="I116" s="18"/>
      <c r="J116" s="18"/>
      <c r="K116" s="18"/>
      <c r="L116" s="91">
        <f t="shared" si="25"/>
        <v>0</v>
      </c>
      <c r="M116" s="18"/>
      <c r="N116" s="18"/>
      <c r="O116" s="91">
        <f t="shared" si="26"/>
        <v>0</v>
      </c>
      <c r="P116" s="18"/>
      <c r="Q116" s="92">
        <f>IF(ISBLANK($B116),0,VLOOKUP($B116,Listen!$A$2:$C$44,2,FALSE))</f>
        <v>0</v>
      </c>
      <c r="R116" s="92">
        <f>IF(ISBLANK($B116),0,VLOOKUP($B116,Listen!$A$2:$C$44,3,FALSE))</f>
        <v>0</v>
      </c>
      <c r="S116" s="59">
        <f t="shared" si="17"/>
        <v>0</v>
      </c>
      <c r="T116" s="59">
        <f t="shared" si="28"/>
        <v>0</v>
      </c>
      <c r="U116" s="59">
        <f t="shared" si="28"/>
        <v>0</v>
      </c>
      <c r="V116" s="59">
        <f t="shared" si="28"/>
        <v>0</v>
      </c>
      <c r="W116" s="59">
        <f t="shared" si="28"/>
        <v>0</v>
      </c>
      <c r="X116" s="59">
        <f t="shared" si="28"/>
        <v>0</v>
      </c>
      <c r="Y116" s="59">
        <f t="shared" si="28"/>
        <v>0</v>
      </c>
      <c r="Z116" s="96">
        <f t="shared" si="27"/>
        <v>0</v>
      </c>
      <c r="AA116" s="96">
        <f>IF(C116=A_Stammdaten!$B$12,D_SAV!$O116-D_SAV!$AB116,HLOOKUP(A_Stammdaten!$B$12-1,$AC$4:$AI$150,ROW(C116)-3,FALSE)-$AB116)</f>
        <v>0</v>
      </c>
      <c r="AB116" s="96">
        <f>HLOOKUP(A_Stammdaten!$B$12,$AC$4:$AI$150,ROW(C116)-3,FALSE)</f>
        <v>0</v>
      </c>
      <c r="AC116" s="96">
        <f t="shared" si="18"/>
        <v>0</v>
      </c>
      <c r="AD116" s="96">
        <f t="shared" si="19"/>
        <v>0</v>
      </c>
      <c r="AE116" s="96">
        <f t="shared" si="20"/>
        <v>0</v>
      </c>
      <c r="AF116" s="96">
        <f t="shared" si="21"/>
        <v>0</v>
      </c>
      <c r="AG116" s="96">
        <f t="shared" si="22"/>
        <v>0</v>
      </c>
      <c r="AH116" s="96">
        <f t="shared" si="23"/>
        <v>0</v>
      </c>
      <c r="AI116" s="96">
        <f t="shared" si="24"/>
        <v>0</v>
      </c>
    </row>
    <row r="117" spans="1:35" s="35" customFormat="1" x14ac:dyDescent="0.25">
      <c r="A117" s="18"/>
      <c r="B117" s="18"/>
      <c r="C117" s="37"/>
      <c r="D117" s="18"/>
      <c r="E117" s="18"/>
      <c r="F117" s="18"/>
      <c r="G117" s="18"/>
      <c r="H117" s="18"/>
      <c r="I117" s="18"/>
      <c r="J117" s="18"/>
      <c r="K117" s="18"/>
      <c r="L117" s="91">
        <f t="shared" si="25"/>
        <v>0</v>
      </c>
      <c r="M117" s="18"/>
      <c r="N117" s="18"/>
      <c r="O117" s="91">
        <f t="shared" si="26"/>
        <v>0</v>
      </c>
      <c r="P117" s="18"/>
      <c r="Q117" s="92">
        <f>IF(ISBLANK($B117),0,VLOOKUP($B117,Listen!$A$2:$C$44,2,FALSE))</f>
        <v>0</v>
      </c>
      <c r="R117" s="92">
        <f>IF(ISBLANK($B117),0,VLOOKUP($B117,Listen!$A$2:$C$44,3,FALSE))</f>
        <v>0</v>
      </c>
      <c r="S117" s="59">
        <f t="shared" si="17"/>
        <v>0</v>
      </c>
      <c r="T117" s="59">
        <f t="shared" si="28"/>
        <v>0</v>
      </c>
      <c r="U117" s="59">
        <f t="shared" si="28"/>
        <v>0</v>
      </c>
      <c r="V117" s="59">
        <f t="shared" si="28"/>
        <v>0</v>
      </c>
      <c r="W117" s="59">
        <f t="shared" si="28"/>
        <v>0</v>
      </c>
      <c r="X117" s="59">
        <f t="shared" si="28"/>
        <v>0</v>
      </c>
      <c r="Y117" s="59">
        <f t="shared" si="28"/>
        <v>0</v>
      </c>
      <c r="Z117" s="96">
        <f t="shared" si="27"/>
        <v>0</v>
      </c>
      <c r="AA117" s="96">
        <f>IF(C117=A_Stammdaten!$B$12,D_SAV!$O117-D_SAV!$AB117,HLOOKUP(A_Stammdaten!$B$12-1,$AC$4:$AI$150,ROW(C117)-3,FALSE)-$AB117)</f>
        <v>0</v>
      </c>
      <c r="AB117" s="96">
        <f>HLOOKUP(A_Stammdaten!$B$12,$AC$4:$AI$150,ROW(C117)-3,FALSE)</f>
        <v>0</v>
      </c>
      <c r="AC117" s="96">
        <f t="shared" si="18"/>
        <v>0</v>
      </c>
      <c r="AD117" s="96">
        <f t="shared" si="19"/>
        <v>0</v>
      </c>
      <c r="AE117" s="96">
        <f t="shared" si="20"/>
        <v>0</v>
      </c>
      <c r="AF117" s="96">
        <f t="shared" si="21"/>
        <v>0</v>
      </c>
      <c r="AG117" s="96">
        <f t="shared" si="22"/>
        <v>0</v>
      </c>
      <c r="AH117" s="96">
        <f t="shared" si="23"/>
        <v>0</v>
      </c>
      <c r="AI117" s="96">
        <f t="shared" si="24"/>
        <v>0</v>
      </c>
    </row>
    <row r="118" spans="1:35" s="35" customFormat="1" x14ac:dyDescent="0.25">
      <c r="A118" s="18"/>
      <c r="B118" s="18"/>
      <c r="C118" s="37"/>
      <c r="D118" s="18"/>
      <c r="E118" s="18"/>
      <c r="F118" s="18"/>
      <c r="G118" s="18"/>
      <c r="H118" s="18"/>
      <c r="I118" s="18"/>
      <c r="J118" s="18"/>
      <c r="K118" s="18"/>
      <c r="L118" s="91">
        <f t="shared" si="25"/>
        <v>0</v>
      </c>
      <c r="M118" s="18"/>
      <c r="N118" s="18"/>
      <c r="O118" s="91">
        <f t="shared" si="26"/>
        <v>0</v>
      </c>
      <c r="P118" s="18"/>
      <c r="Q118" s="92">
        <f>IF(ISBLANK($B118),0,VLOOKUP($B118,Listen!$A$2:$C$44,2,FALSE))</f>
        <v>0</v>
      </c>
      <c r="R118" s="92">
        <f>IF(ISBLANK($B118),0,VLOOKUP($B118,Listen!$A$2:$C$44,3,FALSE))</f>
        <v>0</v>
      </c>
      <c r="S118" s="59">
        <f t="shared" si="17"/>
        <v>0</v>
      </c>
      <c r="T118" s="59">
        <f t="shared" si="28"/>
        <v>0</v>
      </c>
      <c r="U118" s="59">
        <f t="shared" si="28"/>
        <v>0</v>
      </c>
      <c r="V118" s="59">
        <f t="shared" si="28"/>
        <v>0</v>
      </c>
      <c r="W118" s="59">
        <f t="shared" si="28"/>
        <v>0</v>
      </c>
      <c r="X118" s="59">
        <f t="shared" si="28"/>
        <v>0</v>
      </c>
      <c r="Y118" s="59">
        <f t="shared" si="28"/>
        <v>0</v>
      </c>
      <c r="Z118" s="96">
        <f t="shared" si="27"/>
        <v>0</v>
      </c>
      <c r="AA118" s="96">
        <f>IF(C118=A_Stammdaten!$B$12,D_SAV!$O118-D_SAV!$AB118,HLOOKUP(A_Stammdaten!$B$12-1,$AC$4:$AI$150,ROW(C118)-3,FALSE)-$AB118)</f>
        <v>0</v>
      </c>
      <c r="AB118" s="96">
        <f>HLOOKUP(A_Stammdaten!$B$12,$AC$4:$AI$150,ROW(C118)-3,FALSE)</f>
        <v>0</v>
      </c>
      <c r="AC118" s="96">
        <f t="shared" si="18"/>
        <v>0</v>
      </c>
      <c r="AD118" s="96">
        <f t="shared" si="19"/>
        <v>0</v>
      </c>
      <c r="AE118" s="96">
        <f t="shared" si="20"/>
        <v>0</v>
      </c>
      <c r="AF118" s="96">
        <f t="shared" si="21"/>
        <v>0</v>
      </c>
      <c r="AG118" s="96">
        <f t="shared" si="22"/>
        <v>0</v>
      </c>
      <c r="AH118" s="96">
        <f t="shared" si="23"/>
        <v>0</v>
      </c>
      <c r="AI118" s="96">
        <f t="shared" si="24"/>
        <v>0</v>
      </c>
    </row>
    <row r="119" spans="1:35" s="35" customFormat="1" x14ac:dyDescent="0.25">
      <c r="A119" s="18"/>
      <c r="B119" s="18"/>
      <c r="C119" s="37"/>
      <c r="D119" s="18"/>
      <c r="E119" s="18"/>
      <c r="F119" s="18"/>
      <c r="G119" s="18"/>
      <c r="H119" s="18"/>
      <c r="I119" s="18"/>
      <c r="J119" s="18"/>
      <c r="K119" s="18"/>
      <c r="L119" s="91">
        <f t="shared" si="25"/>
        <v>0</v>
      </c>
      <c r="M119" s="18"/>
      <c r="N119" s="18"/>
      <c r="O119" s="91">
        <f t="shared" si="26"/>
        <v>0</v>
      </c>
      <c r="P119" s="18"/>
      <c r="Q119" s="92">
        <f>IF(ISBLANK($B119),0,VLOOKUP($B119,Listen!$A$2:$C$44,2,FALSE))</f>
        <v>0</v>
      </c>
      <c r="R119" s="92">
        <f>IF(ISBLANK($B119),0,VLOOKUP($B119,Listen!$A$2:$C$44,3,FALSE))</f>
        <v>0</v>
      </c>
      <c r="S119" s="59">
        <f t="shared" si="17"/>
        <v>0</v>
      </c>
      <c r="T119" s="59">
        <f t="shared" si="28"/>
        <v>0</v>
      </c>
      <c r="U119" s="59">
        <f t="shared" si="28"/>
        <v>0</v>
      </c>
      <c r="V119" s="59">
        <f t="shared" si="28"/>
        <v>0</v>
      </c>
      <c r="W119" s="59">
        <f t="shared" si="28"/>
        <v>0</v>
      </c>
      <c r="X119" s="59">
        <f t="shared" si="28"/>
        <v>0</v>
      </c>
      <c r="Y119" s="59">
        <f t="shared" si="28"/>
        <v>0</v>
      </c>
      <c r="Z119" s="96">
        <f t="shared" si="27"/>
        <v>0</v>
      </c>
      <c r="AA119" s="96">
        <f>IF(C119=A_Stammdaten!$B$12,D_SAV!$O119-D_SAV!$AB119,HLOOKUP(A_Stammdaten!$B$12-1,$AC$4:$AI$150,ROW(C119)-3,FALSE)-$AB119)</f>
        <v>0</v>
      </c>
      <c r="AB119" s="96">
        <f>HLOOKUP(A_Stammdaten!$B$12,$AC$4:$AI$150,ROW(C119)-3,FALSE)</f>
        <v>0</v>
      </c>
      <c r="AC119" s="96">
        <f t="shared" si="18"/>
        <v>0</v>
      </c>
      <c r="AD119" s="96">
        <f t="shared" si="19"/>
        <v>0</v>
      </c>
      <c r="AE119" s="96">
        <f t="shared" si="20"/>
        <v>0</v>
      </c>
      <c r="AF119" s="96">
        <f t="shared" si="21"/>
        <v>0</v>
      </c>
      <c r="AG119" s="96">
        <f t="shared" si="22"/>
        <v>0</v>
      </c>
      <c r="AH119" s="96">
        <f t="shared" si="23"/>
        <v>0</v>
      </c>
      <c r="AI119" s="96">
        <f t="shared" si="24"/>
        <v>0</v>
      </c>
    </row>
    <row r="120" spans="1:35" s="35" customFormat="1" x14ac:dyDescent="0.25">
      <c r="A120" s="18"/>
      <c r="B120" s="18"/>
      <c r="C120" s="37"/>
      <c r="D120" s="18"/>
      <c r="E120" s="18"/>
      <c r="F120" s="18"/>
      <c r="G120" s="18"/>
      <c r="H120" s="18"/>
      <c r="I120" s="18"/>
      <c r="J120" s="18"/>
      <c r="K120" s="18"/>
      <c r="L120" s="91">
        <f t="shared" si="25"/>
        <v>0</v>
      </c>
      <c r="M120" s="18"/>
      <c r="N120" s="18"/>
      <c r="O120" s="91">
        <f t="shared" si="26"/>
        <v>0</v>
      </c>
      <c r="P120" s="18"/>
      <c r="Q120" s="92">
        <f>IF(ISBLANK($B120),0,VLOOKUP($B120,Listen!$A$2:$C$44,2,FALSE))</f>
        <v>0</v>
      </c>
      <c r="R120" s="92">
        <f>IF(ISBLANK($B120),0,VLOOKUP($B120,Listen!$A$2:$C$44,3,FALSE))</f>
        <v>0</v>
      </c>
      <c r="S120" s="59">
        <f t="shared" si="17"/>
        <v>0</v>
      </c>
      <c r="T120" s="59">
        <f t="shared" si="28"/>
        <v>0</v>
      </c>
      <c r="U120" s="59">
        <f t="shared" si="28"/>
        <v>0</v>
      </c>
      <c r="V120" s="59">
        <f t="shared" si="28"/>
        <v>0</v>
      </c>
      <c r="W120" s="59">
        <f t="shared" si="28"/>
        <v>0</v>
      </c>
      <c r="X120" s="59">
        <f t="shared" si="28"/>
        <v>0</v>
      </c>
      <c r="Y120" s="59">
        <f t="shared" si="28"/>
        <v>0</v>
      </c>
      <c r="Z120" s="96">
        <f t="shared" si="27"/>
        <v>0</v>
      </c>
      <c r="AA120" s="96">
        <f>IF(C120=A_Stammdaten!$B$12,D_SAV!$O120-D_SAV!$AB120,HLOOKUP(A_Stammdaten!$B$12-1,$AC$4:$AI$150,ROW(C120)-3,FALSE)-$AB120)</f>
        <v>0</v>
      </c>
      <c r="AB120" s="96">
        <f>HLOOKUP(A_Stammdaten!$B$12,$AC$4:$AI$150,ROW(C120)-3,FALSE)</f>
        <v>0</v>
      </c>
      <c r="AC120" s="96">
        <f t="shared" si="18"/>
        <v>0</v>
      </c>
      <c r="AD120" s="96">
        <f t="shared" si="19"/>
        <v>0</v>
      </c>
      <c r="AE120" s="96">
        <f t="shared" si="20"/>
        <v>0</v>
      </c>
      <c r="AF120" s="96">
        <f t="shared" si="21"/>
        <v>0</v>
      </c>
      <c r="AG120" s="96">
        <f t="shared" si="22"/>
        <v>0</v>
      </c>
      <c r="AH120" s="96">
        <f t="shared" si="23"/>
        <v>0</v>
      </c>
      <c r="AI120" s="96">
        <f t="shared" si="24"/>
        <v>0</v>
      </c>
    </row>
    <row r="121" spans="1:35" s="35" customFormat="1" x14ac:dyDescent="0.25">
      <c r="A121" s="18"/>
      <c r="B121" s="18"/>
      <c r="C121" s="37"/>
      <c r="D121" s="18"/>
      <c r="E121" s="18"/>
      <c r="F121" s="18"/>
      <c r="G121" s="18"/>
      <c r="H121" s="18"/>
      <c r="I121" s="18"/>
      <c r="J121" s="18"/>
      <c r="K121" s="18"/>
      <c r="L121" s="91">
        <f t="shared" si="25"/>
        <v>0</v>
      </c>
      <c r="M121" s="18"/>
      <c r="N121" s="18"/>
      <c r="O121" s="91">
        <f t="shared" si="26"/>
        <v>0</v>
      </c>
      <c r="P121" s="18"/>
      <c r="Q121" s="92">
        <f>IF(ISBLANK($B121),0,VLOOKUP($B121,Listen!$A$2:$C$44,2,FALSE))</f>
        <v>0</v>
      </c>
      <c r="R121" s="92">
        <f>IF(ISBLANK($B121),0,VLOOKUP($B121,Listen!$A$2:$C$44,3,FALSE))</f>
        <v>0</v>
      </c>
      <c r="S121" s="59">
        <f t="shared" si="17"/>
        <v>0</v>
      </c>
      <c r="T121" s="59">
        <f t="shared" si="28"/>
        <v>0</v>
      </c>
      <c r="U121" s="59">
        <f t="shared" si="28"/>
        <v>0</v>
      </c>
      <c r="V121" s="59">
        <f t="shared" si="28"/>
        <v>0</v>
      </c>
      <c r="W121" s="59">
        <f t="shared" si="28"/>
        <v>0</v>
      </c>
      <c r="X121" s="59">
        <f t="shared" si="28"/>
        <v>0</v>
      </c>
      <c r="Y121" s="59">
        <f t="shared" si="28"/>
        <v>0</v>
      </c>
      <c r="Z121" s="96">
        <f t="shared" si="27"/>
        <v>0</v>
      </c>
      <c r="AA121" s="96">
        <f>IF(C121=A_Stammdaten!$B$12,D_SAV!$O121-D_SAV!$AB121,HLOOKUP(A_Stammdaten!$B$12-1,$AC$4:$AI$150,ROW(C121)-3,FALSE)-$AB121)</f>
        <v>0</v>
      </c>
      <c r="AB121" s="96">
        <f>HLOOKUP(A_Stammdaten!$B$12,$AC$4:$AI$150,ROW(C121)-3,FALSE)</f>
        <v>0</v>
      </c>
      <c r="AC121" s="96">
        <f t="shared" si="18"/>
        <v>0</v>
      </c>
      <c r="AD121" s="96">
        <f t="shared" si="19"/>
        <v>0</v>
      </c>
      <c r="AE121" s="96">
        <f t="shared" si="20"/>
        <v>0</v>
      </c>
      <c r="AF121" s="96">
        <f t="shared" si="21"/>
        <v>0</v>
      </c>
      <c r="AG121" s="96">
        <f t="shared" si="22"/>
        <v>0</v>
      </c>
      <c r="AH121" s="96">
        <f t="shared" si="23"/>
        <v>0</v>
      </c>
      <c r="AI121" s="96">
        <f t="shared" si="24"/>
        <v>0</v>
      </c>
    </row>
    <row r="122" spans="1:35" s="35" customFormat="1" x14ac:dyDescent="0.25">
      <c r="A122" s="18"/>
      <c r="B122" s="18"/>
      <c r="C122" s="37"/>
      <c r="D122" s="18"/>
      <c r="E122" s="18"/>
      <c r="F122" s="18"/>
      <c r="G122" s="18"/>
      <c r="H122" s="18"/>
      <c r="I122" s="18"/>
      <c r="J122" s="18"/>
      <c r="K122" s="18"/>
      <c r="L122" s="91">
        <f t="shared" si="25"/>
        <v>0</v>
      </c>
      <c r="M122" s="18"/>
      <c r="N122" s="18"/>
      <c r="O122" s="91">
        <f t="shared" si="26"/>
        <v>0</v>
      </c>
      <c r="P122" s="18"/>
      <c r="Q122" s="92">
        <f>IF(ISBLANK($B122),0,VLOOKUP($B122,Listen!$A$2:$C$44,2,FALSE))</f>
        <v>0</v>
      </c>
      <c r="R122" s="92">
        <f>IF(ISBLANK($B122),0,VLOOKUP($B122,Listen!$A$2:$C$44,3,FALSE))</f>
        <v>0</v>
      </c>
      <c r="S122" s="59">
        <f t="shared" si="17"/>
        <v>0</v>
      </c>
      <c r="T122" s="59">
        <f t="shared" si="28"/>
        <v>0</v>
      </c>
      <c r="U122" s="59">
        <f t="shared" si="28"/>
        <v>0</v>
      </c>
      <c r="V122" s="59">
        <f t="shared" si="28"/>
        <v>0</v>
      </c>
      <c r="W122" s="59">
        <f t="shared" si="28"/>
        <v>0</v>
      </c>
      <c r="X122" s="59">
        <f t="shared" si="28"/>
        <v>0</v>
      </c>
      <c r="Y122" s="59">
        <f t="shared" si="28"/>
        <v>0</v>
      </c>
      <c r="Z122" s="96">
        <f t="shared" si="27"/>
        <v>0</v>
      </c>
      <c r="AA122" s="96">
        <f>IF(C122=A_Stammdaten!$B$12,D_SAV!$O122-D_SAV!$AB122,HLOOKUP(A_Stammdaten!$B$12-1,$AC$4:$AI$150,ROW(C122)-3,FALSE)-$AB122)</f>
        <v>0</v>
      </c>
      <c r="AB122" s="96">
        <f>HLOOKUP(A_Stammdaten!$B$12,$AC$4:$AI$150,ROW(C122)-3,FALSE)</f>
        <v>0</v>
      </c>
      <c r="AC122" s="96">
        <f t="shared" si="18"/>
        <v>0</v>
      </c>
      <c r="AD122" s="96">
        <f t="shared" si="19"/>
        <v>0</v>
      </c>
      <c r="AE122" s="96">
        <f t="shared" si="20"/>
        <v>0</v>
      </c>
      <c r="AF122" s="96">
        <f t="shared" si="21"/>
        <v>0</v>
      </c>
      <c r="AG122" s="96">
        <f t="shared" si="22"/>
        <v>0</v>
      </c>
      <c r="AH122" s="96">
        <f t="shared" si="23"/>
        <v>0</v>
      </c>
      <c r="AI122" s="96">
        <f t="shared" si="24"/>
        <v>0</v>
      </c>
    </row>
    <row r="123" spans="1:35" s="35" customFormat="1" x14ac:dyDescent="0.25">
      <c r="A123" s="18"/>
      <c r="B123" s="18"/>
      <c r="C123" s="37"/>
      <c r="D123" s="18"/>
      <c r="E123" s="18"/>
      <c r="F123" s="18"/>
      <c r="G123" s="18"/>
      <c r="H123" s="18"/>
      <c r="I123" s="18"/>
      <c r="J123" s="18"/>
      <c r="K123" s="18"/>
      <c r="L123" s="91">
        <f t="shared" si="25"/>
        <v>0</v>
      </c>
      <c r="M123" s="18"/>
      <c r="N123" s="18"/>
      <c r="O123" s="91">
        <f t="shared" si="26"/>
        <v>0</v>
      </c>
      <c r="P123" s="18"/>
      <c r="Q123" s="92">
        <f>IF(ISBLANK($B123),0,VLOOKUP($B123,Listen!$A$2:$C$44,2,FALSE))</f>
        <v>0</v>
      </c>
      <c r="R123" s="92">
        <f>IF(ISBLANK($B123),0,VLOOKUP($B123,Listen!$A$2:$C$44,3,FALSE))</f>
        <v>0</v>
      </c>
      <c r="S123" s="59">
        <f t="shared" si="17"/>
        <v>0</v>
      </c>
      <c r="T123" s="59">
        <f t="shared" si="28"/>
        <v>0</v>
      </c>
      <c r="U123" s="59">
        <f t="shared" si="28"/>
        <v>0</v>
      </c>
      <c r="V123" s="59">
        <f t="shared" si="28"/>
        <v>0</v>
      </c>
      <c r="W123" s="59">
        <f t="shared" si="28"/>
        <v>0</v>
      </c>
      <c r="X123" s="59">
        <f t="shared" si="28"/>
        <v>0</v>
      </c>
      <c r="Y123" s="59">
        <f t="shared" si="28"/>
        <v>0</v>
      </c>
      <c r="Z123" s="96">
        <f t="shared" si="27"/>
        <v>0</v>
      </c>
      <c r="AA123" s="96">
        <f>IF(C123=A_Stammdaten!$B$12,D_SAV!$O123-D_SAV!$AB123,HLOOKUP(A_Stammdaten!$B$12-1,$AC$4:$AI$150,ROW(C123)-3,FALSE)-$AB123)</f>
        <v>0</v>
      </c>
      <c r="AB123" s="96">
        <f>HLOOKUP(A_Stammdaten!$B$12,$AC$4:$AI$150,ROW(C123)-3,FALSE)</f>
        <v>0</v>
      </c>
      <c r="AC123" s="96">
        <f t="shared" si="18"/>
        <v>0</v>
      </c>
      <c r="AD123" s="96">
        <f t="shared" si="19"/>
        <v>0</v>
      </c>
      <c r="AE123" s="96">
        <f t="shared" si="20"/>
        <v>0</v>
      </c>
      <c r="AF123" s="96">
        <f t="shared" si="21"/>
        <v>0</v>
      </c>
      <c r="AG123" s="96">
        <f t="shared" si="22"/>
        <v>0</v>
      </c>
      <c r="AH123" s="96">
        <f t="shared" si="23"/>
        <v>0</v>
      </c>
      <c r="AI123" s="96">
        <f t="shared" si="24"/>
        <v>0</v>
      </c>
    </row>
    <row r="124" spans="1:35" s="35" customFormat="1" x14ac:dyDescent="0.25">
      <c r="A124" s="18"/>
      <c r="B124" s="18"/>
      <c r="C124" s="37"/>
      <c r="D124" s="18"/>
      <c r="E124" s="18"/>
      <c r="F124" s="18"/>
      <c r="G124" s="18"/>
      <c r="H124" s="18"/>
      <c r="I124" s="18"/>
      <c r="J124" s="18"/>
      <c r="K124" s="18"/>
      <c r="L124" s="91">
        <f t="shared" si="25"/>
        <v>0</v>
      </c>
      <c r="M124" s="18"/>
      <c r="N124" s="18"/>
      <c r="O124" s="91">
        <f t="shared" si="26"/>
        <v>0</v>
      </c>
      <c r="P124" s="18"/>
      <c r="Q124" s="92">
        <f>IF(ISBLANK($B124),0,VLOOKUP($B124,Listen!$A$2:$C$44,2,FALSE))</f>
        <v>0</v>
      </c>
      <c r="R124" s="92">
        <f>IF(ISBLANK($B124),0,VLOOKUP($B124,Listen!$A$2:$C$44,3,FALSE))</f>
        <v>0</v>
      </c>
      <c r="S124" s="59">
        <f t="shared" si="17"/>
        <v>0</v>
      </c>
      <c r="T124" s="59">
        <f t="shared" si="28"/>
        <v>0</v>
      </c>
      <c r="U124" s="59">
        <f t="shared" si="28"/>
        <v>0</v>
      </c>
      <c r="V124" s="59">
        <f t="shared" si="28"/>
        <v>0</v>
      </c>
      <c r="W124" s="59">
        <f t="shared" si="28"/>
        <v>0</v>
      </c>
      <c r="X124" s="59">
        <f t="shared" si="28"/>
        <v>0</v>
      </c>
      <c r="Y124" s="59">
        <f t="shared" si="28"/>
        <v>0</v>
      </c>
      <c r="Z124" s="96">
        <f t="shared" si="27"/>
        <v>0</v>
      </c>
      <c r="AA124" s="96">
        <f>IF(C124=A_Stammdaten!$B$12,D_SAV!$O124-D_SAV!$AB124,HLOOKUP(A_Stammdaten!$B$12-1,$AC$4:$AI$150,ROW(C124)-3,FALSE)-$AB124)</f>
        <v>0</v>
      </c>
      <c r="AB124" s="96">
        <f>HLOOKUP(A_Stammdaten!$B$12,$AC$4:$AI$150,ROW(C124)-3,FALSE)</f>
        <v>0</v>
      </c>
      <c r="AC124" s="96">
        <f t="shared" si="18"/>
        <v>0</v>
      </c>
      <c r="AD124" s="96">
        <f t="shared" si="19"/>
        <v>0</v>
      </c>
      <c r="AE124" s="96">
        <f t="shared" si="20"/>
        <v>0</v>
      </c>
      <c r="AF124" s="96">
        <f t="shared" si="21"/>
        <v>0</v>
      </c>
      <c r="AG124" s="96">
        <f t="shared" si="22"/>
        <v>0</v>
      </c>
      <c r="AH124" s="96">
        <f t="shared" si="23"/>
        <v>0</v>
      </c>
      <c r="AI124" s="96">
        <f t="shared" si="24"/>
        <v>0</v>
      </c>
    </row>
    <row r="125" spans="1:35" s="35" customFormat="1" x14ac:dyDescent="0.25">
      <c r="A125" s="18"/>
      <c r="B125" s="18"/>
      <c r="C125" s="37"/>
      <c r="D125" s="18"/>
      <c r="E125" s="18"/>
      <c r="F125" s="18"/>
      <c r="G125" s="18"/>
      <c r="H125" s="18"/>
      <c r="I125" s="18"/>
      <c r="J125" s="18"/>
      <c r="K125" s="18"/>
      <c r="L125" s="91">
        <f t="shared" si="25"/>
        <v>0</v>
      </c>
      <c r="M125" s="18"/>
      <c r="N125" s="18"/>
      <c r="O125" s="91">
        <f t="shared" si="26"/>
        <v>0</v>
      </c>
      <c r="P125" s="18"/>
      <c r="Q125" s="92">
        <f>IF(ISBLANK($B125),0,VLOOKUP($B125,Listen!$A$2:$C$44,2,FALSE))</f>
        <v>0</v>
      </c>
      <c r="R125" s="92">
        <f>IF(ISBLANK($B125),0,VLOOKUP($B125,Listen!$A$2:$C$44,3,FALSE))</f>
        <v>0</v>
      </c>
      <c r="S125" s="59">
        <f t="shared" si="17"/>
        <v>0</v>
      </c>
      <c r="T125" s="59">
        <f t="shared" si="28"/>
        <v>0</v>
      </c>
      <c r="U125" s="59">
        <f t="shared" si="28"/>
        <v>0</v>
      </c>
      <c r="V125" s="59">
        <f t="shared" si="28"/>
        <v>0</v>
      </c>
      <c r="W125" s="59">
        <f t="shared" si="28"/>
        <v>0</v>
      </c>
      <c r="X125" s="59">
        <f t="shared" si="28"/>
        <v>0</v>
      </c>
      <c r="Y125" s="59">
        <f t="shared" si="28"/>
        <v>0</v>
      </c>
      <c r="Z125" s="96">
        <f t="shared" si="27"/>
        <v>0</v>
      </c>
      <c r="AA125" s="96">
        <f>IF(C125=A_Stammdaten!$B$12,D_SAV!$O125-D_SAV!$AB125,HLOOKUP(A_Stammdaten!$B$12-1,$AC$4:$AI$150,ROW(C125)-3,FALSE)-$AB125)</f>
        <v>0</v>
      </c>
      <c r="AB125" s="96">
        <f>HLOOKUP(A_Stammdaten!$B$12,$AC$4:$AI$150,ROW(C125)-3,FALSE)</f>
        <v>0</v>
      </c>
      <c r="AC125" s="96">
        <f t="shared" si="18"/>
        <v>0</v>
      </c>
      <c r="AD125" s="96">
        <f t="shared" si="19"/>
        <v>0</v>
      </c>
      <c r="AE125" s="96">
        <f t="shared" si="20"/>
        <v>0</v>
      </c>
      <c r="AF125" s="96">
        <f t="shared" si="21"/>
        <v>0</v>
      </c>
      <c r="AG125" s="96">
        <f t="shared" si="22"/>
        <v>0</v>
      </c>
      <c r="AH125" s="96">
        <f t="shared" si="23"/>
        <v>0</v>
      </c>
      <c r="AI125" s="96">
        <f t="shared" si="24"/>
        <v>0</v>
      </c>
    </row>
    <row r="126" spans="1:35" s="35" customFormat="1" x14ac:dyDescent="0.25">
      <c r="A126" s="18"/>
      <c r="B126" s="18"/>
      <c r="C126" s="37"/>
      <c r="D126" s="18"/>
      <c r="E126" s="18"/>
      <c r="F126" s="18"/>
      <c r="G126" s="18"/>
      <c r="H126" s="18"/>
      <c r="I126" s="18"/>
      <c r="J126" s="18"/>
      <c r="K126" s="18"/>
      <c r="L126" s="91">
        <f t="shared" si="25"/>
        <v>0</v>
      </c>
      <c r="M126" s="18"/>
      <c r="N126" s="18"/>
      <c r="O126" s="91">
        <f t="shared" si="26"/>
        <v>0</v>
      </c>
      <c r="P126" s="18"/>
      <c r="Q126" s="92">
        <f>IF(ISBLANK($B126),0,VLOOKUP($B126,Listen!$A$2:$C$44,2,FALSE))</f>
        <v>0</v>
      </c>
      <c r="R126" s="92">
        <f>IF(ISBLANK($B126),0,VLOOKUP($B126,Listen!$A$2:$C$44,3,FALSE))</f>
        <v>0</v>
      </c>
      <c r="S126" s="59">
        <f t="shared" si="17"/>
        <v>0</v>
      </c>
      <c r="T126" s="59">
        <f t="shared" si="28"/>
        <v>0</v>
      </c>
      <c r="U126" s="59">
        <f t="shared" si="28"/>
        <v>0</v>
      </c>
      <c r="V126" s="59">
        <f t="shared" si="28"/>
        <v>0</v>
      </c>
      <c r="W126" s="59">
        <f t="shared" si="28"/>
        <v>0</v>
      </c>
      <c r="X126" s="59">
        <f t="shared" si="28"/>
        <v>0</v>
      </c>
      <c r="Y126" s="59">
        <f t="shared" si="28"/>
        <v>0</v>
      </c>
      <c r="Z126" s="96">
        <f t="shared" si="27"/>
        <v>0</v>
      </c>
      <c r="AA126" s="96">
        <f>IF(C126=A_Stammdaten!$B$12,D_SAV!$O126-D_SAV!$AB126,HLOOKUP(A_Stammdaten!$B$12-1,$AC$4:$AI$150,ROW(C126)-3,FALSE)-$AB126)</f>
        <v>0</v>
      </c>
      <c r="AB126" s="96">
        <f>HLOOKUP(A_Stammdaten!$B$12,$AC$4:$AI$150,ROW(C126)-3,FALSE)</f>
        <v>0</v>
      </c>
      <c r="AC126" s="96">
        <f t="shared" si="18"/>
        <v>0</v>
      </c>
      <c r="AD126" s="96">
        <f t="shared" si="19"/>
        <v>0</v>
      </c>
      <c r="AE126" s="96">
        <f t="shared" si="20"/>
        <v>0</v>
      </c>
      <c r="AF126" s="96">
        <f t="shared" si="21"/>
        <v>0</v>
      </c>
      <c r="AG126" s="96">
        <f t="shared" si="22"/>
        <v>0</v>
      </c>
      <c r="AH126" s="96">
        <f t="shared" si="23"/>
        <v>0</v>
      </c>
      <c r="AI126" s="96">
        <f t="shared" si="24"/>
        <v>0</v>
      </c>
    </row>
    <row r="127" spans="1:35" s="35" customFormat="1" x14ac:dyDescent="0.25">
      <c r="A127" s="18"/>
      <c r="B127" s="18"/>
      <c r="C127" s="37"/>
      <c r="D127" s="18"/>
      <c r="E127" s="18"/>
      <c r="F127" s="18"/>
      <c r="G127" s="18"/>
      <c r="H127" s="18"/>
      <c r="I127" s="18"/>
      <c r="J127" s="18"/>
      <c r="K127" s="18"/>
      <c r="L127" s="91">
        <f t="shared" si="25"/>
        <v>0</v>
      </c>
      <c r="M127" s="18"/>
      <c r="N127" s="18"/>
      <c r="O127" s="91">
        <f t="shared" si="26"/>
        <v>0</v>
      </c>
      <c r="P127" s="18"/>
      <c r="Q127" s="92">
        <f>IF(ISBLANK($B127),0,VLOOKUP($B127,Listen!$A$2:$C$44,2,FALSE))</f>
        <v>0</v>
      </c>
      <c r="R127" s="92">
        <f>IF(ISBLANK($B127),0,VLOOKUP($B127,Listen!$A$2:$C$44,3,FALSE))</f>
        <v>0</v>
      </c>
      <c r="S127" s="59">
        <f t="shared" si="17"/>
        <v>0</v>
      </c>
      <c r="T127" s="59">
        <f t="shared" si="28"/>
        <v>0</v>
      </c>
      <c r="U127" s="59">
        <f t="shared" si="28"/>
        <v>0</v>
      </c>
      <c r="V127" s="59">
        <f t="shared" si="28"/>
        <v>0</v>
      </c>
      <c r="W127" s="59">
        <f t="shared" si="28"/>
        <v>0</v>
      </c>
      <c r="X127" s="59">
        <f t="shared" si="28"/>
        <v>0</v>
      </c>
      <c r="Y127" s="59">
        <f t="shared" si="28"/>
        <v>0</v>
      </c>
      <c r="Z127" s="96">
        <f t="shared" si="27"/>
        <v>0</v>
      </c>
      <c r="AA127" s="96">
        <f>IF(C127=A_Stammdaten!$B$12,D_SAV!$O127-D_SAV!$AB127,HLOOKUP(A_Stammdaten!$B$12-1,$AC$4:$AI$150,ROW(C127)-3,FALSE)-$AB127)</f>
        <v>0</v>
      </c>
      <c r="AB127" s="96">
        <f>HLOOKUP(A_Stammdaten!$B$12,$AC$4:$AI$150,ROW(C127)-3,FALSE)</f>
        <v>0</v>
      </c>
      <c r="AC127" s="96">
        <f t="shared" si="18"/>
        <v>0</v>
      </c>
      <c r="AD127" s="96">
        <f t="shared" si="19"/>
        <v>0</v>
      </c>
      <c r="AE127" s="96">
        <f t="shared" si="20"/>
        <v>0</v>
      </c>
      <c r="AF127" s="96">
        <f t="shared" si="21"/>
        <v>0</v>
      </c>
      <c r="AG127" s="96">
        <f t="shared" si="22"/>
        <v>0</v>
      </c>
      <c r="AH127" s="96">
        <f t="shared" si="23"/>
        <v>0</v>
      </c>
      <c r="AI127" s="96">
        <f t="shared" si="24"/>
        <v>0</v>
      </c>
    </row>
    <row r="128" spans="1:35" s="35" customFormat="1" x14ac:dyDescent="0.25">
      <c r="A128" s="18"/>
      <c r="B128" s="18"/>
      <c r="C128" s="37"/>
      <c r="D128" s="18"/>
      <c r="E128" s="18"/>
      <c r="F128" s="18"/>
      <c r="G128" s="18"/>
      <c r="H128" s="18"/>
      <c r="I128" s="18"/>
      <c r="J128" s="18"/>
      <c r="K128" s="18"/>
      <c r="L128" s="91">
        <f t="shared" si="25"/>
        <v>0</v>
      </c>
      <c r="M128" s="18"/>
      <c r="N128" s="18"/>
      <c r="O128" s="91">
        <f t="shared" si="26"/>
        <v>0</v>
      </c>
      <c r="P128" s="18"/>
      <c r="Q128" s="92">
        <f>IF(ISBLANK($B128),0,VLOOKUP($B128,Listen!$A$2:$C$44,2,FALSE))</f>
        <v>0</v>
      </c>
      <c r="R128" s="92">
        <f>IF(ISBLANK($B128),0,VLOOKUP($B128,Listen!$A$2:$C$44,3,FALSE))</f>
        <v>0</v>
      </c>
      <c r="S128" s="59">
        <f t="shared" si="17"/>
        <v>0</v>
      </c>
      <c r="T128" s="59">
        <f t="shared" si="28"/>
        <v>0</v>
      </c>
      <c r="U128" s="59">
        <f t="shared" si="28"/>
        <v>0</v>
      </c>
      <c r="V128" s="59">
        <f t="shared" si="28"/>
        <v>0</v>
      </c>
      <c r="W128" s="59">
        <f t="shared" si="28"/>
        <v>0</v>
      </c>
      <c r="X128" s="59">
        <f t="shared" si="28"/>
        <v>0</v>
      </c>
      <c r="Y128" s="59">
        <f t="shared" si="28"/>
        <v>0</v>
      </c>
      <c r="Z128" s="96">
        <f t="shared" si="27"/>
        <v>0</v>
      </c>
      <c r="AA128" s="96">
        <f>IF(C128=A_Stammdaten!$B$12,D_SAV!$O128-D_SAV!$AB128,HLOOKUP(A_Stammdaten!$B$12-1,$AC$4:$AI$150,ROW(C128)-3,FALSE)-$AB128)</f>
        <v>0</v>
      </c>
      <c r="AB128" s="96">
        <f>HLOOKUP(A_Stammdaten!$B$12,$AC$4:$AI$150,ROW(C128)-3,FALSE)</f>
        <v>0</v>
      </c>
      <c r="AC128" s="96">
        <f t="shared" si="18"/>
        <v>0</v>
      </c>
      <c r="AD128" s="96">
        <f t="shared" si="19"/>
        <v>0</v>
      </c>
      <c r="AE128" s="96">
        <f t="shared" si="20"/>
        <v>0</v>
      </c>
      <c r="AF128" s="96">
        <f t="shared" si="21"/>
        <v>0</v>
      </c>
      <c r="AG128" s="96">
        <f t="shared" si="22"/>
        <v>0</v>
      </c>
      <c r="AH128" s="96">
        <f t="shared" si="23"/>
        <v>0</v>
      </c>
      <c r="AI128" s="96">
        <f t="shared" si="24"/>
        <v>0</v>
      </c>
    </row>
    <row r="129" spans="1:35" s="35" customFormat="1" x14ac:dyDescent="0.25">
      <c r="A129" s="18"/>
      <c r="B129" s="18"/>
      <c r="C129" s="37"/>
      <c r="D129" s="18"/>
      <c r="E129" s="18"/>
      <c r="F129" s="18"/>
      <c r="G129" s="18"/>
      <c r="H129" s="18"/>
      <c r="I129" s="18"/>
      <c r="J129" s="18"/>
      <c r="K129" s="18"/>
      <c r="L129" s="91">
        <f t="shared" si="25"/>
        <v>0</v>
      </c>
      <c r="M129" s="18"/>
      <c r="N129" s="18"/>
      <c r="O129" s="91">
        <f t="shared" si="26"/>
        <v>0</v>
      </c>
      <c r="P129" s="18"/>
      <c r="Q129" s="92">
        <f>IF(ISBLANK($B129),0,VLOOKUP($B129,Listen!$A$2:$C$44,2,FALSE))</f>
        <v>0</v>
      </c>
      <c r="R129" s="92">
        <f>IF(ISBLANK($B129),0,VLOOKUP($B129,Listen!$A$2:$C$44,3,FALSE))</f>
        <v>0</v>
      </c>
      <c r="S129" s="59">
        <f t="shared" si="17"/>
        <v>0</v>
      </c>
      <c r="T129" s="59">
        <f t="shared" si="28"/>
        <v>0</v>
      </c>
      <c r="U129" s="59">
        <f t="shared" si="28"/>
        <v>0</v>
      </c>
      <c r="V129" s="59">
        <f t="shared" si="28"/>
        <v>0</v>
      </c>
      <c r="W129" s="59">
        <f t="shared" si="28"/>
        <v>0</v>
      </c>
      <c r="X129" s="59">
        <f t="shared" si="28"/>
        <v>0</v>
      </c>
      <c r="Y129" s="59">
        <f t="shared" si="28"/>
        <v>0</v>
      </c>
      <c r="Z129" s="96">
        <f t="shared" si="27"/>
        <v>0</v>
      </c>
      <c r="AA129" s="96">
        <f>IF(C129=A_Stammdaten!$B$12,D_SAV!$O129-D_SAV!$AB129,HLOOKUP(A_Stammdaten!$B$12-1,$AC$4:$AI$150,ROW(C129)-3,FALSE)-$AB129)</f>
        <v>0</v>
      </c>
      <c r="AB129" s="96">
        <f>HLOOKUP(A_Stammdaten!$B$12,$AC$4:$AI$150,ROW(C129)-3,FALSE)</f>
        <v>0</v>
      </c>
      <c r="AC129" s="96">
        <f t="shared" si="18"/>
        <v>0</v>
      </c>
      <c r="AD129" s="96">
        <f t="shared" si="19"/>
        <v>0</v>
      </c>
      <c r="AE129" s="96">
        <f t="shared" si="20"/>
        <v>0</v>
      </c>
      <c r="AF129" s="96">
        <f t="shared" si="21"/>
        <v>0</v>
      </c>
      <c r="AG129" s="96">
        <f t="shared" si="22"/>
        <v>0</v>
      </c>
      <c r="AH129" s="96">
        <f t="shared" si="23"/>
        <v>0</v>
      </c>
      <c r="AI129" s="96">
        <f t="shared" si="24"/>
        <v>0</v>
      </c>
    </row>
    <row r="130" spans="1:35" s="35" customFormat="1" x14ac:dyDescent="0.25">
      <c r="A130" s="18"/>
      <c r="B130" s="18"/>
      <c r="C130" s="37"/>
      <c r="D130" s="18"/>
      <c r="E130" s="18"/>
      <c r="F130" s="18"/>
      <c r="G130" s="18"/>
      <c r="H130" s="18"/>
      <c r="I130" s="18"/>
      <c r="J130" s="18"/>
      <c r="K130" s="18"/>
      <c r="L130" s="91">
        <f t="shared" si="25"/>
        <v>0</v>
      </c>
      <c r="M130" s="18"/>
      <c r="N130" s="18"/>
      <c r="O130" s="91">
        <f t="shared" si="26"/>
        <v>0</v>
      </c>
      <c r="P130" s="18"/>
      <c r="Q130" s="92">
        <f>IF(ISBLANK($B130),0,VLOOKUP($B130,Listen!$A$2:$C$44,2,FALSE))</f>
        <v>0</v>
      </c>
      <c r="R130" s="92">
        <f>IF(ISBLANK($B130),0,VLOOKUP($B130,Listen!$A$2:$C$44,3,FALSE))</f>
        <v>0</v>
      </c>
      <c r="S130" s="59">
        <f t="shared" si="17"/>
        <v>0</v>
      </c>
      <c r="T130" s="59">
        <f t="shared" si="28"/>
        <v>0</v>
      </c>
      <c r="U130" s="59">
        <f t="shared" si="28"/>
        <v>0</v>
      </c>
      <c r="V130" s="59">
        <f t="shared" si="28"/>
        <v>0</v>
      </c>
      <c r="W130" s="59">
        <f t="shared" si="28"/>
        <v>0</v>
      </c>
      <c r="X130" s="59">
        <f t="shared" si="28"/>
        <v>0</v>
      </c>
      <c r="Y130" s="59">
        <f t="shared" si="28"/>
        <v>0</v>
      </c>
      <c r="Z130" s="96">
        <f t="shared" si="27"/>
        <v>0</v>
      </c>
      <c r="AA130" s="96">
        <f>IF(C130=A_Stammdaten!$B$12,D_SAV!$O130-D_SAV!$AB130,HLOOKUP(A_Stammdaten!$B$12-1,$AC$4:$AI$150,ROW(C130)-3,FALSE)-$AB130)</f>
        <v>0</v>
      </c>
      <c r="AB130" s="96">
        <f>HLOOKUP(A_Stammdaten!$B$12,$AC$4:$AI$150,ROW(C130)-3,FALSE)</f>
        <v>0</v>
      </c>
      <c r="AC130" s="96">
        <f t="shared" si="18"/>
        <v>0</v>
      </c>
      <c r="AD130" s="96">
        <f t="shared" si="19"/>
        <v>0</v>
      </c>
      <c r="AE130" s="96">
        <f t="shared" si="20"/>
        <v>0</v>
      </c>
      <c r="AF130" s="96">
        <f t="shared" si="21"/>
        <v>0</v>
      </c>
      <c r="AG130" s="96">
        <f t="shared" si="22"/>
        <v>0</v>
      </c>
      <c r="AH130" s="96">
        <f t="shared" si="23"/>
        <v>0</v>
      </c>
      <c r="AI130" s="96">
        <f t="shared" si="24"/>
        <v>0</v>
      </c>
    </row>
    <row r="131" spans="1:35" s="35" customFormat="1" x14ac:dyDescent="0.25">
      <c r="A131" s="18"/>
      <c r="B131" s="18"/>
      <c r="C131" s="37"/>
      <c r="D131" s="18"/>
      <c r="E131" s="18"/>
      <c r="F131" s="18"/>
      <c r="G131" s="18"/>
      <c r="H131" s="18"/>
      <c r="I131" s="18"/>
      <c r="J131" s="18"/>
      <c r="K131" s="18"/>
      <c r="L131" s="91">
        <f t="shared" si="25"/>
        <v>0</v>
      </c>
      <c r="M131" s="18"/>
      <c r="N131" s="18"/>
      <c r="O131" s="91">
        <f t="shared" si="26"/>
        <v>0</v>
      </c>
      <c r="P131" s="18"/>
      <c r="Q131" s="92">
        <f>IF(ISBLANK($B131),0,VLOOKUP($B131,Listen!$A$2:$C$44,2,FALSE))</f>
        <v>0</v>
      </c>
      <c r="R131" s="92">
        <f>IF(ISBLANK($B131),0,VLOOKUP($B131,Listen!$A$2:$C$44,3,FALSE))</f>
        <v>0</v>
      </c>
      <c r="S131" s="59">
        <f t="shared" si="17"/>
        <v>0</v>
      </c>
      <c r="T131" s="59">
        <f t="shared" si="28"/>
        <v>0</v>
      </c>
      <c r="U131" s="59">
        <f t="shared" si="28"/>
        <v>0</v>
      </c>
      <c r="V131" s="59">
        <f t="shared" si="28"/>
        <v>0</v>
      </c>
      <c r="W131" s="59">
        <f t="shared" si="28"/>
        <v>0</v>
      </c>
      <c r="X131" s="59">
        <f t="shared" si="28"/>
        <v>0</v>
      </c>
      <c r="Y131" s="59">
        <f t="shared" si="28"/>
        <v>0</v>
      </c>
      <c r="Z131" s="96">
        <f t="shared" si="27"/>
        <v>0</v>
      </c>
      <c r="AA131" s="96">
        <f>IF(C131=A_Stammdaten!$B$12,D_SAV!$O131-D_SAV!$AB131,HLOOKUP(A_Stammdaten!$B$12-1,$AC$4:$AI$150,ROW(C131)-3,FALSE)-$AB131)</f>
        <v>0</v>
      </c>
      <c r="AB131" s="96">
        <f>HLOOKUP(A_Stammdaten!$B$12,$AC$4:$AI$150,ROW(C131)-3,FALSE)</f>
        <v>0</v>
      </c>
      <c r="AC131" s="96">
        <f t="shared" si="18"/>
        <v>0</v>
      </c>
      <c r="AD131" s="96">
        <f t="shared" si="19"/>
        <v>0</v>
      </c>
      <c r="AE131" s="96">
        <f t="shared" si="20"/>
        <v>0</v>
      </c>
      <c r="AF131" s="96">
        <f t="shared" si="21"/>
        <v>0</v>
      </c>
      <c r="AG131" s="96">
        <f t="shared" si="22"/>
        <v>0</v>
      </c>
      <c r="AH131" s="96">
        <f t="shared" si="23"/>
        <v>0</v>
      </c>
      <c r="AI131" s="96">
        <f t="shared" si="24"/>
        <v>0</v>
      </c>
    </row>
    <row r="132" spans="1:35" s="35" customFormat="1" x14ac:dyDescent="0.25">
      <c r="A132" s="18"/>
      <c r="B132" s="18"/>
      <c r="C132" s="37"/>
      <c r="D132" s="18"/>
      <c r="E132" s="18"/>
      <c r="F132" s="18"/>
      <c r="G132" s="18"/>
      <c r="H132" s="18"/>
      <c r="I132" s="18"/>
      <c r="J132" s="18"/>
      <c r="K132" s="18"/>
      <c r="L132" s="91">
        <f t="shared" si="25"/>
        <v>0</v>
      </c>
      <c r="M132" s="18"/>
      <c r="N132" s="18"/>
      <c r="O132" s="91">
        <f t="shared" si="26"/>
        <v>0</v>
      </c>
      <c r="P132" s="18"/>
      <c r="Q132" s="92">
        <f>IF(ISBLANK($B132),0,VLOOKUP($B132,Listen!$A$2:$C$44,2,FALSE))</f>
        <v>0</v>
      </c>
      <c r="R132" s="92">
        <f>IF(ISBLANK($B132),0,VLOOKUP($B132,Listen!$A$2:$C$44,3,FALSE))</f>
        <v>0</v>
      </c>
      <c r="S132" s="59">
        <f t="shared" si="17"/>
        <v>0</v>
      </c>
      <c r="T132" s="59">
        <f t="shared" si="28"/>
        <v>0</v>
      </c>
      <c r="U132" s="59">
        <f t="shared" si="28"/>
        <v>0</v>
      </c>
      <c r="V132" s="59">
        <f t="shared" si="28"/>
        <v>0</v>
      </c>
      <c r="W132" s="59">
        <f t="shared" si="28"/>
        <v>0</v>
      </c>
      <c r="X132" s="59">
        <f t="shared" si="28"/>
        <v>0</v>
      </c>
      <c r="Y132" s="59">
        <f t="shared" si="28"/>
        <v>0</v>
      </c>
      <c r="Z132" s="96">
        <f t="shared" si="27"/>
        <v>0</v>
      </c>
      <c r="AA132" s="96">
        <f>IF(C132=A_Stammdaten!$B$12,D_SAV!$O132-D_SAV!$AB132,HLOOKUP(A_Stammdaten!$B$12-1,$AC$4:$AI$150,ROW(C132)-3,FALSE)-$AB132)</f>
        <v>0</v>
      </c>
      <c r="AB132" s="96">
        <f>HLOOKUP(A_Stammdaten!$B$12,$AC$4:$AI$150,ROW(C132)-3,FALSE)</f>
        <v>0</v>
      </c>
      <c r="AC132" s="96">
        <f t="shared" si="18"/>
        <v>0</v>
      </c>
      <c r="AD132" s="96">
        <f t="shared" si="19"/>
        <v>0</v>
      </c>
      <c r="AE132" s="96">
        <f t="shared" si="20"/>
        <v>0</v>
      </c>
      <c r="AF132" s="96">
        <f t="shared" si="21"/>
        <v>0</v>
      </c>
      <c r="AG132" s="96">
        <f t="shared" si="22"/>
        <v>0</v>
      </c>
      <c r="AH132" s="96">
        <f t="shared" si="23"/>
        <v>0</v>
      </c>
      <c r="AI132" s="96">
        <f t="shared" si="24"/>
        <v>0</v>
      </c>
    </row>
    <row r="133" spans="1:35" s="35" customFormat="1" x14ac:dyDescent="0.25">
      <c r="A133" s="18"/>
      <c r="B133" s="18"/>
      <c r="C133" s="37"/>
      <c r="D133" s="18"/>
      <c r="E133" s="18"/>
      <c r="F133" s="18"/>
      <c r="G133" s="18"/>
      <c r="H133" s="18"/>
      <c r="I133" s="18"/>
      <c r="J133" s="18"/>
      <c r="K133" s="18"/>
      <c r="L133" s="91">
        <f t="shared" si="25"/>
        <v>0</v>
      </c>
      <c r="M133" s="18"/>
      <c r="N133" s="18"/>
      <c r="O133" s="91">
        <f t="shared" si="26"/>
        <v>0</v>
      </c>
      <c r="P133" s="18"/>
      <c r="Q133" s="92">
        <f>IF(ISBLANK($B133),0,VLOOKUP($B133,Listen!$A$2:$C$44,2,FALSE))</f>
        <v>0</v>
      </c>
      <c r="R133" s="92">
        <f>IF(ISBLANK($B133),0,VLOOKUP($B133,Listen!$A$2:$C$44,3,FALSE))</f>
        <v>0</v>
      </c>
      <c r="S133" s="59">
        <f t="shared" ref="S133:S150" si="29">$Q133</f>
        <v>0</v>
      </c>
      <c r="T133" s="59">
        <f t="shared" si="28"/>
        <v>0</v>
      </c>
      <c r="U133" s="59">
        <f t="shared" si="28"/>
        <v>0</v>
      </c>
      <c r="V133" s="59">
        <f t="shared" si="28"/>
        <v>0</v>
      </c>
      <c r="W133" s="59">
        <f t="shared" si="28"/>
        <v>0</v>
      </c>
      <c r="X133" s="59">
        <f t="shared" si="28"/>
        <v>0</v>
      </c>
      <c r="Y133" s="59">
        <f t="shared" si="28"/>
        <v>0</v>
      </c>
      <c r="Z133" s="96">
        <f t="shared" si="27"/>
        <v>0</v>
      </c>
      <c r="AA133" s="96">
        <f>IF(C133=A_Stammdaten!$B$12,D_SAV!$O133-D_SAV!$AB133,HLOOKUP(A_Stammdaten!$B$12-1,$AC$4:$AI$150,ROW(C133)-3,FALSE)-$AB133)</f>
        <v>0</v>
      </c>
      <c r="AB133" s="96">
        <f>HLOOKUP(A_Stammdaten!$B$12,$AC$4:$AI$150,ROW(C133)-3,FALSE)</f>
        <v>0</v>
      </c>
      <c r="AC133" s="96">
        <f t="shared" ref="AC133:AC150" si="30">IF(OR($C133=0,$O133=0),0,IF($C133&lt;=AC$4,$O133-$O133/S133*(AC$4-$C133+1),0))</f>
        <v>0</v>
      </c>
      <c r="AD133" s="96">
        <f t="shared" ref="AD133:AD150" si="31">IF(OR($C133=0,$O133=0,T133-(AD$4-$C133)=0),0,IF($C133&lt;AD$4,AC133-AC133/(T133-(AD$4-$C133)),IF($C133=AD$4,$O133-$O133/T133,0)))</f>
        <v>0</v>
      </c>
      <c r="AE133" s="96">
        <f t="shared" ref="AE133:AE150" si="32">IF(OR($C133=0,$O133=0,U133-(AE$4-$C133)=0),0,IF($C133&lt;AE$4,AD133-AD133/(U133-(AE$4-$C133)),IF($C133=AE$4,$O133-$O133/U133,0)))</f>
        <v>0</v>
      </c>
      <c r="AF133" s="96">
        <f t="shared" ref="AF133:AF150" si="33">IF(OR($C133=0,$O133=0,V133-(AF$4-$C133)=0),0,IF($C133&lt;AF$4,AE133-AE133/(V133-(AF$4-$C133)),IF($C133=AF$4,$O133-$O133/V133,0)))</f>
        <v>0</v>
      </c>
      <c r="AG133" s="96">
        <f t="shared" ref="AG133:AG150" si="34">IF(OR($C133=0,$O133=0,W133-(AG$4-$C133)=0),0,IF($C133&lt;AG$4,AF133-AF133/(W133-(AG$4-$C133)),IF($C133=AG$4,$O133-$O133/W133,0)))</f>
        <v>0</v>
      </c>
      <c r="AH133" s="96">
        <f t="shared" ref="AH133:AH150" si="35">IF(OR($C133=0,$O133=0,X133-(AH$4-$C133)=0),0,IF($C133&lt;AH$4,AG133-AG133/(X133-(AH$4-$C133)),IF($C133=AH$4,$O133-$O133/X133,0)))</f>
        <v>0</v>
      </c>
      <c r="AI133" s="96">
        <f t="shared" ref="AI133:AI150" si="36">IF(OR($C133=0,$O133=0,Y133-(AI$4-$C133)=0),0,IF($C133&lt;AI$4,AH133-AH133/(Y133-(AI$4-$C133)),IF($C133=AI$4,$O133-$O133/Y133,0)))</f>
        <v>0</v>
      </c>
    </row>
    <row r="134" spans="1:35" s="35" customFormat="1" x14ac:dyDescent="0.25">
      <c r="A134" s="18"/>
      <c r="B134" s="18"/>
      <c r="C134" s="37"/>
      <c r="D134" s="18"/>
      <c r="E134" s="18"/>
      <c r="F134" s="18"/>
      <c r="G134" s="18"/>
      <c r="H134" s="18"/>
      <c r="I134" s="18"/>
      <c r="J134" s="18"/>
      <c r="K134" s="18"/>
      <c r="L134" s="91">
        <f t="shared" ref="L134:L150" si="37">SUM(D134,E134,G134,H134,J134)-SUM(F134,I134,K134)</f>
        <v>0</v>
      </c>
      <c r="M134" s="18"/>
      <c r="N134" s="18"/>
      <c r="O134" s="91">
        <f t="shared" ref="O134:O150" si="38">L134-M134-N134</f>
        <v>0</v>
      </c>
      <c r="P134" s="18"/>
      <c r="Q134" s="92">
        <f>IF(ISBLANK($B134),0,VLOOKUP($B134,Listen!$A$2:$C$44,2,FALSE))</f>
        <v>0</v>
      </c>
      <c r="R134" s="92">
        <f>IF(ISBLANK($B134),0,VLOOKUP($B134,Listen!$A$2:$C$44,3,FALSE))</f>
        <v>0</v>
      </c>
      <c r="S134" s="59">
        <f t="shared" si="29"/>
        <v>0</v>
      </c>
      <c r="T134" s="59">
        <f t="shared" si="28"/>
        <v>0</v>
      </c>
      <c r="U134" s="59">
        <f t="shared" si="28"/>
        <v>0</v>
      </c>
      <c r="V134" s="59">
        <f t="shared" si="28"/>
        <v>0</v>
      </c>
      <c r="W134" s="59">
        <f t="shared" si="28"/>
        <v>0</v>
      </c>
      <c r="X134" s="59">
        <f t="shared" si="28"/>
        <v>0</v>
      </c>
      <c r="Y134" s="59">
        <f t="shared" si="28"/>
        <v>0</v>
      </c>
      <c r="Z134" s="96">
        <f t="shared" si="27"/>
        <v>0</v>
      </c>
      <c r="AA134" s="96">
        <f>IF(C134=A_Stammdaten!$B$12,D_SAV!$O134-D_SAV!$AB134,HLOOKUP(A_Stammdaten!$B$12-1,$AC$4:$AI$150,ROW(C134)-3,FALSE)-$AB134)</f>
        <v>0</v>
      </c>
      <c r="AB134" s="96">
        <f>HLOOKUP(A_Stammdaten!$B$12,$AC$4:$AI$150,ROW(C134)-3,FALSE)</f>
        <v>0</v>
      </c>
      <c r="AC134" s="96">
        <f t="shared" si="30"/>
        <v>0</v>
      </c>
      <c r="AD134" s="96">
        <f t="shared" si="31"/>
        <v>0</v>
      </c>
      <c r="AE134" s="96">
        <f t="shared" si="32"/>
        <v>0</v>
      </c>
      <c r="AF134" s="96">
        <f t="shared" si="33"/>
        <v>0</v>
      </c>
      <c r="AG134" s="96">
        <f t="shared" si="34"/>
        <v>0</v>
      </c>
      <c r="AH134" s="96">
        <f t="shared" si="35"/>
        <v>0</v>
      </c>
      <c r="AI134" s="96">
        <f t="shared" si="36"/>
        <v>0</v>
      </c>
    </row>
    <row r="135" spans="1:35" s="35" customFormat="1" x14ac:dyDescent="0.25">
      <c r="A135" s="18"/>
      <c r="B135" s="18"/>
      <c r="C135" s="37"/>
      <c r="D135" s="18"/>
      <c r="E135" s="18"/>
      <c r="F135" s="18"/>
      <c r="G135" s="18"/>
      <c r="H135" s="18"/>
      <c r="I135" s="18"/>
      <c r="J135" s="18"/>
      <c r="K135" s="18"/>
      <c r="L135" s="91">
        <f t="shared" si="37"/>
        <v>0</v>
      </c>
      <c r="M135" s="18"/>
      <c r="N135" s="18"/>
      <c r="O135" s="91">
        <f t="shared" si="38"/>
        <v>0</v>
      </c>
      <c r="P135" s="18"/>
      <c r="Q135" s="92">
        <f>IF(ISBLANK($B135),0,VLOOKUP($B135,Listen!$A$2:$C$44,2,FALSE))</f>
        <v>0</v>
      </c>
      <c r="R135" s="92">
        <f>IF(ISBLANK($B135),0,VLOOKUP($B135,Listen!$A$2:$C$44,3,FALSE))</f>
        <v>0</v>
      </c>
      <c r="S135" s="59">
        <f t="shared" si="29"/>
        <v>0</v>
      </c>
      <c r="T135" s="59">
        <f t="shared" si="28"/>
        <v>0</v>
      </c>
      <c r="U135" s="59">
        <f t="shared" si="28"/>
        <v>0</v>
      </c>
      <c r="V135" s="59">
        <f t="shared" si="28"/>
        <v>0</v>
      </c>
      <c r="W135" s="59">
        <f t="shared" si="28"/>
        <v>0</v>
      </c>
      <c r="X135" s="59">
        <f t="shared" si="28"/>
        <v>0</v>
      </c>
      <c r="Y135" s="59">
        <f t="shared" si="28"/>
        <v>0</v>
      </c>
      <c r="Z135" s="96">
        <f t="shared" si="27"/>
        <v>0</v>
      </c>
      <c r="AA135" s="96">
        <f>IF(C135=A_Stammdaten!$B$12,D_SAV!$O135-D_SAV!$AB135,HLOOKUP(A_Stammdaten!$B$12-1,$AC$4:$AI$150,ROW(C135)-3,FALSE)-$AB135)</f>
        <v>0</v>
      </c>
      <c r="AB135" s="96">
        <f>HLOOKUP(A_Stammdaten!$B$12,$AC$4:$AI$150,ROW(C135)-3,FALSE)</f>
        <v>0</v>
      </c>
      <c r="AC135" s="96">
        <f t="shared" si="30"/>
        <v>0</v>
      </c>
      <c r="AD135" s="96">
        <f t="shared" si="31"/>
        <v>0</v>
      </c>
      <c r="AE135" s="96">
        <f t="shared" si="32"/>
        <v>0</v>
      </c>
      <c r="AF135" s="96">
        <f t="shared" si="33"/>
        <v>0</v>
      </c>
      <c r="AG135" s="96">
        <f t="shared" si="34"/>
        <v>0</v>
      </c>
      <c r="AH135" s="96">
        <f t="shared" si="35"/>
        <v>0</v>
      </c>
      <c r="AI135" s="96">
        <f t="shared" si="36"/>
        <v>0</v>
      </c>
    </row>
    <row r="136" spans="1:35" s="35" customFormat="1" x14ac:dyDescent="0.25">
      <c r="A136" s="18"/>
      <c r="B136" s="18"/>
      <c r="C136" s="37"/>
      <c r="D136" s="18"/>
      <c r="E136" s="18"/>
      <c r="F136" s="18"/>
      <c r="G136" s="18"/>
      <c r="H136" s="18"/>
      <c r="I136" s="18"/>
      <c r="J136" s="18"/>
      <c r="K136" s="18"/>
      <c r="L136" s="91">
        <f t="shared" si="37"/>
        <v>0</v>
      </c>
      <c r="M136" s="18"/>
      <c r="N136" s="18"/>
      <c r="O136" s="91">
        <f t="shared" si="38"/>
        <v>0</v>
      </c>
      <c r="P136" s="18"/>
      <c r="Q136" s="92">
        <f>IF(ISBLANK($B136),0,VLOOKUP($B136,Listen!$A$2:$C$44,2,FALSE))</f>
        <v>0</v>
      </c>
      <c r="R136" s="92">
        <f>IF(ISBLANK($B136),0,VLOOKUP($B136,Listen!$A$2:$C$44,3,FALSE))</f>
        <v>0</v>
      </c>
      <c r="S136" s="59">
        <f t="shared" si="29"/>
        <v>0</v>
      </c>
      <c r="T136" s="59">
        <f t="shared" si="28"/>
        <v>0</v>
      </c>
      <c r="U136" s="59">
        <f t="shared" si="28"/>
        <v>0</v>
      </c>
      <c r="V136" s="59">
        <f t="shared" si="28"/>
        <v>0</v>
      </c>
      <c r="W136" s="59">
        <f t="shared" si="28"/>
        <v>0</v>
      </c>
      <c r="X136" s="59">
        <f t="shared" si="28"/>
        <v>0</v>
      </c>
      <c r="Y136" s="59">
        <f t="shared" si="28"/>
        <v>0</v>
      </c>
      <c r="Z136" s="96">
        <f t="shared" si="27"/>
        <v>0</v>
      </c>
      <c r="AA136" s="96">
        <f>IF(C136=A_Stammdaten!$B$12,D_SAV!$O136-D_SAV!$AB136,HLOOKUP(A_Stammdaten!$B$12-1,$AC$4:$AI$150,ROW(C136)-3,FALSE)-$AB136)</f>
        <v>0</v>
      </c>
      <c r="AB136" s="96">
        <f>HLOOKUP(A_Stammdaten!$B$12,$AC$4:$AI$150,ROW(C136)-3,FALSE)</f>
        <v>0</v>
      </c>
      <c r="AC136" s="96">
        <f t="shared" si="30"/>
        <v>0</v>
      </c>
      <c r="AD136" s="96">
        <f t="shared" si="31"/>
        <v>0</v>
      </c>
      <c r="AE136" s="96">
        <f t="shared" si="32"/>
        <v>0</v>
      </c>
      <c r="AF136" s="96">
        <f t="shared" si="33"/>
        <v>0</v>
      </c>
      <c r="AG136" s="96">
        <f t="shared" si="34"/>
        <v>0</v>
      </c>
      <c r="AH136" s="96">
        <f t="shared" si="35"/>
        <v>0</v>
      </c>
      <c r="AI136" s="96">
        <f t="shared" si="36"/>
        <v>0</v>
      </c>
    </row>
    <row r="137" spans="1:35" s="35" customFormat="1" x14ac:dyDescent="0.25">
      <c r="A137" s="18"/>
      <c r="B137" s="18"/>
      <c r="C137" s="37"/>
      <c r="D137" s="18"/>
      <c r="E137" s="18"/>
      <c r="F137" s="18"/>
      <c r="G137" s="18"/>
      <c r="H137" s="18"/>
      <c r="I137" s="18"/>
      <c r="J137" s="18"/>
      <c r="K137" s="18"/>
      <c r="L137" s="91">
        <f t="shared" si="37"/>
        <v>0</v>
      </c>
      <c r="M137" s="18"/>
      <c r="N137" s="18"/>
      <c r="O137" s="91">
        <f t="shared" si="38"/>
        <v>0</v>
      </c>
      <c r="P137" s="18"/>
      <c r="Q137" s="92">
        <f>IF(ISBLANK($B137),0,VLOOKUP($B137,Listen!$A$2:$C$44,2,FALSE))</f>
        <v>0</v>
      </c>
      <c r="R137" s="92">
        <f>IF(ISBLANK($B137),0,VLOOKUP($B137,Listen!$A$2:$C$44,3,FALSE))</f>
        <v>0</v>
      </c>
      <c r="S137" s="59">
        <f t="shared" si="29"/>
        <v>0</v>
      </c>
      <c r="T137" s="59">
        <f t="shared" si="28"/>
        <v>0</v>
      </c>
      <c r="U137" s="59">
        <f t="shared" si="28"/>
        <v>0</v>
      </c>
      <c r="V137" s="59">
        <f t="shared" si="28"/>
        <v>0</v>
      </c>
      <c r="W137" s="59">
        <f t="shared" si="28"/>
        <v>0</v>
      </c>
      <c r="X137" s="59">
        <f t="shared" si="28"/>
        <v>0</v>
      </c>
      <c r="Y137" s="59">
        <f t="shared" si="28"/>
        <v>0</v>
      </c>
      <c r="Z137" s="96">
        <f t="shared" si="27"/>
        <v>0</v>
      </c>
      <c r="AA137" s="96">
        <f>IF(C137=A_Stammdaten!$B$12,D_SAV!$O137-D_SAV!$AB137,HLOOKUP(A_Stammdaten!$B$12-1,$AC$4:$AI$150,ROW(C137)-3,FALSE)-$AB137)</f>
        <v>0</v>
      </c>
      <c r="AB137" s="96">
        <f>HLOOKUP(A_Stammdaten!$B$12,$AC$4:$AI$150,ROW(C137)-3,FALSE)</f>
        <v>0</v>
      </c>
      <c r="AC137" s="96">
        <f t="shared" si="30"/>
        <v>0</v>
      </c>
      <c r="AD137" s="96">
        <f t="shared" si="31"/>
        <v>0</v>
      </c>
      <c r="AE137" s="96">
        <f t="shared" si="32"/>
        <v>0</v>
      </c>
      <c r="AF137" s="96">
        <f t="shared" si="33"/>
        <v>0</v>
      </c>
      <c r="AG137" s="96">
        <f t="shared" si="34"/>
        <v>0</v>
      </c>
      <c r="AH137" s="96">
        <f t="shared" si="35"/>
        <v>0</v>
      </c>
      <c r="AI137" s="96">
        <f t="shared" si="36"/>
        <v>0</v>
      </c>
    </row>
    <row r="138" spans="1:35" s="35" customFormat="1" x14ac:dyDescent="0.25">
      <c r="A138" s="18"/>
      <c r="B138" s="18"/>
      <c r="C138" s="37"/>
      <c r="D138" s="18"/>
      <c r="E138" s="18"/>
      <c r="F138" s="18"/>
      <c r="G138" s="18"/>
      <c r="H138" s="18"/>
      <c r="I138" s="18"/>
      <c r="J138" s="18"/>
      <c r="K138" s="18"/>
      <c r="L138" s="91">
        <f t="shared" si="37"/>
        <v>0</v>
      </c>
      <c r="M138" s="18"/>
      <c r="N138" s="18"/>
      <c r="O138" s="91">
        <f t="shared" si="38"/>
        <v>0</v>
      </c>
      <c r="P138" s="18"/>
      <c r="Q138" s="92">
        <f>IF(ISBLANK($B138),0,VLOOKUP($B138,Listen!$A$2:$C$44,2,FALSE))</f>
        <v>0</v>
      </c>
      <c r="R138" s="92">
        <f>IF(ISBLANK($B138),0,VLOOKUP($B138,Listen!$A$2:$C$44,3,FALSE))</f>
        <v>0</v>
      </c>
      <c r="S138" s="59">
        <f t="shared" si="29"/>
        <v>0</v>
      </c>
      <c r="T138" s="59">
        <f t="shared" si="28"/>
        <v>0</v>
      </c>
      <c r="U138" s="59">
        <f t="shared" si="28"/>
        <v>0</v>
      </c>
      <c r="V138" s="59">
        <f t="shared" si="28"/>
        <v>0</v>
      </c>
      <c r="W138" s="59">
        <f t="shared" si="28"/>
        <v>0</v>
      </c>
      <c r="X138" s="59">
        <f t="shared" si="28"/>
        <v>0</v>
      </c>
      <c r="Y138" s="59">
        <f t="shared" si="28"/>
        <v>0</v>
      </c>
      <c r="Z138" s="96">
        <f t="shared" si="27"/>
        <v>0</v>
      </c>
      <c r="AA138" s="96">
        <f>IF(C138=A_Stammdaten!$B$12,D_SAV!$O138-D_SAV!$AB138,HLOOKUP(A_Stammdaten!$B$12-1,$AC$4:$AI$150,ROW(C138)-3,FALSE)-$AB138)</f>
        <v>0</v>
      </c>
      <c r="AB138" s="96">
        <f>HLOOKUP(A_Stammdaten!$B$12,$AC$4:$AI$150,ROW(C138)-3,FALSE)</f>
        <v>0</v>
      </c>
      <c r="AC138" s="96">
        <f t="shared" si="30"/>
        <v>0</v>
      </c>
      <c r="AD138" s="96">
        <f t="shared" si="31"/>
        <v>0</v>
      </c>
      <c r="AE138" s="96">
        <f t="shared" si="32"/>
        <v>0</v>
      </c>
      <c r="AF138" s="96">
        <f t="shared" si="33"/>
        <v>0</v>
      </c>
      <c r="AG138" s="96">
        <f t="shared" si="34"/>
        <v>0</v>
      </c>
      <c r="AH138" s="96">
        <f t="shared" si="35"/>
        <v>0</v>
      </c>
      <c r="AI138" s="96">
        <f t="shared" si="36"/>
        <v>0</v>
      </c>
    </row>
    <row r="139" spans="1:35" s="35" customFormat="1" x14ac:dyDescent="0.25">
      <c r="A139" s="18"/>
      <c r="B139" s="18"/>
      <c r="C139" s="37"/>
      <c r="D139" s="18"/>
      <c r="E139" s="18"/>
      <c r="F139" s="18"/>
      <c r="G139" s="18"/>
      <c r="H139" s="18"/>
      <c r="I139" s="18"/>
      <c r="J139" s="18"/>
      <c r="K139" s="18"/>
      <c r="L139" s="91">
        <f t="shared" si="37"/>
        <v>0</v>
      </c>
      <c r="M139" s="18"/>
      <c r="N139" s="18"/>
      <c r="O139" s="91">
        <f t="shared" si="38"/>
        <v>0</v>
      </c>
      <c r="P139" s="18"/>
      <c r="Q139" s="92">
        <f>IF(ISBLANK($B139),0,VLOOKUP($B139,Listen!$A$2:$C$44,2,FALSE))</f>
        <v>0</v>
      </c>
      <c r="R139" s="92">
        <f>IF(ISBLANK($B139),0,VLOOKUP($B139,Listen!$A$2:$C$44,3,FALSE))</f>
        <v>0</v>
      </c>
      <c r="S139" s="59">
        <f t="shared" si="29"/>
        <v>0</v>
      </c>
      <c r="T139" s="59">
        <f t="shared" si="28"/>
        <v>0</v>
      </c>
      <c r="U139" s="59">
        <f t="shared" si="28"/>
        <v>0</v>
      </c>
      <c r="V139" s="59">
        <f t="shared" si="28"/>
        <v>0</v>
      </c>
      <c r="W139" s="59">
        <f t="shared" si="28"/>
        <v>0</v>
      </c>
      <c r="X139" s="59">
        <f t="shared" si="28"/>
        <v>0</v>
      </c>
      <c r="Y139" s="59">
        <f t="shared" si="28"/>
        <v>0</v>
      </c>
      <c r="Z139" s="96">
        <f t="shared" si="27"/>
        <v>0</v>
      </c>
      <c r="AA139" s="96">
        <f>IF(C139=A_Stammdaten!$B$12,D_SAV!$O139-D_SAV!$AB139,HLOOKUP(A_Stammdaten!$B$12-1,$AC$4:$AI$150,ROW(C139)-3,FALSE)-$AB139)</f>
        <v>0</v>
      </c>
      <c r="AB139" s="96">
        <f>HLOOKUP(A_Stammdaten!$B$12,$AC$4:$AI$150,ROW(C139)-3,FALSE)</f>
        <v>0</v>
      </c>
      <c r="AC139" s="96">
        <f t="shared" si="30"/>
        <v>0</v>
      </c>
      <c r="AD139" s="96">
        <f t="shared" si="31"/>
        <v>0</v>
      </c>
      <c r="AE139" s="96">
        <f t="shared" si="32"/>
        <v>0</v>
      </c>
      <c r="AF139" s="96">
        <f t="shared" si="33"/>
        <v>0</v>
      </c>
      <c r="AG139" s="96">
        <f t="shared" si="34"/>
        <v>0</v>
      </c>
      <c r="AH139" s="96">
        <f t="shared" si="35"/>
        <v>0</v>
      </c>
      <c r="AI139" s="96">
        <f t="shared" si="36"/>
        <v>0</v>
      </c>
    </row>
    <row r="140" spans="1:35" s="35" customFormat="1" x14ac:dyDescent="0.25">
      <c r="A140" s="18"/>
      <c r="B140" s="18"/>
      <c r="C140" s="37"/>
      <c r="D140" s="18"/>
      <c r="E140" s="18"/>
      <c r="F140" s="18"/>
      <c r="G140" s="18"/>
      <c r="H140" s="18"/>
      <c r="I140" s="18"/>
      <c r="J140" s="18"/>
      <c r="K140" s="18"/>
      <c r="L140" s="91">
        <f t="shared" si="37"/>
        <v>0</v>
      </c>
      <c r="M140" s="18"/>
      <c r="N140" s="18"/>
      <c r="O140" s="91">
        <f t="shared" si="38"/>
        <v>0</v>
      </c>
      <c r="P140" s="18"/>
      <c r="Q140" s="92">
        <f>IF(ISBLANK($B140),0,VLOOKUP($B140,Listen!$A$2:$C$44,2,FALSE))</f>
        <v>0</v>
      </c>
      <c r="R140" s="92">
        <f>IF(ISBLANK($B140),0,VLOOKUP($B140,Listen!$A$2:$C$44,3,FALSE))</f>
        <v>0</v>
      </c>
      <c r="S140" s="59">
        <f t="shared" si="29"/>
        <v>0</v>
      </c>
      <c r="T140" s="59">
        <f t="shared" si="28"/>
        <v>0</v>
      </c>
      <c r="U140" s="59">
        <f t="shared" si="28"/>
        <v>0</v>
      </c>
      <c r="V140" s="59">
        <f t="shared" si="28"/>
        <v>0</v>
      </c>
      <c r="W140" s="59">
        <f t="shared" si="28"/>
        <v>0</v>
      </c>
      <c r="X140" s="59">
        <f t="shared" si="28"/>
        <v>0</v>
      </c>
      <c r="Y140" s="59">
        <f t="shared" si="28"/>
        <v>0</v>
      </c>
      <c r="Z140" s="96">
        <f t="shared" si="27"/>
        <v>0</v>
      </c>
      <c r="AA140" s="96">
        <f>IF(C140=A_Stammdaten!$B$12,D_SAV!$O140-D_SAV!$AB140,HLOOKUP(A_Stammdaten!$B$12-1,$AC$4:$AI$150,ROW(C140)-3,FALSE)-$AB140)</f>
        <v>0</v>
      </c>
      <c r="AB140" s="96">
        <f>HLOOKUP(A_Stammdaten!$B$12,$AC$4:$AI$150,ROW(C140)-3,FALSE)</f>
        <v>0</v>
      </c>
      <c r="AC140" s="96">
        <f t="shared" si="30"/>
        <v>0</v>
      </c>
      <c r="AD140" s="96">
        <f t="shared" si="31"/>
        <v>0</v>
      </c>
      <c r="AE140" s="96">
        <f t="shared" si="32"/>
        <v>0</v>
      </c>
      <c r="AF140" s="96">
        <f t="shared" si="33"/>
        <v>0</v>
      </c>
      <c r="AG140" s="96">
        <f t="shared" si="34"/>
        <v>0</v>
      </c>
      <c r="AH140" s="96">
        <f t="shared" si="35"/>
        <v>0</v>
      </c>
      <c r="AI140" s="96">
        <f t="shared" si="36"/>
        <v>0</v>
      </c>
    </row>
    <row r="141" spans="1:35" s="35" customFormat="1" x14ac:dyDescent="0.25">
      <c r="A141" s="18"/>
      <c r="B141" s="18"/>
      <c r="C141" s="37"/>
      <c r="D141" s="18"/>
      <c r="E141" s="18"/>
      <c r="F141" s="18"/>
      <c r="G141" s="18"/>
      <c r="H141" s="18"/>
      <c r="I141" s="18"/>
      <c r="J141" s="18"/>
      <c r="K141" s="18"/>
      <c r="L141" s="91">
        <f t="shared" si="37"/>
        <v>0</v>
      </c>
      <c r="M141" s="18"/>
      <c r="N141" s="18"/>
      <c r="O141" s="91">
        <f t="shared" si="38"/>
        <v>0</v>
      </c>
      <c r="P141" s="18"/>
      <c r="Q141" s="92">
        <f>IF(ISBLANK($B141),0,VLOOKUP($B141,Listen!$A$2:$C$44,2,FALSE))</f>
        <v>0</v>
      </c>
      <c r="R141" s="92">
        <f>IF(ISBLANK($B141),0,VLOOKUP($B141,Listen!$A$2:$C$44,3,FALSE))</f>
        <v>0</v>
      </c>
      <c r="S141" s="59">
        <f t="shared" si="29"/>
        <v>0</v>
      </c>
      <c r="T141" s="59">
        <f t="shared" si="28"/>
        <v>0</v>
      </c>
      <c r="U141" s="59">
        <f t="shared" si="28"/>
        <v>0</v>
      </c>
      <c r="V141" s="59">
        <f t="shared" si="28"/>
        <v>0</v>
      </c>
      <c r="W141" s="59">
        <f t="shared" si="28"/>
        <v>0</v>
      </c>
      <c r="X141" s="59">
        <f t="shared" si="28"/>
        <v>0</v>
      </c>
      <c r="Y141" s="59">
        <f t="shared" si="28"/>
        <v>0</v>
      </c>
      <c r="Z141" s="96">
        <f t="shared" si="27"/>
        <v>0</v>
      </c>
      <c r="AA141" s="96">
        <f>IF(C141=A_Stammdaten!$B$12,D_SAV!$O141-D_SAV!$AB141,HLOOKUP(A_Stammdaten!$B$12-1,$AC$4:$AI$150,ROW(C141)-3,FALSE)-$AB141)</f>
        <v>0</v>
      </c>
      <c r="AB141" s="96">
        <f>HLOOKUP(A_Stammdaten!$B$12,$AC$4:$AI$150,ROW(C141)-3,FALSE)</f>
        <v>0</v>
      </c>
      <c r="AC141" s="96">
        <f t="shared" si="30"/>
        <v>0</v>
      </c>
      <c r="AD141" s="96">
        <f t="shared" si="31"/>
        <v>0</v>
      </c>
      <c r="AE141" s="96">
        <f t="shared" si="32"/>
        <v>0</v>
      </c>
      <c r="AF141" s="96">
        <f t="shared" si="33"/>
        <v>0</v>
      </c>
      <c r="AG141" s="96">
        <f t="shared" si="34"/>
        <v>0</v>
      </c>
      <c r="AH141" s="96">
        <f t="shared" si="35"/>
        <v>0</v>
      </c>
      <c r="AI141" s="96">
        <f t="shared" si="36"/>
        <v>0</v>
      </c>
    </row>
    <row r="142" spans="1:35" s="35" customFormat="1" x14ac:dyDescent="0.25">
      <c r="A142" s="18"/>
      <c r="B142" s="18"/>
      <c r="C142" s="37"/>
      <c r="D142" s="18"/>
      <c r="E142" s="18"/>
      <c r="F142" s="18"/>
      <c r="G142" s="18"/>
      <c r="H142" s="18"/>
      <c r="I142" s="18"/>
      <c r="J142" s="18"/>
      <c r="K142" s="18"/>
      <c r="L142" s="91">
        <f t="shared" si="37"/>
        <v>0</v>
      </c>
      <c r="M142" s="18"/>
      <c r="N142" s="18"/>
      <c r="O142" s="91">
        <f t="shared" si="38"/>
        <v>0</v>
      </c>
      <c r="P142" s="18"/>
      <c r="Q142" s="92">
        <f>IF(ISBLANK($B142),0,VLOOKUP($B142,Listen!$A$2:$C$44,2,FALSE))</f>
        <v>0</v>
      </c>
      <c r="R142" s="92">
        <f>IF(ISBLANK($B142),0,VLOOKUP($B142,Listen!$A$2:$C$44,3,FALSE))</f>
        <v>0</v>
      </c>
      <c r="S142" s="59">
        <f t="shared" si="29"/>
        <v>0</v>
      </c>
      <c r="T142" s="59">
        <f t="shared" si="28"/>
        <v>0</v>
      </c>
      <c r="U142" s="59">
        <f t="shared" si="28"/>
        <v>0</v>
      </c>
      <c r="V142" s="59">
        <f t="shared" si="28"/>
        <v>0</v>
      </c>
      <c r="W142" s="59">
        <f t="shared" si="28"/>
        <v>0</v>
      </c>
      <c r="X142" s="59">
        <f t="shared" si="28"/>
        <v>0</v>
      </c>
      <c r="Y142" s="59">
        <f t="shared" si="28"/>
        <v>0</v>
      </c>
      <c r="Z142" s="96">
        <f t="shared" si="27"/>
        <v>0</v>
      </c>
      <c r="AA142" s="96">
        <f>IF(C142=A_Stammdaten!$B$12,D_SAV!$O142-D_SAV!$AB142,HLOOKUP(A_Stammdaten!$B$12-1,$AC$4:$AI$150,ROW(C142)-3,FALSE)-$AB142)</f>
        <v>0</v>
      </c>
      <c r="AB142" s="96">
        <f>HLOOKUP(A_Stammdaten!$B$12,$AC$4:$AI$150,ROW(C142)-3,FALSE)</f>
        <v>0</v>
      </c>
      <c r="AC142" s="96">
        <f t="shared" si="30"/>
        <v>0</v>
      </c>
      <c r="AD142" s="96">
        <f t="shared" si="31"/>
        <v>0</v>
      </c>
      <c r="AE142" s="96">
        <f t="shared" si="32"/>
        <v>0</v>
      </c>
      <c r="AF142" s="96">
        <f t="shared" si="33"/>
        <v>0</v>
      </c>
      <c r="AG142" s="96">
        <f t="shared" si="34"/>
        <v>0</v>
      </c>
      <c r="AH142" s="96">
        <f t="shared" si="35"/>
        <v>0</v>
      </c>
      <c r="AI142" s="96">
        <f t="shared" si="36"/>
        <v>0</v>
      </c>
    </row>
    <row r="143" spans="1:35" s="35" customFormat="1" x14ac:dyDescent="0.25">
      <c r="A143" s="18"/>
      <c r="B143" s="18"/>
      <c r="C143" s="37"/>
      <c r="D143" s="18"/>
      <c r="E143" s="18"/>
      <c r="F143" s="18"/>
      <c r="G143" s="18"/>
      <c r="H143" s="18"/>
      <c r="I143" s="18"/>
      <c r="J143" s="18"/>
      <c r="K143" s="18"/>
      <c r="L143" s="91">
        <f t="shared" si="37"/>
        <v>0</v>
      </c>
      <c r="M143" s="18"/>
      <c r="N143" s="18"/>
      <c r="O143" s="91">
        <f t="shared" si="38"/>
        <v>0</v>
      </c>
      <c r="P143" s="18"/>
      <c r="Q143" s="92">
        <f>IF(ISBLANK($B143),0,VLOOKUP($B143,Listen!$A$2:$C$44,2,FALSE))</f>
        <v>0</v>
      </c>
      <c r="R143" s="92">
        <f>IF(ISBLANK($B143),0,VLOOKUP($B143,Listen!$A$2:$C$44,3,FALSE))</f>
        <v>0</v>
      </c>
      <c r="S143" s="59">
        <f t="shared" si="29"/>
        <v>0</v>
      </c>
      <c r="T143" s="59">
        <f t="shared" si="28"/>
        <v>0</v>
      </c>
      <c r="U143" s="59">
        <f t="shared" si="28"/>
        <v>0</v>
      </c>
      <c r="V143" s="59">
        <f t="shared" si="28"/>
        <v>0</v>
      </c>
      <c r="W143" s="59">
        <f t="shared" si="28"/>
        <v>0</v>
      </c>
      <c r="X143" s="59">
        <f t="shared" si="28"/>
        <v>0</v>
      </c>
      <c r="Y143" s="59">
        <f t="shared" si="28"/>
        <v>0</v>
      </c>
      <c r="Z143" s="96">
        <f t="shared" si="27"/>
        <v>0</v>
      </c>
      <c r="AA143" s="96">
        <f>IF(C143=A_Stammdaten!$B$12,D_SAV!$O143-D_SAV!$AB143,HLOOKUP(A_Stammdaten!$B$12-1,$AC$4:$AI$150,ROW(C143)-3,FALSE)-$AB143)</f>
        <v>0</v>
      </c>
      <c r="AB143" s="96">
        <f>HLOOKUP(A_Stammdaten!$B$12,$AC$4:$AI$150,ROW(C143)-3,FALSE)</f>
        <v>0</v>
      </c>
      <c r="AC143" s="96">
        <f t="shared" si="30"/>
        <v>0</v>
      </c>
      <c r="AD143" s="96">
        <f t="shared" si="31"/>
        <v>0</v>
      </c>
      <c r="AE143" s="96">
        <f t="shared" si="32"/>
        <v>0</v>
      </c>
      <c r="AF143" s="96">
        <f t="shared" si="33"/>
        <v>0</v>
      </c>
      <c r="AG143" s="96">
        <f t="shared" si="34"/>
        <v>0</v>
      </c>
      <c r="AH143" s="96">
        <f t="shared" si="35"/>
        <v>0</v>
      </c>
      <c r="AI143" s="96">
        <f t="shared" si="36"/>
        <v>0</v>
      </c>
    </row>
    <row r="144" spans="1:35" s="35" customFormat="1" x14ac:dyDescent="0.25">
      <c r="A144" s="18"/>
      <c r="B144" s="18"/>
      <c r="C144" s="37"/>
      <c r="D144" s="18"/>
      <c r="E144" s="18"/>
      <c r="F144" s="18"/>
      <c r="G144" s="18"/>
      <c r="H144" s="18"/>
      <c r="I144" s="18"/>
      <c r="J144" s="18"/>
      <c r="K144" s="18"/>
      <c r="L144" s="91">
        <f t="shared" si="37"/>
        <v>0</v>
      </c>
      <c r="M144" s="18"/>
      <c r="N144" s="18"/>
      <c r="O144" s="91">
        <f t="shared" si="38"/>
        <v>0</v>
      </c>
      <c r="P144" s="18"/>
      <c r="Q144" s="92">
        <f>IF(ISBLANK($B144),0,VLOOKUP($B144,Listen!$A$2:$C$44,2,FALSE))</f>
        <v>0</v>
      </c>
      <c r="R144" s="92">
        <f>IF(ISBLANK($B144),0,VLOOKUP($B144,Listen!$A$2:$C$44,3,FALSE))</f>
        <v>0</v>
      </c>
      <c r="S144" s="59">
        <f t="shared" si="29"/>
        <v>0</v>
      </c>
      <c r="T144" s="59">
        <f t="shared" si="28"/>
        <v>0</v>
      </c>
      <c r="U144" s="59">
        <f t="shared" si="28"/>
        <v>0</v>
      </c>
      <c r="V144" s="59">
        <f t="shared" si="28"/>
        <v>0</v>
      </c>
      <c r="W144" s="59">
        <f t="shared" si="28"/>
        <v>0</v>
      </c>
      <c r="X144" s="59">
        <f t="shared" si="28"/>
        <v>0</v>
      </c>
      <c r="Y144" s="59">
        <f t="shared" si="28"/>
        <v>0</v>
      </c>
      <c r="Z144" s="96">
        <f t="shared" si="27"/>
        <v>0</v>
      </c>
      <c r="AA144" s="96">
        <f>IF(C144=A_Stammdaten!$B$12,D_SAV!$O144-D_SAV!$AB144,HLOOKUP(A_Stammdaten!$B$12-1,$AC$4:$AI$150,ROW(C144)-3,FALSE)-$AB144)</f>
        <v>0</v>
      </c>
      <c r="AB144" s="96">
        <f>HLOOKUP(A_Stammdaten!$B$12,$AC$4:$AI$150,ROW(C144)-3,FALSE)</f>
        <v>0</v>
      </c>
      <c r="AC144" s="96">
        <f t="shared" si="30"/>
        <v>0</v>
      </c>
      <c r="AD144" s="96">
        <f t="shared" si="31"/>
        <v>0</v>
      </c>
      <c r="AE144" s="96">
        <f t="shared" si="32"/>
        <v>0</v>
      </c>
      <c r="AF144" s="96">
        <f t="shared" si="33"/>
        <v>0</v>
      </c>
      <c r="AG144" s="96">
        <f t="shared" si="34"/>
        <v>0</v>
      </c>
      <c r="AH144" s="96">
        <f t="shared" si="35"/>
        <v>0</v>
      </c>
      <c r="AI144" s="96">
        <f t="shared" si="36"/>
        <v>0</v>
      </c>
    </row>
    <row r="145" spans="1:35" s="35" customFormat="1" x14ac:dyDescent="0.25">
      <c r="A145" s="18"/>
      <c r="B145" s="18"/>
      <c r="C145" s="37"/>
      <c r="D145" s="18"/>
      <c r="E145" s="18"/>
      <c r="F145" s="18"/>
      <c r="G145" s="18"/>
      <c r="H145" s="18"/>
      <c r="I145" s="18"/>
      <c r="J145" s="18"/>
      <c r="K145" s="18"/>
      <c r="L145" s="91">
        <f t="shared" si="37"/>
        <v>0</v>
      </c>
      <c r="M145" s="18"/>
      <c r="N145" s="18"/>
      <c r="O145" s="91">
        <f t="shared" si="38"/>
        <v>0</v>
      </c>
      <c r="P145" s="18"/>
      <c r="Q145" s="92">
        <f>IF(ISBLANK($B145),0,VLOOKUP($B145,Listen!$A$2:$C$44,2,FALSE))</f>
        <v>0</v>
      </c>
      <c r="R145" s="92">
        <f>IF(ISBLANK($B145),0,VLOOKUP($B145,Listen!$A$2:$C$44,3,FALSE))</f>
        <v>0</v>
      </c>
      <c r="S145" s="59">
        <f t="shared" si="29"/>
        <v>0</v>
      </c>
      <c r="T145" s="59">
        <f t="shared" si="28"/>
        <v>0</v>
      </c>
      <c r="U145" s="59">
        <f t="shared" si="28"/>
        <v>0</v>
      </c>
      <c r="V145" s="59">
        <f t="shared" si="28"/>
        <v>0</v>
      </c>
      <c r="W145" s="59">
        <f t="shared" si="28"/>
        <v>0</v>
      </c>
      <c r="X145" s="59">
        <f t="shared" si="28"/>
        <v>0</v>
      </c>
      <c r="Y145" s="59">
        <f t="shared" si="28"/>
        <v>0</v>
      </c>
      <c r="Z145" s="96">
        <f t="shared" si="27"/>
        <v>0</v>
      </c>
      <c r="AA145" s="96">
        <f>IF(C145=A_Stammdaten!$B$12,D_SAV!$O145-D_SAV!$AB145,HLOOKUP(A_Stammdaten!$B$12-1,$AC$4:$AI$150,ROW(C145)-3,FALSE)-$AB145)</f>
        <v>0</v>
      </c>
      <c r="AB145" s="96">
        <f>HLOOKUP(A_Stammdaten!$B$12,$AC$4:$AI$150,ROW(C145)-3,FALSE)</f>
        <v>0</v>
      </c>
      <c r="AC145" s="96">
        <f t="shared" si="30"/>
        <v>0</v>
      </c>
      <c r="AD145" s="96">
        <f t="shared" si="31"/>
        <v>0</v>
      </c>
      <c r="AE145" s="96">
        <f t="shared" si="32"/>
        <v>0</v>
      </c>
      <c r="AF145" s="96">
        <f t="shared" si="33"/>
        <v>0</v>
      </c>
      <c r="AG145" s="96">
        <f t="shared" si="34"/>
        <v>0</v>
      </c>
      <c r="AH145" s="96">
        <f t="shared" si="35"/>
        <v>0</v>
      </c>
      <c r="AI145" s="96">
        <f t="shared" si="36"/>
        <v>0</v>
      </c>
    </row>
    <row r="146" spans="1:35" s="35" customFormat="1" x14ac:dyDescent="0.25">
      <c r="A146" s="18"/>
      <c r="B146" s="18"/>
      <c r="C146" s="37"/>
      <c r="D146" s="18"/>
      <c r="E146" s="18"/>
      <c r="F146" s="18"/>
      <c r="G146" s="18"/>
      <c r="H146" s="18"/>
      <c r="I146" s="18"/>
      <c r="J146" s="18"/>
      <c r="K146" s="18"/>
      <c r="L146" s="91">
        <f t="shared" si="37"/>
        <v>0</v>
      </c>
      <c r="M146" s="18"/>
      <c r="N146" s="18"/>
      <c r="O146" s="91">
        <f t="shared" si="38"/>
        <v>0</v>
      </c>
      <c r="P146" s="18"/>
      <c r="Q146" s="92">
        <f>IF(ISBLANK($B146),0,VLOOKUP($B146,Listen!$A$2:$C$44,2,FALSE))</f>
        <v>0</v>
      </c>
      <c r="R146" s="92">
        <f>IF(ISBLANK($B146),0,VLOOKUP($B146,Listen!$A$2:$C$44,3,FALSE))</f>
        <v>0</v>
      </c>
      <c r="S146" s="59">
        <f t="shared" si="29"/>
        <v>0</v>
      </c>
      <c r="T146" s="59">
        <f t="shared" si="28"/>
        <v>0</v>
      </c>
      <c r="U146" s="59">
        <f t="shared" si="28"/>
        <v>0</v>
      </c>
      <c r="V146" s="59">
        <f t="shared" si="28"/>
        <v>0</v>
      </c>
      <c r="W146" s="59">
        <f t="shared" si="28"/>
        <v>0</v>
      </c>
      <c r="X146" s="59">
        <f t="shared" si="28"/>
        <v>0</v>
      </c>
      <c r="Y146" s="59">
        <f t="shared" si="28"/>
        <v>0</v>
      </c>
      <c r="Z146" s="96">
        <f t="shared" si="27"/>
        <v>0</v>
      </c>
      <c r="AA146" s="96">
        <f>IF(C146=A_Stammdaten!$B$12,D_SAV!$O146-D_SAV!$AB146,HLOOKUP(A_Stammdaten!$B$12-1,$AC$4:$AI$150,ROW(C146)-3,FALSE)-$AB146)</f>
        <v>0</v>
      </c>
      <c r="AB146" s="96">
        <f>HLOOKUP(A_Stammdaten!$B$12,$AC$4:$AI$150,ROW(C146)-3,FALSE)</f>
        <v>0</v>
      </c>
      <c r="AC146" s="96">
        <f t="shared" si="30"/>
        <v>0</v>
      </c>
      <c r="AD146" s="96">
        <f t="shared" si="31"/>
        <v>0</v>
      </c>
      <c r="AE146" s="96">
        <f t="shared" si="32"/>
        <v>0</v>
      </c>
      <c r="AF146" s="96">
        <f t="shared" si="33"/>
        <v>0</v>
      </c>
      <c r="AG146" s="96">
        <f t="shared" si="34"/>
        <v>0</v>
      </c>
      <c r="AH146" s="96">
        <f t="shared" si="35"/>
        <v>0</v>
      </c>
      <c r="AI146" s="96">
        <f t="shared" si="36"/>
        <v>0</v>
      </c>
    </row>
    <row r="147" spans="1:35" s="35" customFormat="1" x14ac:dyDescent="0.25">
      <c r="A147" s="18"/>
      <c r="B147" s="18"/>
      <c r="C147" s="37"/>
      <c r="D147" s="18"/>
      <c r="E147" s="18"/>
      <c r="F147" s="18"/>
      <c r="G147" s="18"/>
      <c r="H147" s="18"/>
      <c r="I147" s="18"/>
      <c r="J147" s="18"/>
      <c r="K147" s="18"/>
      <c r="L147" s="91">
        <f t="shared" si="37"/>
        <v>0</v>
      </c>
      <c r="M147" s="18"/>
      <c r="N147" s="18"/>
      <c r="O147" s="91">
        <f t="shared" si="38"/>
        <v>0</v>
      </c>
      <c r="P147" s="18"/>
      <c r="Q147" s="92">
        <f>IF(ISBLANK($B147),0,VLOOKUP($B147,Listen!$A$2:$C$44,2,FALSE))</f>
        <v>0</v>
      </c>
      <c r="R147" s="92">
        <f>IF(ISBLANK($B147),0,VLOOKUP($B147,Listen!$A$2:$C$44,3,FALSE))</f>
        <v>0</v>
      </c>
      <c r="S147" s="59">
        <f t="shared" si="29"/>
        <v>0</v>
      </c>
      <c r="T147" s="59">
        <f t="shared" si="28"/>
        <v>0</v>
      </c>
      <c r="U147" s="59">
        <f t="shared" si="28"/>
        <v>0</v>
      </c>
      <c r="V147" s="59">
        <f t="shared" si="28"/>
        <v>0</v>
      </c>
      <c r="W147" s="59">
        <f t="shared" si="28"/>
        <v>0</v>
      </c>
      <c r="X147" s="59">
        <f t="shared" si="28"/>
        <v>0</v>
      </c>
      <c r="Y147" s="59">
        <f t="shared" si="28"/>
        <v>0</v>
      </c>
      <c r="Z147" s="96">
        <f t="shared" si="27"/>
        <v>0</v>
      </c>
      <c r="AA147" s="96">
        <f>IF(C147=A_Stammdaten!$B$12,D_SAV!$O147-D_SAV!$AB147,HLOOKUP(A_Stammdaten!$B$12-1,$AC$4:$AI$150,ROW(C147)-3,FALSE)-$AB147)</f>
        <v>0</v>
      </c>
      <c r="AB147" s="96">
        <f>HLOOKUP(A_Stammdaten!$B$12,$AC$4:$AI$150,ROW(C147)-3,FALSE)</f>
        <v>0</v>
      </c>
      <c r="AC147" s="96">
        <f t="shared" si="30"/>
        <v>0</v>
      </c>
      <c r="AD147" s="96">
        <f t="shared" si="31"/>
        <v>0</v>
      </c>
      <c r="AE147" s="96">
        <f t="shared" si="32"/>
        <v>0</v>
      </c>
      <c r="AF147" s="96">
        <f t="shared" si="33"/>
        <v>0</v>
      </c>
      <c r="AG147" s="96">
        <f t="shared" si="34"/>
        <v>0</v>
      </c>
      <c r="AH147" s="96">
        <f t="shared" si="35"/>
        <v>0</v>
      </c>
      <c r="AI147" s="96">
        <f t="shared" si="36"/>
        <v>0</v>
      </c>
    </row>
    <row r="148" spans="1:35" s="35" customFormat="1" x14ac:dyDescent="0.25">
      <c r="A148" s="18"/>
      <c r="B148" s="18"/>
      <c r="C148" s="37"/>
      <c r="D148" s="18"/>
      <c r="E148" s="18"/>
      <c r="F148" s="18"/>
      <c r="G148" s="18"/>
      <c r="H148" s="18"/>
      <c r="I148" s="18"/>
      <c r="J148" s="18"/>
      <c r="K148" s="18"/>
      <c r="L148" s="91">
        <f t="shared" si="37"/>
        <v>0</v>
      </c>
      <c r="M148" s="18"/>
      <c r="N148" s="18"/>
      <c r="O148" s="91">
        <f t="shared" si="38"/>
        <v>0</v>
      </c>
      <c r="P148" s="18"/>
      <c r="Q148" s="92">
        <f>IF(ISBLANK($B148),0,VLOOKUP($B148,Listen!$A$2:$C$44,2,FALSE))</f>
        <v>0</v>
      </c>
      <c r="R148" s="92">
        <f>IF(ISBLANK($B148),0,VLOOKUP($B148,Listen!$A$2:$C$44,3,FALSE))</f>
        <v>0</v>
      </c>
      <c r="S148" s="59">
        <f t="shared" si="29"/>
        <v>0</v>
      </c>
      <c r="T148" s="59">
        <f t="shared" si="28"/>
        <v>0</v>
      </c>
      <c r="U148" s="59">
        <f t="shared" si="28"/>
        <v>0</v>
      </c>
      <c r="V148" s="59">
        <f t="shared" si="28"/>
        <v>0</v>
      </c>
      <c r="W148" s="59">
        <f t="shared" si="28"/>
        <v>0</v>
      </c>
      <c r="X148" s="59">
        <f t="shared" si="28"/>
        <v>0</v>
      </c>
      <c r="Y148" s="59">
        <f t="shared" si="28"/>
        <v>0</v>
      </c>
      <c r="Z148" s="96">
        <f t="shared" si="27"/>
        <v>0</v>
      </c>
      <c r="AA148" s="96">
        <f>IF(C148=A_Stammdaten!$B$12,D_SAV!$O148-D_SAV!$AB148,HLOOKUP(A_Stammdaten!$B$12-1,$AC$4:$AI$150,ROW(C148)-3,FALSE)-$AB148)</f>
        <v>0</v>
      </c>
      <c r="AB148" s="96">
        <f>HLOOKUP(A_Stammdaten!$B$12,$AC$4:$AI$150,ROW(C148)-3,FALSE)</f>
        <v>0</v>
      </c>
      <c r="AC148" s="96">
        <f t="shared" si="30"/>
        <v>0</v>
      </c>
      <c r="AD148" s="96">
        <f t="shared" si="31"/>
        <v>0</v>
      </c>
      <c r="AE148" s="96">
        <f t="shared" si="32"/>
        <v>0</v>
      </c>
      <c r="AF148" s="96">
        <f t="shared" si="33"/>
        <v>0</v>
      </c>
      <c r="AG148" s="96">
        <f t="shared" si="34"/>
        <v>0</v>
      </c>
      <c r="AH148" s="96">
        <f t="shared" si="35"/>
        <v>0</v>
      </c>
      <c r="AI148" s="96">
        <f t="shared" si="36"/>
        <v>0</v>
      </c>
    </row>
    <row r="149" spans="1:35" s="35" customFormat="1" x14ac:dyDescent="0.25">
      <c r="A149" s="18"/>
      <c r="B149" s="18"/>
      <c r="C149" s="37"/>
      <c r="D149" s="18"/>
      <c r="E149" s="18"/>
      <c r="F149" s="18"/>
      <c r="G149" s="18"/>
      <c r="H149" s="18"/>
      <c r="I149" s="18"/>
      <c r="J149" s="18"/>
      <c r="K149" s="18"/>
      <c r="L149" s="91">
        <f t="shared" si="37"/>
        <v>0</v>
      </c>
      <c r="M149" s="18"/>
      <c r="N149" s="18"/>
      <c r="O149" s="91">
        <f t="shared" si="38"/>
        <v>0</v>
      </c>
      <c r="P149" s="18"/>
      <c r="Q149" s="92">
        <f>IF(ISBLANK($B149),0,VLOOKUP($B149,Listen!$A$2:$C$44,2,FALSE))</f>
        <v>0</v>
      </c>
      <c r="R149" s="92">
        <f>IF(ISBLANK($B149),0,VLOOKUP($B149,Listen!$A$2:$C$44,3,FALSE))</f>
        <v>0</v>
      </c>
      <c r="S149" s="59">
        <f t="shared" si="29"/>
        <v>0</v>
      </c>
      <c r="T149" s="59">
        <f t="shared" si="28"/>
        <v>0</v>
      </c>
      <c r="U149" s="59">
        <f t="shared" si="28"/>
        <v>0</v>
      </c>
      <c r="V149" s="59">
        <f t="shared" si="28"/>
        <v>0</v>
      </c>
      <c r="W149" s="59">
        <f t="shared" si="28"/>
        <v>0</v>
      </c>
      <c r="X149" s="59">
        <f t="shared" si="28"/>
        <v>0</v>
      </c>
      <c r="Y149" s="59">
        <f t="shared" si="28"/>
        <v>0</v>
      </c>
      <c r="Z149" s="96">
        <f t="shared" si="27"/>
        <v>0</v>
      </c>
      <c r="AA149" s="96">
        <f>IF(C149=A_Stammdaten!$B$12,D_SAV!$O149-D_SAV!$AB149,HLOOKUP(A_Stammdaten!$B$12-1,$AC$4:$AI$150,ROW(C149)-3,FALSE)-$AB149)</f>
        <v>0</v>
      </c>
      <c r="AB149" s="96">
        <f>HLOOKUP(A_Stammdaten!$B$12,$AC$4:$AI$150,ROW(C149)-3,FALSE)</f>
        <v>0</v>
      </c>
      <c r="AC149" s="96">
        <f t="shared" si="30"/>
        <v>0</v>
      </c>
      <c r="AD149" s="96">
        <f t="shared" si="31"/>
        <v>0</v>
      </c>
      <c r="AE149" s="96">
        <f t="shared" si="32"/>
        <v>0</v>
      </c>
      <c r="AF149" s="96">
        <f t="shared" si="33"/>
        <v>0</v>
      </c>
      <c r="AG149" s="96">
        <f t="shared" si="34"/>
        <v>0</v>
      </c>
      <c r="AH149" s="96">
        <f t="shared" si="35"/>
        <v>0</v>
      </c>
      <c r="AI149" s="96">
        <f t="shared" si="36"/>
        <v>0</v>
      </c>
    </row>
    <row r="150" spans="1:35" s="35" customFormat="1" x14ac:dyDescent="0.25">
      <c r="A150" s="18"/>
      <c r="B150" s="18"/>
      <c r="C150" s="37"/>
      <c r="D150" s="18"/>
      <c r="E150" s="18"/>
      <c r="F150" s="18"/>
      <c r="G150" s="18"/>
      <c r="H150" s="18"/>
      <c r="I150" s="18"/>
      <c r="J150" s="18"/>
      <c r="K150" s="18"/>
      <c r="L150" s="91">
        <f t="shared" si="37"/>
        <v>0</v>
      </c>
      <c r="M150" s="18"/>
      <c r="N150" s="18"/>
      <c r="O150" s="91">
        <f t="shared" si="38"/>
        <v>0</v>
      </c>
      <c r="P150" s="18"/>
      <c r="Q150" s="92">
        <f>IF(ISBLANK($B150),0,VLOOKUP($B150,Listen!$A$2:$C$44,2,FALSE))</f>
        <v>0</v>
      </c>
      <c r="R150" s="92">
        <f>IF(ISBLANK($B150),0,VLOOKUP($B150,Listen!$A$2:$C$44,3,FALSE))</f>
        <v>0</v>
      </c>
      <c r="S150" s="59">
        <f t="shared" si="29"/>
        <v>0</v>
      </c>
      <c r="T150" s="59">
        <f t="shared" si="28"/>
        <v>0</v>
      </c>
      <c r="U150" s="59">
        <f t="shared" si="28"/>
        <v>0</v>
      </c>
      <c r="V150" s="59">
        <f t="shared" si="28"/>
        <v>0</v>
      </c>
      <c r="W150" s="59">
        <f t="shared" si="28"/>
        <v>0</v>
      </c>
      <c r="X150" s="59">
        <f t="shared" si="28"/>
        <v>0</v>
      </c>
      <c r="Y150" s="59">
        <f t="shared" si="28"/>
        <v>0</v>
      </c>
      <c r="Z150" s="96">
        <f t="shared" si="27"/>
        <v>0</v>
      </c>
      <c r="AA150" s="96">
        <f>IF(C150=A_Stammdaten!$B$12,D_SAV!$O150-D_SAV!$AB150,HLOOKUP(A_Stammdaten!$B$12-1,$AC$4:$AI$150,ROW(C150)-3,FALSE)-$AB150)</f>
        <v>0</v>
      </c>
      <c r="AB150" s="96">
        <f>HLOOKUP(A_Stammdaten!$B$12,$AC$4:$AI$150,ROW(C150)-3,FALSE)</f>
        <v>0</v>
      </c>
      <c r="AC150" s="96">
        <f t="shared" si="30"/>
        <v>0</v>
      </c>
      <c r="AD150" s="96">
        <f t="shared" si="31"/>
        <v>0</v>
      </c>
      <c r="AE150" s="96">
        <f t="shared" si="32"/>
        <v>0</v>
      </c>
      <c r="AF150" s="96">
        <f t="shared" si="33"/>
        <v>0</v>
      </c>
      <c r="AG150" s="96">
        <f t="shared" si="34"/>
        <v>0</v>
      </c>
      <c r="AH150" s="96">
        <f t="shared" si="35"/>
        <v>0</v>
      </c>
      <c r="AI150" s="96">
        <f t="shared" si="36"/>
        <v>0</v>
      </c>
    </row>
  </sheetData>
  <autoFilter ref="A4:Y150"/>
  <dataValidations count="2">
    <dataValidation type="list" allowBlank="1" showInputMessage="1" showErrorMessage="1" sqref="B5:B150">
      <formula1>Anlagengruppen</formula1>
    </dataValidation>
    <dataValidation type="whole" errorStyle="warning" allowBlank="1" showErrorMessage="1" errorTitle="Nutzungsdauer" error="Die angegebene Nutzungsdauer liegt außerhalb der betriebsgewöhnlichen Nutzungsdauern gemäß Anlage zur GasNEV._x000a_Wollen Sie trotzdem fortfahren?" sqref="S5:Y150">
      <formula1>$Q5</formula1>
      <formula2>$R5</formula2>
    </dataValidation>
  </dataValidations>
  <pageMargins left="0.51181102362204722" right="0.31496062992125984" top="0.47244094488188981" bottom="0.31496062992125984" header="0.31496062992125984" footer="0.15748031496062992"/>
  <pageSetup paperSize="9" scale="43" fitToWidth="3" fitToHeight="2" orientation="landscape" r:id="rId1"/>
  <headerFooter>
    <oddFooter>&amp;L&amp;D&amp;C&amp;P/&amp;N&amp;R&amp;A_&amp;F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>
          <x14:formula1>
            <xm:f>Listen!$H$2:$H$8</xm:f>
          </x14:formula1>
          <xm:sqref>C5:C150</xm:sqref>
        </x14:dataValidation>
        <x14:dataValidation type="list" showInputMessage="1" showErrorMessage="1">
          <x14:formula1>
            <xm:f>A_Stammdaten!$A$16:$A$36</xm:f>
          </x14:formula1>
          <xm:sqref>A5:A150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5" tint="0.59999389629810485"/>
    <pageSetUpPr fitToPage="1"/>
  </sheetPr>
  <dimension ref="B5"/>
  <sheetViews>
    <sheetView zoomScaleNormal="100" workbookViewId="0"/>
  </sheetViews>
  <sheetFormatPr baseColWidth="10" defaultRowHeight="15" x14ac:dyDescent="0.25"/>
  <sheetData>
    <row r="5" spans="2:2" x14ac:dyDescent="0.25">
      <c r="B5" s="94" t="s">
        <v>183</v>
      </c>
    </row>
  </sheetData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tabColor theme="5" tint="0.39997558519241921"/>
    <pageSetUpPr fitToPage="1"/>
  </sheetPr>
  <dimension ref="A1:R20"/>
  <sheetViews>
    <sheetView zoomScaleNormal="100" zoomScaleSheetLayoutView="100" workbookViewId="0">
      <pane ySplit="4" topLeftCell="A5" activePane="bottomLeft" state="frozen"/>
      <selection pane="bottomLeft" activeCell="H96" sqref="H96"/>
    </sheetView>
  </sheetViews>
  <sheetFormatPr baseColWidth="10" defaultRowHeight="15" x14ac:dyDescent="0.25"/>
  <cols>
    <col min="1" max="1" width="11.42578125" style="6"/>
    <col min="2" max="2" width="11.85546875" style="6" customWidth="1"/>
    <col min="3" max="8" width="17.85546875" style="6" customWidth="1"/>
    <col min="9" max="9" width="20" style="6" customWidth="1"/>
    <col min="10" max="16384" width="11.42578125" style="6"/>
  </cols>
  <sheetData>
    <row r="1" spans="1:18" ht="24.95" customHeight="1" x14ac:dyDescent="0.25">
      <c r="A1" s="14" t="s">
        <v>189</v>
      </c>
      <c r="C1" s="7"/>
      <c r="D1" s="7"/>
      <c r="E1" s="7"/>
      <c r="F1" s="7"/>
      <c r="G1" s="7"/>
      <c r="H1" s="7"/>
      <c r="I1" s="7"/>
    </row>
    <row r="2" spans="1:18" ht="15" customHeight="1" x14ac:dyDescent="0.25">
      <c r="A2" s="10" t="s">
        <v>66</v>
      </c>
      <c r="B2" s="10" t="s">
        <v>67</v>
      </c>
      <c r="C2" s="9" t="s">
        <v>68</v>
      </c>
      <c r="D2" s="9"/>
      <c r="E2" s="9"/>
      <c r="F2" s="9"/>
      <c r="G2" s="9"/>
      <c r="H2" s="10" t="s">
        <v>69</v>
      </c>
      <c r="I2" s="10" t="s">
        <v>70</v>
      </c>
      <c r="J2" s="10" t="s">
        <v>71</v>
      </c>
      <c r="K2" s="10" t="s">
        <v>72</v>
      </c>
      <c r="L2" s="10" t="s">
        <v>73</v>
      </c>
      <c r="M2" s="10" t="s">
        <v>74</v>
      </c>
      <c r="N2" s="9" t="s">
        <v>75</v>
      </c>
      <c r="O2" s="10" t="s">
        <v>76</v>
      </c>
      <c r="P2" s="10" t="s">
        <v>77</v>
      </c>
      <c r="Q2" s="10" t="s">
        <v>78</v>
      </c>
      <c r="R2" s="10" t="s">
        <v>79</v>
      </c>
    </row>
    <row r="3" spans="1:18" s="13" customFormat="1" ht="39.950000000000003" customHeight="1" x14ac:dyDescent="0.3">
      <c r="A3" s="11"/>
      <c r="B3" s="11"/>
      <c r="C3" s="12" t="s">
        <v>188</v>
      </c>
      <c r="D3" s="12"/>
      <c r="E3" s="12"/>
      <c r="F3" s="12"/>
      <c r="G3" s="12"/>
      <c r="H3" s="12"/>
      <c r="I3" s="12"/>
      <c r="J3" s="100" t="s">
        <v>136</v>
      </c>
      <c r="K3" s="101"/>
      <c r="L3" s="81" t="s">
        <v>127</v>
      </c>
      <c r="M3" s="30"/>
      <c r="N3" s="30"/>
      <c r="O3" s="30"/>
      <c r="P3" s="30"/>
      <c r="Q3" s="30"/>
      <c r="R3" s="60"/>
    </row>
    <row r="4" spans="1:18" ht="75" x14ac:dyDescent="0.25">
      <c r="A4" s="31" t="s">
        <v>63</v>
      </c>
      <c r="B4" s="15" t="s">
        <v>100</v>
      </c>
      <c r="C4" s="2" t="s">
        <v>150</v>
      </c>
      <c r="D4" s="2" t="s">
        <v>131</v>
      </c>
      <c r="E4" s="2" t="s">
        <v>132</v>
      </c>
      <c r="F4" s="2" t="s">
        <v>133</v>
      </c>
      <c r="G4" s="2" t="s">
        <v>15</v>
      </c>
      <c r="H4" s="2" t="s">
        <v>9</v>
      </c>
      <c r="I4" s="2" t="str">
        <f>"(Erwarteter) Stand zum 31.12."&amp;A_Stammdaten!B12</f>
        <v>(Erwarteter) Stand zum 31.12.2020</v>
      </c>
      <c r="J4" s="1" t="str">
        <f>"Restwert zum 01.01."&amp;A_Stammdaten!B12</f>
        <v>Restwert zum 01.01.2020</v>
      </c>
      <c r="K4" s="1" t="str">
        <f>"Restwert zum 31.12."&amp;A_Stammdaten!B12</f>
        <v>Restwert zum 31.12.2020</v>
      </c>
      <c r="L4" s="1">
        <v>2016</v>
      </c>
      <c r="M4" s="1">
        <v>2017</v>
      </c>
      <c r="N4" s="1">
        <v>2018</v>
      </c>
      <c r="O4" s="1">
        <v>2019</v>
      </c>
      <c r="P4" s="1">
        <v>2020</v>
      </c>
      <c r="Q4" s="1">
        <v>2021</v>
      </c>
      <c r="R4" s="1">
        <v>2022</v>
      </c>
    </row>
    <row r="5" spans="1:18" x14ac:dyDescent="0.25">
      <c r="A5" s="18"/>
      <c r="B5" s="61"/>
      <c r="C5" s="18"/>
      <c r="D5" s="18"/>
      <c r="E5" s="18"/>
      <c r="F5" s="18"/>
      <c r="G5" s="18"/>
      <c r="H5" s="18"/>
      <c r="I5" s="17">
        <f>SUM(C5,D5,F5,G5)-SUM(E5,H5)</f>
        <v>0</v>
      </c>
      <c r="J5" s="96">
        <f>HLOOKUP(A_Stammdaten!$B$12,$L$4:$R$20,ROW(B5)-3,FALSE)+IF(OR(B5=0,A_Stammdaten!$B$12&lt;B5),0,I5*1/20)</f>
        <v>0</v>
      </c>
      <c r="K5" s="96">
        <f>HLOOKUP(A_Stammdaten!$B$12,$L$4:$R$20,ROW(B5)-3,FALSE)</f>
        <v>0</v>
      </c>
      <c r="L5" s="96">
        <f t="shared" ref="L5:R14" si="0">IF(OR($I5=0,L$4&lt;$B5,$B5=0,20-(L$4-$B5)=0),0,$I5*(19-(L$4-$B5))/20)</f>
        <v>0</v>
      </c>
      <c r="M5" s="96">
        <f t="shared" si="0"/>
        <v>0</v>
      </c>
      <c r="N5" s="96">
        <f t="shared" si="0"/>
        <v>0</v>
      </c>
      <c r="O5" s="96">
        <f t="shared" si="0"/>
        <v>0</v>
      </c>
      <c r="P5" s="96">
        <f t="shared" si="0"/>
        <v>0</v>
      </c>
      <c r="Q5" s="96">
        <f t="shared" si="0"/>
        <v>0</v>
      </c>
      <c r="R5" s="96">
        <f t="shared" si="0"/>
        <v>0</v>
      </c>
    </row>
    <row r="6" spans="1:18" ht="15" customHeight="1" x14ac:dyDescent="0.25">
      <c r="A6" s="18"/>
      <c r="B6" s="61"/>
      <c r="C6" s="18"/>
      <c r="D6" s="18"/>
      <c r="E6" s="18"/>
      <c r="F6" s="18"/>
      <c r="G6" s="18"/>
      <c r="H6" s="18"/>
      <c r="I6" s="17">
        <f t="shared" ref="I6:I20" si="1">SUM(C6,D6,F6,G6)-SUM(E6,H6)</f>
        <v>0</v>
      </c>
      <c r="J6" s="96">
        <f>HLOOKUP(A_Stammdaten!$B$12,$L$4:$R$20,ROW(B6)-3,FALSE)+IF(OR(B6=0,A_Stammdaten!$B$12&lt;B6),0,I6*1/20)</f>
        <v>0</v>
      </c>
      <c r="K6" s="96">
        <f>HLOOKUP(A_Stammdaten!$B$12,$L$4:$R$20,ROW(B6)-3,FALSE)</f>
        <v>0</v>
      </c>
      <c r="L6" s="96">
        <f t="shared" si="0"/>
        <v>0</v>
      </c>
      <c r="M6" s="96">
        <f t="shared" si="0"/>
        <v>0</v>
      </c>
      <c r="N6" s="96">
        <f t="shared" si="0"/>
        <v>0</v>
      </c>
      <c r="O6" s="96">
        <f t="shared" si="0"/>
        <v>0</v>
      </c>
      <c r="P6" s="96">
        <f t="shared" si="0"/>
        <v>0</v>
      </c>
      <c r="Q6" s="96">
        <f t="shared" si="0"/>
        <v>0</v>
      </c>
      <c r="R6" s="96">
        <f t="shared" si="0"/>
        <v>0</v>
      </c>
    </row>
    <row r="7" spans="1:18" ht="15" customHeight="1" x14ac:dyDescent="0.25">
      <c r="A7" s="18"/>
      <c r="B7" s="61"/>
      <c r="C7" s="18"/>
      <c r="D7" s="18"/>
      <c r="E7" s="18"/>
      <c r="F7" s="18"/>
      <c r="G7" s="18"/>
      <c r="H7" s="18"/>
      <c r="I7" s="17">
        <f t="shared" si="1"/>
        <v>0</v>
      </c>
      <c r="J7" s="96">
        <f>HLOOKUP(A_Stammdaten!$B$12,$L$4:$R$20,ROW(B7)-3,FALSE)+IF(OR(B7=0,A_Stammdaten!$B$12&lt;B7),0,I7*1/20)</f>
        <v>0</v>
      </c>
      <c r="K7" s="96">
        <f>HLOOKUP(A_Stammdaten!$B$12,$L$4:$R$20,ROW(B7)-3,FALSE)</f>
        <v>0</v>
      </c>
      <c r="L7" s="96">
        <f t="shared" si="0"/>
        <v>0</v>
      </c>
      <c r="M7" s="96">
        <f t="shared" si="0"/>
        <v>0</v>
      </c>
      <c r="N7" s="96">
        <f t="shared" si="0"/>
        <v>0</v>
      </c>
      <c r="O7" s="96">
        <f t="shared" si="0"/>
        <v>0</v>
      </c>
      <c r="P7" s="96">
        <f t="shared" si="0"/>
        <v>0</v>
      </c>
      <c r="Q7" s="96">
        <f t="shared" si="0"/>
        <v>0</v>
      </c>
      <c r="R7" s="96">
        <f t="shared" si="0"/>
        <v>0</v>
      </c>
    </row>
    <row r="8" spans="1:18" ht="15" customHeight="1" x14ac:dyDescent="0.25">
      <c r="A8" s="18"/>
      <c r="B8" s="61"/>
      <c r="C8" s="18"/>
      <c r="D8" s="18"/>
      <c r="E8" s="18"/>
      <c r="F8" s="18"/>
      <c r="G8" s="18"/>
      <c r="H8" s="18"/>
      <c r="I8" s="17">
        <f t="shared" si="1"/>
        <v>0</v>
      </c>
      <c r="J8" s="96">
        <f>HLOOKUP(A_Stammdaten!$B$12,$L$4:$R$20,ROW(B8)-3,FALSE)+IF(OR(B8=0,A_Stammdaten!$B$12&lt;B8),0,I8*1/20)</f>
        <v>0</v>
      </c>
      <c r="K8" s="96">
        <f>HLOOKUP(A_Stammdaten!$B$12,$L$4:$R$20,ROW(B8)-3,FALSE)</f>
        <v>0</v>
      </c>
      <c r="L8" s="96">
        <f t="shared" si="0"/>
        <v>0</v>
      </c>
      <c r="M8" s="96">
        <f t="shared" si="0"/>
        <v>0</v>
      </c>
      <c r="N8" s="96">
        <f t="shared" si="0"/>
        <v>0</v>
      </c>
      <c r="O8" s="96">
        <f t="shared" si="0"/>
        <v>0</v>
      </c>
      <c r="P8" s="96">
        <f t="shared" si="0"/>
        <v>0</v>
      </c>
      <c r="Q8" s="96">
        <f t="shared" si="0"/>
        <v>0</v>
      </c>
      <c r="R8" s="96">
        <f t="shared" si="0"/>
        <v>0</v>
      </c>
    </row>
    <row r="9" spans="1:18" ht="15" customHeight="1" x14ac:dyDescent="0.25">
      <c r="A9" s="18"/>
      <c r="B9" s="61"/>
      <c r="C9" s="18"/>
      <c r="D9" s="18"/>
      <c r="E9" s="18"/>
      <c r="F9" s="18"/>
      <c r="G9" s="18"/>
      <c r="H9" s="18"/>
      <c r="I9" s="17">
        <f t="shared" si="1"/>
        <v>0</v>
      </c>
      <c r="J9" s="96">
        <f>HLOOKUP(A_Stammdaten!$B$12,$L$4:$R$20,ROW(B9)-3,FALSE)+IF(OR(B9=0,A_Stammdaten!$B$12&lt;B9),0,I9*1/20)</f>
        <v>0</v>
      </c>
      <c r="K9" s="96">
        <f>HLOOKUP(A_Stammdaten!$B$12,$L$4:$R$20,ROW(B9)-3,FALSE)</f>
        <v>0</v>
      </c>
      <c r="L9" s="96">
        <f t="shared" si="0"/>
        <v>0</v>
      </c>
      <c r="M9" s="96">
        <f t="shared" si="0"/>
        <v>0</v>
      </c>
      <c r="N9" s="96">
        <f t="shared" si="0"/>
        <v>0</v>
      </c>
      <c r="O9" s="96">
        <f t="shared" si="0"/>
        <v>0</v>
      </c>
      <c r="P9" s="96">
        <f t="shared" si="0"/>
        <v>0</v>
      </c>
      <c r="Q9" s="96">
        <f t="shared" si="0"/>
        <v>0</v>
      </c>
      <c r="R9" s="96">
        <f t="shared" si="0"/>
        <v>0</v>
      </c>
    </row>
    <row r="10" spans="1:18" ht="15" customHeight="1" x14ac:dyDescent="0.25">
      <c r="A10" s="18"/>
      <c r="B10" s="61"/>
      <c r="C10" s="18"/>
      <c r="D10" s="18"/>
      <c r="E10" s="18"/>
      <c r="F10" s="18"/>
      <c r="G10" s="18"/>
      <c r="H10" s="18"/>
      <c r="I10" s="17">
        <f t="shared" si="1"/>
        <v>0</v>
      </c>
      <c r="J10" s="96">
        <f>HLOOKUP(A_Stammdaten!$B$12,$L$4:$R$20,ROW(B10)-3,FALSE)+IF(OR(B10=0,A_Stammdaten!$B$12&lt;B10),0,I10*1/20)</f>
        <v>0</v>
      </c>
      <c r="K10" s="96">
        <f>HLOOKUP(A_Stammdaten!$B$12,$L$4:$R$20,ROW(B10)-3,FALSE)</f>
        <v>0</v>
      </c>
      <c r="L10" s="96">
        <f t="shared" si="0"/>
        <v>0</v>
      </c>
      <c r="M10" s="96">
        <f t="shared" si="0"/>
        <v>0</v>
      </c>
      <c r="N10" s="96">
        <f t="shared" si="0"/>
        <v>0</v>
      </c>
      <c r="O10" s="96">
        <f t="shared" si="0"/>
        <v>0</v>
      </c>
      <c r="P10" s="96">
        <f t="shared" si="0"/>
        <v>0</v>
      </c>
      <c r="Q10" s="96">
        <f t="shared" si="0"/>
        <v>0</v>
      </c>
      <c r="R10" s="96">
        <f t="shared" si="0"/>
        <v>0</v>
      </c>
    </row>
    <row r="11" spans="1:18" ht="15" customHeight="1" x14ac:dyDescent="0.25">
      <c r="A11" s="18"/>
      <c r="B11" s="61"/>
      <c r="C11" s="18"/>
      <c r="D11" s="18"/>
      <c r="E11" s="18"/>
      <c r="F11" s="18"/>
      <c r="G11" s="18"/>
      <c r="H11" s="18"/>
      <c r="I11" s="17">
        <f t="shared" si="1"/>
        <v>0</v>
      </c>
      <c r="J11" s="96">
        <f>HLOOKUP(A_Stammdaten!$B$12,$L$4:$R$20,ROW(B11)-3,FALSE)+IF(OR(B11=0,A_Stammdaten!$B$12&lt;B11),0,I11*1/20)</f>
        <v>0</v>
      </c>
      <c r="K11" s="96">
        <f>HLOOKUP(A_Stammdaten!$B$12,$L$4:$R$20,ROW(B11)-3,FALSE)</f>
        <v>0</v>
      </c>
      <c r="L11" s="96">
        <f t="shared" si="0"/>
        <v>0</v>
      </c>
      <c r="M11" s="96">
        <f t="shared" si="0"/>
        <v>0</v>
      </c>
      <c r="N11" s="96">
        <f t="shared" si="0"/>
        <v>0</v>
      </c>
      <c r="O11" s="96">
        <f t="shared" si="0"/>
        <v>0</v>
      </c>
      <c r="P11" s="96">
        <f t="shared" si="0"/>
        <v>0</v>
      </c>
      <c r="Q11" s="96">
        <f t="shared" si="0"/>
        <v>0</v>
      </c>
      <c r="R11" s="96">
        <f t="shared" si="0"/>
        <v>0</v>
      </c>
    </row>
    <row r="12" spans="1:18" s="8" customFormat="1" ht="15" customHeight="1" x14ac:dyDescent="0.25">
      <c r="A12" s="39"/>
      <c r="B12" s="61"/>
      <c r="C12" s="18"/>
      <c r="D12" s="18"/>
      <c r="E12" s="18"/>
      <c r="F12" s="18"/>
      <c r="G12" s="18"/>
      <c r="H12" s="18"/>
      <c r="I12" s="17">
        <f t="shared" si="1"/>
        <v>0</v>
      </c>
      <c r="J12" s="96">
        <f>HLOOKUP(A_Stammdaten!$B$12,$L$4:$R$20,ROW(B12)-3,FALSE)+IF(OR(B12=0,A_Stammdaten!$B$12&lt;B12),0,I12*1/20)</f>
        <v>0</v>
      </c>
      <c r="K12" s="96">
        <f>HLOOKUP(A_Stammdaten!$B$12,$L$4:$R$20,ROW(B12)-3,FALSE)</f>
        <v>0</v>
      </c>
      <c r="L12" s="96">
        <f t="shared" si="0"/>
        <v>0</v>
      </c>
      <c r="M12" s="96">
        <f t="shared" si="0"/>
        <v>0</v>
      </c>
      <c r="N12" s="96">
        <f t="shared" si="0"/>
        <v>0</v>
      </c>
      <c r="O12" s="96">
        <f t="shared" si="0"/>
        <v>0</v>
      </c>
      <c r="P12" s="96">
        <f t="shared" si="0"/>
        <v>0</v>
      </c>
      <c r="Q12" s="96">
        <f t="shared" si="0"/>
        <v>0</v>
      </c>
      <c r="R12" s="96">
        <f t="shared" si="0"/>
        <v>0</v>
      </c>
    </row>
    <row r="13" spans="1:18" x14ac:dyDescent="0.25">
      <c r="A13" s="39"/>
      <c r="B13" s="61"/>
      <c r="C13" s="18"/>
      <c r="D13" s="18"/>
      <c r="E13" s="18"/>
      <c r="F13" s="18"/>
      <c r="G13" s="18"/>
      <c r="H13" s="18"/>
      <c r="I13" s="17">
        <f t="shared" si="1"/>
        <v>0</v>
      </c>
      <c r="J13" s="96">
        <f>HLOOKUP(A_Stammdaten!$B$12,$L$4:$R$20,ROW(B13)-3,FALSE)+IF(OR(B13=0,A_Stammdaten!$B$12&lt;B13),0,I13*1/20)</f>
        <v>0</v>
      </c>
      <c r="K13" s="96">
        <f>HLOOKUP(A_Stammdaten!$B$12,$L$4:$R$20,ROW(B13)-3,FALSE)</f>
        <v>0</v>
      </c>
      <c r="L13" s="96">
        <f t="shared" si="0"/>
        <v>0</v>
      </c>
      <c r="M13" s="96">
        <f t="shared" si="0"/>
        <v>0</v>
      </c>
      <c r="N13" s="96">
        <f t="shared" si="0"/>
        <v>0</v>
      </c>
      <c r="O13" s="96">
        <f t="shared" si="0"/>
        <v>0</v>
      </c>
      <c r="P13" s="96">
        <f t="shared" si="0"/>
        <v>0</v>
      </c>
      <c r="Q13" s="96">
        <f t="shared" si="0"/>
        <v>0</v>
      </c>
      <c r="R13" s="96">
        <f t="shared" si="0"/>
        <v>0</v>
      </c>
    </row>
    <row r="14" spans="1:18" x14ac:dyDescent="0.25">
      <c r="A14" s="39"/>
      <c r="B14" s="61"/>
      <c r="C14" s="18"/>
      <c r="D14" s="18"/>
      <c r="E14" s="18"/>
      <c r="F14" s="18"/>
      <c r="G14" s="18"/>
      <c r="H14" s="18"/>
      <c r="I14" s="17">
        <f t="shared" si="1"/>
        <v>0</v>
      </c>
      <c r="J14" s="96">
        <f>HLOOKUP(A_Stammdaten!$B$12,$L$4:$R$20,ROW(B14)-3,FALSE)+IF(OR(B14=0,A_Stammdaten!$B$12&lt;B14),0,I14*1/20)</f>
        <v>0</v>
      </c>
      <c r="K14" s="96">
        <f>HLOOKUP(A_Stammdaten!$B$12,$L$4:$R$20,ROW(B14)-3,FALSE)</f>
        <v>0</v>
      </c>
      <c r="L14" s="96">
        <f t="shared" si="0"/>
        <v>0</v>
      </c>
      <c r="M14" s="96">
        <f t="shared" si="0"/>
        <v>0</v>
      </c>
      <c r="N14" s="96">
        <f t="shared" si="0"/>
        <v>0</v>
      </c>
      <c r="O14" s="96">
        <f t="shared" si="0"/>
        <v>0</v>
      </c>
      <c r="P14" s="96">
        <f t="shared" si="0"/>
        <v>0</v>
      </c>
      <c r="Q14" s="96">
        <f t="shared" si="0"/>
        <v>0</v>
      </c>
      <c r="R14" s="96">
        <f t="shared" si="0"/>
        <v>0</v>
      </c>
    </row>
    <row r="15" spans="1:18" x14ac:dyDescent="0.25">
      <c r="A15" s="39"/>
      <c r="B15" s="61"/>
      <c r="C15" s="18"/>
      <c r="D15" s="18"/>
      <c r="E15" s="18"/>
      <c r="F15" s="18"/>
      <c r="G15" s="18"/>
      <c r="H15" s="18"/>
      <c r="I15" s="17">
        <f t="shared" si="1"/>
        <v>0</v>
      </c>
      <c r="J15" s="96">
        <f>HLOOKUP(A_Stammdaten!$B$12,$L$4:$R$20,ROW(B15)-3,FALSE)+IF(OR(B15=0,A_Stammdaten!$B$12&lt;B15),0,I15*1/20)</f>
        <v>0</v>
      </c>
      <c r="K15" s="96">
        <f>HLOOKUP(A_Stammdaten!$B$12,$L$4:$R$20,ROW(B15)-3,FALSE)</f>
        <v>0</v>
      </c>
      <c r="L15" s="96">
        <f t="shared" ref="L15:R20" si="2">IF(OR($I15=0,L$4&lt;$B15,$B15=0,20-(L$4-$B15)=0),0,$I15*(19-(L$4-$B15))/20)</f>
        <v>0</v>
      </c>
      <c r="M15" s="96">
        <f t="shared" si="2"/>
        <v>0</v>
      </c>
      <c r="N15" s="96">
        <f t="shared" si="2"/>
        <v>0</v>
      </c>
      <c r="O15" s="96">
        <f t="shared" si="2"/>
        <v>0</v>
      </c>
      <c r="P15" s="96">
        <f t="shared" si="2"/>
        <v>0</v>
      </c>
      <c r="Q15" s="96">
        <f t="shared" si="2"/>
        <v>0</v>
      </c>
      <c r="R15" s="96">
        <f t="shared" si="2"/>
        <v>0</v>
      </c>
    </row>
    <row r="16" spans="1:18" x14ac:dyDescent="0.25">
      <c r="A16" s="39"/>
      <c r="B16" s="61"/>
      <c r="C16" s="18"/>
      <c r="D16" s="18"/>
      <c r="E16" s="18"/>
      <c r="F16" s="18"/>
      <c r="G16" s="18"/>
      <c r="H16" s="18"/>
      <c r="I16" s="17">
        <f t="shared" si="1"/>
        <v>0</v>
      </c>
      <c r="J16" s="96">
        <f>HLOOKUP(A_Stammdaten!$B$12,$L$4:$R$20,ROW(B16)-3,FALSE)+IF(OR(B16=0,A_Stammdaten!$B$12&lt;B16),0,I16*1/20)</f>
        <v>0</v>
      </c>
      <c r="K16" s="96">
        <f>HLOOKUP(A_Stammdaten!$B$12,$L$4:$R$20,ROW(B16)-3,FALSE)</f>
        <v>0</v>
      </c>
      <c r="L16" s="96">
        <f t="shared" si="2"/>
        <v>0</v>
      </c>
      <c r="M16" s="96">
        <f t="shared" si="2"/>
        <v>0</v>
      </c>
      <c r="N16" s="96">
        <f t="shared" si="2"/>
        <v>0</v>
      </c>
      <c r="O16" s="96">
        <f t="shared" si="2"/>
        <v>0</v>
      </c>
      <c r="P16" s="96">
        <f t="shared" si="2"/>
        <v>0</v>
      </c>
      <c r="Q16" s="96">
        <f t="shared" si="2"/>
        <v>0</v>
      </c>
      <c r="R16" s="96">
        <f t="shared" si="2"/>
        <v>0</v>
      </c>
    </row>
    <row r="17" spans="1:18" x14ac:dyDescent="0.25">
      <c r="A17" s="39"/>
      <c r="B17" s="61"/>
      <c r="C17" s="18"/>
      <c r="D17" s="18"/>
      <c r="E17" s="18"/>
      <c r="F17" s="18"/>
      <c r="G17" s="18"/>
      <c r="H17" s="18"/>
      <c r="I17" s="17">
        <f t="shared" si="1"/>
        <v>0</v>
      </c>
      <c r="J17" s="96">
        <f>HLOOKUP(A_Stammdaten!$B$12,$L$4:$R$20,ROW(B17)-3,FALSE)+IF(OR(B17=0,A_Stammdaten!$B$12&lt;B17),0,I17*1/20)</f>
        <v>0</v>
      </c>
      <c r="K17" s="96">
        <f>HLOOKUP(A_Stammdaten!$B$12,$L$4:$R$20,ROW(B17)-3,FALSE)</f>
        <v>0</v>
      </c>
      <c r="L17" s="96">
        <f t="shared" si="2"/>
        <v>0</v>
      </c>
      <c r="M17" s="96">
        <f t="shared" si="2"/>
        <v>0</v>
      </c>
      <c r="N17" s="96">
        <f t="shared" si="2"/>
        <v>0</v>
      </c>
      <c r="O17" s="96">
        <f t="shared" si="2"/>
        <v>0</v>
      </c>
      <c r="P17" s="96">
        <f t="shared" si="2"/>
        <v>0</v>
      </c>
      <c r="Q17" s="96">
        <f t="shared" si="2"/>
        <v>0</v>
      </c>
      <c r="R17" s="96">
        <f t="shared" si="2"/>
        <v>0</v>
      </c>
    </row>
    <row r="18" spans="1:18" x14ac:dyDescent="0.25">
      <c r="A18" s="39"/>
      <c r="B18" s="61"/>
      <c r="C18" s="18"/>
      <c r="D18" s="18"/>
      <c r="E18" s="18"/>
      <c r="F18" s="18"/>
      <c r="G18" s="18"/>
      <c r="H18" s="18"/>
      <c r="I18" s="17">
        <f t="shared" si="1"/>
        <v>0</v>
      </c>
      <c r="J18" s="96">
        <f>HLOOKUP(A_Stammdaten!$B$12,$L$4:$R$20,ROW(B18)-3,FALSE)+IF(OR(B18=0,A_Stammdaten!$B$12&lt;B18),0,I18*1/20)</f>
        <v>0</v>
      </c>
      <c r="K18" s="96">
        <f>HLOOKUP(A_Stammdaten!$B$12,$L$4:$R$20,ROW(B18)-3,FALSE)</f>
        <v>0</v>
      </c>
      <c r="L18" s="96">
        <f t="shared" si="2"/>
        <v>0</v>
      </c>
      <c r="M18" s="96">
        <f t="shared" si="2"/>
        <v>0</v>
      </c>
      <c r="N18" s="96">
        <f t="shared" si="2"/>
        <v>0</v>
      </c>
      <c r="O18" s="96">
        <f t="shared" si="2"/>
        <v>0</v>
      </c>
      <c r="P18" s="96">
        <f t="shared" si="2"/>
        <v>0</v>
      </c>
      <c r="Q18" s="96">
        <f t="shared" si="2"/>
        <v>0</v>
      </c>
      <c r="R18" s="96">
        <f t="shared" si="2"/>
        <v>0</v>
      </c>
    </row>
    <row r="19" spans="1:18" x14ac:dyDescent="0.25">
      <c r="A19" s="18"/>
      <c r="B19" s="61"/>
      <c r="C19" s="18"/>
      <c r="D19" s="18"/>
      <c r="E19" s="18"/>
      <c r="F19" s="18"/>
      <c r="G19" s="18"/>
      <c r="H19" s="18"/>
      <c r="I19" s="17">
        <f t="shared" si="1"/>
        <v>0</v>
      </c>
      <c r="J19" s="96">
        <f>HLOOKUP(A_Stammdaten!$B$12,$L$4:$R$20,ROW(B19)-3,FALSE)+IF(OR(B19=0,A_Stammdaten!$B$12&lt;B19),0,I19*1/20)</f>
        <v>0</v>
      </c>
      <c r="K19" s="96">
        <f>HLOOKUP(A_Stammdaten!$B$12,$L$4:$R$20,ROW(B19)-3,FALSE)</f>
        <v>0</v>
      </c>
      <c r="L19" s="96">
        <f t="shared" si="2"/>
        <v>0</v>
      </c>
      <c r="M19" s="96">
        <f t="shared" si="2"/>
        <v>0</v>
      </c>
      <c r="N19" s="96">
        <f t="shared" si="2"/>
        <v>0</v>
      </c>
      <c r="O19" s="96">
        <f t="shared" si="2"/>
        <v>0</v>
      </c>
      <c r="P19" s="96">
        <f t="shared" si="2"/>
        <v>0</v>
      </c>
      <c r="Q19" s="96">
        <f t="shared" si="2"/>
        <v>0</v>
      </c>
      <c r="R19" s="96">
        <f t="shared" si="2"/>
        <v>0</v>
      </c>
    </row>
    <row r="20" spans="1:18" x14ac:dyDescent="0.25">
      <c r="A20" s="18"/>
      <c r="B20" s="61"/>
      <c r="C20" s="18"/>
      <c r="D20" s="18"/>
      <c r="E20" s="18"/>
      <c r="F20" s="18"/>
      <c r="G20" s="18"/>
      <c r="H20" s="18"/>
      <c r="I20" s="17">
        <f t="shared" si="1"/>
        <v>0</v>
      </c>
      <c r="J20" s="96">
        <f>HLOOKUP(A_Stammdaten!$B$12,$L$4:$R$20,ROW(B20)-3,FALSE)+IF(OR(B20=0,A_Stammdaten!$B$12&lt;B20),0,I20*1/20)</f>
        <v>0</v>
      </c>
      <c r="K20" s="96">
        <f>HLOOKUP(A_Stammdaten!$B$12,$L$4:$R$20,ROW(B20)-3,FALSE)</f>
        <v>0</v>
      </c>
      <c r="L20" s="96">
        <f t="shared" si="2"/>
        <v>0</v>
      </c>
      <c r="M20" s="96">
        <f t="shared" si="2"/>
        <v>0</v>
      </c>
      <c r="N20" s="96">
        <f t="shared" si="2"/>
        <v>0</v>
      </c>
      <c r="O20" s="96">
        <f t="shared" si="2"/>
        <v>0</v>
      </c>
      <c r="P20" s="96">
        <f t="shared" si="2"/>
        <v>0</v>
      </c>
      <c r="Q20" s="96">
        <f t="shared" si="2"/>
        <v>0</v>
      </c>
      <c r="R20" s="96">
        <f t="shared" si="2"/>
        <v>0</v>
      </c>
    </row>
  </sheetData>
  <mergeCells count="1">
    <mergeCell ref="J3:K3"/>
  </mergeCells>
  <printOptions horizontalCentered="1"/>
  <pageMargins left="0.17" right="0.17" top="0.43307086614173229" bottom="0.39370078740157483" header="0.27559055118110237" footer="0.15748031496062992"/>
  <pageSetup paperSize="9" scale="52" fitToHeight="2" orientation="landscape" r:id="rId1"/>
  <headerFooter alignWithMargins="0">
    <oddFooter>&amp;L&amp;D&amp;C&amp;P/&amp;N&amp;R&amp;A_&amp;F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ErrorMessage="1">
          <x14:formula1>
            <xm:f>Listen!$H$2:$H$8</xm:f>
          </x14:formula1>
          <xm:sqref>B5:B20</xm:sqref>
        </x14:dataValidation>
        <x14:dataValidation type="list" allowBlank="1" showErrorMessage="1">
          <x14:formula1>
            <xm:f>A_Stammdaten!$A$16:$A$36</xm:f>
          </x14:formula1>
          <xm:sqref>A5:A20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5" tint="0.39997558519241921"/>
    <pageSetUpPr fitToPage="1"/>
  </sheetPr>
  <dimension ref="A1:AA51"/>
  <sheetViews>
    <sheetView tabSelected="1" workbookViewId="0">
      <selection activeCell="B4" sqref="B4"/>
    </sheetView>
  </sheetViews>
  <sheetFormatPr baseColWidth="10" defaultRowHeight="15" x14ac:dyDescent="0.25"/>
  <cols>
    <col min="1" max="1" width="11.42578125" style="16"/>
    <col min="2" max="2" width="64.7109375" style="16" customWidth="1"/>
    <col min="3" max="3" width="40" style="16" customWidth="1"/>
    <col min="4" max="4" width="14.7109375" style="36" customWidth="1"/>
    <col min="5" max="15" width="17.28515625" style="16" customWidth="1"/>
    <col min="16" max="26" width="11.42578125" style="16"/>
    <col min="27" max="27" width="0" style="16" hidden="1" customWidth="1"/>
    <col min="28" max="16384" width="11.42578125" style="16"/>
  </cols>
  <sheetData>
    <row r="1" spans="1:27" ht="18.75" x14ac:dyDescent="0.3">
      <c r="A1" s="25" t="s">
        <v>190</v>
      </c>
      <c r="D1" s="16"/>
    </row>
    <row r="2" spans="1:27" x14ac:dyDescent="0.25">
      <c r="A2" s="10" t="s">
        <v>66</v>
      </c>
      <c r="B2" s="10" t="s">
        <v>66</v>
      </c>
      <c r="C2" s="10" t="s">
        <v>67</v>
      </c>
      <c r="D2" s="9" t="s">
        <v>68</v>
      </c>
      <c r="E2" s="10" t="s">
        <v>69</v>
      </c>
      <c r="F2" s="10"/>
      <c r="G2" s="10"/>
      <c r="H2" s="10"/>
      <c r="I2" s="10"/>
      <c r="J2" s="10"/>
      <c r="K2" s="10"/>
      <c r="L2" s="10" t="s">
        <v>70</v>
      </c>
      <c r="M2" s="9" t="s">
        <v>71</v>
      </c>
      <c r="N2" s="9" t="s">
        <v>72</v>
      </c>
      <c r="O2" s="9" t="s">
        <v>73</v>
      </c>
    </row>
    <row r="3" spans="1:27" ht="18.75" x14ac:dyDescent="0.25">
      <c r="A3" s="26" t="s">
        <v>64</v>
      </c>
      <c r="B3" s="26" t="s">
        <v>64</v>
      </c>
      <c r="C3" s="27"/>
      <c r="D3" s="28"/>
      <c r="E3" s="26" t="s">
        <v>164</v>
      </c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7" ht="128.25" customHeight="1" x14ac:dyDescent="0.25">
      <c r="A4" s="31" t="s">
        <v>63</v>
      </c>
      <c r="B4" s="24" t="s">
        <v>102</v>
      </c>
      <c r="C4" s="24" t="s">
        <v>8</v>
      </c>
      <c r="D4" s="2" t="s">
        <v>118</v>
      </c>
      <c r="E4" s="2" t="s">
        <v>119</v>
      </c>
      <c r="F4" s="2" t="s">
        <v>131</v>
      </c>
      <c r="G4" s="2" t="s">
        <v>132</v>
      </c>
      <c r="H4" s="2" t="s">
        <v>133</v>
      </c>
      <c r="I4" s="2" t="s">
        <v>15</v>
      </c>
      <c r="J4" s="2" t="s">
        <v>9</v>
      </c>
      <c r="K4" s="2" t="str">
        <f>"(Erwartete) historische AK/HK zum Stand 31.12."&amp;A_Stammdaten!B12</f>
        <v>(Erwartete) historische AK/HK zum Stand 31.12.2020</v>
      </c>
      <c r="L4" s="2" t="s">
        <v>105</v>
      </c>
      <c r="M4" s="2" t="str">
        <f>"handelsrechtlicher Wertansatz zum 01.01."&amp;A_Stammdaten!B12</f>
        <v>handelsrechtlicher Wertansatz zum 01.01.2020</v>
      </c>
      <c r="N4" s="2" t="str">
        <f>"Abschreibungen "&amp;A_Stammdaten!B12</f>
        <v>Abschreibungen 2020</v>
      </c>
      <c r="O4" s="2" t="str">
        <f>"handelsrechtlicher Wertansatz zum 31.12."&amp;A_Stammdaten!B12</f>
        <v>handelsrechtlicher Wertansatz zum 31.12.2020</v>
      </c>
    </row>
    <row r="5" spans="1:27" x14ac:dyDescent="0.25">
      <c r="A5" s="18"/>
      <c r="B5" s="39"/>
      <c r="C5" s="18"/>
      <c r="D5" s="37"/>
      <c r="E5" s="18"/>
      <c r="F5" s="18"/>
      <c r="G5" s="18"/>
      <c r="H5" s="18"/>
      <c r="I5" s="18"/>
      <c r="J5" s="18"/>
      <c r="K5" s="17">
        <f>SUM(E5,F5,H5,I5)-SUM(G5,J5)</f>
        <v>0</v>
      </c>
      <c r="L5" s="18"/>
      <c r="M5" s="18"/>
      <c r="N5" s="18"/>
      <c r="O5" s="18"/>
      <c r="AA5" s="23" t="str">
        <f>IF(B5="geleistete Anzahlungen und Anlagen im Bau des Sachanlagevermögens","Zeitreihe_2","Zeitreihe_1")</f>
        <v>Zeitreihe_1</v>
      </c>
    </row>
    <row r="6" spans="1:27" x14ac:dyDescent="0.25">
      <c r="A6" s="18"/>
      <c r="B6" s="18"/>
      <c r="C6" s="18"/>
      <c r="D6" s="37"/>
      <c r="E6" s="18"/>
      <c r="F6" s="18"/>
      <c r="G6" s="18"/>
      <c r="H6" s="18"/>
      <c r="I6" s="18"/>
      <c r="J6" s="18"/>
      <c r="K6" s="17">
        <f t="shared" ref="K6:K50" si="0">SUM(E6,F6,H6,I6)-SUM(G6,J6)</f>
        <v>0</v>
      </c>
      <c r="L6" s="18"/>
      <c r="M6" s="18"/>
      <c r="N6" s="18"/>
      <c r="O6" s="18"/>
      <c r="AA6" s="23" t="str">
        <f t="shared" ref="AA6:AA50" si="1">IF(B6="geleistete Anzahlungen und Anlagen im Bau des Sachanlagevermögens","Zeitreihe_2","Zeitreihe_1")</f>
        <v>Zeitreihe_1</v>
      </c>
    </row>
    <row r="7" spans="1:27" x14ac:dyDescent="0.25">
      <c r="A7" s="18"/>
      <c r="B7" s="39"/>
      <c r="C7" s="18"/>
      <c r="D7" s="37"/>
      <c r="E7" s="18"/>
      <c r="F7" s="18"/>
      <c r="G7" s="18"/>
      <c r="H7" s="18"/>
      <c r="I7" s="18"/>
      <c r="J7" s="18"/>
      <c r="K7" s="17">
        <f t="shared" si="0"/>
        <v>0</v>
      </c>
      <c r="L7" s="18"/>
      <c r="M7" s="18"/>
      <c r="N7" s="18"/>
      <c r="O7" s="18"/>
      <c r="AA7" s="23" t="str">
        <f t="shared" si="1"/>
        <v>Zeitreihe_1</v>
      </c>
    </row>
    <row r="8" spans="1:27" x14ac:dyDescent="0.25">
      <c r="A8" s="18"/>
      <c r="B8" s="18"/>
      <c r="C8" s="18"/>
      <c r="D8" s="37"/>
      <c r="E8" s="18"/>
      <c r="F8" s="18"/>
      <c r="G8" s="18"/>
      <c r="H8" s="18"/>
      <c r="I8" s="18"/>
      <c r="J8" s="18"/>
      <c r="K8" s="17">
        <f t="shared" si="0"/>
        <v>0</v>
      </c>
      <c r="L8" s="18"/>
      <c r="M8" s="18"/>
      <c r="N8" s="18"/>
      <c r="O8" s="18"/>
      <c r="AA8" s="23" t="str">
        <f t="shared" si="1"/>
        <v>Zeitreihe_1</v>
      </c>
    </row>
    <row r="9" spans="1:27" x14ac:dyDescent="0.25">
      <c r="A9" s="39"/>
      <c r="B9" s="18"/>
      <c r="C9" s="18"/>
      <c r="D9" s="37"/>
      <c r="E9" s="18"/>
      <c r="F9" s="18"/>
      <c r="G9" s="18"/>
      <c r="H9" s="18"/>
      <c r="I9" s="18"/>
      <c r="J9" s="18"/>
      <c r="K9" s="17">
        <f t="shared" si="0"/>
        <v>0</v>
      </c>
      <c r="L9" s="18"/>
      <c r="M9" s="18"/>
      <c r="N9" s="18"/>
      <c r="O9" s="18"/>
      <c r="AA9" s="23" t="str">
        <f t="shared" si="1"/>
        <v>Zeitreihe_1</v>
      </c>
    </row>
    <row r="10" spans="1:27" x14ac:dyDescent="0.25">
      <c r="A10" s="39"/>
      <c r="B10" s="18"/>
      <c r="C10" s="18"/>
      <c r="D10" s="37"/>
      <c r="E10" s="18"/>
      <c r="F10" s="18"/>
      <c r="G10" s="18"/>
      <c r="H10" s="18"/>
      <c r="I10" s="18"/>
      <c r="J10" s="18"/>
      <c r="K10" s="17">
        <f t="shared" si="0"/>
        <v>0</v>
      </c>
      <c r="L10" s="18"/>
      <c r="M10" s="18"/>
      <c r="N10" s="18"/>
      <c r="O10" s="18"/>
      <c r="AA10" s="23" t="str">
        <f t="shared" si="1"/>
        <v>Zeitreihe_1</v>
      </c>
    </row>
    <row r="11" spans="1:27" x14ac:dyDescent="0.25">
      <c r="A11" s="39"/>
      <c r="B11" s="18"/>
      <c r="C11" s="18"/>
      <c r="D11" s="37"/>
      <c r="E11" s="18"/>
      <c r="F11" s="18"/>
      <c r="G11" s="18"/>
      <c r="H11" s="18"/>
      <c r="I11" s="18"/>
      <c r="J11" s="18"/>
      <c r="K11" s="17">
        <f t="shared" si="0"/>
        <v>0</v>
      </c>
      <c r="L11" s="18"/>
      <c r="M11" s="18"/>
      <c r="N11" s="18"/>
      <c r="O11" s="18"/>
      <c r="AA11" s="23" t="str">
        <f t="shared" si="1"/>
        <v>Zeitreihe_1</v>
      </c>
    </row>
    <row r="12" spans="1:27" x14ac:dyDescent="0.25">
      <c r="A12" s="39"/>
      <c r="B12" s="18"/>
      <c r="C12" s="18"/>
      <c r="D12" s="37"/>
      <c r="E12" s="18"/>
      <c r="F12" s="18"/>
      <c r="G12" s="18"/>
      <c r="H12" s="18"/>
      <c r="I12" s="18"/>
      <c r="J12" s="18"/>
      <c r="K12" s="17">
        <f t="shared" si="0"/>
        <v>0</v>
      </c>
      <c r="L12" s="18"/>
      <c r="M12" s="18"/>
      <c r="N12" s="18"/>
      <c r="O12" s="18"/>
      <c r="AA12" s="23" t="str">
        <f t="shared" si="1"/>
        <v>Zeitreihe_1</v>
      </c>
    </row>
    <row r="13" spans="1:27" x14ac:dyDescent="0.25">
      <c r="A13" s="18"/>
      <c r="B13" s="18"/>
      <c r="C13" s="18"/>
      <c r="D13" s="37"/>
      <c r="E13" s="18"/>
      <c r="F13" s="18"/>
      <c r="G13" s="18"/>
      <c r="H13" s="18"/>
      <c r="I13" s="18"/>
      <c r="J13" s="18"/>
      <c r="K13" s="17">
        <f t="shared" si="0"/>
        <v>0</v>
      </c>
      <c r="L13" s="18"/>
      <c r="M13" s="18"/>
      <c r="N13" s="18"/>
      <c r="O13" s="18"/>
      <c r="AA13" s="23" t="str">
        <f t="shared" si="1"/>
        <v>Zeitreihe_1</v>
      </c>
    </row>
    <row r="14" spans="1:27" x14ac:dyDescent="0.25">
      <c r="A14" s="18"/>
      <c r="B14" s="18"/>
      <c r="C14" s="18"/>
      <c r="D14" s="37"/>
      <c r="E14" s="18"/>
      <c r="F14" s="18"/>
      <c r="G14" s="18"/>
      <c r="H14" s="18"/>
      <c r="I14" s="18"/>
      <c r="J14" s="18"/>
      <c r="K14" s="17">
        <f t="shared" si="0"/>
        <v>0</v>
      </c>
      <c r="L14" s="18"/>
      <c r="M14" s="18"/>
      <c r="N14" s="18"/>
      <c r="O14" s="18"/>
      <c r="AA14" s="23" t="str">
        <f t="shared" si="1"/>
        <v>Zeitreihe_1</v>
      </c>
    </row>
    <row r="15" spans="1:27" x14ac:dyDescent="0.25">
      <c r="A15" s="18"/>
      <c r="B15" s="18"/>
      <c r="C15" s="18"/>
      <c r="D15" s="37"/>
      <c r="E15" s="18"/>
      <c r="F15" s="18"/>
      <c r="G15" s="18"/>
      <c r="H15" s="18"/>
      <c r="I15" s="18"/>
      <c r="J15" s="18"/>
      <c r="K15" s="17">
        <f t="shared" si="0"/>
        <v>0</v>
      </c>
      <c r="L15" s="18"/>
      <c r="M15" s="18"/>
      <c r="N15" s="18"/>
      <c r="O15" s="18"/>
      <c r="AA15" s="23" t="str">
        <f t="shared" si="1"/>
        <v>Zeitreihe_1</v>
      </c>
    </row>
    <row r="16" spans="1:27" x14ac:dyDescent="0.25">
      <c r="A16" s="18"/>
      <c r="B16" s="18"/>
      <c r="C16" s="18"/>
      <c r="D16" s="37"/>
      <c r="E16" s="18"/>
      <c r="F16" s="18"/>
      <c r="G16" s="18"/>
      <c r="H16" s="18"/>
      <c r="I16" s="18"/>
      <c r="J16" s="18"/>
      <c r="K16" s="17">
        <f t="shared" si="0"/>
        <v>0</v>
      </c>
      <c r="L16" s="18"/>
      <c r="M16" s="18"/>
      <c r="N16" s="18"/>
      <c r="O16" s="18"/>
      <c r="AA16" s="23" t="str">
        <f t="shared" si="1"/>
        <v>Zeitreihe_1</v>
      </c>
    </row>
    <row r="17" spans="1:27" x14ac:dyDescent="0.25">
      <c r="A17" s="18"/>
      <c r="B17" s="18"/>
      <c r="C17" s="18"/>
      <c r="D17" s="37"/>
      <c r="E17" s="18"/>
      <c r="F17" s="18"/>
      <c r="G17" s="18"/>
      <c r="H17" s="18"/>
      <c r="I17" s="18"/>
      <c r="J17" s="18"/>
      <c r="K17" s="17">
        <f t="shared" si="0"/>
        <v>0</v>
      </c>
      <c r="L17" s="18"/>
      <c r="M17" s="18"/>
      <c r="N17" s="18"/>
      <c r="O17" s="18"/>
      <c r="AA17" s="23" t="str">
        <f t="shared" si="1"/>
        <v>Zeitreihe_1</v>
      </c>
    </row>
    <row r="18" spans="1:27" x14ac:dyDescent="0.25">
      <c r="A18" s="18"/>
      <c r="B18" s="18"/>
      <c r="C18" s="39"/>
      <c r="D18" s="37"/>
      <c r="E18" s="18"/>
      <c r="F18" s="18"/>
      <c r="G18" s="18"/>
      <c r="H18" s="18"/>
      <c r="I18" s="18"/>
      <c r="J18" s="18"/>
      <c r="K18" s="17">
        <f t="shared" si="0"/>
        <v>0</v>
      </c>
      <c r="L18" s="18"/>
      <c r="M18" s="18"/>
      <c r="N18" s="18"/>
      <c r="O18" s="18"/>
      <c r="AA18" s="23" t="str">
        <f t="shared" si="1"/>
        <v>Zeitreihe_1</v>
      </c>
    </row>
    <row r="19" spans="1:27" x14ac:dyDescent="0.25">
      <c r="A19" s="18"/>
      <c r="B19" s="18"/>
      <c r="C19" s="18"/>
      <c r="D19" s="37"/>
      <c r="E19" s="18"/>
      <c r="F19" s="18"/>
      <c r="G19" s="18"/>
      <c r="H19" s="18"/>
      <c r="I19" s="18"/>
      <c r="J19" s="18"/>
      <c r="K19" s="17">
        <f t="shared" si="0"/>
        <v>0</v>
      </c>
      <c r="L19" s="18"/>
      <c r="M19" s="18"/>
      <c r="N19" s="18"/>
      <c r="O19" s="18"/>
      <c r="AA19" s="23" t="str">
        <f t="shared" si="1"/>
        <v>Zeitreihe_1</v>
      </c>
    </row>
    <row r="20" spans="1:27" x14ac:dyDescent="0.25">
      <c r="A20" s="18"/>
      <c r="B20" s="18"/>
      <c r="C20" s="18"/>
      <c r="D20" s="37"/>
      <c r="E20" s="18"/>
      <c r="F20" s="18"/>
      <c r="G20" s="18"/>
      <c r="H20" s="18"/>
      <c r="I20" s="18"/>
      <c r="J20" s="18"/>
      <c r="K20" s="17">
        <f t="shared" si="0"/>
        <v>0</v>
      </c>
      <c r="L20" s="18"/>
      <c r="M20" s="18"/>
      <c r="N20" s="18"/>
      <c r="O20" s="18"/>
      <c r="AA20" s="23" t="str">
        <f t="shared" si="1"/>
        <v>Zeitreihe_1</v>
      </c>
    </row>
    <row r="21" spans="1:27" x14ac:dyDescent="0.25">
      <c r="A21" s="18"/>
      <c r="B21" s="18"/>
      <c r="C21" s="18"/>
      <c r="D21" s="37"/>
      <c r="E21" s="18"/>
      <c r="F21" s="18"/>
      <c r="G21" s="18"/>
      <c r="H21" s="18"/>
      <c r="I21" s="18"/>
      <c r="J21" s="18"/>
      <c r="K21" s="17">
        <f t="shared" si="0"/>
        <v>0</v>
      </c>
      <c r="L21" s="18"/>
      <c r="M21" s="18"/>
      <c r="N21" s="18"/>
      <c r="O21" s="18"/>
      <c r="AA21" s="23" t="str">
        <f t="shared" si="1"/>
        <v>Zeitreihe_1</v>
      </c>
    </row>
    <row r="22" spans="1:27" x14ac:dyDescent="0.25">
      <c r="A22" s="18"/>
      <c r="B22" s="18"/>
      <c r="C22" s="18"/>
      <c r="D22" s="37"/>
      <c r="E22" s="18"/>
      <c r="F22" s="18"/>
      <c r="G22" s="18"/>
      <c r="H22" s="18"/>
      <c r="I22" s="18"/>
      <c r="J22" s="18"/>
      <c r="K22" s="17">
        <f t="shared" si="0"/>
        <v>0</v>
      </c>
      <c r="L22" s="18"/>
      <c r="M22" s="18"/>
      <c r="N22" s="18"/>
      <c r="O22" s="18"/>
      <c r="AA22" s="23" t="str">
        <f t="shared" si="1"/>
        <v>Zeitreihe_1</v>
      </c>
    </row>
    <row r="23" spans="1:27" x14ac:dyDescent="0.25">
      <c r="A23" s="18"/>
      <c r="B23" s="18"/>
      <c r="C23" s="18"/>
      <c r="D23" s="37"/>
      <c r="E23" s="18"/>
      <c r="F23" s="18"/>
      <c r="G23" s="18"/>
      <c r="H23" s="18"/>
      <c r="I23" s="18"/>
      <c r="J23" s="18"/>
      <c r="K23" s="17">
        <f t="shared" si="0"/>
        <v>0</v>
      </c>
      <c r="L23" s="18"/>
      <c r="M23" s="18"/>
      <c r="N23" s="18"/>
      <c r="O23" s="18"/>
      <c r="AA23" s="23" t="str">
        <f t="shared" si="1"/>
        <v>Zeitreihe_1</v>
      </c>
    </row>
    <row r="24" spans="1:27" x14ac:dyDescent="0.25">
      <c r="A24" s="18"/>
      <c r="B24" s="18"/>
      <c r="C24" s="18"/>
      <c r="D24" s="37"/>
      <c r="E24" s="18"/>
      <c r="F24" s="18"/>
      <c r="G24" s="18"/>
      <c r="H24" s="18"/>
      <c r="I24" s="18"/>
      <c r="J24" s="18"/>
      <c r="K24" s="17">
        <f t="shared" si="0"/>
        <v>0</v>
      </c>
      <c r="L24" s="18"/>
      <c r="M24" s="18"/>
      <c r="N24" s="18"/>
      <c r="O24" s="18"/>
      <c r="AA24" s="23" t="str">
        <f t="shared" si="1"/>
        <v>Zeitreihe_1</v>
      </c>
    </row>
    <row r="25" spans="1:27" x14ac:dyDescent="0.25">
      <c r="A25" s="18"/>
      <c r="B25" s="18"/>
      <c r="C25" s="18"/>
      <c r="D25" s="37"/>
      <c r="E25" s="18"/>
      <c r="F25" s="18"/>
      <c r="G25" s="18"/>
      <c r="H25" s="18"/>
      <c r="I25" s="18"/>
      <c r="J25" s="18"/>
      <c r="K25" s="17">
        <f t="shared" si="0"/>
        <v>0</v>
      </c>
      <c r="L25" s="18"/>
      <c r="M25" s="18"/>
      <c r="N25" s="18"/>
      <c r="O25" s="18"/>
      <c r="AA25" s="23" t="str">
        <f t="shared" si="1"/>
        <v>Zeitreihe_1</v>
      </c>
    </row>
    <row r="26" spans="1:27" x14ac:dyDescent="0.25">
      <c r="A26" s="18"/>
      <c r="B26" s="18"/>
      <c r="C26" s="18"/>
      <c r="D26" s="37"/>
      <c r="E26" s="18"/>
      <c r="F26" s="18"/>
      <c r="G26" s="18"/>
      <c r="H26" s="18"/>
      <c r="I26" s="18"/>
      <c r="J26" s="18"/>
      <c r="K26" s="17">
        <f t="shared" si="0"/>
        <v>0</v>
      </c>
      <c r="L26" s="18"/>
      <c r="M26" s="18"/>
      <c r="N26" s="18"/>
      <c r="O26" s="18"/>
      <c r="AA26" s="23" t="str">
        <f t="shared" si="1"/>
        <v>Zeitreihe_1</v>
      </c>
    </row>
    <row r="27" spans="1:27" x14ac:dyDescent="0.25">
      <c r="A27" s="18"/>
      <c r="B27" s="18"/>
      <c r="C27" s="18"/>
      <c r="D27" s="37"/>
      <c r="E27" s="18"/>
      <c r="F27" s="18"/>
      <c r="G27" s="18"/>
      <c r="H27" s="18"/>
      <c r="I27" s="18"/>
      <c r="J27" s="18"/>
      <c r="K27" s="17">
        <f t="shared" si="0"/>
        <v>0</v>
      </c>
      <c r="L27" s="18"/>
      <c r="M27" s="18"/>
      <c r="N27" s="18"/>
      <c r="O27" s="18"/>
      <c r="AA27" s="23" t="str">
        <f t="shared" si="1"/>
        <v>Zeitreihe_1</v>
      </c>
    </row>
    <row r="28" spans="1:27" x14ac:dyDescent="0.25">
      <c r="A28" s="18"/>
      <c r="B28" s="18"/>
      <c r="C28" s="18"/>
      <c r="D28" s="37"/>
      <c r="E28" s="18"/>
      <c r="F28" s="18"/>
      <c r="G28" s="18"/>
      <c r="H28" s="18"/>
      <c r="I28" s="18"/>
      <c r="J28" s="18"/>
      <c r="K28" s="17">
        <f t="shared" si="0"/>
        <v>0</v>
      </c>
      <c r="L28" s="18"/>
      <c r="M28" s="18"/>
      <c r="N28" s="18"/>
      <c r="O28" s="18"/>
      <c r="AA28" s="23" t="str">
        <f t="shared" si="1"/>
        <v>Zeitreihe_1</v>
      </c>
    </row>
    <row r="29" spans="1:27" x14ac:dyDescent="0.25">
      <c r="A29" s="18"/>
      <c r="B29" s="18"/>
      <c r="C29" s="18"/>
      <c r="D29" s="37"/>
      <c r="E29" s="18"/>
      <c r="F29" s="18"/>
      <c r="G29" s="18"/>
      <c r="H29" s="18"/>
      <c r="I29" s="18"/>
      <c r="J29" s="18"/>
      <c r="K29" s="17">
        <f t="shared" si="0"/>
        <v>0</v>
      </c>
      <c r="L29" s="18"/>
      <c r="M29" s="18"/>
      <c r="N29" s="18"/>
      <c r="O29" s="18"/>
      <c r="AA29" s="23" t="str">
        <f t="shared" si="1"/>
        <v>Zeitreihe_1</v>
      </c>
    </row>
    <row r="30" spans="1:27" x14ac:dyDescent="0.25">
      <c r="A30" s="18"/>
      <c r="B30" s="18"/>
      <c r="C30" s="18"/>
      <c r="D30" s="37"/>
      <c r="E30" s="18"/>
      <c r="F30" s="18"/>
      <c r="G30" s="18"/>
      <c r="H30" s="18"/>
      <c r="I30" s="18"/>
      <c r="J30" s="18"/>
      <c r="K30" s="17">
        <f t="shared" si="0"/>
        <v>0</v>
      </c>
      <c r="L30" s="18"/>
      <c r="M30" s="18"/>
      <c r="N30" s="18"/>
      <c r="O30" s="18"/>
      <c r="AA30" s="23" t="str">
        <f t="shared" si="1"/>
        <v>Zeitreihe_1</v>
      </c>
    </row>
    <row r="31" spans="1:27" x14ac:dyDescent="0.25">
      <c r="A31" s="18"/>
      <c r="B31" s="18"/>
      <c r="C31" s="18"/>
      <c r="D31" s="37"/>
      <c r="E31" s="18"/>
      <c r="F31" s="18"/>
      <c r="G31" s="18"/>
      <c r="H31" s="18"/>
      <c r="I31" s="18"/>
      <c r="J31" s="18"/>
      <c r="K31" s="17">
        <f t="shared" si="0"/>
        <v>0</v>
      </c>
      <c r="L31" s="18"/>
      <c r="M31" s="18"/>
      <c r="N31" s="18"/>
      <c r="O31" s="18"/>
      <c r="AA31" s="23" t="str">
        <f t="shared" si="1"/>
        <v>Zeitreihe_1</v>
      </c>
    </row>
    <row r="32" spans="1:27" x14ac:dyDescent="0.25">
      <c r="A32" s="18"/>
      <c r="B32" s="18"/>
      <c r="C32" s="18"/>
      <c r="D32" s="37"/>
      <c r="E32" s="18"/>
      <c r="F32" s="18"/>
      <c r="G32" s="18"/>
      <c r="H32" s="18"/>
      <c r="I32" s="18"/>
      <c r="J32" s="18"/>
      <c r="K32" s="17">
        <f t="shared" si="0"/>
        <v>0</v>
      </c>
      <c r="L32" s="18"/>
      <c r="M32" s="18"/>
      <c r="N32" s="18"/>
      <c r="O32" s="18"/>
      <c r="AA32" s="23" t="str">
        <f t="shared" si="1"/>
        <v>Zeitreihe_1</v>
      </c>
    </row>
    <row r="33" spans="1:27" x14ac:dyDescent="0.25">
      <c r="A33" s="18"/>
      <c r="B33" s="18"/>
      <c r="C33" s="18"/>
      <c r="D33" s="37"/>
      <c r="E33" s="18"/>
      <c r="F33" s="18"/>
      <c r="G33" s="18"/>
      <c r="H33" s="18"/>
      <c r="I33" s="18"/>
      <c r="J33" s="18"/>
      <c r="K33" s="17">
        <f t="shared" si="0"/>
        <v>0</v>
      </c>
      <c r="L33" s="18"/>
      <c r="M33" s="18"/>
      <c r="N33" s="18"/>
      <c r="O33" s="18"/>
      <c r="AA33" s="23" t="str">
        <f t="shared" si="1"/>
        <v>Zeitreihe_1</v>
      </c>
    </row>
    <row r="34" spans="1:27" x14ac:dyDescent="0.25">
      <c r="A34" s="18"/>
      <c r="B34" s="18"/>
      <c r="C34" s="18"/>
      <c r="D34" s="37"/>
      <c r="E34" s="18"/>
      <c r="F34" s="18"/>
      <c r="G34" s="18"/>
      <c r="H34" s="18"/>
      <c r="I34" s="18"/>
      <c r="J34" s="18"/>
      <c r="K34" s="17">
        <f t="shared" si="0"/>
        <v>0</v>
      </c>
      <c r="L34" s="18"/>
      <c r="M34" s="18"/>
      <c r="N34" s="18"/>
      <c r="O34" s="18"/>
      <c r="AA34" s="23" t="str">
        <f t="shared" si="1"/>
        <v>Zeitreihe_1</v>
      </c>
    </row>
    <row r="35" spans="1:27" x14ac:dyDescent="0.25">
      <c r="A35" s="18"/>
      <c r="B35" s="18"/>
      <c r="C35" s="18"/>
      <c r="D35" s="37"/>
      <c r="E35" s="18"/>
      <c r="F35" s="18"/>
      <c r="G35" s="18"/>
      <c r="H35" s="18"/>
      <c r="I35" s="18"/>
      <c r="J35" s="18"/>
      <c r="K35" s="17">
        <f t="shared" si="0"/>
        <v>0</v>
      </c>
      <c r="L35" s="18"/>
      <c r="M35" s="18"/>
      <c r="N35" s="18"/>
      <c r="O35" s="18"/>
      <c r="AA35" s="23" t="str">
        <f t="shared" si="1"/>
        <v>Zeitreihe_1</v>
      </c>
    </row>
    <row r="36" spans="1:27" x14ac:dyDescent="0.25">
      <c r="A36" s="18"/>
      <c r="B36" s="18"/>
      <c r="C36" s="18"/>
      <c r="D36" s="37"/>
      <c r="E36" s="18"/>
      <c r="F36" s="18"/>
      <c r="G36" s="18"/>
      <c r="H36" s="18"/>
      <c r="I36" s="18"/>
      <c r="J36" s="18"/>
      <c r="K36" s="17">
        <f t="shared" si="0"/>
        <v>0</v>
      </c>
      <c r="L36" s="18"/>
      <c r="M36" s="18"/>
      <c r="N36" s="18"/>
      <c r="O36" s="18"/>
      <c r="AA36" s="23" t="str">
        <f t="shared" si="1"/>
        <v>Zeitreihe_1</v>
      </c>
    </row>
    <row r="37" spans="1:27" x14ac:dyDescent="0.25">
      <c r="A37" s="18"/>
      <c r="B37" s="18"/>
      <c r="C37" s="18"/>
      <c r="D37" s="37"/>
      <c r="E37" s="18"/>
      <c r="F37" s="18"/>
      <c r="G37" s="18"/>
      <c r="H37" s="18"/>
      <c r="I37" s="18"/>
      <c r="J37" s="18"/>
      <c r="K37" s="17">
        <f t="shared" si="0"/>
        <v>0</v>
      </c>
      <c r="L37" s="18"/>
      <c r="M37" s="18"/>
      <c r="N37" s="18"/>
      <c r="O37" s="18"/>
      <c r="AA37" s="23" t="str">
        <f t="shared" si="1"/>
        <v>Zeitreihe_1</v>
      </c>
    </row>
    <row r="38" spans="1:27" x14ac:dyDescent="0.25">
      <c r="A38" s="18"/>
      <c r="B38" s="18"/>
      <c r="C38" s="18"/>
      <c r="D38" s="37"/>
      <c r="E38" s="18"/>
      <c r="F38" s="18"/>
      <c r="G38" s="18"/>
      <c r="H38" s="18"/>
      <c r="I38" s="18"/>
      <c r="J38" s="18"/>
      <c r="K38" s="17">
        <f t="shared" si="0"/>
        <v>0</v>
      </c>
      <c r="L38" s="18"/>
      <c r="M38" s="18"/>
      <c r="N38" s="18"/>
      <c r="O38" s="18"/>
      <c r="AA38" s="23" t="str">
        <f t="shared" si="1"/>
        <v>Zeitreihe_1</v>
      </c>
    </row>
    <row r="39" spans="1:27" x14ac:dyDescent="0.25">
      <c r="A39" s="18"/>
      <c r="B39" s="18"/>
      <c r="C39" s="18"/>
      <c r="D39" s="37"/>
      <c r="E39" s="18"/>
      <c r="F39" s="18"/>
      <c r="G39" s="18"/>
      <c r="H39" s="18"/>
      <c r="I39" s="18"/>
      <c r="J39" s="18"/>
      <c r="K39" s="17">
        <f t="shared" si="0"/>
        <v>0</v>
      </c>
      <c r="L39" s="18"/>
      <c r="M39" s="18"/>
      <c r="N39" s="18"/>
      <c r="O39" s="18"/>
      <c r="AA39" s="23" t="str">
        <f t="shared" si="1"/>
        <v>Zeitreihe_1</v>
      </c>
    </row>
    <row r="40" spans="1:27" x14ac:dyDescent="0.25">
      <c r="A40" s="18"/>
      <c r="B40" s="18"/>
      <c r="C40" s="18"/>
      <c r="D40" s="37"/>
      <c r="E40" s="18"/>
      <c r="F40" s="18"/>
      <c r="G40" s="18"/>
      <c r="H40" s="18"/>
      <c r="I40" s="18"/>
      <c r="J40" s="18"/>
      <c r="K40" s="17">
        <f t="shared" si="0"/>
        <v>0</v>
      </c>
      <c r="L40" s="18"/>
      <c r="M40" s="18"/>
      <c r="N40" s="18"/>
      <c r="O40" s="18"/>
      <c r="AA40" s="23" t="str">
        <f t="shared" si="1"/>
        <v>Zeitreihe_1</v>
      </c>
    </row>
    <row r="41" spans="1:27" x14ac:dyDescent="0.25">
      <c r="A41" s="18"/>
      <c r="B41" s="18"/>
      <c r="C41" s="18"/>
      <c r="D41" s="37"/>
      <c r="E41" s="18"/>
      <c r="F41" s="18"/>
      <c r="G41" s="18"/>
      <c r="H41" s="18"/>
      <c r="I41" s="18"/>
      <c r="J41" s="18"/>
      <c r="K41" s="17">
        <f t="shared" si="0"/>
        <v>0</v>
      </c>
      <c r="L41" s="18"/>
      <c r="M41" s="18"/>
      <c r="N41" s="18"/>
      <c r="O41" s="18"/>
      <c r="AA41" s="23" t="str">
        <f t="shared" si="1"/>
        <v>Zeitreihe_1</v>
      </c>
    </row>
    <row r="42" spans="1:27" x14ac:dyDescent="0.25">
      <c r="A42" s="18"/>
      <c r="B42" s="18"/>
      <c r="C42" s="18"/>
      <c r="D42" s="37"/>
      <c r="E42" s="18"/>
      <c r="F42" s="18"/>
      <c r="G42" s="18"/>
      <c r="H42" s="18"/>
      <c r="I42" s="18"/>
      <c r="J42" s="18"/>
      <c r="K42" s="17">
        <f t="shared" si="0"/>
        <v>0</v>
      </c>
      <c r="L42" s="18"/>
      <c r="M42" s="18"/>
      <c r="N42" s="18"/>
      <c r="O42" s="18"/>
      <c r="AA42" s="23" t="str">
        <f t="shared" si="1"/>
        <v>Zeitreihe_1</v>
      </c>
    </row>
    <row r="43" spans="1:27" x14ac:dyDescent="0.25">
      <c r="A43" s="18"/>
      <c r="B43" s="18"/>
      <c r="C43" s="18"/>
      <c r="D43" s="37"/>
      <c r="E43" s="18"/>
      <c r="F43" s="18"/>
      <c r="G43" s="18"/>
      <c r="H43" s="18"/>
      <c r="I43" s="18"/>
      <c r="J43" s="18"/>
      <c r="K43" s="17">
        <f t="shared" si="0"/>
        <v>0</v>
      </c>
      <c r="L43" s="18"/>
      <c r="M43" s="18"/>
      <c r="N43" s="18"/>
      <c r="O43" s="18"/>
      <c r="AA43" s="23" t="str">
        <f t="shared" si="1"/>
        <v>Zeitreihe_1</v>
      </c>
    </row>
    <row r="44" spans="1:27" x14ac:dyDescent="0.25">
      <c r="A44" s="18"/>
      <c r="B44" s="18"/>
      <c r="C44" s="18"/>
      <c r="D44" s="37"/>
      <c r="E44" s="18"/>
      <c r="F44" s="18"/>
      <c r="G44" s="18"/>
      <c r="H44" s="18"/>
      <c r="I44" s="18"/>
      <c r="J44" s="18"/>
      <c r="K44" s="17">
        <f t="shared" si="0"/>
        <v>0</v>
      </c>
      <c r="L44" s="18"/>
      <c r="M44" s="18"/>
      <c r="N44" s="18"/>
      <c r="O44" s="18"/>
      <c r="AA44" s="23" t="str">
        <f t="shared" si="1"/>
        <v>Zeitreihe_1</v>
      </c>
    </row>
    <row r="45" spans="1:27" x14ac:dyDescent="0.25">
      <c r="A45" s="18"/>
      <c r="B45" s="18"/>
      <c r="C45" s="18"/>
      <c r="D45" s="37"/>
      <c r="E45" s="18"/>
      <c r="F45" s="18"/>
      <c r="G45" s="18"/>
      <c r="H45" s="18"/>
      <c r="I45" s="18"/>
      <c r="J45" s="18"/>
      <c r="K45" s="17">
        <f t="shared" si="0"/>
        <v>0</v>
      </c>
      <c r="L45" s="18"/>
      <c r="M45" s="18"/>
      <c r="N45" s="18"/>
      <c r="O45" s="18"/>
      <c r="AA45" s="23" t="str">
        <f t="shared" si="1"/>
        <v>Zeitreihe_1</v>
      </c>
    </row>
    <row r="46" spans="1:27" x14ac:dyDescent="0.25">
      <c r="A46" s="18"/>
      <c r="B46" s="18"/>
      <c r="C46" s="18"/>
      <c r="D46" s="37"/>
      <c r="E46" s="18"/>
      <c r="F46" s="18"/>
      <c r="G46" s="18"/>
      <c r="H46" s="18"/>
      <c r="I46" s="18"/>
      <c r="J46" s="18"/>
      <c r="K46" s="17">
        <f t="shared" si="0"/>
        <v>0</v>
      </c>
      <c r="L46" s="18"/>
      <c r="M46" s="18"/>
      <c r="N46" s="18"/>
      <c r="O46" s="18"/>
      <c r="AA46" s="23" t="str">
        <f t="shared" si="1"/>
        <v>Zeitreihe_1</v>
      </c>
    </row>
    <row r="47" spans="1:27" x14ac:dyDescent="0.25">
      <c r="A47" s="18"/>
      <c r="B47" s="18"/>
      <c r="C47" s="18"/>
      <c r="D47" s="37"/>
      <c r="E47" s="18"/>
      <c r="F47" s="18"/>
      <c r="G47" s="18"/>
      <c r="H47" s="18"/>
      <c r="I47" s="18"/>
      <c r="J47" s="18"/>
      <c r="K47" s="17">
        <f t="shared" si="0"/>
        <v>0</v>
      </c>
      <c r="L47" s="18"/>
      <c r="M47" s="18"/>
      <c r="N47" s="18"/>
      <c r="O47" s="18"/>
      <c r="AA47" s="23" t="str">
        <f t="shared" si="1"/>
        <v>Zeitreihe_1</v>
      </c>
    </row>
    <row r="48" spans="1:27" x14ac:dyDescent="0.25">
      <c r="A48" s="18"/>
      <c r="B48" s="18"/>
      <c r="C48" s="18"/>
      <c r="D48" s="37"/>
      <c r="E48" s="18"/>
      <c r="F48" s="18"/>
      <c r="G48" s="18"/>
      <c r="H48" s="18"/>
      <c r="I48" s="18"/>
      <c r="J48" s="18"/>
      <c r="K48" s="17">
        <f t="shared" si="0"/>
        <v>0</v>
      </c>
      <c r="L48" s="18"/>
      <c r="M48" s="18"/>
      <c r="N48" s="18"/>
      <c r="O48" s="18"/>
      <c r="AA48" s="23" t="str">
        <f t="shared" si="1"/>
        <v>Zeitreihe_1</v>
      </c>
    </row>
    <row r="49" spans="1:27" x14ac:dyDescent="0.25">
      <c r="A49" s="18"/>
      <c r="B49" s="18"/>
      <c r="C49" s="18"/>
      <c r="D49" s="37"/>
      <c r="E49" s="18"/>
      <c r="F49" s="18"/>
      <c r="G49" s="18"/>
      <c r="H49" s="18"/>
      <c r="I49" s="18"/>
      <c r="J49" s="18"/>
      <c r="K49" s="17">
        <f t="shared" si="0"/>
        <v>0</v>
      </c>
      <c r="L49" s="18"/>
      <c r="M49" s="18"/>
      <c r="N49" s="18"/>
      <c r="O49" s="18"/>
      <c r="AA49" s="23" t="str">
        <f t="shared" si="1"/>
        <v>Zeitreihe_1</v>
      </c>
    </row>
    <row r="50" spans="1:27" x14ac:dyDescent="0.25">
      <c r="A50" s="18"/>
      <c r="B50" s="18"/>
      <c r="C50" s="18"/>
      <c r="D50" s="37"/>
      <c r="E50" s="18"/>
      <c r="F50" s="18"/>
      <c r="G50" s="18"/>
      <c r="H50" s="18"/>
      <c r="I50" s="18"/>
      <c r="J50" s="18"/>
      <c r="K50" s="17">
        <f t="shared" si="0"/>
        <v>0</v>
      </c>
      <c r="L50" s="18"/>
      <c r="M50" s="18"/>
      <c r="N50" s="18"/>
      <c r="O50" s="18"/>
      <c r="AA50" s="23" t="str">
        <f t="shared" si="1"/>
        <v>Zeitreihe_1</v>
      </c>
    </row>
    <row r="51" spans="1:27" x14ac:dyDescent="0.25">
      <c r="AA51" s="23"/>
    </row>
  </sheetData>
  <sheetProtection formatCells="0" formatColumns="0" formatRows="0" insertRows="0" insertHyperlinks="0"/>
  <dataValidations count="2">
    <dataValidation type="list" allowBlank="1" showInputMessage="1" showErrorMessage="1" sqref="B5:B100">
      <formula1>WAV_Positionen</formula1>
    </dataValidation>
    <dataValidation type="list" allowBlank="1" showInputMessage="1" showErrorMessage="1" sqref="D5:D100">
      <formula1>INDIRECT(AA5)</formula1>
    </dataValidation>
  </dataValidations>
  <pageMargins left="0.34" right="0.34" top="0.34" bottom="0.5" header="0.26" footer="0.2"/>
  <pageSetup paperSize="9" scale="58" fitToWidth="3" fitToHeight="2" orientation="landscape" r:id="rId1"/>
  <headerFooter>
    <oddFooter>&amp;L&amp;D&amp;C&amp;P/&amp;N&amp;R&amp;A_&amp;F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A_Stammdaten!$A$16:$A$36</xm:f>
          </x14:formula1>
          <xm:sqref>A5:A100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D18"/>
  <sheetViews>
    <sheetView workbookViewId="0">
      <selection activeCell="C4" sqref="C4"/>
    </sheetView>
  </sheetViews>
  <sheetFormatPr baseColWidth="10" defaultRowHeight="15" x14ac:dyDescent="0.25"/>
  <cols>
    <col min="2" max="2" width="14.85546875" bestFit="1" customWidth="1"/>
    <col min="3" max="3" width="27.5703125" bestFit="1" customWidth="1"/>
    <col min="4" max="4" width="79.85546875" style="42" customWidth="1"/>
  </cols>
  <sheetData>
    <row r="1" spans="1:4" x14ac:dyDescent="0.25">
      <c r="A1" t="s">
        <v>110</v>
      </c>
      <c r="B1" t="s">
        <v>109</v>
      </c>
      <c r="C1" t="s">
        <v>111</v>
      </c>
      <c r="D1" s="42" t="s">
        <v>108</v>
      </c>
    </row>
    <row r="2" spans="1:4" x14ac:dyDescent="0.25">
      <c r="A2">
        <v>1</v>
      </c>
      <c r="B2" t="s">
        <v>169</v>
      </c>
      <c r="C2" t="s">
        <v>169</v>
      </c>
      <c r="D2" s="42" t="s">
        <v>170</v>
      </c>
    </row>
    <row r="3" spans="1:4" x14ac:dyDescent="0.25">
      <c r="A3" s="93" t="s">
        <v>176</v>
      </c>
      <c r="B3" t="s">
        <v>177</v>
      </c>
      <c r="C3" t="s">
        <v>178</v>
      </c>
      <c r="D3" s="42" t="s">
        <v>179</v>
      </c>
    </row>
    <row r="4" spans="1:4" x14ac:dyDescent="0.25">
      <c r="A4" s="93" t="s">
        <v>176</v>
      </c>
      <c r="B4" t="s">
        <v>180</v>
      </c>
      <c r="C4" t="s">
        <v>182</v>
      </c>
      <c r="D4" s="42" t="s">
        <v>181</v>
      </c>
    </row>
    <row r="5" spans="1:4" x14ac:dyDescent="0.25">
      <c r="A5" s="44"/>
    </row>
    <row r="6" spans="1:4" x14ac:dyDescent="0.25">
      <c r="A6" s="44"/>
    </row>
    <row r="7" spans="1:4" x14ac:dyDescent="0.25">
      <c r="A7" s="41"/>
    </row>
    <row r="8" spans="1:4" x14ac:dyDescent="0.25">
      <c r="A8" s="41"/>
      <c r="D8" s="43"/>
    </row>
    <row r="9" spans="1:4" x14ac:dyDescent="0.25">
      <c r="A9" s="41"/>
      <c r="D9" s="43"/>
    </row>
    <row r="10" spans="1:4" x14ac:dyDescent="0.25">
      <c r="A10" s="41"/>
      <c r="D10" s="43"/>
    </row>
    <row r="11" spans="1:4" x14ac:dyDescent="0.25">
      <c r="A11" s="41"/>
      <c r="D11" s="43"/>
    </row>
    <row r="12" spans="1:4" x14ac:dyDescent="0.25">
      <c r="A12" s="45"/>
    </row>
    <row r="13" spans="1:4" x14ac:dyDescent="0.25">
      <c r="A13" s="45"/>
    </row>
    <row r="14" spans="1:4" x14ac:dyDescent="0.25">
      <c r="A14" s="41"/>
    </row>
    <row r="15" spans="1:4" x14ac:dyDescent="0.25">
      <c r="A15" s="41"/>
    </row>
    <row r="16" spans="1:4" x14ac:dyDescent="0.25">
      <c r="A16" s="41"/>
    </row>
    <row r="17" spans="1:1" x14ac:dyDescent="0.25">
      <c r="A17" s="41"/>
    </row>
    <row r="18" spans="1:1" x14ac:dyDescent="0.25">
      <c r="A18" s="41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N45"/>
  <sheetViews>
    <sheetView topLeftCell="B1" workbookViewId="0">
      <selection activeCell="E13" sqref="E13"/>
    </sheetView>
  </sheetViews>
  <sheetFormatPr baseColWidth="10" defaultRowHeight="15" x14ac:dyDescent="0.25"/>
  <cols>
    <col min="1" max="1" width="59.28515625" style="16" customWidth="1"/>
    <col min="2" max="2" width="14" style="16" customWidth="1"/>
    <col min="3" max="3" width="14.85546875" style="16" customWidth="1"/>
    <col min="4" max="4" width="5.7109375" style="16" bestFit="1" customWidth="1"/>
    <col min="5" max="5" width="134.42578125" style="16" customWidth="1"/>
    <col min="6" max="6" width="18.140625" style="16" customWidth="1"/>
    <col min="7" max="7" width="12.5703125" style="16" bestFit="1" customWidth="1"/>
    <col min="8" max="8" width="16.140625" style="16" bestFit="1" customWidth="1"/>
    <col min="9" max="9" width="11.140625" style="16" bestFit="1" customWidth="1"/>
    <col min="10" max="16384" width="11.42578125" style="16"/>
  </cols>
  <sheetData>
    <row r="1" spans="1:14" x14ac:dyDescent="0.25">
      <c r="A1" s="16" t="s">
        <v>19</v>
      </c>
      <c r="B1" s="16" t="s">
        <v>112</v>
      </c>
      <c r="C1" s="16" t="s">
        <v>113</v>
      </c>
      <c r="D1" s="16" t="s">
        <v>20</v>
      </c>
      <c r="E1" s="16" t="s">
        <v>106</v>
      </c>
      <c r="F1" s="16" t="s">
        <v>138</v>
      </c>
      <c r="H1" s="16" t="s">
        <v>171</v>
      </c>
      <c r="I1" s="16" t="s">
        <v>174</v>
      </c>
      <c r="J1" s="16" t="s">
        <v>175</v>
      </c>
    </row>
    <row r="2" spans="1:14" x14ac:dyDescent="0.25">
      <c r="A2" s="16" t="s">
        <v>21</v>
      </c>
      <c r="B2" s="16">
        <v>25</v>
      </c>
      <c r="C2" s="16">
        <v>35</v>
      </c>
      <c r="D2" s="16">
        <v>2018</v>
      </c>
      <c r="E2" s="16" t="s">
        <v>10</v>
      </c>
      <c r="F2" s="16" t="s">
        <v>139</v>
      </c>
      <c r="G2" s="63">
        <v>6.9099999999999995E-2</v>
      </c>
      <c r="H2" s="16">
        <v>2016</v>
      </c>
      <c r="I2" s="16">
        <v>2016</v>
      </c>
      <c r="J2" s="16">
        <v>2010</v>
      </c>
    </row>
    <row r="3" spans="1:14" x14ac:dyDescent="0.25">
      <c r="A3" s="16" t="s">
        <v>16</v>
      </c>
      <c r="B3" s="16">
        <v>50</v>
      </c>
      <c r="C3" s="16">
        <v>60</v>
      </c>
      <c r="D3" s="16">
        <v>2019</v>
      </c>
      <c r="E3" s="16" t="s">
        <v>11</v>
      </c>
      <c r="F3" s="16" t="s">
        <v>140</v>
      </c>
      <c r="G3" s="63">
        <v>3.0300000000000001E-2</v>
      </c>
      <c r="H3" s="16">
        <v>2017</v>
      </c>
      <c r="I3" s="16">
        <v>2017</v>
      </c>
      <c r="J3" s="16">
        <v>2011</v>
      </c>
    </row>
    <row r="4" spans="1:14" x14ac:dyDescent="0.25">
      <c r="A4" s="16" t="s">
        <v>22</v>
      </c>
      <c r="B4" s="16">
        <v>60</v>
      </c>
      <c r="C4" s="16">
        <v>70</v>
      </c>
      <c r="D4" s="16">
        <v>2020</v>
      </c>
      <c r="E4" s="16" t="s">
        <v>5</v>
      </c>
      <c r="F4" s="16" t="s">
        <v>141</v>
      </c>
      <c r="G4" s="64">
        <f>G2*0.4+G3*0.6</f>
        <v>4.582E-2</v>
      </c>
      <c r="H4" s="16">
        <v>2018</v>
      </c>
      <c r="I4" s="16">
        <v>2018</v>
      </c>
      <c r="J4" s="16">
        <v>2012</v>
      </c>
    </row>
    <row r="5" spans="1:14" x14ac:dyDescent="0.25">
      <c r="A5" s="16" t="s">
        <v>23</v>
      </c>
      <c r="B5" s="16">
        <v>23</v>
      </c>
      <c r="C5" s="16">
        <v>27</v>
      </c>
      <c r="D5" s="16">
        <v>2021</v>
      </c>
      <c r="E5" s="16" t="s">
        <v>103</v>
      </c>
      <c r="H5" s="16">
        <v>2019</v>
      </c>
      <c r="I5" s="16">
        <v>2019</v>
      </c>
      <c r="J5" s="16">
        <v>2013</v>
      </c>
      <c r="N5" s="23"/>
    </row>
    <row r="6" spans="1:14" x14ac:dyDescent="0.25">
      <c r="A6" s="16" t="s">
        <v>24</v>
      </c>
      <c r="B6" s="16">
        <v>8</v>
      </c>
      <c r="C6" s="16">
        <v>10</v>
      </c>
      <c r="D6" s="16">
        <v>2022</v>
      </c>
      <c r="E6" s="16" t="s">
        <v>107</v>
      </c>
      <c r="H6" s="16">
        <v>2020</v>
      </c>
      <c r="I6" s="16">
        <v>2020</v>
      </c>
      <c r="J6" s="16">
        <v>2014</v>
      </c>
    </row>
    <row r="7" spans="1:14" x14ac:dyDescent="0.25">
      <c r="A7" s="16" t="s">
        <v>39</v>
      </c>
      <c r="B7" s="16">
        <v>14</v>
      </c>
      <c r="C7" s="16">
        <v>18</v>
      </c>
      <c r="E7" s="16" t="s">
        <v>104</v>
      </c>
      <c r="H7" s="16">
        <v>2021</v>
      </c>
      <c r="I7" s="16">
        <v>2021</v>
      </c>
      <c r="J7" s="16">
        <v>2015</v>
      </c>
    </row>
    <row r="8" spans="1:14" x14ac:dyDescent="0.25">
      <c r="A8" s="16" t="s">
        <v>25</v>
      </c>
      <c r="B8" s="16">
        <v>14</v>
      </c>
      <c r="C8" s="16">
        <v>25</v>
      </c>
      <c r="H8" s="16">
        <v>2022</v>
      </c>
      <c r="I8" s="16">
        <v>2022</v>
      </c>
      <c r="J8" s="16">
        <v>2016</v>
      </c>
    </row>
    <row r="9" spans="1:14" x14ac:dyDescent="0.25">
      <c r="A9" s="16" t="s">
        <v>26</v>
      </c>
      <c r="B9" s="16">
        <v>4</v>
      </c>
      <c r="C9" s="16">
        <v>8</v>
      </c>
      <c r="J9" s="16">
        <v>2017</v>
      </c>
    </row>
    <row r="10" spans="1:14" x14ac:dyDescent="0.25">
      <c r="A10" s="16" t="s">
        <v>27</v>
      </c>
      <c r="B10" s="16">
        <v>3</v>
      </c>
      <c r="C10" s="16">
        <v>5</v>
      </c>
      <c r="J10" s="16">
        <v>2018</v>
      </c>
    </row>
    <row r="11" spans="1:14" x14ac:dyDescent="0.25">
      <c r="A11" s="16" t="s">
        <v>40</v>
      </c>
      <c r="B11" s="16">
        <v>5</v>
      </c>
      <c r="C11" s="16">
        <v>5</v>
      </c>
      <c r="J11" s="16">
        <v>2019</v>
      </c>
    </row>
    <row r="12" spans="1:14" x14ac:dyDescent="0.25">
      <c r="A12" s="16" t="s">
        <v>41</v>
      </c>
      <c r="B12" s="16">
        <v>8</v>
      </c>
      <c r="C12" s="16">
        <v>8</v>
      </c>
      <c r="J12" s="16">
        <v>2020</v>
      </c>
    </row>
    <row r="13" spans="1:14" x14ac:dyDescent="0.25">
      <c r="A13" s="16" t="s">
        <v>28</v>
      </c>
      <c r="B13" s="16">
        <v>45</v>
      </c>
      <c r="C13" s="16">
        <v>55</v>
      </c>
      <c r="J13" s="16">
        <v>2021</v>
      </c>
    </row>
    <row r="14" spans="1:14" x14ac:dyDescent="0.25">
      <c r="A14" s="16" t="s">
        <v>42</v>
      </c>
      <c r="B14" s="16">
        <v>25</v>
      </c>
      <c r="C14" s="16">
        <v>25</v>
      </c>
      <c r="J14" s="16">
        <v>2022</v>
      </c>
    </row>
    <row r="15" spans="1:14" x14ac:dyDescent="0.25">
      <c r="A15" s="16" t="s">
        <v>29</v>
      </c>
      <c r="B15" s="16">
        <v>25</v>
      </c>
      <c r="C15" s="16">
        <v>25</v>
      </c>
    </row>
    <row r="16" spans="1:14" x14ac:dyDescent="0.25">
      <c r="A16" s="16" t="s">
        <v>43</v>
      </c>
      <c r="B16" s="16">
        <v>25</v>
      </c>
      <c r="C16" s="16">
        <v>25</v>
      </c>
    </row>
    <row r="17" spans="1:3" x14ac:dyDescent="0.25">
      <c r="A17" s="16" t="s">
        <v>44</v>
      </c>
      <c r="B17" s="16">
        <v>25</v>
      </c>
      <c r="C17" s="16">
        <v>25</v>
      </c>
    </row>
    <row r="18" spans="1:3" x14ac:dyDescent="0.25">
      <c r="A18" s="16" t="s">
        <v>45</v>
      </c>
      <c r="B18" s="16">
        <v>25</v>
      </c>
      <c r="C18" s="16">
        <v>25</v>
      </c>
    </row>
    <row r="19" spans="1:3" x14ac:dyDescent="0.25">
      <c r="A19" s="16" t="s">
        <v>30</v>
      </c>
      <c r="B19" s="16">
        <v>20</v>
      </c>
      <c r="C19" s="16">
        <v>20</v>
      </c>
    </row>
    <row r="20" spans="1:3" x14ac:dyDescent="0.25">
      <c r="A20" s="16" t="s">
        <v>31</v>
      </c>
      <c r="B20" s="16">
        <v>25</v>
      </c>
      <c r="C20" s="16">
        <v>25</v>
      </c>
    </row>
    <row r="21" spans="1:3" x14ac:dyDescent="0.25">
      <c r="A21" s="16" t="s">
        <v>32</v>
      </c>
      <c r="B21" s="16">
        <v>25</v>
      </c>
      <c r="C21" s="16">
        <v>35</v>
      </c>
    </row>
    <row r="22" spans="1:3" x14ac:dyDescent="0.25">
      <c r="A22" s="16" t="s">
        <v>52</v>
      </c>
      <c r="B22" s="16">
        <v>45</v>
      </c>
      <c r="C22" s="16">
        <v>55</v>
      </c>
    </row>
    <row r="23" spans="1:3" x14ac:dyDescent="0.25">
      <c r="A23" s="16" t="s">
        <v>53</v>
      </c>
      <c r="B23" s="16">
        <v>45</v>
      </c>
      <c r="C23" s="16">
        <v>55</v>
      </c>
    </row>
    <row r="24" spans="1:3" x14ac:dyDescent="0.25">
      <c r="A24" s="16" t="s">
        <v>54</v>
      </c>
      <c r="B24" s="16">
        <v>55</v>
      </c>
      <c r="C24" s="16">
        <v>65</v>
      </c>
    </row>
    <row r="25" spans="1:3" x14ac:dyDescent="0.25">
      <c r="A25" s="16" t="s">
        <v>55</v>
      </c>
      <c r="B25" s="16">
        <v>55</v>
      </c>
      <c r="C25" s="16">
        <v>65</v>
      </c>
    </row>
    <row r="26" spans="1:3" x14ac:dyDescent="0.25">
      <c r="A26" s="16" t="s">
        <v>56</v>
      </c>
      <c r="B26" s="16">
        <v>45</v>
      </c>
      <c r="C26" s="16">
        <v>55</v>
      </c>
    </row>
    <row r="27" spans="1:3" x14ac:dyDescent="0.25">
      <c r="A27" s="16" t="s">
        <v>57</v>
      </c>
      <c r="B27" s="16">
        <v>45</v>
      </c>
      <c r="C27" s="16">
        <v>55</v>
      </c>
    </row>
    <row r="28" spans="1:3" x14ac:dyDescent="0.25">
      <c r="A28" s="16" t="s">
        <v>58</v>
      </c>
      <c r="B28" s="16">
        <v>45</v>
      </c>
      <c r="C28" s="16">
        <v>55</v>
      </c>
    </row>
    <row r="29" spans="1:3" x14ac:dyDescent="0.25">
      <c r="A29" s="16" t="s">
        <v>59</v>
      </c>
      <c r="B29" s="16">
        <v>45</v>
      </c>
      <c r="C29" s="16">
        <v>55</v>
      </c>
    </row>
    <row r="30" spans="1:3" x14ac:dyDescent="0.25">
      <c r="A30" s="16" t="s">
        <v>60</v>
      </c>
      <c r="B30" s="16">
        <v>45</v>
      </c>
      <c r="C30" s="16">
        <v>55</v>
      </c>
    </row>
    <row r="31" spans="1:3" x14ac:dyDescent="0.25">
      <c r="A31" s="16" t="s">
        <v>61</v>
      </c>
      <c r="B31" s="16">
        <v>30</v>
      </c>
      <c r="C31" s="16">
        <v>40</v>
      </c>
    </row>
    <row r="32" spans="1:3" x14ac:dyDescent="0.25">
      <c r="A32" s="16" t="s">
        <v>46</v>
      </c>
      <c r="B32" s="16">
        <v>45</v>
      </c>
      <c r="C32" s="16">
        <v>45</v>
      </c>
    </row>
    <row r="33" spans="1:3" x14ac:dyDescent="0.25">
      <c r="A33" s="16" t="s">
        <v>47</v>
      </c>
      <c r="B33" s="16">
        <v>45</v>
      </c>
      <c r="C33" s="16">
        <v>45</v>
      </c>
    </row>
    <row r="34" spans="1:3" x14ac:dyDescent="0.25">
      <c r="A34" s="16" t="s">
        <v>62</v>
      </c>
      <c r="B34" s="16">
        <v>45</v>
      </c>
      <c r="C34" s="16">
        <v>45</v>
      </c>
    </row>
    <row r="35" spans="1:3" x14ac:dyDescent="0.25">
      <c r="A35" s="16" t="s">
        <v>48</v>
      </c>
      <c r="B35" s="16">
        <v>8</v>
      </c>
      <c r="C35" s="16">
        <v>16</v>
      </c>
    </row>
    <row r="36" spans="1:3" x14ac:dyDescent="0.25">
      <c r="A36" s="16" t="s">
        <v>33</v>
      </c>
      <c r="B36" s="16">
        <v>15</v>
      </c>
      <c r="C36" s="16">
        <v>25</v>
      </c>
    </row>
    <row r="37" spans="1:3" x14ac:dyDescent="0.25">
      <c r="A37" s="16" t="s">
        <v>49</v>
      </c>
      <c r="B37" s="16">
        <v>45</v>
      </c>
      <c r="C37" s="16">
        <v>45</v>
      </c>
    </row>
    <row r="38" spans="1:3" x14ac:dyDescent="0.25">
      <c r="A38" s="16" t="s">
        <v>34</v>
      </c>
      <c r="B38" s="16">
        <v>45</v>
      </c>
      <c r="C38" s="16">
        <v>45</v>
      </c>
    </row>
    <row r="39" spans="1:3" x14ac:dyDescent="0.25">
      <c r="A39" s="16" t="s">
        <v>35</v>
      </c>
      <c r="B39" s="16">
        <v>20</v>
      </c>
      <c r="C39" s="16">
        <v>30</v>
      </c>
    </row>
    <row r="40" spans="1:3" x14ac:dyDescent="0.25">
      <c r="A40" s="16" t="s">
        <v>36</v>
      </c>
      <c r="B40" s="16">
        <v>10</v>
      </c>
      <c r="C40" s="16">
        <v>30</v>
      </c>
    </row>
    <row r="41" spans="1:3" x14ac:dyDescent="0.25">
      <c r="A41" s="16" t="s">
        <v>50</v>
      </c>
      <c r="B41" s="16">
        <v>15</v>
      </c>
      <c r="C41" s="16">
        <v>30</v>
      </c>
    </row>
    <row r="42" spans="1:3" x14ac:dyDescent="0.25">
      <c r="A42" s="16" t="s">
        <v>37</v>
      </c>
      <c r="B42" s="16">
        <v>15</v>
      </c>
      <c r="C42" s="16">
        <v>30</v>
      </c>
    </row>
    <row r="43" spans="1:3" x14ac:dyDescent="0.25">
      <c r="A43" s="16" t="s">
        <v>38</v>
      </c>
      <c r="B43" s="16">
        <v>60</v>
      </c>
      <c r="C43" s="16">
        <v>60</v>
      </c>
    </row>
    <row r="44" spans="1:3" x14ac:dyDescent="0.25">
      <c r="A44" s="16" t="s">
        <v>51</v>
      </c>
      <c r="B44" s="16">
        <v>15</v>
      </c>
      <c r="C44" s="16">
        <v>20</v>
      </c>
    </row>
    <row r="45" spans="1:3" x14ac:dyDescent="0.25">
      <c r="A45" s="16" t="s">
        <v>101</v>
      </c>
      <c r="B45" s="16">
        <v>0</v>
      </c>
      <c r="C45" s="16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13</vt:i4>
      </vt:variant>
    </vt:vector>
  </HeadingPairs>
  <TitlesOfParts>
    <vt:vector size="21" baseType="lpstr">
      <vt:lpstr>A_Stammdaten</vt:lpstr>
      <vt:lpstr>B_KKAuf</vt:lpstr>
      <vt:lpstr>D_SAV</vt:lpstr>
      <vt:lpstr>D1_Anl_Spiegel</vt:lpstr>
      <vt:lpstr>D1_BKZ_NAKB</vt:lpstr>
      <vt:lpstr>D2_WAV</vt:lpstr>
      <vt:lpstr>Changelog</vt:lpstr>
      <vt:lpstr>Listen</vt:lpstr>
      <vt:lpstr>Anlagengruppen</vt:lpstr>
      <vt:lpstr>Antragsjahre</vt:lpstr>
      <vt:lpstr>D1_Anl_Spiegel!Druckbereich</vt:lpstr>
      <vt:lpstr>D1_BKZ_NAKB!Druckbereich</vt:lpstr>
      <vt:lpstr>B_KKAuf!Drucktitel</vt:lpstr>
      <vt:lpstr>D_SAV!Drucktitel</vt:lpstr>
      <vt:lpstr>D1_BKZ_NAKB!Drucktitel</vt:lpstr>
      <vt:lpstr>D2_WAV!Drucktitel</vt:lpstr>
      <vt:lpstr>Investitionsjahre</vt:lpstr>
      <vt:lpstr>Selbst_geschaffene_gewerbliche_Schutzrechte_und_ähnliche_Rechte_und_Werte</vt:lpstr>
      <vt:lpstr>WAV_Positionen</vt:lpstr>
      <vt:lpstr>Zeitreihe_1</vt:lpstr>
      <vt:lpstr>Zeitreihe_2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2017-05-29T09:08:28Z</dcterms:created>
  <dcterms:modified xsi:type="dcterms:W3CDTF">2019-05-15T12:36:57Z</dcterms:modified>
</cp:coreProperties>
</file>