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05" windowWidth="11580" windowHeight="8070"/>
  </bookViews>
  <sheets>
    <sheet name="Datenblatt" sheetId="3" r:id="rId1"/>
    <sheet name="individueller Referenzpreis" sheetId="1" r:id="rId2"/>
    <sheet name="Kostenberechnung" sheetId="2" r:id="rId3"/>
  </sheets>
  <calcPr calcId="145621"/>
</workbook>
</file>

<file path=xl/calcChain.xml><?xml version="1.0" encoding="utf-8"?>
<calcChain xmlns="http://schemas.openxmlformats.org/spreadsheetml/2006/main">
  <c r="D12" i="3" l="1"/>
  <c r="D3" i="3"/>
  <c r="B11" i="2"/>
  <c r="D2" i="1"/>
  <c r="D3" i="1" s="1"/>
  <c r="D16" i="3"/>
  <c r="D12" i="1"/>
  <c r="D13" i="1" s="1"/>
  <c r="D14" i="1" s="1"/>
  <c r="D15" i="1" s="1"/>
  <c r="D16" i="1" s="1"/>
  <c r="D17" i="1" s="1"/>
  <c r="D18" i="1" s="1"/>
  <c r="C8" i="2"/>
  <c r="B6" i="2"/>
  <c r="B12" i="1"/>
  <c r="D21" i="3" l="1"/>
  <c r="C1" i="2" s="1"/>
  <c r="J12" i="1"/>
  <c r="J13" i="1"/>
  <c r="J14" i="1"/>
  <c r="J15" i="1"/>
  <c r="J16" i="1"/>
  <c r="J17" i="1"/>
  <c r="J18" i="1"/>
  <c r="J19" i="1"/>
  <c r="B4" i="1"/>
  <c r="B14" i="1" s="1"/>
  <c r="D4" i="1"/>
  <c r="B3" i="1"/>
  <c r="B13" i="1" s="1"/>
  <c r="D22" i="3" l="1"/>
  <c r="G13" i="1" s="1"/>
  <c r="M13" i="1" s="1"/>
  <c r="D5" i="1"/>
  <c r="B5" i="1"/>
  <c r="B15" i="1" s="1"/>
  <c r="G18" i="1" l="1"/>
  <c r="M18" i="1" s="1"/>
  <c r="G16" i="1"/>
  <c r="M16" i="1" s="1"/>
  <c r="G14" i="1"/>
  <c r="M14" i="1" s="1"/>
  <c r="G12" i="1"/>
  <c r="M12" i="1" s="1"/>
  <c r="G17" i="1"/>
  <c r="M17" i="1" s="1"/>
  <c r="G15" i="1"/>
  <c r="M15" i="1" s="1"/>
  <c r="B6" i="1"/>
  <c r="B16" i="1" s="1"/>
  <c r="D6" i="1"/>
  <c r="G19" i="1" l="1"/>
  <c r="M19" i="1" s="1"/>
  <c r="M20" i="1" s="1"/>
  <c r="G22" i="1" s="1"/>
  <c r="D7" i="1"/>
  <c r="B7" i="1"/>
  <c r="B17" i="1" s="1"/>
  <c r="G20" i="1" l="1"/>
  <c r="J22" i="1" s="1"/>
  <c r="B8" i="1"/>
  <c r="B18" i="1" s="1"/>
  <c r="D8" i="1"/>
  <c r="B9" i="1" s="1"/>
  <c r="B19" i="1" s="1"/>
  <c r="M22" i="1" l="1"/>
  <c r="M24" i="1" s="1"/>
  <c r="C3" i="2" s="1"/>
  <c r="C6" i="2" l="1"/>
  <c r="C5" i="2"/>
  <c r="C13" i="2" s="1"/>
  <c r="C11" i="2" l="1"/>
  <c r="C15" i="2" s="1"/>
  <c r="C17" i="2" s="1"/>
</calcChain>
</file>

<file path=xl/sharedStrings.xml><?xml version="1.0" encoding="utf-8"?>
<sst xmlns="http://schemas.openxmlformats.org/spreadsheetml/2006/main" count="164" uniqueCount="76">
  <si>
    <t>für die Verlustenergiemengen von</t>
  </si>
  <si>
    <t>bis</t>
  </si>
  <si>
    <t>für die Verlustenergiemengen ab</t>
  </si>
  <si>
    <t>des Referenzpreises</t>
  </si>
  <si>
    <t>=</t>
  </si>
  <si>
    <t>Grenzwerte für die Verlustenergiemengen</t>
  </si>
  <si>
    <t>Verlustquote</t>
  </si>
  <si>
    <t>Summe aller Einspeisungen [in kWh]</t>
  </si>
  <si>
    <t>davon Einspeisungen von dezentralen Erzeugungsanlagen [in kWh]</t>
  </si>
  <si>
    <t>davon Rückspeisungen von nachgelagerten Netzbetreibern [in kWh]</t>
  </si>
  <si>
    <t>davon Einspeisungen von vorgelagerten Netzbetreibern [in kWh]</t>
  </si>
  <si>
    <t>davon Rückspeisungen in das vorgelagerte Netz [in kWh]</t>
  </si>
  <si>
    <t>davon Entnahmen von Weiterverteilern [in kWh]</t>
  </si>
  <si>
    <t>davon Betriebsverbrauch des Stromnetzes [in kWh]</t>
  </si>
  <si>
    <t>Summe aller Entnahmen [in kWh]</t>
  </si>
  <si>
    <t>Obergrenze Toleranzband</t>
  </si>
  <si>
    <t>Untergrenze Toleranzband</t>
  </si>
  <si>
    <t>anerkennungsfähige Verlustenergiekosten</t>
  </si>
  <si>
    <t>Firma des Netzbetreibers</t>
  </si>
  <si>
    <t>1.</t>
  </si>
  <si>
    <t>2.</t>
  </si>
  <si>
    <t>3.</t>
  </si>
  <si>
    <t>4.</t>
  </si>
  <si>
    <t>5.</t>
  </si>
  <si>
    <t>6.</t>
  </si>
  <si>
    <t>7.</t>
  </si>
  <si>
    <t>8.</t>
  </si>
  <si>
    <t>Verlustenergiemengen von</t>
  </si>
  <si>
    <t>Verlustenergiemengen ab</t>
  </si>
  <si>
    <t>x</t>
  </si>
  <si>
    <t>/</t>
  </si>
  <si>
    <t>bzw.</t>
  </si>
  <si>
    <t>ct/kWh</t>
  </si>
  <si>
    <t>€</t>
  </si>
  <si>
    <t>kWh</t>
  </si>
  <si>
    <t>€/kWh</t>
  </si>
  <si>
    <t>Berechnung individueller Referenzpreis</t>
  </si>
  <si>
    <t>tatsächlicher Beschaffungspreis</t>
  </si>
  <si>
    <t>Überschreitung der Kappungsgrenze</t>
  </si>
  <si>
    <t>[Verlustenergiemenge x anerkennungsfähiger Beschaffungspreis]</t>
  </si>
  <si>
    <t>9.</t>
  </si>
  <si>
    <t>davon Entnahmen von Letztverbrauchern [in kWh]</t>
  </si>
  <si>
    <t>individueller Referenzpreis</t>
  </si>
  <si>
    <t>Über-/Unterschreitung des Referenzpreiskorridors,</t>
  </si>
  <si>
    <t>aber unterhalb der Kappungsgrenze</t>
  </si>
  <si>
    <t>tatsächlicher Beschaffungspreis [in ct/kWh]</t>
  </si>
  <si>
    <t>tatsächliche Verlustenergiemenge [in kWh]</t>
  </si>
  <si>
    <t>Berechnung durch Programm</t>
  </si>
  <si>
    <t>tatsächliche Verlustenergiemenge</t>
  </si>
  <si>
    <t>Individueller Referenzpreis</t>
  </si>
  <si>
    <t>allgemeiner Referenzpreis [in ct/kWh]</t>
  </si>
  <si>
    <t>berücksichtigungsfähiger spezifischer Beschaffungspreis</t>
  </si>
  <si>
    <t>Telefonnummer der verantwortlichen Person</t>
  </si>
  <si>
    <t>E-Mailadresse der verantwortlichen Person</t>
  </si>
  <si>
    <t>Verantwortliche Person für die Richtigkeit und Vollständigkeit</t>
  </si>
  <si>
    <t>10.</t>
  </si>
  <si>
    <t>11.</t>
  </si>
  <si>
    <t>12.</t>
  </si>
  <si>
    <t>Auszufüllen durch den Netzbetreiber</t>
  </si>
  <si>
    <t>Netzbetreibernummer bei der LRegB BW</t>
  </si>
  <si>
    <t>ländlicher Netzbetreiber nach Ziffer 5.3.4. [ja/nein]</t>
  </si>
  <si>
    <t>laut Mitteilung der LRegB BW</t>
  </si>
  <si>
    <t>für das Lieferjahr</t>
  </si>
  <si>
    <t>zur Anpassung der Erlösobergrenze des Kalenderjahres</t>
  </si>
  <si>
    <t>Mitteilung der Kosten für die Beschaffung von Verlustenergie</t>
  </si>
  <si>
    <t>13.</t>
  </si>
  <si>
    <t>(gemäß Mitteilung der Verlustenergiebeschaffungsdaten an die LRegB BW)</t>
  </si>
  <si>
    <t>1.2</t>
  </si>
  <si>
    <t>1.1</t>
  </si>
  <si>
    <t>7.1</t>
  </si>
  <si>
    <t>7.2</t>
  </si>
  <si>
    <t>7.3</t>
  </si>
  <si>
    <t>8.1</t>
  </si>
  <si>
    <t>8.2</t>
  </si>
  <si>
    <t>8.3</t>
  </si>
  <si>
    <t>8.4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</si>
</sst>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0"/>
    <numFmt numFmtId="165" formatCode="#,##0.0000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</font>
    <font>
      <sz val="12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2" applyFont="1" applyFill="1" applyBorder="1" applyAlignment="1" applyProtection="1">
      <alignment vertical="top" wrapText="1"/>
    </xf>
    <xf numFmtId="0" fontId="4" fillId="0" borderId="0" xfId="0" applyFont="1" applyBorder="1"/>
    <xf numFmtId="3" fontId="4" fillId="0" borderId="0" xfId="0" applyNumberFormat="1" applyFont="1" applyFill="1" applyBorder="1" applyAlignment="1"/>
    <xf numFmtId="3" fontId="4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/>
    <xf numFmtId="10" fontId="4" fillId="0" borderId="0" xfId="1" applyNumberFormat="1" applyFont="1" applyBorder="1" applyAlignment="1">
      <alignment horizontal="center"/>
    </xf>
    <xf numFmtId="9" fontId="4" fillId="0" borderId="0" xfId="1" applyFont="1" applyBorder="1"/>
    <xf numFmtId="3" fontId="4" fillId="0" borderId="0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9" fontId="6" fillId="0" borderId="0" xfId="1" applyFont="1"/>
    <xf numFmtId="9" fontId="6" fillId="0" borderId="0" xfId="0" applyNumberFormat="1" applyFont="1"/>
    <xf numFmtId="2" fontId="6" fillId="0" borderId="0" xfId="0" applyNumberFormat="1" applyFont="1"/>
    <xf numFmtId="4" fontId="6" fillId="0" borderId="0" xfId="0" applyNumberFormat="1" applyFont="1"/>
    <xf numFmtId="0" fontId="3" fillId="0" borderId="0" xfId="0" applyFont="1"/>
    <xf numFmtId="4" fontId="3" fillId="0" borderId="0" xfId="0" applyNumberFormat="1" applyFont="1"/>
    <xf numFmtId="3" fontId="4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/>
    <xf numFmtId="10" fontId="3" fillId="0" borderId="0" xfId="1" applyNumberFormat="1" applyFont="1" applyFill="1" applyBorder="1" applyAlignment="1"/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10" fontId="3" fillId="0" borderId="0" xfId="1" applyNumberFormat="1" applyFont="1" applyBorder="1"/>
    <xf numFmtId="10" fontId="3" fillId="0" borderId="0" xfId="1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4" fontId="6" fillId="0" borderId="0" xfId="0" applyNumberFormat="1" applyFont="1" applyFill="1"/>
    <xf numFmtId="0" fontId="3" fillId="2" borderId="2" xfId="0" applyFont="1" applyFill="1" applyBorder="1" applyAlignment="1">
      <alignment horizontal="center" vertical="top"/>
    </xf>
    <xf numFmtId="9" fontId="4" fillId="0" borderId="0" xfId="1" applyFont="1"/>
    <xf numFmtId="49" fontId="3" fillId="0" borderId="0" xfId="0" applyNumberFormat="1" applyFont="1" applyBorder="1"/>
    <xf numFmtId="49" fontId="4" fillId="0" borderId="0" xfId="0" applyNumberFormat="1" applyFont="1" applyBorder="1"/>
    <xf numFmtId="49" fontId="3" fillId="0" borderId="0" xfId="0" applyNumberFormat="1" applyFont="1" applyBorder="1" applyAlignment="1">
      <alignment vertical="top"/>
    </xf>
    <xf numFmtId="49" fontId="4" fillId="3" borderId="0" xfId="0" applyNumberFormat="1" applyFont="1" applyFill="1" applyBorder="1"/>
    <xf numFmtId="3" fontId="4" fillId="3" borderId="0" xfId="0" applyNumberFormat="1" applyFont="1" applyFill="1" applyBorder="1"/>
    <xf numFmtId="3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/>
    <xf numFmtId="4" fontId="4" fillId="3" borderId="0" xfId="0" applyNumberFormat="1" applyFont="1" applyFill="1" applyBorder="1" applyAlignment="1">
      <alignment horizontal="center"/>
    </xf>
    <xf numFmtId="4" fontId="4" fillId="3" borderId="0" xfId="0" applyNumberFormat="1" applyFont="1" applyFill="1" applyBorder="1"/>
    <xf numFmtId="3" fontId="4" fillId="3" borderId="4" xfId="0" applyNumberFormat="1" applyFont="1" applyFill="1" applyBorder="1"/>
    <xf numFmtId="4" fontId="4" fillId="3" borderId="4" xfId="0" applyNumberFormat="1" applyFont="1" applyFill="1" applyBorder="1"/>
    <xf numFmtId="0" fontId="4" fillId="3" borderId="0" xfId="0" applyFont="1" applyFill="1" applyBorder="1"/>
    <xf numFmtId="0" fontId="4" fillId="3" borderId="4" xfId="0" applyFont="1" applyFill="1" applyBorder="1"/>
    <xf numFmtId="0" fontId="4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/>
    <xf numFmtId="4" fontId="4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3" fontId="3" fillId="3" borderId="0" xfId="0" applyNumberFormat="1" applyFont="1" applyFill="1" applyBorder="1" applyAlignment="1"/>
    <xf numFmtId="4" fontId="3" fillId="3" borderId="0" xfId="0" applyNumberFormat="1" applyFont="1" applyFill="1"/>
    <xf numFmtId="0" fontId="3" fillId="0" borderId="0" xfId="0" applyFont="1" applyBorder="1" applyAlignment="1">
      <alignment horizontal="left"/>
    </xf>
    <xf numFmtId="0" fontId="3" fillId="0" borderId="0" xfId="2" applyFont="1" applyFill="1" applyBorder="1" applyAlignment="1" applyProtection="1">
      <alignment horizontal="left" vertical="top" wrapText="1"/>
    </xf>
    <xf numFmtId="4" fontId="3" fillId="2" borderId="5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6" fillId="3" borderId="0" xfId="0" applyNumberFormat="1" applyFont="1" applyFill="1" applyAlignment="1">
      <alignment horizontal="right"/>
    </xf>
    <xf numFmtId="4" fontId="3" fillId="3" borderId="0" xfId="0" applyNumberFormat="1" applyFont="1" applyFill="1" applyAlignment="1">
      <alignment horizontal="right"/>
    </xf>
    <xf numFmtId="49" fontId="4" fillId="4" borderId="0" xfId="0" applyNumberFormat="1" applyFont="1" applyFill="1" applyBorder="1"/>
    <xf numFmtId="49" fontId="4" fillId="5" borderId="0" xfId="0" applyNumberFormat="1" applyFont="1" applyFill="1" applyBorder="1"/>
    <xf numFmtId="3" fontId="3" fillId="2" borderId="6" xfId="0" applyNumberFormat="1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horizontal="right"/>
    </xf>
    <xf numFmtId="44" fontId="3" fillId="3" borderId="4" xfId="3" applyFont="1" applyFill="1" applyBorder="1" applyAlignment="1">
      <alignment horizontal="center"/>
    </xf>
    <xf numFmtId="4" fontId="3" fillId="5" borderId="8" xfId="0" applyNumberFormat="1" applyFont="1" applyFill="1" applyBorder="1" applyAlignment="1">
      <alignment horizontal="center"/>
    </xf>
  </cellXfs>
  <cellStyles count="4">
    <cellStyle name="Prozent" xfId="1" builtinId="5"/>
    <cellStyle name="Standard" xfId="0" builtinId="0"/>
    <cellStyle name="Standard_Fragebogen zu § 19 Abs. 3 StromNEV" xfId="2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D2" sqref="D2"/>
    </sheetView>
  </sheetViews>
  <sheetFormatPr baseColWidth="10" defaultRowHeight="15" x14ac:dyDescent="0.2"/>
  <cols>
    <col min="1" max="1" width="5.7109375" style="44" customWidth="1"/>
    <col min="2" max="2" width="73.28515625" style="2" customWidth="1"/>
    <col min="3" max="3" width="3.28515625" style="2" customWidth="1"/>
    <col min="4" max="4" width="40.7109375" style="4" customWidth="1"/>
    <col min="5" max="5" width="10.7109375" style="4" customWidth="1"/>
    <col min="6" max="16384" width="11.42578125" style="2"/>
  </cols>
  <sheetData>
    <row r="1" spans="1:5" s="5" customFormat="1" ht="16.5" thickBot="1" x14ac:dyDescent="0.3">
      <c r="A1" s="43" t="s">
        <v>19</v>
      </c>
      <c r="B1" s="5" t="s">
        <v>64</v>
      </c>
      <c r="D1" s="30"/>
      <c r="E1" s="30"/>
    </row>
    <row r="2" spans="1:5" ht="15.75" x14ac:dyDescent="0.25">
      <c r="A2" s="44" t="s">
        <v>68</v>
      </c>
      <c r="B2" s="2" t="s">
        <v>62</v>
      </c>
      <c r="D2" s="65"/>
    </row>
    <row r="3" spans="1:5" ht="16.5" thickBot="1" x14ac:dyDescent="0.3">
      <c r="A3" s="44" t="s">
        <v>67</v>
      </c>
      <c r="B3" s="2" t="s">
        <v>63</v>
      </c>
      <c r="D3" s="66" t="str">
        <f>IF(D2="","",D2+2)</f>
        <v/>
      </c>
    </row>
    <row r="4" spans="1:5" ht="15.75" thickBot="1" x14ac:dyDescent="0.25"/>
    <row r="5" spans="1:5" s="5" customFormat="1" ht="15.75" customHeight="1" x14ac:dyDescent="0.25">
      <c r="A5" s="43" t="s">
        <v>20</v>
      </c>
      <c r="B5" s="5" t="s">
        <v>18</v>
      </c>
      <c r="D5" s="77"/>
      <c r="E5" s="30"/>
    </row>
    <row r="6" spans="1:5" s="5" customFormat="1" ht="15.75" x14ac:dyDescent="0.25">
      <c r="A6" s="43"/>
      <c r="D6" s="78"/>
      <c r="E6" s="30"/>
    </row>
    <row r="7" spans="1:5" s="5" customFormat="1" ht="15.75" x14ac:dyDescent="0.25">
      <c r="A7" s="43" t="s">
        <v>21</v>
      </c>
      <c r="B7" s="5" t="s">
        <v>59</v>
      </c>
      <c r="D7" s="36"/>
      <c r="E7" s="30"/>
    </row>
    <row r="8" spans="1:5" s="5" customFormat="1" ht="15.75" x14ac:dyDescent="0.25">
      <c r="A8" s="43" t="s">
        <v>22</v>
      </c>
      <c r="B8" s="63" t="s">
        <v>54</v>
      </c>
      <c r="D8" s="36"/>
      <c r="E8" s="30"/>
    </row>
    <row r="9" spans="1:5" s="5" customFormat="1" ht="15.75" x14ac:dyDescent="0.25">
      <c r="A9" s="43" t="s">
        <v>23</v>
      </c>
      <c r="B9" s="63" t="s">
        <v>52</v>
      </c>
      <c r="D9" s="36"/>
      <c r="E9" s="30"/>
    </row>
    <row r="10" spans="1:5" s="5" customFormat="1" ht="16.5" thickBot="1" x14ac:dyDescent="0.3">
      <c r="A10" s="43" t="s">
        <v>24</v>
      </c>
      <c r="B10" s="1" t="s">
        <v>53</v>
      </c>
      <c r="D10" s="68"/>
      <c r="E10" s="30"/>
    </row>
    <row r="11" spans="1:5" s="5" customFormat="1" ht="16.5" thickBot="1" x14ac:dyDescent="0.3">
      <c r="A11" s="43"/>
      <c r="B11" s="1"/>
      <c r="D11" s="67"/>
      <c r="E11" s="30"/>
    </row>
    <row r="12" spans="1:5" s="5" customFormat="1" ht="15" customHeight="1" x14ac:dyDescent="0.25">
      <c r="A12" s="43" t="s">
        <v>25</v>
      </c>
      <c r="B12" s="5" t="s">
        <v>7</v>
      </c>
      <c r="D12" s="69">
        <f>SUM(D13:D15)</f>
        <v>0</v>
      </c>
      <c r="E12" s="27"/>
    </row>
    <row r="13" spans="1:5" ht="15" customHeight="1" x14ac:dyDescent="0.2">
      <c r="A13" s="44" t="s">
        <v>69</v>
      </c>
      <c r="B13" s="24" t="s">
        <v>10</v>
      </c>
      <c r="C13" s="24"/>
      <c r="D13" s="23"/>
      <c r="E13" s="3"/>
    </row>
    <row r="14" spans="1:5" ht="15" customHeight="1" x14ac:dyDescent="0.2">
      <c r="A14" s="44" t="s">
        <v>70</v>
      </c>
      <c r="B14" s="25" t="s">
        <v>8</v>
      </c>
      <c r="C14" s="25"/>
      <c r="D14" s="23"/>
      <c r="E14" s="3"/>
    </row>
    <row r="15" spans="1:5" ht="15" customHeight="1" x14ac:dyDescent="0.2">
      <c r="A15" s="44" t="s">
        <v>71</v>
      </c>
      <c r="B15" s="25" t="s">
        <v>9</v>
      </c>
      <c r="C15" s="25"/>
      <c r="D15" s="23"/>
      <c r="E15" s="3"/>
    </row>
    <row r="16" spans="1:5" s="5" customFormat="1" ht="15" customHeight="1" x14ac:dyDescent="0.25">
      <c r="A16" s="43" t="s">
        <v>26</v>
      </c>
      <c r="B16" s="5" t="s">
        <v>14</v>
      </c>
      <c r="D16" s="37">
        <f>SUM(D17:D20)</f>
        <v>0</v>
      </c>
      <c r="E16" s="27"/>
    </row>
    <row r="17" spans="1:5" ht="15" customHeight="1" x14ac:dyDescent="0.2">
      <c r="A17" s="44" t="s">
        <v>72</v>
      </c>
      <c r="B17" s="2" t="s">
        <v>41</v>
      </c>
      <c r="D17" s="23"/>
      <c r="E17" s="3"/>
    </row>
    <row r="18" spans="1:5" ht="15" customHeight="1" x14ac:dyDescent="0.2">
      <c r="A18" s="44" t="s">
        <v>73</v>
      </c>
      <c r="B18" s="2" t="s">
        <v>12</v>
      </c>
      <c r="D18" s="23"/>
      <c r="E18" s="3"/>
    </row>
    <row r="19" spans="1:5" ht="15" customHeight="1" x14ac:dyDescent="0.2">
      <c r="A19" s="44" t="s">
        <v>74</v>
      </c>
      <c r="B19" s="2" t="s">
        <v>11</v>
      </c>
      <c r="D19" s="23"/>
      <c r="E19" s="3"/>
    </row>
    <row r="20" spans="1:5" ht="15" customHeight="1" x14ac:dyDescent="0.2">
      <c r="A20" s="44" t="s">
        <v>75</v>
      </c>
      <c r="B20" s="2" t="s">
        <v>13</v>
      </c>
      <c r="D20" s="23"/>
      <c r="E20" s="3"/>
    </row>
    <row r="21" spans="1:5" s="5" customFormat="1" ht="15.75" x14ac:dyDescent="0.25">
      <c r="A21" s="43" t="s">
        <v>40</v>
      </c>
      <c r="B21" s="5" t="s">
        <v>46</v>
      </c>
      <c r="D21" s="37">
        <f>D12-D16</f>
        <v>0</v>
      </c>
      <c r="E21" s="28"/>
    </row>
    <row r="22" spans="1:5" s="5" customFormat="1" ht="15.75" x14ac:dyDescent="0.25">
      <c r="A22" s="43" t="s">
        <v>55</v>
      </c>
      <c r="B22" s="5" t="s">
        <v>6</v>
      </c>
      <c r="D22" s="38" t="str">
        <f>IF(D21=0,"-",D21/D12)</f>
        <v>-</v>
      </c>
      <c r="E22" s="28"/>
    </row>
    <row r="23" spans="1:5" s="5" customFormat="1" ht="15.75" x14ac:dyDescent="0.25">
      <c r="A23" s="45" t="s">
        <v>56</v>
      </c>
      <c r="B23" s="1" t="s">
        <v>60</v>
      </c>
      <c r="C23" s="1"/>
      <c r="D23" s="41"/>
      <c r="E23" s="29"/>
    </row>
    <row r="24" spans="1:5" ht="16.5" thickBot="1" x14ac:dyDescent="0.3">
      <c r="A24" s="43" t="s">
        <v>57</v>
      </c>
      <c r="B24" s="5" t="s">
        <v>45</v>
      </c>
      <c r="D24" s="64"/>
    </row>
    <row r="25" spans="1:5" ht="15.75" x14ac:dyDescent="0.25">
      <c r="A25" s="43"/>
      <c r="B25" s="2" t="s">
        <v>66</v>
      </c>
      <c r="D25" s="70"/>
    </row>
    <row r="26" spans="1:5" ht="15.75" thickBot="1" x14ac:dyDescent="0.25"/>
    <row r="27" spans="1:5" s="5" customFormat="1" ht="16.5" thickBot="1" x14ac:dyDescent="0.3">
      <c r="A27" s="43" t="s">
        <v>65</v>
      </c>
      <c r="B27" s="5" t="s">
        <v>50</v>
      </c>
      <c r="D27" s="81"/>
      <c r="E27" s="30"/>
    </row>
    <row r="30" spans="1:5" x14ac:dyDescent="0.2">
      <c r="A30" s="76"/>
      <c r="B30" s="2" t="s">
        <v>61</v>
      </c>
    </row>
    <row r="31" spans="1:5" x14ac:dyDescent="0.2">
      <c r="A31" s="75"/>
      <c r="B31" s="2" t="s">
        <v>58</v>
      </c>
    </row>
    <row r="32" spans="1:5" x14ac:dyDescent="0.2">
      <c r="A32" s="46"/>
      <c r="B32" s="2" t="s">
        <v>47</v>
      </c>
    </row>
  </sheetData>
  <mergeCells count="1">
    <mergeCell ref="D5:D6"/>
  </mergeCells>
  <phoneticPr fontId="2" type="noConversion"/>
  <dataValidations count="3">
    <dataValidation type="list" allowBlank="1" showInputMessage="1" showErrorMessage="1" sqref="D23">
      <formula1>"Ja, Nein"</formula1>
    </dataValidation>
    <dataValidation type="whole" allowBlank="1" showInputMessage="1" showErrorMessage="1" errorTitle="Netzbetreibernummer ungültig!" error="Die Netzbetreibernummer ergibt sich aus dem Aktenzeichen der Festlegung der Erlösobergrenze, der letzte Zifferblock ist die Netzbetreibernummer; z.B. beim Aktenzeichen 1-4455.4-3/123 ist die Nummer 123, die Netzbetreibern." sqref="D7">
      <formula1>1</formula1>
      <formula2>250</formula2>
    </dataValidation>
    <dataValidation type="list" allowBlank="1" showInputMessage="1" showErrorMessage="1" sqref="D2">
      <formula1>"2012, 2013, 2014, 2015, 2016"</formula1>
    </dataValidation>
  </dataValidations>
  <pageMargins left="0.78740157499999996" right="0.78740157499999996" top="0.984251969" bottom="0.984251969" header="0.4921259845" footer="0.4921259845"/>
  <pageSetup paperSize="9" scale="83" orientation="landscape" r:id="rId1"/>
  <headerFooter alignWithMargins="0">
    <oddHeader>&amp;L&amp;"Arial,Fett"&amp;14Datenblatt</oddHeader>
    <oddFooter>&amp;L&amp;P/&amp;N&amp;R&amp;A -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99" workbookViewId="0">
      <selection activeCell="M25" sqref="M25"/>
    </sheetView>
  </sheetViews>
  <sheetFormatPr baseColWidth="10" defaultRowHeight="15" x14ac:dyDescent="0.2"/>
  <cols>
    <col min="1" max="1" width="40.7109375" style="2" customWidth="1"/>
    <col min="2" max="2" width="10.7109375" style="2" customWidth="1"/>
    <col min="3" max="3" width="8.28515625" style="6" customWidth="1"/>
    <col min="4" max="4" width="10.7109375" style="4" customWidth="1"/>
    <col min="5" max="5" width="2.7109375" style="12" customWidth="1"/>
    <col min="6" max="6" width="10.7109375" style="4" customWidth="1"/>
    <col min="7" max="7" width="20.7109375" style="4" customWidth="1"/>
    <col min="8" max="8" width="5.7109375" style="4" customWidth="1"/>
    <col min="9" max="9" width="2.7109375" style="12" customWidth="1"/>
    <col min="10" max="11" width="10.7109375" style="7" customWidth="1"/>
    <col min="12" max="12" width="2.7109375" style="8" customWidth="1"/>
    <col min="13" max="13" width="20.7109375" style="7" customWidth="1"/>
    <col min="14" max="14" width="2.7109375" style="2" customWidth="1"/>
    <col min="15" max="16384" width="11.42578125" style="2"/>
  </cols>
  <sheetData>
    <row r="1" spans="1:14" s="5" customFormat="1" ht="15.75" x14ac:dyDescent="0.25">
      <c r="A1" s="5" t="s">
        <v>5</v>
      </c>
      <c r="C1" s="26"/>
      <c r="D1" s="32"/>
      <c r="E1" s="33"/>
      <c r="F1" s="30"/>
      <c r="G1" s="30"/>
      <c r="H1" s="30"/>
      <c r="I1" s="31"/>
      <c r="J1" s="32"/>
      <c r="K1" s="32"/>
      <c r="L1" s="33"/>
      <c r="M1" s="32"/>
    </row>
    <row r="2" spans="1:14" x14ac:dyDescent="0.2">
      <c r="A2" s="2" t="s">
        <v>0</v>
      </c>
      <c r="B2" s="9">
        <v>0</v>
      </c>
      <c r="C2" s="6" t="s">
        <v>1</v>
      </c>
      <c r="D2" s="9">
        <f>IF(Datenblatt!D23="Nein",0.023,0.025)</f>
        <v>2.5000000000000001E-2</v>
      </c>
      <c r="E2" s="10" t="s">
        <v>4</v>
      </c>
      <c r="F2" s="11">
        <v>1</v>
      </c>
      <c r="G2" s="11" t="s">
        <v>3</v>
      </c>
      <c r="H2" s="11"/>
      <c r="I2" s="8"/>
    </row>
    <row r="3" spans="1:14" x14ac:dyDescent="0.2">
      <c r="A3" s="2" t="s">
        <v>0</v>
      </c>
      <c r="B3" s="9">
        <f t="shared" ref="B3:B9" si="0">D2</f>
        <v>2.5000000000000001E-2</v>
      </c>
      <c r="C3" s="6" t="s">
        <v>1</v>
      </c>
      <c r="D3" s="9">
        <f t="shared" ref="D3:D8" si="1">D2+0.001</f>
        <v>2.6000000000000002E-2</v>
      </c>
      <c r="E3" s="10" t="s">
        <v>4</v>
      </c>
      <c r="F3" s="11">
        <v>0.86</v>
      </c>
      <c r="G3" s="11" t="s">
        <v>3</v>
      </c>
      <c r="H3" s="11"/>
      <c r="I3" s="8"/>
    </row>
    <row r="4" spans="1:14" x14ac:dyDescent="0.2">
      <c r="A4" s="2" t="s">
        <v>0</v>
      </c>
      <c r="B4" s="9">
        <f t="shared" si="0"/>
        <v>2.6000000000000002E-2</v>
      </c>
      <c r="C4" s="6" t="s">
        <v>1</v>
      </c>
      <c r="D4" s="9">
        <f t="shared" si="1"/>
        <v>2.7000000000000003E-2</v>
      </c>
      <c r="E4" s="10" t="s">
        <v>4</v>
      </c>
      <c r="F4" s="11">
        <v>0.71</v>
      </c>
      <c r="G4" s="11" t="s">
        <v>3</v>
      </c>
      <c r="H4" s="11"/>
      <c r="I4" s="8"/>
    </row>
    <row r="5" spans="1:14" x14ac:dyDescent="0.2">
      <c r="A5" s="2" t="s">
        <v>0</v>
      </c>
      <c r="B5" s="9">
        <f t="shared" si="0"/>
        <v>2.7000000000000003E-2</v>
      </c>
      <c r="C5" s="6" t="s">
        <v>1</v>
      </c>
      <c r="D5" s="9">
        <f t="shared" si="1"/>
        <v>2.8000000000000004E-2</v>
      </c>
      <c r="E5" s="10" t="s">
        <v>4</v>
      </c>
      <c r="F5" s="11">
        <v>0.56999999999999995</v>
      </c>
      <c r="G5" s="11" t="s">
        <v>3</v>
      </c>
      <c r="H5" s="11"/>
      <c r="I5" s="8"/>
    </row>
    <row r="6" spans="1:14" x14ac:dyDescent="0.2">
      <c r="A6" s="2" t="s">
        <v>0</v>
      </c>
      <c r="B6" s="9">
        <f t="shared" si="0"/>
        <v>2.8000000000000004E-2</v>
      </c>
      <c r="C6" s="6" t="s">
        <v>1</v>
      </c>
      <c r="D6" s="9">
        <f t="shared" si="1"/>
        <v>2.9000000000000005E-2</v>
      </c>
      <c r="E6" s="10" t="s">
        <v>4</v>
      </c>
      <c r="F6" s="11">
        <v>0.43</v>
      </c>
      <c r="G6" s="11" t="s">
        <v>3</v>
      </c>
      <c r="H6" s="11"/>
      <c r="I6" s="8"/>
    </row>
    <row r="7" spans="1:14" x14ac:dyDescent="0.2">
      <c r="A7" s="2" t="s">
        <v>0</v>
      </c>
      <c r="B7" s="9">
        <f t="shared" si="0"/>
        <v>2.9000000000000005E-2</v>
      </c>
      <c r="C7" s="6" t="s">
        <v>1</v>
      </c>
      <c r="D7" s="9">
        <f t="shared" si="1"/>
        <v>3.0000000000000006E-2</v>
      </c>
      <c r="E7" s="10" t="s">
        <v>4</v>
      </c>
      <c r="F7" s="11">
        <v>0.28999999999999998</v>
      </c>
      <c r="G7" s="11" t="s">
        <v>3</v>
      </c>
      <c r="H7" s="11"/>
      <c r="I7" s="8"/>
    </row>
    <row r="8" spans="1:14" x14ac:dyDescent="0.2">
      <c r="A8" s="2" t="s">
        <v>0</v>
      </c>
      <c r="B8" s="9">
        <f t="shared" si="0"/>
        <v>3.0000000000000006E-2</v>
      </c>
      <c r="C8" s="6" t="s">
        <v>1</v>
      </c>
      <c r="D8" s="9">
        <f t="shared" si="1"/>
        <v>3.1000000000000007E-2</v>
      </c>
      <c r="E8" s="10" t="s">
        <v>4</v>
      </c>
      <c r="F8" s="11">
        <v>0.14000000000000001</v>
      </c>
      <c r="G8" s="11" t="s">
        <v>3</v>
      </c>
      <c r="H8" s="11"/>
      <c r="I8" s="8"/>
    </row>
    <row r="9" spans="1:14" x14ac:dyDescent="0.2">
      <c r="A9" s="2" t="s">
        <v>2</v>
      </c>
      <c r="B9" s="9">
        <f t="shared" si="0"/>
        <v>3.1000000000000007E-2</v>
      </c>
      <c r="D9" s="9"/>
      <c r="E9" s="10" t="s">
        <v>4</v>
      </c>
      <c r="F9" s="11">
        <v>0</v>
      </c>
      <c r="G9" s="11" t="s">
        <v>3</v>
      </c>
      <c r="H9" s="11"/>
      <c r="I9" s="8"/>
    </row>
    <row r="10" spans="1:14" x14ac:dyDescent="0.2">
      <c r="B10" s="9"/>
      <c r="D10" s="9"/>
      <c r="E10" s="10"/>
      <c r="F10" s="11"/>
      <c r="G10" s="11"/>
      <c r="H10" s="11"/>
      <c r="I10" s="8"/>
    </row>
    <row r="11" spans="1:14" s="5" customFormat="1" ht="15.75" x14ac:dyDescent="0.25">
      <c r="A11" s="5" t="s">
        <v>36</v>
      </c>
      <c r="B11" s="34"/>
      <c r="C11" s="35"/>
      <c r="D11" s="30"/>
      <c r="E11" s="31"/>
      <c r="F11" s="30"/>
      <c r="G11" s="30"/>
      <c r="H11" s="30"/>
      <c r="I11" s="31"/>
      <c r="J11" s="32"/>
      <c r="K11" s="32"/>
      <c r="L11" s="33"/>
      <c r="M11" s="32"/>
    </row>
    <row r="12" spans="1:14" x14ac:dyDescent="0.2">
      <c r="A12" s="2" t="s">
        <v>27</v>
      </c>
      <c r="B12" s="9">
        <f t="shared" ref="B12:B19" si="2">B2</f>
        <v>0</v>
      </c>
      <c r="C12" s="6" t="s">
        <v>1</v>
      </c>
      <c r="D12" s="9">
        <f>D2</f>
        <v>2.5000000000000001E-2</v>
      </c>
      <c r="E12" s="2"/>
      <c r="F12" s="2"/>
      <c r="G12" s="47">
        <f>IF(Datenblatt!$D$22&lt;=D13,Datenblatt!$D$21,Datenblatt!$D$12*$D$12)</f>
        <v>0</v>
      </c>
      <c r="H12" s="47" t="s">
        <v>34</v>
      </c>
      <c r="I12" s="48" t="s">
        <v>29</v>
      </c>
      <c r="J12" s="49">
        <f>Datenblatt!D27/100</f>
        <v>0</v>
      </c>
      <c r="K12" s="49" t="s">
        <v>32</v>
      </c>
      <c r="L12" s="50" t="s">
        <v>4</v>
      </c>
      <c r="M12" s="51">
        <f>G12*J12</f>
        <v>0</v>
      </c>
      <c r="N12" s="54" t="s">
        <v>33</v>
      </c>
    </row>
    <row r="13" spans="1:14" x14ac:dyDescent="0.2">
      <c r="A13" s="2" t="s">
        <v>27</v>
      </c>
      <c r="B13" s="9">
        <f t="shared" si="2"/>
        <v>2.5000000000000001E-2</v>
      </c>
      <c r="C13" s="6" t="s">
        <v>1</v>
      </c>
      <c r="D13" s="9">
        <f t="shared" ref="D13:D18" si="3">D12+0.001</f>
        <v>2.6000000000000002E-2</v>
      </c>
      <c r="E13" s="2"/>
      <c r="F13" s="2"/>
      <c r="G13" s="47">
        <f>IF(Datenblatt!$D$22&lt;=D13,IF(G12=0,0,Datenblatt!$D$21-SUM($G$12)),Datenblatt!$D$12*(D13-D12))</f>
        <v>0</v>
      </c>
      <c r="H13" s="47" t="s">
        <v>34</v>
      </c>
      <c r="I13" s="48" t="s">
        <v>29</v>
      </c>
      <c r="J13" s="49">
        <f>Datenblatt!$D$27*F3/100</f>
        <v>0</v>
      </c>
      <c r="K13" s="49" t="s">
        <v>32</v>
      </c>
      <c r="L13" s="50" t="s">
        <v>4</v>
      </c>
      <c r="M13" s="51">
        <f t="shared" ref="M13:M19" si="4">G13*J13</f>
        <v>0</v>
      </c>
      <c r="N13" s="54" t="s">
        <v>33</v>
      </c>
    </row>
    <row r="14" spans="1:14" x14ac:dyDescent="0.2">
      <c r="A14" s="2" t="s">
        <v>27</v>
      </c>
      <c r="B14" s="9">
        <f t="shared" si="2"/>
        <v>2.6000000000000002E-2</v>
      </c>
      <c r="C14" s="6" t="s">
        <v>1</v>
      </c>
      <c r="D14" s="9">
        <f t="shared" si="3"/>
        <v>2.7000000000000003E-2</v>
      </c>
      <c r="E14" s="2"/>
      <c r="F14" s="2"/>
      <c r="G14" s="47">
        <f>IF(Datenblatt!$D$22&lt;=D14,IF(G13=0,0,Datenblatt!$D$21-SUM($G$12:G13)),Datenblatt!$D$12*(D14-D13))</f>
        <v>0</v>
      </c>
      <c r="H14" s="47" t="s">
        <v>34</v>
      </c>
      <c r="I14" s="48" t="s">
        <v>29</v>
      </c>
      <c r="J14" s="49">
        <f>Datenblatt!$D$27*F4/100</f>
        <v>0</v>
      </c>
      <c r="K14" s="49" t="s">
        <v>32</v>
      </c>
      <c r="L14" s="50" t="s">
        <v>4</v>
      </c>
      <c r="M14" s="51">
        <f t="shared" si="4"/>
        <v>0</v>
      </c>
      <c r="N14" s="54" t="s">
        <v>33</v>
      </c>
    </row>
    <row r="15" spans="1:14" x14ac:dyDescent="0.2">
      <c r="A15" s="2" t="s">
        <v>27</v>
      </c>
      <c r="B15" s="9">
        <f t="shared" si="2"/>
        <v>2.7000000000000003E-2</v>
      </c>
      <c r="C15" s="6" t="s">
        <v>1</v>
      </c>
      <c r="D15" s="9">
        <f t="shared" si="3"/>
        <v>2.8000000000000004E-2</v>
      </c>
      <c r="E15" s="2"/>
      <c r="F15" s="2"/>
      <c r="G15" s="47">
        <f>IF(Datenblatt!$D$22&lt;=D15,IF(G14=0,0,Datenblatt!$D$21-SUM($G$12:G14)),Datenblatt!$D$12*(D15-D14))</f>
        <v>0</v>
      </c>
      <c r="H15" s="47" t="s">
        <v>34</v>
      </c>
      <c r="I15" s="48" t="s">
        <v>29</v>
      </c>
      <c r="J15" s="49">
        <f>Datenblatt!$D$27*F5/100</f>
        <v>0</v>
      </c>
      <c r="K15" s="49" t="s">
        <v>32</v>
      </c>
      <c r="L15" s="50" t="s">
        <v>4</v>
      </c>
      <c r="M15" s="51">
        <f t="shared" si="4"/>
        <v>0</v>
      </c>
      <c r="N15" s="54" t="s">
        <v>33</v>
      </c>
    </row>
    <row r="16" spans="1:14" x14ac:dyDescent="0.2">
      <c r="A16" s="2" t="s">
        <v>27</v>
      </c>
      <c r="B16" s="9">
        <f t="shared" si="2"/>
        <v>2.8000000000000004E-2</v>
      </c>
      <c r="C16" s="6" t="s">
        <v>1</v>
      </c>
      <c r="D16" s="9">
        <f t="shared" si="3"/>
        <v>2.9000000000000005E-2</v>
      </c>
      <c r="E16" s="2"/>
      <c r="F16" s="2"/>
      <c r="G16" s="47">
        <f>IF(Datenblatt!$D$22&lt;=D16,IF(G15=0,0,Datenblatt!$D$21-SUM($G$12:G15)),Datenblatt!$D$12*(D16-D15))</f>
        <v>0</v>
      </c>
      <c r="H16" s="47" t="s">
        <v>34</v>
      </c>
      <c r="I16" s="48" t="s">
        <v>29</v>
      </c>
      <c r="J16" s="49">
        <f>Datenblatt!$D$27*F6/100</f>
        <v>0</v>
      </c>
      <c r="K16" s="49" t="s">
        <v>32</v>
      </c>
      <c r="L16" s="50" t="s">
        <v>4</v>
      </c>
      <c r="M16" s="51">
        <f t="shared" si="4"/>
        <v>0</v>
      </c>
      <c r="N16" s="54" t="s">
        <v>33</v>
      </c>
    </row>
    <row r="17" spans="1:15" x14ac:dyDescent="0.2">
      <c r="A17" s="2" t="s">
        <v>27</v>
      </c>
      <c r="B17" s="9">
        <f t="shared" si="2"/>
        <v>2.9000000000000005E-2</v>
      </c>
      <c r="C17" s="6" t="s">
        <v>1</v>
      </c>
      <c r="D17" s="9">
        <f t="shared" si="3"/>
        <v>3.0000000000000006E-2</v>
      </c>
      <c r="E17" s="2"/>
      <c r="F17" s="2"/>
      <c r="G17" s="47">
        <f>IF(Datenblatt!$D$22&lt;=D17,IF(G16=0,0,Datenblatt!$D$21-SUM($G$12:G16)),Datenblatt!$D$12*(D17-D16))</f>
        <v>0</v>
      </c>
      <c r="H17" s="47" t="s">
        <v>34</v>
      </c>
      <c r="I17" s="48" t="s">
        <v>29</v>
      </c>
      <c r="J17" s="49">
        <f>Datenblatt!$D$27*F7/100</f>
        <v>0</v>
      </c>
      <c r="K17" s="49" t="s">
        <v>32</v>
      </c>
      <c r="L17" s="50" t="s">
        <v>4</v>
      </c>
      <c r="M17" s="51">
        <f t="shared" si="4"/>
        <v>0</v>
      </c>
      <c r="N17" s="54" t="s">
        <v>33</v>
      </c>
    </row>
    <row r="18" spans="1:15" x14ac:dyDescent="0.2">
      <c r="A18" s="2" t="s">
        <v>27</v>
      </c>
      <c r="B18" s="9">
        <f t="shared" si="2"/>
        <v>3.0000000000000006E-2</v>
      </c>
      <c r="C18" s="6" t="s">
        <v>1</v>
      </c>
      <c r="D18" s="9">
        <f t="shared" si="3"/>
        <v>3.1000000000000007E-2</v>
      </c>
      <c r="E18" s="2"/>
      <c r="F18" s="2"/>
      <c r="G18" s="47">
        <f>IF(Datenblatt!$D$22&lt;=D18,IF(G17=0,0,Datenblatt!$D$21-SUM($G$12:G17)),Datenblatt!$D$12*(D18-D17))</f>
        <v>0</v>
      </c>
      <c r="H18" s="47" t="s">
        <v>34</v>
      </c>
      <c r="I18" s="48" t="s">
        <v>29</v>
      </c>
      <c r="J18" s="49">
        <f>Datenblatt!$D$27*F8/100</f>
        <v>0</v>
      </c>
      <c r="K18" s="49" t="s">
        <v>32</v>
      </c>
      <c r="L18" s="50" t="s">
        <v>4</v>
      </c>
      <c r="M18" s="51">
        <f t="shared" si="4"/>
        <v>0</v>
      </c>
      <c r="N18" s="54" t="s">
        <v>33</v>
      </c>
    </row>
    <row r="19" spans="1:15" x14ac:dyDescent="0.2">
      <c r="A19" s="2" t="s">
        <v>28</v>
      </c>
      <c r="B19" s="9">
        <f t="shared" si="2"/>
        <v>3.1000000000000007E-2</v>
      </c>
      <c r="D19" s="9"/>
      <c r="E19" s="2"/>
      <c r="F19" s="2"/>
      <c r="G19" s="47">
        <f>Datenblatt!D21-SUM($G$12:G18)</f>
        <v>0</v>
      </c>
      <c r="H19" s="47" t="s">
        <v>34</v>
      </c>
      <c r="I19" s="48" t="s">
        <v>29</v>
      </c>
      <c r="J19" s="49">
        <f>Datenblatt!$D$27*F9/100</f>
        <v>0</v>
      </c>
      <c r="K19" s="49" t="s">
        <v>32</v>
      </c>
      <c r="L19" s="50" t="s">
        <v>4</v>
      </c>
      <c r="M19" s="51">
        <f t="shared" si="4"/>
        <v>0</v>
      </c>
      <c r="N19" s="54" t="s">
        <v>33</v>
      </c>
    </row>
    <row r="20" spans="1:15" ht="15.75" thickBot="1" x14ac:dyDescent="0.25">
      <c r="B20" s="9"/>
      <c r="D20" s="9"/>
      <c r="E20" s="2"/>
      <c r="F20" s="2"/>
      <c r="G20" s="52">
        <f>SUM(G12:G19)</f>
        <v>0</v>
      </c>
      <c r="H20" s="52" t="s">
        <v>34</v>
      </c>
      <c r="M20" s="53">
        <f>SUM(M12:M19)</f>
        <v>0</v>
      </c>
      <c r="N20" s="55" t="s">
        <v>33</v>
      </c>
    </row>
    <row r="21" spans="1:15" ht="15.75" thickTop="1" x14ac:dyDescent="0.2">
      <c r="B21" s="9"/>
      <c r="D21" s="9"/>
      <c r="E21" s="2"/>
      <c r="F21" s="2"/>
    </row>
    <row r="22" spans="1:15" x14ac:dyDescent="0.2">
      <c r="C22" s="2"/>
      <c r="D22" s="2"/>
      <c r="E22" s="2"/>
      <c r="F22" s="7"/>
      <c r="G22" s="51">
        <f>M20</f>
        <v>0</v>
      </c>
      <c r="H22" s="54" t="s">
        <v>33</v>
      </c>
      <c r="I22" s="54" t="s">
        <v>30</v>
      </c>
      <c r="J22" s="79">
        <f>G20</f>
        <v>0</v>
      </c>
      <c r="K22" s="79"/>
      <c r="L22" s="56" t="s">
        <v>4</v>
      </c>
      <c r="M22" s="71" t="str">
        <f>IFERROR(G22/J22,"-")</f>
        <v>-</v>
      </c>
      <c r="N22" s="57" t="s">
        <v>35</v>
      </c>
      <c r="O22" s="54"/>
    </row>
    <row r="23" spans="1:15" x14ac:dyDescent="0.2">
      <c r="C23" s="2"/>
      <c r="D23" s="2"/>
      <c r="E23" s="2"/>
      <c r="F23" s="7"/>
      <c r="G23" s="7"/>
      <c r="H23" s="2"/>
      <c r="I23" s="2"/>
      <c r="J23" s="2"/>
      <c r="K23" s="2"/>
      <c r="L23" s="6"/>
      <c r="M23" s="2"/>
    </row>
    <row r="24" spans="1:15" ht="15.75" x14ac:dyDescent="0.25">
      <c r="A24" s="62" t="s">
        <v>49</v>
      </c>
      <c r="C24" s="2"/>
      <c r="D24" s="2"/>
      <c r="E24" s="4"/>
      <c r="F24" s="8"/>
      <c r="G24" s="2"/>
      <c r="H24" s="2"/>
      <c r="I24" s="2"/>
      <c r="K24" s="51"/>
      <c r="L24" s="58" t="s">
        <v>31</v>
      </c>
      <c r="M24" s="72" t="str">
        <f>IFERROR(M22*100,"-")</f>
        <v>-</v>
      </c>
      <c r="N24" s="59" t="s">
        <v>32</v>
      </c>
      <c r="O24" s="59"/>
    </row>
    <row r="25" spans="1:15" x14ac:dyDescent="0.2">
      <c r="A25" s="6"/>
      <c r="B25" s="4"/>
      <c r="C25" s="12"/>
      <c r="D25" s="2"/>
      <c r="E25" s="4"/>
      <c r="F25" s="12"/>
      <c r="G25" s="2"/>
      <c r="H25" s="2"/>
      <c r="I25" s="2"/>
    </row>
    <row r="26" spans="1:15" x14ac:dyDescent="0.2">
      <c r="A26" s="6"/>
      <c r="B26" s="4"/>
      <c r="C26" s="12"/>
      <c r="E26" s="4"/>
      <c r="F26" s="12"/>
      <c r="G26" s="2"/>
      <c r="H26" s="2"/>
      <c r="I26" s="2"/>
    </row>
    <row r="27" spans="1:15" x14ac:dyDescent="0.2">
      <c r="A27" s="6"/>
      <c r="B27" s="4"/>
      <c r="C27" s="12"/>
      <c r="E27" s="4"/>
      <c r="F27" s="12"/>
      <c r="G27" s="2"/>
      <c r="H27" s="2"/>
      <c r="I27" s="2"/>
    </row>
    <row r="28" spans="1:15" x14ac:dyDescent="0.2">
      <c r="A28" s="6"/>
      <c r="B28" s="4"/>
      <c r="C28" s="12"/>
      <c r="E28" s="4"/>
      <c r="F28" s="12"/>
      <c r="G28" s="2"/>
      <c r="H28" s="2"/>
      <c r="I28" s="2"/>
    </row>
    <row r="29" spans="1:15" x14ac:dyDescent="0.2">
      <c r="A29" s="6"/>
      <c r="B29" s="4"/>
      <c r="C29" s="12"/>
      <c r="E29" s="4"/>
      <c r="F29" s="12"/>
      <c r="G29" s="2"/>
      <c r="H29" s="2"/>
      <c r="I29" s="2"/>
    </row>
    <row r="30" spans="1:15" x14ac:dyDescent="0.2">
      <c r="A30" s="6"/>
      <c r="B30" s="4"/>
      <c r="C30" s="12"/>
      <c r="E30" s="4"/>
      <c r="F30" s="12"/>
      <c r="G30" s="2"/>
      <c r="H30" s="2"/>
      <c r="I30" s="2"/>
    </row>
    <row r="31" spans="1:15" x14ac:dyDescent="0.2">
      <c r="A31" s="6"/>
      <c r="B31" s="4"/>
      <c r="C31" s="12"/>
      <c r="E31" s="4"/>
      <c r="F31" s="12"/>
      <c r="G31" s="2"/>
      <c r="H31" s="2"/>
      <c r="I31" s="2"/>
    </row>
    <row r="32" spans="1:15" x14ac:dyDescent="0.2">
      <c r="A32" s="6"/>
      <c r="B32" s="4"/>
      <c r="C32" s="12"/>
      <c r="E32" s="4"/>
      <c r="F32" s="12"/>
      <c r="G32" s="2"/>
      <c r="H32" s="2"/>
      <c r="I32" s="2"/>
    </row>
    <row r="33" spans="1:9" x14ac:dyDescent="0.2">
      <c r="A33" s="6"/>
      <c r="B33" s="4"/>
      <c r="C33" s="12"/>
      <c r="E33" s="4"/>
      <c r="F33" s="12"/>
      <c r="G33" s="2"/>
      <c r="H33" s="2"/>
      <c r="I33" s="2"/>
    </row>
    <row r="34" spans="1:9" x14ac:dyDescent="0.2">
      <c r="A34" s="6"/>
      <c r="B34" s="4"/>
      <c r="C34" s="12"/>
      <c r="E34" s="4"/>
      <c r="F34" s="12"/>
      <c r="G34" s="2"/>
      <c r="H34" s="2"/>
      <c r="I34" s="2"/>
    </row>
    <row r="35" spans="1:9" x14ac:dyDescent="0.2">
      <c r="A35" s="6"/>
      <c r="B35" s="4"/>
      <c r="C35" s="12"/>
      <c r="E35" s="4"/>
      <c r="F35" s="12"/>
      <c r="G35" s="2"/>
      <c r="H35" s="2"/>
      <c r="I35" s="2"/>
    </row>
    <row r="36" spans="1:9" x14ac:dyDescent="0.2">
      <c r="A36" s="6"/>
      <c r="B36" s="4"/>
      <c r="C36" s="12"/>
      <c r="E36" s="4"/>
      <c r="F36" s="12"/>
      <c r="G36" s="2"/>
      <c r="H36" s="2"/>
      <c r="I36" s="2"/>
    </row>
    <row r="37" spans="1:9" x14ac:dyDescent="0.2">
      <c r="A37" s="6"/>
      <c r="B37" s="4"/>
      <c r="C37" s="12"/>
      <c r="E37" s="4"/>
      <c r="F37" s="12"/>
      <c r="G37" s="2"/>
      <c r="H37" s="2"/>
      <c r="I37" s="2"/>
    </row>
  </sheetData>
  <mergeCells count="1">
    <mergeCell ref="J22:K2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Header>&amp;L&amp;"Arial,Fett"&amp;14Berechnung des individuellen Referenzpreises</oddHeader>
    <oddFooter>&amp;L&amp;P/&amp;N&amp;R&amp;A -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C17" sqref="C17:D17"/>
    </sheetView>
  </sheetViews>
  <sheetFormatPr baseColWidth="10" defaultRowHeight="15" x14ac:dyDescent="0.2"/>
  <cols>
    <col min="1" max="1" width="75.7109375" style="13" customWidth="1"/>
    <col min="2" max="2" width="5.7109375" style="13" customWidth="1"/>
    <col min="3" max="3" width="20.7109375" style="20" customWidth="1"/>
    <col min="4" max="4" width="8.28515625" style="13" customWidth="1"/>
    <col min="5" max="16384" width="11.42578125" style="13"/>
  </cols>
  <sheetData>
    <row r="1" spans="1:5" s="21" customFormat="1" ht="15.75" x14ac:dyDescent="0.25">
      <c r="A1" s="5" t="s">
        <v>48</v>
      </c>
      <c r="B1" s="27"/>
      <c r="C1" s="60">
        <f>Datenblatt!D21</f>
        <v>0</v>
      </c>
      <c r="D1" s="21" t="s">
        <v>34</v>
      </c>
    </row>
    <row r="2" spans="1:5" s="21" customFormat="1" ht="15.75" x14ac:dyDescent="0.25">
      <c r="A2" s="5"/>
      <c r="B2" s="27"/>
      <c r="C2" s="27"/>
    </row>
    <row r="3" spans="1:5" s="21" customFormat="1" ht="15.75" x14ac:dyDescent="0.25">
      <c r="A3" s="5" t="s">
        <v>42</v>
      </c>
      <c r="B3" s="5"/>
      <c r="C3" s="72" t="str">
        <f>'individueller Referenzpreis'!M24</f>
        <v>-</v>
      </c>
      <c r="D3" s="21" t="s">
        <v>32</v>
      </c>
    </row>
    <row r="4" spans="1:5" ht="15.75" x14ac:dyDescent="0.25">
      <c r="A4" s="14"/>
      <c r="B4" s="15"/>
      <c r="C4" s="39"/>
    </row>
    <row r="5" spans="1:5" x14ac:dyDescent="0.2">
      <c r="A5" s="16" t="s">
        <v>15</v>
      </c>
      <c r="B5" s="17">
        <v>0.05</v>
      </c>
      <c r="C5" s="73" t="str">
        <f>IFERROR(C3*(1+B5),"-")</f>
        <v>-</v>
      </c>
      <c r="D5" s="13" t="s">
        <v>32</v>
      </c>
    </row>
    <row r="6" spans="1:5" x14ac:dyDescent="0.2">
      <c r="A6" s="13" t="s">
        <v>16</v>
      </c>
      <c r="B6" s="18">
        <f>B5</f>
        <v>0.05</v>
      </c>
      <c r="C6" s="73" t="str">
        <f>IFERROR(C3*(1-B6),"-")</f>
        <v>-</v>
      </c>
      <c r="D6" s="13" t="s">
        <v>32</v>
      </c>
    </row>
    <row r="7" spans="1:5" x14ac:dyDescent="0.2">
      <c r="B7" s="18"/>
    </row>
    <row r="8" spans="1:5" s="21" customFormat="1" ht="15.75" x14ac:dyDescent="0.25">
      <c r="A8" s="21" t="s">
        <v>37</v>
      </c>
      <c r="C8" s="61">
        <f>Datenblatt!D24</f>
        <v>0</v>
      </c>
      <c r="D8" s="21" t="s">
        <v>32</v>
      </c>
      <c r="E8" s="22"/>
    </row>
    <row r="9" spans="1:5" x14ac:dyDescent="0.2">
      <c r="C9" s="40"/>
    </row>
    <row r="10" spans="1:5" x14ac:dyDescent="0.2">
      <c r="A10" s="13" t="s">
        <v>43</v>
      </c>
      <c r="C10" s="13"/>
      <c r="E10" s="20"/>
    </row>
    <row r="11" spans="1:5" x14ac:dyDescent="0.2">
      <c r="A11" s="13" t="s">
        <v>44</v>
      </c>
      <c r="B11" s="42">
        <f>1/3</f>
        <v>0.33333333333333331</v>
      </c>
      <c r="C11" s="73" t="str">
        <f>IFERROR(IF(C8&gt;C5,IF(C5*(1+B13)&lt;C8,C8-C5-C13,C8-C5),IF(C8&lt;C6,C8-C6,0)),"-")</f>
        <v>-</v>
      </c>
      <c r="D11" s="13" t="s">
        <v>32</v>
      </c>
      <c r="E11" s="20"/>
    </row>
    <row r="12" spans="1:5" x14ac:dyDescent="0.2">
      <c r="D12" s="20"/>
    </row>
    <row r="13" spans="1:5" x14ac:dyDescent="0.2">
      <c r="A13" s="13" t="s">
        <v>38</v>
      </c>
      <c r="B13" s="17">
        <v>0.3</v>
      </c>
      <c r="C13" s="73" t="str">
        <f>IFERROR(IF(C8&gt;C5*(1+B13),C8-C5*(1+B13),0),"-")</f>
        <v>-</v>
      </c>
      <c r="D13" s="13" t="s">
        <v>32</v>
      </c>
    </row>
    <row r="14" spans="1:5" x14ac:dyDescent="0.2">
      <c r="B14" s="17"/>
    </row>
    <row r="15" spans="1:5" s="21" customFormat="1" ht="15.75" x14ac:dyDescent="0.25">
      <c r="A15" s="21" t="s">
        <v>51</v>
      </c>
      <c r="C15" s="74" t="str">
        <f>IFERROR(C8-B11*C11-C13,"-")</f>
        <v>-</v>
      </c>
      <c r="D15" s="21" t="s">
        <v>32</v>
      </c>
    </row>
    <row r="16" spans="1:5" x14ac:dyDescent="0.2">
      <c r="B16" s="17"/>
      <c r="D16" s="19"/>
    </row>
    <row r="17" spans="1:4" ht="16.5" thickBot="1" x14ac:dyDescent="0.3">
      <c r="A17" s="21" t="s">
        <v>17</v>
      </c>
      <c r="C17" s="80" t="str">
        <f>IFERROR(C15*C1/100,"-")</f>
        <v>-</v>
      </c>
      <c r="D17" s="80"/>
    </row>
    <row r="18" spans="1:4" ht="15.75" thickTop="1" x14ac:dyDescent="0.2">
      <c r="A18" s="13" t="s">
        <v>39</v>
      </c>
    </row>
    <row r="21" spans="1:4" ht="15.75" x14ac:dyDescent="0.25">
      <c r="C21" s="22"/>
    </row>
  </sheetData>
  <mergeCells count="1">
    <mergeCell ref="C17:D17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&amp;L&amp;"Arial,Fett"&amp;14Berechnung der anerkennungsfähigen Kosten für die Beschaffung von Verlustenergie</oddHeader>
    <oddFooter>&amp;L&amp;P/&amp;N&amp;R&amp;A -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Datenblatt</vt:lpstr>
      <vt:lpstr>individueller Referenzpreis</vt:lpstr>
      <vt:lpstr>Kostenberechnung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1900-12-31T22:00:00Z</cp:lastPrinted>
  <dcterms:created xsi:type="dcterms:W3CDTF">1900-12-31T22:00:00Z</dcterms:created>
  <dcterms:modified xsi:type="dcterms:W3CDTF">2013-10-07T14:03:20Z</dcterms:modified>
</cp:coreProperties>
</file>