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umdaten\REF49\Referatsablage\Rundschreiben\Rundschreiben LRegB\2017\2017-03 Mitteilungspflichten EOG_NNE 2018\"/>
    </mc:Choice>
  </mc:AlternateContent>
  <bookViews>
    <workbookView xWindow="360" yWindow="300" windowWidth="14940" windowHeight="7872" activeTab="4"/>
  </bookViews>
  <sheets>
    <sheet name="Anpassung 2014" sheetId="23" r:id="rId1"/>
    <sheet name="Anpassung 2015" sheetId="27" r:id="rId2"/>
    <sheet name="Anpassung 2016" sheetId="28" r:id="rId3"/>
    <sheet name="Anpassung 2017" sheetId="29" r:id="rId4"/>
    <sheet name="Anpassung 2018" sheetId="30" r:id="rId5"/>
    <sheet name="Erlösobergrenzen" sheetId="25" r:id="rId6"/>
  </sheets>
  <definedNames>
    <definedName name="_Order1" hidden="1">255</definedName>
    <definedName name="_Order2" hidden="1">255</definedName>
    <definedName name="_r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ccc" hidden="1">{#N/A,#N/A,TRUE,"Hauptabschlußübersicht";#N/A,#N/A,TRUE,"Bilanz -Einzel-";#N/A,#N/A,TRUE,"Bilanz";#N/A,#N/A,TRUE,"GUV -Einzel-";#N/A,#N/A,TRUE,"GUV"}</definedName>
    <definedName name="Differenzbetrag" hidden="1">{#N/A,#N/A,TRUE,"Hauptabschlußübersicht";#N/A,#N/A,TRUE,"Bilanz -Einzel-";#N/A,#N/A,TRUE,"Bilanz";#N/A,#N/A,TRUE,"GUV -Einzel-";#N/A,#N/A,TRUE,"GUV"}</definedName>
    <definedName name="e" hidden="1">{#N/A,#N/A,TRUE,"Hauptabschlußübersicht";#N/A,#N/A,TRUE,"Bilanz -Einzel-";#N/A,#N/A,TRUE,"Bilanz";#N/A,#N/A,TRUE,"GUV -Einzel-";#N/A,#N/A,TRUE,"GUV"}</definedName>
    <definedName name="f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g" hidden="1">{#N/A,#N/A,TRUE,"Hauptabschlußübersicht";#N/A,#N/A,TRUE,"Bilanz -Einzel-";#N/A,#N/A,TRUE,"Bilanz";#N/A,#N/A,TRUE,"GUV -Einzel-";#N/A,#N/A,TRUE,"GUV"}</definedName>
    <definedName name="h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i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j" hidden="1">{#N/A,#N/A,TRUE,"Hauptabschlußübersicht";#N/A,#N/A,TRUE,"Bilanz -Einzel-";#N/A,#N/A,TRUE,"Bilanz";#N/A,#N/A,TRUE,"GUV -Einzel-";#N/A,#N/A,TRUE,"GUV"}</definedName>
    <definedName name="k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k_Afa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kalk_Afa" hidden="1">{#N/A,#N/A,TRUE,"Hauptabschlußübersicht";#N/A,#N/A,TRUE,"Bilanz -Einzel-";#N/A,#N/A,TRUE,"Bilanz";#N/A,#N/A,TRUE,"GUV -Einzel-";#N/A,#N/A,TRUE,"GUV"}</definedName>
    <definedName name="lkh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löhjlhj" hidden="1">{#N/A,#N/A,TRUE,"Hauptabschlußübersicht";#N/A,#N/A,TRUE,"Bilanz -Einzel-";#N/A,#N/A,TRUE,"Bilanz";#N/A,#N/A,TRUE,"GUV -Einzel-";#N/A,#N/A,TRUE,"GUV"}</definedName>
    <definedName name="mist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t" hidden="1">{#N/A,#N/A,TRUE,"Hauptabschlußübersicht";#N/A,#N/A,TRUE,"Bilanz -Einzel-";#N/A,#N/A,TRUE,"Bilanz";#N/A,#N/A,TRUE,"GUV -Einzel-";#N/A,#N/A,TRUE,"GUV"}</definedName>
    <definedName name="test1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uiui" hidden="1">{#N/A,#N/A,TRUE,"Hauptabschlußübersicht";#N/A,#N/A,TRUE,"Bilanz -Einzel-";#N/A,#N/A,TRUE,"Bilanz";#N/A,#N/A,TRUE,"GUV -Einzel-";#N/A,#N/A,TRUE,"GUV"}</definedName>
    <definedName name="üouz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w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wrn.Jahrabschl._1996._.EWS2." hidden="1">{#N/A,#N/A,TRUE,"Hauptabschlußübersicht";#N/A,#N/A,TRUE,"Bilanz -Einzel-";#N/A,#N/A,TRUE,"Bilanz";#N/A,#N/A,TRUE,"GUV -Einzel-";#N/A,#N/A,TRUE,"GUV"}</definedName>
    <definedName name="wrn.Jahresabschluß.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wrn.Jahresabschluß._.1996._.EWS." hidden="1">{#N/A,#N/A,TRUE,"Hauptabschlußübersicht";#N/A,#N/A,TRUE,"Bilanz -Einzel-";#N/A,#N/A,TRUE,"Bilanz";#N/A,#N/A,TRUE,"GUV -Einzel-";#N/A,#N/A,TRUE,"GUV"}</definedName>
    <definedName name="wrn.Jahresabschluß2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xxx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  <definedName name="zu" hidden="1">{#N/A,#N/A,TRUE,"Hauptabschlußübersicht";#N/A,#N/A,TRUE,"GUV ";#N/A,#N/A,TRUE,"G.u.V. -Einzel-";#N/A,#N/A,TRUE,"Bilanz ";#N/A,#N/A,TRUE,"Bilanz -Einzel-";#N/A,#N/A,TRUE,"Erfolgsübersicht";#N/A,#N/A,TRUE,"Erläuterungen Erfolgsübersicht";#N/A,#N/A,TRUE,"Kostenst.-Aufteilung";#N/A,#N/A,TRUE,"Dreijahresvergleich";#N/A,#N/A,TRUE,"Bilanzaufbereitung";#N/A,#N/A,TRUE,"Erfolgsrechnung"}</definedName>
  </definedNames>
  <calcPr calcId="162913" iterate="1"/>
</workbook>
</file>

<file path=xl/calcChain.xml><?xml version="1.0" encoding="utf-8"?>
<calcChain xmlns="http://schemas.openxmlformats.org/spreadsheetml/2006/main">
  <c r="C11" i="30" l="1"/>
  <c r="C12" i="30"/>
  <c r="C11" i="29"/>
  <c r="C12" i="29"/>
  <c r="C11" i="28"/>
  <c r="C12" i="28"/>
  <c r="C12" i="27"/>
  <c r="C11" i="27"/>
  <c r="C61" i="30" l="1"/>
  <c r="D86" i="29" l="1"/>
  <c r="D48" i="30"/>
  <c r="A42" i="30"/>
  <c r="A41" i="30"/>
  <c r="A42" i="29"/>
  <c r="A41" i="29"/>
  <c r="C37" i="29" l="1"/>
  <c r="C37" i="30"/>
  <c r="A40" i="30"/>
  <c r="A37" i="30"/>
  <c r="A24" i="30"/>
  <c r="A24" i="29"/>
  <c r="A40" i="29"/>
  <c r="A37" i="29"/>
  <c r="A40" i="28"/>
  <c r="A37" i="28"/>
  <c r="C37" i="28"/>
  <c r="C36" i="27"/>
  <c r="A39" i="27"/>
  <c r="A36" i="27"/>
  <c r="A36" i="23"/>
  <c r="A24" i="28"/>
  <c r="D45" i="23"/>
  <c r="E18" i="25" l="1"/>
  <c r="E13" i="25" l="1"/>
  <c r="C10" i="27" l="1"/>
  <c r="C9" i="27"/>
  <c r="C8" i="27"/>
  <c r="C7" i="27"/>
  <c r="C6" i="27"/>
  <c r="C10" i="28"/>
  <c r="C9" i="28"/>
  <c r="C8" i="28"/>
  <c r="C7" i="28"/>
  <c r="C6" i="28"/>
  <c r="C10" i="29"/>
  <c r="C9" i="29"/>
  <c r="C8" i="29"/>
  <c r="C7" i="29"/>
  <c r="C6" i="29"/>
  <c r="A12" i="30"/>
  <c r="A12" i="29"/>
  <c r="A12" i="28"/>
  <c r="A12" i="27"/>
  <c r="C54" i="30"/>
  <c r="A54" i="30"/>
  <c r="C54" i="29"/>
  <c r="A54" i="29"/>
  <c r="C52" i="28"/>
  <c r="A52" i="28"/>
  <c r="C51" i="27"/>
  <c r="A51" i="27"/>
  <c r="C60" i="30"/>
  <c r="C59" i="30"/>
  <c r="C58" i="30"/>
  <c r="C57" i="30"/>
  <c r="C61" i="29"/>
  <c r="C60" i="29"/>
  <c r="C59" i="29"/>
  <c r="C58" i="29"/>
  <c r="C57" i="29"/>
  <c r="C59" i="28"/>
  <c r="C58" i="28"/>
  <c r="C57" i="28"/>
  <c r="C56" i="28"/>
  <c r="C55" i="28"/>
  <c r="C55" i="27"/>
  <c r="C54" i="27"/>
  <c r="A54" i="23"/>
  <c r="A53" i="23"/>
  <c r="D46" i="23"/>
  <c r="A50" i="23"/>
  <c r="A12" i="23"/>
  <c r="I25" i="25" l="1"/>
  <c r="I24" i="25"/>
  <c r="I23" i="25"/>
  <c r="H23" i="25"/>
  <c r="H24" i="25"/>
  <c r="H25" i="25"/>
  <c r="G25" i="25"/>
  <c r="G24" i="25"/>
  <c r="G23" i="25"/>
  <c r="F25" i="25"/>
  <c r="F24" i="25"/>
  <c r="F23" i="25"/>
  <c r="E25" i="25"/>
  <c r="E24" i="25"/>
  <c r="E23" i="25"/>
  <c r="E9" i="25" l="1"/>
  <c r="E8" i="25"/>
  <c r="C68" i="30" l="1"/>
  <c r="C67" i="30"/>
  <c r="C66" i="30"/>
  <c r="C65" i="30"/>
  <c r="C64" i="30"/>
  <c r="C68" i="29"/>
  <c r="C66" i="29"/>
  <c r="C65" i="29"/>
  <c r="C64" i="29"/>
  <c r="C66" i="28"/>
  <c r="C65" i="28"/>
  <c r="C64" i="28"/>
  <c r="C63" i="28"/>
  <c r="C62" i="28"/>
  <c r="C65" i="27"/>
  <c r="C64" i="27"/>
  <c r="C63" i="27"/>
  <c r="C62" i="27"/>
  <c r="C61" i="27"/>
  <c r="A79" i="30" l="1"/>
  <c r="A78" i="30"/>
  <c r="A75" i="30"/>
  <c r="A74" i="30"/>
  <c r="A73" i="30"/>
  <c r="A72" i="30"/>
  <c r="A71" i="30"/>
  <c r="A68" i="30"/>
  <c r="A67" i="30"/>
  <c r="A66" i="30"/>
  <c r="A65" i="30"/>
  <c r="A64" i="30"/>
  <c r="A61" i="30"/>
  <c r="A60" i="30"/>
  <c r="A59" i="30"/>
  <c r="A58" i="30"/>
  <c r="A57" i="30"/>
  <c r="A51" i="30"/>
  <c r="A50" i="30"/>
  <c r="A49" i="30"/>
  <c r="A48" i="30"/>
  <c r="A44" i="30"/>
  <c r="A43" i="30"/>
  <c r="A39" i="30"/>
  <c r="A38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3" i="30"/>
  <c r="A22" i="30"/>
  <c r="A21" i="30"/>
  <c r="A20" i="30"/>
  <c r="A19" i="30"/>
  <c r="A15" i="30"/>
  <c r="A11" i="30"/>
  <c r="A10" i="30"/>
  <c r="A9" i="30"/>
  <c r="A8" i="30"/>
  <c r="A7" i="30"/>
  <c r="A6" i="30"/>
  <c r="A79" i="29"/>
  <c r="A78" i="29"/>
  <c r="A75" i="29"/>
  <c r="A74" i="29"/>
  <c r="A73" i="29"/>
  <c r="A72" i="29"/>
  <c r="A71" i="29"/>
  <c r="A68" i="29"/>
  <c r="A67" i="29"/>
  <c r="A66" i="29"/>
  <c r="A65" i="29"/>
  <c r="A64" i="29"/>
  <c r="A61" i="29"/>
  <c r="A60" i="29"/>
  <c r="A59" i="29"/>
  <c r="A58" i="29"/>
  <c r="A57" i="29"/>
  <c r="A51" i="29"/>
  <c r="A50" i="29"/>
  <c r="A49" i="29"/>
  <c r="A48" i="29"/>
  <c r="A44" i="29"/>
  <c r="A43" i="29"/>
  <c r="A39" i="29"/>
  <c r="A38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3" i="29"/>
  <c r="A22" i="29"/>
  <c r="A21" i="29"/>
  <c r="A20" i="29"/>
  <c r="A19" i="29"/>
  <c r="A15" i="29"/>
  <c r="A11" i="29"/>
  <c r="A10" i="29"/>
  <c r="A9" i="29"/>
  <c r="A8" i="29"/>
  <c r="A7" i="29"/>
  <c r="A6" i="29"/>
  <c r="A77" i="28"/>
  <c r="A76" i="28"/>
  <c r="A73" i="28"/>
  <c r="A72" i="28"/>
  <c r="A71" i="28"/>
  <c r="A70" i="28"/>
  <c r="A69" i="28"/>
  <c r="A66" i="28"/>
  <c r="A65" i="28"/>
  <c r="A64" i="28"/>
  <c r="A63" i="28"/>
  <c r="A62" i="28"/>
  <c r="A59" i="28"/>
  <c r="A58" i="28"/>
  <c r="A57" i="28"/>
  <c r="A56" i="28"/>
  <c r="A55" i="28"/>
  <c r="A49" i="28"/>
  <c r="A48" i="28"/>
  <c r="A47" i="28"/>
  <c r="A46" i="28"/>
  <c r="A42" i="28"/>
  <c r="A41" i="28"/>
  <c r="A39" i="28"/>
  <c r="A38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3" i="28"/>
  <c r="A22" i="28"/>
  <c r="A21" i="28"/>
  <c r="A20" i="28"/>
  <c r="A19" i="28"/>
  <c r="A15" i="28"/>
  <c r="A11" i="28"/>
  <c r="A10" i="28"/>
  <c r="A9" i="28"/>
  <c r="A8" i="28"/>
  <c r="A7" i="28"/>
  <c r="A6" i="28"/>
  <c r="A76" i="27"/>
  <c r="A75" i="27"/>
  <c r="A72" i="27"/>
  <c r="A71" i="27"/>
  <c r="A70" i="27"/>
  <c r="A69" i="27"/>
  <c r="A68" i="27"/>
  <c r="A65" i="27"/>
  <c r="A64" i="27"/>
  <c r="A63" i="27"/>
  <c r="A62" i="27"/>
  <c r="A61" i="27"/>
  <c r="A58" i="27"/>
  <c r="A57" i="27"/>
  <c r="A56" i="27"/>
  <c r="A55" i="27"/>
  <c r="A54" i="27"/>
  <c r="A48" i="27"/>
  <c r="A47" i="27"/>
  <c r="A46" i="27"/>
  <c r="A45" i="27"/>
  <c r="A41" i="27"/>
  <c r="A40" i="27"/>
  <c r="A38" i="27"/>
  <c r="A37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5" i="27"/>
  <c r="A11" i="27"/>
  <c r="A10" i="27"/>
  <c r="A9" i="27"/>
  <c r="A8" i="27"/>
  <c r="A7" i="27"/>
  <c r="A6" i="27"/>
  <c r="A75" i="23"/>
  <c r="A74" i="23"/>
  <c r="A71" i="23"/>
  <c r="A70" i="23"/>
  <c r="A69" i="23"/>
  <c r="A68" i="23"/>
  <c r="A67" i="23"/>
  <c r="A64" i="23"/>
  <c r="A63" i="23"/>
  <c r="A62" i="23"/>
  <c r="A61" i="23"/>
  <c r="A60" i="23"/>
  <c r="A57" i="23"/>
  <c r="A56" i="23"/>
  <c r="A55" i="23"/>
  <c r="A47" i="23"/>
  <c r="A46" i="23"/>
  <c r="A45" i="23"/>
  <c r="A44" i="23"/>
  <c r="A40" i="23"/>
  <c r="A39" i="23"/>
  <c r="A38" i="23"/>
  <c r="A37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5" i="23"/>
  <c r="A11" i="23"/>
  <c r="A10" i="23"/>
  <c r="A9" i="23"/>
  <c r="A8" i="23"/>
  <c r="A7" i="23"/>
  <c r="A6" i="23"/>
  <c r="D44" i="23" l="1"/>
  <c r="A1" i="25" l="1"/>
  <c r="E17" i="25" l="1"/>
  <c r="E16" i="25"/>
  <c r="D87" i="30"/>
  <c r="C73" i="29"/>
  <c r="C73" i="30" s="1"/>
  <c r="C74" i="30"/>
  <c r="C72" i="28"/>
  <c r="C73" i="28" s="1"/>
  <c r="C70" i="28"/>
  <c r="C72" i="29" s="1"/>
  <c r="C72" i="30" s="1"/>
  <c r="C70" i="27"/>
  <c r="C71" i="27" s="1"/>
  <c r="C72" i="27" s="1"/>
  <c r="I16" i="25"/>
  <c r="H16" i="25"/>
  <c r="G16" i="25"/>
  <c r="F16" i="25"/>
  <c r="C68" i="27"/>
  <c r="C69" i="28" s="1"/>
  <c r="C71" i="29" s="1"/>
  <c r="C71" i="30" s="1"/>
  <c r="C58" i="27"/>
  <c r="C57" i="27"/>
  <c r="C56" i="27"/>
  <c r="C51" i="30"/>
  <c r="C50" i="30"/>
  <c r="C49" i="30"/>
  <c r="C48" i="30"/>
  <c r="C51" i="29"/>
  <c r="C50" i="29"/>
  <c r="C49" i="29"/>
  <c r="C48" i="29"/>
  <c r="C49" i="28"/>
  <c r="C48" i="28"/>
  <c r="C47" i="28"/>
  <c r="C46" i="28"/>
  <c r="C48" i="27"/>
  <c r="C47" i="27"/>
  <c r="C46" i="27"/>
  <c r="C45" i="27"/>
  <c r="C41" i="27" l="1"/>
  <c r="C40" i="27"/>
  <c r="D47" i="27" s="1"/>
  <c r="C38" i="27"/>
  <c r="C37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D45" i="27" s="1"/>
  <c r="C21" i="27"/>
  <c r="C20" i="27"/>
  <c r="C19" i="27"/>
  <c r="C42" i="28"/>
  <c r="C41" i="28"/>
  <c r="D47" i="28" s="1"/>
  <c r="C39" i="28"/>
  <c r="C38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3" i="28"/>
  <c r="C22" i="28"/>
  <c r="C21" i="28"/>
  <c r="C20" i="28"/>
  <c r="C19" i="28"/>
  <c r="C44" i="29"/>
  <c r="C43" i="29"/>
  <c r="D50" i="29" s="1"/>
  <c r="C39" i="29"/>
  <c r="C38" i="29"/>
  <c r="C35" i="29"/>
  <c r="C34" i="29"/>
  <c r="C33" i="29"/>
  <c r="C32" i="29"/>
  <c r="C31" i="29"/>
  <c r="C30" i="29"/>
  <c r="C29" i="29"/>
  <c r="C28" i="29"/>
  <c r="C27" i="29"/>
  <c r="C26" i="29"/>
  <c r="C25" i="29"/>
  <c r="C23" i="29"/>
  <c r="C22" i="29"/>
  <c r="C21" i="29"/>
  <c r="C20" i="29"/>
  <c r="C19" i="29"/>
  <c r="C44" i="30"/>
  <c r="C43" i="30"/>
  <c r="D49" i="30" s="1"/>
  <c r="C39" i="30"/>
  <c r="C38" i="30"/>
  <c r="C35" i="30"/>
  <c r="C34" i="30"/>
  <c r="C33" i="30"/>
  <c r="C32" i="30"/>
  <c r="C31" i="30"/>
  <c r="C30" i="30"/>
  <c r="C29" i="30"/>
  <c r="C28" i="30"/>
  <c r="C27" i="30"/>
  <c r="C26" i="30"/>
  <c r="C25" i="30"/>
  <c r="C23" i="30"/>
  <c r="C22" i="30"/>
  <c r="C21" i="30"/>
  <c r="C20" i="30"/>
  <c r="C19" i="30"/>
  <c r="C10" i="30"/>
  <c r="C9" i="30"/>
  <c r="C8" i="30"/>
  <c r="C7" i="30"/>
  <c r="C6" i="30"/>
  <c r="D48" i="29" l="1"/>
  <c r="D46" i="28"/>
  <c r="D50" i="30"/>
  <c r="D48" i="28"/>
  <c r="D46" i="27"/>
  <c r="D49" i="29"/>
  <c r="G18" i="25"/>
  <c r="F18" i="25"/>
  <c r="H18" i="25"/>
  <c r="I18" i="25"/>
  <c r="I17" i="25"/>
  <c r="H17" i="25"/>
  <c r="G17" i="25"/>
  <c r="F17" i="25"/>
  <c r="I13" i="25" l="1"/>
  <c r="H13" i="25"/>
  <c r="G13" i="25"/>
  <c r="F13" i="25"/>
  <c r="I11" i="25"/>
  <c r="H11" i="25"/>
  <c r="G11" i="25"/>
  <c r="F11" i="25"/>
  <c r="F10" i="25"/>
  <c r="G10" i="25"/>
  <c r="H10" i="25"/>
  <c r="I10" i="25"/>
  <c r="E51" i="30"/>
  <c r="E48" i="30"/>
  <c r="E44" i="30"/>
  <c r="E43" i="30"/>
  <c r="E39" i="30"/>
  <c r="E38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2" i="30"/>
  <c r="E21" i="30"/>
  <c r="E20" i="30"/>
  <c r="E19" i="30"/>
  <c r="E15" i="30"/>
  <c r="E51" i="29"/>
  <c r="E48" i="29"/>
  <c r="E44" i="29"/>
  <c r="E43" i="29"/>
  <c r="E39" i="29"/>
  <c r="E38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2" i="29"/>
  <c r="E21" i="29"/>
  <c r="E20" i="29"/>
  <c r="E19" i="29"/>
  <c r="E15" i="29"/>
  <c r="E49" i="28"/>
  <c r="E46" i="28"/>
  <c r="E42" i="28"/>
  <c r="E41" i="28"/>
  <c r="E39" i="28"/>
  <c r="E38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2" i="28"/>
  <c r="E21" i="28"/>
  <c r="E20" i="28"/>
  <c r="E19" i="28"/>
  <c r="E15" i="28"/>
  <c r="E48" i="27"/>
  <c r="E45" i="27"/>
  <c r="E41" i="27"/>
  <c r="E40" i="27"/>
  <c r="E38" i="27"/>
  <c r="E37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2" i="27"/>
  <c r="E21" i="27"/>
  <c r="E20" i="27"/>
  <c r="E19" i="27"/>
  <c r="E15" i="27"/>
  <c r="E47" i="23"/>
  <c r="E47" i="27" l="1"/>
  <c r="F9" i="25"/>
  <c r="E50" i="29"/>
  <c r="H9" i="25"/>
  <c r="E48" i="28"/>
  <c r="G9" i="25"/>
  <c r="E50" i="30"/>
  <c r="I9" i="25"/>
  <c r="E47" i="28"/>
  <c r="G8" i="25"/>
  <c r="E49" i="30"/>
  <c r="I8" i="25"/>
  <c r="E46" i="27"/>
  <c r="F8" i="25"/>
  <c r="E49" i="29"/>
  <c r="H8" i="25"/>
  <c r="G7" i="25"/>
  <c r="F7" i="25"/>
  <c r="H7" i="25"/>
  <c r="I7" i="25"/>
  <c r="E10" i="25"/>
  <c r="E11" i="25"/>
  <c r="E7" i="25"/>
  <c r="E46" i="23"/>
  <c r="E40" i="23"/>
  <c r="E39" i="23"/>
  <c r="E38" i="23"/>
  <c r="E37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2" i="23"/>
  <c r="E21" i="23"/>
  <c r="E20" i="23"/>
  <c r="E19" i="23"/>
  <c r="E15" i="23" l="1"/>
  <c r="I15" i="25"/>
  <c r="H15" i="25"/>
  <c r="G15" i="25"/>
  <c r="F15" i="25"/>
  <c r="E15" i="25"/>
  <c r="I12" i="25"/>
  <c r="H12" i="25"/>
  <c r="G12" i="25"/>
  <c r="F12" i="25"/>
  <c r="E12" i="25"/>
  <c r="H20" i="25" l="1"/>
  <c r="I20" i="25"/>
  <c r="G20" i="25"/>
  <c r="F20" i="25"/>
  <c r="E45" i="23"/>
  <c r="E44" i="23" l="1"/>
  <c r="E20" i="25" l="1"/>
  <c r="C75" i="23" s="1"/>
  <c r="C76" i="27"/>
  <c r="C77" i="28" l="1"/>
  <c r="C79" i="30" l="1"/>
  <c r="C79" i="29"/>
</calcChain>
</file>

<file path=xl/sharedStrings.xml><?xml version="1.0" encoding="utf-8"?>
<sst xmlns="http://schemas.openxmlformats.org/spreadsheetml/2006/main" count="454" uniqueCount="162">
  <si>
    <t>Dauerhaft nicht beeinflussbarer Kostenanteil</t>
  </si>
  <si>
    <t>Vorübergehend nicht beeinflussbarer Kostenanteil</t>
  </si>
  <si>
    <t>Beeinflussbarer Kostenanteil (= ineffiziente Kosten)</t>
  </si>
  <si>
    <t>Regulierungsformel</t>
  </si>
  <si>
    <t>dabei ist:</t>
  </si>
  <si>
    <t>dauerhaft nicht beeinflussbarer Kostenanteil</t>
  </si>
  <si>
    <t>(§ 11 Abs. 2 ARegV)</t>
  </si>
  <si>
    <t>(§ 11 Abs. 3 ARegV)</t>
  </si>
  <si>
    <t>(§ 11 Abs. 4 ARegV)</t>
  </si>
  <si>
    <t>Verteilungsfaktor für den Abbau der Ineffizienzen</t>
  </si>
  <si>
    <t>(§ 16 Abs. 1 ARegV)</t>
  </si>
  <si>
    <t>Verbraucherpreisgesamtindex</t>
  </si>
  <si>
    <t>(§ 8 ARegV)</t>
  </si>
  <si>
    <t>Verbraucherpreisgesamtindex des Basisjahres</t>
  </si>
  <si>
    <t>(§ 9 Abs. 2 ARegV)</t>
  </si>
  <si>
    <t>Erweiterungsfaktor</t>
  </si>
  <si>
    <t>(§ 10 Abs. 1 ARegV)</t>
  </si>
  <si>
    <t>Qualitätselement</t>
  </si>
  <si>
    <t>(§ 19 Abs. 1 ARegV)</t>
  </si>
  <si>
    <t>enthaltene Ansätze (vgl. § 5 Abs. 1 ARegV)</t>
  </si>
  <si>
    <t>(§ 11 Abs. 2 Nr. 4 ARegV)</t>
  </si>
  <si>
    <t>Anmerkungen</t>
  </si>
  <si>
    <t>1.</t>
  </si>
  <si>
    <t>2.</t>
  </si>
  <si>
    <t>3.</t>
  </si>
  <si>
    <t>Eine Anpassung der Erlösobergrenze hat durch den Netzbetreiber nach Maßgabe des § 4 Abs. 3 ARegV zu erfolgen.</t>
  </si>
  <si>
    <t>4.</t>
  </si>
  <si>
    <t>Eine Anpassung der Erlösobergrenze kann auf Antrag des Netzbetreibers nach Maßgabe von § 4 Abs. 4 ARegV durch die LRegB erfolgen.</t>
  </si>
  <si>
    <r>
      <t>Q</t>
    </r>
    <r>
      <rPr>
        <vertAlign val="subscript"/>
        <sz val="12"/>
        <rFont val="Arial"/>
        <family val="2"/>
      </rPr>
      <t>t</t>
    </r>
  </si>
  <si>
    <r>
      <t>EF</t>
    </r>
    <r>
      <rPr>
        <vertAlign val="subscript"/>
        <sz val="12"/>
        <rFont val="Arial"/>
        <family val="2"/>
      </rPr>
      <t>t</t>
    </r>
  </si>
  <si>
    <r>
      <t>PF</t>
    </r>
    <r>
      <rPr>
        <vertAlign val="subscript"/>
        <sz val="12"/>
        <rFont val="Arial"/>
        <family val="2"/>
      </rPr>
      <t>t</t>
    </r>
  </si>
  <si>
    <r>
      <t>VPI</t>
    </r>
    <r>
      <rPr>
        <vertAlign val="subscript"/>
        <sz val="12"/>
        <rFont val="Arial"/>
        <family val="2"/>
      </rPr>
      <t>0</t>
    </r>
  </si>
  <si>
    <r>
      <t>V</t>
    </r>
    <r>
      <rPr>
        <vertAlign val="subscript"/>
        <sz val="12"/>
        <rFont val="Arial"/>
        <family val="2"/>
      </rPr>
      <t>t</t>
    </r>
  </si>
  <si>
    <r>
      <t>KA</t>
    </r>
    <r>
      <rPr>
        <vertAlign val="subscript"/>
        <sz val="12"/>
        <rFont val="Arial"/>
        <family val="2"/>
      </rPr>
      <t>b,0</t>
    </r>
  </si>
  <si>
    <r>
      <t>KA</t>
    </r>
    <r>
      <rPr>
        <vertAlign val="subscript"/>
        <sz val="12"/>
        <rFont val="Arial"/>
        <family val="2"/>
      </rPr>
      <t>vnb,0</t>
    </r>
  </si>
  <si>
    <r>
      <t>KA</t>
    </r>
    <r>
      <rPr>
        <vertAlign val="subscript"/>
        <sz val="12"/>
        <rFont val="Arial"/>
        <family val="2"/>
      </rPr>
      <t>dnb,t</t>
    </r>
  </si>
  <si>
    <r>
      <t>EO</t>
    </r>
    <r>
      <rPr>
        <b/>
        <vertAlign val="subscript"/>
        <sz val="18"/>
        <rFont val="Arial"/>
        <family val="2"/>
      </rPr>
      <t>t</t>
    </r>
  </si>
  <si>
    <r>
      <t>VPI</t>
    </r>
    <r>
      <rPr>
        <vertAlign val="subscript"/>
        <sz val="12"/>
        <rFont val="Arial"/>
        <family val="2"/>
      </rPr>
      <t>t</t>
    </r>
  </si>
  <si>
    <t>beeinflussbarer Kostenanteil (= ineffiziente Kosten)</t>
  </si>
  <si>
    <t>genereller sektoraler Produktivitätsfaktor</t>
  </si>
  <si>
    <t>Daten zum Netzbetreiber</t>
  </si>
  <si>
    <t>Firma des Netzbetreibers</t>
  </si>
  <si>
    <t>Netzbetreibernummer bei der LRegB</t>
  </si>
  <si>
    <t>Verantwortliche Person für die Richtigkeit und Vollständigkeit</t>
  </si>
  <si>
    <t>Telefonnummer der verantwortlichen Person</t>
  </si>
  <si>
    <t>Anpassung der Erlösobergrenze nach § 4 Abs. 3 Nr. 1 ARegV</t>
  </si>
  <si>
    <t>Auszufüllen durch den Netzbetreiber</t>
  </si>
  <si>
    <t>Berechnung durch Programm bzw. nicht auszufüllen</t>
  </si>
  <si>
    <t>Hinweise:</t>
  </si>
  <si>
    <t>Teilnahme am vereinfachten Verfahren gemäß § 24 ARegV [Ja/Nein]</t>
  </si>
  <si>
    <t>Kosten für erforderliche Inanspruchnahme vorgelagerter Netzebenen</t>
  </si>
  <si>
    <t>gemäß Netzbetreiber</t>
  </si>
  <si>
    <t>Für die angepassten Ansätze sind die Berechnungen nachvollziehbar darzulegen und ggf. geeignete Nachweise vorzulegen.</t>
  </si>
  <si>
    <t>E-Mailadresse der verantwortlichen Person</t>
  </si>
  <si>
    <t>Version des Erhebungsbogens</t>
  </si>
  <si>
    <t>Kostenanteile in der Erlösobergrenze</t>
  </si>
  <si>
    <r>
      <t>VK</t>
    </r>
    <r>
      <rPr>
        <vertAlign val="subscript"/>
        <sz val="12"/>
        <rFont val="Arial"/>
        <family val="2"/>
      </rPr>
      <t>t</t>
    </r>
  </si>
  <si>
    <t>volatiler Kostenanteile</t>
  </si>
  <si>
    <t>(§ 11 Abs. 5 ARegV)</t>
  </si>
  <si>
    <r>
      <t>VK</t>
    </r>
    <r>
      <rPr>
        <vertAlign val="subscript"/>
        <sz val="12"/>
        <rFont val="Arial"/>
        <family val="2"/>
      </rPr>
      <t>0</t>
    </r>
  </si>
  <si>
    <t>volatiler Kostenanteil des Basisjahres</t>
  </si>
  <si>
    <r>
      <t xml:space="preserve">Der ausgefüllte Erhebungsbogen ist der LRegB in elektronischer (per CD/DVD oder E-Mail) </t>
    </r>
    <r>
      <rPr>
        <b/>
        <u/>
        <sz val="12"/>
        <rFont val="Arial"/>
        <family val="2"/>
      </rPr>
      <t>und</t>
    </r>
    <r>
      <rPr>
        <sz val="12"/>
        <rFont val="Arial"/>
        <family val="2"/>
      </rPr>
      <t xml:space="preserve"> in Schriftform vorzulegen.
Bei elektronischer Übermittlung per E-Mail bitte die E-Mailadresse LRegB@um.bwl.de verwenden.</t>
    </r>
  </si>
  <si>
    <t>Erweiterungsfaktor für das Kalenderjahr 2014</t>
  </si>
  <si>
    <t>Erweiterungsfaktor für das Kalenderjahr 2015</t>
  </si>
  <si>
    <t>Erweiterungsfaktor für das Kalenderjahr 2016</t>
  </si>
  <si>
    <t>Erweiterungsfaktor für das Kalenderjahr 2017</t>
  </si>
  <si>
    <r>
      <t>EO</t>
    </r>
    <r>
      <rPr>
        <vertAlign val="subscript"/>
        <sz val="24"/>
        <rFont val="Arial"/>
        <family val="2"/>
      </rPr>
      <t>t</t>
    </r>
    <r>
      <rPr>
        <sz val="24"/>
        <rFont val="Arial"/>
        <family val="2"/>
      </rPr>
      <t xml:space="preserve"> = KA</t>
    </r>
    <r>
      <rPr>
        <vertAlign val="subscript"/>
        <sz val="24"/>
        <rFont val="Arial"/>
        <family val="2"/>
      </rPr>
      <t>dnb,t</t>
    </r>
    <r>
      <rPr>
        <sz val="24"/>
        <rFont val="Arial"/>
        <family val="2"/>
      </rPr>
      <t xml:space="preserve"> + (KA</t>
    </r>
    <r>
      <rPr>
        <vertAlign val="subscript"/>
        <sz val="24"/>
        <rFont val="Arial"/>
        <family val="2"/>
      </rPr>
      <t>vnb,0</t>
    </r>
    <r>
      <rPr>
        <sz val="24"/>
        <rFont val="Arial"/>
        <family val="2"/>
      </rPr>
      <t xml:space="preserve"> + (1 - V</t>
    </r>
    <r>
      <rPr>
        <vertAlign val="subscript"/>
        <sz val="24"/>
        <rFont val="Arial"/>
        <family val="2"/>
      </rPr>
      <t>t</t>
    </r>
    <r>
      <rPr>
        <sz val="24"/>
        <rFont val="Arial"/>
        <family val="2"/>
      </rPr>
      <t>) x KA</t>
    </r>
    <r>
      <rPr>
        <vertAlign val="subscript"/>
        <sz val="24"/>
        <rFont val="Arial"/>
        <family val="2"/>
      </rPr>
      <t>b,0</t>
    </r>
    <r>
      <rPr>
        <sz val="24"/>
        <rFont val="Arial"/>
        <family val="2"/>
      </rPr>
      <t>) x (VPI</t>
    </r>
    <r>
      <rPr>
        <vertAlign val="subscript"/>
        <sz val="24"/>
        <rFont val="Arial"/>
        <family val="2"/>
      </rPr>
      <t>t</t>
    </r>
    <r>
      <rPr>
        <sz val="24"/>
        <rFont val="Arial"/>
        <family val="2"/>
      </rPr>
      <t xml:space="preserve"> / VPI</t>
    </r>
    <r>
      <rPr>
        <vertAlign val="subscript"/>
        <sz val="24"/>
        <rFont val="Arial"/>
        <family val="2"/>
      </rPr>
      <t>0</t>
    </r>
    <r>
      <rPr>
        <sz val="24"/>
        <rFont val="Arial"/>
        <family val="2"/>
      </rPr>
      <t xml:space="preserve"> - PF</t>
    </r>
    <r>
      <rPr>
        <vertAlign val="subscript"/>
        <sz val="24"/>
        <rFont val="Arial"/>
        <family val="2"/>
      </rPr>
      <t>t</t>
    </r>
    <r>
      <rPr>
        <sz val="24"/>
        <rFont val="Arial"/>
        <family val="2"/>
      </rPr>
      <t>) x EF</t>
    </r>
    <r>
      <rPr>
        <vertAlign val="subscript"/>
        <sz val="24"/>
        <rFont val="Arial"/>
        <family val="2"/>
      </rPr>
      <t>t</t>
    </r>
    <r>
      <rPr>
        <sz val="24"/>
        <rFont val="Arial"/>
        <family val="2"/>
      </rPr>
      <t xml:space="preserve"> + Q</t>
    </r>
    <r>
      <rPr>
        <vertAlign val="subscript"/>
        <sz val="24"/>
        <rFont val="Arial"/>
        <family val="2"/>
      </rPr>
      <t>t</t>
    </r>
    <r>
      <rPr>
        <sz val="24"/>
        <rFont val="Arial"/>
        <family val="2"/>
      </rPr>
      <t xml:space="preserve"> + (VK</t>
    </r>
    <r>
      <rPr>
        <vertAlign val="subscript"/>
        <sz val="24"/>
        <rFont val="Arial"/>
        <family val="2"/>
      </rPr>
      <t>t</t>
    </r>
    <r>
      <rPr>
        <sz val="24"/>
        <rFont val="Arial"/>
        <family val="2"/>
      </rPr>
      <t xml:space="preserve"> - VK</t>
    </r>
    <r>
      <rPr>
        <vertAlign val="subscript"/>
        <sz val="24"/>
        <rFont val="Arial"/>
        <family val="2"/>
      </rPr>
      <t>0</t>
    </r>
    <r>
      <rPr>
        <sz val="24"/>
        <rFont val="Arial"/>
        <family val="2"/>
      </rPr>
      <t>) + S</t>
    </r>
    <r>
      <rPr>
        <vertAlign val="subscript"/>
        <sz val="24"/>
        <rFont val="Arial"/>
        <family val="2"/>
      </rPr>
      <t>t</t>
    </r>
  </si>
  <si>
    <r>
      <t>S</t>
    </r>
    <r>
      <rPr>
        <vertAlign val="subscript"/>
        <sz val="12"/>
        <rFont val="Arial"/>
        <family val="2"/>
      </rPr>
      <t>t</t>
    </r>
  </si>
  <si>
    <t>Saldo des Regulierungskontos</t>
  </si>
  <si>
    <t>(§ 5 Abs. 4 ARegV)</t>
  </si>
  <si>
    <t>Erlösobergrenze</t>
  </si>
  <si>
    <t>Das Qualitätselement findet im vereinfachten Verfahren gemäß § 24 Abs. 3 ARegV keine Anwendung.</t>
  </si>
  <si>
    <t>Nr. 1 gesetzliche Abnahme- und Vergütungspflichten</t>
  </si>
  <si>
    <t>Nr. 2 Konzessionsabgaben</t>
  </si>
  <si>
    <t>Nr. 3 Betriebssteuern</t>
  </si>
  <si>
    <t>Nr. 4 erforderliche Inanspruchnahme vorgelagerter Netzebenen</t>
  </si>
  <si>
    <t>Nr. 6 genehmigte Investitionsmaßnahmen nach § 23 ARegV</t>
  </si>
  <si>
    <t>Nr. 6a. Auflösungsbetrag des Abzugsbetrags nach § 23 Abs. 2a ARegV</t>
  </si>
  <si>
    <t xml:space="preserve">Nr. 7 Mehrkosten für die Errichtung, den Betrieb und die Änderungen von Erdkabeln </t>
  </si>
  <si>
    <t>Nr. 8 vermiedene Netzentgelte</t>
  </si>
  <si>
    <t>Nr. 8a. Entgelte für vermiedene Netzkosten</t>
  </si>
  <si>
    <t>Nr. 8b. Zahlungen an Städte und Gemeinden nach Maßgabe von § 5 Abs. 4 StromNEV</t>
  </si>
  <si>
    <t>Nr. 10 Betriebs- und Personalratstätigkeit</t>
  </si>
  <si>
    <t>Nr. 11 Berufsausbildung und Weiterbildung</t>
  </si>
  <si>
    <t>Nr. 11 Betriebskindertagesstätten</t>
  </si>
  <si>
    <t>Nr. 12 pauschalierter Investitionszuschlag</t>
  </si>
  <si>
    <t>Nr. 13 Auflösung von Netzanschlusskostenbeiträgen und Baukostenzuschüssen</t>
  </si>
  <si>
    <t>Nr. 14 dem bundesweiten Ausgleichsmechanismus nach § 2 Abs. 4 EnLAG</t>
  </si>
  <si>
    <t>Satz 3 verfahrenswirksame Regulierung - Gas</t>
  </si>
  <si>
    <t>Anpassung der Erlösobergrenze nach § 4 Abs. 3 Nr. 2 i.V.m. § 11 Abs. 2 ARegV</t>
  </si>
  <si>
    <r>
      <t>Saldo des Regulierungskontos gemäß Festlegung der LRegB (S</t>
    </r>
    <r>
      <rPr>
        <b/>
        <vertAlign val="subscript"/>
        <sz val="18"/>
        <rFont val="Arial"/>
        <family val="2"/>
      </rPr>
      <t>t</t>
    </r>
    <r>
      <rPr>
        <b/>
        <sz val="18"/>
        <rFont val="Arial"/>
        <family val="2"/>
      </rPr>
      <t>)</t>
    </r>
  </si>
  <si>
    <t>Saldo des Regulierungskontos für das Kalenderjahr 2017</t>
  </si>
  <si>
    <t>Saldo des Regulierungskontos für das Kalenderjahr 2016</t>
  </si>
  <si>
    <t>Saldo des Regulierungskontos für das Kalenderjahr 2015</t>
  </si>
  <si>
    <t>Saldo des Regulierungskontos für das Kalenderjahr 2014</t>
  </si>
  <si>
    <t>vorübergehend nicht beeinflussbarer Kostenanteil (= effiziente Kosten)</t>
  </si>
  <si>
    <r>
      <t>Erweiterungsfaktor gemäß Genehmigung der LRegB (EF</t>
    </r>
    <r>
      <rPr>
        <b/>
        <vertAlign val="subscript"/>
        <sz val="18"/>
        <rFont val="Arial"/>
        <family val="2"/>
      </rPr>
      <t>t</t>
    </r>
    <r>
      <rPr>
        <b/>
        <sz val="18"/>
        <rFont val="Arial"/>
        <family val="2"/>
      </rPr>
      <t>)</t>
    </r>
  </si>
  <si>
    <t>Sofern der angepasste Ansatz nicht xxx,xx beträgt, sind nähere Erläuterungen zum Ansatz notwendig.</t>
  </si>
  <si>
    <t>Verbraucherpreisgesamtindex für das Kalenderjahr 2014</t>
  </si>
  <si>
    <t>Verbraucherpreisgesamtindex für das Kalenderjahr 2015</t>
  </si>
  <si>
    <t>Verbraucherpreisgesamtindex für das Kalenderjahr 2016</t>
  </si>
  <si>
    <t>Verbraucherpreisgesamtindex für das Kalenderjahr 2017</t>
  </si>
  <si>
    <t>Ansatz lt. Festlegung</t>
  </si>
  <si>
    <t>angepasster Ansatz 2017</t>
  </si>
  <si>
    <t>angepasster Ansatz 2016</t>
  </si>
  <si>
    <t>angepasster Ansatz 2015</t>
  </si>
  <si>
    <t>angepasster Ansatz 2014</t>
  </si>
  <si>
    <t>angepasste Erlösobergrenze für das Kalenderjahr 2014</t>
  </si>
  <si>
    <t>angepasste Erlösobergrenze für das Kalenderjahr 2015</t>
  </si>
  <si>
    <t>angepasste Erlösobergrenze für das Kalenderjahr 2016</t>
  </si>
  <si>
    <t>angepasste Erlösobergrenze für das Kalenderjahr 2017</t>
  </si>
  <si>
    <t>gemäß Berechnungsprogramm der LRegB (siehe Tabellenblatt 'Erlösobergrenzen')</t>
  </si>
  <si>
    <t>Qualitätselement für das Kalenderjahr 2014</t>
  </si>
  <si>
    <t>Qualitätselement für das Kalenderjahr 2015</t>
  </si>
  <si>
    <t>Qualitätselement für das Kalenderjahr 2016</t>
  </si>
  <si>
    <t>Qualitätselement für das Kalenderjahr 2017</t>
  </si>
  <si>
    <t>Sofern der angepasste Ansatz nicht 104,10 beträgt, sind nähere Erläuterungen zum Ansatz notwendig.</t>
  </si>
  <si>
    <t>angepasster Ansatz 2018</t>
  </si>
  <si>
    <t>Verbraucherpreisgesamtindex für das Kalenderjahr 2018</t>
  </si>
  <si>
    <t>Saldo des Regulierungskontos für das Kalenderjahr 2018</t>
  </si>
  <si>
    <t>Erweiterungsfaktor für das Kalenderjahr 2018</t>
  </si>
  <si>
    <t>angepasste Erlösobergrenze für das Kalenderjahr 2018</t>
  </si>
  <si>
    <t>Qualitätselement für das Kalenderjahr 2018</t>
  </si>
  <si>
    <r>
      <t>Qualitätselement gemäß Festlegung der LRegB (Q</t>
    </r>
    <r>
      <rPr>
        <b/>
        <vertAlign val="subscript"/>
        <sz val="18"/>
        <rFont val="Arial"/>
        <family val="2"/>
      </rPr>
      <t>t</t>
    </r>
    <r>
      <rPr>
        <b/>
        <sz val="18"/>
        <rFont val="Arial"/>
        <family val="2"/>
      </rPr>
      <t>)</t>
    </r>
  </si>
  <si>
    <t>Nr. 5 Nachrüstung von Wechselrichtern nach § 10 Abs. 1 SysStabV</t>
  </si>
  <si>
    <t>(§ 11 Abs. 2 Nr. 5 ARegV)</t>
  </si>
  <si>
    <t>(§ 11 Abs. 2 Nr. 8 ARegV)</t>
  </si>
  <si>
    <t>Kosten für vermiedene Netzentgelte</t>
  </si>
  <si>
    <t>Kosten der Nachrüstung von Wechselrichtern nach § 10 Abs. 1 SysStabV</t>
  </si>
  <si>
    <t>Teilnahme an der freiwilligen Selbstverpflichtung BW [Ja/Nein]</t>
  </si>
  <si>
    <t>bei Teilnahme an der freiwilligen Selbstverpflichtung BW zur Verlustenergie</t>
  </si>
  <si>
    <t>(bereinigter) Effizienzwert gemäß § 15 Abs. 1 ARegV</t>
  </si>
  <si>
    <t>Sofern der angepasste Ansatz nicht 105,7 beträgt, sind nähere Erläuterungen zum Ansatz notwendig.</t>
  </si>
  <si>
    <t>29.09.2014/LRegB BW</t>
  </si>
  <si>
    <t>Sofern der angepasste Ansatz nicht 106,6 beträgt, sind nähere Erläuterungen zum Ansatz notwendig.</t>
  </si>
  <si>
    <t>Nr. 8a. Entgelte für vermiedene Netzkosten nach § 20a GasNEV</t>
  </si>
  <si>
    <t>Der Verbraucherpreisgesamtindex ist nach  Maßgabe des § 4 Abs. 3 Nr. 1 i.V.m. § 8 ARegV seitens des Netzbetreibers anzupassen.</t>
  </si>
  <si>
    <t>Nr. 9 betriebliche oder tarifvertragliche Lohnzusatzleistungen</t>
  </si>
  <si>
    <t>Nr. 9 betriebliche oder tarifvertragliche Versorgungsleistungen</t>
  </si>
  <si>
    <r>
      <t xml:space="preserve">Satz 2 verfahrenswirksame Regulierung - Strom (bei Teilnahme an der freiwilligen Selbstverpflichtung BW zur </t>
    </r>
    <r>
      <rPr>
        <b/>
        <sz val="15"/>
        <rFont val="Arial"/>
        <family val="2"/>
      </rPr>
      <t>Verlustenergie</t>
    </r>
    <r>
      <rPr>
        <sz val="15"/>
        <rFont val="Arial"/>
        <family val="2"/>
      </rPr>
      <t>)</t>
    </r>
  </si>
  <si>
    <t>Nr. 5 Nachrüstung von Anlagen zur Erzeugung von Strom aus erneuerbaren Energien und aus Kraft-Wärme-Kopplung gemäß § 22 SysStabVO</t>
  </si>
  <si>
    <t>Nr. 15 dem finanziellen Ausgleich nach § 17d Abs. 7 EnWG</t>
  </si>
  <si>
    <t>Nr. 12a Forschung und Entwicklung nach Maßgabe des § 25 ARegV</t>
  </si>
  <si>
    <t>24.09.2015/LRegB BW</t>
  </si>
  <si>
    <t>Abweichungen zwischen Ziffer 76. und 77. sind näher zu erläutern.</t>
  </si>
  <si>
    <t>Abweichungen zwischen Ziffer 75. und 76. sind näher zu erläutern.</t>
  </si>
  <si>
    <t>Abweichungen zwischen Ziffer 74. und 75. sind näher zu erläutern.</t>
  </si>
  <si>
    <t>Nr. 12 Entscheidungen über die grenzüberschreitende Kostenaufteilung</t>
  </si>
  <si>
    <t>Nr. 16 den Vorschriften der Kapazitätsreserve nach §§ 13e Abs. 3, 13h, 13g u. 13k EnWG</t>
  </si>
  <si>
    <t>Nr. 17 Entschädigungen nach § 15 Abs. 1 EEG</t>
  </si>
  <si>
    <t>Abweichungen zwischen Ziffer 78. und  79. sind näher zu erläutern.</t>
  </si>
  <si>
    <t>Abweichungen zwischen Ziffer 78. und 79. sind näher zu erläutern.</t>
  </si>
  <si>
    <t>Sofern der angepasste Ansatz nicht 106,9 beträgt, sind nähere Erläuterungen zum Ansatz notwendig.</t>
  </si>
  <si>
    <t>Ermittlung Saldo Regulierungskonto 2018</t>
  </si>
  <si>
    <t>Aus Festlegungsbescheid EOG 2.RP</t>
  </si>
  <si>
    <t>Erhebungsbogen gemäß § 28 Nr. 1 ARegV (Strom)
Anpassung der Erlösobergrenze 2014</t>
  </si>
  <si>
    <t>Erhebungsbogen gemäß § 28 Nr. 1 ARegV (Strom)
Anpassung der Erlösobergrenze 2015</t>
  </si>
  <si>
    <t>Erhebungsbogen gemäß § 28 Nr. 1 ARegV (Strom)
Anpassung der Erlösobergrenze 2016</t>
  </si>
  <si>
    <t>Erhebungsbogen gemäß § 28 Nr. 1 ARegV (Strom)
Anpassung der Erlösobergrenze 2017</t>
  </si>
  <si>
    <t>Erhebungsbogen gemäß § 28 Nr. 1 ARegV (Strom)
Anpassung der Erlösobergrenze 2018</t>
  </si>
  <si>
    <t>Aus Antrag RegK Saldo zum 31.12.2016</t>
  </si>
  <si>
    <t>11.09.2017/LRegB 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</si>
</sst>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#,##0.0000"/>
    <numFmt numFmtId="166" formatCode="#,##0.0000_ ;\-#,##0.0000\ "/>
    <numFmt numFmtId="167" formatCode="_([$€]* #,##0.00_);_([$€]* \(#,##0.00\);_([$€]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vertAlign val="subscript"/>
      <sz val="12"/>
      <name val="Arial"/>
      <family val="2"/>
    </font>
    <font>
      <vertAlign val="subscript"/>
      <sz val="24"/>
      <name val="Arial"/>
      <family val="2"/>
    </font>
    <font>
      <b/>
      <vertAlign val="subscript"/>
      <sz val="18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0"/>
      <name val="Helv"/>
    </font>
    <font>
      <sz val="10"/>
      <name val="Courier"/>
      <family val="3"/>
    </font>
    <font>
      <b/>
      <sz val="18"/>
      <color theme="1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4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44" fontId="16" fillId="0" borderId="0" applyFont="0" applyFill="0" applyBorder="0" applyAlignment="0" applyProtection="0"/>
    <xf numFmtId="14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44" fontId="3" fillId="0" borderId="0" xfId="0" applyNumberFormat="1" applyFont="1" applyBorder="1"/>
    <xf numFmtId="0" fontId="3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10" fontId="3" fillId="0" borderId="0" xfId="2" applyNumberFormat="1" applyFont="1" applyBorder="1"/>
    <xf numFmtId="4" fontId="4" fillId="0" borderId="0" xfId="0" applyNumberFormat="1" applyFont="1" applyFill="1" applyBorder="1" applyAlignment="1">
      <alignment horizontal="center"/>
    </xf>
    <xf numFmtId="44" fontId="3" fillId="0" borderId="0" xfId="4" applyFont="1" applyBorder="1"/>
    <xf numFmtId="10" fontId="3" fillId="0" borderId="0" xfId="2" applyNumberFormat="1" applyFont="1" applyFill="1" applyBorder="1"/>
    <xf numFmtId="44" fontId="9" fillId="3" borderId="1" xfId="4" applyFont="1" applyFill="1" applyBorder="1"/>
    <xf numFmtId="44" fontId="9" fillId="3" borderId="7" xfId="4" applyFont="1" applyFill="1" applyBorder="1"/>
    <xf numFmtId="49" fontId="3" fillId="3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4" fontId="9" fillId="3" borderId="10" xfId="0" applyNumberFormat="1" applyFont="1" applyFill="1" applyBorder="1"/>
    <xf numFmtId="44" fontId="9" fillId="2" borderId="11" xfId="0" applyNumberFormat="1" applyFont="1" applyFill="1" applyBorder="1"/>
    <xf numFmtId="0" fontId="10" fillId="0" borderId="0" xfId="0" applyFont="1" applyBorder="1" applyAlignment="1">
      <alignment vertical="center"/>
    </xf>
    <xf numFmtId="10" fontId="10" fillId="0" borderId="0" xfId="2" applyNumberFormat="1" applyFont="1" applyBorder="1"/>
    <xf numFmtId="0" fontId="10" fillId="0" borderId="0" xfId="0" applyFont="1" applyBorder="1"/>
    <xf numFmtId="44" fontId="9" fillId="0" borderId="0" xfId="0" applyNumberFormat="1" applyFont="1" applyBorder="1"/>
    <xf numFmtId="44" fontId="9" fillId="0" borderId="0" xfId="4" applyFont="1" applyFill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4" fontId="9" fillId="3" borderId="12" xfId="0" applyNumberFormat="1" applyFont="1" applyFill="1" applyBorder="1"/>
    <xf numFmtId="44" fontId="9" fillId="3" borderId="11" xfId="0" applyNumberFormat="1" applyFont="1" applyFill="1" applyBorder="1"/>
    <xf numFmtId="49" fontId="9" fillId="0" borderId="0" xfId="0" applyNumberFormat="1" applyFont="1" applyBorder="1" applyAlignment="1">
      <alignment vertical="center"/>
    </xf>
    <xf numFmtId="44" fontId="4" fillId="0" borderId="0" xfId="0" applyNumberFormat="1" applyFont="1" applyBorder="1"/>
    <xf numFmtId="44" fontId="4" fillId="0" borderId="0" xfId="0" applyNumberFormat="1" applyFont="1" applyFill="1" applyBorder="1"/>
    <xf numFmtId="0" fontId="15" fillId="0" borderId="0" xfId="0" applyFont="1" applyBorder="1" applyAlignment="1">
      <alignment vertical="center"/>
    </xf>
    <xf numFmtId="0" fontId="15" fillId="0" borderId="0" xfId="3" applyFont="1" applyFill="1" applyBorder="1" applyAlignment="1" applyProtection="1">
      <alignment horizontal="left" vertical="center" wrapText="1"/>
    </xf>
    <xf numFmtId="0" fontId="15" fillId="0" borderId="0" xfId="3" applyFont="1" applyFill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0" fontId="9" fillId="0" borderId="0" xfId="2" applyNumberFormat="1" applyFont="1" applyFill="1" applyBorder="1"/>
    <xf numFmtId="0" fontId="15" fillId="0" borderId="0" xfId="0" applyFont="1"/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right" vertical="top"/>
    </xf>
    <xf numFmtId="0" fontId="3" fillId="0" borderId="0" xfId="0" applyFont="1" applyBorder="1" applyAlignment="1">
      <alignment horizontal="left" vertical="center"/>
    </xf>
    <xf numFmtId="166" fontId="9" fillId="2" borderId="12" xfId="0" applyNumberFormat="1" applyFont="1" applyFill="1" applyBorder="1"/>
    <xf numFmtId="166" fontId="9" fillId="2" borderId="11" xfId="0" applyNumberFormat="1" applyFont="1" applyFill="1" applyBorder="1"/>
    <xf numFmtId="0" fontId="15" fillId="0" borderId="15" xfId="0" applyFont="1" applyBorder="1" applyAlignment="1">
      <alignment vertical="center"/>
    </xf>
    <xf numFmtId="166" fontId="9" fillId="3" borderId="10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1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9" fillId="2" borderId="16" xfId="0" applyNumberFormat="1" applyFont="1" applyFill="1" applyBorder="1" applyAlignment="1">
      <alignment horizontal="center"/>
    </xf>
    <xf numFmtId="44" fontId="9" fillId="3" borderId="5" xfId="4" applyFont="1" applyFill="1" applyBorder="1"/>
    <xf numFmtId="44" fontId="9" fillId="3" borderId="2" xfId="4" applyFont="1" applyFill="1" applyBorder="1"/>
    <xf numFmtId="10" fontId="3" fillId="2" borderId="3" xfId="2" applyNumberFormat="1" applyFont="1" applyFill="1" applyBorder="1" applyAlignment="1">
      <alignment horizontal="right"/>
    </xf>
    <xf numFmtId="10" fontId="3" fillId="2" borderId="6" xfId="2" applyNumberFormat="1" applyFont="1" applyFill="1" applyBorder="1" applyAlignment="1">
      <alignment horizontal="right"/>
    </xf>
    <xf numFmtId="44" fontId="9" fillId="3" borderId="8" xfId="4" applyFont="1" applyFill="1" applyBorder="1"/>
    <xf numFmtId="10" fontId="3" fillId="2" borderId="9" xfId="2" applyNumberFormat="1" applyFont="1" applyFill="1" applyBorder="1" applyAlignment="1">
      <alignment horizontal="right"/>
    </xf>
    <xf numFmtId="4" fontId="9" fillId="4" borderId="20" xfId="0" applyNumberFormat="1" applyFont="1" applyFill="1" applyBorder="1" applyAlignment="1">
      <alignment horizontal="center"/>
    </xf>
    <xf numFmtId="10" fontId="3" fillId="2" borderId="14" xfId="2" applyNumberFormat="1" applyFont="1" applyFill="1" applyBorder="1"/>
    <xf numFmtId="0" fontId="9" fillId="5" borderId="16" xfId="0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44" fontId="9" fillId="2" borderId="5" xfId="0" applyNumberFormat="1" applyFont="1" applyFill="1" applyBorder="1"/>
    <xf numFmtId="44" fontId="9" fillId="5" borderId="1" xfId="4" applyFont="1" applyFill="1" applyBorder="1"/>
    <xf numFmtId="44" fontId="9" fillId="2" borderId="2" xfId="0" applyNumberFormat="1" applyFont="1" applyFill="1" applyBorder="1"/>
    <xf numFmtId="44" fontId="9" fillId="0" borderId="0" xfId="0" applyNumberFormat="1" applyFont="1" applyFill="1" applyBorder="1"/>
    <xf numFmtId="44" fontId="9" fillId="3" borderId="21" xfId="4" applyFont="1" applyFill="1" applyBorder="1"/>
    <xf numFmtId="44" fontId="9" fillId="4" borderId="22" xfId="0" applyNumberFormat="1" applyFont="1" applyFill="1" applyBorder="1"/>
    <xf numFmtId="10" fontId="3" fillId="2" borderId="23" xfId="2" applyNumberFormat="1" applyFont="1" applyFill="1" applyBorder="1" applyAlignment="1">
      <alignment horizontal="right"/>
    </xf>
    <xf numFmtId="44" fontId="9" fillId="2" borderId="8" xfId="0" applyNumberFormat="1" applyFont="1" applyFill="1" applyBorder="1"/>
    <xf numFmtId="49" fontId="2" fillId="0" borderId="0" xfId="0" applyNumberFormat="1" applyFont="1" applyBorder="1" applyAlignment="1">
      <alignment horizontal="center" wrapText="1"/>
    </xf>
    <xf numFmtId="44" fontId="9" fillId="5" borderId="4" xfId="4" applyFont="1" applyFill="1" applyBorder="1"/>
    <xf numFmtId="44" fontId="9" fillId="5" borderId="7" xfId="4" applyFont="1" applyFill="1" applyBorder="1"/>
    <xf numFmtId="44" fontId="9" fillId="5" borderId="10" xfId="0" applyNumberFormat="1" applyFont="1" applyFill="1" applyBorder="1"/>
    <xf numFmtId="44" fontId="9" fillId="5" borderId="12" xfId="0" applyNumberFormat="1" applyFont="1" applyFill="1" applyBorder="1"/>
    <xf numFmtId="44" fontId="9" fillId="5" borderId="11" xfId="0" applyNumberFormat="1" applyFont="1" applyFill="1" applyBorder="1"/>
    <xf numFmtId="166" fontId="9" fillId="4" borderId="12" xfId="0" applyNumberFormat="1" applyFont="1" applyFill="1" applyBorder="1"/>
    <xf numFmtId="166" fontId="9" fillId="5" borderId="10" xfId="0" applyNumberFormat="1" applyFont="1" applyFill="1" applyBorder="1"/>
    <xf numFmtId="166" fontId="9" fillId="5" borderId="12" xfId="0" applyNumberFormat="1" applyFont="1" applyFill="1" applyBorder="1"/>
    <xf numFmtId="166" fontId="9" fillId="5" borderId="11" xfId="0" applyNumberFormat="1" applyFont="1" applyFill="1" applyBorder="1"/>
    <xf numFmtId="166" fontId="9" fillId="4" borderId="11" xfId="0" applyNumberFormat="1" applyFont="1" applyFill="1" applyBorder="1"/>
    <xf numFmtId="44" fontId="9" fillId="3" borderId="4" xfId="4" applyFont="1" applyFill="1" applyBorder="1"/>
    <xf numFmtId="44" fontId="9" fillId="3" borderId="13" xfId="4" applyFont="1" applyFill="1" applyBorder="1"/>
    <xf numFmtId="44" fontId="9" fillId="3" borderId="24" xfId="4" applyFont="1" applyFill="1" applyBorder="1"/>
    <xf numFmtId="44" fontId="9" fillId="3" borderId="25" xfId="4" applyFont="1" applyFill="1" applyBorder="1"/>
    <xf numFmtId="44" fontId="9" fillId="3" borderId="10" xfId="0" applyNumberFormat="1" applyFont="1" applyFill="1" applyBorder="1"/>
    <xf numFmtId="44" fontId="9" fillId="3" borderId="12" xfId="0" applyNumberFormat="1" applyFont="1" applyFill="1" applyBorder="1"/>
    <xf numFmtId="44" fontId="9" fillId="3" borderId="11" xfId="0" applyNumberFormat="1" applyFont="1" applyFill="1" applyBorder="1"/>
    <xf numFmtId="0" fontId="3" fillId="0" borderId="0" xfId="0" applyFont="1" applyBorder="1" applyAlignment="1">
      <alignment horizontal="center" vertical="center"/>
    </xf>
    <xf numFmtId="44" fontId="9" fillId="2" borderId="1" xfId="0" applyNumberFormat="1" applyFont="1" applyFill="1" applyBorder="1"/>
    <xf numFmtId="44" fontId="9" fillId="2" borderId="4" xfId="0" applyNumberFormat="1" applyFont="1" applyFill="1" applyBorder="1"/>
    <xf numFmtId="44" fontId="9" fillId="2" borderId="7" xfId="0" applyNumberFormat="1" applyFont="1" applyFill="1" applyBorder="1"/>
    <xf numFmtId="44" fontId="9" fillId="5" borderId="21" xfId="4" applyFont="1" applyFill="1" applyBorder="1"/>
    <xf numFmtId="44" fontId="9" fillId="3" borderId="22" xfId="4" applyFont="1" applyFill="1" applyBorder="1"/>
    <xf numFmtId="44" fontId="9" fillId="5" borderId="16" xfId="4" applyNumberFormat="1" applyFont="1" applyFill="1" applyBorder="1" applyAlignment="1">
      <alignment horizontal="center" vertical="center"/>
    </xf>
    <xf numFmtId="10" fontId="9" fillId="3" borderId="26" xfId="2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10" fontId="9" fillId="5" borderId="26" xfId="2" applyNumberFormat="1" applyFont="1" applyFill="1" applyBorder="1"/>
    <xf numFmtId="4" fontId="9" fillId="5" borderId="16" xfId="0" applyNumberFormat="1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 vertical="center"/>
    </xf>
    <xf numFmtId="44" fontId="10" fillId="0" borderId="13" xfId="4" applyFont="1" applyFill="1" applyBorder="1" applyAlignment="1">
      <alignment vertical="center"/>
    </xf>
    <xf numFmtId="44" fontId="10" fillId="0" borderId="24" xfId="4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164" fontId="10" fillId="0" borderId="24" xfId="0" applyNumberFormat="1" applyFont="1" applyFill="1" applyBorder="1" applyAlignment="1">
      <alignment vertical="center"/>
    </xf>
    <xf numFmtId="165" fontId="10" fillId="0" borderId="24" xfId="0" applyNumberFormat="1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horizontal="center" vertical="center"/>
    </xf>
    <xf numFmtId="44" fontId="10" fillId="0" borderId="10" xfId="4" applyFont="1" applyFill="1" applyBorder="1" applyAlignment="1">
      <alignment vertical="center"/>
    </xf>
    <xf numFmtId="44" fontId="10" fillId="0" borderId="12" xfId="4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4" fontId="9" fillId="5" borderId="26" xfId="4" applyNumberFormat="1" applyFont="1" applyFill="1" applyBorder="1" applyAlignment="1">
      <alignment horizontal="center" vertical="center"/>
    </xf>
    <xf numFmtId="44" fontId="10" fillId="0" borderId="13" xfId="0" applyNumberFormat="1" applyFont="1" applyBorder="1" applyAlignment="1">
      <alignment vertical="center"/>
    </xf>
    <xf numFmtId="44" fontId="10" fillId="0" borderId="24" xfId="0" applyNumberFormat="1" applyFont="1" applyBorder="1" applyAlignment="1">
      <alignment vertical="center"/>
    </xf>
    <xf numFmtId="44" fontId="10" fillId="0" borderId="25" xfId="0" applyNumberFormat="1" applyFont="1" applyBorder="1" applyAlignment="1">
      <alignment vertical="center"/>
    </xf>
    <xf numFmtId="44" fontId="10" fillId="0" borderId="10" xfId="0" applyNumberFormat="1" applyFont="1" applyBorder="1" applyAlignment="1">
      <alignment vertical="center"/>
    </xf>
    <xf numFmtId="44" fontId="10" fillId="0" borderId="12" xfId="0" applyNumberFormat="1" applyFont="1" applyBorder="1" applyAlignment="1">
      <alignment vertical="center"/>
    </xf>
    <xf numFmtId="44" fontId="10" fillId="0" borderId="11" xfId="0" applyNumberFormat="1" applyFont="1" applyBorder="1" applyAlignment="1">
      <alignment vertical="center"/>
    </xf>
    <xf numFmtId="44" fontId="10" fillId="0" borderId="19" xfId="0" applyNumberFormat="1" applyFont="1" applyBorder="1" applyAlignment="1">
      <alignment vertical="center"/>
    </xf>
    <xf numFmtId="44" fontId="10" fillId="0" borderId="29" xfId="0" applyNumberFormat="1" applyFont="1" applyBorder="1" applyAlignment="1">
      <alignment vertical="center"/>
    </xf>
    <xf numFmtId="44" fontId="10" fillId="0" borderId="30" xfId="0" applyNumberFormat="1" applyFont="1" applyBorder="1" applyAlignment="1">
      <alignment vertical="center"/>
    </xf>
    <xf numFmtId="44" fontId="9" fillId="5" borderId="31" xfId="4" applyNumberFormat="1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44" fontId="10" fillId="0" borderId="19" xfId="4" applyFont="1" applyFill="1" applyBorder="1" applyAlignment="1">
      <alignment vertical="center"/>
    </xf>
    <xf numFmtId="44" fontId="10" fillId="0" borderId="29" xfId="4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4" fontId="10" fillId="0" borderId="29" xfId="0" applyNumberFormat="1" applyFont="1" applyFill="1" applyBorder="1" applyAlignment="1">
      <alignment vertical="center"/>
    </xf>
    <xf numFmtId="164" fontId="10" fillId="0" borderId="29" xfId="0" applyNumberFormat="1" applyFont="1" applyFill="1" applyBorder="1" applyAlignment="1">
      <alignment vertical="center"/>
    </xf>
    <xf numFmtId="165" fontId="10" fillId="0" borderId="29" xfId="0" applyNumberFormat="1" applyFont="1" applyFill="1" applyBorder="1" applyAlignment="1">
      <alignment vertical="center"/>
    </xf>
    <xf numFmtId="4" fontId="10" fillId="0" borderId="30" xfId="0" applyNumberFormat="1" applyFont="1" applyFill="1" applyBorder="1" applyAlignment="1">
      <alignment vertical="center"/>
    </xf>
    <xf numFmtId="44" fontId="19" fillId="5" borderId="5" xfId="4" applyFont="1" applyFill="1" applyBorder="1"/>
    <xf numFmtId="0" fontId="15" fillId="0" borderId="0" xfId="0" applyFont="1" applyAlignment="1">
      <alignment vertical="center" wrapText="1"/>
    </xf>
    <xf numFmtId="44" fontId="9" fillId="3" borderId="33" xfId="4" applyFont="1" applyFill="1" applyBorder="1"/>
    <xf numFmtId="10" fontId="3" fillId="2" borderId="34" xfId="2" applyNumberFormat="1" applyFont="1" applyFill="1" applyBorder="1" applyAlignment="1">
      <alignment horizontal="right"/>
    </xf>
    <xf numFmtId="44" fontId="19" fillId="4" borderId="5" xfId="4" applyFont="1" applyFill="1" applyBorder="1"/>
    <xf numFmtId="44" fontId="9" fillId="5" borderId="35" xfId="4" applyFont="1" applyFill="1" applyBorder="1"/>
    <xf numFmtId="44" fontId="9" fillId="4" borderId="12" xfId="0" applyNumberFormat="1" applyFont="1" applyFill="1" applyBorder="1"/>
    <xf numFmtId="44" fontId="9" fillId="4" borderId="36" xfId="0" applyNumberFormat="1" applyFont="1" applyFill="1" applyBorder="1"/>
    <xf numFmtId="44" fontId="9" fillId="4" borderId="14" xfId="0" applyNumberFormat="1" applyFont="1" applyFill="1" applyBorder="1"/>
    <xf numFmtId="0" fontId="9" fillId="0" borderId="0" xfId="0" applyFont="1" applyBorder="1"/>
    <xf numFmtId="3" fontId="9" fillId="4" borderId="21" xfId="0" applyNumberFormat="1" applyFont="1" applyFill="1" applyBorder="1" applyAlignment="1">
      <alignment horizontal="center"/>
    </xf>
    <xf numFmtId="3" fontId="9" fillId="4" borderId="22" xfId="0" applyNumberFormat="1" applyFont="1" applyFill="1" applyBorder="1" applyAlignment="1">
      <alignment horizontal="center"/>
    </xf>
    <xf numFmtId="3" fontId="9" fillId="4" borderId="23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center" vertical="center" wrapText="1"/>
    </xf>
    <xf numFmtId="3" fontId="9" fillId="5" borderId="25" xfId="0" applyNumberFormat="1" applyFont="1" applyFill="1" applyBorder="1" applyAlignment="1">
      <alignment horizontal="center"/>
    </xf>
    <xf numFmtId="3" fontId="9" fillId="5" borderId="37" xfId="0" applyNumberFormat="1" applyFont="1" applyFill="1" applyBorder="1" applyAlignment="1">
      <alignment horizontal="center"/>
    </xf>
    <xf numFmtId="3" fontId="9" fillId="5" borderId="30" xfId="0" applyNumberFormat="1" applyFont="1" applyFill="1" applyBorder="1" applyAlignment="1">
      <alignment horizontal="center"/>
    </xf>
    <xf numFmtId="3" fontId="9" fillId="5" borderId="4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5" borderId="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3" fontId="9" fillId="5" borderId="13" xfId="0" applyNumberFormat="1" applyFont="1" applyFill="1" applyBorder="1" applyAlignment="1">
      <alignment horizontal="center" vertical="center" wrapText="1"/>
    </xf>
    <xf numFmtId="3" fontId="9" fillId="5" borderId="18" xfId="0" applyNumberFormat="1" applyFont="1" applyFill="1" applyBorder="1" applyAlignment="1">
      <alignment horizontal="center" vertical="center" wrapText="1"/>
    </xf>
    <xf numFmtId="3" fontId="9" fillId="5" borderId="19" xfId="0" applyNumberFormat="1" applyFont="1" applyFill="1" applyBorder="1" applyAlignment="1">
      <alignment horizontal="center" vertical="center" wrapText="1"/>
    </xf>
    <xf numFmtId="3" fontId="9" fillId="5" borderId="24" xfId="0" applyNumberFormat="1" applyFont="1" applyFill="1" applyBorder="1" applyAlignment="1">
      <alignment horizontal="center"/>
    </xf>
    <xf numFmtId="3" fontId="9" fillId="5" borderId="38" xfId="0" applyNumberFormat="1" applyFont="1" applyFill="1" applyBorder="1" applyAlignment="1">
      <alignment horizontal="center"/>
    </xf>
    <xf numFmtId="3" fontId="9" fillId="5" borderId="2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9" fillId="5" borderId="17" xfId="0" applyFont="1" applyFill="1" applyBorder="1" applyAlignment="1">
      <alignment horizontal="left" vertical="center" wrapText="1"/>
    </xf>
  </cellXfs>
  <cellStyles count="20">
    <cellStyle name="Datum [0]" xfId="8"/>
    <cellStyle name="Datum [0] 2" xfId="15"/>
    <cellStyle name="Euro" xfId="1"/>
    <cellStyle name="Fest - Formatvorlage2" xfId="9"/>
    <cellStyle name="Komma0 - Formatvorlage1" xfId="10"/>
    <cellStyle name="Komma0 - Formatvorlage3" xfId="11"/>
    <cellStyle name="Komma1 - Formatvorlage1" xfId="12"/>
    <cellStyle name="Prozent" xfId="2" builtinId="5"/>
    <cellStyle name="Prozent 2" xfId="7"/>
    <cellStyle name="Prozent 2 2" xfId="16"/>
    <cellStyle name="Standard" xfId="0" builtinId="0"/>
    <cellStyle name="Standard 2" xfId="5"/>
    <cellStyle name="Standard 2 2" xfId="17"/>
    <cellStyle name="Standard_Fragebogen zu § 19 Abs. 3 StromNEV" xfId="3"/>
    <cellStyle name="Undefiniert" xfId="13"/>
    <cellStyle name="Währung" xfId="4" builtinId="4"/>
    <cellStyle name="Währung 2" xfId="14"/>
    <cellStyle name="Währung 2 2" xfId="18"/>
    <cellStyle name="Währung 3" xfId="6"/>
    <cellStyle name="Währung 3 2" xfId="19"/>
  </cellStyles>
  <dxfs count="7">
    <dxf>
      <fill>
        <patternFill patternType="solid">
          <fgColor indexed="22"/>
          <bgColor indexed="22"/>
        </patternFill>
      </fill>
    </dxf>
    <dxf>
      <fill>
        <patternFill patternType="solid">
          <fgColor indexed="22"/>
          <bgColor indexed="22"/>
        </patternFill>
      </fill>
    </dxf>
    <dxf>
      <fill>
        <patternFill patternType="solid">
          <fgColor indexed="22"/>
          <bgColor indexed="22"/>
        </patternFill>
      </fill>
    </dxf>
    <dxf>
      <fill>
        <patternFill patternType="solid">
          <fgColor indexed="22"/>
          <bgColor indexed="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fgColor indexed="22"/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3"/>
    <pageSetUpPr fitToPage="1"/>
  </sheetPr>
  <dimension ref="A1:F83"/>
  <sheetViews>
    <sheetView zoomScale="70" zoomScaleNormal="70" zoomScaleSheetLayoutView="70" workbookViewId="0">
      <selection activeCell="K7" sqref="K7"/>
    </sheetView>
  </sheetViews>
  <sheetFormatPr baseColWidth="10" defaultColWidth="11.44140625" defaultRowHeight="15" outlineLevelRow="1" x14ac:dyDescent="0.25"/>
  <cols>
    <col min="1" max="1" width="5.6640625" style="15" customWidth="1"/>
    <col min="2" max="2" width="125.6640625" style="15" customWidth="1"/>
    <col min="3" max="3" width="35.6640625" style="3" customWidth="1"/>
    <col min="4" max="4" width="35.6640625" style="1" customWidth="1"/>
    <col min="5" max="5" width="10.6640625" style="26" customWidth="1"/>
    <col min="6" max="6" width="27.88671875" style="1" customWidth="1"/>
    <col min="7" max="16384" width="11.44140625" style="1"/>
  </cols>
  <sheetData>
    <row r="1" spans="1:5" ht="90" customHeight="1" x14ac:dyDescent="0.5">
      <c r="A1" s="177" t="s">
        <v>155</v>
      </c>
      <c r="B1" s="177"/>
      <c r="C1" s="177"/>
      <c r="D1" s="177"/>
      <c r="E1" s="177"/>
    </row>
    <row r="2" spans="1:5" ht="15" customHeight="1" x14ac:dyDescent="0.5">
      <c r="A2" s="57"/>
      <c r="B2" s="25"/>
      <c r="C2" s="25"/>
      <c r="D2" s="25"/>
      <c r="E2" s="25"/>
    </row>
    <row r="3" spans="1:5" ht="15" customHeight="1" x14ac:dyDescent="0.5">
      <c r="A3" s="57"/>
      <c r="B3" s="25"/>
      <c r="C3" s="25"/>
      <c r="D3" s="25"/>
      <c r="E3" s="25"/>
    </row>
    <row r="4" spans="1:5" ht="15" customHeight="1" x14ac:dyDescent="0.25"/>
    <row r="5" spans="1:5" ht="23.4" thickBot="1" x14ac:dyDescent="0.3">
      <c r="A5" s="20" t="s">
        <v>40</v>
      </c>
    </row>
    <row r="6" spans="1:5" ht="23.25" customHeight="1" x14ac:dyDescent="0.25">
      <c r="A6" s="115">
        <f>ROW()</f>
        <v>6</v>
      </c>
      <c r="B6" s="66" t="s">
        <v>41</v>
      </c>
      <c r="C6" s="178"/>
      <c r="D6" s="179"/>
      <c r="E6" s="180"/>
    </row>
    <row r="7" spans="1:5" ht="22.8" x14ac:dyDescent="0.4">
      <c r="A7" s="115">
        <f>ROW()</f>
        <v>7</v>
      </c>
      <c r="B7" s="52" t="s">
        <v>42</v>
      </c>
      <c r="C7" s="174"/>
      <c r="D7" s="175"/>
      <c r="E7" s="176"/>
    </row>
    <row r="8" spans="1:5" ht="22.8" x14ac:dyDescent="0.4">
      <c r="A8" s="115">
        <f>ROW()</f>
        <v>8</v>
      </c>
      <c r="B8" s="53" t="s">
        <v>43</v>
      </c>
      <c r="C8" s="174"/>
      <c r="D8" s="175"/>
      <c r="E8" s="176"/>
    </row>
    <row r="9" spans="1:5" ht="22.8" x14ac:dyDescent="0.4">
      <c r="A9" s="115">
        <f>ROW()</f>
        <v>9</v>
      </c>
      <c r="B9" s="53" t="s">
        <v>44</v>
      </c>
      <c r="C9" s="174"/>
      <c r="D9" s="175"/>
      <c r="E9" s="176"/>
    </row>
    <row r="10" spans="1:5" ht="22.8" x14ac:dyDescent="0.4">
      <c r="A10" s="115">
        <f>ROW()</f>
        <v>10</v>
      </c>
      <c r="B10" s="54" t="s">
        <v>53</v>
      </c>
      <c r="C10" s="174"/>
      <c r="D10" s="175"/>
      <c r="E10" s="176"/>
    </row>
    <row r="11" spans="1:5" ht="22.8" x14ac:dyDescent="0.4">
      <c r="A11" s="115">
        <f>ROW()</f>
        <v>11</v>
      </c>
      <c r="B11" s="54" t="s">
        <v>49</v>
      </c>
      <c r="C11" s="174"/>
      <c r="D11" s="175"/>
      <c r="E11" s="176"/>
    </row>
    <row r="12" spans="1:5" ht="23.4" thickBot="1" x14ac:dyDescent="0.45">
      <c r="A12" s="115">
        <f>ROW()</f>
        <v>12</v>
      </c>
      <c r="B12" s="54" t="s">
        <v>129</v>
      </c>
      <c r="C12" s="171"/>
      <c r="D12" s="172"/>
      <c r="E12" s="173"/>
    </row>
    <row r="13" spans="1:5" ht="15.75" customHeight="1" x14ac:dyDescent="0.4">
      <c r="A13" s="115"/>
      <c r="B13" s="54"/>
      <c r="C13" s="123"/>
      <c r="D13" s="123"/>
      <c r="E13" s="123"/>
    </row>
    <row r="14" spans="1:5" s="38" customFormat="1" ht="23.4" thickBot="1" x14ac:dyDescent="0.45">
      <c r="A14" s="20" t="s">
        <v>45</v>
      </c>
      <c r="B14" s="36"/>
      <c r="C14" s="23" t="s">
        <v>102</v>
      </c>
      <c r="D14" s="24" t="s">
        <v>106</v>
      </c>
      <c r="E14" s="37"/>
    </row>
    <row r="15" spans="1:5" ht="23.4" thickBot="1" x14ac:dyDescent="0.45">
      <c r="A15" s="115">
        <f>ROW()</f>
        <v>15</v>
      </c>
      <c r="B15" s="52" t="s">
        <v>98</v>
      </c>
      <c r="C15" s="78">
        <v>104.1</v>
      </c>
      <c r="D15" s="85">
        <v>104.1</v>
      </c>
      <c r="E15" s="86">
        <f>IFERROR(D15/C15-1,"-")</f>
        <v>0</v>
      </c>
    </row>
    <row r="16" spans="1:5" ht="15.6" x14ac:dyDescent="0.3">
      <c r="B16" s="22" t="s">
        <v>116</v>
      </c>
      <c r="C16" s="27"/>
      <c r="D16" s="27"/>
    </row>
    <row r="18" spans="1:6" ht="23.4" thickBot="1" x14ac:dyDescent="0.3">
      <c r="A18" s="20" t="s">
        <v>89</v>
      </c>
      <c r="C18" s="23" t="s">
        <v>102</v>
      </c>
      <c r="D18" s="24" t="s">
        <v>106</v>
      </c>
    </row>
    <row r="19" spans="1:6" ht="22.8" x14ac:dyDescent="0.4">
      <c r="A19" s="115">
        <f>ROW()</f>
        <v>19</v>
      </c>
      <c r="B19" s="55" t="s">
        <v>72</v>
      </c>
      <c r="C19" s="30"/>
      <c r="D19" s="80"/>
      <c r="E19" s="81" t="str">
        <f>IFERROR(D19/C19-1,"-")</f>
        <v>-</v>
      </c>
      <c r="F19" s="28"/>
    </row>
    <row r="20" spans="1:6" ht="22.8" x14ac:dyDescent="0.4">
      <c r="A20" s="115">
        <f>ROW()</f>
        <v>20</v>
      </c>
      <c r="B20" s="55" t="s">
        <v>73</v>
      </c>
      <c r="C20" s="108"/>
      <c r="D20" s="79"/>
      <c r="E20" s="82" t="str">
        <f t="shared" ref="E20:E40" si="0">IFERROR(D20/C20-1,"-")</f>
        <v>-</v>
      </c>
    </row>
    <row r="21" spans="1:6" ht="22.8" x14ac:dyDescent="0.4">
      <c r="A21" s="115">
        <f>ROW()</f>
        <v>21</v>
      </c>
      <c r="B21" s="55" t="s">
        <v>74</v>
      </c>
      <c r="C21" s="108"/>
      <c r="D21" s="79"/>
      <c r="E21" s="82" t="str">
        <f t="shared" si="0"/>
        <v>-</v>
      </c>
    </row>
    <row r="22" spans="1:6" ht="22.8" x14ac:dyDescent="0.4">
      <c r="A22" s="115">
        <f>ROW()</f>
        <v>22</v>
      </c>
      <c r="B22" s="55" t="s">
        <v>75</v>
      </c>
      <c r="C22" s="108"/>
      <c r="D22" s="79"/>
      <c r="E22" s="82" t="str">
        <f t="shared" si="0"/>
        <v>-</v>
      </c>
    </row>
    <row r="23" spans="1:6" ht="22.8" x14ac:dyDescent="0.4">
      <c r="A23" s="115">
        <f>ROW()</f>
        <v>23</v>
      </c>
      <c r="B23" s="55" t="s">
        <v>124</v>
      </c>
      <c r="C23" s="108"/>
      <c r="D23" s="79"/>
      <c r="E23" s="82"/>
    </row>
    <row r="24" spans="1:6" ht="22.8" collapsed="1" x14ac:dyDescent="0.4">
      <c r="A24" s="115">
        <f>ROW()</f>
        <v>24</v>
      </c>
      <c r="B24" s="55" t="s">
        <v>76</v>
      </c>
      <c r="C24" s="108"/>
      <c r="D24" s="79"/>
      <c r="E24" s="82" t="str">
        <f t="shared" si="0"/>
        <v>-</v>
      </c>
    </row>
    <row r="25" spans="1:6" ht="22.8" x14ac:dyDescent="0.4">
      <c r="A25" s="115">
        <f>ROW()</f>
        <v>25</v>
      </c>
      <c r="B25" s="60" t="s">
        <v>77</v>
      </c>
      <c r="C25" s="108"/>
      <c r="D25" s="79"/>
      <c r="E25" s="82" t="str">
        <f t="shared" si="0"/>
        <v>-</v>
      </c>
    </row>
    <row r="26" spans="1:6" ht="22.8" x14ac:dyDescent="0.4">
      <c r="A26" s="115">
        <f>ROW()</f>
        <v>26</v>
      </c>
      <c r="B26" s="55" t="s">
        <v>78</v>
      </c>
      <c r="C26" s="108"/>
      <c r="D26" s="79"/>
      <c r="E26" s="82" t="str">
        <f t="shared" si="0"/>
        <v>-</v>
      </c>
    </row>
    <row r="27" spans="1:6" ht="22.8" x14ac:dyDescent="0.4">
      <c r="A27" s="115">
        <f>ROW()</f>
        <v>27</v>
      </c>
      <c r="B27" s="55" t="s">
        <v>79</v>
      </c>
      <c r="C27" s="108"/>
      <c r="D27" s="79"/>
      <c r="E27" s="82" t="str">
        <f t="shared" si="0"/>
        <v>-</v>
      </c>
    </row>
    <row r="28" spans="1:6" ht="22.8" outlineLevel="1" x14ac:dyDescent="0.4">
      <c r="A28" s="115">
        <f>ROW()</f>
        <v>28</v>
      </c>
      <c r="B28" s="55" t="s">
        <v>80</v>
      </c>
      <c r="C28" s="108"/>
      <c r="D28" s="79"/>
      <c r="E28" s="82" t="str">
        <f t="shared" si="0"/>
        <v>-</v>
      </c>
    </row>
    <row r="29" spans="1:6" ht="22.8" outlineLevel="1" x14ac:dyDescent="0.4">
      <c r="A29" s="115">
        <f>ROW()</f>
        <v>29</v>
      </c>
      <c r="B29" s="55" t="s">
        <v>81</v>
      </c>
      <c r="C29" s="108"/>
      <c r="D29" s="79"/>
      <c r="E29" s="82" t="str">
        <f t="shared" si="0"/>
        <v>-</v>
      </c>
    </row>
    <row r="30" spans="1:6" ht="22.8" x14ac:dyDescent="0.4">
      <c r="A30" s="115">
        <f>ROW()</f>
        <v>30</v>
      </c>
      <c r="B30" s="55" t="s">
        <v>137</v>
      </c>
      <c r="C30" s="108"/>
      <c r="D30" s="79"/>
      <c r="E30" s="82" t="str">
        <f t="shared" si="0"/>
        <v>-</v>
      </c>
    </row>
    <row r="31" spans="1:6" ht="22.8" x14ac:dyDescent="0.4">
      <c r="A31" s="115">
        <f>ROW()</f>
        <v>31</v>
      </c>
      <c r="B31" s="55" t="s">
        <v>138</v>
      </c>
      <c r="C31" s="108"/>
      <c r="D31" s="79"/>
      <c r="E31" s="82" t="str">
        <f t="shared" si="0"/>
        <v>-</v>
      </c>
      <c r="F31" s="28"/>
    </row>
    <row r="32" spans="1:6" ht="22.8" x14ac:dyDescent="0.4">
      <c r="A32" s="115">
        <f>ROW()</f>
        <v>32</v>
      </c>
      <c r="B32" s="55" t="s">
        <v>82</v>
      </c>
      <c r="C32" s="108"/>
      <c r="D32" s="79"/>
      <c r="E32" s="82" t="str">
        <f t="shared" si="0"/>
        <v>-</v>
      </c>
    </row>
    <row r="33" spans="1:5" ht="22.8" x14ac:dyDescent="0.4">
      <c r="A33" s="115">
        <f>ROW()</f>
        <v>33</v>
      </c>
      <c r="B33" s="55" t="s">
        <v>83</v>
      </c>
      <c r="C33" s="108"/>
      <c r="D33" s="79"/>
      <c r="E33" s="82" t="str">
        <f t="shared" si="0"/>
        <v>-</v>
      </c>
    </row>
    <row r="34" spans="1:5" ht="22.8" x14ac:dyDescent="0.4">
      <c r="A34" s="115">
        <f>ROW()</f>
        <v>34</v>
      </c>
      <c r="B34" s="55" t="s">
        <v>84</v>
      </c>
      <c r="C34" s="108"/>
      <c r="D34" s="79"/>
      <c r="E34" s="82" t="str">
        <f t="shared" si="0"/>
        <v>-</v>
      </c>
    </row>
    <row r="35" spans="1:5" ht="22.8" x14ac:dyDescent="0.4">
      <c r="A35" s="115">
        <f>ROW()</f>
        <v>35</v>
      </c>
      <c r="B35" s="55" t="s">
        <v>85</v>
      </c>
      <c r="C35" s="108"/>
      <c r="D35" s="79"/>
      <c r="E35" s="82" t="str">
        <f t="shared" si="0"/>
        <v>-</v>
      </c>
    </row>
    <row r="36" spans="1:5" ht="22.8" x14ac:dyDescent="0.4">
      <c r="A36" s="115">
        <f>ROW()</f>
        <v>36</v>
      </c>
      <c r="B36" s="55" t="s">
        <v>142</v>
      </c>
      <c r="C36" s="108"/>
      <c r="D36" s="79"/>
      <c r="E36" s="82"/>
    </row>
    <row r="37" spans="1:5" ht="22.8" x14ac:dyDescent="0.4">
      <c r="A37" s="115">
        <f>ROW()</f>
        <v>37</v>
      </c>
      <c r="B37" s="60" t="s">
        <v>86</v>
      </c>
      <c r="C37" s="108"/>
      <c r="D37" s="79"/>
      <c r="E37" s="82" t="str">
        <f t="shared" si="0"/>
        <v>-</v>
      </c>
    </row>
    <row r="38" spans="1:5" ht="22.8" outlineLevel="1" x14ac:dyDescent="0.4">
      <c r="A38" s="115">
        <f>ROW()</f>
        <v>38</v>
      </c>
      <c r="B38" s="55" t="s">
        <v>87</v>
      </c>
      <c r="C38" s="108"/>
      <c r="D38" s="79"/>
      <c r="E38" s="82" t="str">
        <f t="shared" si="0"/>
        <v>-</v>
      </c>
    </row>
    <row r="39" spans="1:5" ht="38.4" thickBot="1" x14ac:dyDescent="0.45">
      <c r="A39" s="115">
        <f>ROW()</f>
        <v>39</v>
      </c>
      <c r="B39" s="162" t="s">
        <v>139</v>
      </c>
      <c r="C39" s="31"/>
      <c r="D39" s="83"/>
      <c r="E39" s="84" t="str">
        <f t="shared" si="0"/>
        <v>-</v>
      </c>
    </row>
    <row r="40" spans="1:5" ht="23.4" outlineLevel="1" thickBot="1" x14ac:dyDescent="0.45">
      <c r="A40" s="115">
        <f>ROW()</f>
        <v>40</v>
      </c>
      <c r="B40" s="55" t="s">
        <v>88</v>
      </c>
      <c r="C40" s="93"/>
      <c r="D40" s="120"/>
      <c r="E40" s="95" t="str">
        <f t="shared" si="0"/>
        <v>-</v>
      </c>
    </row>
    <row r="41" spans="1:5" s="4" customFormat="1" ht="15.75" customHeight="1" x14ac:dyDescent="0.4">
      <c r="A41" s="19"/>
      <c r="B41" s="41" t="s">
        <v>52</v>
      </c>
      <c r="C41" s="40"/>
      <c r="D41" s="40"/>
      <c r="E41" s="29"/>
    </row>
    <row r="43" spans="1:5" ht="23.4" thickBot="1" x14ac:dyDescent="0.3">
      <c r="A43" s="49" t="s">
        <v>55</v>
      </c>
      <c r="B43" s="36"/>
      <c r="C43" s="23" t="s">
        <v>102</v>
      </c>
      <c r="D43" s="24" t="s">
        <v>106</v>
      </c>
    </row>
    <row r="44" spans="1:5" ht="22.8" x14ac:dyDescent="0.4">
      <c r="A44" s="115">
        <f>ROW()</f>
        <v>44</v>
      </c>
      <c r="B44" s="56" t="s">
        <v>0</v>
      </c>
      <c r="C44" s="109"/>
      <c r="D44" s="91">
        <f>IF(C11="Ja",C44-C22+D22-C23+D23-C27+D27,SUM(D19:D40))</f>
        <v>0</v>
      </c>
      <c r="E44" s="81" t="str">
        <f t="shared" ref="E44:E45" si="1">IFERROR(D44/C44-1,"-")</f>
        <v>-</v>
      </c>
    </row>
    <row r="45" spans="1:5" ht="22.8" x14ac:dyDescent="0.4">
      <c r="A45" s="115">
        <f>ROW()</f>
        <v>45</v>
      </c>
      <c r="B45" s="52" t="s">
        <v>1</v>
      </c>
      <c r="C45" s="110"/>
      <c r="D45" s="89">
        <f>IF(C12="Ja",C45-C39*C50,C45)</f>
        <v>0</v>
      </c>
      <c r="E45" s="82" t="str">
        <f t="shared" si="1"/>
        <v>-</v>
      </c>
    </row>
    <row r="46" spans="1:5" ht="23.4" thickBot="1" x14ac:dyDescent="0.45">
      <c r="A46" s="115">
        <f>ROW()</f>
        <v>46</v>
      </c>
      <c r="B46" s="56" t="s">
        <v>2</v>
      </c>
      <c r="C46" s="111"/>
      <c r="D46" s="96">
        <f>IF(C12="Ja",C46-C39*(1-C50),C46)</f>
        <v>0</v>
      </c>
      <c r="E46" s="84" t="str">
        <f>IFERROR(D46/C46-1,"-")</f>
        <v>-</v>
      </c>
    </row>
    <row r="47" spans="1:5" ht="23.4" hidden="1" outlineLevel="1" thickBot="1" x14ac:dyDescent="0.45">
      <c r="A47" s="115">
        <f>ROW()</f>
        <v>47</v>
      </c>
      <c r="B47" s="56" t="s">
        <v>57</v>
      </c>
      <c r="C47" s="93"/>
      <c r="D47" s="94"/>
      <c r="E47" s="95" t="str">
        <f>IFERROR(D47/C47-1,"-")</f>
        <v>-</v>
      </c>
    </row>
    <row r="48" spans="1:5" ht="15" customHeight="1" collapsed="1" x14ac:dyDescent="0.4">
      <c r="A48" s="44"/>
      <c r="C48" s="39"/>
    </row>
    <row r="49" spans="1:5" ht="23.4" thickBot="1" x14ac:dyDescent="0.45">
      <c r="A49" s="49" t="s">
        <v>130</v>
      </c>
      <c r="B49" s="22"/>
      <c r="C49" s="39"/>
    </row>
    <row r="50" spans="1:5" ht="23.4" thickBot="1" x14ac:dyDescent="0.45">
      <c r="A50" s="115">
        <f>ROW()</f>
        <v>50</v>
      </c>
      <c r="B50" s="52" t="s">
        <v>131</v>
      </c>
      <c r="C50" s="122"/>
    </row>
    <row r="51" spans="1:5" ht="15.75" customHeight="1" x14ac:dyDescent="0.4">
      <c r="A51" s="44"/>
      <c r="B51" s="52"/>
      <c r="C51" s="59"/>
    </row>
    <row r="52" spans="1:5" s="45" customFormat="1" ht="27" customHeight="1" thickBot="1" x14ac:dyDescent="0.45">
      <c r="A52" s="49" t="s">
        <v>90</v>
      </c>
      <c r="B52" s="58"/>
      <c r="C52" s="58"/>
      <c r="D52" s="46"/>
      <c r="E52" s="46"/>
    </row>
    <row r="53" spans="1:5" s="2" customFormat="1" ht="22.8" x14ac:dyDescent="0.4">
      <c r="A53" s="115">
        <f>ROW()</f>
        <v>53</v>
      </c>
      <c r="B53" s="52" t="s">
        <v>94</v>
      </c>
      <c r="C53" s="112"/>
      <c r="D53" s="43"/>
      <c r="E53" s="43"/>
    </row>
    <row r="54" spans="1:5" ht="22.8" x14ac:dyDescent="0.4">
      <c r="A54" s="115">
        <f>ROW()</f>
        <v>54</v>
      </c>
      <c r="B54" s="52" t="s">
        <v>93</v>
      </c>
      <c r="C54" s="113"/>
    </row>
    <row r="55" spans="1:5" s="38" customFormat="1" ht="22.8" x14ac:dyDescent="0.4">
      <c r="A55" s="115">
        <f>ROW()</f>
        <v>55</v>
      </c>
      <c r="B55" s="52" t="s">
        <v>92</v>
      </c>
      <c r="C55" s="113"/>
      <c r="E55" s="37"/>
    </row>
    <row r="56" spans="1:5" ht="22.8" x14ac:dyDescent="0.4">
      <c r="A56" s="115">
        <f>ROW()</f>
        <v>56</v>
      </c>
      <c r="B56" s="52" t="s">
        <v>91</v>
      </c>
      <c r="C56" s="113"/>
    </row>
    <row r="57" spans="1:5" ht="23.4" thickBot="1" x14ac:dyDescent="0.45">
      <c r="A57" s="115">
        <f>ROW()</f>
        <v>57</v>
      </c>
      <c r="B57" s="52" t="s">
        <v>119</v>
      </c>
      <c r="C57" s="114"/>
    </row>
    <row r="58" spans="1:5" ht="15.6" x14ac:dyDescent="0.3">
      <c r="A58" s="44"/>
      <c r="B58" s="19"/>
      <c r="C58" s="51"/>
    </row>
    <row r="59" spans="1:5" s="45" customFormat="1" ht="27" customHeight="1" thickBot="1" x14ac:dyDescent="0.45">
      <c r="A59" s="49" t="s">
        <v>123</v>
      </c>
      <c r="B59" s="58"/>
      <c r="C59" s="58"/>
      <c r="D59" s="46"/>
      <c r="E59" s="46"/>
    </row>
    <row r="60" spans="1:5" s="2" customFormat="1" ht="22.8" x14ac:dyDescent="0.4">
      <c r="A60" s="115">
        <f>ROW()</f>
        <v>60</v>
      </c>
      <c r="B60" s="52" t="s">
        <v>112</v>
      </c>
      <c r="C60" s="34"/>
      <c r="D60" s="43"/>
      <c r="E60" s="43"/>
    </row>
    <row r="61" spans="1:5" ht="22.8" x14ac:dyDescent="0.4">
      <c r="A61" s="115">
        <f>ROW()</f>
        <v>61</v>
      </c>
      <c r="B61" s="52" t="s">
        <v>113</v>
      </c>
      <c r="C61" s="47"/>
    </row>
    <row r="62" spans="1:5" s="38" customFormat="1" ht="22.8" x14ac:dyDescent="0.4">
      <c r="A62" s="115">
        <f>ROW()</f>
        <v>62</v>
      </c>
      <c r="B62" s="52" t="s">
        <v>114</v>
      </c>
      <c r="C62" s="47"/>
      <c r="E62" s="37"/>
    </row>
    <row r="63" spans="1:5" ht="22.8" x14ac:dyDescent="0.4">
      <c r="A63" s="115">
        <f>ROW()</f>
        <v>63</v>
      </c>
      <c r="B63" s="52" t="s">
        <v>115</v>
      </c>
      <c r="C63" s="47"/>
    </row>
    <row r="64" spans="1:5" ht="23.4" thickBot="1" x14ac:dyDescent="0.45">
      <c r="A64" s="115">
        <f>ROW()</f>
        <v>64</v>
      </c>
      <c r="B64" s="52" t="s">
        <v>122</v>
      </c>
      <c r="C64" s="48"/>
    </row>
    <row r="65" spans="1:3" ht="15.75" customHeight="1" x14ac:dyDescent="0.4">
      <c r="A65" s="44"/>
      <c r="B65" s="52"/>
      <c r="C65" s="92"/>
    </row>
    <row r="66" spans="1:3" ht="28.2" thickBot="1" x14ac:dyDescent="0.35">
      <c r="A66" s="49" t="s">
        <v>96</v>
      </c>
      <c r="C66" s="50"/>
    </row>
    <row r="67" spans="1:3" ht="22.8" x14ac:dyDescent="0.4">
      <c r="A67" s="115">
        <f>ROW()</f>
        <v>67</v>
      </c>
      <c r="B67" s="52" t="s">
        <v>62</v>
      </c>
      <c r="C67" s="67"/>
    </row>
    <row r="68" spans="1:3" ht="22.8" x14ac:dyDescent="0.4">
      <c r="A68" s="115">
        <f>ROW()</f>
        <v>68</v>
      </c>
      <c r="B68" s="52" t="s">
        <v>63</v>
      </c>
      <c r="C68" s="64">
        <v>0</v>
      </c>
    </row>
    <row r="69" spans="1:3" ht="22.8" x14ac:dyDescent="0.4">
      <c r="A69" s="115">
        <f>ROW()</f>
        <v>69</v>
      </c>
      <c r="B69" s="52" t="s">
        <v>64</v>
      </c>
      <c r="C69" s="64">
        <v>0</v>
      </c>
    </row>
    <row r="70" spans="1:3" ht="22.8" x14ac:dyDescent="0.4">
      <c r="A70" s="115">
        <f>ROW()</f>
        <v>70</v>
      </c>
      <c r="B70" s="52" t="s">
        <v>65</v>
      </c>
      <c r="C70" s="64">
        <v>0</v>
      </c>
    </row>
    <row r="71" spans="1:3" ht="22.8" x14ac:dyDescent="0.4">
      <c r="A71" s="115">
        <f>ROW()</f>
        <v>71</v>
      </c>
      <c r="B71" s="52" t="s">
        <v>120</v>
      </c>
      <c r="C71" s="64">
        <v>0</v>
      </c>
    </row>
    <row r="72" spans="1:3" ht="15" customHeight="1" x14ac:dyDescent="0.4">
      <c r="A72" s="44"/>
      <c r="B72" s="52"/>
      <c r="C72" s="59"/>
    </row>
    <row r="73" spans="1:3" ht="27" customHeight="1" thickBot="1" x14ac:dyDescent="0.45">
      <c r="A73" s="20" t="s">
        <v>107</v>
      </c>
      <c r="B73" s="20"/>
      <c r="C73" s="39"/>
    </row>
    <row r="74" spans="1:3" ht="22.8" x14ac:dyDescent="0.4">
      <c r="A74" s="115">
        <f>ROW()</f>
        <v>74</v>
      </c>
      <c r="B74" s="52" t="s">
        <v>51</v>
      </c>
      <c r="C74" s="34"/>
    </row>
    <row r="75" spans="1:3" ht="23.4" thickBot="1" x14ac:dyDescent="0.45">
      <c r="A75" s="115">
        <f>ROW()</f>
        <v>75</v>
      </c>
      <c r="B75" s="52" t="s">
        <v>111</v>
      </c>
      <c r="C75" s="35">
        <f>Erlösobergrenzen!E20</f>
        <v>0</v>
      </c>
    </row>
    <row r="76" spans="1:3" ht="15.6" x14ac:dyDescent="0.25">
      <c r="B76" s="22" t="s">
        <v>146</v>
      </c>
    </row>
    <row r="77" spans="1:3" ht="15" customHeight="1" x14ac:dyDescent="0.25">
      <c r="B77" s="22"/>
    </row>
    <row r="78" spans="1:3" ht="15.6" x14ac:dyDescent="0.25">
      <c r="B78" s="42" t="s">
        <v>48</v>
      </c>
    </row>
    <row r="79" spans="1:3" x14ac:dyDescent="0.25">
      <c r="A79" s="32"/>
      <c r="B79" s="15" t="s">
        <v>46</v>
      </c>
    </row>
    <row r="80" spans="1:3" x14ac:dyDescent="0.25">
      <c r="A80" s="33"/>
      <c r="B80" s="15" t="s">
        <v>47</v>
      </c>
    </row>
    <row r="81" spans="2:5" ht="32.1" customHeight="1" x14ac:dyDescent="0.25">
      <c r="B81" s="46" t="s">
        <v>61</v>
      </c>
      <c r="C81" s="46"/>
      <c r="D81" s="46"/>
      <c r="E81" s="46"/>
    </row>
    <row r="83" spans="2:5" x14ac:dyDescent="0.25">
      <c r="B83" s="61" t="s">
        <v>54</v>
      </c>
      <c r="D83" s="62" t="s">
        <v>161</v>
      </c>
    </row>
  </sheetData>
  <mergeCells count="8">
    <mergeCell ref="C12:E12"/>
    <mergeCell ref="C9:E9"/>
    <mergeCell ref="C10:E10"/>
    <mergeCell ref="C11:E11"/>
    <mergeCell ref="A1:E1"/>
    <mergeCell ref="C6:E6"/>
    <mergeCell ref="C7:E7"/>
    <mergeCell ref="C8:E8"/>
  </mergeCells>
  <phoneticPr fontId="6" type="noConversion"/>
  <conditionalFormatting sqref="C60:C64 C24:D26 C28:D40 C19:D21">
    <cfRule type="expression" dxfId="6" priority="14">
      <formula>$C$11="Ja"</formula>
    </cfRule>
  </conditionalFormatting>
  <conditionalFormatting sqref="C50">
    <cfRule type="expression" dxfId="5" priority="1">
      <formula>$C$12="Nein"</formula>
    </cfRule>
    <cfRule type="expression" dxfId="4" priority="5">
      <formula>$C$12="Ja"</formula>
    </cfRule>
  </conditionalFormatting>
  <dataValidations count="2">
    <dataValidation type="whole" allowBlank="1" showInputMessage="1" showErrorMessage="1" errorTitle="Netzbetreibernummer ungültig!" error="Die Netzbetreibernummer ergibt sich aus dem Aktenzeichen der Festlegung der Erlösobergrenze, der letzte Zifferblock ist die Netzbetreibernummer; z.B. beim Aktenzeichen 1-4455.4-3/123 ist die Nummer 123, die Netzbetreibern." sqref="C7">
      <formula1>1</formula1>
      <formula2>250</formula2>
    </dataValidation>
    <dataValidation type="list" allowBlank="1" showInputMessage="1" showErrorMessage="1" sqref="C11:C13">
      <formula1>"Ja, Nein"</formula1>
    </dataValidation>
  </dataValidations>
  <printOptions horizontalCentered="1"/>
  <pageMargins left="0.78740157480314965" right="0.78740157480314965" top="0.39370078740157483" bottom="0.39370078740157483" header="0.19685039370078741" footer="0.19685039370078741"/>
  <pageSetup paperSize="9" scale="40" orientation="portrait" r:id="rId1"/>
  <headerFooter alignWithMargins="0">
    <oddFooter>&amp;L&amp;P/&amp;N&amp;R&amp;A - &amp;F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F84"/>
  <sheetViews>
    <sheetView zoomScale="70" zoomScaleNormal="70" zoomScaleSheetLayoutView="70" workbookViewId="0">
      <selection activeCell="F20" sqref="F20"/>
    </sheetView>
  </sheetViews>
  <sheetFormatPr baseColWidth="10" defaultColWidth="11.44140625" defaultRowHeight="15" outlineLevelRow="1" x14ac:dyDescent="0.25"/>
  <cols>
    <col min="1" max="1" width="5.6640625" style="15" customWidth="1"/>
    <col min="2" max="2" width="125.6640625" style="15" customWidth="1"/>
    <col min="3" max="3" width="35.6640625" style="3" customWidth="1"/>
    <col min="4" max="4" width="35.6640625" style="1" customWidth="1"/>
    <col min="5" max="5" width="10.6640625" style="26" customWidth="1"/>
    <col min="6" max="6" width="27.88671875" style="1" customWidth="1"/>
    <col min="7" max="16384" width="11.44140625" style="1"/>
  </cols>
  <sheetData>
    <row r="1" spans="1:5" ht="90" customHeight="1" x14ac:dyDescent="0.25">
      <c r="A1" s="187" t="s">
        <v>156</v>
      </c>
      <c r="B1" s="187"/>
      <c r="C1" s="187"/>
      <c r="D1" s="187"/>
      <c r="E1" s="187"/>
    </row>
    <row r="2" spans="1:5" ht="15" customHeight="1" x14ac:dyDescent="0.5">
      <c r="A2" s="57"/>
      <c r="B2" s="97"/>
      <c r="C2" s="97"/>
      <c r="D2" s="97"/>
      <c r="E2" s="97"/>
    </row>
    <row r="3" spans="1:5" ht="15" customHeight="1" x14ac:dyDescent="0.5">
      <c r="A3" s="57"/>
      <c r="B3" s="97"/>
      <c r="C3" s="97"/>
      <c r="D3" s="97"/>
      <c r="E3" s="97"/>
    </row>
    <row r="4" spans="1:5" ht="15" customHeight="1" x14ac:dyDescent="0.25"/>
    <row r="5" spans="1:5" ht="23.4" thickBot="1" x14ac:dyDescent="0.3">
      <c r="A5" s="20" t="s">
        <v>40</v>
      </c>
    </row>
    <row r="6" spans="1:5" ht="23.25" customHeight="1" x14ac:dyDescent="0.25">
      <c r="A6" s="115">
        <f>ROW()</f>
        <v>6</v>
      </c>
      <c r="B6" s="66" t="s">
        <v>41</v>
      </c>
      <c r="C6" s="188">
        <f>'Anpassung 2014'!C6:E6</f>
        <v>0</v>
      </c>
      <c r="D6" s="189"/>
      <c r="E6" s="190"/>
    </row>
    <row r="7" spans="1:5" ht="22.8" x14ac:dyDescent="0.4">
      <c r="A7" s="115">
        <f>ROW()</f>
        <v>7</v>
      </c>
      <c r="B7" s="52" t="s">
        <v>42</v>
      </c>
      <c r="C7" s="184">
        <f>'Anpassung 2014'!C7:E7</f>
        <v>0</v>
      </c>
      <c r="D7" s="185"/>
      <c r="E7" s="186"/>
    </row>
    <row r="8" spans="1:5" ht="22.8" x14ac:dyDescent="0.4">
      <c r="A8" s="115">
        <f>ROW()</f>
        <v>8</v>
      </c>
      <c r="B8" s="53" t="s">
        <v>43</v>
      </c>
      <c r="C8" s="184">
        <f>'Anpassung 2014'!C8:E8</f>
        <v>0</v>
      </c>
      <c r="D8" s="185"/>
      <c r="E8" s="186"/>
    </row>
    <row r="9" spans="1:5" ht="22.8" x14ac:dyDescent="0.4">
      <c r="A9" s="115">
        <f>ROW()</f>
        <v>9</v>
      </c>
      <c r="B9" s="53" t="s">
        <v>44</v>
      </c>
      <c r="C9" s="184">
        <f>'Anpassung 2014'!C9:E9</f>
        <v>0</v>
      </c>
      <c r="D9" s="185"/>
      <c r="E9" s="186"/>
    </row>
    <row r="10" spans="1:5" ht="22.8" x14ac:dyDescent="0.4">
      <c r="A10" s="115">
        <f>ROW()</f>
        <v>10</v>
      </c>
      <c r="B10" s="54" t="s">
        <v>53</v>
      </c>
      <c r="C10" s="184">
        <f>'Anpassung 2014'!C10:E10</f>
        <v>0</v>
      </c>
      <c r="D10" s="185"/>
      <c r="E10" s="186"/>
    </row>
    <row r="11" spans="1:5" ht="22.8" x14ac:dyDescent="0.4">
      <c r="A11" s="115">
        <f>ROW()</f>
        <v>11</v>
      </c>
      <c r="B11" s="54" t="s">
        <v>49</v>
      </c>
      <c r="C11" s="184">
        <f>'Anpassung 2014'!C11:E11</f>
        <v>0</v>
      </c>
      <c r="D11" s="185"/>
      <c r="E11" s="186"/>
    </row>
    <row r="12" spans="1:5" ht="23.4" thickBot="1" x14ac:dyDescent="0.45">
      <c r="A12" s="115">
        <f>ROW()</f>
        <v>12</v>
      </c>
      <c r="B12" s="54" t="s">
        <v>129</v>
      </c>
      <c r="C12" s="181">
        <f>'Anpassung 2014'!C12:E12</f>
        <v>0</v>
      </c>
      <c r="D12" s="182"/>
      <c r="E12" s="183"/>
    </row>
    <row r="13" spans="1:5" ht="15" customHeight="1" x14ac:dyDescent="0.25"/>
    <row r="14" spans="1:5" s="38" customFormat="1" ht="23.4" thickBot="1" x14ac:dyDescent="0.45">
      <c r="A14" s="20" t="s">
        <v>45</v>
      </c>
      <c r="B14" s="36"/>
      <c r="C14" s="23" t="s">
        <v>102</v>
      </c>
      <c r="D14" s="24" t="s">
        <v>105</v>
      </c>
      <c r="E14" s="37"/>
    </row>
    <row r="15" spans="1:5" ht="23.4" thickBot="1" x14ac:dyDescent="0.45">
      <c r="A15" s="115">
        <f>ROW()</f>
        <v>15</v>
      </c>
      <c r="B15" s="52" t="s">
        <v>99</v>
      </c>
      <c r="C15" s="125">
        <v>106.18</v>
      </c>
      <c r="D15" s="85">
        <v>105.7</v>
      </c>
      <c r="E15" s="86">
        <f>IFERROR(D15/C15-1,"-")</f>
        <v>-4.5206253531738794E-3</v>
      </c>
    </row>
    <row r="16" spans="1:5" ht="15.6" x14ac:dyDescent="0.3">
      <c r="B16" s="22" t="s">
        <v>132</v>
      </c>
      <c r="C16" s="27"/>
      <c r="D16" s="27"/>
    </row>
    <row r="18" spans="1:6" ht="23.4" thickBot="1" x14ac:dyDescent="0.3">
      <c r="A18" s="20" t="s">
        <v>89</v>
      </c>
      <c r="C18" s="23" t="s">
        <v>102</v>
      </c>
      <c r="D18" s="24" t="s">
        <v>105</v>
      </c>
    </row>
    <row r="19" spans="1:6" ht="22.8" x14ac:dyDescent="0.4">
      <c r="A19" s="115">
        <f>ROW()</f>
        <v>19</v>
      </c>
      <c r="B19" s="55" t="s">
        <v>72</v>
      </c>
      <c r="C19" s="90">
        <f>'Anpassung 2014'!C19</f>
        <v>0</v>
      </c>
      <c r="D19" s="80"/>
      <c r="E19" s="81" t="str">
        <f>IFERROR(D19/C19-1,"-")</f>
        <v>-</v>
      </c>
      <c r="F19" s="28"/>
    </row>
    <row r="20" spans="1:6" ht="22.8" x14ac:dyDescent="0.4">
      <c r="A20" s="115">
        <f>ROW()</f>
        <v>20</v>
      </c>
      <c r="B20" s="55" t="s">
        <v>73</v>
      </c>
      <c r="C20" s="98">
        <f>'Anpassung 2014'!C20</f>
        <v>0</v>
      </c>
      <c r="D20" s="79"/>
      <c r="E20" s="82" t="str">
        <f t="shared" ref="E20:E41" si="0">IFERROR(D20/C20-1,"-")</f>
        <v>-</v>
      </c>
    </row>
    <row r="21" spans="1:6" ht="22.8" x14ac:dyDescent="0.4">
      <c r="A21" s="115">
        <f>ROW()</f>
        <v>21</v>
      </c>
      <c r="B21" s="55" t="s">
        <v>74</v>
      </c>
      <c r="C21" s="98">
        <f>'Anpassung 2014'!C21</f>
        <v>0</v>
      </c>
      <c r="D21" s="79"/>
      <c r="E21" s="82" t="str">
        <f t="shared" si="0"/>
        <v>-</v>
      </c>
    </row>
    <row r="22" spans="1:6" ht="22.8" x14ac:dyDescent="0.4">
      <c r="A22" s="115">
        <f>ROW()</f>
        <v>22</v>
      </c>
      <c r="B22" s="55" t="s">
        <v>75</v>
      </c>
      <c r="C22" s="98">
        <f>'Anpassung 2014'!C22</f>
        <v>0</v>
      </c>
      <c r="D22" s="79"/>
      <c r="E22" s="82" t="str">
        <f t="shared" si="0"/>
        <v>-</v>
      </c>
    </row>
    <row r="23" spans="1:6" ht="22.8" x14ac:dyDescent="0.4">
      <c r="A23" s="115">
        <f>ROW()</f>
        <v>23</v>
      </c>
      <c r="B23" s="55" t="s">
        <v>124</v>
      </c>
      <c r="C23" s="98">
        <f>'Anpassung 2014'!C23</f>
        <v>0</v>
      </c>
      <c r="D23" s="79"/>
      <c r="E23" s="82"/>
    </row>
    <row r="24" spans="1:6" ht="22.8" collapsed="1" x14ac:dyDescent="0.4">
      <c r="A24" s="115">
        <f>ROW()</f>
        <v>24</v>
      </c>
      <c r="B24" s="55" t="s">
        <v>76</v>
      </c>
      <c r="C24" s="98">
        <f>'Anpassung 2014'!C24</f>
        <v>0</v>
      </c>
      <c r="D24" s="79"/>
      <c r="E24" s="82" t="str">
        <f t="shared" si="0"/>
        <v>-</v>
      </c>
    </row>
    <row r="25" spans="1:6" ht="22.8" x14ac:dyDescent="0.4">
      <c r="A25" s="115">
        <f>ROW()</f>
        <v>25</v>
      </c>
      <c r="B25" s="60" t="s">
        <v>77</v>
      </c>
      <c r="C25" s="98">
        <f>'Anpassung 2014'!C25</f>
        <v>0</v>
      </c>
      <c r="D25" s="79"/>
      <c r="E25" s="82" t="str">
        <f t="shared" si="0"/>
        <v>-</v>
      </c>
    </row>
    <row r="26" spans="1:6" ht="22.8" x14ac:dyDescent="0.4">
      <c r="A26" s="115">
        <f>ROW()</f>
        <v>26</v>
      </c>
      <c r="B26" s="55" t="s">
        <v>78</v>
      </c>
      <c r="C26" s="98">
        <f>'Anpassung 2014'!C26</f>
        <v>0</v>
      </c>
      <c r="D26" s="79"/>
      <c r="E26" s="82" t="str">
        <f t="shared" si="0"/>
        <v>-</v>
      </c>
    </row>
    <row r="27" spans="1:6" ht="22.8" x14ac:dyDescent="0.4">
      <c r="A27" s="115">
        <f>ROW()</f>
        <v>27</v>
      </c>
      <c r="B27" s="55" t="s">
        <v>79</v>
      </c>
      <c r="C27" s="98">
        <f>'Anpassung 2014'!C27</f>
        <v>0</v>
      </c>
      <c r="D27" s="79"/>
      <c r="E27" s="82" t="str">
        <f t="shared" si="0"/>
        <v>-</v>
      </c>
    </row>
    <row r="28" spans="1:6" ht="22.8" outlineLevel="1" x14ac:dyDescent="0.4">
      <c r="A28" s="115">
        <f>ROW()</f>
        <v>28</v>
      </c>
      <c r="B28" s="55" t="s">
        <v>80</v>
      </c>
      <c r="C28" s="98">
        <f>'Anpassung 2014'!C28</f>
        <v>0</v>
      </c>
      <c r="D28" s="79"/>
      <c r="E28" s="82" t="str">
        <f t="shared" si="0"/>
        <v>-</v>
      </c>
    </row>
    <row r="29" spans="1:6" ht="22.8" outlineLevel="1" x14ac:dyDescent="0.4">
      <c r="A29" s="115">
        <f>ROW()</f>
        <v>29</v>
      </c>
      <c r="B29" s="55" t="s">
        <v>81</v>
      </c>
      <c r="C29" s="98">
        <f>'Anpassung 2014'!C29</f>
        <v>0</v>
      </c>
      <c r="D29" s="79"/>
      <c r="E29" s="82" t="str">
        <f t="shared" si="0"/>
        <v>-</v>
      </c>
    </row>
    <row r="30" spans="1:6" ht="22.8" x14ac:dyDescent="0.4">
      <c r="A30" s="115">
        <f>ROW()</f>
        <v>30</v>
      </c>
      <c r="B30" s="55" t="s">
        <v>137</v>
      </c>
      <c r="C30" s="98">
        <f>'Anpassung 2014'!C30</f>
        <v>0</v>
      </c>
      <c r="D30" s="79"/>
      <c r="E30" s="82" t="str">
        <f t="shared" si="0"/>
        <v>-</v>
      </c>
    </row>
    <row r="31" spans="1:6" ht="22.8" x14ac:dyDescent="0.4">
      <c r="A31" s="115">
        <f>ROW()</f>
        <v>31</v>
      </c>
      <c r="B31" s="55" t="s">
        <v>138</v>
      </c>
      <c r="C31" s="98">
        <f>'Anpassung 2014'!C31</f>
        <v>0</v>
      </c>
      <c r="D31" s="79"/>
      <c r="E31" s="82" t="str">
        <f t="shared" si="0"/>
        <v>-</v>
      </c>
      <c r="F31" s="28"/>
    </row>
    <row r="32" spans="1:6" ht="22.8" x14ac:dyDescent="0.4">
      <c r="A32" s="115">
        <f>ROW()</f>
        <v>32</v>
      </c>
      <c r="B32" s="55" t="s">
        <v>82</v>
      </c>
      <c r="C32" s="98">
        <f>'Anpassung 2014'!C32</f>
        <v>0</v>
      </c>
      <c r="D32" s="79"/>
      <c r="E32" s="82" t="str">
        <f t="shared" si="0"/>
        <v>-</v>
      </c>
    </row>
    <row r="33" spans="1:5" ht="22.8" x14ac:dyDescent="0.4">
      <c r="A33" s="115">
        <f>ROW()</f>
        <v>33</v>
      </c>
      <c r="B33" s="55" t="s">
        <v>83</v>
      </c>
      <c r="C33" s="98">
        <f>'Anpassung 2014'!C33</f>
        <v>0</v>
      </c>
      <c r="D33" s="79"/>
      <c r="E33" s="82" t="str">
        <f t="shared" si="0"/>
        <v>-</v>
      </c>
    </row>
    <row r="34" spans="1:5" ht="22.8" x14ac:dyDescent="0.4">
      <c r="A34" s="115">
        <f>ROW()</f>
        <v>34</v>
      </c>
      <c r="B34" s="55" t="s">
        <v>84</v>
      </c>
      <c r="C34" s="98">
        <f>'Anpassung 2014'!C34</f>
        <v>0</v>
      </c>
      <c r="D34" s="79"/>
      <c r="E34" s="82" t="str">
        <f t="shared" si="0"/>
        <v>-</v>
      </c>
    </row>
    <row r="35" spans="1:5" ht="22.8" x14ac:dyDescent="0.4">
      <c r="A35" s="115">
        <f>ROW()</f>
        <v>35</v>
      </c>
      <c r="B35" s="55" t="s">
        <v>85</v>
      </c>
      <c r="C35" s="98">
        <f>'Anpassung 2014'!C35</f>
        <v>0</v>
      </c>
      <c r="D35" s="79"/>
      <c r="E35" s="82" t="str">
        <f t="shared" si="0"/>
        <v>-</v>
      </c>
    </row>
    <row r="36" spans="1:5" ht="22.8" x14ac:dyDescent="0.4">
      <c r="A36" s="115">
        <f>ROW()</f>
        <v>36</v>
      </c>
      <c r="B36" s="55" t="s">
        <v>142</v>
      </c>
      <c r="C36" s="98">
        <f>'Anpassung 2014'!C36</f>
        <v>0</v>
      </c>
      <c r="D36" s="79"/>
      <c r="E36" s="82"/>
    </row>
    <row r="37" spans="1:5" ht="22.8" x14ac:dyDescent="0.4">
      <c r="A37" s="115">
        <f>ROW()</f>
        <v>37</v>
      </c>
      <c r="B37" s="60" t="s">
        <v>86</v>
      </c>
      <c r="C37" s="98">
        <f>'Anpassung 2014'!C37</f>
        <v>0</v>
      </c>
      <c r="D37" s="79"/>
      <c r="E37" s="82" t="str">
        <f t="shared" si="0"/>
        <v>-</v>
      </c>
    </row>
    <row r="38" spans="1:5" ht="22.8" outlineLevel="1" x14ac:dyDescent="0.4">
      <c r="A38" s="115">
        <f>ROW()</f>
        <v>38</v>
      </c>
      <c r="B38" s="55" t="s">
        <v>87</v>
      </c>
      <c r="C38" s="98">
        <f>'Anpassung 2014'!C38</f>
        <v>0</v>
      </c>
      <c r="D38" s="79"/>
      <c r="E38" s="82" t="str">
        <f t="shared" si="0"/>
        <v>-</v>
      </c>
    </row>
    <row r="39" spans="1:5" ht="22.8" outlineLevel="1" x14ac:dyDescent="0.4">
      <c r="A39" s="115">
        <f>ROW()</f>
        <v>39</v>
      </c>
      <c r="B39" s="55" t="s">
        <v>141</v>
      </c>
      <c r="C39" s="98">
        <v>0</v>
      </c>
      <c r="D39" s="163"/>
      <c r="E39" s="164"/>
    </row>
    <row r="40" spans="1:5" ht="38.4" thickBot="1" x14ac:dyDescent="0.45">
      <c r="A40" s="115">
        <f>ROW()</f>
        <v>40</v>
      </c>
      <c r="B40" s="162" t="s">
        <v>139</v>
      </c>
      <c r="C40" s="99">
        <f>'Anpassung 2014'!C39</f>
        <v>0</v>
      </c>
      <c r="D40" s="83"/>
      <c r="E40" s="84" t="str">
        <f t="shared" si="0"/>
        <v>-</v>
      </c>
    </row>
    <row r="41" spans="1:5" ht="23.4" hidden="1" outlineLevel="1" thickBot="1" x14ac:dyDescent="0.45">
      <c r="A41" s="115">
        <f>ROW()</f>
        <v>41</v>
      </c>
      <c r="B41" s="55" t="s">
        <v>88</v>
      </c>
      <c r="C41" s="119">
        <f>'Anpassung 2014'!C40</f>
        <v>0</v>
      </c>
      <c r="D41" s="120"/>
      <c r="E41" s="95" t="str">
        <f t="shared" si="0"/>
        <v>-</v>
      </c>
    </row>
    <row r="42" spans="1:5" s="4" customFormat="1" ht="15.75" customHeight="1" collapsed="1" x14ac:dyDescent="0.4">
      <c r="A42" s="19"/>
      <c r="B42" s="41" t="s">
        <v>52</v>
      </c>
      <c r="C42" s="40"/>
      <c r="D42" s="40"/>
      <c r="E42" s="29"/>
    </row>
    <row r="44" spans="1:5" ht="23.4" thickBot="1" x14ac:dyDescent="0.3">
      <c r="A44" s="49" t="s">
        <v>55</v>
      </c>
      <c r="B44" s="36"/>
      <c r="C44" s="23" t="s">
        <v>102</v>
      </c>
      <c r="D44" s="24" t="s">
        <v>105</v>
      </c>
    </row>
    <row r="45" spans="1:5" ht="22.8" x14ac:dyDescent="0.4">
      <c r="A45" s="115">
        <f>ROW()</f>
        <v>45</v>
      </c>
      <c r="B45" s="56" t="s">
        <v>0</v>
      </c>
      <c r="C45" s="116">
        <f>'Anpassung 2014'!C44</f>
        <v>0</v>
      </c>
      <c r="D45" s="91">
        <f>IF(C11="Ja",C45-C22+D22-C23+D23-C27+D27,SUM(D19:D41))</f>
        <v>0</v>
      </c>
      <c r="E45" s="81" t="str">
        <f t="shared" ref="E45:E46" si="1">IFERROR(D45/C45-1,"-")</f>
        <v>-</v>
      </c>
    </row>
    <row r="46" spans="1:5" ht="22.8" x14ac:dyDescent="0.4">
      <c r="A46" s="115">
        <f>ROW()</f>
        <v>46</v>
      </c>
      <c r="B46" s="52" t="s">
        <v>1</v>
      </c>
      <c r="C46" s="117">
        <f>'Anpassung 2014'!C45</f>
        <v>0</v>
      </c>
      <c r="D46" s="89">
        <f>IF(C12="Ja",C46-C40*C51,C46)</f>
        <v>0</v>
      </c>
      <c r="E46" s="82" t="str">
        <f t="shared" si="1"/>
        <v>-</v>
      </c>
    </row>
    <row r="47" spans="1:5" ht="23.4" thickBot="1" x14ac:dyDescent="0.45">
      <c r="A47" s="115">
        <f>ROW()</f>
        <v>47</v>
      </c>
      <c r="B47" s="56" t="s">
        <v>2</v>
      </c>
      <c r="C47" s="118">
        <f>'Anpassung 2014'!C46</f>
        <v>0</v>
      </c>
      <c r="D47" s="96">
        <f>IF(C12="Ja",C47-C40*(1-C51),C47)</f>
        <v>0</v>
      </c>
      <c r="E47" s="84" t="str">
        <f>IFERROR(D47/C47-1,"-")</f>
        <v>-</v>
      </c>
    </row>
    <row r="48" spans="1:5" ht="23.4" hidden="1" outlineLevel="1" thickBot="1" x14ac:dyDescent="0.45">
      <c r="A48" s="115">
        <f>ROW()</f>
        <v>48</v>
      </c>
      <c r="B48" s="56" t="s">
        <v>57</v>
      </c>
      <c r="C48" s="93">
        <f>'Anpassung 2014'!C47</f>
        <v>0</v>
      </c>
      <c r="D48" s="94"/>
      <c r="E48" s="95" t="str">
        <f>IFERROR(D48/C48-1,"-")</f>
        <v>-</v>
      </c>
    </row>
    <row r="49" spans="1:5" ht="15" customHeight="1" collapsed="1" x14ac:dyDescent="0.4">
      <c r="A49" s="44"/>
      <c r="C49" s="39"/>
    </row>
    <row r="50" spans="1:5" ht="23.4" thickBot="1" x14ac:dyDescent="0.45">
      <c r="A50" s="49" t="s">
        <v>130</v>
      </c>
      <c r="B50" s="22"/>
      <c r="C50" s="39"/>
    </row>
    <row r="51" spans="1:5" ht="23.4" thickBot="1" x14ac:dyDescent="0.45">
      <c r="A51" s="115">
        <f>ROW()</f>
        <v>51</v>
      </c>
      <c r="B51" s="52" t="s">
        <v>131</v>
      </c>
      <c r="C51" s="124">
        <f>'Anpassung 2014'!C50</f>
        <v>0</v>
      </c>
    </row>
    <row r="52" spans="1:5" ht="15.75" customHeight="1" x14ac:dyDescent="0.4">
      <c r="A52" s="44"/>
      <c r="B52" s="52"/>
      <c r="C52" s="59"/>
    </row>
    <row r="53" spans="1:5" s="45" customFormat="1" ht="27" customHeight="1" thickBot="1" x14ac:dyDescent="0.45">
      <c r="A53" s="49" t="s">
        <v>90</v>
      </c>
      <c r="B53" s="58"/>
      <c r="C53" s="58"/>
      <c r="D53" s="46"/>
      <c r="E53" s="46"/>
    </row>
    <row r="54" spans="1:5" s="2" customFormat="1" ht="22.8" x14ac:dyDescent="0.4">
      <c r="A54" s="115">
        <f>ROW()</f>
        <v>54</v>
      </c>
      <c r="B54" s="52" t="s">
        <v>94</v>
      </c>
      <c r="C54" s="100">
        <f>'Anpassung 2014'!C53</f>
        <v>0</v>
      </c>
      <c r="D54" s="43"/>
      <c r="E54" s="43"/>
    </row>
    <row r="55" spans="1:5" ht="22.8" x14ac:dyDescent="0.4">
      <c r="A55" s="115">
        <f>ROW()</f>
        <v>55</v>
      </c>
      <c r="B55" s="52" t="s">
        <v>93</v>
      </c>
      <c r="C55" s="101">
        <f>'Anpassung 2014'!C54</f>
        <v>0</v>
      </c>
    </row>
    <row r="56" spans="1:5" s="38" customFormat="1" ht="22.8" x14ac:dyDescent="0.4">
      <c r="A56" s="115">
        <f>ROW()</f>
        <v>56</v>
      </c>
      <c r="B56" s="52" t="s">
        <v>92</v>
      </c>
      <c r="C56" s="101">
        <f>'Anpassung 2014'!C55</f>
        <v>0</v>
      </c>
      <c r="E56" s="37"/>
    </row>
    <row r="57" spans="1:5" ht="22.8" x14ac:dyDescent="0.4">
      <c r="A57" s="115">
        <f>ROW()</f>
        <v>57</v>
      </c>
      <c r="B57" s="52" t="s">
        <v>91</v>
      </c>
      <c r="C57" s="101">
        <f>'Anpassung 2014'!C56</f>
        <v>0</v>
      </c>
    </row>
    <row r="58" spans="1:5" ht="23.4" thickBot="1" x14ac:dyDescent="0.45">
      <c r="A58" s="115">
        <f>ROW()</f>
        <v>58</v>
      </c>
      <c r="B58" s="52" t="s">
        <v>119</v>
      </c>
      <c r="C58" s="102">
        <f>'Anpassung 2014'!C57</f>
        <v>0</v>
      </c>
    </row>
    <row r="59" spans="1:5" ht="15.6" x14ac:dyDescent="0.3">
      <c r="A59" s="44"/>
      <c r="B59" s="19"/>
      <c r="C59" s="51"/>
    </row>
    <row r="60" spans="1:5" s="45" customFormat="1" ht="27" customHeight="1" thickBot="1" x14ac:dyDescent="0.45">
      <c r="A60" s="49" t="s">
        <v>123</v>
      </c>
      <c r="B60" s="58"/>
      <c r="C60" s="58"/>
      <c r="D60" s="46"/>
      <c r="E60" s="46"/>
    </row>
    <row r="61" spans="1:5" s="2" customFormat="1" ht="22.8" x14ac:dyDescent="0.4">
      <c r="A61" s="115">
        <f>ROW()</f>
        <v>61</v>
      </c>
      <c r="B61" s="52" t="s">
        <v>112</v>
      </c>
      <c r="C61" s="100">
        <f>'Anpassung 2014'!C60</f>
        <v>0</v>
      </c>
      <c r="D61" s="43"/>
      <c r="E61" s="43"/>
    </row>
    <row r="62" spans="1:5" ht="22.8" x14ac:dyDescent="0.4">
      <c r="A62" s="115">
        <f>ROW()</f>
        <v>62</v>
      </c>
      <c r="B62" s="52" t="s">
        <v>113</v>
      </c>
      <c r="C62" s="101">
        <f>'Anpassung 2014'!C61</f>
        <v>0</v>
      </c>
    </row>
    <row r="63" spans="1:5" s="38" customFormat="1" ht="22.8" x14ac:dyDescent="0.4">
      <c r="A63" s="115">
        <f>ROW()</f>
        <v>63</v>
      </c>
      <c r="B63" s="52" t="s">
        <v>114</v>
      </c>
      <c r="C63" s="101">
        <f>'Anpassung 2014'!C62</f>
        <v>0</v>
      </c>
      <c r="E63" s="37"/>
    </row>
    <row r="64" spans="1:5" ht="22.8" x14ac:dyDescent="0.4">
      <c r="A64" s="115">
        <f>ROW()</f>
        <v>64</v>
      </c>
      <c r="B64" s="52" t="s">
        <v>115</v>
      </c>
      <c r="C64" s="101">
        <f>'Anpassung 2014'!C63</f>
        <v>0</v>
      </c>
    </row>
    <row r="65" spans="1:3" ht="23.4" thickBot="1" x14ac:dyDescent="0.45">
      <c r="A65" s="115">
        <f>ROW()</f>
        <v>65</v>
      </c>
      <c r="B65" s="52" t="s">
        <v>122</v>
      </c>
      <c r="C65" s="102">
        <f>'Anpassung 2014'!C64</f>
        <v>0</v>
      </c>
    </row>
    <row r="66" spans="1:3" ht="15.75" customHeight="1" x14ac:dyDescent="0.4">
      <c r="A66" s="44"/>
      <c r="B66" s="52"/>
      <c r="C66" s="92"/>
    </row>
    <row r="67" spans="1:3" ht="28.2" thickBot="1" x14ac:dyDescent="0.35">
      <c r="A67" s="49" t="s">
        <v>96</v>
      </c>
      <c r="C67" s="50"/>
    </row>
    <row r="68" spans="1:3" ht="22.8" x14ac:dyDescent="0.4">
      <c r="A68" s="115">
        <f>ROW()</f>
        <v>68</v>
      </c>
      <c r="B68" s="52" t="s">
        <v>62</v>
      </c>
      <c r="C68" s="104">
        <f>'Anpassung 2014'!C67</f>
        <v>0</v>
      </c>
    </row>
    <row r="69" spans="1:3" ht="22.8" x14ac:dyDescent="0.4">
      <c r="A69" s="115">
        <f>ROW()</f>
        <v>69</v>
      </c>
      <c r="B69" s="52" t="s">
        <v>63</v>
      </c>
      <c r="C69" s="103"/>
    </row>
    <row r="70" spans="1:3" ht="22.8" x14ac:dyDescent="0.4">
      <c r="A70" s="115">
        <f>ROW()</f>
        <v>70</v>
      </c>
      <c r="B70" s="52" t="s">
        <v>64</v>
      </c>
      <c r="C70" s="64">
        <f>C69</f>
        <v>0</v>
      </c>
    </row>
    <row r="71" spans="1:3" ht="22.8" x14ac:dyDescent="0.4">
      <c r="A71" s="115">
        <f>ROW()</f>
        <v>71</v>
      </c>
      <c r="B71" s="52" t="s">
        <v>65</v>
      </c>
      <c r="C71" s="64">
        <f>C70</f>
        <v>0</v>
      </c>
    </row>
    <row r="72" spans="1:3" ht="23.4" thickBot="1" x14ac:dyDescent="0.45">
      <c r="A72" s="115">
        <f>ROW()</f>
        <v>72</v>
      </c>
      <c r="B72" s="52" t="s">
        <v>120</v>
      </c>
      <c r="C72" s="65">
        <f>C71</f>
        <v>0</v>
      </c>
    </row>
    <row r="73" spans="1:3" ht="15" customHeight="1" x14ac:dyDescent="0.4">
      <c r="A73" s="44"/>
      <c r="B73" s="52"/>
      <c r="C73" s="59"/>
    </row>
    <row r="74" spans="1:3" ht="27" customHeight="1" thickBot="1" x14ac:dyDescent="0.45">
      <c r="A74" s="20" t="s">
        <v>108</v>
      </c>
      <c r="B74" s="20"/>
      <c r="C74" s="39"/>
    </row>
    <row r="75" spans="1:3" ht="22.8" x14ac:dyDescent="0.4">
      <c r="A75" s="115">
        <f>ROW()</f>
        <v>75</v>
      </c>
      <c r="B75" s="52" t="s">
        <v>51</v>
      </c>
      <c r="C75" s="34"/>
    </row>
    <row r="76" spans="1:3" ht="23.4" thickBot="1" x14ac:dyDescent="0.45">
      <c r="A76" s="115">
        <f>ROW()</f>
        <v>76</v>
      </c>
      <c r="B76" s="52" t="s">
        <v>111</v>
      </c>
      <c r="C76" s="35">
        <f>Erlösobergrenzen!F20</f>
        <v>0</v>
      </c>
    </row>
    <row r="77" spans="1:3" ht="15.6" x14ac:dyDescent="0.25">
      <c r="B77" s="22" t="s">
        <v>145</v>
      </c>
    </row>
    <row r="78" spans="1:3" ht="15" customHeight="1" x14ac:dyDescent="0.25">
      <c r="B78" s="22"/>
    </row>
    <row r="79" spans="1:3" ht="15.6" x14ac:dyDescent="0.25">
      <c r="B79" s="42" t="s">
        <v>48</v>
      </c>
    </row>
    <row r="80" spans="1:3" x14ac:dyDescent="0.25">
      <c r="A80" s="32"/>
      <c r="B80" s="15" t="s">
        <v>46</v>
      </c>
    </row>
    <row r="81" spans="1:5" x14ac:dyDescent="0.25">
      <c r="A81" s="33"/>
      <c r="B81" s="15" t="s">
        <v>47</v>
      </c>
    </row>
    <row r="82" spans="1:5" ht="32.1" customHeight="1" x14ac:dyDescent="0.25">
      <c r="B82" s="46" t="s">
        <v>61</v>
      </c>
      <c r="C82" s="46"/>
      <c r="D82" s="46"/>
      <c r="E82" s="46"/>
    </row>
    <row r="84" spans="1:5" x14ac:dyDescent="0.25">
      <c r="B84" s="61" t="s">
        <v>54</v>
      </c>
      <c r="D84" s="62" t="s">
        <v>133</v>
      </c>
    </row>
  </sheetData>
  <mergeCells count="8">
    <mergeCell ref="C12:E12"/>
    <mergeCell ref="C11:E11"/>
    <mergeCell ref="A1:E1"/>
    <mergeCell ref="C6:E6"/>
    <mergeCell ref="C7:E7"/>
    <mergeCell ref="C8:E8"/>
    <mergeCell ref="C9:E9"/>
    <mergeCell ref="C10:E10"/>
  </mergeCells>
  <conditionalFormatting sqref="D19:D21 D24:D26 D28:D41">
    <cfRule type="expression" dxfId="3" priority="7">
      <formula>$C$11="Ja"</formula>
    </cfRule>
  </conditionalFormatting>
  <dataValidations count="1">
    <dataValidation type="whole" allowBlank="1" showInputMessage="1" showErrorMessage="1" errorTitle="Netzbetreibernummer ungültig!" error="Die Netzbetreibernummer ergibt sich aus dem Aktenzeichen der Festlegung der Erlösobergrenze, der letzte Zifferblock ist die Netzbetreibernummer; z.B. beim Aktenzeichen 1-4455.4-3/123 ist die Nummer 123, die Netzbetreibern." sqref="C7">
      <formula1>1</formula1>
      <formula2>250</formula2>
    </dataValidation>
  </dataValidations>
  <printOptions horizontalCentered="1"/>
  <pageMargins left="0.78740157480314965" right="0.78740157480314965" top="0.39370078740157483" bottom="0.39370078740157483" header="0.19685039370078741" footer="0.19685039370078741"/>
  <pageSetup paperSize="9" scale="40" orientation="portrait" r:id="rId1"/>
  <headerFooter alignWithMargins="0">
    <oddFooter>&amp;L&amp;P/&amp;N&amp;R&amp;A - &amp;F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F85"/>
  <sheetViews>
    <sheetView zoomScale="70" zoomScaleNormal="70" zoomScaleSheetLayoutView="70" workbookViewId="0">
      <selection activeCell="C10" sqref="C10:E12"/>
    </sheetView>
  </sheetViews>
  <sheetFormatPr baseColWidth="10" defaultColWidth="11.44140625" defaultRowHeight="15" outlineLevelRow="1" x14ac:dyDescent="0.25"/>
  <cols>
    <col min="1" max="1" width="5.6640625" style="15" customWidth="1"/>
    <col min="2" max="2" width="125.6640625" style="15" customWidth="1"/>
    <col min="3" max="3" width="35.6640625" style="3" customWidth="1"/>
    <col min="4" max="4" width="35.6640625" style="1" customWidth="1"/>
    <col min="5" max="5" width="10.6640625" style="26" customWidth="1"/>
    <col min="6" max="6" width="27.88671875" style="1" customWidth="1"/>
    <col min="7" max="16384" width="11.44140625" style="1"/>
  </cols>
  <sheetData>
    <row r="1" spans="1:5" ht="65.25" customHeight="1" x14ac:dyDescent="0.25">
      <c r="A1" s="187" t="s">
        <v>157</v>
      </c>
      <c r="B1" s="187"/>
      <c r="C1" s="187"/>
      <c r="D1" s="187"/>
      <c r="E1" s="187"/>
    </row>
    <row r="2" spans="1:5" ht="15" customHeight="1" x14ac:dyDescent="0.5">
      <c r="A2" s="57"/>
      <c r="B2" s="97"/>
      <c r="C2" s="97"/>
      <c r="D2" s="97"/>
      <c r="E2" s="97"/>
    </row>
    <row r="3" spans="1:5" ht="15" customHeight="1" x14ac:dyDescent="0.5">
      <c r="A3" s="57"/>
      <c r="B3" s="97"/>
      <c r="C3" s="97"/>
      <c r="D3" s="97"/>
      <c r="E3" s="97"/>
    </row>
    <row r="4" spans="1:5" ht="15" customHeight="1" x14ac:dyDescent="0.25"/>
    <row r="5" spans="1:5" ht="23.4" thickBot="1" x14ac:dyDescent="0.3">
      <c r="A5" s="20" t="s">
        <v>40</v>
      </c>
    </row>
    <row r="6" spans="1:5" ht="23.25" customHeight="1" x14ac:dyDescent="0.25">
      <c r="A6" s="115">
        <f>ROW()</f>
        <v>6</v>
      </c>
      <c r="B6" s="66" t="s">
        <v>41</v>
      </c>
      <c r="C6" s="188">
        <f>'Anpassung 2014'!C6:E6</f>
        <v>0</v>
      </c>
      <c r="D6" s="189"/>
      <c r="E6" s="190"/>
    </row>
    <row r="7" spans="1:5" ht="22.8" x14ac:dyDescent="0.4">
      <c r="A7" s="115">
        <f>ROW()</f>
        <v>7</v>
      </c>
      <c r="B7" s="52" t="s">
        <v>42</v>
      </c>
      <c r="C7" s="184">
        <f>'Anpassung 2014'!C7:E7</f>
        <v>0</v>
      </c>
      <c r="D7" s="185"/>
      <c r="E7" s="186"/>
    </row>
    <row r="8" spans="1:5" ht="22.8" x14ac:dyDescent="0.4">
      <c r="A8" s="115">
        <f>ROW()</f>
        <v>8</v>
      </c>
      <c r="B8" s="53" t="s">
        <v>43</v>
      </c>
      <c r="C8" s="184">
        <f>'Anpassung 2014'!C8:E8</f>
        <v>0</v>
      </c>
      <c r="D8" s="185"/>
      <c r="E8" s="186"/>
    </row>
    <row r="9" spans="1:5" ht="22.8" x14ac:dyDescent="0.4">
      <c r="A9" s="115">
        <f>ROW()</f>
        <v>9</v>
      </c>
      <c r="B9" s="53" t="s">
        <v>44</v>
      </c>
      <c r="C9" s="184">
        <f>'Anpassung 2014'!C9:E9</f>
        <v>0</v>
      </c>
      <c r="D9" s="185"/>
      <c r="E9" s="186"/>
    </row>
    <row r="10" spans="1:5" ht="22.8" x14ac:dyDescent="0.4">
      <c r="A10" s="115">
        <f>ROW()</f>
        <v>10</v>
      </c>
      <c r="B10" s="54" t="s">
        <v>53</v>
      </c>
      <c r="C10" s="184">
        <f>'Anpassung 2014'!C10:E10</f>
        <v>0</v>
      </c>
      <c r="D10" s="185"/>
      <c r="E10" s="186"/>
    </row>
    <row r="11" spans="1:5" ht="22.8" x14ac:dyDescent="0.4">
      <c r="A11" s="115">
        <f>ROW()</f>
        <v>11</v>
      </c>
      <c r="B11" s="54" t="s">
        <v>49</v>
      </c>
      <c r="C11" s="191">
        <f>'Anpassung 2014'!C11:E11</f>
        <v>0</v>
      </c>
      <c r="D11" s="192"/>
      <c r="E11" s="193"/>
    </row>
    <row r="12" spans="1:5" ht="23.4" thickBot="1" x14ac:dyDescent="0.45">
      <c r="A12" s="115">
        <f>ROW()</f>
        <v>12</v>
      </c>
      <c r="B12" s="54" t="s">
        <v>129</v>
      </c>
      <c r="C12" s="181">
        <f>'Anpassung 2014'!C12:E12</f>
        <v>0</v>
      </c>
      <c r="D12" s="182"/>
      <c r="E12" s="183"/>
    </row>
    <row r="13" spans="1:5" ht="15" customHeight="1" x14ac:dyDescent="0.25"/>
    <row r="14" spans="1:5" s="38" customFormat="1" ht="23.4" thickBot="1" x14ac:dyDescent="0.45">
      <c r="A14" s="20" t="s">
        <v>45</v>
      </c>
      <c r="B14" s="36"/>
      <c r="C14" s="23" t="s">
        <v>102</v>
      </c>
      <c r="D14" s="24" t="s">
        <v>104</v>
      </c>
      <c r="E14" s="37"/>
    </row>
    <row r="15" spans="1:5" ht="23.4" thickBot="1" x14ac:dyDescent="0.45">
      <c r="A15" s="115">
        <f>ROW()</f>
        <v>15</v>
      </c>
      <c r="B15" s="52" t="s">
        <v>100</v>
      </c>
      <c r="C15" s="125">
        <v>108.3</v>
      </c>
      <c r="D15" s="85">
        <v>106.6</v>
      </c>
      <c r="E15" s="86">
        <f>IFERROR(D15/C15-1,"-")</f>
        <v>-1.5697137580794163E-2</v>
      </c>
    </row>
    <row r="16" spans="1:5" ht="15.6" x14ac:dyDescent="0.3">
      <c r="B16" s="22" t="s">
        <v>134</v>
      </c>
      <c r="C16" s="27"/>
      <c r="D16" s="27"/>
    </row>
    <row r="18" spans="1:6" ht="23.4" thickBot="1" x14ac:dyDescent="0.3">
      <c r="A18" s="20" t="s">
        <v>89</v>
      </c>
      <c r="C18" s="23" t="s">
        <v>102</v>
      </c>
      <c r="D18" s="24" t="s">
        <v>104</v>
      </c>
    </row>
    <row r="19" spans="1:6" ht="22.8" x14ac:dyDescent="0.4">
      <c r="A19" s="115">
        <f>ROW()</f>
        <v>19</v>
      </c>
      <c r="B19" s="55" t="s">
        <v>72</v>
      </c>
      <c r="C19" s="90">
        <f>'Anpassung 2014'!C19</f>
        <v>0</v>
      </c>
      <c r="D19" s="80"/>
      <c r="E19" s="81" t="str">
        <f>IFERROR(D19/C19-1,"-")</f>
        <v>-</v>
      </c>
      <c r="F19" s="28"/>
    </row>
    <row r="20" spans="1:6" ht="22.8" x14ac:dyDescent="0.4">
      <c r="A20" s="115">
        <f>ROW()</f>
        <v>20</v>
      </c>
      <c r="B20" s="55" t="s">
        <v>73</v>
      </c>
      <c r="C20" s="98">
        <f>'Anpassung 2014'!C20</f>
        <v>0</v>
      </c>
      <c r="D20" s="79"/>
      <c r="E20" s="82" t="str">
        <f t="shared" ref="E20:E42" si="0">IFERROR(D20/C20-1,"-")</f>
        <v>-</v>
      </c>
    </row>
    <row r="21" spans="1:6" ht="22.8" x14ac:dyDescent="0.4">
      <c r="A21" s="115">
        <f>ROW()</f>
        <v>21</v>
      </c>
      <c r="B21" s="55" t="s">
        <v>74</v>
      </c>
      <c r="C21" s="98">
        <f>'Anpassung 2014'!C21</f>
        <v>0</v>
      </c>
      <c r="D21" s="79"/>
      <c r="E21" s="82" t="str">
        <f t="shared" si="0"/>
        <v>-</v>
      </c>
    </row>
    <row r="22" spans="1:6" ht="22.8" x14ac:dyDescent="0.4">
      <c r="A22" s="115">
        <f>ROW()</f>
        <v>22</v>
      </c>
      <c r="B22" s="55" t="s">
        <v>75</v>
      </c>
      <c r="C22" s="98">
        <f>'Anpassung 2014'!C22</f>
        <v>0</v>
      </c>
      <c r="D22" s="79"/>
      <c r="E22" s="82" t="str">
        <f t="shared" si="0"/>
        <v>-</v>
      </c>
    </row>
    <row r="23" spans="1:6" ht="22.8" x14ac:dyDescent="0.4">
      <c r="A23" s="115">
        <f>ROW()</f>
        <v>23</v>
      </c>
      <c r="B23" s="55" t="s">
        <v>124</v>
      </c>
      <c r="C23" s="98">
        <f>'Anpassung 2014'!C23</f>
        <v>0</v>
      </c>
      <c r="D23" s="79"/>
      <c r="E23" s="82"/>
    </row>
    <row r="24" spans="1:6" ht="42" customHeight="1" x14ac:dyDescent="0.4">
      <c r="A24" s="115">
        <f>ROW()</f>
        <v>24</v>
      </c>
      <c r="B24" s="162" t="s">
        <v>140</v>
      </c>
      <c r="C24" s="98">
        <v>0</v>
      </c>
      <c r="D24" s="79"/>
      <c r="E24" s="82"/>
    </row>
    <row r="25" spans="1:6" ht="22.8" x14ac:dyDescent="0.4">
      <c r="A25" s="115">
        <f>ROW()</f>
        <v>25</v>
      </c>
      <c r="B25" s="55" t="s">
        <v>76</v>
      </c>
      <c r="C25" s="98">
        <f>'Anpassung 2014'!C24</f>
        <v>0</v>
      </c>
      <c r="D25" s="79"/>
      <c r="E25" s="82" t="str">
        <f t="shared" si="0"/>
        <v>-</v>
      </c>
    </row>
    <row r="26" spans="1:6" ht="22.8" x14ac:dyDescent="0.4">
      <c r="A26" s="115">
        <f>ROW()</f>
        <v>26</v>
      </c>
      <c r="B26" s="60" t="s">
        <v>77</v>
      </c>
      <c r="C26" s="98">
        <f>'Anpassung 2014'!C25</f>
        <v>0</v>
      </c>
      <c r="D26" s="79"/>
      <c r="E26" s="82" t="str">
        <f t="shared" si="0"/>
        <v>-</v>
      </c>
    </row>
    <row r="27" spans="1:6" ht="22.8" x14ac:dyDescent="0.4">
      <c r="A27" s="115">
        <f>ROW()</f>
        <v>27</v>
      </c>
      <c r="B27" s="55" t="s">
        <v>78</v>
      </c>
      <c r="C27" s="98">
        <f>'Anpassung 2014'!C26</f>
        <v>0</v>
      </c>
      <c r="D27" s="79"/>
      <c r="E27" s="82" t="str">
        <f t="shared" si="0"/>
        <v>-</v>
      </c>
    </row>
    <row r="28" spans="1:6" ht="22.8" x14ac:dyDescent="0.4">
      <c r="A28" s="115">
        <f>ROW()</f>
        <v>28</v>
      </c>
      <c r="B28" s="55" t="s">
        <v>79</v>
      </c>
      <c r="C28" s="98">
        <f>'Anpassung 2014'!C27</f>
        <v>0</v>
      </c>
      <c r="D28" s="79"/>
      <c r="E28" s="82" t="str">
        <f t="shared" si="0"/>
        <v>-</v>
      </c>
    </row>
    <row r="29" spans="1:6" ht="22.8" outlineLevel="1" x14ac:dyDescent="0.4">
      <c r="A29" s="115">
        <f>ROW()</f>
        <v>29</v>
      </c>
      <c r="B29" s="55" t="s">
        <v>135</v>
      </c>
      <c r="C29" s="98">
        <f>'Anpassung 2014'!C28</f>
        <v>0</v>
      </c>
      <c r="D29" s="79"/>
      <c r="E29" s="82" t="str">
        <f t="shared" si="0"/>
        <v>-</v>
      </c>
    </row>
    <row r="30" spans="1:6" ht="22.8" outlineLevel="1" x14ac:dyDescent="0.4">
      <c r="A30" s="115">
        <f>ROW()</f>
        <v>30</v>
      </c>
      <c r="B30" s="55" t="s">
        <v>81</v>
      </c>
      <c r="C30" s="98">
        <f>'Anpassung 2014'!C29</f>
        <v>0</v>
      </c>
      <c r="D30" s="79"/>
      <c r="E30" s="82" t="str">
        <f t="shared" si="0"/>
        <v>-</v>
      </c>
    </row>
    <row r="31" spans="1:6" ht="22.8" x14ac:dyDescent="0.4">
      <c r="A31" s="115">
        <f>ROW()</f>
        <v>31</v>
      </c>
      <c r="B31" s="55" t="s">
        <v>137</v>
      </c>
      <c r="C31" s="98">
        <f>'Anpassung 2014'!C30</f>
        <v>0</v>
      </c>
      <c r="D31" s="79"/>
      <c r="E31" s="82" t="str">
        <f t="shared" si="0"/>
        <v>-</v>
      </c>
    </row>
    <row r="32" spans="1:6" ht="22.8" x14ac:dyDescent="0.4">
      <c r="A32" s="115">
        <f>ROW()</f>
        <v>32</v>
      </c>
      <c r="B32" s="55" t="s">
        <v>138</v>
      </c>
      <c r="C32" s="98">
        <f>'Anpassung 2014'!C31</f>
        <v>0</v>
      </c>
      <c r="D32" s="79"/>
      <c r="E32" s="82" t="str">
        <f t="shared" si="0"/>
        <v>-</v>
      </c>
      <c r="F32" s="28"/>
    </row>
    <row r="33" spans="1:5" ht="22.8" x14ac:dyDescent="0.4">
      <c r="A33" s="115">
        <f>ROW()</f>
        <v>33</v>
      </c>
      <c r="B33" s="55" t="s">
        <v>82</v>
      </c>
      <c r="C33" s="98">
        <f>'Anpassung 2014'!C32</f>
        <v>0</v>
      </c>
      <c r="D33" s="79"/>
      <c r="E33" s="82" t="str">
        <f t="shared" si="0"/>
        <v>-</v>
      </c>
    </row>
    <row r="34" spans="1:5" ht="22.8" x14ac:dyDescent="0.4">
      <c r="A34" s="115">
        <f>ROW()</f>
        <v>34</v>
      </c>
      <c r="B34" s="55" t="s">
        <v>83</v>
      </c>
      <c r="C34" s="98">
        <f>'Anpassung 2014'!C33</f>
        <v>0</v>
      </c>
      <c r="D34" s="79"/>
      <c r="E34" s="82" t="str">
        <f t="shared" si="0"/>
        <v>-</v>
      </c>
    </row>
    <row r="35" spans="1:5" ht="22.8" x14ac:dyDescent="0.4">
      <c r="A35" s="115">
        <f>ROW()</f>
        <v>35</v>
      </c>
      <c r="B35" s="55" t="s">
        <v>84</v>
      </c>
      <c r="C35" s="98">
        <f>'Anpassung 2014'!C34</f>
        <v>0</v>
      </c>
      <c r="D35" s="79"/>
      <c r="E35" s="82" t="str">
        <f t="shared" si="0"/>
        <v>-</v>
      </c>
    </row>
    <row r="36" spans="1:5" ht="22.8" x14ac:dyDescent="0.4">
      <c r="A36" s="115">
        <f>ROW()</f>
        <v>36</v>
      </c>
      <c r="B36" s="55" t="s">
        <v>85</v>
      </c>
      <c r="C36" s="98">
        <f>'Anpassung 2014'!C35</f>
        <v>0</v>
      </c>
      <c r="D36" s="161"/>
      <c r="E36" s="82" t="str">
        <f t="shared" si="0"/>
        <v>-</v>
      </c>
    </row>
    <row r="37" spans="1:5" ht="22.8" x14ac:dyDescent="0.4">
      <c r="A37" s="115">
        <f>ROW()</f>
        <v>37</v>
      </c>
      <c r="B37" s="55" t="s">
        <v>142</v>
      </c>
      <c r="C37" s="98">
        <f>'Anpassung 2014'!C36</f>
        <v>0</v>
      </c>
      <c r="D37" s="165"/>
      <c r="E37" s="82"/>
    </row>
    <row r="38" spans="1:5" ht="22.8" x14ac:dyDescent="0.4">
      <c r="A38" s="115">
        <f>ROW()</f>
        <v>38</v>
      </c>
      <c r="B38" s="60" t="s">
        <v>86</v>
      </c>
      <c r="C38" s="98">
        <f>'Anpassung 2014'!C37</f>
        <v>0</v>
      </c>
      <c r="D38" s="79"/>
      <c r="E38" s="82" t="str">
        <f t="shared" si="0"/>
        <v>-</v>
      </c>
    </row>
    <row r="39" spans="1:5" ht="22.8" outlineLevel="1" x14ac:dyDescent="0.4">
      <c r="A39" s="115">
        <f>ROW()</f>
        <v>39</v>
      </c>
      <c r="B39" s="55" t="s">
        <v>87</v>
      </c>
      <c r="C39" s="98">
        <f>'Anpassung 2014'!C38</f>
        <v>0</v>
      </c>
      <c r="D39" s="79"/>
      <c r="E39" s="82" t="str">
        <f t="shared" si="0"/>
        <v>-</v>
      </c>
    </row>
    <row r="40" spans="1:5" ht="22.8" outlineLevel="1" x14ac:dyDescent="0.4">
      <c r="A40" s="115">
        <f>ROW()</f>
        <v>40</v>
      </c>
      <c r="B40" s="55" t="s">
        <v>141</v>
      </c>
      <c r="C40" s="98">
        <v>0</v>
      </c>
      <c r="D40" s="163"/>
      <c r="E40" s="164"/>
    </row>
    <row r="41" spans="1:5" ht="37.799999999999997" x14ac:dyDescent="0.4">
      <c r="A41" s="115">
        <f>ROW()</f>
        <v>41</v>
      </c>
      <c r="B41" s="162" t="s">
        <v>139</v>
      </c>
      <c r="C41" s="98">
        <f>'Anpassung 2014'!C39</f>
        <v>0</v>
      </c>
      <c r="D41" s="79"/>
      <c r="E41" s="82" t="str">
        <f t="shared" si="0"/>
        <v>-</v>
      </c>
    </row>
    <row r="42" spans="1:5" ht="23.4" outlineLevel="1" thickBot="1" x14ac:dyDescent="0.45">
      <c r="A42" s="115">
        <f>ROW()</f>
        <v>42</v>
      </c>
      <c r="B42" s="55" t="s">
        <v>88</v>
      </c>
      <c r="C42" s="119">
        <f>'Anpassung 2014'!C40</f>
        <v>0</v>
      </c>
      <c r="D42" s="120"/>
      <c r="E42" s="95" t="str">
        <f t="shared" si="0"/>
        <v>-</v>
      </c>
    </row>
    <row r="43" spans="1:5" s="4" customFormat="1" ht="15.75" customHeight="1" x14ac:dyDescent="0.4">
      <c r="A43" s="19"/>
      <c r="B43" s="41" t="s">
        <v>52</v>
      </c>
      <c r="C43" s="40"/>
      <c r="D43" s="40"/>
      <c r="E43" s="29"/>
    </row>
    <row r="45" spans="1:5" ht="23.4" thickBot="1" x14ac:dyDescent="0.3">
      <c r="A45" s="49" t="s">
        <v>55</v>
      </c>
      <c r="B45" s="36"/>
      <c r="C45" s="23" t="s">
        <v>102</v>
      </c>
      <c r="D45" s="24" t="s">
        <v>104</v>
      </c>
    </row>
    <row r="46" spans="1:5" ht="22.8" x14ac:dyDescent="0.4">
      <c r="A46" s="115">
        <f>ROW()</f>
        <v>46</v>
      </c>
      <c r="B46" s="56" t="s">
        <v>0</v>
      </c>
      <c r="C46" s="116">
        <f>'Anpassung 2014'!C44</f>
        <v>0</v>
      </c>
      <c r="D46" s="91">
        <f>IF(C11="Ja",C46-C22+D22-C23+D23-C28+D28,SUM(D19:D42))</f>
        <v>0</v>
      </c>
      <c r="E46" s="81" t="str">
        <f t="shared" ref="E46:E47" si="1">IFERROR(D46/C46-1,"-")</f>
        <v>-</v>
      </c>
    </row>
    <row r="47" spans="1:5" ht="22.8" x14ac:dyDescent="0.4">
      <c r="A47" s="115">
        <f>ROW()</f>
        <v>47</v>
      </c>
      <c r="B47" s="52" t="s">
        <v>1</v>
      </c>
      <c r="C47" s="117">
        <f>'Anpassung 2014'!C45</f>
        <v>0</v>
      </c>
      <c r="D47" s="89">
        <f>IF(C12="Ja",C47-C41*C52,C47)</f>
        <v>0</v>
      </c>
      <c r="E47" s="82" t="str">
        <f t="shared" si="1"/>
        <v>-</v>
      </c>
    </row>
    <row r="48" spans="1:5" ht="23.4" thickBot="1" x14ac:dyDescent="0.45">
      <c r="A48" s="115">
        <f>ROW()</f>
        <v>48</v>
      </c>
      <c r="B48" s="56" t="s">
        <v>2</v>
      </c>
      <c r="C48" s="118">
        <f>'Anpassung 2014'!C46</f>
        <v>0</v>
      </c>
      <c r="D48" s="96">
        <f>IF(C12="Ja",C48-C41*(1-C52),C48)</f>
        <v>0</v>
      </c>
      <c r="E48" s="84" t="str">
        <f>IFERROR(D48/C48-1,"-")</f>
        <v>-</v>
      </c>
    </row>
    <row r="49" spans="1:5" ht="23.4" outlineLevel="1" thickBot="1" x14ac:dyDescent="0.45">
      <c r="A49" s="115">
        <f>ROW()</f>
        <v>49</v>
      </c>
      <c r="B49" s="56" t="s">
        <v>57</v>
      </c>
      <c r="C49" s="93">
        <f>'Anpassung 2014'!C47</f>
        <v>0</v>
      </c>
      <c r="D49" s="94"/>
      <c r="E49" s="95" t="str">
        <f>IFERROR(D49/C49-1,"-")</f>
        <v>-</v>
      </c>
    </row>
    <row r="50" spans="1:5" ht="15" customHeight="1" x14ac:dyDescent="0.4">
      <c r="A50" s="44"/>
      <c r="C50" s="39"/>
    </row>
    <row r="51" spans="1:5" ht="23.4" thickBot="1" x14ac:dyDescent="0.45">
      <c r="A51" s="49" t="s">
        <v>130</v>
      </c>
      <c r="B51" s="22"/>
      <c r="C51" s="39"/>
    </row>
    <row r="52" spans="1:5" ht="23.4" thickBot="1" x14ac:dyDescent="0.45">
      <c r="A52" s="115">
        <f>ROW()</f>
        <v>52</v>
      </c>
      <c r="B52" s="52" t="s">
        <v>131</v>
      </c>
      <c r="C52" s="124">
        <f>'Anpassung 2014'!C50</f>
        <v>0</v>
      </c>
    </row>
    <row r="53" spans="1:5" ht="15.75" customHeight="1" x14ac:dyDescent="0.4">
      <c r="A53" s="44"/>
      <c r="B53" s="52"/>
      <c r="C53" s="59"/>
    </row>
    <row r="54" spans="1:5" s="45" customFormat="1" ht="27" customHeight="1" thickBot="1" x14ac:dyDescent="0.45">
      <c r="A54" s="49" t="s">
        <v>90</v>
      </c>
      <c r="B54" s="58"/>
      <c r="C54" s="58"/>
      <c r="D54" s="46"/>
      <c r="E54" s="46"/>
    </row>
    <row r="55" spans="1:5" s="2" customFormat="1" ht="22.8" x14ac:dyDescent="0.4">
      <c r="A55" s="115">
        <f>ROW()</f>
        <v>55</v>
      </c>
      <c r="B55" s="52" t="s">
        <v>94</v>
      </c>
      <c r="C55" s="100">
        <f>'Anpassung 2014'!C53</f>
        <v>0</v>
      </c>
      <c r="D55" s="43"/>
      <c r="E55" s="43"/>
    </row>
    <row r="56" spans="1:5" ht="22.8" x14ac:dyDescent="0.4">
      <c r="A56" s="115">
        <f>ROW()</f>
        <v>56</v>
      </c>
      <c r="B56" s="52" t="s">
        <v>93</v>
      </c>
      <c r="C56" s="101">
        <f>'Anpassung 2014'!C54</f>
        <v>0</v>
      </c>
    </row>
    <row r="57" spans="1:5" s="38" customFormat="1" ht="22.8" x14ac:dyDescent="0.4">
      <c r="A57" s="115">
        <f>ROW()</f>
        <v>57</v>
      </c>
      <c r="B57" s="52" t="s">
        <v>92</v>
      </c>
      <c r="C57" s="101">
        <f>'Anpassung 2014'!C55</f>
        <v>0</v>
      </c>
      <c r="E57" s="37"/>
    </row>
    <row r="58" spans="1:5" ht="22.8" x14ac:dyDescent="0.4">
      <c r="A58" s="115">
        <f>ROW()</f>
        <v>58</v>
      </c>
      <c r="B58" s="52" t="s">
        <v>91</v>
      </c>
      <c r="C58" s="101">
        <f>'Anpassung 2014'!C56</f>
        <v>0</v>
      </c>
    </row>
    <row r="59" spans="1:5" ht="23.4" thickBot="1" x14ac:dyDescent="0.45">
      <c r="A59" s="115">
        <f>ROW()</f>
        <v>59</v>
      </c>
      <c r="B59" s="52" t="s">
        <v>119</v>
      </c>
      <c r="C59" s="102">
        <f>'Anpassung 2014'!C57</f>
        <v>0</v>
      </c>
    </row>
    <row r="60" spans="1:5" ht="15.6" x14ac:dyDescent="0.3">
      <c r="A60" s="44"/>
      <c r="B60" s="19"/>
      <c r="C60" s="51"/>
    </row>
    <row r="61" spans="1:5" s="45" customFormat="1" ht="27" customHeight="1" thickBot="1" x14ac:dyDescent="0.45">
      <c r="A61" s="49" t="s">
        <v>123</v>
      </c>
      <c r="B61" s="58"/>
      <c r="C61" s="58"/>
      <c r="D61" s="46"/>
      <c r="E61" s="46"/>
    </row>
    <row r="62" spans="1:5" s="2" customFormat="1" ht="22.8" x14ac:dyDescent="0.4">
      <c r="A62" s="115">
        <f>ROW()</f>
        <v>62</v>
      </c>
      <c r="B62" s="52" t="s">
        <v>112</v>
      </c>
      <c r="C62" s="100">
        <f>'Anpassung 2014'!C60</f>
        <v>0</v>
      </c>
      <c r="D62" s="43"/>
      <c r="E62" s="43"/>
    </row>
    <row r="63" spans="1:5" ht="22.8" x14ac:dyDescent="0.4">
      <c r="A63" s="115">
        <f>ROW()</f>
        <v>63</v>
      </c>
      <c r="B63" s="52" t="s">
        <v>113</v>
      </c>
      <c r="C63" s="101">
        <f>'Anpassung 2014'!C61</f>
        <v>0</v>
      </c>
    </row>
    <row r="64" spans="1:5" s="38" customFormat="1" ht="22.8" x14ac:dyDescent="0.4">
      <c r="A64" s="115">
        <f>ROW()</f>
        <v>64</v>
      </c>
      <c r="B64" s="52" t="s">
        <v>114</v>
      </c>
      <c r="C64" s="101">
        <f>'Anpassung 2014'!C62</f>
        <v>0</v>
      </c>
      <c r="E64" s="37"/>
    </row>
    <row r="65" spans="1:3" ht="22.8" x14ac:dyDescent="0.4">
      <c r="A65" s="115">
        <f>ROW()</f>
        <v>65</v>
      </c>
      <c r="B65" s="52" t="s">
        <v>115</v>
      </c>
      <c r="C65" s="101">
        <f>'Anpassung 2014'!C63</f>
        <v>0</v>
      </c>
    </row>
    <row r="66" spans="1:3" ht="23.4" thickBot="1" x14ac:dyDescent="0.45">
      <c r="A66" s="115">
        <f>ROW()</f>
        <v>66</v>
      </c>
      <c r="B66" s="52" t="s">
        <v>122</v>
      </c>
      <c r="C66" s="102">
        <f>'Anpassung 2014'!C64</f>
        <v>0</v>
      </c>
    </row>
    <row r="67" spans="1:3" ht="15.75" customHeight="1" x14ac:dyDescent="0.4">
      <c r="A67" s="44"/>
      <c r="B67" s="52"/>
      <c r="C67" s="92"/>
    </row>
    <row r="68" spans="1:3" ht="28.2" thickBot="1" x14ac:dyDescent="0.35">
      <c r="A68" s="49" t="s">
        <v>96</v>
      </c>
      <c r="C68" s="50"/>
    </row>
    <row r="69" spans="1:3" ht="22.8" x14ac:dyDescent="0.4">
      <c r="A69" s="115">
        <f>ROW()</f>
        <v>69</v>
      </c>
      <c r="B69" s="52" t="s">
        <v>62</v>
      </c>
      <c r="C69" s="104">
        <f>'Anpassung 2015'!C68</f>
        <v>0</v>
      </c>
    </row>
    <row r="70" spans="1:3" ht="22.8" x14ac:dyDescent="0.4">
      <c r="A70" s="115">
        <f>ROW()</f>
        <v>70</v>
      </c>
      <c r="B70" s="52" t="s">
        <v>63</v>
      </c>
      <c r="C70" s="105">
        <f>'Anpassung 2015'!C69</f>
        <v>0</v>
      </c>
    </row>
    <row r="71" spans="1:3" ht="22.8" x14ac:dyDescent="0.4">
      <c r="A71" s="115">
        <f>ROW()</f>
        <v>71</v>
      </c>
      <c r="B71" s="52" t="s">
        <v>64</v>
      </c>
      <c r="C71" s="103"/>
    </row>
    <row r="72" spans="1:3" ht="22.8" x14ac:dyDescent="0.4">
      <c r="A72" s="115">
        <f>ROW()</f>
        <v>72</v>
      </c>
      <c r="B72" s="52" t="s">
        <v>65</v>
      </c>
      <c r="C72" s="105">
        <f>C71</f>
        <v>0</v>
      </c>
    </row>
    <row r="73" spans="1:3" ht="23.4" thickBot="1" x14ac:dyDescent="0.45">
      <c r="A73" s="115">
        <f>ROW()</f>
        <v>73</v>
      </c>
      <c r="B73" s="52" t="s">
        <v>120</v>
      </c>
      <c r="C73" s="106">
        <f>C72</f>
        <v>0</v>
      </c>
    </row>
    <row r="74" spans="1:3" ht="15" customHeight="1" x14ac:dyDescent="0.4">
      <c r="A74" s="44"/>
      <c r="B74" s="52"/>
      <c r="C74" s="59"/>
    </row>
    <row r="75" spans="1:3" ht="27" customHeight="1" thickBot="1" x14ac:dyDescent="0.45">
      <c r="A75" s="20" t="s">
        <v>109</v>
      </c>
      <c r="B75" s="20"/>
      <c r="C75" s="39"/>
    </row>
    <row r="76" spans="1:3" ht="22.8" x14ac:dyDescent="0.4">
      <c r="A76" s="115">
        <f>ROW()</f>
        <v>76</v>
      </c>
      <c r="B76" s="52" t="s">
        <v>51</v>
      </c>
      <c r="C76" s="34"/>
    </row>
    <row r="77" spans="1:3" ht="23.4" thickBot="1" x14ac:dyDescent="0.45">
      <c r="A77" s="115">
        <f>ROW()</f>
        <v>77</v>
      </c>
      <c r="B77" s="52" t="s">
        <v>111</v>
      </c>
      <c r="C77" s="35">
        <f>Erlösobergrenzen!G20</f>
        <v>0</v>
      </c>
    </row>
    <row r="78" spans="1:3" ht="15.6" x14ac:dyDescent="0.25">
      <c r="B78" s="22" t="s">
        <v>144</v>
      </c>
    </row>
    <row r="79" spans="1:3" ht="15" customHeight="1" x14ac:dyDescent="0.25">
      <c r="B79" s="22"/>
    </row>
    <row r="80" spans="1:3" ht="15.6" x14ac:dyDescent="0.25">
      <c r="B80" s="42" t="s">
        <v>48</v>
      </c>
    </row>
    <row r="81" spans="1:5" x14ac:dyDescent="0.25">
      <c r="A81" s="32"/>
      <c r="B81" s="15" t="s">
        <v>46</v>
      </c>
    </row>
    <row r="82" spans="1:5" x14ac:dyDescent="0.25">
      <c r="A82" s="33"/>
      <c r="B82" s="15" t="s">
        <v>47</v>
      </c>
    </row>
    <row r="83" spans="1:5" ht="32.1" customHeight="1" x14ac:dyDescent="0.25">
      <c r="B83" s="46" t="s">
        <v>61</v>
      </c>
      <c r="C83" s="46"/>
      <c r="D83" s="46"/>
      <c r="E83" s="46"/>
    </row>
    <row r="85" spans="1:5" x14ac:dyDescent="0.25">
      <c r="B85" s="61" t="s">
        <v>54</v>
      </c>
      <c r="D85" s="62" t="s">
        <v>143</v>
      </c>
    </row>
  </sheetData>
  <mergeCells count="8">
    <mergeCell ref="C12:E12"/>
    <mergeCell ref="C11:E11"/>
    <mergeCell ref="A1:E1"/>
    <mergeCell ref="C6:E6"/>
    <mergeCell ref="C7:E7"/>
    <mergeCell ref="C8:E8"/>
    <mergeCell ref="C9:E9"/>
    <mergeCell ref="C10:E10"/>
  </mergeCells>
  <conditionalFormatting sqref="D19:D21 D25:D27 D29:D42">
    <cfRule type="expression" dxfId="2" priority="7">
      <formula>$C$11="Ja"</formula>
    </cfRule>
  </conditionalFormatting>
  <dataValidations count="1">
    <dataValidation type="whole" allowBlank="1" showInputMessage="1" showErrorMessage="1" errorTitle="Netzbetreibernummer ungültig!" error="Die Netzbetreibernummer ergibt sich aus dem Aktenzeichen der Festlegung der Erlösobergrenze, der letzte Zifferblock ist die Netzbetreibernummer; z.B. beim Aktenzeichen 1-4455.4-3/123 ist die Nummer 123, die Netzbetreibern." sqref="C7">
      <formula1>1</formula1>
      <formula2>250</formula2>
    </dataValidation>
  </dataValidations>
  <printOptions horizontalCentered="1"/>
  <pageMargins left="0.78740157480314965" right="0.78740157480314965" top="0.39370078740157483" bottom="0.39370078740157483" header="0.19685039370078741" footer="0.19685039370078741"/>
  <pageSetup paperSize="9" scale="40" orientation="portrait" r:id="rId1"/>
  <headerFooter alignWithMargins="0">
    <oddFooter>&amp;L&amp;P/&amp;N&amp;R&amp;A - &amp;F</oddFoot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F87"/>
  <sheetViews>
    <sheetView zoomScale="70" zoomScaleNormal="70" zoomScaleSheetLayoutView="70" workbookViewId="0">
      <selection activeCell="C9" sqref="C9:E9"/>
    </sheetView>
  </sheetViews>
  <sheetFormatPr baseColWidth="10" defaultColWidth="11.44140625" defaultRowHeight="15" outlineLevelRow="1" x14ac:dyDescent="0.25"/>
  <cols>
    <col min="1" max="1" width="5.6640625" style="15" customWidth="1"/>
    <col min="2" max="2" width="125.6640625" style="15" customWidth="1"/>
    <col min="3" max="3" width="35.6640625" style="3" customWidth="1"/>
    <col min="4" max="4" width="35.6640625" style="1" customWidth="1"/>
    <col min="5" max="5" width="10.6640625" style="26" customWidth="1"/>
    <col min="6" max="6" width="27.88671875" style="1" customWidth="1"/>
    <col min="7" max="16384" width="11.44140625" style="1"/>
  </cols>
  <sheetData>
    <row r="1" spans="1:5" ht="90" customHeight="1" x14ac:dyDescent="0.25">
      <c r="A1" s="187" t="s">
        <v>158</v>
      </c>
      <c r="B1" s="187"/>
      <c r="C1" s="187"/>
      <c r="D1" s="187"/>
      <c r="E1" s="187"/>
    </row>
    <row r="2" spans="1:5" ht="15" customHeight="1" x14ac:dyDescent="0.5">
      <c r="A2" s="57"/>
      <c r="B2" s="97"/>
      <c r="C2" s="97"/>
      <c r="D2" s="97"/>
      <c r="E2" s="97"/>
    </row>
    <row r="3" spans="1:5" ht="15" customHeight="1" x14ac:dyDescent="0.5">
      <c r="A3" s="57"/>
      <c r="B3" s="97"/>
      <c r="C3" s="97"/>
      <c r="D3" s="97"/>
      <c r="E3" s="97"/>
    </row>
    <row r="4" spans="1:5" ht="15" customHeight="1" x14ac:dyDescent="0.25"/>
    <row r="5" spans="1:5" ht="23.4" thickBot="1" x14ac:dyDescent="0.3">
      <c r="A5" s="20" t="s">
        <v>40</v>
      </c>
    </row>
    <row r="6" spans="1:5" ht="23.25" customHeight="1" x14ac:dyDescent="0.25">
      <c r="A6" s="115">
        <f>ROW()</f>
        <v>6</v>
      </c>
      <c r="B6" s="66" t="s">
        <v>41</v>
      </c>
      <c r="C6" s="188">
        <f>'Anpassung 2014'!C6:E6</f>
        <v>0</v>
      </c>
      <c r="D6" s="189"/>
      <c r="E6" s="190"/>
    </row>
    <row r="7" spans="1:5" ht="22.8" x14ac:dyDescent="0.4">
      <c r="A7" s="115">
        <f>ROW()</f>
        <v>7</v>
      </c>
      <c r="B7" s="52" t="s">
        <v>42</v>
      </c>
      <c r="C7" s="184">
        <f>'Anpassung 2014'!C7:E7</f>
        <v>0</v>
      </c>
      <c r="D7" s="185"/>
      <c r="E7" s="186"/>
    </row>
    <row r="8" spans="1:5" ht="22.8" x14ac:dyDescent="0.4">
      <c r="A8" s="115">
        <f>ROW()</f>
        <v>8</v>
      </c>
      <c r="B8" s="53" t="s">
        <v>43</v>
      </c>
      <c r="C8" s="184">
        <f>'Anpassung 2014'!C8:E8</f>
        <v>0</v>
      </c>
      <c r="D8" s="185"/>
      <c r="E8" s="186"/>
    </row>
    <row r="9" spans="1:5" ht="22.8" x14ac:dyDescent="0.4">
      <c r="A9" s="115">
        <f>ROW()</f>
        <v>9</v>
      </c>
      <c r="B9" s="53" t="s">
        <v>44</v>
      </c>
      <c r="C9" s="184">
        <f>'Anpassung 2014'!C9:E9</f>
        <v>0</v>
      </c>
      <c r="D9" s="185"/>
      <c r="E9" s="186"/>
    </row>
    <row r="10" spans="1:5" ht="22.8" x14ac:dyDescent="0.4">
      <c r="A10" s="115">
        <f>ROW()</f>
        <v>10</v>
      </c>
      <c r="B10" s="54" t="s">
        <v>53</v>
      </c>
      <c r="C10" s="184">
        <f>'Anpassung 2014'!C10:E10</f>
        <v>0</v>
      </c>
      <c r="D10" s="185"/>
      <c r="E10" s="186"/>
    </row>
    <row r="11" spans="1:5" ht="22.8" x14ac:dyDescent="0.4">
      <c r="A11" s="115">
        <f>ROW()</f>
        <v>11</v>
      </c>
      <c r="B11" s="54" t="s">
        <v>49</v>
      </c>
      <c r="C11" s="191">
        <f>'Anpassung 2014'!C11:E11</f>
        <v>0</v>
      </c>
      <c r="D11" s="192"/>
      <c r="E11" s="193"/>
    </row>
    <row r="12" spans="1:5" ht="23.4" thickBot="1" x14ac:dyDescent="0.45">
      <c r="A12" s="115">
        <f>ROW()</f>
        <v>12</v>
      </c>
      <c r="B12" s="54" t="s">
        <v>129</v>
      </c>
      <c r="C12" s="181">
        <f>'Anpassung 2014'!C12:E12</f>
        <v>0</v>
      </c>
      <c r="D12" s="182"/>
      <c r="E12" s="183"/>
    </row>
    <row r="13" spans="1:5" ht="15" customHeight="1" x14ac:dyDescent="0.25"/>
    <row r="14" spans="1:5" s="38" customFormat="1" ht="23.4" thickBot="1" x14ac:dyDescent="0.45">
      <c r="A14" s="20" t="s">
        <v>45</v>
      </c>
      <c r="B14" s="36"/>
      <c r="C14" s="23" t="s">
        <v>102</v>
      </c>
      <c r="D14" s="24" t="s">
        <v>103</v>
      </c>
      <c r="E14" s="37"/>
    </row>
    <row r="15" spans="1:5" ht="23.4" thickBot="1" x14ac:dyDescent="0.45">
      <c r="A15" s="115">
        <f>ROW()</f>
        <v>15</v>
      </c>
      <c r="B15" s="52" t="s">
        <v>101</v>
      </c>
      <c r="C15" s="125">
        <v>110.47</v>
      </c>
      <c r="D15" s="85">
        <v>106.9</v>
      </c>
      <c r="E15" s="86">
        <f>IFERROR(D15/C15-1,"-")</f>
        <v>-3.231646600887117E-2</v>
      </c>
    </row>
    <row r="16" spans="1:5" ht="15.6" x14ac:dyDescent="0.3">
      <c r="B16" s="22" t="s">
        <v>152</v>
      </c>
      <c r="C16" s="27"/>
      <c r="D16" s="27"/>
    </row>
    <row r="18" spans="1:6" ht="23.4" thickBot="1" x14ac:dyDescent="0.3">
      <c r="A18" s="20" t="s">
        <v>89</v>
      </c>
      <c r="C18" s="23" t="s">
        <v>102</v>
      </c>
      <c r="D18" s="24" t="s">
        <v>103</v>
      </c>
    </row>
    <row r="19" spans="1:6" ht="22.8" x14ac:dyDescent="0.4">
      <c r="A19" s="115">
        <f>ROW()</f>
        <v>19</v>
      </c>
      <c r="B19" s="55" t="s">
        <v>72</v>
      </c>
      <c r="C19" s="90">
        <f>'Anpassung 2014'!C19</f>
        <v>0</v>
      </c>
      <c r="D19" s="80"/>
      <c r="E19" s="81" t="str">
        <f>IFERROR(D19/C19-1,"-")</f>
        <v>-</v>
      </c>
      <c r="F19" s="28"/>
    </row>
    <row r="20" spans="1:6" ht="22.8" x14ac:dyDescent="0.4">
      <c r="A20" s="115">
        <f>ROW()</f>
        <v>20</v>
      </c>
      <c r="B20" s="55" t="s">
        <v>73</v>
      </c>
      <c r="C20" s="98">
        <f>'Anpassung 2014'!C20</f>
        <v>0</v>
      </c>
      <c r="D20" s="79"/>
      <c r="E20" s="82" t="str">
        <f t="shared" ref="E20:E44" si="0">IFERROR(D20/C20-1,"-")</f>
        <v>-</v>
      </c>
    </row>
    <row r="21" spans="1:6" ht="22.8" x14ac:dyDescent="0.4">
      <c r="A21" s="115">
        <f>ROW()</f>
        <v>21</v>
      </c>
      <c r="B21" s="55" t="s">
        <v>74</v>
      </c>
      <c r="C21" s="98">
        <f>'Anpassung 2014'!C21</f>
        <v>0</v>
      </c>
      <c r="D21" s="79"/>
      <c r="E21" s="82" t="str">
        <f t="shared" si="0"/>
        <v>-</v>
      </c>
    </row>
    <row r="22" spans="1:6" ht="22.8" x14ac:dyDescent="0.4">
      <c r="A22" s="115">
        <f>ROW()</f>
        <v>22</v>
      </c>
      <c r="B22" s="55" t="s">
        <v>75</v>
      </c>
      <c r="C22" s="98">
        <f>'Anpassung 2014'!C22</f>
        <v>0</v>
      </c>
      <c r="D22" s="79"/>
      <c r="E22" s="82" t="str">
        <f t="shared" si="0"/>
        <v>-</v>
      </c>
    </row>
    <row r="23" spans="1:6" ht="22.8" x14ac:dyDescent="0.4">
      <c r="A23" s="115">
        <f>ROW()</f>
        <v>23</v>
      </c>
      <c r="B23" s="55" t="s">
        <v>124</v>
      </c>
      <c r="C23" s="98">
        <f>'Anpassung 2014'!C23</f>
        <v>0</v>
      </c>
      <c r="D23" s="79"/>
      <c r="E23" s="82"/>
    </row>
    <row r="24" spans="1:6" ht="37.200000000000003" x14ac:dyDescent="0.4">
      <c r="A24" s="115">
        <f>ROW()</f>
        <v>24</v>
      </c>
      <c r="B24" s="162" t="s">
        <v>140</v>
      </c>
      <c r="C24" s="98">
        <v>0</v>
      </c>
      <c r="D24" s="79"/>
      <c r="E24" s="82"/>
    </row>
    <row r="25" spans="1:6" ht="22.8" x14ac:dyDescent="0.4">
      <c r="A25" s="115">
        <f>ROW()</f>
        <v>25</v>
      </c>
      <c r="B25" s="55" t="s">
        <v>76</v>
      </c>
      <c r="C25" s="98">
        <f>'Anpassung 2014'!C24</f>
        <v>0</v>
      </c>
      <c r="D25" s="79"/>
      <c r="E25" s="82" t="str">
        <f t="shared" si="0"/>
        <v>-</v>
      </c>
    </row>
    <row r="26" spans="1:6" ht="22.8" x14ac:dyDescent="0.4">
      <c r="A26" s="115">
        <f>ROW()</f>
        <v>26</v>
      </c>
      <c r="B26" s="60" t="s">
        <v>77</v>
      </c>
      <c r="C26" s="98">
        <f>'Anpassung 2014'!C25</f>
        <v>0</v>
      </c>
      <c r="D26" s="79"/>
      <c r="E26" s="82" t="str">
        <f t="shared" si="0"/>
        <v>-</v>
      </c>
    </row>
    <row r="27" spans="1:6" ht="22.8" x14ac:dyDescent="0.4">
      <c r="A27" s="115">
        <f>ROW()</f>
        <v>27</v>
      </c>
      <c r="B27" s="55" t="s">
        <v>78</v>
      </c>
      <c r="C27" s="98">
        <f>'Anpassung 2014'!C26</f>
        <v>0</v>
      </c>
      <c r="D27" s="79"/>
      <c r="E27" s="82" t="str">
        <f t="shared" si="0"/>
        <v>-</v>
      </c>
    </row>
    <row r="28" spans="1:6" ht="22.8" x14ac:dyDescent="0.4">
      <c r="A28" s="115">
        <f>ROW()</f>
        <v>28</v>
      </c>
      <c r="B28" s="55" t="s">
        <v>79</v>
      </c>
      <c r="C28" s="98">
        <f>'Anpassung 2014'!C27</f>
        <v>0</v>
      </c>
      <c r="D28" s="79"/>
      <c r="E28" s="82" t="str">
        <f t="shared" si="0"/>
        <v>-</v>
      </c>
    </row>
    <row r="29" spans="1:6" ht="22.8" outlineLevel="1" x14ac:dyDescent="0.4">
      <c r="A29" s="115">
        <f>ROW()</f>
        <v>29</v>
      </c>
      <c r="B29" s="55" t="s">
        <v>80</v>
      </c>
      <c r="C29" s="98">
        <f>'Anpassung 2014'!C28</f>
        <v>0</v>
      </c>
      <c r="D29" s="79"/>
      <c r="E29" s="82" t="str">
        <f t="shared" si="0"/>
        <v>-</v>
      </c>
    </row>
    <row r="30" spans="1:6" ht="22.8" outlineLevel="1" x14ac:dyDescent="0.4">
      <c r="A30" s="115">
        <f>ROW()</f>
        <v>30</v>
      </c>
      <c r="B30" s="55" t="s">
        <v>81</v>
      </c>
      <c r="C30" s="98">
        <f>'Anpassung 2014'!C29</f>
        <v>0</v>
      </c>
      <c r="D30" s="79"/>
      <c r="E30" s="82" t="str">
        <f t="shared" si="0"/>
        <v>-</v>
      </c>
    </row>
    <row r="31" spans="1:6" ht="22.8" x14ac:dyDescent="0.4">
      <c r="A31" s="115">
        <f>ROW()</f>
        <v>31</v>
      </c>
      <c r="B31" s="55" t="s">
        <v>137</v>
      </c>
      <c r="C31" s="98">
        <f>'Anpassung 2014'!C30</f>
        <v>0</v>
      </c>
      <c r="D31" s="79"/>
      <c r="E31" s="82" t="str">
        <f t="shared" si="0"/>
        <v>-</v>
      </c>
    </row>
    <row r="32" spans="1:6" ht="22.8" x14ac:dyDescent="0.4">
      <c r="A32" s="115">
        <f>ROW()</f>
        <v>32</v>
      </c>
      <c r="B32" s="55" t="s">
        <v>138</v>
      </c>
      <c r="C32" s="98">
        <f>'Anpassung 2014'!C31</f>
        <v>0</v>
      </c>
      <c r="D32" s="79"/>
      <c r="E32" s="82" t="str">
        <f t="shared" si="0"/>
        <v>-</v>
      </c>
      <c r="F32" s="28"/>
    </row>
    <row r="33" spans="1:6" ht="22.8" x14ac:dyDescent="0.4">
      <c r="A33" s="115">
        <f>ROW()</f>
        <v>33</v>
      </c>
      <c r="B33" s="55" t="s">
        <v>82</v>
      </c>
      <c r="C33" s="98">
        <f>'Anpassung 2014'!C32</f>
        <v>0</v>
      </c>
      <c r="D33" s="79"/>
      <c r="E33" s="82" t="str">
        <f t="shared" si="0"/>
        <v>-</v>
      </c>
    </row>
    <row r="34" spans="1:6" ht="22.8" x14ac:dyDescent="0.4">
      <c r="A34" s="115">
        <f>ROW()</f>
        <v>34</v>
      </c>
      <c r="B34" s="55" t="s">
        <v>83</v>
      </c>
      <c r="C34" s="98">
        <f>'Anpassung 2014'!C33</f>
        <v>0</v>
      </c>
      <c r="D34" s="79"/>
      <c r="E34" s="82" t="str">
        <f t="shared" si="0"/>
        <v>-</v>
      </c>
    </row>
    <row r="35" spans="1:6" ht="22.8" x14ac:dyDescent="0.4">
      <c r="A35" s="115">
        <f>ROW()</f>
        <v>35</v>
      </c>
      <c r="B35" s="55" t="s">
        <v>84</v>
      </c>
      <c r="C35" s="98">
        <f>'Anpassung 2014'!C34</f>
        <v>0</v>
      </c>
      <c r="D35" s="79"/>
      <c r="E35" s="82" t="str">
        <f t="shared" si="0"/>
        <v>-</v>
      </c>
    </row>
    <row r="36" spans="1:6" ht="22.8" outlineLevel="1" x14ac:dyDescent="0.4">
      <c r="A36" s="115">
        <f>ROW()</f>
        <v>36</v>
      </c>
      <c r="B36" s="55" t="s">
        <v>147</v>
      </c>
      <c r="C36" s="98">
        <v>0</v>
      </c>
      <c r="D36" s="79"/>
      <c r="E36" s="82" t="str">
        <f t="shared" si="0"/>
        <v>-</v>
      </c>
    </row>
    <row r="37" spans="1:6" ht="22.8" x14ac:dyDescent="0.4">
      <c r="A37" s="115">
        <f>ROW()</f>
        <v>37</v>
      </c>
      <c r="B37" s="55" t="s">
        <v>142</v>
      </c>
      <c r="C37" s="98">
        <f>'Anpassung 2014'!C36</f>
        <v>0</v>
      </c>
      <c r="D37" s="79"/>
      <c r="E37" s="82"/>
    </row>
    <row r="38" spans="1:6" ht="22.8" x14ac:dyDescent="0.4">
      <c r="A38" s="115">
        <f>ROW()</f>
        <v>38</v>
      </c>
      <c r="B38" s="60" t="s">
        <v>86</v>
      </c>
      <c r="C38" s="98">
        <f>'Anpassung 2014'!C37</f>
        <v>0</v>
      </c>
      <c r="D38" s="79"/>
      <c r="E38" s="82" t="str">
        <f t="shared" si="0"/>
        <v>-</v>
      </c>
    </row>
    <row r="39" spans="1:6" ht="22.8" outlineLevel="1" x14ac:dyDescent="0.4">
      <c r="A39" s="115">
        <f>ROW()</f>
        <v>39</v>
      </c>
      <c r="B39" s="55" t="s">
        <v>87</v>
      </c>
      <c r="C39" s="98">
        <f>'Anpassung 2014'!C38</f>
        <v>0</v>
      </c>
      <c r="D39" s="79"/>
      <c r="E39" s="82" t="str">
        <f t="shared" si="0"/>
        <v>-</v>
      </c>
    </row>
    <row r="40" spans="1:6" ht="22.8" outlineLevel="1" x14ac:dyDescent="0.4">
      <c r="A40" s="115">
        <f>ROW()</f>
        <v>40</v>
      </c>
      <c r="B40" s="55" t="s">
        <v>141</v>
      </c>
      <c r="C40" s="98">
        <v>0</v>
      </c>
      <c r="D40" s="163"/>
      <c r="E40" s="164"/>
    </row>
    <row r="41" spans="1:6" ht="22.8" outlineLevel="1" x14ac:dyDescent="0.4">
      <c r="A41" s="115">
        <f>ROW()</f>
        <v>41</v>
      </c>
      <c r="B41" s="55" t="s">
        <v>148</v>
      </c>
      <c r="C41" s="166">
        <v>0</v>
      </c>
      <c r="D41" s="163"/>
      <c r="E41" s="164"/>
    </row>
    <row r="42" spans="1:6" ht="22.8" outlineLevel="1" x14ac:dyDescent="0.4">
      <c r="A42" s="115">
        <f>ROW()</f>
        <v>42</v>
      </c>
      <c r="B42" s="55" t="s">
        <v>149</v>
      </c>
      <c r="C42" s="166">
        <v>0</v>
      </c>
      <c r="D42" s="163"/>
      <c r="E42" s="164"/>
    </row>
    <row r="43" spans="1:6" ht="37.799999999999997" x14ac:dyDescent="0.4">
      <c r="A43" s="115">
        <f>ROW()</f>
        <v>43</v>
      </c>
      <c r="B43" s="162" t="s">
        <v>139</v>
      </c>
      <c r="C43" s="98">
        <f>'Anpassung 2014'!C39</f>
        <v>0</v>
      </c>
      <c r="D43" s="79"/>
      <c r="E43" s="82" t="str">
        <f t="shared" si="0"/>
        <v>-</v>
      </c>
    </row>
    <row r="44" spans="1:6" ht="23.4" outlineLevel="1" thickBot="1" x14ac:dyDescent="0.45">
      <c r="A44" s="115">
        <f>ROW()</f>
        <v>44</v>
      </c>
      <c r="B44" s="55" t="s">
        <v>88</v>
      </c>
      <c r="C44" s="119">
        <f>'Anpassung 2014'!C40</f>
        <v>0</v>
      </c>
      <c r="D44" s="120"/>
      <c r="E44" s="95" t="str">
        <f t="shared" si="0"/>
        <v>-</v>
      </c>
    </row>
    <row r="45" spans="1:6" s="4" customFormat="1" ht="15.75" customHeight="1" x14ac:dyDescent="0.4">
      <c r="A45" s="19"/>
      <c r="B45" s="41" t="s">
        <v>52</v>
      </c>
      <c r="C45" s="40"/>
      <c r="D45" s="40"/>
      <c r="E45" s="29"/>
    </row>
    <row r="47" spans="1:6" ht="23.4" thickBot="1" x14ac:dyDescent="0.3">
      <c r="A47" s="49" t="s">
        <v>55</v>
      </c>
      <c r="B47" s="36"/>
      <c r="C47" s="23" t="s">
        <v>102</v>
      </c>
      <c r="D47" s="24" t="s">
        <v>103</v>
      </c>
    </row>
    <row r="48" spans="1:6" ht="22.8" x14ac:dyDescent="0.4">
      <c r="A48" s="115">
        <f>ROW()</f>
        <v>48</v>
      </c>
      <c r="B48" s="56" t="s">
        <v>0</v>
      </c>
      <c r="C48" s="116">
        <f>'Anpassung 2014'!C44</f>
        <v>0</v>
      </c>
      <c r="D48" s="91">
        <f>IF(C11="Ja",C48-C22+D22-C23+D23-C28+D28,SUM(D19:D44))</f>
        <v>0</v>
      </c>
      <c r="E48" s="81" t="str">
        <f t="shared" ref="E48:E49" si="1">IFERROR(D48/C48-1,"-")</f>
        <v>-</v>
      </c>
      <c r="F48" s="3"/>
    </row>
    <row r="49" spans="1:5" ht="22.8" x14ac:dyDescent="0.4">
      <c r="A49" s="115">
        <f>ROW()</f>
        <v>49</v>
      </c>
      <c r="B49" s="52" t="s">
        <v>1</v>
      </c>
      <c r="C49" s="117">
        <f>'Anpassung 2014'!C45</f>
        <v>0</v>
      </c>
      <c r="D49" s="89">
        <f>IF(C12="Ja",C49-C43*C54,C49)</f>
        <v>0</v>
      </c>
      <c r="E49" s="82" t="str">
        <f t="shared" si="1"/>
        <v>-</v>
      </c>
    </row>
    <row r="50" spans="1:5" ht="23.4" thickBot="1" x14ac:dyDescent="0.45">
      <c r="A50" s="115">
        <f>ROW()</f>
        <v>50</v>
      </c>
      <c r="B50" s="56" t="s">
        <v>2</v>
      </c>
      <c r="C50" s="118">
        <f>'Anpassung 2014'!C46</f>
        <v>0</v>
      </c>
      <c r="D50" s="96">
        <f>IF(C12="Ja",C50-C43*(1-C54),C50)</f>
        <v>0</v>
      </c>
      <c r="E50" s="84" t="str">
        <f>IFERROR(D50/C50-1,"-")</f>
        <v>-</v>
      </c>
    </row>
    <row r="51" spans="1:5" ht="23.4" outlineLevel="1" thickBot="1" x14ac:dyDescent="0.45">
      <c r="A51" s="115">
        <f>ROW()</f>
        <v>51</v>
      </c>
      <c r="B51" s="56" t="s">
        <v>57</v>
      </c>
      <c r="C51" s="93">
        <f>'Anpassung 2014'!C47</f>
        <v>0</v>
      </c>
      <c r="D51" s="94"/>
      <c r="E51" s="95" t="str">
        <f>IFERROR(D51/C51-1,"-")</f>
        <v>-</v>
      </c>
    </row>
    <row r="52" spans="1:5" ht="15" customHeight="1" x14ac:dyDescent="0.4">
      <c r="A52" s="44"/>
      <c r="C52" s="39"/>
    </row>
    <row r="53" spans="1:5" ht="23.4" thickBot="1" x14ac:dyDescent="0.45">
      <c r="A53" s="49" t="s">
        <v>130</v>
      </c>
      <c r="B53" s="22"/>
      <c r="C53" s="39"/>
    </row>
    <row r="54" spans="1:5" ht="23.4" thickBot="1" x14ac:dyDescent="0.45">
      <c r="A54" s="115">
        <f>ROW()</f>
        <v>54</v>
      </c>
      <c r="B54" s="52" t="s">
        <v>131</v>
      </c>
      <c r="C54" s="124">
        <f>'Anpassung 2014'!C50</f>
        <v>0</v>
      </c>
    </row>
    <row r="55" spans="1:5" ht="15.75" customHeight="1" x14ac:dyDescent="0.4">
      <c r="A55" s="44"/>
      <c r="B55" s="52"/>
      <c r="C55" s="59"/>
    </row>
    <row r="56" spans="1:5" s="45" customFormat="1" ht="27" customHeight="1" thickBot="1" x14ac:dyDescent="0.45">
      <c r="A56" s="49" t="s">
        <v>90</v>
      </c>
      <c r="B56" s="58"/>
      <c r="C56" s="58"/>
      <c r="D56" s="46"/>
      <c r="E56" s="46"/>
    </row>
    <row r="57" spans="1:5" s="2" customFormat="1" ht="22.8" x14ac:dyDescent="0.4">
      <c r="A57" s="115">
        <f>ROW()</f>
        <v>57</v>
      </c>
      <c r="B57" s="52" t="s">
        <v>94</v>
      </c>
      <c r="C57" s="100">
        <f>'Anpassung 2014'!C53</f>
        <v>0</v>
      </c>
      <c r="D57" s="43"/>
      <c r="E57" s="43"/>
    </row>
    <row r="58" spans="1:5" ht="22.8" x14ac:dyDescent="0.4">
      <c r="A58" s="115">
        <f>ROW()</f>
        <v>58</v>
      </c>
      <c r="B58" s="52" t="s">
        <v>93</v>
      </c>
      <c r="C58" s="101">
        <f>'Anpassung 2014'!C54</f>
        <v>0</v>
      </c>
    </row>
    <row r="59" spans="1:5" s="38" customFormat="1" ht="22.8" x14ac:dyDescent="0.4">
      <c r="A59" s="115">
        <f>ROW()</f>
        <v>59</v>
      </c>
      <c r="B59" s="52" t="s">
        <v>92</v>
      </c>
      <c r="C59" s="101">
        <f>'Anpassung 2014'!C55</f>
        <v>0</v>
      </c>
      <c r="E59" s="37"/>
    </row>
    <row r="60" spans="1:5" ht="22.8" x14ac:dyDescent="0.4">
      <c r="A60" s="115">
        <f>ROW()</f>
        <v>60</v>
      </c>
      <c r="B60" s="52" t="s">
        <v>91</v>
      </c>
      <c r="C60" s="101">
        <f>'Anpassung 2014'!C56</f>
        <v>0</v>
      </c>
    </row>
    <row r="61" spans="1:5" ht="23.4" thickBot="1" x14ac:dyDescent="0.45">
      <c r="A61" s="115">
        <f>ROW()</f>
        <v>61</v>
      </c>
      <c r="B61" s="52" t="s">
        <v>119</v>
      </c>
      <c r="C61" s="102">
        <f>'Anpassung 2014'!C57</f>
        <v>0</v>
      </c>
    </row>
    <row r="62" spans="1:5" ht="15.6" x14ac:dyDescent="0.3">
      <c r="A62" s="44"/>
      <c r="B62" s="19"/>
      <c r="C62" s="51"/>
    </row>
    <row r="63" spans="1:5" s="45" customFormat="1" ht="27" customHeight="1" thickBot="1" x14ac:dyDescent="0.45">
      <c r="A63" s="49" t="s">
        <v>123</v>
      </c>
      <c r="B63" s="58"/>
      <c r="C63" s="58"/>
      <c r="D63" s="46"/>
      <c r="E63" s="46"/>
    </row>
    <row r="64" spans="1:5" s="2" customFormat="1" ht="22.8" x14ac:dyDescent="0.4">
      <c r="A64" s="115">
        <f>ROW()</f>
        <v>64</v>
      </c>
      <c r="B64" s="52" t="s">
        <v>112</v>
      </c>
      <c r="C64" s="100">
        <f>'Anpassung 2014'!C60</f>
        <v>0</v>
      </c>
      <c r="D64" s="43"/>
      <c r="E64" s="43"/>
    </row>
    <row r="65" spans="1:5" ht="22.8" x14ac:dyDescent="0.4">
      <c r="A65" s="115">
        <f>ROW()</f>
        <v>65</v>
      </c>
      <c r="B65" s="52" t="s">
        <v>113</v>
      </c>
      <c r="C65" s="101">
        <f>'Anpassung 2014'!C61</f>
        <v>0</v>
      </c>
    </row>
    <row r="66" spans="1:5" s="38" customFormat="1" ht="22.8" x14ac:dyDescent="0.4">
      <c r="A66" s="115">
        <f>ROW()</f>
        <v>66</v>
      </c>
      <c r="B66" s="52" t="s">
        <v>114</v>
      </c>
      <c r="C66" s="101">
        <f>'Anpassung 2014'!C62</f>
        <v>0</v>
      </c>
      <c r="E66" s="37"/>
    </row>
    <row r="67" spans="1:5" ht="22.8" x14ac:dyDescent="0.4">
      <c r="A67" s="115">
        <f>ROW()</f>
        <v>67</v>
      </c>
      <c r="B67" s="52" t="s">
        <v>115</v>
      </c>
      <c r="C67" s="167"/>
    </row>
    <row r="68" spans="1:5" ht="23.4" thickBot="1" x14ac:dyDescent="0.45">
      <c r="A68" s="115">
        <f>ROW()</f>
        <v>68</v>
      </c>
      <c r="B68" s="52" t="s">
        <v>122</v>
      </c>
      <c r="C68" s="102">
        <f>'Anpassung 2014'!C64</f>
        <v>0</v>
      </c>
    </row>
    <row r="69" spans="1:5" ht="15.75" customHeight="1" x14ac:dyDescent="0.4">
      <c r="A69" s="44"/>
      <c r="B69" s="52"/>
      <c r="C69" s="92"/>
    </row>
    <row r="70" spans="1:5" ht="28.2" thickBot="1" x14ac:dyDescent="0.35">
      <c r="A70" s="49" t="s">
        <v>96</v>
      </c>
      <c r="C70" s="50"/>
    </row>
    <row r="71" spans="1:5" ht="22.8" x14ac:dyDescent="0.4">
      <c r="A71" s="115">
        <f>ROW()</f>
        <v>71</v>
      </c>
      <c r="B71" s="52" t="s">
        <v>62</v>
      </c>
      <c r="C71" s="104">
        <f>'Anpassung 2016'!C69</f>
        <v>0</v>
      </c>
    </row>
    <row r="72" spans="1:5" ht="22.8" x14ac:dyDescent="0.4">
      <c r="A72" s="115">
        <f>ROW()</f>
        <v>72</v>
      </c>
      <c r="B72" s="52" t="s">
        <v>63</v>
      </c>
      <c r="C72" s="105">
        <f>'Anpassung 2016'!C70</f>
        <v>0</v>
      </c>
    </row>
    <row r="73" spans="1:5" ht="22.8" x14ac:dyDescent="0.4">
      <c r="A73" s="115">
        <f>ROW()</f>
        <v>73</v>
      </c>
      <c r="B73" s="52" t="s">
        <v>64</v>
      </c>
      <c r="C73" s="105">
        <f>'Anpassung 2016'!C71</f>
        <v>0</v>
      </c>
    </row>
    <row r="74" spans="1:5" ht="22.8" x14ac:dyDescent="0.4">
      <c r="A74" s="115">
        <f>ROW()</f>
        <v>74</v>
      </c>
      <c r="B74" s="52" t="s">
        <v>65</v>
      </c>
      <c r="C74" s="103"/>
    </row>
    <row r="75" spans="1:5" ht="23.4" thickBot="1" x14ac:dyDescent="0.45">
      <c r="A75" s="115">
        <f>ROW()</f>
        <v>75</v>
      </c>
      <c r="B75" s="52" t="s">
        <v>120</v>
      </c>
      <c r="C75" s="106">
        <v>0</v>
      </c>
    </row>
    <row r="76" spans="1:5" ht="15" customHeight="1" x14ac:dyDescent="0.4">
      <c r="A76" s="44"/>
      <c r="B76" s="52"/>
      <c r="C76" s="59"/>
    </row>
    <row r="77" spans="1:5" ht="27" customHeight="1" thickBot="1" x14ac:dyDescent="0.45">
      <c r="A77" s="20" t="s">
        <v>110</v>
      </c>
      <c r="B77" s="20"/>
      <c r="C77" s="39"/>
    </row>
    <row r="78" spans="1:5" ht="22.8" x14ac:dyDescent="0.4">
      <c r="A78" s="115">
        <f>ROW()</f>
        <v>78</v>
      </c>
      <c r="B78" s="52" t="s">
        <v>51</v>
      </c>
      <c r="C78" s="34"/>
    </row>
    <row r="79" spans="1:5" ht="23.4" thickBot="1" x14ac:dyDescent="0.45">
      <c r="A79" s="115">
        <f>ROW()</f>
        <v>79</v>
      </c>
      <c r="B79" s="52" t="s">
        <v>111</v>
      </c>
      <c r="C79" s="35">
        <f>Erlösobergrenzen!H20</f>
        <v>0</v>
      </c>
    </row>
    <row r="80" spans="1:5" ht="15.6" x14ac:dyDescent="0.25">
      <c r="B80" s="22" t="s">
        <v>150</v>
      </c>
    </row>
    <row r="81" spans="1:5" ht="15" customHeight="1" x14ac:dyDescent="0.25">
      <c r="B81" s="22"/>
    </row>
    <row r="82" spans="1:5" ht="15.6" x14ac:dyDescent="0.25">
      <c r="B82" s="42" t="s">
        <v>48</v>
      </c>
    </row>
    <row r="83" spans="1:5" x14ac:dyDescent="0.25">
      <c r="A83" s="32"/>
      <c r="B83" s="15" t="s">
        <v>46</v>
      </c>
    </row>
    <row r="84" spans="1:5" x14ac:dyDescent="0.25">
      <c r="A84" s="33"/>
      <c r="B84" s="15" t="s">
        <v>47</v>
      </c>
    </row>
    <row r="85" spans="1:5" ht="32.1" customHeight="1" x14ac:dyDescent="0.25">
      <c r="B85" s="46" t="s">
        <v>61</v>
      </c>
      <c r="C85" s="46"/>
      <c r="D85" s="46"/>
      <c r="E85" s="46"/>
    </row>
    <row r="86" spans="1:5" x14ac:dyDescent="0.25">
      <c r="D86" s="62" t="str">
        <f>'Anpassung 2014'!D83</f>
        <v>11.09.2017/LRegB BW</v>
      </c>
    </row>
    <row r="87" spans="1:5" x14ac:dyDescent="0.25">
      <c r="B87" s="61" t="s">
        <v>54</v>
      </c>
      <c r="D87" s="62"/>
    </row>
  </sheetData>
  <mergeCells count="8">
    <mergeCell ref="C12:E12"/>
    <mergeCell ref="C11:E11"/>
    <mergeCell ref="A1:E1"/>
    <mergeCell ref="C6:E6"/>
    <mergeCell ref="C7:E7"/>
    <mergeCell ref="C8:E8"/>
    <mergeCell ref="C9:E9"/>
    <mergeCell ref="C10:E10"/>
  </mergeCells>
  <conditionalFormatting sqref="D19:D21 D25:D27 D29:D44">
    <cfRule type="expression" dxfId="1" priority="7">
      <formula>$C$11="Ja"</formula>
    </cfRule>
  </conditionalFormatting>
  <dataValidations count="1">
    <dataValidation type="whole" allowBlank="1" showInputMessage="1" showErrorMessage="1" errorTitle="Netzbetreibernummer ungültig!" error="Die Netzbetreibernummer ergibt sich aus dem Aktenzeichen der Festlegung der Erlösobergrenze, der letzte Zifferblock ist die Netzbetreibernummer; z.B. beim Aktenzeichen 1-4455.4-3/123 ist die Nummer 123, die Netzbetreibern." sqref="C7">
      <formula1>1</formula1>
      <formula2>250</formula2>
    </dataValidation>
  </dataValidations>
  <printOptions horizontalCentered="1"/>
  <pageMargins left="0.78740157480314965" right="0.78740157480314965" top="0.39370078740157483" bottom="0.39370078740157483" header="0.19685039370078741" footer="0.19685039370078741"/>
  <pageSetup paperSize="9" scale="40" orientation="portrait" r:id="rId1"/>
  <headerFooter alignWithMargins="0">
    <oddFooter>&amp;L&amp;P/&amp;N&amp;R&amp;A - &amp;F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87"/>
  <sheetViews>
    <sheetView tabSelected="1" zoomScale="60" zoomScaleNormal="60" zoomScaleSheetLayoutView="70" workbookViewId="0">
      <selection activeCell="F64" sqref="F64"/>
    </sheetView>
  </sheetViews>
  <sheetFormatPr baseColWidth="10" defaultColWidth="11.44140625" defaultRowHeight="15" outlineLevelRow="1" x14ac:dyDescent="0.25"/>
  <cols>
    <col min="1" max="1" width="5.6640625" style="15" customWidth="1"/>
    <col min="2" max="2" width="125.6640625" style="15" customWidth="1"/>
    <col min="3" max="3" width="35.6640625" style="3" customWidth="1"/>
    <col min="4" max="4" width="35.6640625" style="1" customWidth="1"/>
    <col min="5" max="5" width="10.6640625" style="26" customWidth="1"/>
    <col min="6" max="6" width="42" style="1" customWidth="1"/>
    <col min="7" max="7" width="45.44140625" style="1" bestFit="1" customWidth="1"/>
    <col min="8" max="8" width="12" style="1" bestFit="1" customWidth="1"/>
    <col min="9" max="16384" width="11.44140625" style="1"/>
  </cols>
  <sheetData>
    <row r="1" spans="1:5" ht="90" customHeight="1" x14ac:dyDescent="0.25">
      <c r="A1" s="187" t="s">
        <v>159</v>
      </c>
      <c r="B1" s="187"/>
      <c r="C1" s="187"/>
      <c r="D1" s="187"/>
      <c r="E1" s="187"/>
    </row>
    <row r="2" spans="1:5" ht="15" customHeight="1" x14ac:dyDescent="0.5">
      <c r="A2" s="57"/>
      <c r="B2" s="97"/>
      <c r="C2" s="97"/>
      <c r="D2" s="97"/>
      <c r="E2" s="97"/>
    </row>
    <row r="3" spans="1:5" ht="15" customHeight="1" x14ac:dyDescent="0.5">
      <c r="A3" s="57"/>
      <c r="B3" s="97"/>
      <c r="C3" s="97"/>
      <c r="D3" s="97"/>
      <c r="E3" s="97"/>
    </row>
    <row r="4" spans="1:5" ht="15" customHeight="1" x14ac:dyDescent="0.25"/>
    <row r="5" spans="1:5" ht="23.4" thickBot="1" x14ac:dyDescent="0.3">
      <c r="A5" s="20" t="s">
        <v>40</v>
      </c>
    </row>
    <row r="6" spans="1:5" ht="23.25" customHeight="1" x14ac:dyDescent="0.25">
      <c r="A6" s="115">
        <f>ROW()</f>
        <v>6</v>
      </c>
      <c r="B6" s="66" t="s">
        <v>41</v>
      </c>
      <c r="C6" s="188">
        <f>'Anpassung 2014'!C6:E6</f>
        <v>0</v>
      </c>
      <c r="D6" s="189"/>
      <c r="E6" s="190"/>
    </row>
    <row r="7" spans="1:5" ht="22.8" x14ac:dyDescent="0.4">
      <c r="A7" s="115">
        <f>ROW()</f>
        <v>7</v>
      </c>
      <c r="B7" s="52" t="s">
        <v>42</v>
      </c>
      <c r="C7" s="184">
        <f>'Anpassung 2014'!C7:E7</f>
        <v>0</v>
      </c>
      <c r="D7" s="185"/>
      <c r="E7" s="186"/>
    </row>
    <row r="8" spans="1:5" ht="22.8" x14ac:dyDescent="0.4">
      <c r="A8" s="115">
        <f>ROW()</f>
        <v>8</v>
      </c>
      <c r="B8" s="53" t="s">
        <v>43</v>
      </c>
      <c r="C8" s="184">
        <f>'Anpassung 2014'!C8:E8</f>
        <v>0</v>
      </c>
      <c r="D8" s="185"/>
      <c r="E8" s="186"/>
    </row>
    <row r="9" spans="1:5" ht="22.8" x14ac:dyDescent="0.4">
      <c r="A9" s="115">
        <f>ROW()</f>
        <v>9</v>
      </c>
      <c r="B9" s="53" t="s">
        <v>44</v>
      </c>
      <c r="C9" s="184">
        <f>'Anpassung 2014'!C9:E9</f>
        <v>0</v>
      </c>
      <c r="D9" s="185"/>
      <c r="E9" s="186"/>
    </row>
    <row r="10" spans="1:5" ht="22.8" x14ac:dyDescent="0.4">
      <c r="A10" s="115">
        <f>ROW()</f>
        <v>10</v>
      </c>
      <c r="B10" s="54" t="s">
        <v>53</v>
      </c>
      <c r="C10" s="184">
        <f>'Anpassung 2014'!C10:E10</f>
        <v>0</v>
      </c>
      <c r="D10" s="185"/>
      <c r="E10" s="186"/>
    </row>
    <row r="11" spans="1:5" ht="24.75" customHeight="1" x14ac:dyDescent="0.4">
      <c r="A11" s="115">
        <f>ROW()</f>
        <v>11</v>
      </c>
      <c r="B11" s="54" t="s">
        <v>49</v>
      </c>
      <c r="C11" s="191">
        <f>'Anpassung 2014'!C11:E11</f>
        <v>0</v>
      </c>
      <c r="D11" s="192"/>
      <c r="E11" s="193"/>
    </row>
    <row r="12" spans="1:5" ht="23.4" thickBot="1" x14ac:dyDescent="0.45">
      <c r="A12" s="115">
        <f>ROW()</f>
        <v>12</v>
      </c>
      <c r="B12" s="54" t="s">
        <v>129</v>
      </c>
      <c r="C12" s="181">
        <f>'Anpassung 2014'!C12:E12</f>
        <v>0</v>
      </c>
      <c r="D12" s="182"/>
      <c r="E12" s="183"/>
    </row>
    <row r="13" spans="1:5" ht="15" customHeight="1" x14ac:dyDescent="0.25"/>
    <row r="14" spans="1:5" s="38" customFormat="1" ht="23.4" thickBot="1" x14ac:dyDescent="0.45">
      <c r="A14" s="20" t="s">
        <v>45</v>
      </c>
      <c r="B14" s="36"/>
      <c r="C14" s="23" t="s">
        <v>102</v>
      </c>
      <c r="D14" s="24" t="s">
        <v>117</v>
      </c>
      <c r="E14" s="37"/>
    </row>
    <row r="15" spans="1:5" ht="23.4" thickBot="1" x14ac:dyDescent="0.45">
      <c r="A15" s="115">
        <f>ROW()</f>
        <v>15</v>
      </c>
      <c r="B15" s="52" t="s">
        <v>118</v>
      </c>
      <c r="C15" s="125">
        <v>112.68</v>
      </c>
      <c r="D15" s="85">
        <v>107.4</v>
      </c>
      <c r="E15" s="86">
        <f>IFERROR(D15/C15-1,"-")</f>
        <v>-4.6858359957401508E-2</v>
      </c>
    </row>
    <row r="16" spans="1:5" ht="15.6" x14ac:dyDescent="0.3">
      <c r="B16" s="22" t="s">
        <v>97</v>
      </c>
      <c r="C16" s="27"/>
      <c r="D16" s="27"/>
    </row>
    <row r="18" spans="1:6" ht="23.4" thickBot="1" x14ac:dyDescent="0.3">
      <c r="A18" s="20" t="s">
        <v>89</v>
      </c>
      <c r="C18" s="23" t="s">
        <v>102</v>
      </c>
      <c r="D18" s="24" t="s">
        <v>117</v>
      </c>
    </row>
    <row r="19" spans="1:6" ht="22.8" x14ac:dyDescent="0.4">
      <c r="A19" s="115">
        <f>ROW()</f>
        <v>19</v>
      </c>
      <c r="B19" s="55" t="s">
        <v>72</v>
      </c>
      <c r="C19" s="90">
        <f>'Anpassung 2014'!C19</f>
        <v>0</v>
      </c>
      <c r="D19" s="80"/>
      <c r="E19" s="81" t="str">
        <f>IFERROR(D19/C19-1,"-")</f>
        <v>-</v>
      </c>
      <c r="F19" s="28"/>
    </row>
    <row r="20" spans="1:6" ht="22.8" x14ac:dyDescent="0.4">
      <c r="A20" s="115">
        <f>ROW()</f>
        <v>20</v>
      </c>
      <c r="B20" s="55" t="s">
        <v>73</v>
      </c>
      <c r="C20" s="98">
        <f>'Anpassung 2014'!C20</f>
        <v>0</v>
      </c>
      <c r="D20" s="79"/>
      <c r="E20" s="82" t="str">
        <f t="shared" ref="E20:E44" si="0">IFERROR(D20/C20-1,"-")</f>
        <v>-</v>
      </c>
    </row>
    <row r="21" spans="1:6" ht="22.8" x14ac:dyDescent="0.4">
      <c r="A21" s="115">
        <f>ROW()</f>
        <v>21</v>
      </c>
      <c r="B21" s="55" t="s">
        <v>74</v>
      </c>
      <c r="C21" s="98">
        <f>'Anpassung 2014'!C21</f>
        <v>0</v>
      </c>
      <c r="D21" s="79"/>
      <c r="E21" s="82" t="str">
        <f t="shared" si="0"/>
        <v>-</v>
      </c>
    </row>
    <row r="22" spans="1:6" ht="22.8" x14ac:dyDescent="0.4">
      <c r="A22" s="115">
        <f>ROW()</f>
        <v>22</v>
      </c>
      <c r="B22" s="55" t="s">
        <v>75</v>
      </c>
      <c r="C22" s="98">
        <f>'Anpassung 2014'!C22</f>
        <v>0</v>
      </c>
      <c r="D22" s="79"/>
      <c r="E22" s="82" t="str">
        <f t="shared" si="0"/>
        <v>-</v>
      </c>
    </row>
    <row r="23" spans="1:6" ht="22.8" x14ac:dyDescent="0.4">
      <c r="A23" s="115">
        <f>ROW()</f>
        <v>23</v>
      </c>
      <c r="B23" s="55" t="s">
        <v>124</v>
      </c>
      <c r="C23" s="98">
        <f>'Anpassung 2014'!C23</f>
        <v>0</v>
      </c>
      <c r="D23" s="79"/>
      <c r="E23" s="82"/>
    </row>
    <row r="24" spans="1:6" ht="37.200000000000003" x14ac:dyDescent="0.4">
      <c r="A24" s="115">
        <f>ROW()</f>
        <v>24</v>
      </c>
      <c r="B24" s="162" t="s">
        <v>140</v>
      </c>
      <c r="C24" s="98">
        <v>0</v>
      </c>
      <c r="D24" s="79"/>
      <c r="E24" s="82"/>
    </row>
    <row r="25" spans="1:6" ht="22.8" x14ac:dyDescent="0.4">
      <c r="A25" s="115">
        <f>ROW()</f>
        <v>25</v>
      </c>
      <c r="B25" s="55" t="s">
        <v>76</v>
      </c>
      <c r="C25" s="98">
        <f>'Anpassung 2014'!C24</f>
        <v>0</v>
      </c>
      <c r="D25" s="79"/>
      <c r="E25" s="82" t="str">
        <f t="shared" si="0"/>
        <v>-</v>
      </c>
    </row>
    <row r="26" spans="1:6" ht="22.8" x14ac:dyDescent="0.4">
      <c r="A26" s="115">
        <f>ROW()</f>
        <v>26</v>
      </c>
      <c r="B26" s="60" t="s">
        <v>77</v>
      </c>
      <c r="C26" s="98">
        <f>'Anpassung 2014'!C25</f>
        <v>0</v>
      </c>
      <c r="D26" s="79"/>
      <c r="E26" s="82" t="str">
        <f t="shared" si="0"/>
        <v>-</v>
      </c>
    </row>
    <row r="27" spans="1:6" ht="22.8" x14ac:dyDescent="0.4">
      <c r="A27" s="115">
        <f>ROW()</f>
        <v>27</v>
      </c>
      <c r="B27" s="55" t="s">
        <v>78</v>
      </c>
      <c r="C27" s="98">
        <f>'Anpassung 2014'!C26</f>
        <v>0</v>
      </c>
      <c r="D27" s="79"/>
      <c r="E27" s="82" t="str">
        <f t="shared" si="0"/>
        <v>-</v>
      </c>
    </row>
    <row r="28" spans="1:6" ht="22.8" x14ac:dyDescent="0.4">
      <c r="A28" s="115">
        <f>ROW()</f>
        <v>28</v>
      </c>
      <c r="B28" s="55" t="s">
        <v>79</v>
      </c>
      <c r="C28" s="98">
        <f>'Anpassung 2014'!C27</f>
        <v>0</v>
      </c>
      <c r="D28" s="79"/>
      <c r="E28" s="82" t="str">
        <f t="shared" si="0"/>
        <v>-</v>
      </c>
    </row>
    <row r="29" spans="1:6" ht="22.8" outlineLevel="1" x14ac:dyDescent="0.4">
      <c r="A29" s="115">
        <f>ROW()</f>
        <v>29</v>
      </c>
      <c r="B29" s="55" t="s">
        <v>80</v>
      </c>
      <c r="C29" s="98">
        <f>'Anpassung 2014'!C28</f>
        <v>0</v>
      </c>
      <c r="D29" s="79"/>
      <c r="E29" s="82" t="str">
        <f t="shared" si="0"/>
        <v>-</v>
      </c>
    </row>
    <row r="30" spans="1:6" ht="22.8" outlineLevel="1" x14ac:dyDescent="0.4">
      <c r="A30" s="115">
        <f>ROW()</f>
        <v>30</v>
      </c>
      <c r="B30" s="55" t="s">
        <v>81</v>
      </c>
      <c r="C30" s="98">
        <f>'Anpassung 2014'!C29</f>
        <v>0</v>
      </c>
      <c r="D30" s="79"/>
      <c r="E30" s="82" t="str">
        <f t="shared" si="0"/>
        <v>-</v>
      </c>
    </row>
    <row r="31" spans="1:6" ht="22.8" x14ac:dyDescent="0.4">
      <c r="A31" s="115">
        <f>ROW()</f>
        <v>31</v>
      </c>
      <c r="B31" s="55" t="s">
        <v>137</v>
      </c>
      <c r="C31" s="98">
        <f>'Anpassung 2014'!C30</f>
        <v>0</v>
      </c>
      <c r="D31" s="79"/>
      <c r="E31" s="82" t="str">
        <f t="shared" si="0"/>
        <v>-</v>
      </c>
    </row>
    <row r="32" spans="1:6" ht="22.8" x14ac:dyDescent="0.4">
      <c r="A32" s="115">
        <f>ROW()</f>
        <v>32</v>
      </c>
      <c r="B32" s="55" t="s">
        <v>138</v>
      </c>
      <c r="C32" s="98">
        <f>'Anpassung 2014'!C31</f>
        <v>0</v>
      </c>
      <c r="D32" s="79"/>
      <c r="E32" s="82" t="str">
        <f t="shared" si="0"/>
        <v>-</v>
      </c>
      <c r="F32" s="28"/>
    </row>
    <row r="33" spans="1:5" ht="22.8" x14ac:dyDescent="0.4">
      <c r="A33" s="115">
        <f>ROW()</f>
        <v>33</v>
      </c>
      <c r="B33" s="55" t="s">
        <v>82</v>
      </c>
      <c r="C33" s="98">
        <f>'Anpassung 2014'!C32</f>
        <v>0</v>
      </c>
      <c r="D33" s="79"/>
      <c r="E33" s="82" t="str">
        <f t="shared" si="0"/>
        <v>-</v>
      </c>
    </row>
    <row r="34" spans="1:5" ht="22.8" x14ac:dyDescent="0.4">
      <c r="A34" s="115">
        <f>ROW()</f>
        <v>34</v>
      </c>
      <c r="B34" s="55" t="s">
        <v>83</v>
      </c>
      <c r="C34" s="98">
        <f>'Anpassung 2014'!C33</f>
        <v>0</v>
      </c>
      <c r="D34" s="79"/>
      <c r="E34" s="82" t="str">
        <f t="shared" si="0"/>
        <v>-</v>
      </c>
    </row>
    <row r="35" spans="1:5" ht="22.8" x14ac:dyDescent="0.4">
      <c r="A35" s="115">
        <f>ROW()</f>
        <v>35</v>
      </c>
      <c r="B35" s="55" t="s">
        <v>84</v>
      </c>
      <c r="C35" s="98">
        <f>'Anpassung 2014'!C34</f>
        <v>0</v>
      </c>
      <c r="D35" s="79"/>
      <c r="E35" s="82" t="str">
        <f t="shared" si="0"/>
        <v>-</v>
      </c>
    </row>
    <row r="36" spans="1:5" ht="22.8" outlineLevel="1" x14ac:dyDescent="0.4">
      <c r="A36" s="115">
        <f>ROW()</f>
        <v>36</v>
      </c>
      <c r="B36" s="55" t="s">
        <v>147</v>
      </c>
      <c r="C36" s="98">
        <v>0</v>
      </c>
      <c r="D36" s="79"/>
      <c r="E36" s="82" t="str">
        <f t="shared" si="0"/>
        <v>-</v>
      </c>
    </row>
    <row r="37" spans="1:5" ht="22.8" x14ac:dyDescent="0.4">
      <c r="A37" s="115">
        <f>ROW()</f>
        <v>37</v>
      </c>
      <c r="B37" s="55" t="s">
        <v>142</v>
      </c>
      <c r="C37" s="98">
        <f>'Anpassung 2014'!C36</f>
        <v>0</v>
      </c>
      <c r="D37" s="79"/>
      <c r="E37" s="82"/>
    </row>
    <row r="38" spans="1:5" ht="22.8" x14ac:dyDescent="0.4">
      <c r="A38" s="115">
        <f>ROW()</f>
        <v>38</v>
      </c>
      <c r="B38" s="60" t="s">
        <v>86</v>
      </c>
      <c r="C38" s="98">
        <f>'Anpassung 2014'!C37</f>
        <v>0</v>
      </c>
      <c r="D38" s="79"/>
      <c r="E38" s="82" t="str">
        <f t="shared" si="0"/>
        <v>-</v>
      </c>
    </row>
    <row r="39" spans="1:5" ht="22.8" outlineLevel="1" x14ac:dyDescent="0.4">
      <c r="A39" s="115">
        <f>ROW()</f>
        <v>39</v>
      </c>
      <c r="B39" s="55" t="s">
        <v>87</v>
      </c>
      <c r="C39" s="98">
        <f>'Anpassung 2014'!C38</f>
        <v>0</v>
      </c>
      <c r="D39" s="79"/>
      <c r="E39" s="82" t="str">
        <f t="shared" si="0"/>
        <v>-</v>
      </c>
    </row>
    <row r="40" spans="1:5" ht="22.8" outlineLevel="1" x14ac:dyDescent="0.4">
      <c r="A40" s="115">
        <f>ROW()</f>
        <v>40</v>
      </c>
      <c r="B40" s="55" t="s">
        <v>141</v>
      </c>
      <c r="C40" s="98">
        <v>0</v>
      </c>
      <c r="D40" s="163"/>
      <c r="E40" s="164"/>
    </row>
    <row r="41" spans="1:5" ht="22.8" outlineLevel="1" x14ac:dyDescent="0.4">
      <c r="A41" s="115">
        <f>ROW()</f>
        <v>41</v>
      </c>
      <c r="B41" s="55" t="s">
        <v>148</v>
      </c>
      <c r="C41" s="166">
        <v>0</v>
      </c>
      <c r="D41" s="163"/>
      <c r="E41" s="164"/>
    </row>
    <row r="42" spans="1:5" ht="22.8" outlineLevel="1" x14ac:dyDescent="0.4">
      <c r="A42" s="115">
        <f>ROW()</f>
        <v>42</v>
      </c>
      <c r="B42" s="55" t="s">
        <v>149</v>
      </c>
      <c r="C42" s="166">
        <v>0</v>
      </c>
      <c r="D42" s="163"/>
      <c r="E42" s="164"/>
    </row>
    <row r="43" spans="1:5" ht="37.799999999999997" x14ac:dyDescent="0.4">
      <c r="A43" s="115">
        <f>ROW()</f>
        <v>43</v>
      </c>
      <c r="B43" s="162" t="s">
        <v>139</v>
      </c>
      <c r="C43" s="98">
        <f>'Anpassung 2014'!C39</f>
        <v>0</v>
      </c>
      <c r="D43" s="79"/>
      <c r="E43" s="82" t="str">
        <f t="shared" si="0"/>
        <v>-</v>
      </c>
    </row>
    <row r="44" spans="1:5" ht="23.4" outlineLevel="1" thickBot="1" x14ac:dyDescent="0.45">
      <c r="A44" s="115">
        <f>ROW()</f>
        <v>44</v>
      </c>
      <c r="B44" s="55" t="s">
        <v>88</v>
      </c>
      <c r="C44" s="119">
        <f>'Anpassung 2014'!C40</f>
        <v>0</v>
      </c>
      <c r="D44" s="120"/>
      <c r="E44" s="95" t="str">
        <f t="shared" si="0"/>
        <v>-</v>
      </c>
    </row>
    <row r="45" spans="1:5" s="4" customFormat="1" ht="15.75" customHeight="1" x14ac:dyDescent="0.4">
      <c r="A45" s="19"/>
      <c r="B45" s="41" t="s">
        <v>52</v>
      </c>
      <c r="C45" s="40"/>
      <c r="D45" s="40"/>
      <c r="E45" s="29"/>
    </row>
    <row r="47" spans="1:5" ht="23.4" thickBot="1" x14ac:dyDescent="0.3">
      <c r="A47" s="49" t="s">
        <v>55</v>
      </c>
      <c r="B47" s="36"/>
      <c r="C47" s="23" t="s">
        <v>102</v>
      </c>
      <c r="D47" s="24" t="s">
        <v>117</v>
      </c>
    </row>
    <row r="48" spans="1:5" ht="22.8" x14ac:dyDescent="0.4">
      <c r="A48" s="115">
        <f>ROW()</f>
        <v>48</v>
      </c>
      <c r="B48" s="56" t="s">
        <v>0</v>
      </c>
      <c r="C48" s="116">
        <f>'Anpassung 2014'!C44</f>
        <v>0</v>
      </c>
      <c r="D48" s="91">
        <f>IF(C11="Ja",C48-C22+D22-C23+D23-C28+D28,SUM(D19:D43))</f>
        <v>0</v>
      </c>
      <c r="E48" s="81" t="str">
        <f t="shared" ref="E48:E49" si="1">IFERROR(D48/C48-1,"-")</f>
        <v>-</v>
      </c>
    </row>
    <row r="49" spans="1:7" ht="22.8" x14ac:dyDescent="0.4">
      <c r="A49" s="115">
        <f>ROW()</f>
        <v>49</v>
      </c>
      <c r="B49" s="52" t="s">
        <v>1</v>
      </c>
      <c r="C49" s="117">
        <f>'Anpassung 2014'!C45</f>
        <v>0</v>
      </c>
      <c r="D49" s="89">
        <f>IF(C12="Ja",C49-C43*C54,C49)</f>
        <v>0</v>
      </c>
      <c r="E49" s="82" t="str">
        <f t="shared" si="1"/>
        <v>-</v>
      </c>
    </row>
    <row r="50" spans="1:7" ht="23.4" thickBot="1" x14ac:dyDescent="0.45">
      <c r="A50" s="115">
        <f>ROW()</f>
        <v>50</v>
      </c>
      <c r="B50" s="56" t="s">
        <v>2</v>
      </c>
      <c r="C50" s="118">
        <f>'Anpassung 2014'!C46</f>
        <v>0</v>
      </c>
      <c r="D50" s="96">
        <f>IF(C12="Ja",C50-C43*(1-C54),C50)</f>
        <v>0</v>
      </c>
      <c r="E50" s="84" t="str">
        <f>IFERROR(D50/C50-1,"-")</f>
        <v>-</v>
      </c>
    </row>
    <row r="51" spans="1:7" ht="23.4" outlineLevel="1" thickBot="1" x14ac:dyDescent="0.45">
      <c r="A51" s="115">
        <f>ROW()</f>
        <v>51</v>
      </c>
      <c r="B51" s="56" t="s">
        <v>57</v>
      </c>
      <c r="C51" s="93">
        <f>'Anpassung 2014'!C47</f>
        <v>0</v>
      </c>
      <c r="D51" s="94"/>
      <c r="E51" s="95" t="str">
        <f>IFERROR(D51/C51-1,"-")</f>
        <v>-</v>
      </c>
    </row>
    <row r="52" spans="1:7" ht="15" customHeight="1" x14ac:dyDescent="0.4">
      <c r="A52" s="44"/>
      <c r="C52" s="39"/>
    </row>
    <row r="53" spans="1:7" ht="23.4" thickBot="1" x14ac:dyDescent="0.45">
      <c r="A53" s="49" t="s">
        <v>130</v>
      </c>
      <c r="B53" s="22"/>
      <c r="C53" s="39"/>
    </row>
    <row r="54" spans="1:7" ht="23.4" thickBot="1" x14ac:dyDescent="0.45">
      <c r="A54" s="115">
        <f>ROW()</f>
        <v>54</v>
      </c>
      <c r="B54" s="52" t="s">
        <v>131</v>
      </c>
      <c r="C54" s="124">
        <f>'Anpassung 2014'!C50</f>
        <v>0</v>
      </c>
    </row>
    <row r="55" spans="1:7" ht="15.75" customHeight="1" x14ac:dyDescent="0.4">
      <c r="A55" s="44"/>
      <c r="B55" s="52"/>
      <c r="C55" s="59"/>
    </row>
    <row r="56" spans="1:7" s="45" customFormat="1" ht="27" customHeight="1" thickBot="1" x14ac:dyDescent="0.45">
      <c r="A56" s="49" t="s">
        <v>90</v>
      </c>
      <c r="B56" s="58"/>
      <c r="C56" s="58"/>
      <c r="D56" s="46"/>
      <c r="E56" s="46"/>
    </row>
    <row r="57" spans="1:7" s="2" customFormat="1" ht="22.8" x14ac:dyDescent="0.4">
      <c r="A57" s="115">
        <f>ROW()</f>
        <v>57</v>
      </c>
      <c r="B57" s="52" t="s">
        <v>94</v>
      </c>
      <c r="C57" s="100">
        <f>'Anpassung 2014'!C53</f>
        <v>0</v>
      </c>
      <c r="D57" s="43"/>
      <c r="E57" s="43"/>
    </row>
    <row r="58" spans="1:7" ht="22.8" x14ac:dyDescent="0.4">
      <c r="A58" s="115">
        <f>ROW()</f>
        <v>58</v>
      </c>
      <c r="B58" s="52" t="s">
        <v>93</v>
      </c>
      <c r="C58" s="101">
        <f>'Anpassung 2014'!C54</f>
        <v>0</v>
      </c>
    </row>
    <row r="59" spans="1:7" s="38" customFormat="1" ht="22.8" x14ac:dyDescent="0.4">
      <c r="A59" s="115">
        <f>ROW()</f>
        <v>59</v>
      </c>
      <c r="B59" s="52" t="s">
        <v>92</v>
      </c>
      <c r="C59" s="101">
        <f>'Anpassung 2014'!C55</f>
        <v>0</v>
      </c>
      <c r="E59" s="37"/>
      <c r="F59" s="170" t="s">
        <v>153</v>
      </c>
    </row>
    <row r="60" spans="1:7" ht="23.4" thickBot="1" x14ac:dyDescent="0.45">
      <c r="A60" s="115">
        <f>ROW()</f>
        <v>60</v>
      </c>
      <c r="B60" s="52" t="s">
        <v>91</v>
      </c>
      <c r="C60" s="101">
        <f>'Anpassung 2014'!C56</f>
        <v>0</v>
      </c>
      <c r="F60" s="26" t="s">
        <v>154</v>
      </c>
      <c r="G60" s="1" t="s">
        <v>160</v>
      </c>
    </row>
    <row r="61" spans="1:7" ht="23.4" thickBot="1" x14ac:dyDescent="0.45">
      <c r="A61" s="115">
        <f>ROW()</f>
        <v>61</v>
      </c>
      <c r="B61" s="52" t="s">
        <v>119</v>
      </c>
      <c r="C61" s="102">
        <f>SUM(F61:G61)</f>
        <v>0</v>
      </c>
      <c r="F61" s="168"/>
      <c r="G61" s="169"/>
    </row>
    <row r="62" spans="1:7" ht="15.6" x14ac:dyDescent="0.3">
      <c r="A62" s="44"/>
      <c r="B62" s="19"/>
      <c r="C62" s="51"/>
    </row>
    <row r="63" spans="1:7" s="45" customFormat="1" ht="27" customHeight="1" thickBot="1" x14ac:dyDescent="0.45">
      <c r="A63" s="49" t="s">
        <v>123</v>
      </c>
      <c r="B63" s="58"/>
      <c r="C63" s="58"/>
      <c r="D63" s="46"/>
      <c r="E63" s="46"/>
    </row>
    <row r="64" spans="1:7" s="2" customFormat="1" ht="22.8" x14ac:dyDescent="0.4">
      <c r="A64" s="115">
        <f>ROW()</f>
        <v>64</v>
      </c>
      <c r="B64" s="52" t="s">
        <v>112</v>
      </c>
      <c r="C64" s="100">
        <f>'Anpassung 2014'!C60</f>
        <v>0</v>
      </c>
      <c r="D64" s="43"/>
      <c r="E64" s="43"/>
    </row>
    <row r="65" spans="1:5" ht="22.8" x14ac:dyDescent="0.4">
      <c r="A65" s="115">
        <f>ROW()</f>
        <v>65</v>
      </c>
      <c r="B65" s="52" t="s">
        <v>113</v>
      </c>
      <c r="C65" s="101">
        <f>'Anpassung 2014'!C61</f>
        <v>0</v>
      </c>
    </row>
    <row r="66" spans="1:5" s="38" customFormat="1" ht="22.8" x14ac:dyDescent="0.4">
      <c r="A66" s="115">
        <f>ROW()</f>
        <v>66</v>
      </c>
      <c r="B66" s="52" t="s">
        <v>114</v>
      </c>
      <c r="C66" s="101">
        <f>'Anpassung 2014'!C62</f>
        <v>0</v>
      </c>
      <c r="E66" s="37"/>
    </row>
    <row r="67" spans="1:5" ht="22.8" x14ac:dyDescent="0.4">
      <c r="A67" s="115">
        <f>ROW()</f>
        <v>67</v>
      </c>
      <c r="B67" s="52" t="s">
        <v>115</v>
      </c>
      <c r="C67" s="101">
        <f>'Anpassung 2014'!C63</f>
        <v>0</v>
      </c>
    </row>
    <row r="68" spans="1:5" ht="23.4" thickBot="1" x14ac:dyDescent="0.45">
      <c r="A68" s="115">
        <f>ROW()</f>
        <v>68</v>
      </c>
      <c r="B68" s="52" t="s">
        <v>122</v>
      </c>
      <c r="C68" s="102">
        <f>'Anpassung 2014'!C64</f>
        <v>0</v>
      </c>
    </row>
    <row r="69" spans="1:5" ht="15.75" customHeight="1" x14ac:dyDescent="0.4">
      <c r="A69" s="44"/>
      <c r="B69" s="52"/>
      <c r="C69" s="92"/>
    </row>
    <row r="70" spans="1:5" ht="28.2" thickBot="1" x14ac:dyDescent="0.35">
      <c r="A70" s="49" t="s">
        <v>96</v>
      </c>
      <c r="C70" s="50"/>
    </row>
    <row r="71" spans="1:5" ht="22.8" x14ac:dyDescent="0.4">
      <c r="A71" s="115">
        <f>ROW()</f>
        <v>71</v>
      </c>
      <c r="B71" s="52" t="s">
        <v>62</v>
      </c>
      <c r="C71" s="104">
        <f>'Anpassung 2017'!C71</f>
        <v>0</v>
      </c>
    </row>
    <row r="72" spans="1:5" ht="22.8" x14ac:dyDescent="0.4">
      <c r="A72" s="115">
        <f>ROW()</f>
        <v>72</v>
      </c>
      <c r="B72" s="52" t="s">
        <v>63</v>
      </c>
      <c r="C72" s="105">
        <f>'Anpassung 2017'!C72</f>
        <v>0</v>
      </c>
    </row>
    <row r="73" spans="1:5" ht="22.8" x14ac:dyDescent="0.4">
      <c r="A73" s="115">
        <f>ROW()</f>
        <v>73</v>
      </c>
      <c r="B73" s="52" t="s">
        <v>64</v>
      </c>
      <c r="C73" s="105">
        <f>'Anpassung 2017'!C73</f>
        <v>0</v>
      </c>
    </row>
    <row r="74" spans="1:5" ht="22.8" x14ac:dyDescent="0.4">
      <c r="A74" s="115">
        <f>ROW()</f>
        <v>74</v>
      </c>
      <c r="B74" s="52" t="s">
        <v>65</v>
      </c>
      <c r="C74" s="105">
        <f>'Anpassung 2017'!C74</f>
        <v>0</v>
      </c>
    </row>
    <row r="75" spans="1:5" ht="23.4" thickBot="1" x14ac:dyDescent="0.45">
      <c r="A75" s="115">
        <f>ROW()</f>
        <v>75</v>
      </c>
      <c r="B75" s="52" t="s">
        <v>120</v>
      </c>
      <c r="C75" s="107"/>
    </row>
    <row r="76" spans="1:5" ht="15" customHeight="1" x14ac:dyDescent="0.4">
      <c r="A76" s="44"/>
      <c r="B76" s="52"/>
      <c r="C76" s="59"/>
    </row>
    <row r="77" spans="1:5" ht="27" customHeight="1" thickBot="1" x14ac:dyDescent="0.45">
      <c r="A77" s="20" t="s">
        <v>121</v>
      </c>
      <c r="B77" s="20"/>
      <c r="C77" s="39"/>
    </row>
    <row r="78" spans="1:5" ht="22.8" x14ac:dyDescent="0.4">
      <c r="A78" s="115">
        <f>ROW()</f>
        <v>78</v>
      </c>
      <c r="B78" s="52" t="s">
        <v>51</v>
      </c>
      <c r="C78" s="34"/>
    </row>
    <row r="79" spans="1:5" ht="23.4" thickBot="1" x14ac:dyDescent="0.45">
      <c r="A79" s="115">
        <f>ROW()</f>
        <v>79</v>
      </c>
      <c r="B79" s="52" t="s">
        <v>111</v>
      </c>
      <c r="C79" s="35">
        <f>Erlösobergrenzen!I20</f>
        <v>0</v>
      </c>
    </row>
    <row r="80" spans="1:5" ht="15.6" x14ac:dyDescent="0.25">
      <c r="B80" s="22" t="s">
        <v>151</v>
      </c>
    </row>
    <row r="81" spans="1:5" ht="15" customHeight="1" x14ac:dyDescent="0.25">
      <c r="B81" s="22"/>
    </row>
    <row r="82" spans="1:5" ht="15.6" x14ac:dyDescent="0.25">
      <c r="B82" s="42" t="s">
        <v>48</v>
      </c>
    </row>
    <row r="83" spans="1:5" x14ac:dyDescent="0.25">
      <c r="A83" s="32"/>
      <c r="B83" s="15" t="s">
        <v>46</v>
      </c>
    </row>
    <row r="84" spans="1:5" x14ac:dyDescent="0.25">
      <c r="A84" s="33"/>
      <c r="B84" s="15" t="s">
        <v>47</v>
      </c>
    </row>
    <row r="85" spans="1:5" ht="32.1" customHeight="1" x14ac:dyDescent="0.25">
      <c r="B85" s="46" t="s">
        <v>61</v>
      </c>
      <c r="C85" s="46"/>
      <c r="D85" s="46"/>
      <c r="E85" s="46"/>
    </row>
    <row r="87" spans="1:5" x14ac:dyDescent="0.25">
      <c r="B87" s="61" t="s">
        <v>54</v>
      </c>
      <c r="D87" s="62" t="str">
        <f>'Anpassung 2014'!D83</f>
        <v>11.09.2017/LRegB BW</v>
      </c>
    </row>
  </sheetData>
  <mergeCells count="8">
    <mergeCell ref="C12:E12"/>
    <mergeCell ref="C11:E11"/>
    <mergeCell ref="A1:E1"/>
    <mergeCell ref="C6:E6"/>
    <mergeCell ref="C7:E7"/>
    <mergeCell ref="C8:E8"/>
    <mergeCell ref="C9:E9"/>
    <mergeCell ref="C10:E10"/>
  </mergeCells>
  <conditionalFormatting sqref="D19:D21 D25:D27 D29:D44">
    <cfRule type="expression" dxfId="0" priority="6">
      <formula>$C$11="Ja"</formula>
    </cfRule>
  </conditionalFormatting>
  <dataValidations disablePrompts="1" count="1">
    <dataValidation type="whole" allowBlank="1" showInputMessage="1" showErrorMessage="1" errorTitle="Netzbetreibernummer ungültig!" error="Die Netzbetreibernummer ergibt sich aus dem Aktenzeichen der Festlegung der Erlösobergrenze, der letzte Zifferblock ist die Netzbetreibernummer; z.B. beim Aktenzeichen 1-4455.4-3/123 ist die Nummer 123, die Netzbetreibern." sqref="C7">
      <formula1>1</formula1>
      <formula2>250</formula2>
    </dataValidation>
  </dataValidations>
  <printOptions horizontalCentered="1"/>
  <pageMargins left="0.78740157480314965" right="0.78740157480314965" top="0.39370078740157483" bottom="0.39370078740157483" header="0.19685039370078741" footer="0.19685039370078741"/>
  <pageSetup paperSize="9" scale="28" orientation="portrait" r:id="rId1"/>
  <headerFooter alignWithMargins="0">
    <oddFooter>&amp;L&amp;P/&amp;N&amp;R&amp;A - &amp;F</oddFooter>
  </headerFooter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U31"/>
  <sheetViews>
    <sheetView zoomScale="70" zoomScaleNormal="70" workbookViewId="0">
      <selection activeCell="C1" sqref="C1"/>
    </sheetView>
  </sheetViews>
  <sheetFormatPr baseColWidth="10" defaultColWidth="8.6640625" defaultRowHeight="15" x14ac:dyDescent="0.25"/>
  <cols>
    <col min="1" max="1" width="2.6640625" style="8" customWidth="1"/>
    <col min="2" max="2" width="6.6640625" style="7" customWidth="1"/>
    <col min="3" max="3" width="75.6640625" style="8" customWidth="1"/>
    <col min="4" max="4" width="19.6640625" style="69" customWidth="1"/>
    <col min="5" max="9" width="30.6640625" style="8" customWidth="1"/>
    <col min="10" max="10" width="2.6640625" style="8" customWidth="1"/>
    <col min="11" max="11" width="11.44140625" style="8" customWidth="1"/>
    <col min="12" max="12" width="18.5546875" style="8" bestFit="1" customWidth="1"/>
    <col min="13" max="253" width="11.44140625" style="8" customWidth="1"/>
    <col min="254" max="254" width="2.6640625" style="8" customWidth="1"/>
    <col min="255" max="255" width="8.6640625" style="8" customWidth="1"/>
  </cols>
  <sheetData>
    <row r="1" spans="1:255" ht="30" x14ac:dyDescent="0.25">
      <c r="A1" s="5" t="str">
        <f>CONCATENATE("Anpassung der Erlösobergrenze der ",'Anpassung 2014'!C6)</f>
        <v xml:space="preserve">Anpassung der Erlösobergrenze der </v>
      </c>
      <c r="B1" s="6"/>
      <c r="C1" s="6"/>
      <c r="D1" s="6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x14ac:dyDescent="0.25">
      <c r="A2" s="7"/>
    </row>
    <row r="3" spans="1:255" ht="15.6" x14ac:dyDescent="0.25">
      <c r="A3" s="9" t="s">
        <v>3</v>
      </c>
    </row>
    <row r="4" spans="1:255" ht="36" x14ac:dyDescent="0.25">
      <c r="A4" s="10" t="s">
        <v>66</v>
      </c>
      <c r="B4" s="11"/>
      <c r="C4" s="11"/>
      <c r="D4" s="7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15.6" thickBot="1" x14ac:dyDescent="0.3"/>
    <row r="6" spans="1:255" ht="23.4" thickBot="1" x14ac:dyDescent="0.3">
      <c r="A6" s="194" t="s">
        <v>4</v>
      </c>
      <c r="B6" s="194"/>
      <c r="E6" s="126">
        <v>2014</v>
      </c>
      <c r="F6" s="134">
        <v>2015</v>
      </c>
      <c r="G6" s="134">
        <v>2016</v>
      </c>
      <c r="H6" s="134">
        <v>2017</v>
      </c>
      <c r="I6" s="153">
        <v>2018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22.8" x14ac:dyDescent="0.25">
      <c r="A7" s="15" t="s">
        <v>35</v>
      </c>
      <c r="B7" s="15"/>
      <c r="C7" s="13" t="s">
        <v>5</v>
      </c>
      <c r="D7" s="71" t="s">
        <v>6</v>
      </c>
      <c r="E7" s="127">
        <f>'Anpassung 2014'!D44</f>
        <v>0</v>
      </c>
      <c r="F7" s="135">
        <f>'Anpassung 2015'!D45</f>
        <v>0</v>
      </c>
      <c r="G7" s="135">
        <f>'Anpassung 2016'!D46</f>
        <v>0</v>
      </c>
      <c r="H7" s="135">
        <f>'Anpassung 2017'!D48</f>
        <v>0</v>
      </c>
      <c r="I7" s="154">
        <f>'Anpassung 2018'!D48</f>
        <v>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22.8" x14ac:dyDescent="0.25">
      <c r="A8" s="15" t="s">
        <v>34</v>
      </c>
      <c r="B8" s="15"/>
      <c r="C8" s="13" t="s">
        <v>95</v>
      </c>
      <c r="D8" s="71" t="s">
        <v>7</v>
      </c>
      <c r="E8" s="128">
        <f>'Anpassung 2014'!D45</f>
        <v>0</v>
      </c>
      <c r="F8" s="136">
        <f>'Anpassung 2015'!D46</f>
        <v>0</v>
      </c>
      <c r="G8" s="136">
        <f>'Anpassung 2016'!D47</f>
        <v>0</v>
      </c>
      <c r="H8" s="136">
        <f>'Anpassung 2017'!D49</f>
        <v>0</v>
      </c>
      <c r="I8" s="155">
        <f>'Anpassung 2018'!D49</f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22.8" x14ac:dyDescent="0.25">
      <c r="A9" s="15" t="s">
        <v>33</v>
      </c>
      <c r="B9" s="15"/>
      <c r="C9" s="13" t="s">
        <v>38</v>
      </c>
      <c r="D9" s="71" t="s">
        <v>8</v>
      </c>
      <c r="E9" s="128">
        <f>'Anpassung 2014'!D46</f>
        <v>0</v>
      </c>
      <c r="F9" s="136">
        <f>'Anpassung 2015'!D47</f>
        <v>0</v>
      </c>
      <c r="G9" s="136">
        <f>'Anpassung 2016'!D48</f>
        <v>0</v>
      </c>
      <c r="H9" s="136">
        <f>'Anpassung 2017'!D50</f>
        <v>0</v>
      </c>
      <c r="I9" s="155">
        <f>'Anpassung 2018'!D50</f>
        <v>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22.8" x14ac:dyDescent="0.25">
      <c r="A10" s="63" t="s">
        <v>56</v>
      </c>
      <c r="B10" s="63"/>
      <c r="C10" s="15" t="s">
        <v>57</v>
      </c>
      <c r="D10" s="71" t="s">
        <v>58</v>
      </c>
      <c r="E10" s="128">
        <f>'Anpassung 2014'!D47</f>
        <v>0</v>
      </c>
      <c r="F10" s="136">
        <f>'Anpassung 2015'!D48</f>
        <v>0</v>
      </c>
      <c r="G10" s="136">
        <f>'Anpassung 2016'!D49</f>
        <v>0</v>
      </c>
      <c r="H10" s="136">
        <f>'Anpassung 2017'!D51</f>
        <v>0</v>
      </c>
      <c r="I10" s="155">
        <f>'Anpassung 2018'!D51</f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22.8" x14ac:dyDescent="0.25">
      <c r="A11" s="63" t="s">
        <v>59</v>
      </c>
      <c r="B11" s="63"/>
      <c r="C11" s="15" t="s">
        <v>60</v>
      </c>
      <c r="D11" s="71" t="s">
        <v>58</v>
      </c>
      <c r="E11" s="128">
        <f>'Anpassung 2014'!C47</f>
        <v>0</v>
      </c>
      <c r="F11" s="136">
        <f>'Anpassung 2015'!C48</f>
        <v>0</v>
      </c>
      <c r="G11" s="136">
        <f>'Anpassung 2016'!C49</f>
        <v>0</v>
      </c>
      <c r="H11" s="136">
        <f>'Anpassung 2016'!C49</f>
        <v>0</v>
      </c>
      <c r="I11" s="155">
        <f>'Anpassung 2018'!C51</f>
        <v>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22.8" x14ac:dyDescent="0.25">
      <c r="A12" s="15" t="s">
        <v>32</v>
      </c>
      <c r="B12" s="15"/>
      <c r="C12" s="13" t="s">
        <v>9</v>
      </c>
      <c r="D12" s="71" t="s">
        <v>10</v>
      </c>
      <c r="E12" s="129">
        <f>1/5</f>
        <v>0.2</v>
      </c>
      <c r="F12" s="137">
        <f>2/5</f>
        <v>0.4</v>
      </c>
      <c r="G12" s="137">
        <f>3/5</f>
        <v>0.6</v>
      </c>
      <c r="H12" s="137">
        <f>4/5</f>
        <v>0.8</v>
      </c>
      <c r="I12" s="156">
        <f>5/5</f>
        <v>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22.8" x14ac:dyDescent="0.25">
      <c r="A13" s="15" t="s">
        <v>37</v>
      </c>
      <c r="B13" s="15"/>
      <c r="C13" s="13" t="s">
        <v>11</v>
      </c>
      <c r="D13" s="71" t="s">
        <v>12</v>
      </c>
      <c r="E13" s="130">
        <f>'Anpassung 2014'!D15</f>
        <v>104.1</v>
      </c>
      <c r="F13" s="138">
        <f>'Anpassung 2015'!D15</f>
        <v>105.7</v>
      </c>
      <c r="G13" s="138">
        <f>'Anpassung 2016'!D15</f>
        <v>106.6</v>
      </c>
      <c r="H13" s="138">
        <f>'Anpassung 2017'!D15</f>
        <v>106.9</v>
      </c>
      <c r="I13" s="157">
        <f>'Anpassung 2018'!D15</f>
        <v>107.4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22.8" x14ac:dyDescent="0.25">
      <c r="A14" s="15" t="s">
        <v>31</v>
      </c>
      <c r="B14" s="15"/>
      <c r="C14" s="13" t="s">
        <v>13</v>
      </c>
      <c r="D14" s="71" t="s">
        <v>12</v>
      </c>
      <c r="E14" s="130">
        <v>102.1</v>
      </c>
      <c r="F14" s="138">
        <v>102.1</v>
      </c>
      <c r="G14" s="138">
        <v>102.1</v>
      </c>
      <c r="H14" s="138">
        <v>102.1</v>
      </c>
      <c r="I14" s="157">
        <v>102.1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22.8" x14ac:dyDescent="0.25">
      <c r="A15" s="15" t="s">
        <v>30</v>
      </c>
      <c r="B15" s="15"/>
      <c r="C15" s="13" t="s">
        <v>39</v>
      </c>
      <c r="D15" s="71" t="s">
        <v>14</v>
      </c>
      <c r="E15" s="131">
        <f>1.015-1</f>
        <v>1.4999999999999902E-2</v>
      </c>
      <c r="F15" s="139">
        <f>1.015*1.015-1</f>
        <v>3.0224999999999724E-2</v>
      </c>
      <c r="G15" s="139">
        <f>1.015*1.015*1.015-1</f>
        <v>4.5678374999999605E-2</v>
      </c>
      <c r="H15" s="139">
        <f>1.015*1.015*1.015*1.015-1</f>
        <v>6.136355062499943E-2</v>
      </c>
      <c r="I15" s="158">
        <f>1.015*1.015*1.015*1.015*1.015-1</f>
        <v>7.7284003884374286E-2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22.8" x14ac:dyDescent="0.25">
      <c r="A16" s="15" t="s">
        <v>29</v>
      </c>
      <c r="B16" s="15"/>
      <c r="C16" s="15" t="s">
        <v>15</v>
      </c>
      <c r="D16" s="71" t="s">
        <v>16</v>
      </c>
      <c r="E16" s="132">
        <f>IF('Anpassung 2014'!C67&lt;1,1,'Anpassung 2014'!C67)</f>
        <v>1</v>
      </c>
      <c r="F16" s="140">
        <f>IF('Anpassung 2015'!C69&lt;1,1,'Anpassung 2015'!C69)</f>
        <v>1</v>
      </c>
      <c r="G16" s="140">
        <f>IF('Anpassung 2016'!C71&lt;1,1,'Anpassung 2016'!C71)</f>
        <v>1</v>
      </c>
      <c r="H16" s="140">
        <f>IF('Anpassung 2017'!C74&lt;1,1,'Anpassung 2017'!C74)</f>
        <v>1</v>
      </c>
      <c r="I16" s="159">
        <f>IF('Anpassung 2018'!C75&lt;1,1,'Anpassung 2018'!C75)</f>
        <v>1</v>
      </c>
    </row>
    <row r="17" spans="1:255" ht="22.8" x14ac:dyDescent="0.25">
      <c r="A17" s="15" t="s">
        <v>28</v>
      </c>
      <c r="B17" s="15"/>
      <c r="C17" s="15" t="s">
        <v>17</v>
      </c>
      <c r="D17" s="71" t="s">
        <v>18</v>
      </c>
      <c r="E17" s="130">
        <f>'Anpassung 2014'!C60</f>
        <v>0</v>
      </c>
      <c r="F17" s="138">
        <f>'Anpassung 2015'!C62</f>
        <v>0</v>
      </c>
      <c r="G17" s="138">
        <f>'Anpassung 2016'!C64</f>
        <v>0</v>
      </c>
      <c r="H17" s="138">
        <f>'Anpassung 2017'!C67</f>
        <v>0</v>
      </c>
      <c r="I17" s="157">
        <f>'Anpassung 2018'!C68</f>
        <v>0</v>
      </c>
    </row>
    <row r="18" spans="1:255" ht="23.4" thickBot="1" x14ac:dyDescent="0.3">
      <c r="A18" s="15" t="s">
        <v>67</v>
      </c>
      <c r="B18" s="15"/>
      <c r="C18" s="15" t="s">
        <v>68</v>
      </c>
      <c r="D18" s="71" t="s">
        <v>69</v>
      </c>
      <c r="E18" s="133">
        <f>'Anpassung 2014'!C53</f>
        <v>0</v>
      </c>
      <c r="F18" s="141">
        <f>'Anpassung 2015'!C55</f>
        <v>0</v>
      </c>
      <c r="G18" s="141">
        <f>'Anpassung 2016'!C57</f>
        <v>0</v>
      </c>
      <c r="H18" s="141">
        <f>'Anpassung 2017'!C60</f>
        <v>0</v>
      </c>
      <c r="I18" s="160">
        <f>'Anpassung 2018'!C61</f>
        <v>0</v>
      </c>
    </row>
    <row r="19" spans="1:255" ht="15.6" thickBot="1" x14ac:dyDescent="0.3">
      <c r="A19" s="19"/>
      <c r="B19" s="16"/>
      <c r="C19" s="17"/>
      <c r="D19" s="72"/>
      <c r="E19" s="18"/>
      <c r="F19" s="18"/>
      <c r="G19" s="18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ht="48" customHeight="1" thickBot="1" x14ac:dyDescent="0.3">
      <c r="A20" s="87" t="s">
        <v>36</v>
      </c>
      <c r="B20" s="88"/>
      <c r="C20" s="195" t="s">
        <v>70</v>
      </c>
      <c r="D20" s="195"/>
      <c r="E20" s="121">
        <f>ROUND(E7+(E8+(1-E12)*E9)*(E13/E14-E15)*E16+E17+E18+(E10-E11),2)</f>
        <v>0</v>
      </c>
      <c r="F20" s="142">
        <f t="shared" ref="F20:I20" si="0">ROUND(F7+(F8+(1-F12)*F9)*(F13/F14-F15)*F16+F17+F18+(F10-F11),2)</f>
        <v>0</v>
      </c>
      <c r="G20" s="142">
        <f t="shared" si="0"/>
        <v>0</v>
      </c>
      <c r="H20" s="142">
        <f t="shared" si="0"/>
        <v>0</v>
      </c>
      <c r="I20" s="152">
        <f t="shared" si="0"/>
        <v>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x14ac:dyDescent="0.25">
      <c r="C21" s="7"/>
    </row>
    <row r="22" spans="1:255" ht="16.2" thickBot="1" x14ac:dyDescent="0.3">
      <c r="A22" s="9" t="s">
        <v>19</v>
      </c>
      <c r="C22" s="7"/>
    </row>
    <row r="23" spans="1:255" ht="22.8" x14ac:dyDescent="0.25">
      <c r="A23" s="7" t="s">
        <v>50</v>
      </c>
      <c r="C23" s="7"/>
      <c r="D23" s="73" t="s">
        <v>20</v>
      </c>
      <c r="E23" s="143">
        <f>'Anpassung 2014'!$D$22</f>
        <v>0</v>
      </c>
      <c r="F23" s="146">
        <f>'Anpassung 2015'!$D$22</f>
        <v>0</v>
      </c>
      <c r="G23" s="146">
        <f>'Anpassung 2016'!$D$22</f>
        <v>0</v>
      </c>
      <c r="H23" s="146">
        <f>'Anpassung 2017'!$D$22</f>
        <v>0</v>
      </c>
      <c r="I23" s="149">
        <f>'Anpassung 2018'!$D$22</f>
        <v>0</v>
      </c>
      <c r="L23" s="74"/>
    </row>
    <row r="24" spans="1:255" ht="22.8" x14ac:dyDescent="0.25">
      <c r="A24" s="7" t="s">
        <v>128</v>
      </c>
      <c r="C24" s="7"/>
      <c r="D24" s="73" t="s">
        <v>125</v>
      </c>
      <c r="E24" s="144">
        <f>'Anpassung 2014'!$D$23</f>
        <v>0</v>
      </c>
      <c r="F24" s="147">
        <f>'Anpassung 2015'!$D$23</f>
        <v>0</v>
      </c>
      <c r="G24" s="147">
        <f>'Anpassung 2016'!$D$23</f>
        <v>0</v>
      </c>
      <c r="H24" s="147">
        <f>'Anpassung 2017'!$D$23</f>
        <v>0</v>
      </c>
      <c r="I24" s="150">
        <f>'Anpassung 2018'!$D$23</f>
        <v>0</v>
      </c>
      <c r="L24" s="74"/>
    </row>
    <row r="25" spans="1:255" ht="23.4" thickBot="1" x14ac:dyDescent="0.3">
      <c r="A25" s="7" t="s">
        <v>127</v>
      </c>
      <c r="C25" s="7"/>
      <c r="D25" s="73" t="s">
        <v>126</v>
      </c>
      <c r="E25" s="145">
        <f>'Anpassung 2014'!$D$27</f>
        <v>0</v>
      </c>
      <c r="F25" s="148">
        <f>'Anpassung 2015'!$D$27</f>
        <v>0</v>
      </c>
      <c r="G25" s="148">
        <f>'Anpassung 2016'!$D$28</f>
        <v>0</v>
      </c>
      <c r="H25" s="148">
        <f>'Anpassung 2017'!$D$28</f>
        <v>0</v>
      </c>
      <c r="I25" s="151">
        <f>'Anpassung 2018'!$D$28</f>
        <v>0</v>
      </c>
      <c r="L25" s="74"/>
    </row>
    <row r="26" spans="1:255" ht="22.8" x14ac:dyDescent="0.25">
      <c r="A26" s="7"/>
      <c r="C26" s="7"/>
      <c r="D26" s="73"/>
      <c r="E26" s="75"/>
      <c r="F26" s="75"/>
      <c r="G26" s="75"/>
      <c r="H26" s="75"/>
      <c r="I26" s="75"/>
      <c r="L26" s="74"/>
    </row>
    <row r="27" spans="1:255" ht="15.6" x14ac:dyDescent="0.25">
      <c r="A27" s="9" t="s">
        <v>21</v>
      </c>
      <c r="C27" s="7"/>
      <c r="E27" s="21"/>
    </row>
    <row r="28" spans="1:255" x14ac:dyDescent="0.25">
      <c r="A28" s="7" t="s">
        <v>22</v>
      </c>
      <c r="B28" s="8" t="s">
        <v>136</v>
      </c>
      <c r="D28" s="76"/>
      <c r="E28" s="77"/>
      <c r="F28" s="77"/>
      <c r="G28" s="77"/>
      <c r="H28" s="77"/>
      <c r="I28" s="77"/>
    </row>
    <row r="29" spans="1:255" x14ac:dyDescent="0.25">
      <c r="A29" s="7" t="s">
        <v>23</v>
      </c>
      <c r="B29" s="8" t="s">
        <v>25</v>
      </c>
    </row>
    <row r="30" spans="1:255" x14ac:dyDescent="0.25">
      <c r="A30" s="7" t="s">
        <v>24</v>
      </c>
      <c r="B30" s="8" t="s">
        <v>27</v>
      </c>
    </row>
    <row r="31" spans="1:255" x14ac:dyDescent="0.25">
      <c r="A31" s="7" t="s">
        <v>26</v>
      </c>
      <c r="B31" s="7" t="s">
        <v>71</v>
      </c>
    </row>
  </sheetData>
  <mergeCells count="2">
    <mergeCell ref="A6:B6"/>
    <mergeCell ref="C20:D20"/>
  </mergeCells>
  <pageMargins left="0.39370078740157483" right="0.39370078740157483" top="0.39370078740157483" bottom="0.39370078740157483" header="0.19685039370078741" footer="0.19685039370078741"/>
  <pageSetup paperSize="9" scale="72" orientation="landscape" r:id="rId1"/>
  <headerFooter>
    <oddFooter>&amp;L&amp;8&amp;P/&amp;N&amp;R&amp;8&amp;A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Anpassung 2014</vt:lpstr>
      <vt:lpstr>Anpassung 2015</vt:lpstr>
      <vt:lpstr>Anpassung 2016</vt:lpstr>
      <vt:lpstr>Anpassung 2017</vt:lpstr>
      <vt:lpstr>Anpassung 2018</vt:lpstr>
      <vt:lpstr>Erlösobergrenzen</vt:lpstr>
    </vt:vector>
  </TitlesOfParts>
  <Company>Wirtschaftsministerium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wmsbh</dc:creator>
  <cp:lastModifiedBy>stb</cp:lastModifiedBy>
  <cp:lastPrinted>2017-09-11T08:27:37Z</cp:lastPrinted>
  <dcterms:created xsi:type="dcterms:W3CDTF">2009-06-29T12:20:45Z</dcterms:created>
  <dcterms:modified xsi:type="dcterms:W3CDTF">2017-10-05T09:03:29Z</dcterms:modified>
</cp:coreProperties>
</file>